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on Jameso\Desktop\2026 BUDGET PREPARATION\UPDATED MTEF AND SUMMARY 2026\"/>
    </mc:Choice>
  </mc:AlternateContent>
  <xr:revisionPtr revIDLastSave="0" documentId="13_ncr:1_{DCC2FACA-0E38-4A3C-83F3-61BA7FF0C1F7}" xr6:coauthVersionLast="47" xr6:coauthVersionMax="47" xr10:uidLastSave="{00000000-0000-0000-0000-000000000000}"/>
  <bookViews>
    <workbookView xWindow="-110" yWindow="-110" windowWidth="19420" windowHeight="10300" xr2:uid="{39662E6C-39A3-430F-AB21-01A037F93407}"/>
  </bookViews>
  <sheets>
    <sheet name="2026 PROPOSED BUDGET SUMMARY" sheetId="23" r:id="rId1"/>
    <sheet name="ADMIN SECTOR MDAs" sheetId="21" r:id="rId2"/>
    <sheet name="ADMIN SECTOR PERSONNEL ANALYSIS" sheetId="20" r:id="rId3"/>
    <sheet name="ECO SECTOR MDAs" sheetId="2" r:id="rId4"/>
    <sheet name="ECO SECTOR PERSONNEL ANALYSIS" sheetId="3" r:id="rId5"/>
    <sheet name="LAW AND JUSTICE MDAs" sheetId="14" r:id="rId6"/>
    <sheet name="LAW &amp; JUST PERSONNEL ANALYSIS" sheetId="13" r:id="rId7"/>
    <sheet name="SOCIAL SECTOR MDAs" sheetId="6" r:id="rId8"/>
    <sheet name="SOCIAL SECTORPERSONNEL ANALYSIS" sheetId="7" r:id="rId9"/>
  </sheets>
  <externalReferences>
    <externalReference r:id="rId10"/>
    <externalReference r:id="rId11"/>
    <externalReference r:id="rId12"/>
    <externalReference r:id="rId13"/>
    <externalReference r:id="rId14"/>
  </externalReferences>
  <definedNames>
    <definedName name="_xlnm.Print_Area" localSheetId="1">'ADMIN SECTOR MDAs'!$A$1:$G$79</definedName>
    <definedName name="_xlnm.Print_Area" localSheetId="5">'LAW AND JUSTICE MDAs'!$A$1:$G$70</definedName>
    <definedName name="_xlnm.Print_Area" localSheetId="7">'SOCIAL SECTOR MDAs'!$A$1:$G$86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90" i="2" l="1"/>
  <c r="M3533" i="21" l="1"/>
  <c r="L3532" i="21"/>
  <c r="K3532" i="21"/>
  <c r="J3532" i="21"/>
  <c r="M3532" i="21" s="1"/>
  <c r="I3532" i="21"/>
  <c r="H3532" i="21"/>
  <c r="G3532" i="21"/>
  <c r="K3531" i="21"/>
  <c r="K3534" i="21" s="1"/>
  <c r="M3530" i="21"/>
  <c r="M3529" i="21"/>
  <c r="M3528" i="21"/>
  <c r="M3527" i="21"/>
  <c r="M3526" i="21"/>
  <c r="J3526" i="21"/>
  <c r="H3526" i="21"/>
  <c r="G3526" i="21"/>
  <c r="M3525" i="21"/>
  <c r="M3524" i="21"/>
  <c r="J3524" i="21"/>
  <c r="H3524" i="21"/>
  <c r="G3524" i="21"/>
  <c r="M3522" i="21"/>
  <c r="L3522" i="21"/>
  <c r="K3522" i="21"/>
  <c r="J3522" i="21"/>
  <c r="M3521" i="21"/>
  <c r="L3520" i="21"/>
  <c r="L3519" i="21" s="1"/>
  <c r="L3531" i="21" s="1"/>
  <c r="L3534" i="21" s="1"/>
  <c r="K3520" i="21"/>
  <c r="K3519" i="21" s="1"/>
  <c r="J3520" i="21"/>
  <c r="H3520" i="21"/>
  <c r="G3520" i="21"/>
  <c r="I3519" i="21"/>
  <c r="I3531" i="21" s="1"/>
  <c r="I3534" i="21" s="1"/>
  <c r="M3518" i="21"/>
  <c r="M3510" i="21"/>
  <c r="L3509" i="21"/>
  <c r="K3509" i="21"/>
  <c r="I3509" i="21"/>
  <c r="L3507" i="21"/>
  <c r="K3507" i="21"/>
  <c r="J3507" i="21"/>
  <c r="M3507" i="21" s="1"/>
  <c r="I3507" i="21"/>
  <c r="H3507" i="21"/>
  <c r="G3507" i="21"/>
  <c r="M3506" i="21"/>
  <c r="M3505" i="21"/>
  <c r="M3504" i="21"/>
  <c r="M3503" i="21"/>
  <c r="M3502" i="21"/>
  <c r="M3501" i="21"/>
  <c r="M3500" i="21"/>
  <c r="M3499" i="21"/>
  <c r="M3498" i="21"/>
  <c r="H3498" i="21"/>
  <c r="M3497" i="21"/>
  <c r="H3497" i="21"/>
  <c r="G3497" i="21"/>
  <c r="M3496" i="21"/>
  <c r="M3495" i="21"/>
  <c r="H3495" i="21"/>
  <c r="H3494" i="21" s="1"/>
  <c r="G3495" i="21"/>
  <c r="M3494" i="21"/>
  <c r="G3494" i="21"/>
  <c r="M3493" i="21"/>
  <c r="M3492" i="21"/>
  <c r="M3491" i="21"/>
  <c r="M3490" i="21"/>
  <c r="M3489" i="21"/>
  <c r="M3488" i="21"/>
  <c r="M3487" i="21"/>
  <c r="M3486" i="21"/>
  <c r="M3485" i="21"/>
  <c r="M3484" i="21"/>
  <c r="M3483" i="21"/>
  <c r="H3483" i="21"/>
  <c r="G3483" i="21"/>
  <c r="G3482" i="21" s="1"/>
  <c r="G3481" i="21" s="1"/>
  <c r="G3509" i="21" s="1"/>
  <c r="M3482" i="21"/>
  <c r="H3482" i="21"/>
  <c r="L3481" i="21"/>
  <c r="K3481" i="21"/>
  <c r="J3481" i="21"/>
  <c r="M3481" i="21" s="1"/>
  <c r="I3481" i="21"/>
  <c r="M3479" i="21"/>
  <c r="M3478" i="21"/>
  <c r="M3477" i="21"/>
  <c r="H3477" i="21"/>
  <c r="M3476" i="21"/>
  <c r="M3475" i="21"/>
  <c r="H3475" i="21"/>
  <c r="M3474" i="21"/>
  <c r="M3473" i="21"/>
  <c r="L3472" i="21"/>
  <c r="K3472" i="21"/>
  <c r="K3452" i="21" s="1"/>
  <c r="J3472" i="21"/>
  <c r="H3472" i="21"/>
  <c r="G3472" i="21"/>
  <c r="M3471" i="21"/>
  <c r="L3470" i="21"/>
  <c r="M3470" i="21" s="1"/>
  <c r="K3470" i="21"/>
  <c r="J3470" i="21"/>
  <c r="I3470" i="21"/>
  <c r="H3470" i="21"/>
  <c r="G3470" i="21"/>
  <c r="M3469" i="21"/>
  <c r="M3468" i="21"/>
  <c r="M3467" i="21"/>
  <c r="M3466" i="21"/>
  <c r="M3465" i="21"/>
  <c r="M3464" i="21"/>
  <c r="M3463" i="21"/>
  <c r="H3463" i="21"/>
  <c r="G3463" i="21"/>
  <c r="G3452" i="21" s="1"/>
  <c r="M3462" i="21"/>
  <c r="M3461" i="21"/>
  <c r="M3460" i="21"/>
  <c r="M3459" i="21"/>
  <c r="M3458" i="21"/>
  <c r="M3457" i="21"/>
  <c r="H3457" i="21"/>
  <c r="M3456" i="21"/>
  <c r="M3455" i="21"/>
  <c r="H3455" i="21"/>
  <c r="M3454" i="21"/>
  <c r="L3453" i="21"/>
  <c r="K3453" i="21"/>
  <c r="J3453" i="21"/>
  <c r="M3453" i="21" s="1"/>
  <c r="H3453" i="21"/>
  <c r="J3452" i="21"/>
  <c r="J3508" i="21" s="1"/>
  <c r="I3452" i="21"/>
  <c r="M3451" i="21"/>
  <c r="M3450" i="21"/>
  <c r="M3449" i="21"/>
  <c r="M3448" i="21"/>
  <c r="M3447" i="21"/>
  <c r="M3446" i="21"/>
  <c r="M3445" i="21"/>
  <c r="M3436" i="21"/>
  <c r="K3434" i="21"/>
  <c r="L3433" i="21"/>
  <c r="K3433" i="21"/>
  <c r="J3433" i="21"/>
  <c r="M3433" i="21" s="1"/>
  <c r="I3433" i="21"/>
  <c r="H3433" i="21"/>
  <c r="G3433" i="21"/>
  <c r="M3429" i="21"/>
  <c r="L3428" i="21"/>
  <c r="L3427" i="21" s="1"/>
  <c r="K3428" i="21"/>
  <c r="K3427" i="21" s="1"/>
  <c r="J3428" i="21"/>
  <c r="H3428" i="21"/>
  <c r="G3428" i="21"/>
  <c r="H3427" i="21"/>
  <c r="G3427" i="21"/>
  <c r="M3426" i="21"/>
  <c r="L3425" i="21"/>
  <c r="L3424" i="21" s="1"/>
  <c r="K3425" i="21"/>
  <c r="M3425" i="21" s="1"/>
  <c r="J3425" i="21"/>
  <c r="H3425" i="21"/>
  <c r="G3425" i="21"/>
  <c r="G3424" i="21" s="1"/>
  <c r="K3424" i="21"/>
  <c r="J3424" i="21"/>
  <c r="M3424" i="21" s="1"/>
  <c r="H3424" i="21"/>
  <c r="M3423" i="21"/>
  <c r="M3422" i="21"/>
  <c r="L3421" i="21"/>
  <c r="K3421" i="21"/>
  <c r="J3421" i="21"/>
  <c r="M3421" i="21" s="1"/>
  <c r="H3421" i="21"/>
  <c r="G3421" i="21"/>
  <c r="L3420" i="21"/>
  <c r="L3411" i="21" s="1"/>
  <c r="L3435" i="21" s="1"/>
  <c r="K3420" i="21"/>
  <c r="J3420" i="21"/>
  <c r="M3420" i="21" s="1"/>
  <c r="H3420" i="21"/>
  <c r="G3420" i="21"/>
  <c r="M3419" i="21"/>
  <c r="M3418" i="21"/>
  <c r="M3417" i="21"/>
  <c r="M3416" i="21"/>
  <c r="M3415" i="21"/>
  <c r="L3413" i="21"/>
  <c r="L3412" i="21" s="1"/>
  <c r="K3413" i="21"/>
  <c r="K3412" i="21" s="1"/>
  <c r="J3413" i="21"/>
  <c r="H3413" i="21"/>
  <c r="H3412" i="21" s="1"/>
  <c r="G3413" i="21"/>
  <c r="G3412" i="21" s="1"/>
  <c r="G3411" i="21" s="1"/>
  <c r="G3435" i="21" s="1"/>
  <c r="I3411" i="21"/>
  <c r="I3435" i="21" s="1"/>
  <c r="M3409" i="21"/>
  <c r="M3408" i="21"/>
  <c r="M3407" i="21"/>
  <c r="M3406" i="21"/>
  <c r="L3405" i="21"/>
  <c r="K3405" i="21"/>
  <c r="J3405" i="21"/>
  <c r="M3405" i="21" s="1"/>
  <c r="H3405" i="21"/>
  <c r="G3405" i="21"/>
  <c r="M3404" i="21"/>
  <c r="L3403" i="21"/>
  <c r="M3403" i="21" s="1"/>
  <c r="K3403" i="21"/>
  <c r="J3403" i="21"/>
  <c r="H3403" i="21"/>
  <c r="G3403" i="21"/>
  <c r="M3402" i="21"/>
  <c r="L3401" i="21"/>
  <c r="K3401" i="21"/>
  <c r="J3401" i="21"/>
  <c r="H3401" i="21"/>
  <c r="G3401" i="21"/>
  <c r="M3400" i="21"/>
  <c r="L3399" i="21"/>
  <c r="K3399" i="21"/>
  <c r="K3385" i="21" s="1"/>
  <c r="J3399" i="21"/>
  <c r="M3399" i="21" s="1"/>
  <c r="I3399" i="21"/>
  <c r="H3399" i="21"/>
  <c r="G3399" i="21"/>
  <c r="M3398" i="21"/>
  <c r="M3397" i="21"/>
  <c r="M3396" i="21"/>
  <c r="M3395" i="21"/>
  <c r="M3394" i="21"/>
  <c r="L3394" i="21"/>
  <c r="K3394" i="21"/>
  <c r="J3394" i="21"/>
  <c r="H3394" i="21"/>
  <c r="G3394" i="21"/>
  <c r="M3393" i="21"/>
  <c r="L3392" i="21"/>
  <c r="K3392" i="21"/>
  <c r="J3392" i="21"/>
  <c r="M3392" i="21" s="1"/>
  <c r="H3392" i="21"/>
  <c r="G3392" i="21"/>
  <c r="M3391" i="21"/>
  <c r="M3390" i="21"/>
  <c r="M3389" i="21"/>
  <c r="L3389" i="21"/>
  <c r="K3389" i="21"/>
  <c r="J3389" i="21"/>
  <c r="H3389" i="21"/>
  <c r="G3389" i="21"/>
  <c r="M3388" i="21"/>
  <c r="M3387" i="21"/>
  <c r="L3386" i="21"/>
  <c r="K3386" i="21"/>
  <c r="J3386" i="21"/>
  <c r="H3386" i="21"/>
  <c r="G3386" i="21"/>
  <c r="I3385" i="21"/>
  <c r="I3434" i="21" s="1"/>
  <c r="M3384" i="21"/>
  <c r="M3383" i="21"/>
  <c r="M3382" i="21"/>
  <c r="M3381" i="21"/>
  <c r="M3380" i="21"/>
  <c r="M3379" i="21"/>
  <c r="M3378" i="21"/>
  <c r="M3377" i="21"/>
  <c r="M3376" i="21"/>
  <c r="I3368" i="21"/>
  <c r="I3366" i="21"/>
  <c r="M3365" i="21"/>
  <c r="L3365" i="21"/>
  <c r="K3365" i="21"/>
  <c r="J3365" i="21"/>
  <c r="I3365" i="21"/>
  <c r="G3365" i="21"/>
  <c r="M3364" i="21"/>
  <c r="L3364" i="21"/>
  <c r="K3364" i="21"/>
  <c r="J3364" i="21"/>
  <c r="I3364" i="21"/>
  <c r="H3364" i="21"/>
  <c r="G3364" i="21"/>
  <c r="M3361" i="21"/>
  <c r="M3360" i="21"/>
  <c r="M3359" i="21"/>
  <c r="L3359" i="21"/>
  <c r="L3358" i="21" s="1"/>
  <c r="K3359" i="21"/>
  <c r="K3358" i="21" s="1"/>
  <c r="J3359" i="21"/>
  <c r="J3358" i="21" s="1"/>
  <c r="G3359" i="21"/>
  <c r="H3358" i="21"/>
  <c r="M3357" i="21"/>
  <c r="J3356" i="21"/>
  <c r="H3356" i="21"/>
  <c r="H3355" i="21" s="1"/>
  <c r="G3356" i="21"/>
  <c r="L3355" i="21"/>
  <c r="K3355" i="21"/>
  <c r="M3354" i="21"/>
  <c r="M3353" i="21"/>
  <c r="M3352" i="21"/>
  <c r="M3351" i="21"/>
  <c r="L3350" i="21"/>
  <c r="L3349" i="21" s="1"/>
  <c r="K3350" i="21"/>
  <c r="K3349" i="21" s="1"/>
  <c r="J3350" i="21"/>
  <c r="J3349" i="21" s="1"/>
  <c r="H3350" i="21"/>
  <c r="G3350" i="21"/>
  <c r="M3349" i="21"/>
  <c r="H3349" i="21"/>
  <c r="G3349" i="21"/>
  <c r="M3348" i="21"/>
  <c r="M3347" i="21"/>
  <c r="M3346" i="21"/>
  <c r="M3345" i="21"/>
  <c r="M3344" i="21"/>
  <c r="M3343" i="21"/>
  <c r="M3342" i="21"/>
  <c r="M3341" i="21"/>
  <c r="M3340" i="21"/>
  <c r="M3339" i="21"/>
  <c r="M3366" i="21" s="1"/>
  <c r="M3368" i="21" s="1"/>
  <c r="M3338" i="21"/>
  <c r="M3337" i="21"/>
  <c r="M3336" i="21"/>
  <c r="L3335" i="21"/>
  <c r="L3334" i="21" s="1"/>
  <c r="K3335" i="21"/>
  <c r="J3335" i="21"/>
  <c r="H3335" i="21"/>
  <c r="G3335" i="21"/>
  <c r="G3334" i="21" s="1"/>
  <c r="G3333" i="21" s="1"/>
  <c r="J3334" i="21"/>
  <c r="H3334" i="21"/>
  <c r="L3333" i="21"/>
  <c r="M3332" i="21"/>
  <c r="M3331" i="21"/>
  <c r="M3330" i="21"/>
  <c r="M3329" i="21"/>
  <c r="M3328" i="21"/>
  <c r="M3326" i="21"/>
  <c r="L3326" i="21"/>
  <c r="K3326" i="21"/>
  <c r="J3326" i="21"/>
  <c r="G3326" i="21"/>
  <c r="M3325" i="21"/>
  <c r="L3324" i="21"/>
  <c r="K3324" i="21"/>
  <c r="J3324" i="21"/>
  <c r="M3324" i="21" s="1"/>
  <c r="H3324" i="21"/>
  <c r="G3324" i="21"/>
  <c r="M3323" i="21"/>
  <c r="M3322" i="21"/>
  <c r="M3321" i="21"/>
  <c r="M3320" i="21"/>
  <c r="M3319" i="21"/>
  <c r="H3319" i="21"/>
  <c r="M3318" i="21"/>
  <c r="M3317" i="21"/>
  <c r="H3317" i="21"/>
  <c r="M3316" i="21"/>
  <c r="H3315" i="21"/>
  <c r="M3314" i="21"/>
  <c r="H3314" i="21"/>
  <c r="G3314" i="21"/>
  <c r="M3312" i="21"/>
  <c r="M3311" i="21"/>
  <c r="M3310" i="21"/>
  <c r="M3309" i="21"/>
  <c r="M3308" i="21"/>
  <c r="M3307" i="21"/>
  <c r="M3306" i="21"/>
  <c r="M3305" i="21"/>
  <c r="M3296" i="21"/>
  <c r="G3295" i="21"/>
  <c r="I3294" i="21"/>
  <c r="L3293" i="21"/>
  <c r="K3293" i="21"/>
  <c r="J3293" i="21"/>
  <c r="I3293" i="21"/>
  <c r="I3297" i="21" s="1"/>
  <c r="H3293" i="21"/>
  <c r="G3293" i="21"/>
  <c r="M3292" i="21"/>
  <c r="M3291" i="21"/>
  <c r="M3290" i="21"/>
  <c r="L3289" i="21"/>
  <c r="L3288" i="21" s="1"/>
  <c r="K3289" i="21"/>
  <c r="K3288" i="21" s="1"/>
  <c r="J3289" i="21"/>
  <c r="J3288" i="21" s="1"/>
  <c r="M3288" i="21" s="1"/>
  <c r="H3289" i="21"/>
  <c r="G3289" i="21"/>
  <c r="H3288" i="21"/>
  <c r="G3288" i="21"/>
  <c r="M3287" i="21"/>
  <c r="M3286" i="21"/>
  <c r="M3285" i="21"/>
  <c r="M3284" i="21"/>
  <c r="L3283" i="21"/>
  <c r="K3283" i="21"/>
  <c r="K3282" i="21" s="1"/>
  <c r="M3282" i="21" s="1"/>
  <c r="J3283" i="21"/>
  <c r="H3283" i="21"/>
  <c r="G3283" i="21"/>
  <c r="L3282" i="21"/>
  <c r="J3282" i="21"/>
  <c r="H3282" i="21"/>
  <c r="G3282" i="21"/>
  <c r="M3281" i="21"/>
  <c r="M3280" i="21"/>
  <c r="M3279" i="21"/>
  <c r="M3278" i="21"/>
  <c r="M3277" i="21"/>
  <c r="L3276" i="21"/>
  <c r="L3275" i="21" s="1"/>
  <c r="K3276" i="21"/>
  <c r="K3275" i="21" s="1"/>
  <c r="J3276" i="21"/>
  <c r="H3276" i="21"/>
  <c r="H3275" i="21" s="1"/>
  <c r="G3276" i="21"/>
  <c r="G3275" i="21" s="1"/>
  <c r="M3275" i="21"/>
  <c r="J3275" i="21"/>
  <c r="M3274" i="21"/>
  <c r="M3273" i="21"/>
  <c r="M3272" i="21"/>
  <c r="M3271" i="21"/>
  <c r="M3270" i="21"/>
  <c r="M3269" i="21"/>
  <c r="M3268" i="21"/>
  <c r="M3267" i="21"/>
  <c r="L3266" i="21"/>
  <c r="K3266" i="21"/>
  <c r="J3266" i="21"/>
  <c r="M3266" i="21" s="1"/>
  <c r="H3266" i="21"/>
  <c r="G3266" i="21"/>
  <c r="G3265" i="21" s="1"/>
  <c r="G3264" i="21" s="1"/>
  <c r="L3265" i="21"/>
  <c r="L3264" i="21" s="1"/>
  <c r="L3295" i="21" s="1"/>
  <c r="K3265" i="21"/>
  <c r="J3265" i="21"/>
  <c r="H3265" i="21"/>
  <c r="I3264" i="21"/>
  <c r="I3295" i="21" s="1"/>
  <c r="M3262" i="21"/>
  <c r="M3261" i="21"/>
  <c r="M3260" i="21"/>
  <c r="M3259" i="21"/>
  <c r="M3258" i="21"/>
  <c r="M3257" i="21"/>
  <c r="M3256" i="21"/>
  <c r="M3255" i="21"/>
  <c r="M3254" i="21"/>
  <c r="M3253" i="21"/>
  <c r="M3252" i="21"/>
  <c r="L3251" i="21"/>
  <c r="K3251" i="21"/>
  <c r="J3251" i="21"/>
  <c r="H3251" i="21"/>
  <c r="G3251" i="21"/>
  <c r="M3250" i="21"/>
  <c r="M3249" i="21"/>
  <c r="L3248" i="21"/>
  <c r="K3248" i="21"/>
  <c r="J3248" i="21"/>
  <c r="H3248" i="21"/>
  <c r="G3248" i="21"/>
  <c r="M3247" i="21"/>
  <c r="L3246" i="21"/>
  <c r="M3246" i="21" s="1"/>
  <c r="K3246" i="21"/>
  <c r="J3246" i="21"/>
  <c r="H3246" i="21"/>
  <c r="G3246" i="21"/>
  <c r="M3245" i="21"/>
  <c r="M3244" i="21"/>
  <c r="M3243" i="21"/>
  <c r="M3242" i="21"/>
  <c r="M3241" i="21"/>
  <c r="M3240" i="21"/>
  <c r="M3239" i="21"/>
  <c r="M3238" i="21"/>
  <c r="L3237" i="21"/>
  <c r="K3237" i="21"/>
  <c r="J3237" i="21"/>
  <c r="H3237" i="21"/>
  <c r="G3237" i="21"/>
  <c r="M3236" i="21"/>
  <c r="M3235" i="21"/>
  <c r="M3234" i="21"/>
  <c r="M3233" i="21"/>
  <c r="M3232" i="21"/>
  <c r="L3232" i="21"/>
  <c r="K3232" i="21"/>
  <c r="J3232" i="21"/>
  <c r="H3232" i="21"/>
  <c r="G3232" i="21"/>
  <c r="M3231" i="21"/>
  <c r="M3230" i="21"/>
  <c r="M3229" i="21"/>
  <c r="M3228" i="21"/>
  <c r="M3227" i="21"/>
  <c r="L3226" i="21"/>
  <c r="K3226" i="21"/>
  <c r="M3226" i="21" s="1"/>
  <c r="J3226" i="21"/>
  <c r="H3226" i="21"/>
  <c r="G3226" i="21"/>
  <c r="M3225" i="21"/>
  <c r="M3224" i="21"/>
  <c r="L3223" i="21"/>
  <c r="K3223" i="21"/>
  <c r="J3223" i="21"/>
  <c r="H3223" i="21"/>
  <c r="G3223" i="21"/>
  <c r="G3222" i="21" s="1"/>
  <c r="I3222" i="21"/>
  <c r="M3221" i="21"/>
  <c r="M3220" i="21"/>
  <c r="M3219" i="21"/>
  <c r="M3218" i="21"/>
  <c r="M3217" i="21"/>
  <c r="M3216" i="21"/>
  <c r="M3215" i="21"/>
  <c r="M3214" i="21"/>
  <c r="I3213" i="21"/>
  <c r="L3206" i="21"/>
  <c r="K3206" i="21"/>
  <c r="M3205" i="21"/>
  <c r="L3204" i="21"/>
  <c r="I3204" i="21"/>
  <c r="G3204" i="21"/>
  <c r="H3203" i="21"/>
  <c r="G3203" i="21"/>
  <c r="L3202" i="21"/>
  <c r="K3202" i="21"/>
  <c r="J3202" i="21"/>
  <c r="I3202" i="21"/>
  <c r="H3202" i="21"/>
  <c r="G3202" i="21"/>
  <c r="M3201" i="21"/>
  <c r="M3200" i="21"/>
  <c r="M3199" i="21"/>
  <c r="M3198" i="21"/>
  <c r="H3198" i="21"/>
  <c r="H3197" i="21" s="1"/>
  <c r="M3197" i="21"/>
  <c r="M3196" i="21"/>
  <c r="M3195" i="21"/>
  <c r="J3195" i="21"/>
  <c r="H3195" i="21"/>
  <c r="J3194" i="21"/>
  <c r="H3194" i="21"/>
  <c r="M3193" i="21"/>
  <c r="M3192" i="21"/>
  <c r="M3191" i="21"/>
  <c r="M3190" i="21"/>
  <c r="M3189" i="21"/>
  <c r="M3188" i="21"/>
  <c r="M3187" i="21"/>
  <c r="M3186" i="21"/>
  <c r="H3186" i="21"/>
  <c r="M3185" i="21"/>
  <c r="H3185" i="21"/>
  <c r="L3184" i="21"/>
  <c r="K3184" i="21"/>
  <c r="K3204" i="21" s="1"/>
  <c r="I3184" i="21"/>
  <c r="G3184" i="21"/>
  <c r="M3182" i="21"/>
  <c r="M3181" i="21"/>
  <c r="M3180" i="21"/>
  <c r="M3179" i="21"/>
  <c r="M3178" i="21"/>
  <c r="H3178" i="21"/>
  <c r="M3177" i="21"/>
  <c r="M3176" i="21"/>
  <c r="H3176" i="21"/>
  <c r="M3175" i="21"/>
  <c r="M3174" i="21"/>
  <c r="H3174" i="21"/>
  <c r="M3173" i="21"/>
  <c r="M3172" i="21"/>
  <c r="H3172" i="21"/>
  <c r="M3171" i="21"/>
  <c r="M3170" i="21"/>
  <c r="H3170" i="21"/>
  <c r="M3169" i="21"/>
  <c r="M3168" i="21"/>
  <c r="M3167" i="21"/>
  <c r="H3167" i="21"/>
  <c r="H3166" i="21" s="1"/>
  <c r="M3166" i="21"/>
  <c r="L3166" i="21"/>
  <c r="L3165" i="21" s="1"/>
  <c r="L3203" i="21" s="1"/>
  <c r="K3166" i="21"/>
  <c r="J3166" i="21"/>
  <c r="I3166" i="21"/>
  <c r="G3166" i="21"/>
  <c r="K3165" i="21"/>
  <c r="K3203" i="21" s="1"/>
  <c r="J3165" i="21"/>
  <c r="I3165" i="21"/>
  <c r="H3165" i="21"/>
  <c r="G3165" i="21"/>
  <c r="M3164" i="21"/>
  <c r="M3163" i="21"/>
  <c r="M3162" i="21"/>
  <c r="M3161" i="21"/>
  <c r="M3160" i="21"/>
  <c r="M3159" i="21"/>
  <c r="M3158" i="21"/>
  <c r="L3157" i="21"/>
  <c r="K3157" i="21"/>
  <c r="G3157" i="21"/>
  <c r="M3149" i="21"/>
  <c r="M3148" i="21"/>
  <c r="L3146" i="21"/>
  <c r="K3146" i="21"/>
  <c r="J3146" i="21"/>
  <c r="H3146" i="21"/>
  <c r="G3146" i="21"/>
  <c r="M3143" i="21"/>
  <c r="M3142" i="21"/>
  <c r="L3141" i="21"/>
  <c r="M3141" i="21" s="1"/>
  <c r="K3141" i="21"/>
  <c r="J3141" i="21"/>
  <c r="H3141" i="21"/>
  <c r="G3141" i="21"/>
  <c r="M3140" i="21"/>
  <c r="M3139" i="21"/>
  <c r="L3139" i="21"/>
  <c r="K3139" i="21"/>
  <c r="J3139" i="21"/>
  <c r="I3139" i="21"/>
  <c r="I3125" i="21" s="1"/>
  <c r="H3139" i="21"/>
  <c r="G3139" i="21"/>
  <c r="M3138" i="21"/>
  <c r="M3137" i="21"/>
  <c r="M3136" i="21"/>
  <c r="M3135" i="21"/>
  <c r="M3134" i="21"/>
  <c r="M3133" i="21"/>
  <c r="L3133" i="21"/>
  <c r="K3133" i="21"/>
  <c r="J3133" i="21"/>
  <c r="H3133" i="21"/>
  <c r="G3133" i="21"/>
  <c r="M3132" i="21"/>
  <c r="L3131" i="21"/>
  <c r="K3131" i="21"/>
  <c r="J3131" i="21"/>
  <c r="M3131" i="21" s="1"/>
  <c r="H3131" i="21"/>
  <c r="G3131" i="21"/>
  <c r="M3130" i="21"/>
  <c r="L3129" i="21"/>
  <c r="L3125" i="21" s="1"/>
  <c r="L3124" i="21" s="1"/>
  <c r="K3129" i="21"/>
  <c r="J3129" i="21"/>
  <c r="M3129" i="21" s="1"/>
  <c r="H3129" i="21"/>
  <c r="G3129" i="21"/>
  <c r="M3128" i="21"/>
  <c r="M3127" i="21"/>
  <c r="L3126" i="21"/>
  <c r="K3126" i="21"/>
  <c r="K3125" i="21" s="1"/>
  <c r="K3124" i="21" s="1"/>
  <c r="J3126" i="21"/>
  <c r="H3126" i="21"/>
  <c r="H3125" i="21" s="1"/>
  <c r="H3124" i="21" s="1"/>
  <c r="G3126" i="21"/>
  <c r="M3123" i="21"/>
  <c r="M3122" i="21"/>
  <c r="M3121" i="21"/>
  <c r="M3120" i="21"/>
  <c r="M3119" i="21"/>
  <c r="M3118" i="21"/>
  <c r="M3117" i="21"/>
  <c r="M3109" i="21"/>
  <c r="M3108" i="21"/>
  <c r="L3106" i="21"/>
  <c r="K3106" i="21"/>
  <c r="J3106" i="21"/>
  <c r="M3106" i="21" s="1"/>
  <c r="H3106" i="21"/>
  <c r="G3106" i="21"/>
  <c r="M3102" i="21"/>
  <c r="M3101" i="21"/>
  <c r="L3100" i="21"/>
  <c r="K3100" i="21"/>
  <c r="M3100" i="21" s="1"/>
  <c r="J3100" i="21"/>
  <c r="H3100" i="21"/>
  <c r="G3100" i="21"/>
  <c r="M3099" i="21"/>
  <c r="M3098" i="21"/>
  <c r="M3097" i="21"/>
  <c r="M3096" i="21"/>
  <c r="M3095" i="21"/>
  <c r="L3094" i="21"/>
  <c r="L3080" i="21" s="1"/>
  <c r="L3079" i="21" s="1"/>
  <c r="K3094" i="21"/>
  <c r="J3094" i="21"/>
  <c r="H3094" i="21"/>
  <c r="G3094" i="21"/>
  <c r="M3093" i="21"/>
  <c r="M3092" i="21"/>
  <c r="M3091" i="21"/>
  <c r="M3090" i="21"/>
  <c r="L3090" i="21"/>
  <c r="K3090" i="21"/>
  <c r="J3090" i="21"/>
  <c r="H3090" i="21"/>
  <c r="G3090" i="21"/>
  <c r="M3089" i="21"/>
  <c r="M3088" i="21"/>
  <c r="M3087" i="21"/>
  <c r="M3086" i="21"/>
  <c r="M3085" i="21"/>
  <c r="L3084" i="21"/>
  <c r="K3084" i="21"/>
  <c r="J3084" i="21"/>
  <c r="H3084" i="21"/>
  <c r="G3084" i="21"/>
  <c r="M3083" i="21"/>
  <c r="M3082" i="21"/>
  <c r="L3081" i="21"/>
  <c r="K3081" i="21"/>
  <c r="K3080" i="21" s="1"/>
  <c r="K3079" i="21" s="1"/>
  <c r="J3081" i="21"/>
  <c r="H3081" i="21"/>
  <c r="G3081" i="21"/>
  <c r="G3080" i="21" s="1"/>
  <c r="G3079" i="21" s="1"/>
  <c r="M3078" i="21"/>
  <c r="M3077" i="21"/>
  <c r="M3076" i="21"/>
  <c r="M3075" i="21"/>
  <c r="M3074" i="21"/>
  <c r="M3073" i="21"/>
  <c r="M3072" i="21"/>
  <c r="M3064" i="21"/>
  <c r="M3063" i="21"/>
  <c r="L3061" i="21"/>
  <c r="K3061" i="21"/>
  <c r="M3058" i="21"/>
  <c r="M3057" i="21"/>
  <c r="M3056" i="21"/>
  <c r="L3055" i="21"/>
  <c r="K3055" i="21"/>
  <c r="J3055" i="21"/>
  <c r="H3055" i="21"/>
  <c r="M3054" i="21"/>
  <c r="M3053" i="21"/>
  <c r="L3052" i="21"/>
  <c r="K3052" i="21"/>
  <c r="J3052" i="21"/>
  <c r="H3052" i="21"/>
  <c r="M3051" i="21"/>
  <c r="M3050" i="21"/>
  <c r="M3049" i="21"/>
  <c r="L3049" i="21"/>
  <c r="K3049" i="21"/>
  <c r="J3049" i="21"/>
  <c r="H3049" i="21"/>
  <c r="M3048" i="21"/>
  <c r="M3047" i="21"/>
  <c r="L3046" i="21"/>
  <c r="K3046" i="21"/>
  <c r="J3046" i="21"/>
  <c r="M3046" i="21" s="1"/>
  <c r="H3046" i="21"/>
  <c r="M3045" i="21"/>
  <c r="M3044" i="21"/>
  <c r="M3043" i="21"/>
  <c r="M3042" i="21"/>
  <c r="M3041" i="21"/>
  <c r="L3040" i="21"/>
  <c r="K3040" i="21"/>
  <c r="J3040" i="21"/>
  <c r="M3040" i="21" s="1"/>
  <c r="H3040" i="21"/>
  <c r="M3039" i="21"/>
  <c r="M3038" i="21"/>
  <c r="M3037" i="21"/>
  <c r="M3036" i="21"/>
  <c r="M3035" i="21"/>
  <c r="L3034" i="21"/>
  <c r="K3034" i="21"/>
  <c r="J3034" i="21"/>
  <c r="M3034" i="21" s="1"/>
  <c r="H3034" i="21"/>
  <c r="M3033" i="21"/>
  <c r="M3032" i="21"/>
  <c r="M3031" i="21"/>
  <c r="M3030" i="21"/>
  <c r="L3029" i="21"/>
  <c r="M3029" i="21" s="1"/>
  <c r="K3029" i="21"/>
  <c r="J3029" i="21"/>
  <c r="H3029" i="21"/>
  <c r="M3028" i="21"/>
  <c r="M3027" i="21"/>
  <c r="M3026" i="21"/>
  <c r="L3025" i="21"/>
  <c r="K3025" i="21"/>
  <c r="K3024" i="21" s="1"/>
  <c r="K3023" i="21" s="1"/>
  <c r="K3014" i="21" s="1"/>
  <c r="J3025" i="21"/>
  <c r="H3025" i="21"/>
  <c r="G3024" i="21"/>
  <c r="G3023" i="21" s="1"/>
  <c r="M3022" i="21"/>
  <c r="M3021" i="21"/>
  <c r="M3020" i="21"/>
  <c r="J3020" i="21"/>
  <c r="H3020" i="21"/>
  <c r="G3020" i="21"/>
  <c r="G3019" i="21" s="1"/>
  <c r="G3015" i="21" s="1"/>
  <c r="G3061" i="21" s="1"/>
  <c r="J3019" i="21"/>
  <c r="M3019" i="21" s="1"/>
  <c r="H3019" i="21"/>
  <c r="M3018" i="21"/>
  <c r="M3017" i="21"/>
  <c r="J3017" i="21"/>
  <c r="I3017" i="21"/>
  <c r="H3017" i="21"/>
  <c r="H3016" i="21" s="1"/>
  <c r="H3015" i="21" s="1"/>
  <c r="G3017" i="21"/>
  <c r="J3016" i="21"/>
  <c r="G3016" i="21"/>
  <c r="I3008" i="21"/>
  <c r="M3007" i="21"/>
  <c r="M3006" i="21"/>
  <c r="M3004" i="21"/>
  <c r="M3003" i="21"/>
  <c r="M3002" i="21"/>
  <c r="M3000" i="21"/>
  <c r="M2999" i="21"/>
  <c r="M2998" i="21"/>
  <c r="M2997" i="21"/>
  <c r="M2996" i="21"/>
  <c r="M2995" i="21"/>
  <c r="M2994" i="21"/>
  <c r="L2993" i="21"/>
  <c r="K2993" i="21"/>
  <c r="J2993" i="21"/>
  <c r="M2993" i="21" s="1"/>
  <c r="H2993" i="21"/>
  <c r="G2993" i="21"/>
  <c r="M2992" i="21"/>
  <c r="L2991" i="21"/>
  <c r="K2991" i="21"/>
  <c r="J2991" i="21"/>
  <c r="M2991" i="21" s="1"/>
  <c r="H2991" i="21"/>
  <c r="G2991" i="21"/>
  <c r="M2990" i="21"/>
  <c r="M2989" i="21"/>
  <c r="M2988" i="21"/>
  <c r="M2987" i="21"/>
  <c r="L2987" i="21"/>
  <c r="K2987" i="21"/>
  <c r="J2987" i="21"/>
  <c r="H2987" i="21"/>
  <c r="G2987" i="21"/>
  <c r="M2986" i="21"/>
  <c r="M2985" i="21"/>
  <c r="M2984" i="21"/>
  <c r="L2983" i="21"/>
  <c r="K2983" i="21"/>
  <c r="J2983" i="21"/>
  <c r="H2983" i="21"/>
  <c r="G2983" i="21"/>
  <c r="M2982" i="21"/>
  <c r="L2981" i="21"/>
  <c r="K2981" i="21"/>
  <c r="J2981" i="21"/>
  <c r="I2981" i="21"/>
  <c r="I2968" i="21" s="1"/>
  <c r="I3005" i="21" s="1"/>
  <c r="H2981" i="21"/>
  <c r="G2981" i="21"/>
  <c r="M2980" i="21"/>
  <c r="M2979" i="21"/>
  <c r="M2978" i="21"/>
  <c r="M2977" i="21"/>
  <c r="L2977" i="21"/>
  <c r="K2977" i="21"/>
  <c r="J2977" i="21"/>
  <c r="H2977" i="21"/>
  <c r="G2977" i="21"/>
  <c r="M2976" i="21"/>
  <c r="M2975" i="21"/>
  <c r="M2974" i="21"/>
  <c r="M2973" i="21"/>
  <c r="L2972" i="21"/>
  <c r="K2972" i="21"/>
  <c r="M2972" i="21" s="1"/>
  <c r="J2972" i="21"/>
  <c r="H2972" i="21"/>
  <c r="G2972" i="21"/>
  <c r="M2971" i="21"/>
  <c r="M2970" i="21"/>
  <c r="L2969" i="21"/>
  <c r="K2969" i="21"/>
  <c r="J2969" i="21"/>
  <c r="H2969" i="21"/>
  <c r="G2969" i="21"/>
  <c r="G2968" i="21" s="1"/>
  <c r="M2959" i="21"/>
  <c r="M2958" i="21"/>
  <c r="M2956" i="21"/>
  <c r="M2952" i="21"/>
  <c r="L2951" i="21"/>
  <c r="K2951" i="21"/>
  <c r="J2951" i="21"/>
  <c r="H2951" i="21"/>
  <c r="G2951" i="21"/>
  <c r="M2950" i="21"/>
  <c r="L2949" i="21"/>
  <c r="K2949" i="21"/>
  <c r="J2949" i="21"/>
  <c r="H2949" i="21"/>
  <c r="G2949" i="21"/>
  <c r="M2948" i="21"/>
  <c r="L2947" i="21"/>
  <c r="K2947" i="21"/>
  <c r="J2947" i="21"/>
  <c r="M2947" i="21" s="1"/>
  <c r="I2947" i="21"/>
  <c r="I2935" i="21" s="1"/>
  <c r="H2947" i="21"/>
  <c r="G2947" i="21"/>
  <c r="M2945" i="21"/>
  <c r="L2944" i="21"/>
  <c r="M2944" i="21" s="1"/>
  <c r="K2944" i="21"/>
  <c r="J2944" i="21"/>
  <c r="H2944" i="21"/>
  <c r="G2944" i="21"/>
  <c r="M2942" i="21"/>
  <c r="L2941" i="21"/>
  <c r="K2941" i="21"/>
  <c r="M2941" i="21" s="1"/>
  <c r="J2941" i="21"/>
  <c r="H2941" i="21"/>
  <c r="G2941" i="21"/>
  <c r="L2938" i="21"/>
  <c r="K2938" i="21"/>
  <c r="J2938" i="21"/>
  <c r="H2938" i="21"/>
  <c r="G2938" i="21"/>
  <c r="M2937" i="21"/>
  <c r="L2936" i="21"/>
  <c r="K2936" i="21"/>
  <c r="J2936" i="21"/>
  <c r="H2936" i="21"/>
  <c r="H2935" i="21" s="1"/>
  <c r="G2936" i="21"/>
  <c r="L2926" i="21"/>
  <c r="K2926" i="21"/>
  <c r="J2926" i="21"/>
  <c r="I2926" i="21"/>
  <c r="H2926" i="21"/>
  <c r="G2926" i="21"/>
  <c r="M2920" i="21"/>
  <c r="L2919" i="21"/>
  <c r="K2919" i="21"/>
  <c r="J2919" i="21"/>
  <c r="M2919" i="21" s="1"/>
  <c r="H2919" i="21"/>
  <c r="G2919" i="21"/>
  <c r="M2918" i="21"/>
  <c r="M2917" i="21"/>
  <c r="L2917" i="21"/>
  <c r="K2917" i="21"/>
  <c r="J2917" i="21"/>
  <c r="H2917" i="21"/>
  <c r="G2917" i="21"/>
  <c r="M2916" i="21"/>
  <c r="L2915" i="21"/>
  <c r="K2915" i="21"/>
  <c r="M2915" i="21" s="1"/>
  <c r="J2915" i="21"/>
  <c r="H2915" i="21"/>
  <c r="G2915" i="21"/>
  <c r="M2914" i="21"/>
  <c r="L2913" i="21"/>
  <c r="K2913" i="21"/>
  <c r="J2913" i="21"/>
  <c r="H2913" i="21"/>
  <c r="G2913" i="21"/>
  <c r="M2912" i="21"/>
  <c r="M2911" i="21"/>
  <c r="L2911" i="21"/>
  <c r="K2911" i="21"/>
  <c r="J2911" i="21"/>
  <c r="H2911" i="21"/>
  <c r="G2911" i="21"/>
  <c r="I2910" i="21"/>
  <c r="I2925" i="21" s="1"/>
  <c r="I2928" i="21" s="1"/>
  <c r="G2910" i="21"/>
  <c r="G2925" i="21" s="1"/>
  <c r="G2928" i="21" s="1"/>
  <c r="M2909" i="21"/>
  <c r="M2901" i="21"/>
  <c r="M2899" i="21"/>
  <c r="M2897" i="21"/>
  <c r="M2896" i="21"/>
  <c r="L2895" i="21"/>
  <c r="L2883" i="21" s="1"/>
  <c r="K2895" i="21"/>
  <c r="J2895" i="21"/>
  <c r="H2895" i="21"/>
  <c r="G2895" i="21"/>
  <c r="M2894" i="21"/>
  <c r="M2893" i="21"/>
  <c r="L2892" i="21"/>
  <c r="K2892" i="21"/>
  <c r="M2892" i="21" s="1"/>
  <c r="J2892" i="21"/>
  <c r="H2892" i="21"/>
  <c r="G2892" i="21"/>
  <c r="M2891" i="21"/>
  <c r="M2890" i="21"/>
  <c r="M2889" i="21"/>
  <c r="M2888" i="21"/>
  <c r="L2888" i="21"/>
  <c r="K2888" i="21"/>
  <c r="J2888" i="21"/>
  <c r="H2888" i="21"/>
  <c r="G2888" i="21"/>
  <c r="M2887" i="21"/>
  <c r="M2886" i="21"/>
  <c r="M2885" i="21"/>
  <c r="L2884" i="21"/>
  <c r="K2884" i="21"/>
  <c r="K2883" i="21" s="1"/>
  <c r="J2884" i="21"/>
  <c r="H2884" i="21"/>
  <c r="H2883" i="21" s="1"/>
  <c r="G2884" i="21"/>
  <c r="I2883" i="21"/>
  <c r="I2882" i="21"/>
  <c r="I2881" i="21" s="1"/>
  <c r="M2873" i="21"/>
  <c r="M2872" i="21"/>
  <c r="M2870" i="21"/>
  <c r="M2867" i="21"/>
  <c r="L2866" i="21"/>
  <c r="K2866" i="21"/>
  <c r="J2866" i="21"/>
  <c r="M2866" i="21" s="1"/>
  <c r="H2866" i="21"/>
  <c r="G2866" i="21"/>
  <c r="M2865" i="21"/>
  <c r="L2864" i="21"/>
  <c r="K2864" i="21"/>
  <c r="J2864" i="21"/>
  <c r="H2864" i="21"/>
  <c r="H2858" i="21" s="1"/>
  <c r="H2857" i="21" s="1"/>
  <c r="H2871" i="21" s="1"/>
  <c r="H2874" i="21" s="1"/>
  <c r="G2864" i="21"/>
  <c r="M2863" i="21"/>
  <c r="M2862" i="21"/>
  <c r="M2861" i="21"/>
  <c r="L2861" i="21"/>
  <c r="K2861" i="21"/>
  <c r="J2861" i="21"/>
  <c r="H2861" i="21"/>
  <c r="G2861" i="21"/>
  <c r="M2860" i="21"/>
  <c r="L2859" i="21"/>
  <c r="K2859" i="21"/>
  <c r="M2859" i="21" s="1"/>
  <c r="J2859" i="21"/>
  <c r="H2859" i="21"/>
  <c r="G2859" i="21"/>
  <c r="K2858" i="21"/>
  <c r="K2857" i="21" s="1"/>
  <c r="I2858" i="21"/>
  <c r="I2857" i="21"/>
  <c r="I2871" i="21" s="1"/>
  <c r="I2856" i="21"/>
  <c r="H2856" i="21"/>
  <c r="M2847" i="21"/>
  <c r="K2846" i="21"/>
  <c r="I2846" i="21"/>
  <c r="I2845" i="21"/>
  <c r="M2844" i="21"/>
  <c r="L2844" i="21"/>
  <c r="K2844" i="21"/>
  <c r="J2844" i="21"/>
  <c r="I2844" i="21"/>
  <c r="H2844" i="21"/>
  <c r="G2844" i="21"/>
  <c r="M2841" i="21"/>
  <c r="M2840" i="21"/>
  <c r="L2839" i="21"/>
  <c r="L2838" i="21" s="1"/>
  <c r="K2839" i="21"/>
  <c r="J2839" i="21"/>
  <c r="H2839" i="21"/>
  <c r="H2838" i="21" s="1"/>
  <c r="G2839" i="21"/>
  <c r="G2838" i="21" s="1"/>
  <c r="K2838" i="21"/>
  <c r="M2837" i="21"/>
  <c r="M2836" i="21"/>
  <c r="M2835" i="21"/>
  <c r="M2834" i="21"/>
  <c r="M2833" i="21"/>
  <c r="L2833" i="21"/>
  <c r="K2833" i="21"/>
  <c r="J2833" i="21"/>
  <c r="H2833" i="21"/>
  <c r="G2833" i="21"/>
  <c r="L2832" i="21"/>
  <c r="K2832" i="21"/>
  <c r="K2831" i="21" s="1"/>
  <c r="J2832" i="21"/>
  <c r="H2832" i="21"/>
  <c r="H2831" i="21" s="1"/>
  <c r="H2846" i="21" s="1"/>
  <c r="G2832" i="21"/>
  <c r="L2831" i="21"/>
  <c r="M2829" i="21"/>
  <c r="M2828" i="21"/>
  <c r="M2827" i="21"/>
  <c r="M2826" i="21"/>
  <c r="M2825" i="21"/>
  <c r="M2824" i="21"/>
  <c r="M2823" i="21"/>
  <c r="M2822" i="21"/>
  <c r="M2821" i="21"/>
  <c r="M2820" i="21"/>
  <c r="L2819" i="21"/>
  <c r="K2819" i="21"/>
  <c r="J2819" i="21"/>
  <c r="M2819" i="21" s="1"/>
  <c r="H2819" i="21"/>
  <c r="G2819" i="21"/>
  <c r="M2818" i="21"/>
  <c r="L2817" i="21"/>
  <c r="K2817" i="21"/>
  <c r="M2817" i="21" s="1"/>
  <c r="J2817" i="21"/>
  <c r="H2817" i="21"/>
  <c r="G2817" i="21"/>
  <c r="M2816" i="21"/>
  <c r="M2815" i="21"/>
  <c r="M2814" i="21"/>
  <c r="L2814" i="21"/>
  <c r="K2814" i="21"/>
  <c r="J2814" i="21"/>
  <c r="H2814" i="21"/>
  <c r="G2814" i="21"/>
  <c r="M2813" i="21"/>
  <c r="M2812" i="21"/>
  <c r="M2811" i="21"/>
  <c r="M2810" i="21"/>
  <c r="L2809" i="21"/>
  <c r="K2809" i="21"/>
  <c r="J2809" i="21"/>
  <c r="M2809" i="21" s="1"/>
  <c r="H2809" i="21"/>
  <c r="G2809" i="21"/>
  <c r="G2807" i="21"/>
  <c r="M2806" i="21"/>
  <c r="M2805" i="21"/>
  <c r="M2804" i="21"/>
  <c r="M2803" i="21"/>
  <c r="M2802" i="21"/>
  <c r="L2801" i="21"/>
  <c r="K2801" i="21"/>
  <c r="J2801" i="21"/>
  <c r="H2801" i="21"/>
  <c r="G2801" i="21"/>
  <c r="M2800" i="21"/>
  <c r="M2799" i="21"/>
  <c r="M2798" i="21"/>
  <c r="M2797" i="21"/>
  <c r="M2796" i="21"/>
  <c r="M2795" i="21"/>
  <c r="L2794" i="21"/>
  <c r="K2794" i="21"/>
  <c r="J2794" i="21"/>
  <c r="H2794" i="21"/>
  <c r="G2794" i="21"/>
  <c r="M2792" i="21"/>
  <c r="M2791" i="21"/>
  <c r="L2791" i="21"/>
  <c r="K2791" i="21"/>
  <c r="J2791" i="21"/>
  <c r="H2791" i="21"/>
  <c r="G2791" i="21"/>
  <c r="M2790" i="21"/>
  <c r="M2789" i="21"/>
  <c r="L2788" i="21"/>
  <c r="K2788" i="21"/>
  <c r="J2788" i="21"/>
  <c r="H2788" i="21"/>
  <c r="G2788" i="21"/>
  <c r="I2787" i="21"/>
  <c r="M2786" i="21"/>
  <c r="M2785" i="21"/>
  <c r="M2784" i="21"/>
  <c r="M2783" i="21"/>
  <c r="M2782" i="21"/>
  <c r="M2781" i="21"/>
  <c r="M2780" i="21"/>
  <c r="M2779" i="21"/>
  <c r="M2778" i="21"/>
  <c r="M2769" i="21"/>
  <c r="H2768" i="21"/>
  <c r="M2766" i="21"/>
  <c r="M2762" i="21"/>
  <c r="M2761" i="21"/>
  <c r="L2760" i="21"/>
  <c r="L2759" i="21" s="1"/>
  <c r="K2760" i="21"/>
  <c r="K2759" i="21" s="1"/>
  <c r="J2760" i="21"/>
  <c r="H2760" i="21"/>
  <c r="G2760" i="21"/>
  <c r="H2759" i="21"/>
  <c r="G2759" i="21"/>
  <c r="M2758" i="21"/>
  <c r="M2757" i="21"/>
  <c r="M2756" i="21"/>
  <c r="M2755" i="21"/>
  <c r="L2755" i="21"/>
  <c r="K2755" i="21"/>
  <c r="J2755" i="21"/>
  <c r="J2754" i="21" s="1"/>
  <c r="M2754" i="21" s="1"/>
  <c r="H2755" i="21"/>
  <c r="G2755" i="21"/>
  <c r="L2754" i="21"/>
  <c r="K2754" i="21"/>
  <c r="H2754" i="21"/>
  <c r="H2753" i="21" s="1"/>
  <c r="H2730" i="21" s="1"/>
  <c r="G2754" i="21"/>
  <c r="I2753" i="21"/>
  <c r="G2753" i="21"/>
  <c r="G2768" i="21" s="1"/>
  <c r="M2751" i="21"/>
  <c r="M2750" i="21"/>
  <c r="M2749" i="21"/>
  <c r="M2748" i="21"/>
  <c r="L2748" i="21"/>
  <c r="K2748" i="21"/>
  <c r="J2748" i="21"/>
  <c r="H2748" i="21"/>
  <c r="G2748" i="21"/>
  <c r="M2747" i="21"/>
  <c r="L2746" i="21"/>
  <c r="K2746" i="21"/>
  <c r="J2746" i="21"/>
  <c r="H2746" i="21"/>
  <c r="G2746" i="21"/>
  <c r="M2745" i="21"/>
  <c r="L2744" i="21"/>
  <c r="K2744" i="21"/>
  <c r="J2744" i="21"/>
  <c r="M2744" i="21" s="1"/>
  <c r="H2744" i="21"/>
  <c r="G2744" i="21"/>
  <c r="M2743" i="21"/>
  <c r="M2742" i="21"/>
  <c r="M2741" i="21"/>
  <c r="M2740" i="21"/>
  <c r="M2739" i="21"/>
  <c r="M2738" i="21"/>
  <c r="L2737" i="21"/>
  <c r="K2737" i="21"/>
  <c r="J2737" i="21"/>
  <c r="M2737" i="21" s="1"/>
  <c r="H2737" i="21"/>
  <c r="G2737" i="21"/>
  <c r="M2736" i="21"/>
  <c r="M2735" i="21"/>
  <c r="L2735" i="21"/>
  <c r="L2731" i="21" s="1"/>
  <c r="K2735" i="21"/>
  <c r="J2735" i="21"/>
  <c r="H2735" i="21"/>
  <c r="G2735" i="21"/>
  <c r="M2734" i="21"/>
  <c r="M2733" i="21"/>
  <c r="L2732" i="21"/>
  <c r="K2732" i="21"/>
  <c r="J2732" i="21"/>
  <c r="H2732" i="21"/>
  <c r="H2731" i="21" s="1"/>
  <c r="H2767" i="21" s="1"/>
  <c r="G2732" i="21"/>
  <c r="K2731" i="21"/>
  <c r="I2731" i="21"/>
  <c r="I2730" i="21"/>
  <c r="M2722" i="21"/>
  <c r="M2721" i="21"/>
  <c r="I2720" i="21"/>
  <c r="M2719" i="21"/>
  <c r="M2716" i="21"/>
  <c r="L2715" i="21"/>
  <c r="K2715" i="21"/>
  <c r="J2715" i="21"/>
  <c r="M2715" i="21" s="1"/>
  <c r="H2715" i="21"/>
  <c r="G2715" i="21"/>
  <c r="M2714" i="21"/>
  <c r="L2713" i="21"/>
  <c r="M2713" i="21" s="1"/>
  <c r="K2713" i="21"/>
  <c r="J2713" i="21"/>
  <c r="I2713" i="21"/>
  <c r="I2701" i="21" s="1"/>
  <c r="H2713" i="21"/>
  <c r="G2713" i="21"/>
  <c r="M2712" i="21"/>
  <c r="M2711" i="21"/>
  <c r="L2710" i="21"/>
  <c r="K2710" i="21"/>
  <c r="K2701" i="21" s="1"/>
  <c r="K2720" i="21" s="1"/>
  <c r="K2723" i="21" s="1"/>
  <c r="J2710" i="21"/>
  <c r="M2710" i="21" s="1"/>
  <c r="H2710" i="21"/>
  <c r="G2710" i="21"/>
  <c r="M2709" i="21"/>
  <c r="M2708" i="21"/>
  <c r="L2707" i="21"/>
  <c r="K2707" i="21"/>
  <c r="J2707" i="21"/>
  <c r="H2707" i="21"/>
  <c r="G2707" i="21"/>
  <c r="M2706" i="21"/>
  <c r="M2705" i="21"/>
  <c r="L2705" i="21"/>
  <c r="K2705" i="21"/>
  <c r="J2705" i="21"/>
  <c r="H2705" i="21"/>
  <c r="G2705" i="21"/>
  <c r="M2704" i="21"/>
  <c r="M2703" i="21"/>
  <c r="M2702" i="21"/>
  <c r="L2702" i="21"/>
  <c r="K2702" i="21"/>
  <c r="J2702" i="21"/>
  <c r="H2702" i="21"/>
  <c r="H2701" i="21" s="1"/>
  <c r="H2720" i="21" s="1"/>
  <c r="H2723" i="21" s="1"/>
  <c r="G2702" i="21"/>
  <c r="G2701" i="21"/>
  <c r="G2720" i="21" s="1"/>
  <c r="G2723" i="21" s="1"/>
  <c r="M2700" i="21"/>
  <c r="L2699" i="21"/>
  <c r="K2699" i="21"/>
  <c r="J2699" i="21"/>
  <c r="I2699" i="21"/>
  <c r="H2699" i="21"/>
  <c r="G2699" i="21"/>
  <c r="I2692" i="21"/>
  <c r="M2691" i="21"/>
  <c r="M2690" i="21"/>
  <c r="M2688" i="21"/>
  <c r="M2687" i="21"/>
  <c r="M2686" i="21"/>
  <c r="M2684" i="21"/>
  <c r="M2683" i="21"/>
  <c r="M2682" i="21"/>
  <c r="M2681" i="21"/>
  <c r="L2681" i="21"/>
  <c r="K2681" i="21"/>
  <c r="J2681" i="21"/>
  <c r="I2681" i="21"/>
  <c r="H2681" i="21"/>
  <c r="G2681" i="21"/>
  <c r="M2680" i="21"/>
  <c r="M2679" i="21"/>
  <c r="M2678" i="21"/>
  <c r="H2678" i="21"/>
  <c r="G2678" i="21"/>
  <c r="M2677" i="21"/>
  <c r="M2676" i="21"/>
  <c r="M2675" i="21"/>
  <c r="M2674" i="21"/>
  <c r="M2673" i="21"/>
  <c r="L2672" i="21"/>
  <c r="K2672" i="21"/>
  <c r="J2672" i="21"/>
  <c r="I2672" i="21"/>
  <c r="I2666" i="21" s="1"/>
  <c r="I2689" i="21" s="1"/>
  <c r="H2672" i="21"/>
  <c r="G2672" i="21"/>
  <c r="M2671" i="21"/>
  <c r="M2670" i="21"/>
  <c r="L2670" i="21"/>
  <c r="K2670" i="21"/>
  <c r="J2670" i="21"/>
  <c r="I2670" i="21"/>
  <c r="H2670" i="21"/>
  <c r="G2670" i="21"/>
  <c r="M2669" i="21"/>
  <c r="M2668" i="21"/>
  <c r="L2667" i="21"/>
  <c r="K2667" i="21"/>
  <c r="K2666" i="21" s="1"/>
  <c r="K2689" i="21" s="1"/>
  <c r="K2692" i="21" s="1"/>
  <c r="J2667" i="21"/>
  <c r="I2667" i="21"/>
  <c r="H2667" i="21"/>
  <c r="G2667" i="21"/>
  <c r="M2665" i="21"/>
  <c r="M2658" i="21"/>
  <c r="I2657" i="21"/>
  <c r="I2659" i="21" s="1"/>
  <c r="I2656" i="21"/>
  <c r="L2655" i="21"/>
  <c r="K2655" i="21"/>
  <c r="I2655" i="21"/>
  <c r="H2655" i="21"/>
  <c r="G2655" i="21"/>
  <c r="M2654" i="21"/>
  <c r="M2653" i="21"/>
  <c r="M2652" i="21"/>
  <c r="M2651" i="21"/>
  <c r="M2650" i="21"/>
  <c r="M2649" i="21"/>
  <c r="M2648" i="21"/>
  <c r="M2647" i="21"/>
  <c r="M2646" i="21"/>
  <c r="H2646" i="21"/>
  <c r="M2645" i="21"/>
  <c r="M2644" i="21"/>
  <c r="M2643" i="21"/>
  <c r="L2643" i="21"/>
  <c r="L2642" i="21" s="1"/>
  <c r="K2643" i="21"/>
  <c r="K2642" i="21" s="1"/>
  <c r="J2643" i="21"/>
  <c r="J2642" i="21" s="1"/>
  <c r="H2643" i="21"/>
  <c r="H2642" i="21" s="1"/>
  <c r="H2641" i="21" s="1"/>
  <c r="H2657" i="21" s="1"/>
  <c r="G2643" i="21"/>
  <c r="G2642" i="21"/>
  <c r="L2641" i="21"/>
  <c r="L2657" i="21" s="1"/>
  <c r="K2641" i="21"/>
  <c r="K2657" i="21" s="1"/>
  <c r="I2641" i="21"/>
  <c r="I2584" i="21" s="1"/>
  <c r="G2641" i="21"/>
  <c r="G2657" i="21" s="1"/>
  <c r="M2639" i="21"/>
  <c r="M2638" i="21"/>
  <c r="M2637" i="21"/>
  <c r="M2636" i="21"/>
  <c r="M2635" i="21"/>
  <c r="M2634" i="21"/>
  <c r="M2633" i="21"/>
  <c r="M2632" i="21"/>
  <c r="M2631" i="21"/>
  <c r="M2630" i="21"/>
  <c r="M2629" i="21"/>
  <c r="M2628" i="21"/>
  <c r="L2628" i="21"/>
  <c r="K2628" i="21"/>
  <c r="J2628" i="21"/>
  <c r="H2628" i="21"/>
  <c r="G2628" i="21"/>
  <c r="M2627" i="21"/>
  <c r="M2626" i="21"/>
  <c r="L2626" i="21"/>
  <c r="K2626" i="21"/>
  <c r="J2626" i="21"/>
  <c r="H2626" i="21"/>
  <c r="G2626" i="21"/>
  <c r="M2625" i="21"/>
  <c r="M2624" i="21"/>
  <c r="M2623" i="21"/>
  <c r="L2622" i="21"/>
  <c r="K2622" i="21"/>
  <c r="J2622" i="21"/>
  <c r="H2622" i="21"/>
  <c r="G2622" i="21"/>
  <c r="G2591" i="21" s="1"/>
  <c r="G2656" i="21" s="1"/>
  <c r="M2621" i="21"/>
  <c r="M2620" i="21"/>
  <c r="M2619" i="21"/>
  <c r="M2618" i="21"/>
  <c r="L2618" i="21"/>
  <c r="K2618" i="21"/>
  <c r="J2618" i="21"/>
  <c r="H2618" i="21"/>
  <c r="G2618" i="21"/>
  <c r="M2617" i="21"/>
  <c r="M2616" i="21"/>
  <c r="M2615" i="21"/>
  <c r="M2614" i="21"/>
  <c r="L2614" i="21"/>
  <c r="K2614" i="21"/>
  <c r="J2614" i="21"/>
  <c r="H2614" i="21"/>
  <c r="G2614" i="21"/>
  <c r="M2613" i="21"/>
  <c r="M2612" i="21"/>
  <c r="L2611" i="21"/>
  <c r="K2611" i="21"/>
  <c r="J2611" i="21"/>
  <c r="M2611" i="21" s="1"/>
  <c r="H2611" i="21"/>
  <c r="G2611" i="21"/>
  <c r="M2610" i="21"/>
  <c r="M2609" i="21"/>
  <c r="M2608" i="21"/>
  <c r="M2607" i="21"/>
  <c r="L2606" i="21"/>
  <c r="K2606" i="21"/>
  <c r="J2606" i="21"/>
  <c r="M2606" i="21" s="1"/>
  <c r="H2606" i="21"/>
  <c r="G2606" i="21"/>
  <c r="M2605" i="21"/>
  <c r="M2604" i="21"/>
  <c r="M2603" i="21"/>
  <c r="M2602" i="21"/>
  <c r="M2601" i="21"/>
  <c r="M2600" i="21"/>
  <c r="L2599" i="21"/>
  <c r="K2599" i="21"/>
  <c r="J2599" i="21"/>
  <c r="H2599" i="21"/>
  <c r="G2599" i="21"/>
  <c r="M2598" i="21"/>
  <c r="M2597" i="21"/>
  <c r="M2596" i="21"/>
  <c r="M2595" i="21"/>
  <c r="L2595" i="21"/>
  <c r="K2595" i="21"/>
  <c r="J2595" i="21"/>
  <c r="H2595" i="21"/>
  <c r="G2595" i="21"/>
  <c r="M2594" i="21"/>
  <c r="M2593" i="21"/>
  <c r="L2592" i="21"/>
  <c r="K2592" i="21"/>
  <c r="J2592" i="21"/>
  <c r="H2592" i="21"/>
  <c r="G2592" i="21"/>
  <c r="M2589" i="21"/>
  <c r="L2588" i="21"/>
  <c r="K2588" i="21"/>
  <c r="K2585" i="21" s="1"/>
  <c r="J2588" i="21"/>
  <c r="M2588" i="21" s="1"/>
  <c r="M2587" i="21"/>
  <c r="M2586" i="21"/>
  <c r="J2585" i="21"/>
  <c r="G2584" i="21"/>
  <c r="H2574" i="21"/>
  <c r="L2573" i="21"/>
  <c r="K2573" i="21"/>
  <c r="I2573" i="21"/>
  <c r="H2573" i="21"/>
  <c r="G2573" i="21"/>
  <c r="M2570" i="21"/>
  <c r="M2569" i="21"/>
  <c r="L2568" i="21"/>
  <c r="L2567" i="21" s="1"/>
  <c r="K2568" i="21"/>
  <c r="M2568" i="21" s="1"/>
  <c r="J2568" i="21"/>
  <c r="I2568" i="21"/>
  <c r="H2568" i="21"/>
  <c r="G2568" i="21"/>
  <c r="K2567" i="21"/>
  <c r="J2567" i="21"/>
  <c r="I2567" i="21"/>
  <c r="H2567" i="21"/>
  <c r="G2567" i="21"/>
  <c r="M2566" i="21"/>
  <c r="M2565" i="21"/>
  <c r="M2564" i="21"/>
  <c r="M2563" i="21"/>
  <c r="M2562" i="21"/>
  <c r="M2561" i="21"/>
  <c r="M2560" i="21"/>
  <c r="M2559" i="21"/>
  <c r="M2558" i="21"/>
  <c r="L2557" i="21"/>
  <c r="L2556" i="21" s="1"/>
  <c r="L2555" i="21" s="1"/>
  <c r="L2575" i="21" s="1"/>
  <c r="K2557" i="21"/>
  <c r="K2556" i="21" s="1"/>
  <c r="J2557" i="21"/>
  <c r="M2557" i="21" s="1"/>
  <c r="I2557" i="21"/>
  <c r="H2557" i="21"/>
  <c r="G2557" i="21"/>
  <c r="J2556" i="21"/>
  <c r="I2556" i="21"/>
  <c r="H2556" i="21"/>
  <c r="H2555" i="21" s="1"/>
  <c r="H2575" i="21" s="1"/>
  <c r="G2556" i="21"/>
  <c r="G2555" i="21" s="1"/>
  <c r="G2575" i="21" s="1"/>
  <c r="I2555" i="21"/>
  <c r="I2575" i="21" s="1"/>
  <c r="M2553" i="21"/>
  <c r="M2552" i="21"/>
  <c r="M2551" i="21"/>
  <c r="M2550" i="21"/>
  <c r="M2549" i="21"/>
  <c r="M2575" i="21" s="1"/>
  <c r="M2548" i="21"/>
  <c r="M2547" i="21"/>
  <c r="L2546" i="21"/>
  <c r="K2546" i="21"/>
  <c r="J2546" i="21"/>
  <c r="I2546" i="21"/>
  <c r="H2546" i="21"/>
  <c r="G2546" i="21"/>
  <c r="M2545" i="21"/>
  <c r="L2544" i="21"/>
  <c r="K2544" i="21"/>
  <c r="J2544" i="21"/>
  <c r="I2544" i="21"/>
  <c r="H2544" i="21"/>
  <c r="G2544" i="21"/>
  <c r="M2543" i="21"/>
  <c r="M2542" i="21"/>
  <c r="L2541" i="21"/>
  <c r="K2541" i="21"/>
  <c r="M2541" i="21" s="1"/>
  <c r="J2541" i="21"/>
  <c r="I2541" i="21"/>
  <c r="H2541" i="21"/>
  <c r="G2541" i="21"/>
  <c r="M2540" i="21"/>
  <c r="M2539" i="21"/>
  <c r="L2539" i="21"/>
  <c r="K2539" i="21"/>
  <c r="J2539" i="21"/>
  <c r="I2539" i="21"/>
  <c r="H2539" i="21"/>
  <c r="G2539" i="21"/>
  <c r="M2538" i="21"/>
  <c r="M2537" i="21"/>
  <c r="M2536" i="21"/>
  <c r="M2535" i="21"/>
  <c r="L2534" i="21"/>
  <c r="K2534" i="21"/>
  <c r="J2534" i="21"/>
  <c r="I2534" i="21"/>
  <c r="H2534" i="21"/>
  <c r="G2534" i="21"/>
  <c r="M2533" i="21"/>
  <c r="M2532" i="21"/>
  <c r="M2531" i="21"/>
  <c r="M2530" i="21"/>
  <c r="M2529" i="21"/>
  <c r="L2528" i="21"/>
  <c r="K2528" i="21"/>
  <c r="J2528" i="21"/>
  <c r="M2528" i="21" s="1"/>
  <c r="I2528" i="21"/>
  <c r="H2528" i="21"/>
  <c r="G2528" i="21"/>
  <c r="L2526" i="21"/>
  <c r="K2526" i="21"/>
  <c r="M2526" i="21" s="1"/>
  <c r="J2526" i="21"/>
  <c r="I2526" i="21"/>
  <c r="H2526" i="21"/>
  <c r="G2526" i="21"/>
  <c r="M2525" i="21"/>
  <c r="M2524" i="21"/>
  <c r="M2523" i="21"/>
  <c r="M2522" i="21"/>
  <c r="L2522" i="21"/>
  <c r="K2522" i="21"/>
  <c r="J2522" i="21"/>
  <c r="J2521" i="21" s="1"/>
  <c r="I2522" i="21"/>
  <c r="I2521" i="21" s="1"/>
  <c r="I2520" i="21" s="1"/>
  <c r="H2522" i="21"/>
  <c r="G2522" i="21"/>
  <c r="L2521" i="21"/>
  <c r="L2520" i="21" s="1"/>
  <c r="H2521" i="21"/>
  <c r="H2520" i="21" s="1"/>
  <c r="J2520" i="21"/>
  <c r="J2574" i="21" s="1"/>
  <c r="M2519" i="21"/>
  <c r="M2518" i="21"/>
  <c r="J2517" i="21"/>
  <c r="M2517" i="21" s="1"/>
  <c r="J2516" i="21"/>
  <c r="M2516" i="21" s="1"/>
  <c r="M2515" i="21"/>
  <c r="J2514" i="21"/>
  <c r="M2503" i="21"/>
  <c r="L2502" i="21"/>
  <c r="I2502" i="21"/>
  <c r="H2502" i="21"/>
  <c r="L2501" i="21"/>
  <c r="L2504" i="21" s="1"/>
  <c r="M2500" i="21"/>
  <c r="M2497" i="21"/>
  <c r="M2496" i="21"/>
  <c r="M2495" i="21"/>
  <c r="M2494" i="21"/>
  <c r="L2493" i="21"/>
  <c r="K2493" i="21"/>
  <c r="K2492" i="21" s="1"/>
  <c r="K2491" i="21" s="1"/>
  <c r="J2493" i="21"/>
  <c r="H2493" i="21"/>
  <c r="G2493" i="21"/>
  <c r="G2492" i="21" s="1"/>
  <c r="G2491" i="21" s="1"/>
  <c r="M2492" i="21"/>
  <c r="L2492" i="21"/>
  <c r="L2491" i="21" s="1"/>
  <c r="J2492" i="21"/>
  <c r="J2491" i="21" s="1"/>
  <c r="H2492" i="21"/>
  <c r="H2491" i="21" s="1"/>
  <c r="I2491" i="21"/>
  <c r="M2489" i="21"/>
  <c r="M2488" i="21"/>
  <c r="L2487" i="21"/>
  <c r="K2487" i="21"/>
  <c r="M2487" i="21" s="1"/>
  <c r="J2487" i="21"/>
  <c r="H2487" i="21"/>
  <c r="G2487" i="21"/>
  <c r="M2486" i="21"/>
  <c r="L2485" i="21"/>
  <c r="K2485" i="21"/>
  <c r="J2485" i="21"/>
  <c r="M2485" i="21" s="1"/>
  <c r="H2485" i="21"/>
  <c r="G2485" i="21"/>
  <c r="M2484" i="21"/>
  <c r="L2483" i="21"/>
  <c r="K2483" i="21"/>
  <c r="J2483" i="21"/>
  <c r="M2483" i="21" s="1"/>
  <c r="H2483" i="21"/>
  <c r="G2483" i="21"/>
  <c r="M2482" i="21"/>
  <c r="L2481" i="21"/>
  <c r="K2481" i="21"/>
  <c r="J2481" i="21"/>
  <c r="M2481" i="21" s="1"/>
  <c r="H2481" i="21"/>
  <c r="G2481" i="21"/>
  <c r="M2480" i="21"/>
  <c r="M2479" i="21"/>
  <c r="M2478" i="21"/>
  <c r="L2478" i="21"/>
  <c r="K2478" i="21"/>
  <c r="H2478" i="21"/>
  <c r="G2478" i="21"/>
  <c r="M2477" i="21"/>
  <c r="M2476" i="21"/>
  <c r="L2475" i="21"/>
  <c r="L2474" i="21" s="1"/>
  <c r="K2475" i="21"/>
  <c r="J2475" i="21"/>
  <c r="H2475" i="21"/>
  <c r="G2475" i="21"/>
  <c r="J2474" i="21"/>
  <c r="I2474" i="21"/>
  <c r="I2501" i="21" s="1"/>
  <c r="M2473" i="21"/>
  <c r="I2472" i="21"/>
  <c r="M2464" i="21"/>
  <c r="I2462" i="21"/>
  <c r="I2465" i="21" s="1"/>
  <c r="H2462" i="21"/>
  <c r="G2462" i="21"/>
  <c r="G2465" i="21" s="1"/>
  <c r="L2461" i="21"/>
  <c r="K2461" i="21"/>
  <c r="J2461" i="21"/>
  <c r="I2461" i="21"/>
  <c r="H2461" i="21"/>
  <c r="G2461" i="21"/>
  <c r="M2460" i="21"/>
  <c r="M2459" i="21"/>
  <c r="M2458" i="21"/>
  <c r="M2457" i="21"/>
  <c r="M2456" i="21"/>
  <c r="M2455" i="21"/>
  <c r="M2454" i="21"/>
  <c r="M2453" i="21"/>
  <c r="M2452" i="21"/>
  <c r="L2451" i="21"/>
  <c r="K2451" i="21"/>
  <c r="J2451" i="21"/>
  <c r="H2451" i="21"/>
  <c r="H2450" i="21" s="1"/>
  <c r="H2449" i="21" s="1"/>
  <c r="H2463" i="21" s="1"/>
  <c r="G2451" i="21"/>
  <c r="L2450" i="21"/>
  <c r="K2450" i="21"/>
  <c r="K2449" i="21" s="1"/>
  <c r="K2463" i="21" s="1"/>
  <c r="G2450" i="21"/>
  <c r="L2449" i="21"/>
  <c r="L2463" i="21" s="1"/>
  <c r="I2449" i="21"/>
  <c r="I2463" i="21" s="1"/>
  <c r="G2449" i="21"/>
  <c r="G2463" i="21" s="1"/>
  <c r="M2447" i="21"/>
  <c r="M2446" i="21"/>
  <c r="M2445" i="21"/>
  <c r="L2444" i="21"/>
  <c r="K2444" i="21"/>
  <c r="J2444" i="21"/>
  <c r="H2444" i="21"/>
  <c r="G2444" i="21"/>
  <c r="M2443" i="21"/>
  <c r="M2442" i="21"/>
  <c r="L2441" i="21"/>
  <c r="K2441" i="21"/>
  <c r="M2441" i="21" s="1"/>
  <c r="J2441" i="21"/>
  <c r="H2441" i="21"/>
  <c r="G2441" i="21"/>
  <c r="M2440" i="21"/>
  <c r="M2439" i="21"/>
  <c r="M2438" i="21"/>
  <c r="L2438" i="21"/>
  <c r="K2438" i="21"/>
  <c r="J2438" i="21"/>
  <c r="H2438" i="21"/>
  <c r="G2438" i="21"/>
  <c r="M2437" i="21"/>
  <c r="M2436" i="21"/>
  <c r="M2435" i="21"/>
  <c r="M2434" i="21"/>
  <c r="L2433" i="21"/>
  <c r="L2424" i="21" s="1"/>
  <c r="K2433" i="21"/>
  <c r="J2433" i="21"/>
  <c r="H2433" i="21"/>
  <c r="G2433" i="21"/>
  <c r="M2432" i="21"/>
  <c r="M2431" i="21"/>
  <c r="L2430" i="21"/>
  <c r="K2430" i="21"/>
  <c r="J2430" i="21"/>
  <c r="H2430" i="21"/>
  <c r="G2430" i="21"/>
  <c r="M2429" i="21"/>
  <c r="M2428" i="21"/>
  <c r="M2427" i="21"/>
  <c r="M2426" i="21"/>
  <c r="M2425" i="21"/>
  <c r="L2425" i="21"/>
  <c r="K2425" i="21"/>
  <c r="J2425" i="21"/>
  <c r="H2425" i="21"/>
  <c r="G2425" i="21"/>
  <c r="K2424" i="21"/>
  <c r="I2424" i="21"/>
  <c r="I2415" i="21" s="1"/>
  <c r="H2424" i="21"/>
  <c r="H2415" i="21" s="1"/>
  <c r="M2423" i="21"/>
  <c r="M2422" i="21"/>
  <c r="M2421" i="21"/>
  <c r="L2420" i="21"/>
  <c r="K2420" i="21"/>
  <c r="J2420" i="21"/>
  <c r="M2420" i="21" s="1"/>
  <c r="I2420" i="21"/>
  <c r="H2420" i="21"/>
  <c r="G2420" i="21"/>
  <c r="M2419" i="21"/>
  <c r="M2418" i="21"/>
  <c r="M2417" i="21"/>
  <c r="M2416" i="21"/>
  <c r="I2408" i="21"/>
  <c r="L2404" i="21"/>
  <c r="K2404" i="21"/>
  <c r="J2404" i="21"/>
  <c r="I2404" i="21"/>
  <c r="H2404" i="21"/>
  <c r="G2404" i="21"/>
  <c r="M2401" i="21"/>
  <c r="M2400" i="21"/>
  <c r="M2399" i="21"/>
  <c r="M2398" i="21"/>
  <c r="L2397" i="21"/>
  <c r="K2397" i="21"/>
  <c r="J2397" i="21"/>
  <c r="H2397" i="21"/>
  <c r="H2396" i="21" s="1"/>
  <c r="G2397" i="21"/>
  <c r="G2396" i="21" s="1"/>
  <c r="L2396" i="21"/>
  <c r="K2396" i="21"/>
  <c r="M2395" i="21"/>
  <c r="M2394" i="21"/>
  <c r="M2393" i="21"/>
  <c r="L2392" i="21"/>
  <c r="L2391" i="21" s="1"/>
  <c r="K2392" i="21"/>
  <c r="J2392" i="21"/>
  <c r="H2392" i="21"/>
  <c r="H2391" i="21" s="1"/>
  <c r="G2392" i="21"/>
  <c r="G2391" i="21" s="1"/>
  <c r="G2381" i="21" s="1"/>
  <c r="G2406" i="21" s="1"/>
  <c r="K2391" i="21"/>
  <c r="M2390" i="21"/>
  <c r="M2389" i="21"/>
  <c r="M2388" i="21"/>
  <c r="M2387" i="21"/>
  <c r="M2386" i="21"/>
  <c r="M2385" i="21"/>
  <c r="M2384" i="21"/>
  <c r="L2383" i="21"/>
  <c r="L2382" i="21" s="1"/>
  <c r="K2383" i="21"/>
  <c r="J2383" i="21"/>
  <c r="H2383" i="21"/>
  <c r="H2382" i="21" s="1"/>
  <c r="G2383" i="21"/>
  <c r="G2382" i="21" s="1"/>
  <c r="K2382" i="21"/>
  <c r="K2381" i="21" s="1"/>
  <c r="I2381" i="21"/>
  <c r="I2406" i="21" s="1"/>
  <c r="M2379" i="21"/>
  <c r="M2378" i="21"/>
  <c r="M2377" i="21"/>
  <c r="M2376" i="21"/>
  <c r="L2376" i="21"/>
  <c r="K2376" i="21"/>
  <c r="J2376" i="21"/>
  <c r="H2376" i="21"/>
  <c r="G2376" i="21"/>
  <c r="M2375" i="21"/>
  <c r="M2374" i="21"/>
  <c r="L2374" i="21"/>
  <c r="K2374" i="21"/>
  <c r="J2374" i="21"/>
  <c r="H2374" i="21"/>
  <c r="G2374" i="21"/>
  <c r="M2373" i="21"/>
  <c r="M2372" i="21"/>
  <c r="M2371" i="21"/>
  <c r="M2370" i="21"/>
  <c r="L2369" i="21"/>
  <c r="M2369" i="21" s="1"/>
  <c r="K2369" i="21"/>
  <c r="J2369" i="21"/>
  <c r="H2369" i="21"/>
  <c r="G2369" i="21"/>
  <c r="M2368" i="21"/>
  <c r="M2367" i="21"/>
  <c r="M2366" i="21"/>
  <c r="L2365" i="21"/>
  <c r="L2352" i="21" s="1"/>
  <c r="L2405" i="21" s="1"/>
  <c r="K2365" i="21"/>
  <c r="J2365" i="21"/>
  <c r="H2365" i="21"/>
  <c r="H2352" i="21" s="1"/>
  <c r="G2365" i="21"/>
  <c r="M2364" i="21"/>
  <c r="M2363" i="21"/>
  <c r="M2362" i="21"/>
  <c r="M2361" i="21"/>
  <c r="M2360" i="21"/>
  <c r="M2359" i="21"/>
  <c r="L2358" i="21"/>
  <c r="K2358" i="21"/>
  <c r="J2358" i="21"/>
  <c r="H2358" i="21"/>
  <c r="G2358" i="21"/>
  <c r="M2357" i="21"/>
  <c r="M2356" i="21"/>
  <c r="M2355" i="21"/>
  <c r="M2354" i="21"/>
  <c r="M2353" i="21"/>
  <c r="L2353" i="21"/>
  <c r="K2353" i="21"/>
  <c r="J2353" i="21"/>
  <c r="H2353" i="21"/>
  <c r="G2353" i="21"/>
  <c r="K2352" i="21"/>
  <c r="K2405" i="21" s="1"/>
  <c r="J2352" i="21"/>
  <c r="I2352" i="21"/>
  <c r="I2405" i="21" s="1"/>
  <c r="M2351" i="21"/>
  <c r="M2350" i="21"/>
  <c r="M2349" i="21"/>
  <c r="M2348" i="21"/>
  <c r="M2347" i="21"/>
  <c r="M2346" i="21"/>
  <c r="M2345" i="21"/>
  <c r="M2344" i="21"/>
  <c r="M2343" i="21"/>
  <c r="M2404" i="21" s="1"/>
  <c r="M2334" i="21"/>
  <c r="M2333" i="21"/>
  <c r="M2331" i="21"/>
  <c r="M2330" i="21"/>
  <c r="M2329" i="21"/>
  <c r="M2328" i="21"/>
  <c r="M2327" i="21"/>
  <c r="L2327" i="21"/>
  <c r="K2327" i="21"/>
  <c r="J2327" i="21"/>
  <c r="H2327" i="21"/>
  <c r="G2327" i="21"/>
  <c r="M2326" i="21"/>
  <c r="M2325" i="21"/>
  <c r="L2324" i="21"/>
  <c r="K2324" i="21"/>
  <c r="M2324" i="21" s="1"/>
  <c r="J2324" i="21"/>
  <c r="H2324" i="21"/>
  <c r="G2324" i="21"/>
  <c r="M2323" i="21"/>
  <c r="L2322" i="21"/>
  <c r="K2322" i="21"/>
  <c r="K2318" i="21" s="1"/>
  <c r="K2317" i="21" s="1"/>
  <c r="K2316" i="21" s="1"/>
  <c r="J2322" i="21"/>
  <c r="H2322" i="21"/>
  <c r="G2322" i="21"/>
  <c r="M2321" i="21"/>
  <c r="M2320" i="21"/>
  <c r="L2319" i="21"/>
  <c r="M2319" i="21" s="1"/>
  <c r="K2319" i="21"/>
  <c r="J2319" i="21"/>
  <c r="H2319" i="21"/>
  <c r="G2319" i="21"/>
  <c r="L2318" i="21"/>
  <c r="L2317" i="21" s="1"/>
  <c r="L2316" i="21" s="1"/>
  <c r="L2332" i="21" s="1"/>
  <c r="L2335" i="21" s="1"/>
  <c r="J2318" i="21"/>
  <c r="I2318" i="21"/>
  <c r="I2317" i="21" s="1"/>
  <c r="I2316" i="21" s="1"/>
  <c r="I2332" i="21" s="1"/>
  <c r="I2335" i="21" s="1"/>
  <c r="H2318" i="21"/>
  <c r="H2317" i="21" s="1"/>
  <c r="H2316" i="21" s="1"/>
  <c r="H2332" i="21" s="1"/>
  <c r="H2335" i="21" s="1"/>
  <c r="J2317" i="21"/>
  <c r="J2316" i="21" s="1"/>
  <c r="J2332" i="21" s="1"/>
  <c r="H2309" i="21"/>
  <c r="G2309" i="21"/>
  <c r="M2308" i="21"/>
  <c r="L2306" i="21"/>
  <c r="K2306" i="21"/>
  <c r="I2306" i="21"/>
  <c r="I2309" i="21" s="1"/>
  <c r="H2306" i="21"/>
  <c r="J2305" i="21"/>
  <c r="M2304" i="21"/>
  <c r="M2303" i="21"/>
  <c r="M2302" i="21"/>
  <c r="M2301" i="21"/>
  <c r="L2301" i="21"/>
  <c r="K2301" i="21"/>
  <c r="J2301" i="21"/>
  <c r="I2301" i="21"/>
  <c r="H2301" i="21"/>
  <c r="G2301" i="21"/>
  <c r="M2300" i="21"/>
  <c r="L2299" i="21"/>
  <c r="K2299" i="21"/>
  <c r="J2299" i="21"/>
  <c r="M2299" i="21" s="1"/>
  <c r="I2299" i="21"/>
  <c r="H2299" i="21"/>
  <c r="G2299" i="21"/>
  <c r="M2298" i="21"/>
  <c r="L2297" i="21"/>
  <c r="K2297" i="21"/>
  <c r="M2297" i="21" s="1"/>
  <c r="J2297" i="21"/>
  <c r="I2297" i="21"/>
  <c r="H2297" i="21"/>
  <c r="G2297" i="21"/>
  <c r="M2296" i="21"/>
  <c r="M2295" i="21"/>
  <c r="L2294" i="21"/>
  <c r="K2294" i="21"/>
  <c r="J2294" i="21"/>
  <c r="H2294" i="21"/>
  <c r="G2294" i="21"/>
  <c r="M2292" i="21"/>
  <c r="L2292" i="21"/>
  <c r="K2292" i="21"/>
  <c r="J2292" i="21"/>
  <c r="I2292" i="21"/>
  <c r="H2292" i="21"/>
  <c r="G2292" i="21"/>
  <c r="M2291" i="21"/>
  <c r="M2290" i="21"/>
  <c r="L2289" i="21"/>
  <c r="L2288" i="21" s="1"/>
  <c r="L2287" i="21" s="1"/>
  <c r="K2289" i="21"/>
  <c r="J2289" i="21"/>
  <c r="I2289" i="21"/>
  <c r="H2289" i="21"/>
  <c r="G2289" i="21"/>
  <c r="M2286" i="21"/>
  <c r="M2285" i="21"/>
  <c r="M2284" i="21"/>
  <c r="M2283" i="21"/>
  <c r="M2282" i="21"/>
  <c r="M2281" i="21"/>
  <c r="M2280" i="21"/>
  <c r="M2271" i="21"/>
  <c r="L2268" i="21"/>
  <c r="K2268" i="21"/>
  <c r="J2268" i="21"/>
  <c r="M2268" i="21" s="1"/>
  <c r="I2268" i="21"/>
  <c r="H2268" i="21"/>
  <c r="G2268" i="21"/>
  <c r="M2267" i="21"/>
  <c r="M2266" i="21"/>
  <c r="M2264" i="21"/>
  <c r="M2263" i="21"/>
  <c r="L2263" i="21"/>
  <c r="K2263" i="21"/>
  <c r="J2263" i="21"/>
  <c r="J2262" i="21" s="1"/>
  <c r="H2263" i="21"/>
  <c r="G2263" i="21"/>
  <c r="L2262" i="21"/>
  <c r="K2262" i="21"/>
  <c r="H2262" i="21"/>
  <c r="G2262" i="21"/>
  <c r="M2261" i="21"/>
  <c r="I2261" i="21"/>
  <c r="M2260" i="21"/>
  <c r="I2260" i="21"/>
  <c r="M2259" i="21"/>
  <c r="M2258" i="21"/>
  <c r="M2257" i="21"/>
  <c r="I2257" i="21"/>
  <c r="M2256" i="21"/>
  <c r="I2256" i="21"/>
  <c r="L2255" i="21"/>
  <c r="K2255" i="21"/>
  <c r="K2254" i="21" s="1"/>
  <c r="J2255" i="21"/>
  <c r="I2255" i="21"/>
  <c r="H2255" i="21"/>
  <c r="G2255" i="21"/>
  <c r="J2254" i="21"/>
  <c r="H2254" i="21"/>
  <c r="G2254" i="21"/>
  <c r="J2253" i="21"/>
  <c r="M2251" i="21"/>
  <c r="M2250" i="21"/>
  <c r="M2249" i="21"/>
  <c r="I2249" i="21"/>
  <c r="M2248" i="21"/>
  <c r="M2247" i="21"/>
  <c r="I2247" i="21"/>
  <c r="M2246" i="21"/>
  <c r="I2246" i="21"/>
  <c r="M2245" i="21"/>
  <c r="M2244" i="21"/>
  <c r="I2244" i="21"/>
  <c r="L2243" i="21"/>
  <c r="M2243" i="21" s="1"/>
  <c r="K2243" i="21"/>
  <c r="J2243" i="21"/>
  <c r="H2243" i="21"/>
  <c r="I2243" i="21" s="1"/>
  <c r="G2243" i="21"/>
  <c r="M2242" i="21"/>
  <c r="L2241" i="21"/>
  <c r="K2241" i="21"/>
  <c r="J2241" i="21"/>
  <c r="H2241" i="21"/>
  <c r="G2241" i="21"/>
  <c r="M2240" i="21"/>
  <c r="I2240" i="21"/>
  <c r="L2239" i="21"/>
  <c r="M2239" i="21" s="1"/>
  <c r="K2239" i="21"/>
  <c r="J2239" i="21"/>
  <c r="H2239" i="21"/>
  <c r="G2239" i="21"/>
  <c r="M2238" i="21"/>
  <c r="I2238" i="21"/>
  <c r="L2237" i="21"/>
  <c r="K2237" i="21"/>
  <c r="J2237" i="21"/>
  <c r="M2237" i="21" s="1"/>
  <c r="I2237" i="21"/>
  <c r="H2237" i="21"/>
  <c r="G2237" i="21"/>
  <c r="M2236" i="21"/>
  <c r="I2236" i="21"/>
  <c r="M2235" i="21"/>
  <c r="I2235" i="21"/>
  <c r="M2234" i="21"/>
  <c r="I2234" i="21"/>
  <c r="L2233" i="21"/>
  <c r="K2233" i="21"/>
  <c r="J2233" i="21"/>
  <c r="M2233" i="21" s="1"/>
  <c r="H2233" i="21"/>
  <c r="G2233" i="21"/>
  <c r="M2232" i="21"/>
  <c r="I2232" i="21"/>
  <c r="M2231" i="21"/>
  <c r="I2231" i="21"/>
  <c r="M2230" i="21"/>
  <c r="I2230" i="21"/>
  <c r="M2229" i="21"/>
  <c r="M2228" i="21"/>
  <c r="I2228" i="21"/>
  <c r="L2227" i="21"/>
  <c r="K2227" i="21"/>
  <c r="J2227" i="21"/>
  <c r="M2227" i="21" s="1"/>
  <c r="H2227" i="21"/>
  <c r="I2227" i="21" s="1"/>
  <c r="G2227" i="21"/>
  <c r="M2226" i="21"/>
  <c r="I2226" i="21"/>
  <c r="M2225" i="21"/>
  <c r="I2225" i="21"/>
  <c r="M2224" i="21"/>
  <c r="L2223" i="21"/>
  <c r="K2223" i="21"/>
  <c r="J2223" i="21"/>
  <c r="I2223" i="21"/>
  <c r="H2223" i="21"/>
  <c r="G2223" i="21"/>
  <c r="M2222" i="21"/>
  <c r="I2222" i="21"/>
  <c r="M2221" i="21"/>
  <c r="I2221" i="21"/>
  <c r="L2220" i="21"/>
  <c r="K2220" i="21"/>
  <c r="J2220" i="21"/>
  <c r="M2220" i="21" s="1"/>
  <c r="H2220" i="21"/>
  <c r="G2220" i="21"/>
  <c r="M2218" i="21"/>
  <c r="M2217" i="21"/>
  <c r="M2216" i="21"/>
  <c r="M2215" i="21"/>
  <c r="M2214" i="21"/>
  <c r="M2213" i="21"/>
  <c r="M2212" i="21"/>
  <c r="M2211" i="21"/>
  <c r="M2202" i="21"/>
  <c r="K2199" i="21"/>
  <c r="M2198" i="21"/>
  <c r="M2197" i="21"/>
  <c r="M2196" i="21"/>
  <c r="M2195" i="21"/>
  <c r="M2194" i="21"/>
  <c r="L2194" i="21"/>
  <c r="L2193" i="21" s="1"/>
  <c r="K2194" i="21"/>
  <c r="J2194" i="21"/>
  <c r="H2194" i="21"/>
  <c r="H2193" i="21" s="1"/>
  <c r="G2194" i="21"/>
  <c r="K2193" i="21"/>
  <c r="J2193" i="21"/>
  <c r="G2193" i="21"/>
  <c r="M2192" i="21"/>
  <c r="M2191" i="21"/>
  <c r="M2190" i="21"/>
  <c r="L2190" i="21"/>
  <c r="K2190" i="21"/>
  <c r="J2190" i="21"/>
  <c r="H2190" i="21"/>
  <c r="G2190" i="21"/>
  <c r="L2189" i="21"/>
  <c r="K2189" i="21"/>
  <c r="J2189" i="21"/>
  <c r="H2189" i="21"/>
  <c r="G2189" i="21"/>
  <c r="M2188" i="21"/>
  <c r="L2187" i="21"/>
  <c r="K2187" i="21"/>
  <c r="K2186" i="21" s="1"/>
  <c r="J2187" i="21"/>
  <c r="H2187" i="21"/>
  <c r="G2187" i="21"/>
  <c r="L2186" i="21"/>
  <c r="J2186" i="21"/>
  <c r="M2186" i="21" s="1"/>
  <c r="H2186" i="21"/>
  <c r="G2186" i="21"/>
  <c r="M2185" i="21"/>
  <c r="M2184" i="21"/>
  <c r="I2184" i="21"/>
  <c r="M2183" i="21"/>
  <c r="I2183" i="21"/>
  <c r="M2182" i="21"/>
  <c r="M2181" i="21"/>
  <c r="M2180" i="21"/>
  <c r="M2179" i="21"/>
  <c r="M2178" i="21"/>
  <c r="I2178" i="21"/>
  <c r="M2177" i="21"/>
  <c r="I2177" i="21"/>
  <c r="L2176" i="21"/>
  <c r="L2175" i="21" s="1"/>
  <c r="L2174" i="21" s="1"/>
  <c r="L2201" i="21" s="1"/>
  <c r="K2176" i="21"/>
  <c r="M2176" i="21" s="1"/>
  <c r="J2176" i="21"/>
  <c r="I2176" i="21"/>
  <c r="H2176" i="21"/>
  <c r="H2175" i="21" s="1"/>
  <c r="G2176" i="21"/>
  <c r="K2175" i="21"/>
  <c r="K2174" i="21" s="1"/>
  <c r="K2201" i="21" s="1"/>
  <c r="J2175" i="21"/>
  <c r="G2175" i="21"/>
  <c r="H2174" i="21"/>
  <c r="H2201" i="21" s="1"/>
  <c r="M2172" i="21"/>
  <c r="M2171" i="21"/>
  <c r="M2170" i="21"/>
  <c r="I2170" i="21"/>
  <c r="M2169" i="21"/>
  <c r="I2169" i="21"/>
  <c r="M2168" i="21"/>
  <c r="M2167" i="21"/>
  <c r="M2166" i="21"/>
  <c r="M2165" i="21"/>
  <c r="M2164" i="21"/>
  <c r="L2164" i="21"/>
  <c r="K2164" i="21"/>
  <c r="J2164" i="21"/>
  <c r="I2164" i="21"/>
  <c r="H2164" i="21"/>
  <c r="G2164" i="21"/>
  <c r="M2163" i="21"/>
  <c r="I2163" i="21"/>
  <c r="M2162" i="21"/>
  <c r="I2162" i="21"/>
  <c r="L2161" i="21"/>
  <c r="K2161" i="21"/>
  <c r="J2161" i="21"/>
  <c r="H2161" i="21"/>
  <c r="I2161" i="21" s="1"/>
  <c r="G2161" i="21"/>
  <c r="M2160" i="21"/>
  <c r="L2159" i="21"/>
  <c r="K2159" i="21"/>
  <c r="J2159" i="21"/>
  <c r="M2159" i="21" s="1"/>
  <c r="G2159" i="21"/>
  <c r="M2158" i="21"/>
  <c r="I2158" i="21"/>
  <c r="M2157" i="21"/>
  <c r="I2157" i="21"/>
  <c r="M2156" i="21"/>
  <c r="I2156" i="21"/>
  <c r="M2155" i="21"/>
  <c r="I2155" i="21"/>
  <c r="L2154" i="21"/>
  <c r="K2154" i="21"/>
  <c r="J2154" i="21"/>
  <c r="M2154" i="21" s="1"/>
  <c r="H2154" i="21"/>
  <c r="I2154" i="21" s="1"/>
  <c r="G2154" i="21"/>
  <c r="M2153" i="21"/>
  <c r="I2153" i="21"/>
  <c r="M2152" i="21"/>
  <c r="I2152" i="21"/>
  <c r="M2151" i="21"/>
  <c r="M2150" i="21"/>
  <c r="I2150" i="21"/>
  <c r="L2149" i="21"/>
  <c r="K2149" i="21"/>
  <c r="K2140" i="21" s="1"/>
  <c r="J2149" i="21"/>
  <c r="H2149" i="21"/>
  <c r="G2149" i="21"/>
  <c r="M2148" i="21"/>
  <c r="M2147" i="21"/>
  <c r="I2147" i="21"/>
  <c r="M2146" i="21"/>
  <c r="M2145" i="21"/>
  <c r="L2144" i="21"/>
  <c r="K2144" i="21"/>
  <c r="J2144" i="21"/>
  <c r="M2144" i="21" s="1"/>
  <c r="H2144" i="21"/>
  <c r="I2144" i="21" s="1"/>
  <c r="G2144" i="21"/>
  <c r="M2143" i="21"/>
  <c r="M2142" i="21"/>
  <c r="I2142" i="21"/>
  <c r="L2141" i="21"/>
  <c r="K2141" i="21"/>
  <c r="J2141" i="21"/>
  <c r="H2141" i="21"/>
  <c r="G2141" i="21"/>
  <c r="J2140" i="21"/>
  <c r="J2139" i="21" s="1"/>
  <c r="M2138" i="21"/>
  <c r="M2137" i="21"/>
  <c r="M2136" i="21"/>
  <c r="M2135" i="21"/>
  <c r="M2134" i="21"/>
  <c r="M2133" i="21"/>
  <c r="M2132" i="21"/>
  <c r="L2131" i="21"/>
  <c r="K2131" i="21"/>
  <c r="J2131" i="21"/>
  <c r="I2131" i="21"/>
  <c r="H2131" i="21"/>
  <c r="H2199" i="21" s="1"/>
  <c r="G2131" i="21"/>
  <c r="M2122" i="21"/>
  <c r="M2119" i="21"/>
  <c r="M2118" i="21"/>
  <c r="M2117" i="21"/>
  <c r="M2116" i="21"/>
  <c r="M2115" i="21"/>
  <c r="M2114" i="21"/>
  <c r="I2114" i="21"/>
  <c r="L2113" i="21"/>
  <c r="K2113" i="21"/>
  <c r="K2112" i="21" s="1"/>
  <c r="J2113" i="21"/>
  <c r="H2113" i="21"/>
  <c r="I2113" i="21" s="1"/>
  <c r="G2113" i="21"/>
  <c r="G2112" i="21" s="1"/>
  <c r="L2112" i="21"/>
  <c r="J2112" i="21"/>
  <c r="M2112" i="21" s="1"/>
  <c r="I2112" i="21"/>
  <c r="H2112" i="21"/>
  <c r="M2111" i="21"/>
  <c r="M2110" i="21"/>
  <c r="I2110" i="21"/>
  <c r="L2109" i="21"/>
  <c r="L2108" i="21" s="1"/>
  <c r="K2109" i="21"/>
  <c r="J2109" i="21"/>
  <c r="H2109" i="21"/>
  <c r="G2109" i="21"/>
  <c r="G2108" i="21" s="1"/>
  <c r="K2108" i="21"/>
  <c r="J2108" i="21"/>
  <c r="M2108" i="21" s="1"/>
  <c r="H2108" i="21"/>
  <c r="I2108" i="21" s="1"/>
  <c r="M2107" i="21"/>
  <c r="M2106" i="21"/>
  <c r="L2106" i="21"/>
  <c r="K2106" i="21"/>
  <c r="J2106" i="21"/>
  <c r="H2106" i="21"/>
  <c r="H2105" i="21" s="1"/>
  <c r="G2106" i="21"/>
  <c r="L2105" i="21"/>
  <c r="K2105" i="21"/>
  <c r="M2105" i="21" s="1"/>
  <c r="J2105" i="21"/>
  <c r="G2105" i="21"/>
  <c r="M2104" i="21"/>
  <c r="M2103" i="21"/>
  <c r="I2103" i="21"/>
  <c r="M2102" i="21"/>
  <c r="M2101" i="21"/>
  <c r="M2100" i="21"/>
  <c r="M2099" i="21"/>
  <c r="M2098" i="21"/>
  <c r="M2097" i="21"/>
  <c r="I2097" i="21"/>
  <c r="M2096" i="21"/>
  <c r="I2096" i="21"/>
  <c r="M2095" i="21"/>
  <c r="L2095" i="21"/>
  <c r="L2094" i="21" s="1"/>
  <c r="K2095" i="21"/>
  <c r="J2095" i="21"/>
  <c r="J2094" i="21" s="1"/>
  <c r="H2095" i="21"/>
  <c r="G2095" i="21"/>
  <c r="I2095" i="21" s="1"/>
  <c r="K2094" i="21"/>
  <c r="H2094" i="21"/>
  <c r="G2094" i="21"/>
  <c r="L2093" i="21"/>
  <c r="L2121" i="21" s="1"/>
  <c r="M2091" i="21"/>
  <c r="M2090" i="21"/>
  <c r="M2089" i="21"/>
  <c r="I2089" i="21"/>
  <c r="M2088" i="21"/>
  <c r="I2088" i="21"/>
  <c r="M2087" i="21"/>
  <c r="M2086" i="21"/>
  <c r="I2086" i="21"/>
  <c r="M2085" i="21"/>
  <c r="I2085" i="21"/>
  <c r="M2084" i="21"/>
  <c r="I2084" i="21"/>
  <c r="M2083" i="21"/>
  <c r="I2083" i="21"/>
  <c r="M2082" i="21"/>
  <c r="I2082" i="21"/>
  <c r="L2081" i="21"/>
  <c r="K2081" i="21"/>
  <c r="M2081" i="21" s="1"/>
  <c r="J2081" i="21"/>
  <c r="I2081" i="21"/>
  <c r="H2081" i="21"/>
  <c r="G2081" i="21"/>
  <c r="M2080" i="21"/>
  <c r="I2080" i="21"/>
  <c r="M2079" i="21"/>
  <c r="I2079" i="21"/>
  <c r="L2078" i="21"/>
  <c r="K2078" i="21"/>
  <c r="J2078" i="21"/>
  <c r="M2078" i="21" s="1"/>
  <c r="H2078" i="21"/>
  <c r="G2078" i="21"/>
  <c r="M2077" i="21"/>
  <c r="I2077" i="21"/>
  <c r="L2076" i="21"/>
  <c r="L2054" i="21" s="1"/>
  <c r="K2076" i="21"/>
  <c r="J2076" i="21"/>
  <c r="H2076" i="21"/>
  <c r="I2076" i="21" s="1"/>
  <c r="G2076" i="21"/>
  <c r="M2075" i="21"/>
  <c r="I2075" i="21"/>
  <c r="M2074" i="21"/>
  <c r="I2074" i="21"/>
  <c r="M2073" i="21"/>
  <c r="I2073" i="21"/>
  <c r="M2072" i="21"/>
  <c r="M2071" i="21"/>
  <c r="I2071" i="21"/>
  <c r="M2070" i="21"/>
  <c r="I2070" i="21"/>
  <c r="L2069" i="21"/>
  <c r="K2069" i="21"/>
  <c r="J2069" i="21"/>
  <c r="I2069" i="21"/>
  <c r="H2069" i="21"/>
  <c r="G2069" i="21"/>
  <c r="M2068" i="21"/>
  <c r="I2068" i="21"/>
  <c r="M2067" i="21"/>
  <c r="I2067" i="21"/>
  <c r="M2066" i="21"/>
  <c r="I2066" i="21"/>
  <c r="L2065" i="21"/>
  <c r="K2065" i="21"/>
  <c r="J2065" i="21"/>
  <c r="I2065" i="21"/>
  <c r="H2065" i="21"/>
  <c r="G2065" i="21"/>
  <c r="M2064" i="21"/>
  <c r="M2063" i="21"/>
  <c r="M2062" i="21"/>
  <c r="M2061" i="21"/>
  <c r="I2061" i="21"/>
  <c r="M2060" i="21"/>
  <c r="I2060" i="21"/>
  <c r="M2059" i="21"/>
  <c r="I2059" i="21"/>
  <c r="L2058" i="21"/>
  <c r="K2058" i="21"/>
  <c r="J2058" i="21"/>
  <c r="M2058" i="21" s="1"/>
  <c r="H2058" i="21"/>
  <c r="G2058" i="21"/>
  <c r="M2057" i="21"/>
  <c r="I2057" i="21"/>
  <c r="M2056" i="21"/>
  <c r="I2056" i="21"/>
  <c r="M2055" i="21"/>
  <c r="L2055" i="21"/>
  <c r="K2055" i="21"/>
  <c r="J2055" i="21"/>
  <c r="H2055" i="21"/>
  <c r="G2055" i="21"/>
  <c r="M2044" i="21"/>
  <c r="L2041" i="21"/>
  <c r="K2041" i="21"/>
  <c r="J2041" i="21"/>
  <c r="I2041" i="21"/>
  <c r="H2041" i="21"/>
  <c r="G2041" i="21"/>
  <c r="M2040" i="21"/>
  <c r="M2039" i="21"/>
  <c r="M2038" i="21"/>
  <c r="L2037" i="21"/>
  <c r="K2037" i="21"/>
  <c r="J2037" i="21"/>
  <c r="J2036" i="21" s="1"/>
  <c r="H2037" i="21"/>
  <c r="H2036" i="21" s="1"/>
  <c r="G2037" i="21"/>
  <c r="G2036" i="21" s="1"/>
  <c r="G2027" i="21" s="1"/>
  <c r="M2036" i="21"/>
  <c r="L2036" i="21"/>
  <c r="K2036" i="21"/>
  <c r="M2035" i="21"/>
  <c r="M2034" i="21"/>
  <c r="M2033" i="21"/>
  <c r="M2032" i="21"/>
  <c r="M2031" i="21"/>
  <c r="M2030" i="21"/>
  <c r="M2029" i="21"/>
  <c r="L2029" i="21"/>
  <c r="K2029" i="21"/>
  <c r="K2028" i="21" s="1"/>
  <c r="J2029" i="21"/>
  <c r="H2029" i="21"/>
  <c r="G2029" i="21"/>
  <c r="G2028" i="21" s="1"/>
  <c r="L2028" i="21"/>
  <c r="M2028" i="21" s="1"/>
  <c r="J2028" i="21"/>
  <c r="H2028" i="21"/>
  <c r="L2027" i="21"/>
  <c r="K2027" i="21"/>
  <c r="I2027" i="21"/>
  <c r="M2025" i="21"/>
  <c r="M2024" i="21"/>
  <c r="M2023" i="21"/>
  <c r="M2022" i="21"/>
  <c r="M2021" i="21"/>
  <c r="M2020" i="21"/>
  <c r="L2019" i="21"/>
  <c r="K2019" i="21"/>
  <c r="J2019" i="21"/>
  <c r="M2019" i="21" s="1"/>
  <c r="H2019" i="21"/>
  <c r="G2019" i="21"/>
  <c r="M2018" i="21"/>
  <c r="M2017" i="21"/>
  <c r="L2017" i="21"/>
  <c r="K2017" i="21"/>
  <c r="J2017" i="21"/>
  <c r="H2017" i="21"/>
  <c r="G2017" i="21"/>
  <c r="M2016" i="21"/>
  <c r="M2015" i="21"/>
  <c r="L2014" i="21"/>
  <c r="K2014" i="21"/>
  <c r="M2014" i="21" s="1"/>
  <c r="J2014" i="21"/>
  <c r="H2014" i="21"/>
  <c r="G2014" i="21"/>
  <c r="M2013" i="21"/>
  <c r="M2012" i="21"/>
  <c r="M2011" i="21"/>
  <c r="L2011" i="21"/>
  <c r="K2011" i="21"/>
  <c r="J2011" i="21"/>
  <c r="H2011" i="21"/>
  <c r="G2011" i="21"/>
  <c r="M2010" i="21"/>
  <c r="L2009" i="21"/>
  <c r="M2009" i="21" s="1"/>
  <c r="K2009" i="21"/>
  <c r="J2009" i="21"/>
  <c r="I2009" i="21"/>
  <c r="H2009" i="21"/>
  <c r="G2009" i="21"/>
  <c r="M2008" i="21"/>
  <c r="M2007" i="21"/>
  <c r="M2006" i="21"/>
  <c r="L2005" i="21"/>
  <c r="M2005" i="21" s="1"/>
  <c r="K2005" i="21"/>
  <c r="J2005" i="21"/>
  <c r="H2005" i="21"/>
  <c r="G2005" i="21"/>
  <c r="M2004" i="21"/>
  <c r="M2003" i="21"/>
  <c r="L2003" i="21"/>
  <c r="K2003" i="21"/>
  <c r="J2003" i="21"/>
  <c r="H2003" i="21"/>
  <c r="G2003" i="21"/>
  <c r="M2002" i="21"/>
  <c r="M2001" i="21"/>
  <c r="M2000" i="21"/>
  <c r="L2000" i="21"/>
  <c r="K2000" i="21"/>
  <c r="J2000" i="21"/>
  <c r="H2000" i="21"/>
  <c r="G2000" i="21"/>
  <c r="M1999" i="21"/>
  <c r="L1998" i="21"/>
  <c r="K1998" i="21"/>
  <c r="J1998" i="21"/>
  <c r="H1998" i="21"/>
  <c r="H1997" i="21" s="1"/>
  <c r="H2042" i="21" s="1"/>
  <c r="G1998" i="21"/>
  <c r="I1997" i="21"/>
  <c r="I2042" i="21" s="1"/>
  <c r="M1996" i="21"/>
  <c r="M1995" i="21"/>
  <c r="M1994" i="21"/>
  <c r="M1993" i="21"/>
  <c r="M1992" i="21"/>
  <c r="M1991" i="21"/>
  <c r="M1990" i="21"/>
  <c r="M1989" i="21"/>
  <c r="M1986" i="21"/>
  <c r="L1985" i="21"/>
  <c r="L1984" i="21" s="1"/>
  <c r="L1983" i="21" s="1"/>
  <c r="K1985" i="21"/>
  <c r="K1984" i="21" s="1"/>
  <c r="K1983" i="21" s="1"/>
  <c r="K1982" i="21" s="1"/>
  <c r="J1985" i="21"/>
  <c r="H1985" i="21"/>
  <c r="G1985" i="21"/>
  <c r="I1984" i="21"/>
  <c r="I1983" i="21" s="1"/>
  <c r="H1984" i="21"/>
  <c r="G1984" i="21"/>
  <c r="G1983" i="21" s="1"/>
  <c r="H1983" i="21"/>
  <c r="H1982" i="21" s="1"/>
  <c r="L1982" i="21"/>
  <c r="I1982" i="21"/>
  <c r="G1982" i="21"/>
  <c r="M1975" i="21"/>
  <c r="I1974" i="21"/>
  <c r="L1972" i="21"/>
  <c r="K1972" i="21"/>
  <c r="J1972" i="21"/>
  <c r="I1972" i="21"/>
  <c r="H1972" i="21"/>
  <c r="G1972" i="21"/>
  <c r="M1971" i="21"/>
  <c r="M1970" i="21"/>
  <c r="M1968" i="21"/>
  <c r="M1967" i="21"/>
  <c r="L1967" i="21"/>
  <c r="L1966" i="21" s="1"/>
  <c r="K1967" i="21"/>
  <c r="J1967" i="21"/>
  <c r="H1967" i="21"/>
  <c r="G1967" i="21"/>
  <c r="K1966" i="21"/>
  <c r="J1966" i="21"/>
  <c r="M1966" i="21" s="1"/>
  <c r="H1966" i="21"/>
  <c r="G1966" i="21"/>
  <c r="M1965" i="21"/>
  <c r="M1964" i="21"/>
  <c r="M1963" i="21"/>
  <c r="M1962" i="21"/>
  <c r="L1961" i="21"/>
  <c r="K1961" i="21"/>
  <c r="M1961" i="21" s="1"/>
  <c r="J1961" i="21"/>
  <c r="H1961" i="21"/>
  <c r="H1960" i="21" s="1"/>
  <c r="G1961" i="21"/>
  <c r="G1960" i="21" s="1"/>
  <c r="L1960" i="21"/>
  <c r="M1960" i="21" s="1"/>
  <c r="K1960" i="21"/>
  <c r="J1960" i="21"/>
  <c r="M1959" i="21"/>
  <c r="M1958" i="21"/>
  <c r="M1957" i="21"/>
  <c r="M1956" i="21"/>
  <c r="L1954" i="21"/>
  <c r="L1953" i="21" s="1"/>
  <c r="K1954" i="21"/>
  <c r="K1953" i="21" s="1"/>
  <c r="J1954" i="21"/>
  <c r="H1954" i="21"/>
  <c r="G1954" i="21"/>
  <c r="G1953" i="21" s="1"/>
  <c r="G1939" i="21" s="1"/>
  <c r="H1953" i="21"/>
  <c r="H1939" i="21" s="1"/>
  <c r="M1952" i="21"/>
  <c r="M1951" i="21"/>
  <c r="M1950" i="21"/>
  <c r="M1949" i="21"/>
  <c r="M1948" i="21"/>
  <c r="M1947" i="21"/>
  <c r="M1946" i="21"/>
  <c r="M1945" i="21"/>
  <c r="M1944" i="21"/>
  <c r="M1943" i="21"/>
  <c r="M1942" i="21"/>
  <c r="L1941" i="21"/>
  <c r="L1940" i="21" s="1"/>
  <c r="L1939" i="21" s="1"/>
  <c r="L1974" i="21" s="1"/>
  <c r="K1941" i="21"/>
  <c r="K1940" i="21" s="1"/>
  <c r="J1941" i="21"/>
  <c r="H1941" i="21"/>
  <c r="H1940" i="21" s="1"/>
  <c r="G1941" i="21"/>
  <c r="G1940" i="21" s="1"/>
  <c r="I1939" i="21"/>
  <c r="I1892" i="21" s="1"/>
  <c r="M1937" i="21"/>
  <c r="M1936" i="21"/>
  <c r="M1935" i="21"/>
  <c r="M1934" i="21"/>
  <c r="L1933" i="21"/>
  <c r="K1933" i="21"/>
  <c r="J1933" i="21"/>
  <c r="M1933" i="21" s="1"/>
  <c r="H1933" i="21"/>
  <c r="G1933" i="21"/>
  <c r="M1932" i="21"/>
  <c r="M1931" i="21"/>
  <c r="L1931" i="21"/>
  <c r="K1931" i="21"/>
  <c r="J1931" i="21"/>
  <c r="H1931" i="21"/>
  <c r="G1931" i="21"/>
  <c r="M1930" i="21"/>
  <c r="M1929" i="21"/>
  <c r="M1928" i="21"/>
  <c r="L1927" i="21"/>
  <c r="K1927" i="21"/>
  <c r="J1927" i="21"/>
  <c r="M1927" i="21" s="1"/>
  <c r="H1927" i="21"/>
  <c r="G1927" i="21"/>
  <c r="M1926" i="21"/>
  <c r="L1925" i="21"/>
  <c r="K1925" i="21"/>
  <c r="J1925" i="21"/>
  <c r="M1925" i="21" s="1"/>
  <c r="H1925" i="21"/>
  <c r="G1925" i="21"/>
  <c r="M1924" i="21"/>
  <c r="M1923" i="21"/>
  <c r="L1922" i="21"/>
  <c r="K1922" i="21"/>
  <c r="J1922" i="21"/>
  <c r="H1922" i="21"/>
  <c r="G1922" i="21"/>
  <c r="M1921" i="21"/>
  <c r="M1920" i="21"/>
  <c r="M1919" i="21"/>
  <c r="M1918" i="21"/>
  <c r="M1917" i="21"/>
  <c r="M1916" i="21"/>
  <c r="L1915" i="21"/>
  <c r="K1915" i="21"/>
  <c r="J1915" i="21"/>
  <c r="M1915" i="21" s="1"/>
  <c r="H1915" i="21"/>
  <c r="G1915" i="21"/>
  <c r="M1914" i="21"/>
  <c r="M1913" i="21"/>
  <c r="M1912" i="21"/>
  <c r="M1911" i="21"/>
  <c r="M1910" i="21"/>
  <c r="L1909" i="21"/>
  <c r="K1909" i="21"/>
  <c r="J1909" i="21"/>
  <c r="M1909" i="21" s="1"/>
  <c r="H1909" i="21"/>
  <c r="G1909" i="21"/>
  <c r="M1908" i="21"/>
  <c r="M1907" i="21"/>
  <c r="M1906" i="21"/>
  <c r="L1905" i="21"/>
  <c r="K1905" i="21"/>
  <c r="J1905" i="21"/>
  <c r="M1905" i="21" s="1"/>
  <c r="H1905" i="21"/>
  <c r="G1905" i="21"/>
  <c r="M1904" i="21"/>
  <c r="M1903" i="21"/>
  <c r="L1902" i="21"/>
  <c r="K1902" i="21"/>
  <c r="J1902" i="21"/>
  <c r="M1902" i="21" s="1"/>
  <c r="H1902" i="21"/>
  <c r="G1902" i="21"/>
  <c r="I1901" i="21"/>
  <c r="I1973" i="21" s="1"/>
  <c r="M1900" i="21"/>
  <c r="M1899" i="21"/>
  <c r="M1898" i="21"/>
  <c r="M1897" i="21"/>
  <c r="M1896" i="21"/>
  <c r="M1895" i="21"/>
  <c r="M1894" i="21"/>
  <c r="M1893" i="21"/>
  <c r="M1884" i="21"/>
  <c r="J1882" i="21"/>
  <c r="L1881" i="21"/>
  <c r="K1881" i="21"/>
  <c r="J1881" i="21"/>
  <c r="I1881" i="21"/>
  <c r="H1881" i="21"/>
  <c r="H1885" i="21" s="1"/>
  <c r="G1881" i="21"/>
  <c r="M1880" i="21"/>
  <c r="M1879" i="21"/>
  <c r="M1878" i="21"/>
  <c r="M1877" i="21"/>
  <c r="L1877" i="21"/>
  <c r="L1876" i="21" s="1"/>
  <c r="K1877" i="21"/>
  <c r="J1877" i="21"/>
  <c r="H1877" i="21"/>
  <c r="G1877" i="21"/>
  <c r="K1876" i="21"/>
  <c r="J1876" i="21"/>
  <c r="M1876" i="21" s="1"/>
  <c r="H1876" i="21"/>
  <c r="G1876" i="21"/>
  <c r="M1875" i="21"/>
  <c r="M1874" i="21"/>
  <c r="M1873" i="21"/>
  <c r="M1872" i="21"/>
  <c r="M1871" i="21"/>
  <c r="M1870" i="21"/>
  <c r="M1869" i="21"/>
  <c r="L1868" i="21"/>
  <c r="L1867" i="21" s="1"/>
  <c r="L1866" i="21" s="1"/>
  <c r="L1883" i="21" s="1"/>
  <c r="K1868" i="21"/>
  <c r="K1867" i="21" s="1"/>
  <c r="K1866" i="21" s="1"/>
  <c r="K1883" i="21" s="1"/>
  <c r="J1868" i="21"/>
  <c r="H1868" i="21"/>
  <c r="H1867" i="21" s="1"/>
  <c r="H1866" i="21" s="1"/>
  <c r="H1883" i="21" s="1"/>
  <c r="G1868" i="21"/>
  <c r="G1867" i="21" s="1"/>
  <c r="I1866" i="21"/>
  <c r="I1883" i="21" s="1"/>
  <c r="G1866" i="21"/>
  <c r="M1864" i="21"/>
  <c r="M1863" i="21"/>
  <c r="L1862" i="21"/>
  <c r="K1862" i="21"/>
  <c r="J1862" i="21"/>
  <c r="M1862" i="21" s="1"/>
  <c r="H1862" i="21"/>
  <c r="G1862" i="21"/>
  <c r="M1861" i="21"/>
  <c r="M1860" i="21"/>
  <c r="M1859" i="21"/>
  <c r="M1858" i="21"/>
  <c r="L1857" i="21"/>
  <c r="K1857" i="21"/>
  <c r="J1857" i="21"/>
  <c r="H1857" i="21"/>
  <c r="G1857" i="21"/>
  <c r="M1856" i="21"/>
  <c r="L1855" i="21"/>
  <c r="K1855" i="21"/>
  <c r="M1855" i="21" s="1"/>
  <c r="J1855" i="21"/>
  <c r="J1849" i="21" s="1"/>
  <c r="H1855" i="21"/>
  <c r="G1855" i="21"/>
  <c r="M1854" i="21"/>
  <c r="M1853" i="21"/>
  <c r="L1853" i="21"/>
  <c r="K1853" i="21"/>
  <c r="H1853" i="21"/>
  <c r="G1853" i="21"/>
  <c r="M1852" i="21"/>
  <c r="M1851" i="21"/>
  <c r="M1850" i="21"/>
  <c r="L1850" i="21"/>
  <c r="K1850" i="21"/>
  <c r="J1850" i="21"/>
  <c r="H1850" i="21"/>
  <c r="G1850" i="21"/>
  <c r="G1849" i="21" s="1"/>
  <c r="G1882" i="21" s="1"/>
  <c r="I1849" i="21"/>
  <c r="I1882" i="21" s="1"/>
  <c r="I1885" i="21" s="1"/>
  <c r="H1849" i="21"/>
  <c r="H1882" i="21" s="1"/>
  <c r="M1848" i="21"/>
  <c r="M1847" i="21"/>
  <c r="M1846" i="21"/>
  <c r="M1845" i="21"/>
  <c r="M1844" i="21"/>
  <c r="M1843" i="21"/>
  <c r="M1842" i="21"/>
  <c r="M1841" i="21"/>
  <c r="M1840" i="21"/>
  <c r="H1839" i="21"/>
  <c r="M1837" i="21"/>
  <c r="M1836" i="21"/>
  <c r="L1836" i="21"/>
  <c r="K1836" i="21"/>
  <c r="J1836" i="21"/>
  <c r="H1836" i="21"/>
  <c r="G1836" i="21"/>
  <c r="M1835" i="21"/>
  <c r="L1835" i="21"/>
  <c r="K1835" i="21"/>
  <c r="J1835" i="21"/>
  <c r="I1835" i="21"/>
  <c r="H1835" i="21"/>
  <c r="G1835" i="21"/>
  <c r="M1834" i="21"/>
  <c r="M1827" i="21"/>
  <c r="J1826" i="21"/>
  <c r="I1826" i="21"/>
  <c r="H1826" i="21"/>
  <c r="I1825" i="21"/>
  <c r="M1824" i="21"/>
  <c r="L1824" i="21"/>
  <c r="K1824" i="21"/>
  <c r="J1824" i="21"/>
  <c r="I1824" i="21"/>
  <c r="H1824" i="21"/>
  <c r="M1821" i="21"/>
  <c r="M1820" i="21"/>
  <c r="M1819" i="21"/>
  <c r="M1818" i="21"/>
  <c r="M1817" i="21"/>
  <c r="M1816" i="21"/>
  <c r="M1815" i="21"/>
  <c r="L1815" i="21"/>
  <c r="K1815" i="21"/>
  <c r="K1814" i="21" s="1"/>
  <c r="J1815" i="21"/>
  <c r="J1814" i="21" s="1"/>
  <c r="I1815" i="21"/>
  <c r="H1815" i="21"/>
  <c r="L1814" i="21"/>
  <c r="L1813" i="21" s="1"/>
  <c r="L1826" i="21" s="1"/>
  <c r="I1814" i="21"/>
  <c r="I1813" i="21" s="1"/>
  <c r="H1814" i="21"/>
  <c r="H1813" i="21" s="1"/>
  <c r="K1813" i="21"/>
  <c r="J1813" i="21"/>
  <c r="M1811" i="21"/>
  <c r="M1810" i="21"/>
  <c r="L1809" i="21"/>
  <c r="K1809" i="21"/>
  <c r="J1809" i="21"/>
  <c r="M1809" i="21" s="1"/>
  <c r="I1809" i="21"/>
  <c r="H1809" i="21"/>
  <c r="M1808" i="21"/>
  <c r="L1807" i="21"/>
  <c r="L1800" i="21" s="1"/>
  <c r="K1807" i="21"/>
  <c r="J1807" i="21"/>
  <c r="I1807" i="21"/>
  <c r="H1807" i="21"/>
  <c r="M1806" i="21"/>
  <c r="L1805" i="21"/>
  <c r="K1805" i="21"/>
  <c r="M1805" i="21" s="1"/>
  <c r="J1805" i="21"/>
  <c r="I1805" i="21"/>
  <c r="H1805" i="21"/>
  <c r="M1804" i="21"/>
  <c r="M1803" i="21"/>
  <c r="M1802" i="21"/>
  <c r="L1801" i="21"/>
  <c r="K1801" i="21"/>
  <c r="J1801" i="21"/>
  <c r="M1801" i="21" s="1"/>
  <c r="I1801" i="21"/>
  <c r="I1800" i="21" s="1"/>
  <c r="H1801" i="21"/>
  <c r="K1800" i="21"/>
  <c r="K1825" i="21" s="1"/>
  <c r="J1800" i="21"/>
  <c r="H1800" i="21"/>
  <c r="H1825" i="21" s="1"/>
  <c r="M1799" i="21"/>
  <c r="M1798" i="21"/>
  <c r="M1797" i="21"/>
  <c r="M1796" i="21"/>
  <c r="M1795" i="21"/>
  <c r="M1794" i="21"/>
  <c r="M1793" i="21"/>
  <c r="M1792" i="21"/>
  <c r="J1791" i="21"/>
  <c r="I1791" i="21"/>
  <c r="M1790" i="21"/>
  <c r="L1789" i="21"/>
  <c r="K1789" i="21"/>
  <c r="M1789" i="21" s="1"/>
  <c r="J1789" i="21"/>
  <c r="I1789" i="21"/>
  <c r="I1788" i="21" s="1"/>
  <c r="H1789" i="21"/>
  <c r="H1788" i="21" s="1"/>
  <c r="L1788" i="21"/>
  <c r="K1788" i="21"/>
  <c r="J1788" i="21"/>
  <c r="M1788" i="21" s="1"/>
  <c r="M1781" i="21"/>
  <c r="L1778" i="21"/>
  <c r="K1778" i="21"/>
  <c r="J1778" i="21"/>
  <c r="H1778" i="21"/>
  <c r="G1778" i="21"/>
  <c r="M1775" i="21"/>
  <c r="M1774" i="21"/>
  <c r="M1773" i="21"/>
  <c r="L1772" i="21"/>
  <c r="L1771" i="21" s="1"/>
  <c r="K1772" i="21"/>
  <c r="K1771" i="21" s="1"/>
  <c r="J1772" i="21"/>
  <c r="J1771" i="21" s="1"/>
  <c r="M1771" i="21" s="1"/>
  <c r="H1772" i="21"/>
  <c r="H1771" i="21" s="1"/>
  <c r="G1772" i="21"/>
  <c r="G1771" i="21" s="1"/>
  <c r="M1770" i="21"/>
  <c r="M1769" i="21"/>
  <c r="M1768" i="21"/>
  <c r="L1767" i="21"/>
  <c r="L1766" i="21" s="1"/>
  <c r="K1767" i="21"/>
  <c r="J1767" i="21"/>
  <c r="J1766" i="21" s="1"/>
  <c r="H1767" i="21"/>
  <c r="H1766" i="21" s="1"/>
  <c r="G1767" i="21"/>
  <c r="G1766" i="21"/>
  <c r="M1765" i="21"/>
  <c r="M1764" i="21"/>
  <c r="L1763" i="21"/>
  <c r="L1762" i="21" s="1"/>
  <c r="K1763" i="21"/>
  <c r="K1762" i="21" s="1"/>
  <c r="J1763" i="21"/>
  <c r="H1763" i="21"/>
  <c r="G1763" i="21"/>
  <c r="H1762" i="21"/>
  <c r="G1762" i="21"/>
  <c r="M1761" i="21"/>
  <c r="M1760" i="21"/>
  <c r="M1759" i="21"/>
  <c r="M1758" i="21"/>
  <c r="M1757" i="21"/>
  <c r="M1756" i="21"/>
  <c r="M1755" i="21"/>
  <c r="M1754" i="21"/>
  <c r="M1753" i="21"/>
  <c r="M1752" i="21"/>
  <c r="M1751" i="21"/>
  <c r="M1750" i="21"/>
  <c r="L1749" i="21"/>
  <c r="L1748" i="21" s="1"/>
  <c r="L1747" i="21" s="1"/>
  <c r="L1780" i="21" s="1"/>
  <c r="K1749" i="21"/>
  <c r="K1748" i="21" s="1"/>
  <c r="J1749" i="21"/>
  <c r="J1748" i="21" s="1"/>
  <c r="H1749" i="21"/>
  <c r="H1748" i="21" s="1"/>
  <c r="G1749" i="21"/>
  <c r="G1748" i="21"/>
  <c r="I1747" i="21"/>
  <c r="M1745" i="21"/>
  <c r="M1744" i="21"/>
  <c r="G1744" i="21"/>
  <c r="M1743" i="21"/>
  <c r="M1742" i="21"/>
  <c r="M1741" i="21"/>
  <c r="M1740" i="21"/>
  <c r="M1739" i="21"/>
  <c r="M1738" i="21"/>
  <c r="M1737" i="21"/>
  <c r="M1736" i="21"/>
  <c r="M1735" i="21"/>
  <c r="M1734" i="21"/>
  <c r="M1733" i="21"/>
  <c r="M1732" i="21"/>
  <c r="M1731" i="21"/>
  <c r="L1730" i="21"/>
  <c r="K1730" i="21"/>
  <c r="J1730" i="21"/>
  <c r="M1730" i="21" s="1"/>
  <c r="H1730" i="21"/>
  <c r="G1730" i="21"/>
  <c r="M1729" i="21"/>
  <c r="L1728" i="21"/>
  <c r="K1728" i="21"/>
  <c r="J1728" i="21"/>
  <c r="H1728" i="21"/>
  <c r="G1728" i="21"/>
  <c r="M1727" i="21"/>
  <c r="M1726" i="21"/>
  <c r="M1725" i="21"/>
  <c r="L1724" i="21"/>
  <c r="K1724" i="21"/>
  <c r="J1724" i="21"/>
  <c r="H1724" i="21"/>
  <c r="G1724" i="21"/>
  <c r="M1723" i="21"/>
  <c r="M1722" i="21"/>
  <c r="M1721" i="21"/>
  <c r="L1720" i="21"/>
  <c r="K1720" i="21"/>
  <c r="J1720" i="21"/>
  <c r="M1720" i="21" s="1"/>
  <c r="H1720" i="21"/>
  <c r="G1720" i="21"/>
  <c r="M1719" i="21"/>
  <c r="M1718" i="21"/>
  <c r="M1717" i="21"/>
  <c r="L1717" i="21"/>
  <c r="K1717" i="21"/>
  <c r="J1717" i="21"/>
  <c r="H1717" i="21"/>
  <c r="G1717" i="21"/>
  <c r="M1716" i="21"/>
  <c r="M1715" i="21"/>
  <c r="M1714" i="21"/>
  <c r="M1713" i="21"/>
  <c r="M1712" i="21"/>
  <c r="M1711" i="21"/>
  <c r="L1711" i="21"/>
  <c r="K1711" i="21"/>
  <c r="J1711" i="21"/>
  <c r="H1711" i="21"/>
  <c r="G1711" i="21"/>
  <c r="M1710" i="21"/>
  <c r="M1709" i="21"/>
  <c r="M1708" i="21"/>
  <c r="M1707" i="21"/>
  <c r="M1706" i="21"/>
  <c r="H1706" i="21"/>
  <c r="G1706" i="21"/>
  <c r="M1705" i="21"/>
  <c r="M1704" i="21"/>
  <c r="M1703" i="21"/>
  <c r="M1702" i="21"/>
  <c r="M1701" i="21"/>
  <c r="M1700" i="21"/>
  <c r="L1699" i="21"/>
  <c r="L1693" i="21" s="1"/>
  <c r="L1692" i="21" s="1"/>
  <c r="K1699" i="21"/>
  <c r="J1699" i="21"/>
  <c r="H1699" i="21"/>
  <c r="G1699" i="21"/>
  <c r="M1698" i="21"/>
  <c r="M1697" i="21"/>
  <c r="M1696" i="21"/>
  <c r="M1695" i="21"/>
  <c r="L1694" i="21"/>
  <c r="K1694" i="21"/>
  <c r="J1694" i="21"/>
  <c r="H1694" i="21"/>
  <c r="H1693" i="21" s="1"/>
  <c r="H1692" i="21" s="1"/>
  <c r="G1694" i="21"/>
  <c r="J1693" i="21"/>
  <c r="I1692" i="21"/>
  <c r="M1691" i="21"/>
  <c r="M1690" i="21"/>
  <c r="M1689" i="21"/>
  <c r="I1689" i="21"/>
  <c r="I1688" i="21" s="1"/>
  <c r="I1684" i="21" s="1"/>
  <c r="M1688" i="21"/>
  <c r="M1687" i="21"/>
  <c r="M1686" i="21"/>
  <c r="I1686" i="21"/>
  <c r="M1685" i="21"/>
  <c r="M1684" i="21"/>
  <c r="M1675" i="21"/>
  <c r="M1674" i="21"/>
  <c r="M1672" i="21"/>
  <c r="M1669" i="21"/>
  <c r="L1668" i="21"/>
  <c r="K1668" i="21"/>
  <c r="J1668" i="21"/>
  <c r="M1668" i="21" s="1"/>
  <c r="H1668" i="21"/>
  <c r="G1668" i="21"/>
  <c r="M1667" i="21"/>
  <c r="L1666" i="21"/>
  <c r="K1666" i="21"/>
  <c r="J1666" i="21"/>
  <c r="M1666" i="21" s="1"/>
  <c r="H1666" i="21"/>
  <c r="G1666" i="21"/>
  <c r="M1665" i="21"/>
  <c r="L1664" i="21"/>
  <c r="K1664" i="21"/>
  <c r="J1664" i="21"/>
  <c r="M1664" i="21" s="1"/>
  <c r="H1664" i="21"/>
  <c r="G1664" i="21"/>
  <c r="M1663" i="21"/>
  <c r="M1662" i="21"/>
  <c r="M1661" i="21"/>
  <c r="M1660" i="21"/>
  <c r="M1659" i="21"/>
  <c r="L1658" i="21"/>
  <c r="K1658" i="21"/>
  <c r="J1658" i="21"/>
  <c r="M1658" i="21" s="1"/>
  <c r="H1658" i="21"/>
  <c r="G1658" i="21"/>
  <c r="M1657" i="21"/>
  <c r="M1656" i="21"/>
  <c r="M1655" i="21"/>
  <c r="M1654" i="21"/>
  <c r="M1653" i="21"/>
  <c r="L1652" i="21"/>
  <c r="K1652" i="21"/>
  <c r="J1652" i="21"/>
  <c r="M1652" i="21" s="1"/>
  <c r="H1652" i="21"/>
  <c r="G1652" i="21"/>
  <c r="M1651" i="21"/>
  <c r="M1650" i="21"/>
  <c r="L1649" i="21"/>
  <c r="K1649" i="21"/>
  <c r="J1649" i="21"/>
  <c r="M1649" i="21" s="1"/>
  <c r="H1649" i="21"/>
  <c r="G1649" i="21"/>
  <c r="M1648" i="21"/>
  <c r="L1647" i="21"/>
  <c r="L1646" i="21" s="1"/>
  <c r="K1647" i="21"/>
  <c r="J1647" i="21"/>
  <c r="H1647" i="21"/>
  <c r="G1647" i="21"/>
  <c r="I1646" i="21"/>
  <c r="M1629" i="21"/>
  <c r="M1628" i="21"/>
  <c r="M1627" i="21"/>
  <c r="M1626" i="21"/>
  <c r="L1625" i="21"/>
  <c r="K1625" i="21"/>
  <c r="J1625" i="21"/>
  <c r="M1625" i="21" s="1"/>
  <c r="H1625" i="21"/>
  <c r="H1601" i="21" s="1"/>
  <c r="H1634" i="21" s="1"/>
  <c r="H1637" i="21" s="1"/>
  <c r="G1625" i="21"/>
  <c r="M1624" i="21"/>
  <c r="M1623" i="21"/>
  <c r="M1622" i="21"/>
  <c r="M1621" i="21"/>
  <c r="L1620" i="21"/>
  <c r="M1620" i="21" s="1"/>
  <c r="K1620" i="21"/>
  <c r="J1620" i="21"/>
  <c r="H1620" i="21"/>
  <c r="G1620" i="21"/>
  <c r="M1619" i="21"/>
  <c r="M1618" i="21"/>
  <c r="L1618" i="21"/>
  <c r="K1618" i="21"/>
  <c r="J1618" i="21"/>
  <c r="H1618" i="21"/>
  <c r="G1618" i="21"/>
  <c r="M1617" i="21"/>
  <c r="M1616" i="21"/>
  <c r="M1615" i="21"/>
  <c r="L1614" i="21"/>
  <c r="K1614" i="21"/>
  <c r="J1614" i="21"/>
  <c r="M1614" i="21" s="1"/>
  <c r="H1614" i="21"/>
  <c r="G1614" i="21"/>
  <c r="M1613" i="21"/>
  <c r="M1612" i="21"/>
  <c r="M1611" i="21"/>
  <c r="M1610" i="21"/>
  <c r="M1609" i="21"/>
  <c r="M1608" i="21"/>
  <c r="M1607" i="21"/>
  <c r="L1606" i="21"/>
  <c r="K1606" i="21"/>
  <c r="M1606" i="21" s="1"/>
  <c r="J1606" i="21"/>
  <c r="H1606" i="21"/>
  <c r="G1606" i="21"/>
  <c r="M1605" i="21"/>
  <c r="L1604" i="21"/>
  <c r="K1604" i="21"/>
  <c r="J1604" i="21"/>
  <c r="H1604" i="21"/>
  <c r="G1604" i="21"/>
  <c r="M1603" i="21"/>
  <c r="M1602" i="21"/>
  <c r="L1602" i="21"/>
  <c r="K1602" i="21"/>
  <c r="J1602" i="21"/>
  <c r="H1602" i="21"/>
  <c r="G1602" i="21"/>
  <c r="I1601" i="21"/>
  <c r="I1634" i="21" s="1"/>
  <c r="I1637" i="21" s="1"/>
  <c r="I1600" i="21"/>
  <c r="I1599" i="21" s="1"/>
  <c r="H1600" i="21"/>
  <c r="H1599" i="21" s="1"/>
  <c r="M1591" i="21"/>
  <c r="M1590" i="21"/>
  <c r="I1589" i="21"/>
  <c r="M1588" i="21"/>
  <c r="M1585" i="21"/>
  <c r="L1584" i="21"/>
  <c r="K1584" i="21"/>
  <c r="J1584" i="21"/>
  <c r="M1584" i="21" s="1"/>
  <c r="H1584" i="21"/>
  <c r="G1584" i="21"/>
  <c r="M1583" i="21"/>
  <c r="L1582" i="21"/>
  <c r="K1582" i="21"/>
  <c r="J1582" i="21"/>
  <c r="H1582" i="21"/>
  <c r="G1582" i="21"/>
  <c r="M1581" i="21"/>
  <c r="M1580" i="21"/>
  <c r="M1579" i="21"/>
  <c r="M1578" i="21"/>
  <c r="L1577" i="21"/>
  <c r="K1577" i="21"/>
  <c r="J1577" i="21"/>
  <c r="M1577" i="21" s="1"/>
  <c r="H1577" i="21"/>
  <c r="G1577" i="21"/>
  <c r="M1576" i="21"/>
  <c r="M1575" i="21"/>
  <c r="M1574" i="21"/>
  <c r="L1573" i="21"/>
  <c r="K1573" i="21"/>
  <c r="J1573" i="21"/>
  <c r="H1573" i="21"/>
  <c r="G1573" i="21"/>
  <c r="M1572" i="21"/>
  <c r="M1571" i="21"/>
  <c r="M1570" i="21"/>
  <c r="L1570" i="21"/>
  <c r="K1570" i="21"/>
  <c r="J1570" i="21"/>
  <c r="H1570" i="21"/>
  <c r="G1570" i="21"/>
  <c r="G1569" i="21" s="1"/>
  <c r="I1569" i="21"/>
  <c r="H1569" i="21"/>
  <c r="I1568" i="21"/>
  <c r="I1567" i="21"/>
  <c r="M1559" i="21"/>
  <c r="M1558" i="21"/>
  <c r="I1557" i="21"/>
  <c r="M1556" i="21"/>
  <c r="M1553" i="21"/>
  <c r="M1552" i="21"/>
  <c r="M1551" i="21"/>
  <c r="M1550" i="21"/>
  <c r="L1549" i="21"/>
  <c r="K1549" i="21"/>
  <c r="J1549" i="21"/>
  <c r="M1549" i="21" s="1"/>
  <c r="H1549" i="21"/>
  <c r="G1549" i="21"/>
  <c r="M1548" i="21"/>
  <c r="M1547" i="21"/>
  <c r="L1547" i="21"/>
  <c r="K1547" i="21"/>
  <c r="J1547" i="21"/>
  <c r="H1547" i="21"/>
  <c r="G1547" i="21"/>
  <c r="M1546" i="21"/>
  <c r="M1545" i="21"/>
  <c r="M1544" i="21"/>
  <c r="L1543" i="21"/>
  <c r="K1543" i="21"/>
  <c r="J1543" i="21"/>
  <c r="M1543" i="21" s="1"/>
  <c r="H1543" i="21"/>
  <c r="G1543" i="21"/>
  <c r="M1542" i="21"/>
  <c r="M1541" i="21"/>
  <c r="M1540" i="21"/>
  <c r="M1539" i="21"/>
  <c r="L1538" i="21"/>
  <c r="L1534" i="21" s="1"/>
  <c r="K1538" i="21"/>
  <c r="J1538" i="21"/>
  <c r="H1538" i="21"/>
  <c r="G1538" i="21"/>
  <c r="M1537" i="21"/>
  <c r="M1536" i="21"/>
  <c r="L1535" i="21"/>
  <c r="K1535" i="21"/>
  <c r="J1535" i="21"/>
  <c r="H1535" i="21"/>
  <c r="G1535" i="21"/>
  <c r="K1534" i="21"/>
  <c r="I1534" i="21"/>
  <c r="I1533" i="21"/>
  <c r="I1532" i="21" s="1"/>
  <c r="M1524" i="21"/>
  <c r="M1523" i="21"/>
  <c r="M1521" i="21"/>
  <c r="M1518" i="21"/>
  <c r="M1517" i="21"/>
  <c r="L1517" i="21"/>
  <c r="K1517" i="21"/>
  <c r="J1517" i="21"/>
  <c r="H1517" i="21"/>
  <c r="G1517" i="21"/>
  <c r="M1516" i="21"/>
  <c r="L1515" i="21"/>
  <c r="K1515" i="21"/>
  <c r="J1515" i="21"/>
  <c r="H1515" i="21"/>
  <c r="G1515" i="21"/>
  <c r="M1514" i="21"/>
  <c r="M1513" i="21"/>
  <c r="M1512" i="21"/>
  <c r="M1511" i="21"/>
  <c r="L1510" i="21"/>
  <c r="K1510" i="21"/>
  <c r="J1510" i="21"/>
  <c r="H1510" i="21"/>
  <c r="G1510" i="21"/>
  <c r="M1509" i="21"/>
  <c r="M1508" i="21"/>
  <c r="M1507" i="21"/>
  <c r="L1506" i="21"/>
  <c r="K1506" i="21"/>
  <c r="J1506" i="21"/>
  <c r="M1506" i="21" s="1"/>
  <c r="H1506" i="21"/>
  <c r="H1502" i="21" s="1"/>
  <c r="G1506" i="21"/>
  <c r="M1505" i="21"/>
  <c r="M1504" i="21"/>
  <c r="L1503" i="21"/>
  <c r="K1503" i="21"/>
  <c r="J1503" i="21"/>
  <c r="H1503" i="21"/>
  <c r="G1503" i="21"/>
  <c r="K1502" i="21"/>
  <c r="K1522" i="21" s="1"/>
  <c r="K1525" i="21" s="1"/>
  <c r="J1502" i="21"/>
  <c r="I1502" i="21"/>
  <c r="K1501" i="21"/>
  <c r="K1500" i="21" s="1"/>
  <c r="I1490" i="21"/>
  <c r="I1493" i="21" s="1"/>
  <c r="M1485" i="21"/>
  <c r="M1484" i="21"/>
  <c r="M1483" i="21"/>
  <c r="M1482" i="21"/>
  <c r="L1481" i="21"/>
  <c r="K1481" i="21"/>
  <c r="J1481" i="21"/>
  <c r="M1481" i="21" s="1"/>
  <c r="H1481" i="21"/>
  <c r="G1481" i="21"/>
  <c r="M1480" i="21"/>
  <c r="L1479" i="21"/>
  <c r="K1479" i="21"/>
  <c r="J1479" i="21"/>
  <c r="M1479" i="21" s="1"/>
  <c r="H1479" i="21"/>
  <c r="G1479" i="21"/>
  <c r="M1478" i="21"/>
  <c r="L1477" i="21"/>
  <c r="K1477" i="21"/>
  <c r="J1477" i="21"/>
  <c r="M1477" i="21" s="1"/>
  <c r="H1477" i="21"/>
  <c r="G1477" i="21"/>
  <c r="M1476" i="21"/>
  <c r="M1475" i="21"/>
  <c r="L1474" i="21"/>
  <c r="K1474" i="21"/>
  <c r="J1474" i="21"/>
  <c r="H1474" i="21"/>
  <c r="G1474" i="21"/>
  <c r="M1473" i="21"/>
  <c r="M1472" i="21"/>
  <c r="M1471" i="21"/>
  <c r="L1470" i="21"/>
  <c r="K1470" i="21"/>
  <c r="J1470" i="21"/>
  <c r="M1470" i="21" s="1"/>
  <c r="H1470" i="21"/>
  <c r="G1470" i="21"/>
  <c r="M1469" i="21"/>
  <c r="M1468" i="21"/>
  <c r="L1467" i="21"/>
  <c r="K1467" i="21"/>
  <c r="J1467" i="21"/>
  <c r="M1467" i="21" s="1"/>
  <c r="H1467" i="21"/>
  <c r="G1467" i="21"/>
  <c r="M1466" i="21"/>
  <c r="L1465" i="21"/>
  <c r="K1465" i="21"/>
  <c r="J1465" i="21"/>
  <c r="H1465" i="21"/>
  <c r="H1464" i="21" s="1"/>
  <c r="H1463" i="21" s="1"/>
  <c r="H1462" i="21" s="1"/>
  <c r="G1465" i="21"/>
  <c r="I1464" i="21"/>
  <c r="I1463" i="21"/>
  <c r="I1462" i="21" s="1"/>
  <c r="L1453" i="21"/>
  <c r="K1453" i="21"/>
  <c r="J1453" i="21"/>
  <c r="I1453" i="21"/>
  <c r="H1453" i="21"/>
  <c r="G1453" i="21"/>
  <c r="I1452" i="21"/>
  <c r="I1455" i="21" s="1"/>
  <c r="M1448" i="21"/>
  <c r="M1447" i="21"/>
  <c r="M1446" i="21"/>
  <c r="M1445" i="21"/>
  <c r="L1444" i="21"/>
  <c r="K1444" i="21"/>
  <c r="J1444" i="21"/>
  <c r="M1444" i="21" s="1"/>
  <c r="H1444" i="21"/>
  <c r="H1433" i="21" s="1"/>
  <c r="H1452" i="21" s="1"/>
  <c r="H1455" i="21" s="1"/>
  <c r="G1444" i="21"/>
  <c r="M1443" i="21"/>
  <c r="M1442" i="21"/>
  <c r="M1441" i="21"/>
  <c r="L1440" i="21"/>
  <c r="K1440" i="21"/>
  <c r="K1433" i="21" s="1"/>
  <c r="K1431" i="21" s="1"/>
  <c r="J1440" i="21"/>
  <c r="H1440" i="21"/>
  <c r="G1440" i="21"/>
  <c r="M1439" i="21"/>
  <c r="L1438" i="21"/>
  <c r="M1438" i="21" s="1"/>
  <c r="K1438" i="21"/>
  <c r="J1438" i="21"/>
  <c r="H1438" i="21"/>
  <c r="G1438" i="21"/>
  <c r="M1437" i="21"/>
  <c r="L1436" i="21"/>
  <c r="M1436" i="21" s="1"/>
  <c r="K1436" i="21"/>
  <c r="J1436" i="21"/>
  <c r="H1436" i="21"/>
  <c r="G1436" i="21"/>
  <c r="M1435" i="21"/>
  <c r="L1434" i="21"/>
  <c r="K1434" i="21"/>
  <c r="J1434" i="21"/>
  <c r="M1434" i="21" s="1"/>
  <c r="H1434" i="21"/>
  <c r="G1434" i="21"/>
  <c r="L1433" i="21"/>
  <c r="L1431" i="21" s="1"/>
  <c r="I1433" i="21"/>
  <c r="M1432" i="21"/>
  <c r="I1431" i="21"/>
  <c r="I1421" i="21"/>
  <c r="I1424" i="21" s="1"/>
  <c r="M1418" i="21"/>
  <c r="M1417" i="21"/>
  <c r="M1416" i="21"/>
  <c r="M1415" i="21"/>
  <c r="M1414" i="21"/>
  <c r="M1413" i="21"/>
  <c r="M1412" i="21"/>
  <c r="L1411" i="21"/>
  <c r="K1411" i="21"/>
  <c r="M1411" i="21" s="1"/>
  <c r="J1411" i="21"/>
  <c r="H1411" i="21"/>
  <c r="G1411" i="21"/>
  <c r="G1374" i="21" s="1"/>
  <c r="G1421" i="21" s="1"/>
  <c r="G1424" i="21" s="1"/>
  <c r="M1410" i="21"/>
  <c r="M1409" i="21"/>
  <c r="M1408" i="21"/>
  <c r="L1407" i="21"/>
  <c r="K1407" i="21"/>
  <c r="J1407" i="21"/>
  <c r="H1407" i="21"/>
  <c r="G1407" i="21"/>
  <c r="M1406" i="21"/>
  <c r="M1405" i="21"/>
  <c r="M1404" i="21"/>
  <c r="L1404" i="21"/>
  <c r="K1404" i="21"/>
  <c r="J1404" i="21"/>
  <c r="H1404" i="21"/>
  <c r="G1404" i="21"/>
  <c r="M1403" i="21"/>
  <c r="M1402" i="21"/>
  <c r="L1401" i="21"/>
  <c r="K1401" i="21"/>
  <c r="M1401" i="21" s="1"/>
  <c r="J1401" i="21"/>
  <c r="H1401" i="21"/>
  <c r="H1374" i="21" s="1"/>
  <c r="H1421" i="21" s="1"/>
  <c r="H1424" i="21" s="1"/>
  <c r="G1401" i="21"/>
  <c r="M1400" i="21"/>
  <c r="M1399" i="21"/>
  <c r="M1398" i="21"/>
  <c r="M1397" i="21"/>
  <c r="M1396" i="21"/>
  <c r="M1395" i="21"/>
  <c r="M1394" i="21"/>
  <c r="M1393" i="21"/>
  <c r="L1392" i="21"/>
  <c r="K1392" i="21"/>
  <c r="M1392" i="21" s="1"/>
  <c r="J1392" i="21"/>
  <c r="H1392" i="21"/>
  <c r="G1392" i="21"/>
  <c r="M1391" i="21"/>
  <c r="M1390" i="21"/>
  <c r="M1389" i="21"/>
  <c r="M1388" i="21"/>
  <c r="M1387" i="21"/>
  <c r="M1386" i="21"/>
  <c r="M1385" i="21"/>
  <c r="M1384" i="21"/>
  <c r="M1383" i="21"/>
  <c r="L1383" i="21"/>
  <c r="K1383" i="21"/>
  <c r="J1383" i="21"/>
  <c r="H1383" i="21"/>
  <c r="G1383" i="21"/>
  <c r="M1382" i="21"/>
  <c r="M1381" i="21"/>
  <c r="M1380" i="21"/>
  <c r="M1379" i="21"/>
  <c r="M1378" i="21"/>
  <c r="L1377" i="21"/>
  <c r="M1377" i="21" s="1"/>
  <c r="K1377" i="21"/>
  <c r="J1377" i="21"/>
  <c r="H1377" i="21"/>
  <c r="G1377" i="21"/>
  <c r="M1376" i="21"/>
  <c r="L1375" i="21"/>
  <c r="K1375" i="21"/>
  <c r="J1375" i="21"/>
  <c r="H1375" i="21"/>
  <c r="G1375" i="21"/>
  <c r="I1374" i="21"/>
  <c r="M1373" i="21"/>
  <c r="M1360" i="21"/>
  <c r="M1359" i="21"/>
  <c r="M1358" i="21"/>
  <c r="M1357" i="21"/>
  <c r="M1356" i="21"/>
  <c r="M1355" i="21"/>
  <c r="L1354" i="21"/>
  <c r="K1354" i="21"/>
  <c r="J1354" i="21"/>
  <c r="M1354" i="21" s="1"/>
  <c r="H1354" i="21"/>
  <c r="G1354" i="21"/>
  <c r="M1353" i="21"/>
  <c r="M1352" i="21"/>
  <c r="M1351" i="21"/>
  <c r="L1351" i="21"/>
  <c r="K1351" i="21"/>
  <c r="J1351" i="21"/>
  <c r="H1351" i="21"/>
  <c r="G1351" i="21"/>
  <c r="M1350" i="21"/>
  <c r="L1349" i="21"/>
  <c r="K1349" i="21"/>
  <c r="M1349" i="21" s="1"/>
  <c r="J1349" i="21"/>
  <c r="H1349" i="21"/>
  <c r="G1349" i="21"/>
  <c r="M1348" i="21"/>
  <c r="M1347" i="21"/>
  <c r="L1346" i="21"/>
  <c r="K1346" i="21"/>
  <c r="J1346" i="21"/>
  <c r="H1346" i="21"/>
  <c r="G1346" i="21"/>
  <c r="M1345" i="21"/>
  <c r="M1344" i="21"/>
  <c r="L1343" i="21"/>
  <c r="M1343" i="21" s="1"/>
  <c r="K1343" i="21"/>
  <c r="J1343" i="21"/>
  <c r="H1343" i="21"/>
  <c r="G1343" i="21"/>
  <c r="M1342" i="21"/>
  <c r="M1341" i="21"/>
  <c r="L1340" i="21"/>
  <c r="K1340" i="21"/>
  <c r="J1340" i="21"/>
  <c r="H1340" i="21"/>
  <c r="G1340" i="21"/>
  <c r="M1339" i="21"/>
  <c r="M1338" i="21"/>
  <c r="M1337" i="21"/>
  <c r="L1336" i="21"/>
  <c r="K1336" i="21"/>
  <c r="K1330" i="21" s="1"/>
  <c r="K1363" i="21" s="1"/>
  <c r="K1366" i="21" s="1"/>
  <c r="J1336" i="21"/>
  <c r="H1336" i="21"/>
  <c r="G1336" i="21"/>
  <c r="M1335" i="21"/>
  <c r="M1334" i="21"/>
  <c r="M1333" i="21"/>
  <c r="M1332" i="21"/>
  <c r="L1331" i="21"/>
  <c r="K1331" i="21"/>
  <c r="J1331" i="21"/>
  <c r="H1331" i="21"/>
  <c r="G1331" i="21"/>
  <c r="G1330" i="21" s="1"/>
  <c r="G1363" i="21" s="1"/>
  <c r="G1366" i="21" s="1"/>
  <c r="I1330" i="21"/>
  <c r="I1363" i="21" s="1"/>
  <c r="I1366" i="21" s="1"/>
  <c r="M1329" i="21"/>
  <c r="L1328" i="21"/>
  <c r="K1328" i="21"/>
  <c r="J1328" i="21"/>
  <c r="M1328" i="21" s="1"/>
  <c r="I1328" i="21"/>
  <c r="H1328" i="21"/>
  <c r="G1328" i="21"/>
  <c r="L1319" i="21"/>
  <c r="K1319" i="21"/>
  <c r="J1319" i="21"/>
  <c r="I1319" i="21"/>
  <c r="H1319" i="21"/>
  <c r="I1318" i="21"/>
  <c r="I1321" i="21" s="1"/>
  <c r="M1314" i="21"/>
  <c r="M1313" i="21"/>
  <c r="L1313" i="21"/>
  <c r="K1313" i="21"/>
  <c r="J1313" i="21"/>
  <c r="H1313" i="21"/>
  <c r="G1313" i="21"/>
  <c r="M1312" i="21"/>
  <c r="L1311" i="21"/>
  <c r="K1311" i="21"/>
  <c r="J1311" i="21"/>
  <c r="M1311" i="21" s="1"/>
  <c r="H1311" i="21"/>
  <c r="G1311" i="21"/>
  <c r="M1310" i="21"/>
  <c r="M1309" i="21"/>
  <c r="L1308" i="21"/>
  <c r="K1308" i="21"/>
  <c r="M1308" i="21" s="1"/>
  <c r="J1308" i="21"/>
  <c r="H1308" i="21"/>
  <c r="G1308" i="21"/>
  <c r="M1307" i="21"/>
  <c r="M1306" i="21"/>
  <c r="M1305" i="21"/>
  <c r="L1304" i="21"/>
  <c r="M1304" i="21" s="1"/>
  <c r="K1304" i="21"/>
  <c r="J1304" i="21"/>
  <c r="H1304" i="21"/>
  <c r="G1304" i="21"/>
  <c r="M1303" i="21"/>
  <c r="M1302" i="21"/>
  <c r="L1302" i="21"/>
  <c r="K1302" i="21"/>
  <c r="J1302" i="21"/>
  <c r="H1302" i="21"/>
  <c r="G1302" i="21"/>
  <c r="M1301" i="21"/>
  <c r="L1300" i="21"/>
  <c r="K1300" i="21"/>
  <c r="J1300" i="21"/>
  <c r="H1300" i="21"/>
  <c r="G1300" i="21"/>
  <c r="K1299" i="21"/>
  <c r="M1298" i="21"/>
  <c r="M1289" i="21"/>
  <c r="M1288" i="21"/>
  <c r="M1286" i="21"/>
  <c r="M1283" i="21"/>
  <c r="L1282" i="21"/>
  <c r="K1282" i="21"/>
  <c r="J1282" i="21"/>
  <c r="M1282" i="21" s="1"/>
  <c r="H1282" i="21"/>
  <c r="G1282" i="21"/>
  <c r="M1281" i="21"/>
  <c r="M1280" i="21"/>
  <c r="L1279" i="21"/>
  <c r="K1279" i="21"/>
  <c r="J1279" i="21"/>
  <c r="M1279" i="21" s="1"/>
  <c r="H1279" i="21"/>
  <c r="G1279" i="21"/>
  <c r="M1278" i="21"/>
  <c r="M1277" i="21"/>
  <c r="M1276" i="21"/>
  <c r="M1275" i="21"/>
  <c r="L1275" i="21"/>
  <c r="K1275" i="21"/>
  <c r="J1275" i="21"/>
  <c r="H1275" i="21"/>
  <c r="G1275" i="21"/>
  <c r="M1274" i="21"/>
  <c r="L1273" i="21"/>
  <c r="K1273" i="21"/>
  <c r="M1273" i="21" s="1"/>
  <c r="J1273" i="21"/>
  <c r="H1273" i="21"/>
  <c r="G1273" i="21"/>
  <c r="M1272" i="21"/>
  <c r="L1271" i="21"/>
  <c r="L1270" i="21" s="1"/>
  <c r="L1287" i="21" s="1"/>
  <c r="L1290" i="21" s="1"/>
  <c r="K1271" i="21"/>
  <c r="J1271" i="21"/>
  <c r="H1271" i="21"/>
  <c r="G1271" i="21"/>
  <c r="K1270" i="21"/>
  <c r="K1287" i="21" s="1"/>
  <c r="K1290" i="21" s="1"/>
  <c r="I1270" i="21"/>
  <c r="I1287" i="21" s="1"/>
  <c r="M1269" i="21"/>
  <c r="M1262" i="21"/>
  <c r="M1261" i="21"/>
  <c r="M1259" i="21"/>
  <c r="M1256" i="21"/>
  <c r="L1255" i="21"/>
  <c r="K1255" i="21"/>
  <c r="J1255" i="21"/>
  <c r="M1255" i="21" s="1"/>
  <c r="H1255" i="21"/>
  <c r="G1255" i="21"/>
  <c r="M1254" i="21"/>
  <c r="L1253" i="21"/>
  <c r="L1241" i="21" s="1"/>
  <c r="L1260" i="21" s="1"/>
  <c r="L1263" i="21" s="1"/>
  <c r="K1253" i="21"/>
  <c r="J1253" i="21"/>
  <c r="H1253" i="21"/>
  <c r="G1253" i="21"/>
  <c r="M1252" i="21"/>
  <c r="M1251" i="21"/>
  <c r="M1250" i="21"/>
  <c r="L1250" i="21"/>
  <c r="K1250" i="21"/>
  <c r="J1250" i="21"/>
  <c r="I1250" i="21"/>
  <c r="H1250" i="21"/>
  <c r="G1250" i="21"/>
  <c r="M1249" i="21"/>
  <c r="M1248" i="21"/>
  <c r="M1247" i="21"/>
  <c r="L1246" i="21"/>
  <c r="K1246" i="21"/>
  <c r="J1246" i="21"/>
  <c r="H1246" i="21"/>
  <c r="G1246" i="21"/>
  <c r="M1245" i="21"/>
  <c r="M1244" i="21"/>
  <c r="H1244" i="21"/>
  <c r="H1241" i="21" s="1"/>
  <c r="H1260" i="21" s="1"/>
  <c r="H1263" i="21" s="1"/>
  <c r="G1244" i="21"/>
  <c r="M1243" i="21"/>
  <c r="L1242" i="21"/>
  <c r="K1242" i="21"/>
  <c r="J1242" i="21"/>
  <c r="I1242" i="21"/>
  <c r="H1242" i="21"/>
  <c r="G1242" i="21"/>
  <c r="G1241" i="21" s="1"/>
  <c r="G1260" i="21" s="1"/>
  <c r="G1263" i="21" s="1"/>
  <c r="I1241" i="21"/>
  <c r="I1260" i="21" s="1"/>
  <c r="M1240" i="21"/>
  <c r="L1231" i="21"/>
  <c r="K1231" i="21"/>
  <c r="J1231" i="21"/>
  <c r="I1231" i="21"/>
  <c r="H1231" i="21"/>
  <c r="I1230" i="21"/>
  <c r="I1233" i="21" s="1"/>
  <c r="H1230" i="21"/>
  <c r="H1233" i="21" s="1"/>
  <c r="M1226" i="21"/>
  <c r="L1225" i="21"/>
  <c r="K1225" i="21"/>
  <c r="M1225" i="21" s="1"/>
  <c r="J1225" i="21"/>
  <c r="H1225" i="21"/>
  <c r="G1225" i="21"/>
  <c r="M1224" i="21"/>
  <c r="M1223" i="21"/>
  <c r="L1222" i="21"/>
  <c r="L1213" i="21" s="1"/>
  <c r="K1222" i="21"/>
  <c r="J1222" i="21"/>
  <c r="M1222" i="21" s="1"/>
  <c r="H1222" i="21"/>
  <c r="G1222" i="21"/>
  <c r="M1221" i="21"/>
  <c r="M1220" i="21"/>
  <c r="M1219" i="21"/>
  <c r="L1218" i="21"/>
  <c r="K1218" i="21"/>
  <c r="J1218" i="21"/>
  <c r="H1218" i="21"/>
  <c r="G1218" i="21"/>
  <c r="G1213" i="21" s="1"/>
  <c r="M1217" i="21"/>
  <c r="M1216" i="21"/>
  <c r="L1216" i="21"/>
  <c r="K1216" i="21"/>
  <c r="J1216" i="21"/>
  <c r="H1216" i="21"/>
  <c r="G1216" i="21"/>
  <c r="M1215" i="21"/>
  <c r="L1214" i="21"/>
  <c r="K1214" i="21"/>
  <c r="K1213" i="21" s="1"/>
  <c r="J1214" i="21"/>
  <c r="H1214" i="21"/>
  <c r="H1213" i="21" s="1"/>
  <c r="G1214" i="21"/>
  <c r="I1213" i="21"/>
  <c r="M1212" i="21"/>
  <c r="I1211" i="21"/>
  <c r="H1211" i="21"/>
  <c r="M1203" i="21"/>
  <c r="M1202" i="21"/>
  <c r="L1200" i="21"/>
  <c r="K1200" i="21"/>
  <c r="J1200" i="21"/>
  <c r="M1197" i="21"/>
  <c r="M1196" i="21"/>
  <c r="M1195" i="21"/>
  <c r="M1194" i="21"/>
  <c r="M1193" i="21"/>
  <c r="L1192" i="21"/>
  <c r="J1192" i="21"/>
  <c r="M1192" i="21" s="1"/>
  <c r="I1192" i="21"/>
  <c r="H1192" i="21"/>
  <c r="G1192" i="21"/>
  <c r="M1191" i="21"/>
  <c r="L1190" i="21"/>
  <c r="K1190" i="21"/>
  <c r="J1190" i="21"/>
  <c r="M1190" i="21" s="1"/>
  <c r="I1190" i="21"/>
  <c r="H1190" i="21"/>
  <c r="G1190" i="21"/>
  <c r="M1189" i="21"/>
  <c r="M1188" i="21"/>
  <c r="L1187" i="21"/>
  <c r="K1187" i="21"/>
  <c r="M1187" i="21" s="1"/>
  <c r="J1187" i="21"/>
  <c r="I1187" i="21"/>
  <c r="H1187" i="21"/>
  <c r="G1187" i="21"/>
  <c r="M1186" i="21"/>
  <c r="M1185" i="21"/>
  <c r="L1184" i="21"/>
  <c r="K1184" i="21"/>
  <c r="J1184" i="21"/>
  <c r="M1184" i="21" s="1"/>
  <c r="I1184" i="21"/>
  <c r="H1184" i="21"/>
  <c r="G1184" i="21"/>
  <c r="M1183" i="21"/>
  <c r="M1182" i="21"/>
  <c r="M1181" i="21"/>
  <c r="M1180" i="21"/>
  <c r="M1179" i="21"/>
  <c r="L1178" i="21"/>
  <c r="K1178" i="21"/>
  <c r="J1178" i="21"/>
  <c r="I1178" i="21"/>
  <c r="H1178" i="21"/>
  <c r="G1178" i="21"/>
  <c r="M1177" i="21"/>
  <c r="M1176" i="21"/>
  <c r="M1175" i="21"/>
  <c r="L1174" i="21"/>
  <c r="K1174" i="21"/>
  <c r="J1174" i="21"/>
  <c r="I1174" i="21"/>
  <c r="H1174" i="21"/>
  <c r="G1174" i="21"/>
  <c r="M1173" i="21"/>
  <c r="L1172" i="21"/>
  <c r="K1172" i="21"/>
  <c r="J1172" i="21"/>
  <c r="I1172" i="21"/>
  <c r="H1172" i="21"/>
  <c r="G1172" i="21"/>
  <c r="M1171" i="21"/>
  <c r="M1169" i="21"/>
  <c r="L1169" i="21"/>
  <c r="K1169" i="21"/>
  <c r="J1169" i="21"/>
  <c r="I1169" i="21"/>
  <c r="H1169" i="21"/>
  <c r="G1169" i="21"/>
  <c r="K1168" i="21"/>
  <c r="M1166" i="21"/>
  <c r="M1165" i="21"/>
  <c r="M1164" i="21"/>
  <c r="I1164" i="21"/>
  <c r="H1164" i="21"/>
  <c r="G1164" i="21"/>
  <c r="M1163" i="21"/>
  <c r="I1163" i="21"/>
  <c r="I1159" i="21" s="1"/>
  <c r="H1163" i="21"/>
  <c r="H1159" i="21" s="1"/>
  <c r="H1200" i="21" s="1"/>
  <c r="G1163" i="21"/>
  <c r="M1162" i="21"/>
  <c r="M1161" i="21"/>
  <c r="I1161" i="21"/>
  <c r="I1160" i="21" s="1"/>
  <c r="H1161" i="21"/>
  <c r="H1160" i="21" s="1"/>
  <c r="G1161" i="21"/>
  <c r="M1160" i="21"/>
  <c r="G1160" i="21"/>
  <c r="M1159" i="21"/>
  <c r="G1159" i="21"/>
  <c r="M1150" i="21"/>
  <c r="I1149" i="21"/>
  <c r="I1148" i="21"/>
  <c r="M1147" i="21"/>
  <c r="M1143" i="21"/>
  <c r="M1142" i="21"/>
  <c r="L1142" i="21"/>
  <c r="K1142" i="21"/>
  <c r="J1142" i="21"/>
  <c r="H1142" i="21"/>
  <c r="G1142" i="21"/>
  <c r="L1141" i="21"/>
  <c r="K1141" i="21"/>
  <c r="J1141" i="21"/>
  <c r="M1141" i="21" s="1"/>
  <c r="H1141" i="21"/>
  <c r="G1141" i="21"/>
  <c r="M1140" i="21"/>
  <c r="M1139" i="21"/>
  <c r="M1138" i="21"/>
  <c r="M1137" i="21"/>
  <c r="M1136" i="21"/>
  <c r="M1135" i="21"/>
  <c r="M1134" i="21"/>
  <c r="M1133" i="21"/>
  <c r="M1132" i="21"/>
  <c r="M1131" i="21"/>
  <c r="L1130" i="21"/>
  <c r="L1129" i="21" s="1"/>
  <c r="L1128" i="21" s="1"/>
  <c r="L1149" i="21" s="1"/>
  <c r="K1130" i="21"/>
  <c r="J1130" i="21"/>
  <c r="H1130" i="21"/>
  <c r="G1130" i="21"/>
  <c r="J1129" i="21"/>
  <c r="H1129" i="21"/>
  <c r="G1129" i="21"/>
  <c r="J1128" i="21"/>
  <c r="J1149" i="21" s="1"/>
  <c r="H1128" i="21"/>
  <c r="H1149" i="21" s="1"/>
  <c r="M1126" i="21"/>
  <c r="L1125" i="21"/>
  <c r="K1125" i="21"/>
  <c r="J1125" i="21"/>
  <c r="M1125" i="21" s="1"/>
  <c r="H1125" i="21"/>
  <c r="H1124" i="21" s="1"/>
  <c r="G1125" i="21"/>
  <c r="L1124" i="21"/>
  <c r="K1124" i="21"/>
  <c r="J1124" i="21"/>
  <c r="M1124" i="21" s="1"/>
  <c r="G1124" i="21"/>
  <c r="M1123" i="21"/>
  <c r="M1122" i="21"/>
  <c r="M1121" i="21"/>
  <c r="M1120" i="21"/>
  <c r="M1119" i="21"/>
  <c r="M1118" i="21"/>
  <c r="M1117" i="21"/>
  <c r="M1116" i="21"/>
  <c r="M1115" i="21"/>
  <c r="M1114" i="21"/>
  <c r="M1113" i="21"/>
  <c r="M1112" i="21"/>
  <c r="M1111" i="21"/>
  <c r="M1110" i="21"/>
  <c r="M1109" i="21"/>
  <c r="M1108" i="21"/>
  <c r="M1107" i="21"/>
  <c r="M1106" i="21"/>
  <c r="M1105" i="21"/>
  <c r="M1104" i="21"/>
  <c r="L1103" i="21"/>
  <c r="K1103" i="21"/>
  <c r="J1103" i="21"/>
  <c r="M1103" i="21" s="1"/>
  <c r="H1103" i="21"/>
  <c r="G1103" i="21"/>
  <c r="M1102" i="21"/>
  <c r="M1101" i="21"/>
  <c r="M1100" i="21"/>
  <c r="M1099" i="21"/>
  <c r="M1098" i="21"/>
  <c r="M1097" i="21"/>
  <c r="L1096" i="21"/>
  <c r="K1096" i="21"/>
  <c r="J1096" i="21"/>
  <c r="M1096" i="21" s="1"/>
  <c r="H1096" i="21"/>
  <c r="G1096" i="21"/>
  <c r="M1095" i="21"/>
  <c r="M1094" i="21"/>
  <c r="M1093" i="21"/>
  <c r="M1092" i="21"/>
  <c r="M1091" i="21"/>
  <c r="L1090" i="21"/>
  <c r="K1090" i="21"/>
  <c r="M1090" i="21" s="1"/>
  <c r="J1090" i="21"/>
  <c r="H1090" i="21"/>
  <c r="G1090" i="21"/>
  <c r="M1089" i="21"/>
  <c r="M1088" i="21"/>
  <c r="L1087" i="21"/>
  <c r="K1087" i="21"/>
  <c r="J1087" i="21"/>
  <c r="M1087" i="21" s="1"/>
  <c r="H1087" i="21"/>
  <c r="G1087" i="21"/>
  <c r="G1053" i="21" s="1"/>
  <c r="M1086" i="21"/>
  <c r="M1085" i="21"/>
  <c r="M1084" i="21"/>
  <c r="M1083" i="21"/>
  <c r="M1082" i="21"/>
  <c r="M1081" i="21"/>
  <c r="M1080" i="21"/>
  <c r="M1079" i="21"/>
  <c r="M1078" i="21"/>
  <c r="L1077" i="21"/>
  <c r="K1077" i="21"/>
  <c r="J1077" i="21"/>
  <c r="M1077" i="21" s="1"/>
  <c r="I1077" i="21"/>
  <c r="H1077" i="21"/>
  <c r="G1077" i="21"/>
  <c r="M1076" i="21"/>
  <c r="M1075" i="21"/>
  <c r="M1074" i="21"/>
  <c r="M1073" i="21"/>
  <c r="M1072" i="21"/>
  <c r="M1071" i="21"/>
  <c r="M1070" i="21"/>
  <c r="M1069" i="21"/>
  <c r="M1068" i="21"/>
  <c r="L1067" i="21"/>
  <c r="K1067" i="21"/>
  <c r="J1067" i="21"/>
  <c r="H1067" i="21"/>
  <c r="G1067" i="21"/>
  <c r="M1066" i="21"/>
  <c r="M1065" i="21"/>
  <c r="M1064" i="21"/>
  <c r="M1063" i="21"/>
  <c r="M1062" i="21"/>
  <c r="M1061" i="21"/>
  <c r="M1060" i="21"/>
  <c r="L1059" i="21"/>
  <c r="K1059" i="21"/>
  <c r="J1059" i="21"/>
  <c r="H1059" i="21"/>
  <c r="G1059" i="21"/>
  <c r="M1058" i="21"/>
  <c r="M1057" i="21"/>
  <c r="M1056" i="21"/>
  <c r="M1055" i="21"/>
  <c r="L1054" i="21"/>
  <c r="K1054" i="21"/>
  <c r="J1054" i="21"/>
  <c r="M1054" i="21" s="1"/>
  <c r="H1054" i="21"/>
  <c r="G1054" i="21"/>
  <c r="H1053" i="21"/>
  <c r="H1052" i="21" s="1"/>
  <c r="H1148" i="21" s="1"/>
  <c r="H1151" i="21" s="1"/>
  <c r="H1051" i="21"/>
  <c r="M1043" i="21"/>
  <c r="I1042" i="21"/>
  <c r="M1040" i="21"/>
  <c r="L1040" i="21"/>
  <c r="K1040" i="21"/>
  <c r="J1040" i="21"/>
  <c r="G1040" i="21"/>
  <c r="M1037" i="21"/>
  <c r="M1036" i="21"/>
  <c r="M1035" i="21"/>
  <c r="L1035" i="21"/>
  <c r="L1034" i="21" s="1"/>
  <c r="K1035" i="21"/>
  <c r="K1034" i="21" s="1"/>
  <c r="J1035" i="21"/>
  <c r="H1035" i="21"/>
  <c r="H1034" i="21" s="1"/>
  <c r="G1035" i="21"/>
  <c r="J1034" i="21"/>
  <c r="M1034" i="21" s="1"/>
  <c r="G1034" i="21"/>
  <c r="M1033" i="21"/>
  <c r="M1032" i="21"/>
  <c r="L1032" i="21"/>
  <c r="L1031" i="21" s="1"/>
  <c r="K1032" i="21"/>
  <c r="K1031" i="21" s="1"/>
  <c r="J1032" i="21"/>
  <c r="J1031" i="21" s="1"/>
  <c r="H1032" i="21"/>
  <c r="H1031" i="21" s="1"/>
  <c r="G1032" i="21"/>
  <c r="G1031" i="21"/>
  <c r="M1030" i="21"/>
  <c r="M1029" i="21"/>
  <c r="M1028" i="21"/>
  <c r="L1027" i="21"/>
  <c r="L1026" i="21" s="1"/>
  <c r="K1027" i="21"/>
  <c r="J1027" i="21"/>
  <c r="H1027" i="21"/>
  <c r="H1026" i="21" s="1"/>
  <c r="G1027" i="21"/>
  <c r="J1026" i="21"/>
  <c r="G1026" i="21"/>
  <c r="M1025" i="21"/>
  <c r="L1024" i="21"/>
  <c r="L1023" i="21" s="1"/>
  <c r="K1024" i="21"/>
  <c r="J1024" i="21"/>
  <c r="M1024" i="21" s="1"/>
  <c r="H1024" i="21"/>
  <c r="H1023" i="21" s="1"/>
  <c r="G1024" i="21"/>
  <c r="K1023" i="21"/>
  <c r="J1023" i="21"/>
  <c r="M1023" i="21" s="1"/>
  <c r="G1023" i="21"/>
  <c r="M1022" i="21"/>
  <c r="M1021" i="21"/>
  <c r="M1020" i="21"/>
  <c r="M1019" i="21"/>
  <c r="M1018" i="21"/>
  <c r="M1017" i="21"/>
  <c r="L1016" i="21"/>
  <c r="K1016" i="21"/>
  <c r="K1015" i="21" s="1"/>
  <c r="J1016" i="21"/>
  <c r="H1016" i="21"/>
  <c r="H1015" i="21" s="1"/>
  <c r="G1016" i="21"/>
  <c r="G1015" i="21" s="1"/>
  <c r="L1015" i="21"/>
  <c r="I1014" i="21"/>
  <c r="H1014" i="21"/>
  <c r="H1042" i="21" s="1"/>
  <c r="G1014" i="21"/>
  <c r="G1042" i="21" s="1"/>
  <c r="M1012" i="21"/>
  <c r="L1011" i="21"/>
  <c r="L1010" i="21" s="1"/>
  <c r="J1011" i="21"/>
  <c r="H1011" i="21"/>
  <c r="G1011" i="21"/>
  <c r="K1010" i="21"/>
  <c r="H1010" i="21"/>
  <c r="G1010" i="21"/>
  <c r="M1009" i="21"/>
  <c r="M1008" i="21"/>
  <c r="M1007" i="21"/>
  <c r="M1006" i="21"/>
  <c r="M1005" i="21"/>
  <c r="M1004" i="21"/>
  <c r="M1003" i="21"/>
  <c r="M1002" i="21"/>
  <c r="M1001" i="21"/>
  <c r="M1000" i="21"/>
  <c r="M999" i="21"/>
  <c r="M998" i="21"/>
  <c r="L997" i="21"/>
  <c r="K997" i="21"/>
  <c r="J997" i="21"/>
  <c r="M997" i="21" s="1"/>
  <c r="H997" i="21"/>
  <c r="G997" i="21"/>
  <c r="M996" i="21"/>
  <c r="L995" i="21"/>
  <c r="K995" i="21"/>
  <c r="J995" i="21"/>
  <c r="M995" i="21" s="1"/>
  <c r="H995" i="21"/>
  <c r="G995" i="21"/>
  <c r="M994" i="21"/>
  <c r="L993" i="21"/>
  <c r="K993" i="21"/>
  <c r="J993" i="21"/>
  <c r="M993" i="21" s="1"/>
  <c r="H993" i="21"/>
  <c r="G993" i="21"/>
  <c r="M992" i="21"/>
  <c r="M991" i="21"/>
  <c r="M990" i="21"/>
  <c r="L990" i="21"/>
  <c r="K990" i="21"/>
  <c r="J990" i="21"/>
  <c r="H990" i="21"/>
  <c r="G990" i="21"/>
  <c r="M989" i="21"/>
  <c r="M988" i="21"/>
  <c r="M987" i="21"/>
  <c r="L987" i="21"/>
  <c r="K987" i="21"/>
  <c r="J987" i="21"/>
  <c r="H987" i="21"/>
  <c r="G987" i="21"/>
  <c r="M986" i="21"/>
  <c r="M985" i="21"/>
  <c r="M984" i="21"/>
  <c r="L983" i="21"/>
  <c r="K983" i="21"/>
  <c r="K974" i="21" s="1"/>
  <c r="J983" i="21"/>
  <c r="M983" i="21" s="1"/>
  <c r="H983" i="21"/>
  <c r="G983" i="21"/>
  <c r="M982" i="21"/>
  <c r="M981" i="21"/>
  <c r="L980" i="21"/>
  <c r="K980" i="21"/>
  <c r="J980" i="21"/>
  <c r="M980" i="21" s="1"/>
  <c r="H980" i="21"/>
  <c r="G980" i="21"/>
  <c r="M979" i="21"/>
  <c r="M978" i="21"/>
  <c r="L977" i="21"/>
  <c r="L974" i="21" s="1"/>
  <c r="K977" i="21"/>
  <c r="J977" i="21"/>
  <c r="H977" i="21"/>
  <c r="G977" i="21"/>
  <c r="M976" i="21"/>
  <c r="J975" i="21"/>
  <c r="H975" i="21"/>
  <c r="G975" i="21"/>
  <c r="I974" i="21"/>
  <c r="I1041" i="21" s="1"/>
  <c r="L973" i="21"/>
  <c r="K973" i="21"/>
  <c r="I973" i="21"/>
  <c r="G973" i="21"/>
  <c r="M972" i="21"/>
  <c r="M971" i="21"/>
  <c r="M970" i="21"/>
  <c r="M969" i="21"/>
  <c r="H969" i="21"/>
  <c r="M968" i="21"/>
  <c r="I968" i="21"/>
  <c r="I964" i="21" s="1"/>
  <c r="I1040" i="21" s="1"/>
  <c r="H968" i="21"/>
  <c r="M967" i="21"/>
  <c r="M966" i="21"/>
  <c r="I966" i="21"/>
  <c r="H966" i="21"/>
  <c r="H965" i="21" s="1"/>
  <c r="H964" i="21" s="1"/>
  <c r="M965" i="21"/>
  <c r="M964" i="21"/>
  <c r="M955" i="21"/>
  <c r="M954" i="21"/>
  <c r="M952" i="21"/>
  <c r="M949" i="21"/>
  <c r="M948" i="21"/>
  <c r="M947" i="21"/>
  <c r="L946" i="21"/>
  <c r="K946" i="21"/>
  <c r="J946" i="21"/>
  <c r="H946" i="21"/>
  <c r="G946" i="21"/>
  <c r="M945" i="21"/>
  <c r="L944" i="21"/>
  <c r="K944" i="21"/>
  <c r="M944" i="21" s="1"/>
  <c r="J944" i="21"/>
  <c r="I944" i="21"/>
  <c r="H944" i="21"/>
  <c r="G944" i="21"/>
  <c r="M943" i="21"/>
  <c r="M942" i="21"/>
  <c r="M941" i="21"/>
  <c r="M940" i="21"/>
  <c r="L939" i="21"/>
  <c r="K939" i="21"/>
  <c r="J939" i="21"/>
  <c r="H939" i="21"/>
  <c r="G939" i="21"/>
  <c r="M938" i="21"/>
  <c r="M937" i="21"/>
  <c r="L936" i="21"/>
  <c r="M936" i="21" s="1"/>
  <c r="K936" i="21"/>
  <c r="J936" i="21"/>
  <c r="H936" i="21"/>
  <c r="G936" i="21"/>
  <c r="M935" i="21"/>
  <c r="M934" i="21"/>
  <c r="L934" i="21"/>
  <c r="K934" i="21"/>
  <c r="J934" i="21"/>
  <c r="H934" i="21"/>
  <c r="G934" i="21"/>
  <c r="M933" i="21"/>
  <c r="M932" i="21"/>
  <c r="M931" i="21"/>
  <c r="L930" i="21"/>
  <c r="K930" i="21"/>
  <c r="J930" i="21"/>
  <c r="H930" i="21"/>
  <c r="G930" i="21"/>
  <c r="J929" i="21"/>
  <c r="I929" i="21"/>
  <c r="I953" i="21" s="1"/>
  <c r="H929" i="21"/>
  <c r="H953" i="21" s="1"/>
  <c r="H956" i="21" s="1"/>
  <c r="G929" i="21"/>
  <c r="G953" i="21" s="1"/>
  <c r="G956" i="21" s="1"/>
  <c r="M928" i="21"/>
  <c r="L927" i="21"/>
  <c r="M927" i="21" s="1"/>
  <c r="K927" i="21"/>
  <c r="J927" i="21"/>
  <c r="I927" i="21"/>
  <c r="H927" i="21"/>
  <c r="G927" i="21"/>
  <c r="M919" i="21"/>
  <c r="L918" i="21"/>
  <c r="I918" i="21"/>
  <c r="M916" i="21"/>
  <c r="M915" i="21"/>
  <c r="M914" i="21"/>
  <c r="M913" i="21"/>
  <c r="L912" i="21"/>
  <c r="L911" i="21" s="1"/>
  <c r="K912" i="21"/>
  <c r="K911" i="21" s="1"/>
  <c r="J912" i="21"/>
  <c r="H912" i="21"/>
  <c r="H911" i="21" s="1"/>
  <c r="G912" i="21"/>
  <c r="G911" i="21"/>
  <c r="M910" i="21"/>
  <c r="L909" i="21"/>
  <c r="L908" i="21" s="1"/>
  <c r="K909" i="21"/>
  <c r="K908" i="21" s="1"/>
  <c r="J909" i="21"/>
  <c r="H909" i="21"/>
  <c r="G909" i="21"/>
  <c r="G908" i="21" s="1"/>
  <c r="H908" i="21"/>
  <c r="M907" i="21"/>
  <c r="M906" i="21"/>
  <c r="M905" i="21"/>
  <c r="M904" i="21"/>
  <c r="M903" i="21"/>
  <c r="M902" i="21"/>
  <c r="M901" i="21"/>
  <c r="L900" i="21"/>
  <c r="L899" i="21" s="1"/>
  <c r="K900" i="21"/>
  <c r="K899" i="21" s="1"/>
  <c r="J900" i="21"/>
  <c r="H900" i="21"/>
  <c r="G900" i="21"/>
  <c r="H899" i="21"/>
  <c r="H898" i="21" s="1"/>
  <c r="H918" i="21" s="1"/>
  <c r="G899" i="21"/>
  <c r="L898" i="21"/>
  <c r="I898" i="21"/>
  <c r="G898" i="21"/>
  <c r="G918" i="21" s="1"/>
  <c r="M896" i="21"/>
  <c r="M895" i="21"/>
  <c r="M894" i="21"/>
  <c r="M893" i="21"/>
  <c r="M892" i="21"/>
  <c r="M891" i="21"/>
  <c r="M890" i="21"/>
  <c r="M889" i="21"/>
  <c r="L888" i="21"/>
  <c r="K888" i="21"/>
  <c r="J888" i="21"/>
  <c r="M888" i="21" s="1"/>
  <c r="H888" i="21"/>
  <c r="G888" i="21"/>
  <c r="M887" i="21"/>
  <c r="L886" i="21"/>
  <c r="M886" i="21" s="1"/>
  <c r="K886" i="21"/>
  <c r="J886" i="21"/>
  <c r="H886" i="21"/>
  <c r="G886" i="21"/>
  <c r="M885" i="21"/>
  <c r="M884" i="21"/>
  <c r="M883" i="21"/>
  <c r="L883" i="21"/>
  <c r="K883" i="21"/>
  <c r="J883" i="21"/>
  <c r="H883" i="21"/>
  <c r="G883" i="21"/>
  <c r="M882" i="21"/>
  <c r="L881" i="21"/>
  <c r="K881" i="21"/>
  <c r="J881" i="21"/>
  <c r="M881" i="21" s="1"/>
  <c r="H881" i="21"/>
  <c r="G881" i="21"/>
  <c r="M880" i="21"/>
  <c r="M879" i="21"/>
  <c r="L878" i="21"/>
  <c r="K878" i="21"/>
  <c r="J878" i="21"/>
  <c r="M878" i="21" s="1"/>
  <c r="H878" i="21"/>
  <c r="G878" i="21"/>
  <c r="M877" i="21"/>
  <c r="M876" i="21"/>
  <c r="M875" i="21"/>
  <c r="L874" i="21"/>
  <c r="M874" i="21" s="1"/>
  <c r="K874" i="21"/>
  <c r="J874" i="21"/>
  <c r="H874" i="21"/>
  <c r="G874" i="21"/>
  <c r="M873" i="21"/>
  <c r="M872" i="21"/>
  <c r="M871" i="21"/>
  <c r="L870" i="21"/>
  <c r="K870" i="21"/>
  <c r="M870" i="21" s="1"/>
  <c r="J870" i="21"/>
  <c r="H870" i="21"/>
  <c r="H865" i="21" s="1"/>
  <c r="H864" i="21" s="1"/>
  <c r="G870" i="21"/>
  <c r="M869" i="21"/>
  <c r="M868" i="21"/>
  <c r="M867" i="21"/>
  <c r="L866" i="21"/>
  <c r="K866" i="21"/>
  <c r="J866" i="21"/>
  <c r="H866" i="21"/>
  <c r="G866" i="21"/>
  <c r="K865" i="21"/>
  <c r="K864" i="21" s="1"/>
  <c r="I865" i="21"/>
  <c r="I864" i="21"/>
  <c r="I857" i="21"/>
  <c r="H857" i="21"/>
  <c r="G857" i="21"/>
  <c r="M856" i="21"/>
  <c r="M853" i="21"/>
  <c r="M852" i="21"/>
  <c r="M851" i="21"/>
  <c r="M849" i="21"/>
  <c r="L848" i="21"/>
  <c r="K848" i="21"/>
  <c r="K847" i="21" s="1"/>
  <c r="J848" i="21"/>
  <c r="I848" i="21"/>
  <c r="I847" i="21" s="1"/>
  <c r="I843" i="21" s="1"/>
  <c r="I836" i="21" s="1"/>
  <c r="H848" i="21"/>
  <c r="H847" i="21" s="1"/>
  <c r="L847" i="21"/>
  <c r="J847" i="21"/>
  <c r="M846" i="21"/>
  <c r="L845" i="21"/>
  <c r="L844" i="21" s="1"/>
  <c r="L843" i="21" s="1"/>
  <c r="L855" i="21" s="1"/>
  <c r="K845" i="21"/>
  <c r="K844" i="21" s="1"/>
  <c r="J845" i="21"/>
  <c r="I845" i="21"/>
  <c r="H845" i="21"/>
  <c r="H844" i="21" s="1"/>
  <c r="H843" i="21" s="1"/>
  <c r="H836" i="21" s="1"/>
  <c r="I844" i="21"/>
  <c r="M841" i="21"/>
  <c r="L840" i="21"/>
  <c r="K840" i="21"/>
  <c r="J840" i="21"/>
  <c r="M840" i="21" s="1"/>
  <c r="I840" i="21"/>
  <c r="H840" i="21"/>
  <c r="M839" i="21"/>
  <c r="L838" i="21"/>
  <c r="K838" i="21"/>
  <c r="K837" i="21" s="1"/>
  <c r="J838" i="21"/>
  <c r="I838" i="21"/>
  <c r="H838" i="21"/>
  <c r="H837" i="21"/>
  <c r="G830" i="21"/>
  <c r="M829" i="21"/>
  <c r="M828" i="21"/>
  <c r="J827" i="21"/>
  <c r="J830" i="21" s="1"/>
  <c r="L826" i="21"/>
  <c r="K826" i="21"/>
  <c r="J826" i="21"/>
  <c r="M826" i="21" s="1"/>
  <c r="I826" i="21"/>
  <c r="I830" i="21" s="1"/>
  <c r="H826" i="21"/>
  <c r="G826" i="21"/>
  <c r="M825" i="21"/>
  <c r="M824" i="21"/>
  <c r="M823" i="21"/>
  <c r="M822" i="21"/>
  <c r="H822" i="21"/>
  <c r="M821" i="21"/>
  <c r="M820" i="21"/>
  <c r="M819" i="21"/>
  <c r="M818" i="21"/>
  <c r="M817" i="21"/>
  <c r="H817" i="21"/>
  <c r="M816" i="21"/>
  <c r="M815" i="21"/>
  <c r="H815" i="21"/>
  <c r="L814" i="21"/>
  <c r="L827" i="21" s="1"/>
  <c r="K814" i="21"/>
  <c r="K827" i="21" s="1"/>
  <c r="J814" i="21"/>
  <c r="M814" i="21" s="1"/>
  <c r="I814" i="21"/>
  <c r="I827" i="21" s="1"/>
  <c r="G814" i="21"/>
  <c r="G827" i="21" s="1"/>
  <c r="M813" i="21"/>
  <c r="M812" i="21"/>
  <c r="M811" i="21"/>
  <c r="M810" i="21"/>
  <c r="M808" i="21"/>
  <c r="M807" i="21"/>
  <c r="M806" i="21"/>
  <c r="M805" i="21"/>
  <c r="M797" i="21"/>
  <c r="M796" i="21"/>
  <c r="M794" i="21"/>
  <c r="M793" i="21"/>
  <c r="M792" i="21"/>
  <c r="M791" i="21"/>
  <c r="L790" i="21"/>
  <c r="K790" i="21"/>
  <c r="J790" i="21"/>
  <c r="M790" i="21" s="1"/>
  <c r="I790" i="21"/>
  <c r="H790" i="21"/>
  <c r="G790" i="21"/>
  <c r="M789" i="21"/>
  <c r="L788" i="21"/>
  <c r="K788" i="21"/>
  <c r="M788" i="21" s="1"/>
  <c r="J788" i="21"/>
  <c r="H788" i="21"/>
  <c r="G788" i="21"/>
  <c r="M787" i="21"/>
  <c r="M786" i="21"/>
  <c r="L785" i="21"/>
  <c r="K785" i="21"/>
  <c r="J785" i="21"/>
  <c r="H785" i="21"/>
  <c r="H784" i="21" s="1"/>
  <c r="G785" i="21"/>
  <c r="G784" i="21" s="1"/>
  <c r="G795" i="21" s="1"/>
  <c r="G798" i="21" s="1"/>
  <c r="J784" i="21"/>
  <c r="I784" i="21"/>
  <c r="G783" i="21"/>
  <c r="G782" i="21"/>
  <c r="M774" i="21"/>
  <c r="M773" i="21"/>
  <c r="M771" i="21"/>
  <c r="L771" i="21"/>
  <c r="K771" i="21"/>
  <c r="J771" i="21"/>
  <c r="H771" i="21"/>
  <c r="G771" i="21"/>
  <c r="M770" i="21"/>
  <c r="M769" i="21"/>
  <c r="M768" i="21"/>
  <c r="M767" i="21"/>
  <c r="L766" i="21"/>
  <c r="M766" i="21" s="1"/>
  <c r="K766" i="21"/>
  <c r="J766" i="21"/>
  <c r="H766" i="21"/>
  <c r="G766" i="21"/>
  <c r="L765" i="21"/>
  <c r="K765" i="21"/>
  <c r="M765" i="21" s="1"/>
  <c r="L764" i="21"/>
  <c r="K764" i="21"/>
  <c r="J764" i="21"/>
  <c r="H764" i="21"/>
  <c r="G764" i="21"/>
  <c r="M763" i="21"/>
  <c r="M762" i="21"/>
  <c r="M761" i="21"/>
  <c r="L760" i="21"/>
  <c r="K760" i="21"/>
  <c r="M760" i="21" s="1"/>
  <c r="J760" i="21"/>
  <c r="H760" i="21"/>
  <c r="G760" i="21"/>
  <c r="M759" i="21"/>
  <c r="M758" i="21"/>
  <c r="M757" i="21"/>
  <c r="M756" i="21"/>
  <c r="M755" i="21"/>
  <c r="M754" i="21"/>
  <c r="L753" i="21"/>
  <c r="K753" i="21"/>
  <c r="J753" i="21"/>
  <c r="M753" i="21" s="1"/>
  <c r="H753" i="21"/>
  <c r="G753" i="21"/>
  <c r="M752" i="21"/>
  <c r="L752" i="21"/>
  <c r="L750" i="21" s="1"/>
  <c r="K752" i="21"/>
  <c r="L751" i="21"/>
  <c r="M751" i="21" s="1"/>
  <c r="K751" i="21"/>
  <c r="K750" i="21"/>
  <c r="J750" i="21"/>
  <c r="H750" i="21"/>
  <c r="G750" i="21"/>
  <c r="L749" i="21"/>
  <c r="M749" i="21" s="1"/>
  <c r="K749" i="21"/>
  <c r="L748" i="21"/>
  <c r="K748" i="21"/>
  <c r="L747" i="21"/>
  <c r="K747" i="21"/>
  <c r="M747" i="21" s="1"/>
  <c r="M746" i="21"/>
  <c r="L746" i="21"/>
  <c r="K746" i="21"/>
  <c r="J745" i="21"/>
  <c r="H745" i="21"/>
  <c r="G745" i="21"/>
  <c r="M744" i="21"/>
  <c r="L744" i="21"/>
  <c r="K744" i="21"/>
  <c r="M743" i="21"/>
  <c r="M742" i="21"/>
  <c r="L742" i="21"/>
  <c r="K742" i="21"/>
  <c r="J742" i="21"/>
  <c r="H742" i="21"/>
  <c r="G742" i="21"/>
  <c r="I741" i="21"/>
  <c r="I772" i="21" s="1"/>
  <c r="M740" i="21"/>
  <c r="M739" i="21"/>
  <c r="M738" i="21"/>
  <c r="M737" i="21"/>
  <c r="I737" i="21"/>
  <c r="I736" i="21" s="1"/>
  <c r="I732" i="21" s="1"/>
  <c r="I771" i="21" s="1"/>
  <c r="M736" i="21"/>
  <c r="M735" i="21"/>
  <c r="M734" i="21"/>
  <c r="I734" i="21"/>
  <c r="M733" i="21"/>
  <c r="M732" i="21"/>
  <c r="I731" i="21"/>
  <c r="M723" i="21"/>
  <c r="I722" i="21"/>
  <c r="L720" i="21"/>
  <c r="K720" i="21"/>
  <c r="J720" i="21"/>
  <c r="I720" i="21"/>
  <c r="I724" i="21" s="1"/>
  <c r="H720" i="21"/>
  <c r="G720" i="21"/>
  <c r="M719" i="21"/>
  <c r="M718" i="21"/>
  <c r="M717" i="21"/>
  <c r="M716" i="21"/>
  <c r="M715" i="21"/>
  <c r="L714" i="21"/>
  <c r="L713" i="21" s="1"/>
  <c r="K714" i="21"/>
  <c r="J714" i="21"/>
  <c r="H714" i="21"/>
  <c r="H713" i="21" s="1"/>
  <c r="G714" i="21"/>
  <c r="G713" i="21" s="1"/>
  <c r="K713" i="21"/>
  <c r="M712" i="21"/>
  <c r="M711" i="21"/>
  <c r="M710" i="21"/>
  <c r="L709" i="21"/>
  <c r="K709" i="21"/>
  <c r="J709" i="21"/>
  <c r="H709" i="21"/>
  <c r="H708" i="21" s="1"/>
  <c r="G709" i="21"/>
  <c r="L708" i="21"/>
  <c r="K708" i="21"/>
  <c r="G708" i="21"/>
  <c r="M706" i="21"/>
  <c r="M705" i="21"/>
  <c r="M704" i="21"/>
  <c r="L703" i="21"/>
  <c r="K703" i="21"/>
  <c r="M703" i="21" s="1"/>
  <c r="J703" i="21"/>
  <c r="H703" i="21"/>
  <c r="G703" i="21"/>
  <c r="G702" i="21" s="1"/>
  <c r="L702" i="21"/>
  <c r="L701" i="21" s="1"/>
  <c r="L722" i="21" s="1"/>
  <c r="K702" i="21"/>
  <c r="J702" i="21"/>
  <c r="H702" i="21"/>
  <c r="I701" i="21"/>
  <c r="M700" i="21"/>
  <c r="L699" i="21"/>
  <c r="K699" i="21"/>
  <c r="J699" i="21"/>
  <c r="M699" i="21" s="1"/>
  <c r="H699" i="21"/>
  <c r="G699" i="21"/>
  <c r="M698" i="21"/>
  <c r="L697" i="21"/>
  <c r="K697" i="21"/>
  <c r="J697" i="21"/>
  <c r="M697" i="21" s="1"/>
  <c r="I697" i="21"/>
  <c r="I691" i="21" s="1"/>
  <c r="I721" i="21" s="1"/>
  <c r="H697" i="21"/>
  <c r="G697" i="21"/>
  <c r="M696" i="21"/>
  <c r="L695" i="21"/>
  <c r="K695" i="21"/>
  <c r="J695" i="21"/>
  <c r="M695" i="21" s="1"/>
  <c r="H695" i="21"/>
  <c r="G695" i="21"/>
  <c r="M694" i="21"/>
  <c r="M693" i="21"/>
  <c r="L692" i="21"/>
  <c r="K692" i="21"/>
  <c r="J692" i="21"/>
  <c r="H692" i="21"/>
  <c r="G692" i="21"/>
  <c r="L691" i="21"/>
  <c r="L721" i="21" s="1"/>
  <c r="G691" i="21"/>
  <c r="G721" i="21" s="1"/>
  <c r="M690" i="21"/>
  <c r="M689" i="21"/>
  <c r="M688" i="21"/>
  <c r="M687" i="21"/>
  <c r="M686" i="21"/>
  <c r="M685" i="21"/>
  <c r="M684" i="21"/>
  <c r="M675" i="21"/>
  <c r="M674" i="21"/>
  <c r="I673" i="21"/>
  <c r="I676" i="21" s="1"/>
  <c r="M672" i="21"/>
  <c r="M671" i="21"/>
  <c r="M670" i="21"/>
  <c r="M669" i="21"/>
  <c r="M668" i="21"/>
  <c r="M667" i="21"/>
  <c r="M666" i="21"/>
  <c r="M665" i="21"/>
  <c r="L664" i="21"/>
  <c r="K664" i="21"/>
  <c r="M664" i="21" s="1"/>
  <c r="J664" i="21"/>
  <c r="H664" i="21"/>
  <c r="G664" i="21"/>
  <c r="M663" i="21"/>
  <c r="M662" i="21"/>
  <c r="L661" i="21"/>
  <c r="K661" i="21"/>
  <c r="J661" i="21"/>
  <c r="M661" i="21" s="1"/>
  <c r="H661" i="21"/>
  <c r="G661" i="21"/>
  <c r="M660" i="21"/>
  <c r="M659" i="21"/>
  <c r="L658" i="21"/>
  <c r="K658" i="21"/>
  <c r="J658" i="21"/>
  <c r="M658" i="21" s="1"/>
  <c r="H658" i="21"/>
  <c r="G658" i="21"/>
  <c r="M657" i="21"/>
  <c r="M656" i="21"/>
  <c r="L655" i="21"/>
  <c r="M655" i="21" s="1"/>
  <c r="K655" i="21"/>
  <c r="J655" i="21"/>
  <c r="H655" i="21"/>
  <c r="G655" i="21"/>
  <c r="M654" i="21"/>
  <c r="M653" i="21"/>
  <c r="M652" i="21"/>
  <c r="M651" i="21"/>
  <c r="L650" i="21"/>
  <c r="K650" i="21"/>
  <c r="J650" i="21"/>
  <c r="M650" i="21" s="1"/>
  <c r="H650" i="21"/>
  <c r="G650" i="21"/>
  <c r="M649" i="21"/>
  <c r="M648" i="21"/>
  <c r="M647" i="21"/>
  <c r="M646" i="21"/>
  <c r="L645" i="21"/>
  <c r="K645" i="21"/>
  <c r="J645" i="21"/>
  <c r="H645" i="21"/>
  <c r="G645" i="21"/>
  <c r="M644" i="21"/>
  <c r="M643" i="21"/>
  <c r="M642" i="21"/>
  <c r="M641" i="21"/>
  <c r="L640" i="21"/>
  <c r="K640" i="21"/>
  <c r="J640" i="21"/>
  <c r="H640" i="21"/>
  <c r="H639" i="21" s="1"/>
  <c r="H673" i="21" s="1"/>
  <c r="H676" i="21" s="1"/>
  <c r="G640" i="21"/>
  <c r="I639" i="21"/>
  <c r="M638" i="21"/>
  <c r="H631" i="21"/>
  <c r="M630" i="21"/>
  <c r="M629" i="21"/>
  <c r="H627" i="21"/>
  <c r="G627" i="21"/>
  <c r="M624" i="21"/>
  <c r="L623" i="21"/>
  <c r="K623" i="21"/>
  <c r="M623" i="21" s="1"/>
  <c r="J623" i="21"/>
  <c r="H623" i="21"/>
  <c r="H619" i="21" s="1"/>
  <c r="H618" i="21" s="1"/>
  <c r="H628" i="21" s="1"/>
  <c r="G623" i="21"/>
  <c r="M622" i="21"/>
  <c r="M621" i="21"/>
  <c r="L620" i="21"/>
  <c r="K620" i="21"/>
  <c r="J620" i="21"/>
  <c r="H620" i="21"/>
  <c r="G620" i="21"/>
  <c r="G619" i="21" s="1"/>
  <c r="K619" i="21"/>
  <c r="K618" i="21" s="1"/>
  <c r="K628" i="21" s="1"/>
  <c r="G618" i="21"/>
  <c r="M617" i="21"/>
  <c r="M616" i="21"/>
  <c r="J615" i="21"/>
  <c r="J614" i="21" s="1"/>
  <c r="J613" i="21" s="1"/>
  <c r="M614" i="21"/>
  <c r="H614" i="21"/>
  <c r="H613" i="21" s="1"/>
  <c r="G614" i="21"/>
  <c r="G613" i="21" s="1"/>
  <c r="L613" i="21"/>
  <c r="L607" i="21" s="1"/>
  <c r="L627" i="21" s="1"/>
  <c r="K613" i="21"/>
  <c r="M612" i="21"/>
  <c r="M611" i="21"/>
  <c r="M610" i="21"/>
  <c r="M609" i="21"/>
  <c r="L609" i="21"/>
  <c r="L608" i="21" s="1"/>
  <c r="K609" i="21"/>
  <c r="J609" i="21"/>
  <c r="K608" i="21"/>
  <c r="K607" i="21" s="1"/>
  <c r="K627" i="21" s="1"/>
  <c r="K631" i="21" s="1"/>
  <c r="J608" i="21"/>
  <c r="H606" i="21"/>
  <c r="I600" i="21"/>
  <c r="M599" i="21"/>
  <c r="M598" i="21"/>
  <c r="I597" i="21"/>
  <c r="M596" i="21"/>
  <c r="M595" i="21"/>
  <c r="M594" i="21"/>
  <c r="M593" i="21"/>
  <c r="M592" i="21"/>
  <c r="M591" i="21"/>
  <c r="M590" i="21"/>
  <c r="M589" i="21"/>
  <c r="M588" i="21"/>
  <c r="M587" i="21"/>
  <c r="M586" i="21"/>
  <c r="M585" i="21"/>
  <c r="L585" i="21"/>
  <c r="K585" i="21"/>
  <c r="J585" i="21"/>
  <c r="H585" i="21"/>
  <c r="G585" i="21"/>
  <c r="M584" i="21"/>
  <c r="M583" i="21"/>
  <c r="L582" i="21"/>
  <c r="K582" i="21"/>
  <c r="J582" i="21"/>
  <c r="M582" i="21" s="1"/>
  <c r="H582" i="21"/>
  <c r="G582" i="21"/>
  <c r="M581" i="21"/>
  <c r="L580" i="21"/>
  <c r="K580" i="21"/>
  <c r="M580" i="21" s="1"/>
  <c r="J580" i="21"/>
  <c r="H580" i="21"/>
  <c r="G580" i="21"/>
  <c r="M579" i="21"/>
  <c r="L578" i="21"/>
  <c r="K578" i="21"/>
  <c r="M578" i="21" s="1"/>
  <c r="J578" i="21"/>
  <c r="I578" i="21"/>
  <c r="H578" i="21"/>
  <c r="G578" i="21"/>
  <c r="M577" i="21"/>
  <c r="M576" i="21"/>
  <c r="M575" i="21"/>
  <c r="M574" i="21"/>
  <c r="M573" i="21"/>
  <c r="M572" i="21"/>
  <c r="L571" i="21"/>
  <c r="M571" i="21" s="1"/>
  <c r="K571" i="21"/>
  <c r="J571" i="21"/>
  <c r="H571" i="21"/>
  <c r="G571" i="21"/>
  <c r="M570" i="21"/>
  <c r="M569" i="21"/>
  <c r="M568" i="21"/>
  <c r="M567" i="21"/>
  <c r="M566" i="21"/>
  <c r="M565" i="21"/>
  <c r="L564" i="21"/>
  <c r="M564" i="21" s="1"/>
  <c r="K564" i="21"/>
  <c r="J564" i="21"/>
  <c r="H564" i="21"/>
  <c r="G564" i="21"/>
  <c r="M563" i="21"/>
  <c r="M562" i="21"/>
  <c r="M561" i="21"/>
  <c r="M560" i="21"/>
  <c r="L559" i="21"/>
  <c r="K559" i="21"/>
  <c r="J559" i="21"/>
  <c r="M559" i="21" s="1"/>
  <c r="H559" i="21"/>
  <c r="G559" i="21"/>
  <c r="M558" i="21"/>
  <c r="M557" i="21"/>
  <c r="M556" i="21"/>
  <c r="L556" i="21"/>
  <c r="K556" i="21"/>
  <c r="J556" i="21"/>
  <c r="H556" i="21"/>
  <c r="G556" i="21"/>
  <c r="I555" i="21"/>
  <c r="G555" i="21"/>
  <c r="G554" i="21" s="1"/>
  <c r="G553" i="21" s="1"/>
  <c r="I554" i="21"/>
  <c r="I553" i="21"/>
  <c r="I546" i="21"/>
  <c r="H546" i="21"/>
  <c r="M545" i="21"/>
  <c r="M544" i="21"/>
  <c r="L543" i="21"/>
  <c r="L546" i="21" s="1"/>
  <c r="M542" i="21"/>
  <c r="M541" i="21"/>
  <c r="M540" i="21"/>
  <c r="M539" i="21"/>
  <c r="M538" i="21"/>
  <c r="M537" i="21"/>
  <c r="L536" i="21"/>
  <c r="K536" i="21"/>
  <c r="J536" i="21"/>
  <c r="M536" i="21" s="1"/>
  <c r="H536" i="21"/>
  <c r="G536" i="21"/>
  <c r="M535" i="21"/>
  <c r="L534" i="21"/>
  <c r="K534" i="21"/>
  <c r="M534" i="21" s="1"/>
  <c r="J534" i="21"/>
  <c r="I534" i="21"/>
  <c r="H534" i="21"/>
  <c r="G534" i="21"/>
  <c r="M533" i="21"/>
  <c r="L532" i="21"/>
  <c r="L526" i="21" s="1"/>
  <c r="L525" i="21" s="1"/>
  <c r="K532" i="21"/>
  <c r="J532" i="21"/>
  <c r="H532" i="21"/>
  <c r="G532" i="21"/>
  <c r="M531" i="21"/>
  <c r="M530" i="21"/>
  <c r="M529" i="21"/>
  <c r="M528" i="21"/>
  <c r="L527" i="21"/>
  <c r="K527" i="21"/>
  <c r="K526" i="21" s="1"/>
  <c r="K525" i="21" s="1"/>
  <c r="J527" i="21"/>
  <c r="M527" i="21" s="1"/>
  <c r="H527" i="21"/>
  <c r="G527" i="21"/>
  <c r="G526" i="21" s="1"/>
  <c r="G543" i="21" s="1"/>
  <c r="G546" i="21" s="1"/>
  <c r="J526" i="21"/>
  <c r="I526" i="21"/>
  <c r="I525" i="21"/>
  <c r="M517" i="21"/>
  <c r="M516" i="21"/>
  <c r="J515" i="21"/>
  <c r="I515" i="21"/>
  <c r="I518" i="21" s="1"/>
  <c r="M514" i="21"/>
  <c r="M513" i="21"/>
  <c r="M512" i="21"/>
  <c r="M511" i="21"/>
  <c r="M510" i="21"/>
  <c r="M509" i="21"/>
  <c r="M508" i="21"/>
  <c r="M507" i="21"/>
  <c r="M506" i="21"/>
  <c r="L506" i="21"/>
  <c r="K506" i="21"/>
  <c r="J506" i="21"/>
  <c r="H506" i="21"/>
  <c r="G506" i="21"/>
  <c r="M505" i="21"/>
  <c r="M504" i="21"/>
  <c r="L503" i="21"/>
  <c r="K503" i="21"/>
  <c r="J503" i="21"/>
  <c r="M503" i="21" s="1"/>
  <c r="H503" i="21"/>
  <c r="G503" i="21"/>
  <c r="G481" i="21" s="1"/>
  <c r="G515" i="21" s="1"/>
  <c r="G518" i="21" s="1"/>
  <c r="M502" i="21"/>
  <c r="M501" i="21"/>
  <c r="M500" i="21"/>
  <c r="M499" i="21"/>
  <c r="L498" i="21"/>
  <c r="K498" i="21"/>
  <c r="J498" i="21"/>
  <c r="M498" i="21" s="1"/>
  <c r="H498" i="21"/>
  <c r="G498" i="21"/>
  <c r="M497" i="21"/>
  <c r="M496" i="21"/>
  <c r="M495" i="21"/>
  <c r="M494" i="21"/>
  <c r="M493" i="21"/>
  <c r="L493" i="21"/>
  <c r="K493" i="21"/>
  <c r="J493" i="21"/>
  <c r="H493" i="21"/>
  <c r="G493" i="21"/>
  <c r="M492" i="21"/>
  <c r="M491" i="21"/>
  <c r="M490" i="21"/>
  <c r="M489" i="21"/>
  <c r="M488" i="21"/>
  <c r="M487" i="21"/>
  <c r="M486" i="21"/>
  <c r="L486" i="21"/>
  <c r="K486" i="21"/>
  <c r="J486" i="21"/>
  <c r="H486" i="21"/>
  <c r="G486" i="21"/>
  <c r="M485" i="21"/>
  <c r="M484" i="21"/>
  <c r="M483" i="21"/>
  <c r="L482" i="21"/>
  <c r="K482" i="21"/>
  <c r="K481" i="21" s="1"/>
  <c r="K515" i="21" s="1"/>
  <c r="K518" i="21" s="1"/>
  <c r="J482" i="21"/>
  <c r="H482" i="21"/>
  <c r="G482" i="21"/>
  <c r="J481" i="21"/>
  <c r="I481" i="21"/>
  <c r="M480" i="21"/>
  <c r="M479" i="21"/>
  <c r="G473" i="21"/>
  <c r="M472" i="21"/>
  <c r="M471" i="21"/>
  <c r="I470" i="21"/>
  <c r="H470" i="21"/>
  <c r="G470" i="21"/>
  <c r="L469" i="21"/>
  <c r="K469" i="21"/>
  <c r="J469" i="21"/>
  <c r="I469" i="21"/>
  <c r="I473" i="21" s="1"/>
  <c r="H469" i="21"/>
  <c r="H473" i="21" s="1"/>
  <c r="G469" i="21"/>
  <c r="M468" i="21"/>
  <c r="M467" i="21"/>
  <c r="M466" i="21"/>
  <c r="M465" i="21"/>
  <c r="M464" i="21"/>
  <c r="L464" i="21"/>
  <c r="K464" i="21"/>
  <c r="J464" i="21"/>
  <c r="M463" i="21"/>
  <c r="M462" i="21"/>
  <c r="L461" i="21"/>
  <c r="K461" i="21"/>
  <c r="J461" i="21"/>
  <c r="I461" i="21"/>
  <c r="H461" i="21"/>
  <c r="G461" i="21"/>
  <c r="G455" i="21" s="1"/>
  <c r="G447" i="21" s="1"/>
  <c r="M460" i="21"/>
  <c r="J459" i="21"/>
  <c r="M459" i="21" s="1"/>
  <c r="M458" i="21"/>
  <c r="J456" i="21"/>
  <c r="K455" i="21"/>
  <c r="K470" i="21" s="1"/>
  <c r="K473" i="21" s="1"/>
  <c r="I455" i="21"/>
  <c r="H455" i="21"/>
  <c r="M454" i="21"/>
  <c r="M453" i="21"/>
  <c r="I453" i="21"/>
  <c r="M452" i="21"/>
  <c r="I452" i="21"/>
  <c r="I448" i="21" s="1"/>
  <c r="I447" i="21" s="1"/>
  <c r="M451" i="21"/>
  <c r="M450" i="21"/>
  <c r="I450" i="21"/>
  <c r="M449" i="21"/>
  <c r="M448" i="21"/>
  <c r="K447" i="21"/>
  <c r="H447" i="21"/>
  <c r="M439" i="21"/>
  <c r="M438" i="21"/>
  <c r="G437" i="21"/>
  <c r="G440" i="21" s="1"/>
  <c r="M436" i="21"/>
  <c r="M435" i="21"/>
  <c r="M434" i="21"/>
  <c r="M433" i="21"/>
  <c r="L432" i="21"/>
  <c r="K432" i="21"/>
  <c r="J432" i="21"/>
  <c r="M432" i="21" s="1"/>
  <c r="H432" i="21"/>
  <c r="G432" i="21"/>
  <c r="M431" i="21"/>
  <c r="L430" i="21"/>
  <c r="L424" i="21" s="1"/>
  <c r="L437" i="21" s="1"/>
  <c r="L440" i="21" s="1"/>
  <c r="K430" i="21"/>
  <c r="J430" i="21"/>
  <c r="H430" i="21"/>
  <c r="G430" i="21"/>
  <c r="M429" i="21"/>
  <c r="L428" i="21"/>
  <c r="K428" i="21"/>
  <c r="J428" i="21"/>
  <c r="M428" i="21" s="1"/>
  <c r="H428" i="21"/>
  <c r="G428" i="21"/>
  <c r="M427" i="21"/>
  <c r="M426" i="21"/>
  <c r="M425" i="21"/>
  <c r="L425" i="21"/>
  <c r="K425" i="21"/>
  <c r="J425" i="21"/>
  <c r="H425" i="21"/>
  <c r="G425" i="21"/>
  <c r="K424" i="21"/>
  <c r="K437" i="21" s="1"/>
  <c r="K440" i="21" s="1"/>
  <c r="J424" i="21"/>
  <c r="I424" i="21"/>
  <c r="I423" i="21" s="1"/>
  <c r="I422" i="21" s="1"/>
  <c r="G424" i="21"/>
  <c r="G423" i="21" s="1"/>
  <c r="G422" i="21" s="1"/>
  <c r="M415" i="21"/>
  <c r="M414" i="21"/>
  <c r="I413" i="21"/>
  <c r="M412" i="21"/>
  <c r="M409" i="21"/>
  <c r="M408" i="21"/>
  <c r="M407" i="21"/>
  <c r="M406" i="21"/>
  <c r="M405" i="21"/>
  <c r="L404" i="21"/>
  <c r="K404" i="21"/>
  <c r="J404" i="21"/>
  <c r="M404" i="21" s="1"/>
  <c r="H404" i="21"/>
  <c r="G404" i="21"/>
  <c r="M403" i="21"/>
  <c r="L402" i="21"/>
  <c r="K402" i="21"/>
  <c r="J402" i="21"/>
  <c r="M402" i="21" s="1"/>
  <c r="I402" i="21"/>
  <c r="H402" i="21"/>
  <c r="G402" i="21"/>
  <c r="M401" i="21"/>
  <c r="L400" i="21"/>
  <c r="L391" i="21" s="1"/>
  <c r="L413" i="21" s="1"/>
  <c r="L416" i="21" s="1"/>
  <c r="K400" i="21"/>
  <c r="M400" i="21" s="1"/>
  <c r="J400" i="21"/>
  <c r="H400" i="21"/>
  <c r="G400" i="21"/>
  <c r="M399" i="21"/>
  <c r="M398" i="21"/>
  <c r="L398" i="21"/>
  <c r="K398" i="21"/>
  <c r="J398" i="21"/>
  <c r="H398" i="21"/>
  <c r="G398" i="21"/>
  <c r="M397" i="21"/>
  <c r="M396" i="21"/>
  <c r="L395" i="21"/>
  <c r="K395" i="21"/>
  <c r="J395" i="21"/>
  <c r="M395" i="21" s="1"/>
  <c r="H395" i="21"/>
  <c r="G395" i="21"/>
  <c r="M394" i="21"/>
  <c r="M393" i="21"/>
  <c r="L392" i="21"/>
  <c r="K392" i="21"/>
  <c r="J392" i="21"/>
  <c r="H392" i="21"/>
  <c r="G392" i="21"/>
  <c r="I391" i="21"/>
  <c r="M390" i="21"/>
  <c r="L389" i="21"/>
  <c r="K389" i="21"/>
  <c r="J389" i="21"/>
  <c r="I389" i="21"/>
  <c r="H389" i="21"/>
  <c r="G389" i="21"/>
  <c r="G382" i="21"/>
  <c r="M381" i="21"/>
  <c r="M380" i="21"/>
  <c r="M378" i="21"/>
  <c r="M377" i="21"/>
  <c r="M376" i="21"/>
  <c r="K375" i="21"/>
  <c r="K374" i="21"/>
  <c r="L374" i="21" s="1"/>
  <c r="M374" i="21" s="1"/>
  <c r="L373" i="21"/>
  <c r="K373" i="21"/>
  <c r="K372" i="21"/>
  <c r="L371" i="21"/>
  <c r="K371" i="21"/>
  <c r="J370" i="21"/>
  <c r="I370" i="21"/>
  <c r="H370" i="21"/>
  <c r="L369" i="21"/>
  <c r="M369" i="21" s="1"/>
  <c r="K369" i="21"/>
  <c r="K368" i="21"/>
  <c r="J367" i="21"/>
  <c r="H367" i="21"/>
  <c r="L366" i="21"/>
  <c r="M366" i="21" s="1"/>
  <c r="K366" i="21"/>
  <c r="K365" i="21"/>
  <c r="L364" i="21"/>
  <c r="M364" i="21" s="1"/>
  <c r="K364" i="21"/>
  <c r="J363" i="21"/>
  <c r="I363" i="21"/>
  <c r="H363" i="21"/>
  <c r="L362" i="21"/>
  <c r="L361" i="21" s="1"/>
  <c r="K362" i="21"/>
  <c r="J361" i="21"/>
  <c r="I361" i="21"/>
  <c r="H361" i="21"/>
  <c r="L360" i="21"/>
  <c r="K360" i="21"/>
  <c r="M360" i="21" s="1"/>
  <c r="L359" i="21"/>
  <c r="K359" i="21"/>
  <c r="M359" i="21" s="1"/>
  <c r="M358" i="21"/>
  <c r="L358" i="21"/>
  <c r="K358" i="21"/>
  <c r="J357" i="21"/>
  <c r="I357" i="21"/>
  <c r="H357" i="21"/>
  <c r="J356" i="21"/>
  <c r="I356" i="21"/>
  <c r="I379" i="21" s="1"/>
  <c r="I382" i="21" s="1"/>
  <c r="H356" i="21"/>
  <c r="H379" i="21" s="1"/>
  <c r="H382" i="21" s="1"/>
  <c r="M355" i="21"/>
  <c r="I349" i="21"/>
  <c r="M348" i="21"/>
  <c r="M347" i="21"/>
  <c r="I346" i="21"/>
  <c r="M345" i="21"/>
  <c r="M344" i="21"/>
  <c r="M343" i="21"/>
  <c r="M342" i="21"/>
  <c r="M341" i="21"/>
  <c r="M340" i="21"/>
  <c r="M339" i="21"/>
  <c r="M338" i="21"/>
  <c r="M337" i="21"/>
  <c r="M336" i="21"/>
  <c r="M335" i="21"/>
  <c r="M334" i="21"/>
  <c r="M333" i="21"/>
  <c r="M332" i="21"/>
  <c r="L331" i="21"/>
  <c r="L329" i="21" s="1"/>
  <c r="K331" i="21"/>
  <c r="J331" i="21"/>
  <c r="M330" i="21"/>
  <c r="K329" i="21"/>
  <c r="J329" i="21"/>
  <c r="H329" i="21"/>
  <c r="G329" i="21"/>
  <c r="M328" i="21"/>
  <c r="M327" i="21"/>
  <c r="M326" i="21"/>
  <c r="M325" i="21"/>
  <c r="L325" i="21"/>
  <c r="K325" i="21"/>
  <c r="J325" i="21"/>
  <c r="H325" i="21"/>
  <c r="G325" i="21"/>
  <c r="M324" i="21"/>
  <c r="L323" i="21"/>
  <c r="K323" i="21"/>
  <c r="J323" i="21"/>
  <c r="M323" i="21" s="1"/>
  <c r="H323" i="21"/>
  <c r="G323" i="21"/>
  <c r="M322" i="21"/>
  <c r="M321" i="21"/>
  <c r="L320" i="21"/>
  <c r="K320" i="21"/>
  <c r="J320" i="21"/>
  <c r="H320" i="21"/>
  <c r="G320" i="21"/>
  <c r="M319" i="21"/>
  <c r="M318" i="21"/>
  <c r="M317" i="21"/>
  <c r="M316" i="21"/>
  <c r="M315" i="21"/>
  <c r="M314" i="21"/>
  <c r="L313" i="21"/>
  <c r="K313" i="21"/>
  <c r="J313" i="21"/>
  <c r="M313" i="21" s="1"/>
  <c r="H313" i="21"/>
  <c r="G313" i="21"/>
  <c r="M312" i="21"/>
  <c r="M311" i="21"/>
  <c r="M310" i="21"/>
  <c r="M309" i="21"/>
  <c r="M308" i="21"/>
  <c r="L307" i="21"/>
  <c r="K307" i="21"/>
  <c r="J307" i="21"/>
  <c r="M307" i="21" s="1"/>
  <c r="H307" i="21"/>
  <c r="G307" i="21"/>
  <c r="G299" i="21" s="1"/>
  <c r="G346" i="21" s="1"/>
  <c r="G349" i="21" s="1"/>
  <c r="M306" i="21"/>
  <c r="M305" i="21"/>
  <c r="M304" i="21"/>
  <c r="L303" i="21"/>
  <c r="K303" i="21"/>
  <c r="J303" i="21"/>
  <c r="H303" i="21"/>
  <c r="G303" i="21"/>
  <c r="M302" i="21"/>
  <c r="M301" i="21"/>
  <c r="M300" i="21"/>
  <c r="L300" i="21"/>
  <c r="K300" i="21"/>
  <c r="J300" i="21"/>
  <c r="H300" i="21"/>
  <c r="G300" i="21"/>
  <c r="I293" i="21"/>
  <c r="H293" i="21"/>
  <c r="M292" i="21"/>
  <c r="I291" i="21"/>
  <c r="J290" i="21"/>
  <c r="I290" i="21"/>
  <c r="H290" i="21"/>
  <c r="M289" i="21"/>
  <c r="M286" i="21"/>
  <c r="M285" i="21"/>
  <c r="L284" i="21"/>
  <c r="K284" i="21"/>
  <c r="K283" i="21" s="1"/>
  <c r="J284" i="21"/>
  <c r="H284" i="21"/>
  <c r="G284" i="21"/>
  <c r="L283" i="21"/>
  <c r="J283" i="21"/>
  <c r="M283" i="21" s="1"/>
  <c r="H283" i="21"/>
  <c r="G283" i="21"/>
  <c r="M282" i="21"/>
  <c r="M281" i="21"/>
  <c r="M280" i="21"/>
  <c r="M279" i="21"/>
  <c r="M278" i="21"/>
  <c r="M277" i="21"/>
  <c r="M276" i="21"/>
  <c r="L275" i="21"/>
  <c r="K275" i="21"/>
  <c r="K274" i="21" s="1"/>
  <c r="J275" i="21"/>
  <c r="J274" i="21" s="1"/>
  <c r="H275" i="21"/>
  <c r="H274" i="21" s="1"/>
  <c r="H273" i="21" s="1"/>
  <c r="H291" i="21" s="1"/>
  <c r="G275" i="21"/>
  <c r="G274" i="21" s="1"/>
  <c r="G273" i="21" s="1"/>
  <c r="G291" i="21" s="1"/>
  <c r="L274" i="21"/>
  <c r="K273" i="21"/>
  <c r="K291" i="21" s="1"/>
  <c r="M272" i="21"/>
  <c r="M271" i="21"/>
  <c r="L271" i="21"/>
  <c r="K271" i="21"/>
  <c r="J271" i="21"/>
  <c r="H271" i="21"/>
  <c r="G271" i="21"/>
  <c r="L270" i="21"/>
  <c r="L290" i="21" s="1"/>
  <c r="K270" i="21"/>
  <c r="K269" i="21" s="1"/>
  <c r="K268" i="21" s="1"/>
  <c r="J270" i="21"/>
  <c r="H270" i="21"/>
  <c r="G270" i="21"/>
  <c r="M261" i="21"/>
  <c r="M260" i="21"/>
  <c r="J259" i="21"/>
  <c r="I259" i="21"/>
  <c r="I262" i="21" s="1"/>
  <c r="H259" i="21"/>
  <c r="G259" i="21"/>
  <c r="M258" i="21"/>
  <c r="L258" i="21"/>
  <c r="K258" i="21"/>
  <c r="J258" i="21"/>
  <c r="M257" i="21"/>
  <c r="M256" i="21"/>
  <c r="L255" i="21"/>
  <c r="M255" i="21" s="1"/>
  <c r="L254" i="21"/>
  <c r="L253" i="21" s="1"/>
  <c r="H254" i="21"/>
  <c r="H253" i="21" s="1"/>
  <c r="K253" i="21"/>
  <c r="J253" i="21"/>
  <c r="G253" i="21"/>
  <c r="M252" i="21"/>
  <c r="L251" i="21"/>
  <c r="K251" i="21"/>
  <c r="K250" i="21" s="1"/>
  <c r="J251" i="21"/>
  <c r="H251" i="21"/>
  <c r="G251" i="21"/>
  <c r="G250" i="21" s="1"/>
  <c r="J250" i="21"/>
  <c r="I250" i="21"/>
  <c r="I241" i="21" s="1"/>
  <c r="H250" i="21"/>
  <c r="M249" i="21"/>
  <c r="M248" i="21"/>
  <c r="M247" i="21"/>
  <c r="I247" i="21"/>
  <c r="I246" i="21" s="1"/>
  <c r="I242" i="21" s="1"/>
  <c r="I258" i="21" s="1"/>
  <c r="H247" i="21"/>
  <c r="H246" i="21" s="1"/>
  <c r="G247" i="21"/>
  <c r="M246" i="21"/>
  <c r="G246" i="21"/>
  <c r="M245" i="21"/>
  <c r="M244" i="21"/>
  <c r="I244" i="21"/>
  <c r="H244" i="21"/>
  <c r="G244" i="21"/>
  <c r="G243" i="21" s="1"/>
  <c r="M243" i="21"/>
  <c r="H243" i="21"/>
  <c r="M242" i="21"/>
  <c r="G242" i="21"/>
  <c r="M233" i="21"/>
  <c r="M232" i="21"/>
  <c r="L231" i="21"/>
  <c r="L234" i="21" s="1"/>
  <c r="I231" i="21"/>
  <c r="I234" i="21" s="1"/>
  <c r="M230" i="21"/>
  <c r="M229" i="21"/>
  <c r="M228" i="21"/>
  <c r="M227" i="21"/>
  <c r="M226" i="21"/>
  <c r="L225" i="21"/>
  <c r="K225" i="21"/>
  <c r="M225" i="21" s="1"/>
  <c r="J225" i="21"/>
  <c r="H225" i="21"/>
  <c r="G225" i="21"/>
  <c r="M224" i="21"/>
  <c r="L223" i="21"/>
  <c r="K223" i="21"/>
  <c r="J223" i="21"/>
  <c r="M223" i="21" s="1"/>
  <c r="H223" i="21"/>
  <c r="G223" i="21"/>
  <c r="M222" i="21"/>
  <c r="L221" i="21"/>
  <c r="K221" i="21"/>
  <c r="J221" i="21"/>
  <c r="M221" i="21" s="1"/>
  <c r="I221" i="21"/>
  <c r="H221" i="21"/>
  <c r="G221" i="21"/>
  <c r="M220" i="21"/>
  <c r="L219" i="21"/>
  <c r="K219" i="21"/>
  <c r="J219" i="21"/>
  <c r="M219" i="21" s="1"/>
  <c r="H219" i="21"/>
  <c r="G219" i="21"/>
  <c r="M218" i="21"/>
  <c r="M217" i="21"/>
  <c r="L217" i="21"/>
  <c r="K217" i="21"/>
  <c r="J217" i="21"/>
  <c r="H217" i="21"/>
  <c r="G217" i="21"/>
  <c r="M216" i="21"/>
  <c r="M215" i="21"/>
  <c r="L214" i="21"/>
  <c r="L213" i="21" s="1"/>
  <c r="L212" i="21" s="1"/>
  <c r="L211" i="21" s="1"/>
  <c r="K214" i="21"/>
  <c r="J214" i="21"/>
  <c r="H214" i="21"/>
  <c r="H213" i="21" s="1"/>
  <c r="G214" i="21"/>
  <c r="I213" i="21"/>
  <c r="I212" i="21"/>
  <c r="I211" i="21" s="1"/>
  <c r="K203" i="21"/>
  <c r="M199" i="21"/>
  <c r="M198" i="21"/>
  <c r="L197" i="21"/>
  <c r="L196" i="21" s="1"/>
  <c r="L195" i="21" s="1"/>
  <c r="L203" i="21" s="1"/>
  <c r="K197" i="21"/>
  <c r="K196" i="21" s="1"/>
  <c r="J197" i="21"/>
  <c r="H197" i="21"/>
  <c r="G197" i="21"/>
  <c r="H196" i="21"/>
  <c r="G196" i="21"/>
  <c r="G195" i="21" s="1"/>
  <c r="G203" i="21" s="1"/>
  <c r="K195" i="21"/>
  <c r="I195" i="21"/>
  <c r="I203" i="21" s="1"/>
  <c r="I205" i="21" s="1"/>
  <c r="H195" i="21"/>
  <c r="H203" i="21" s="1"/>
  <c r="M193" i="21"/>
  <c r="M192" i="21"/>
  <c r="M191" i="21"/>
  <c r="M190" i="21"/>
  <c r="M188" i="21"/>
  <c r="L188" i="21"/>
  <c r="K188" i="21"/>
  <c r="J188" i="21"/>
  <c r="H188" i="21"/>
  <c r="G188" i="21"/>
  <c r="M187" i="21"/>
  <c r="L186" i="21"/>
  <c r="K186" i="21"/>
  <c r="M186" i="21" s="1"/>
  <c r="J186" i="21"/>
  <c r="H186" i="21"/>
  <c r="G186" i="21"/>
  <c r="G173" i="21" s="1"/>
  <c r="M185" i="21"/>
  <c r="L184" i="21"/>
  <c r="K184" i="21"/>
  <c r="J184" i="21"/>
  <c r="M184" i="21" s="1"/>
  <c r="H184" i="21"/>
  <c r="G184" i="21"/>
  <c r="M183" i="21"/>
  <c r="L182" i="21"/>
  <c r="K182" i="21"/>
  <c r="J182" i="21"/>
  <c r="M182" i="21" s="1"/>
  <c r="H182" i="21"/>
  <c r="G182" i="21"/>
  <c r="M180" i="21"/>
  <c r="L179" i="21"/>
  <c r="K179" i="21"/>
  <c r="M179" i="21" s="1"/>
  <c r="J179" i="21"/>
  <c r="H179" i="21"/>
  <c r="G179" i="21"/>
  <c r="M178" i="21"/>
  <c r="M177" i="21"/>
  <c r="M176" i="21"/>
  <c r="M175" i="21"/>
  <c r="M174" i="21"/>
  <c r="L174" i="21"/>
  <c r="K174" i="21"/>
  <c r="J174" i="21"/>
  <c r="H174" i="21"/>
  <c r="G174" i="21"/>
  <c r="I173" i="21"/>
  <c r="I202" i="21" s="1"/>
  <c r="M172" i="21"/>
  <c r="I171" i="21"/>
  <c r="M162" i="21"/>
  <c r="M161" i="21"/>
  <c r="M159" i="21"/>
  <c r="M158" i="21"/>
  <c r="M157" i="21"/>
  <c r="M156" i="21"/>
  <c r="M155" i="21"/>
  <c r="M154" i="21"/>
  <c r="L154" i="21"/>
  <c r="L150" i="21" s="1"/>
  <c r="K154" i="21"/>
  <c r="K150" i="21" s="1"/>
  <c r="J154" i="21"/>
  <c r="H154" i="21"/>
  <c r="G154" i="21"/>
  <c r="M153" i="21"/>
  <c r="M152" i="21"/>
  <c r="L151" i="21"/>
  <c r="K151" i="21"/>
  <c r="J151" i="21"/>
  <c r="H151" i="21"/>
  <c r="H150" i="21" s="1"/>
  <c r="H160" i="21" s="1"/>
  <c r="H163" i="21" s="1"/>
  <c r="G151" i="21"/>
  <c r="G150" i="21" s="1"/>
  <c r="I150" i="21"/>
  <c r="I160" i="21" s="1"/>
  <c r="I163" i="21" s="1"/>
  <c r="I149" i="21"/>
  <c r="I148" i="21" s="1"/>
  <c r="M140" i="21"/>
  <c r="I139" i="21"/>
  <c r="L138" i="21"/>
  <c r="K138" i="21"/>
  <c r="J138" i="21"/>
  <c r="M137" i="21"/>
  <c r="M136" i="21"/>
  <c r="M135" i="21"/>
  <c r="K135" i="21"/>
  <c r="L135" i="21" s="1"/>
  <c r="L134" i="21"/>
  <c r="K134" i="21"/>
  <c r="L133" i="21"/>
  <c r="K133" i="21"/>
  <c r="K132" i="21"/>
  <c r="L132" i="21" s="1"/>
  <c r="M132" i="21" s="1"/>
  <c r="K131" i="21"/>
  <c r="K130" i="21"/>
  <c r="L130" i="21" s="1"/>
  <c r="M130" i="21" s="1"/>
  <c r="L129" i="21"/>
  <c r="K129" i="21"/>
  <c r="M128" i="21"/>
  <c r="L128" i="21"/>
  <c r="K128" i="21"/>
  <c r="K127" i="21"/>
  <c r="K126" i="21"/>
  <c r="J125" i="21"/>
  <c r="H125" i="21"/>
  <c r="G125" i="21"/>
  <c r="K124" i="21"/>
  <c r="K123" i="21"/>
  <c r="H123" i="21"/>
  <c r="J122" i="21"/>
  <c r="H122" i="21"/>
  <c r="G122" i="21"/>
  <c r="L121" i="21"/>
  <c r="K121" i="21"/>
  <c r="L120" i="21"/>
  <c r="M120" i="21" s="1"/>
  <c r="K120" i="21"/>
  <c r="J119" i="21"/>
  <c r="H119" i="21"/>
  <c r="G119" i="21"/>
  <c r="L118" i="21"/>
  <c r="K118" i="21"/>
  <c r="L117" i="21"/>
  <c r="M117" i="21" s="1"/>
  <c r="K117" i="21"/>
  <c r="M116" i="21"/>
  <c r="L116" i="21"/>
  <c r="K116" i="21"/>
  <c r="J115" i="21"/>
  <c r="K115" i="21" s="1"/>
  <c r="L115" i="21" s="1"/>
  <c r="H115" i="21"/>
  <c r="G115" i="21"/>
  <c r="M114" i="21"/>
  <c r="L114" i="21"/>
  <c r="K114" i="21"/>
  <c r="K113" i="21"/>
  <c r="M112" i="21"/>
  <c r="L112" i="21"/>
  <c r="K112" i="21"/>
  <c r="J111" i="21"/>
  <c r="K111" i="21" s="1"/>
  <c r="H111" i="21"/>
  <c r="G111" i="21"/>
  <c r="K110" i="21"/>
  <c r="L109" i="21"/>
  <c r="M109" i="21" s="1"/>
  <c r="K109" i="21"/>
  <c r="L108" i="21"/>
  <c r="K108" i="21"/>
  <c r="M107" i="21"/>
  <c r="L107" i="21"/>
  <c r="J107" i="21"/>
  <c r="K107" i="21" s="1"/>
  <c r="H107" i="21"/>
  <c r="G107" i="21"/>
  <c r="L106" i="21"/>
  <c r="K106" i="21"/>
  <c r="K105" i="21"/>
  <c r="H105" i="21"/>
  <c r="L104" i="21"/>
  <c r="K104" i="21"/>
  <c r="K103" i="21" s="1"/>
  <c r="H104" i="21"/>
  <c r="J103" i="21"/>
  <c r="G103" i="21"/>
  <c r="I102" i="21"/>
  <c r="G102" i="21"/>
  <c r="G139" i="21" s="1"/>
  <c r="M101" i="21"/>
  <c r="M100" i="21"/>
  <c r="M99" i="21"/>
  <c r="I99" i="21"/>
  <c r="H99" i="21"/>
  <c r="G99" i="21"/>
  <c r="G98" i="21" s="1"/>
  <c r="M98" i="21"/>
  <c r="I98" i="21"/>
  <c r="I94" i="21" s="1"/>
  <c r="H98" i="21"/>
  <c r="M97" i="21"/>
  <c r="H97" i="21"/>
  <c r="H96" i="21" s="1"/>
  <c r="H95" i="21" s="1"/>
  <c r="H94" i="21" s="1"/>
  <c r="M96" i="21"/>
  <c r="I96" i="21"/>
  <c r="G96" i="21"/>
  <c r="M95" i="21"/>
  <c r="G95" i="21"/>
  <c r="M94" i="21"/>
  <c r="I86" i="21"/>
  <c r="M85" i="21"/>
  <c r="I84" i="21"/>
  <c r="I83" i="21"/>
  <c r="L82" i="21"/>
  <c r="L86" i="21" s="1"/>
  <c r="K82" i="21"/>
  <c r="J82" i="21"/>
  <c r="G82" i="21"/>
  <c r="G86" i="21" s="1"/>
  <c r="M79" i="21"/>
  <c r="L78" i="21"/>
  <c r="L77" i="21" s="1"/>
  <c r="K78" i="21"/>
  <c r="J78" i="21"/>
  <c r="H78" i="21"/>
  <c r="G78" i="21"/>
  <c r="J77" i="21"/>
  <c r="H77" i="21"/>
  <c r="G77" i="21"/>
  <c r="M76" i="21"/>
  <c r="M75" i="21"/>
  <c r="M74" i="21"/>
  <c r="M73" i="21"/>
  <c r="M72" i="21"/>
  <c r="M71" i="21"/>
  <c r="M70" i="21"/>
  <c r="L69" i="21"/>
  <c r="K69" i="21"/>
  <c r="K68" i="21" s="1"/>
  <c r="J69" i="21"/>
  <c r="H69" i="21"/>
  <c r="G69" i="21"/>
  <c r="G68" i="21" s="1"/>
  <c r="G67" i="21" s="1"/>
  <c r="G84" i="21" s="1"/>
  <c r="L68" i="21"/>
  <c r="L67" i="21" s="1"/>
  <c r="L84" i="21" s="1"/>
  <c r="H68" i="21"/>
  <c r="H67" i="21" s="1"/>
  <c r="H84" i="21" s="1"/>
  <c r="M66" i="21"/>
  <c r="M65" i="21"/>
  <c r="M64" i="21"/>
  <c r="M63" i="21"/>
  <c r="M62" i="21"/>
  <c r="M61" i="21"/>
  <c r="M60" i="21"/>
  <c r="M59" i="21"/>
  <c r="M58" i="21"/>
  <c r="M57" i="21"/>
  <c r="M56" i="21"/>
  <c r="M55" i="21"/>
  <c r="M54" i="21"/>
  <c r="L53" i="21"/>
  <c r="K53" i="21"/>
  <c r="J53" i="21"/>
  <c r="M53" i="21" s="1"/>
  <c r="H53" i="21"/>
  <c r="G53" i="21"/>
  <c r="M52" i="21"/>
  <c r="L51" i="21"/>
  <c r="K51" i="21"/>
  <c r="J51" i="21"/>
  <c r="M51" i="21" s="1"/>
  <c r="H51" i="21"/>
  <c r="G51" i="21"/>
  <c r="M50" i="21"/>
  <c r="M49" i="21"/>
  <c r="M48" i="21"/>
  <c r="M47" i="21"/>
  <c r="M46" i="21"/>
  <c r="L46" i="21"/>
  <c r="K46" i="21"/>
  <c r="J46" i="21"/>
  <c r="H46" i="21"/>
  <c r="G46" i="21"/>
  <c r="M45" i="21"/>
  <c r="M44" i="21"/>
  <c r="L43" i="21"/>
  <c r="K43" i="21"/>
  <c r="J43" i="21"/>
  <c r="M43" i="21" s="1"/>
  <c r="H43" i="21"/>
  <c r="G43" i="21"/>
  <c r="M42" i="21"/>
  <c r="L41" i="21"/>
  <c r="K41" i="21"/>
  <c r="J41" i="21"/>
  <c r="M41" i="21" s="1"/>
  <c r="H41" i="21"/>
  <c r="G41" i="21"/>
  <c r="M40" i="21"/>
  <c r="M39" i="21"/>
  <c r="M38" i="21"/>
  <c r="M37" i="21"/>
  <c r="M36" i="21"/>
  <c r="M35" i="21"/>
  <c r="M34" i="21"/>
  <c r="M33" i="21"/>
  <c r="M32" i="21"/>
  <c r="L31" i="21"/>
  <c r="M31" i="21" s="1"/>
  <c r="K31" i="21"/>
  <c r="J31" i="21"/>
  <c r="H31" i="21"/>
  <c r="G31" i="21"/>
  <c r="M30" i="21"/>
  <c r="M29" i="21"/>
  <c r="M28" i="21"/>
  <c r="M27" i="21"/>
  <c r="M26" i="21"/>
  <c r="M25" i="21"/>
  <c r="M24" i="21"/>
  <c r="L23" i="21"/>
  <c r="K23" i="21"/>
  <c r="J23" i="21"/>
  <c r="M23" i="21" s="1"/>
  <c r="H23" i="21"/>
  <c r="G23" i="21"/>
  <c r="M22" i="21"/>
  <c r="M21" i="21"/>
  <c r="M20" i="21"/>
  <c r="M19" i="21"/>
  <c r="L18" i="21"/>
  <c r="K18" i="21"/>
  <c r="J18" i="21"/>
  <c r="H18" i="21"/>
  <c r="G18" i="21"/>
  <c r="G14" i="21" s="1"/>
  <c r="G13" i="21" s="1"/>
  <c r="G83" i="21" s="1"/>
  <c r="M17" i="21"/>
  <c r="L17" i="21"/>
  <c r="L15" i="21" s="1"/>
  <c r="K17" i="21"/>
  <c r="J17" i="21"/>
  <c r="M16" i="21"/>
  <c r="K15" i="21"/>
  <c r="J15" i="21"/>
  <c r="M15" i="21" s="1"/>
  <c r="H15" i="21"/>
  <c r="G15" i="21"/>
  <c r="L14" i="21"/>
  <c r="L13" i="21" s="1"/>
  <c r="L83" i="21" s="1"/>
  <c r="K14" i="21"/>
  <c r="K13" i="21" s="1"/>
  <c r="J14" i="21"/>
  <c r="I13" i="21"/>
  <c r="M12" i="21"/>
  <c r="M11" i="21"/>
  <c r="M10" i="21"/>
  <c r="I10" i="21"/>
  <c r="I9" i="21" s="1"/>
  <c r="I5" i="21" s="1"/>
  <c r="I82" i="21" s="1"/>
  <c r="H10" i="21"/>
  <c r="G10" i="21"/>
  <c r="G9" i="21" s="1"/>
  <c r="M9" i="21"/>
  <c r="H9" i="21"/>
  <c r="M8" i="21"/>
  <c r="M7" i="21"/>
  <c r="I7" i="21"/>
  <c r="H7" i="21"/>
  <c r="G7" i="21"/>
  <c r="G6" i="21" s="1"/>
  <c r="G5" i="21" s="1"/>
  <c r="M6" i="21"/>
  <c r="H6" i="21"/>
  <c r="M5" i="21"/>
  <c r="K149" i="21" l="1"/>
  <c r="K148" i="21" s="1"/>
  <c r="K160" i="21"/>
  <c r="K163" i="21" s="1"/>
  <c r="H1204" i="21"/>
  <c r="L111" i="21"/>
  <c r="M111" i="21" s="1"/>
  <c r="G160" i="21"/>
  <c r="G163" i="21" s="1"/>
  <c r="G149" i="21"/>
  <c r="G148" i="21" s="1"/>
  <c r="H231" i="21"/>
  <c r="H234" i="21" s="1"/>
  <c r="H212" i="21"/>
  <c r="H211" i="21" s="1"/>
  <c r="K836" i="21"/>
  <c r="K854" i="21"/>
  <c r="K857" i="21" s="1"/>
  <c r="H1892" i="21"/>
  <c r="H1974" i="21"/>
  <c r="J525" i="21"/>
  <c r="M525" i="21" s="1"/>
  <c r="J543" i="21"/>
  <c r="M526" i="21"/>
  <c r="G1974" i="21"/>
  <c r="H93" i="21"/>
  <c r="H138" i="21"/>
  <c r="H142" i="21" s="1"/>
  <c r="L639" i="21"/>
  <c r="L673" i="21" s="1"/>
  <c r="L676" i="21" s="1"/>
  <c r="M640" i="21"/>
  <c r="K83" i="21"/>
  <c r="G171" i="21"/>
  <c r="G202" i="21"/>
  <c r="G205" i="21" s="1"/>
  <c r="L423" i="21"/>
  <c r="L422" i="21" s="1"/>
  <c r="H555" i="21"/>
  <c r="L113" i="21"/>
  <c r="M113" i="21" s="1"/>
  <c r="M461" i="21"/>
  <c r="L455" i="21"/>
  <c r="M784" i="21"/>
  <c r="I93" i="21"/>
  <c r="I138" i="21"/>
  <c r="I142" i="21" s="1"/>
  <c r="K701" i="21"/>
  <c r="H1040" i="21"/>
  <c r="M131" i="21"/>
  <c r="M365" i="21"/>
  <c r="M371" i="21"/>
  <c r="M748" i="21"/>
  <c r="L745" i="21"/>
  <c r="M104" i="21"/>
  <c r="K1129" i="21"/>
  <c r="K1128" i="21" s="1"/>
  <c r="K1149" i="21" s="1"/>
  <c r="M1149" i="21" s="1"/>
  <c r="M1130" i="21"/>
  <c r="G4" i="21"/>
  <c r="M515" i="21"/>
  <c r="J518" i="21"/>
  <c r="M518" i="21" s="1"/>
  <c r="L149" i="21"/>
  <c r="L148" i="21" s="1"/>
  <c r="L160" i="21"/>
  <c r="L163" i="21" s="1"/>
  <c r="M362" i="21"/>
  <c r="K361" i="21"/>
  <c r="M361" i="21" s="1"/>
  <c r="L481" i="21"/>
  <c r="L515" i="21" s="1"/>
  <c r="L518" i="21" s="1"/>
  <c r="M482" i="21"/>
  <c r="I1200" i="21"/>
  <c r="I1204" i="21" s="1"/>
  <c r="L2053" i="21"/>
  <c r="L2052" i="21" s="1"/>
  <c r="L2120" i="21"/>
  <c r="L2123" i="21" s="1"/>
  <c r="M14" i="21"/>
  <c r="J13" i="21"/>
  <c r="G1839" i="21"/>
  <c r="G1883" i="21"/>
  <c r="J1901" i="21"/>
  <c r="J1953" i="21"/>
  <c r="M1953" i="21" s="1"/>
  <c r="M1954" i="21"/>
  <c r="I1976" i="21"/>
  <c r="G1988" i="21"/>
  <c r="G2043" i="21"/>
  <c r="J2838" i="21"/>
  <c r="M2838" i="21" s="1"/>
  <c r="M2839" i="21"/>
  <c r="K77" i="21"/>
  <c r="M77" i="21" s="1"/>
  <c r="M78" i="21"/>
  <c r="G94" i="21"/>
  <c r="M115" i="21"/>
  <c r="M134" i="21"/>
  <c r="K173" i="21"/>
  <c r="M290" i="21"/>
  <c r="L365" i="21"/>
  <c r="H481" i="21"/>
  <c r="H515" i="21" s="1"/>
  <c r="H518" i="21" s="1"/>
  <c r="K606" i="21"/>
  <c r="J908" i="21"/>
  <c r="M908" i="21" s="1"/>
  <c r="M909" i="21"/>
  <c r="M1011" i="21"/>
  <c r="J1010" i="21"/>
  <c r="K1230" i="21"/>
  <c r="K1233" i="21" s="1"/>
  <c r="K1211" i="21"/>
  <c r="H1747" i="21"/>
  <c r="H1780" i="21" s="1"/>
  <c r="K1826" i="21"/>
  <c r="M1826" i="21" s="1"/>
  <c r="K1791" i="21"/>
  <c r="J1867" i="21"/>
  <c r="M1868" i="21"/>
  <c r="J213" i="21"/>
  <c r="K299" i="21"/>
  <c r="K346" i="21" s="1"/>
  <c r="K349" i="21" s="1"/>
  <c r="G1200" i="21"/>
  <c r="G1204" i="21" s="1"/>
  <c r="H1589" i="21"/>
  <c r="H1592" i="21" s="1"/>
  <c r="H1568" i="21"/>
  <c r="H1567" i="21" s="1"/>
  <c r="L1825" i="21"/>
  <c r="L1828" i="21" s="1"/>
  <c r="L1791" i="21"/>
  <c r="M1813" i="21"/>
  <c r="L372" i="21"/>
  <c r="M372" i="21"/>
  <c r="M430" i="21"/>
  <c r="G701" i="21"/>
  <c r="L784" i="21"/>
  <c r="M785" i="21"/>
  <c r="M827" i="21"/>
  <c r="H1490" i="21"/>
  <c r="H1493" i="21" s="1"/>
  <c r="M1807" i="21"/>
  <c r="M250" i="21"/>
  <c r="M254" i="21"/>
  <c r="M331" i="21"/>
  <c r="I437" i="21"/>
  <c r="I440" i="21" s="1"/>
  <c r="J455" i="21"/>
  <c r="M456" i="21"/>
  <c r="M532" i="21"/>
  <c r="J1168" i="21"/>
  <c r="M1174" i="21"/>
  <c r="J1464" i="21"/>
  <c r="M1465" i="21"/>
  <c r="L1782" i="21"/>
  <c r="L131" i="21"/>
  <c r="M214" i="21"/>
  <c r="J379" i="21"/>
  <c r="K367" i="21"/>
  <c r="M367" i="21" s="1"/>
  <c r="M368" i="21"/>
  <c r="L368" i="21"/>
  <c r="L367" i="21" s="1"/>
  <c r="J423" i="21"/>
  <c r="M424" i="21"/>
  <c r="J437" i="21"/>
  <c r="J708" i="21"/>
  <c r="M708" i="21" s="1"/>
  <c r="M709" i="21"/>
  <c r="J713" i="21"/>
  <c r="M713" i="21" s="1"/>
  <c r="M714" i="21"/>
  <c r="H814" i="21"/>
  <c r="J844" i="21"/>
  <c r="M845" i="21"/>
  <c r="I917" i="21"/>
  <c r="I920" i="21" s="1"/>
  <c r="I863" i="21"/>
  <c r="J953" i="21"/>
  <c r="J1053" i="21"/>
  <c r="M1246" i="21"/>
  <c r="K1241" i="21"/>
  <c r="K1260" i="21" s="1"/>
  <c r="K1263" i="21" s="1"/>
  <c r="H1299" i="21"/>
  <c r="K1464" i="21"/>
  <c r="M1778" i="21"/>
  <c r="M2076" i="21"/>
  <c r="I2149" i="21"/>
  <c r="J68" i="21"/>
  <c r="M69" i="21"/>
  <c r="L126" i="21"/>
  <c r="M126" i="21" s="1"/>
  <c r="K213" i="21"/>
  <c r="G391" i="21"/>
  <c r="G413" i="21" s="1"/>
  <c r="G416" i="21" s="1"/>
  <c r="K555" i="21"/>
  <c r="G606" i="21"/>
  <c r="G628" i="21"/>
  <c r="G631" i="21" s="1"/>
  <c r="H863" i="21"/>
  <c r="H917" i="21"/>
  <c r="H920" i="21" s="1"/>
  <c r="K1026" i="21"/>
  <c r="K1014" i="21" s="1"/>
  <c r="M1027" i="21"/>
  <c r="M1242" i="21"/>
  <c r="J1241" i="21"/>
  <c r="M1440" i="21"/>
  <c r="J1433" i="21"/>
  <c r="L1464" i="21"/>
  <c r="K1747" i="21"/>
  <c r="K1780" i="21" s="1"/>
  <c r="I2058" i="21"/>
  <c r="H2054" i="21"/>
  <c r="K2935" i="21"/>
  <c r="M2936" i="21"/>
  <c r="H3411" i="21"/>
  <c r="H3435" i="21" s="1"/>
  <c r="K122" i="21"/>
  <c r="L122" i="21" s="1"/>
  <c r="M138" i="21"/>
  <c r="H149" i="21"/>
  <c r="H148" i="21" s="1"/>
  <c r="J262" i="21"/>
  <c r="K391" i="21"/>
  <c r="K413" i="21" s="1"/>
  <c r="K416" i="21" s="1"/>
  <c r="M481" i="21"/>
  <c r="K863" i="21"/>
  <c r="K917" i="21"/>
  <c r="K920" i="21" s="1"/>
  <c r="M1016" i="21"/>
  <c r="J1015" i="21"/>
  <c r="L1053" i="21"/>
  <c r="L1052" i="21" s="1"/>
  <c r="K1204" i="21"/>
  <c r="M1200" i="21"/>
  <c r="K2139" i="21"/>
  <c r="K2200" i="21"/>
  <c r="K2203" i="21" s="1"/>
  <c r="J2666" i="21"/>
  <c r="M2667" i="21"/>
  <c r="J3412" i="21"/>
  <c r="M3413" i="21"/>
  <c r="M127" i="21"/>
  <c r="L127" i="21"/>
  <c r="H173" i="21"/>
  <c r="G213" i="21"/>
  <c r="J241" i="21"/>
  <c r="K259" i="21"/>
  <c r="K262" i="21" s="1"/>
  <c r="K241" i="21"/>
  <c r="M274" i="21"/>
  <c r="J273" i="21"/>
  <c r="L299" i="21"/>
  <c r="L346" i="21" s="1"/>
  <c r="L349" i="21" s="1"/>
  <c r="L683" i="21"/>
  <c r="H691" i="21"/>
  <c r="H721" i="21" s="1"/>
  <c r="I783" i="21"/>
  <c r="I782" i="21" s="1"/>
  <c r="I795" i="21"/>
  <c r="I798" i="21" s="1"/>
  <c r="M1059" i="21"/>
  <c r="I1168" i="21"/>
  <c r="I1201" i="21" s="1"/>
  <c r="G1211" i="21"/>
  <c r="G1230" i="21"/>
  <c r="G1233" i="21" s="1"/>
  <c r="L1230" i="21"/>
  <c r="L1233" i="21" s="1"/>
  <c r="L1211" i="21"/>
  <c r="I1673" i="21"/>
  <c r="I1645" i="21"/>
  <c r="I1644" i="21" s="1"/>
  <c r="H1779" i="21"/>
  <c r="L1779" i="21"/>
  <c r="L1683" i="21"/>
  <c r="M1749" i="21"/>
  <c r="M1772" i="21"/>
  <c r="L2254" i="21"/>
  <c r="L2253" i="21" s="1"/>
  <c r="M2255" i="21"/>
  <c r="K3411" i="21"/>
  <c r="K119" i="21"/>
  <c r="L119" i="21" s="1"/>
  <c r="J173" i="21"/>
  <c r="G258" i="21"/>
  <c r="G262" i="21" s="1"/>
  <c r="G241" i="21"/>
  <c r="L250" i="21"/>
  <c r="H299" i="21"/>
  <c r="H346" i="21" s="1"/>
  <c r="H349" i="21" s="1"/>
  <c r="M303" i="21"/>
  <c r="G525" i="21"/>
  <c r="J795" i="21"/>
  <c r="J783" i="21"/>
  <c r="M847" i="21"/>
  <c r="G865" i="21"/>
  <c r="G864" i="21" s="1"/>
  <c r="K898" i="21"/>
  <c r="K918" i="21" s="1"/>
  <c r="K1053" i="21"/>
  <c r="K1052" i="21" s="1"/>
  <c r="G1052" i="21"/>
  <c r="K1201" i="21"/>
  <c r="K1158" i="21"/>
  <c r="K1157" i="21" s="1"/>
  <c r="M1214" i="21"/>
  <c r="J1213" i="21"/>
  <c r="J1646" i="21"/>
  <c r="H14" i="21"/>
  <c r="H13" i="21" s="1"/>
  <c r="H83" i="21" s="1"/>
  <c r="H103" i="21"/>
  <c r="H102" i="21" s="1"/>
  <c r="H139" i="21" s="1"/>
  <c r="L123" i="21"/>
  <c r="M123" i="21" s="1"/>
  <c r="L173" i="21"/>
  <c r="H242" i="21"/>
  <c r="M275" i="21"/>
  <c r="K290" i="21"/>
  <c r="K293" i="21" s="1"/>
  <c r="K357" i="21"/>
  <c r="M389" i="21"/>
  <c r="L555" i="21"/>
  <c r="J619" i="21"/>
  <c r="M620" i="21"/>
  <c r="H701" i="21"/>
  <c r="M764" i="21"/>
  <c r="J741" i="21"/>
  <c r="H974" i="21"/>
  <c r="H1041" i="21" s="1"/>
  <c r="L1041" i="21"/>
  <c r="L1044" i="21" s="1"/>
  <c r="H1330" i="21"/>
  <c r="H1363" i="21" s="1"/>
  <c r="H1366" i="21" s="1"/>
  <c r="L1330" i="21"/>
  <c r="L1363" i="21" s="1"/>
  <c r="L1366" i="21" s="1"/>
  <c r="K1452" i="21"/>
  <c r="K1455" i="21" s="1"/>
  <c r="K1557" i="21"/>
  <c r="K1560" i="21" s="1"/>
  <c r="K1533" i="21"/>
  <c r="K1532" i="21" s="1"/>
  <c r="G1601" i="21"/>
  <c r="M2592" i="21"/>
  <c r="J2591" i="21"/>
  <c r="L2140" i="21"/>
  <c r="M2161" i="21"/>
  <c r="K2332" i="21"/>
  <c r="K2335" i="21" s="1"/>
  <c r="M2316" i="21"/>
  <c r="L4" i="21"/>
  <c r="M2318" i="21"/>
  <c r="M720" i="21"/>
  <c r="M848" i="21"/>
  <c r="G1568" i="21"/>
  <c r="G1567" i="21" s="1"/>
  <c r="G1589" i="21"/>
  <c r="G1592" i="21" s="1"/>
  <c r="I2239" i="21"/>
  <c r="J911" i="21"/>
  <c r="M911" i="21" s="1"/>
  <c r="M912" i="21"/>
  <c r="G2093" i="21"/>
  <c r="G2121" i="21" s="1"/>
  <c r="I2094" i="21"/>
  <c r="I2093" i="21" s="1"/>
  <c r="I2121" i="21" s="1"/>
  <c r="L3366" i="21"/>
  <c r="L3304" i="21"/>
  <c r="M3428" i="21"/>
  <c r="J3427" i="21"/>
  <c r="M3427" i="21" s="1"/>
  <c r="H5" i="21"/>
  <c r="J391" i="21"/>
  <c r="M392" i="21"/>
  <c r="J3355" i="21"/>
  <c r="M3355" i="21" s="1"/>
  <c r="M3356" i="21"/>
  <c r="J102" i="21"/>
  <c r="M108" i="21"/>
  <c r="M129" i="21"/>
  <c r="M253" i="21"/>
  <c r="L357" i="21"/>
  <c r="K423" i="21"/>
  <c r="K422" i="21" s="1"/>
  <c r="K543" i="21"/>
  <c r="K546" i="21" s="1"/>
  <c r="G597" i="21"/>
  <c r="G600" i="21" s="1"/>
  <c r="J701" i="21"/>
  <c r="M702" i="21"/>
  <c r="M838" i="21"/>
  <c r="J837" i="21"/>
  <c r="M1331" i="21"/>
  <c r="J1330" i="21"/>
  <c r="L1452" i="21"/>
  <c r="L1455" i="21" s="1"/>
  <c r="L1557" i="21"/>
  <c r="L1560" i="21" s="1"/>
  <c r="L1533" i="21"/>
  <c r="L1532" i="21" s="1"/>
  <c r="M1922" i="21"/>
  <c r="M2189" i="21"/>
  <c r="J2174" i="21"/>
  <c r="L2415" i="21"/>
  <c r="L2462" i="21"/>
  <c r="L2465" i="21" s="1"/>
  <c r="H269" i="21"/>
  <c r="H268" i="21" s="1"/>
  <c r="H526" i="21"/>
  <c r="H525" i="21" s="1"/>
  <c r="I1501" i="21"/>
  <c r="I1500" i="21" s="1"/>
  <c r="I1522" i="21"/>
  <c r="K1601" i="21"/>
  <c r="K1766" i="21"/>
  <c r="M1766" i="21" s="1"/>
  <c r="M1767" i="21"/>
  <c r="M1791" i="21"/>
  <c r="K1988" i="21"/>
  <c r="K2043" i="21"/>
  <c r="G2174" i="21"/>
  <c r="G2201" i="21" s="1"/>
  <c r="G2219" i="21"/>
  <c r="G2269" i="21" s="1"/>
  <c r="J2396" i="21"/>
  <c r="M2396" i="21" s="1"/>
  <c r="M2397" i="21"/>
  <c r="G290" i="21"/>
  <c r="G293" i="21" s="1"/>
  <c r="G269" i="21"/>
  <c r="G268" i="21" s="1"/>
  <c r="J299" i="21"/>
  <c r="H391" i="21"/>
  <c r="H413" i="21" s="1"/>
  <c r="H416" i="21" s="1"/>
  <c r="M469" i="21"/>
  <c r="L619" i="21"/>
  <c r="L618" i="21" s="1"/>
  <c r="K639" i="21"/>
  <c r="K673" i="21" s="1"/>
  <c r="K676" i="21" s="1"/>
  <c r="J691" i="21"/>
  <c r="M692" i="21"/>
  <c r="H795" i="21"/>
  <c r="H798" i="21" s="1"/>
  <c r="H783" i="21"/>
  <c r="H782" i="21" s="1"/>
  <c r="K843" i="21"/>
  <c r="K855" i="21" s="1"/>
  <c r="K929" i="21"/>
  <c r="K953" i="21" s="1"/>
  <c r="K956" i="21" s="1"/>
  <c r="H1501" i="21"/>
  <c r="H1500" i="21" s="1"/>
  <c r="H1522" i="21"/>
  <c r="H1525" i="21" s="1"/>
  <c r="I1988" i="21"/>
  <c r="I2043" i="21"/>
  <c r="I2233" i="21"/>
  <c r="M105" i="21"/>
  <c r="L105" i="21"/>
  <c r="L103" i="21" s="1"/>
  <c r="M125" i="21"/>
  <c r="M329" i="21"/>
  <c r="M613" i="21"/>
  <c r="J607" i="21"/>
  <c r="J639" i="21"/>
  <c r="K691" i="21"/>
  <c r="K721" i="21" s="1"/>
  <c r="M18" i="21"/>
  <c r="M106" i="21"/>
  <c r="M110" i="21"/>
  <c r="L110" i="21"/>
  <c r="K125" i="21"/>
  <c r="L125" i="21" s="1"/>
  <c r="M251" i="21"/>
  <c r="M270" i="21"/>
  <c r="M320" i="21"/>
  <c r="M373" i="21"/>
  <c r="M615" i="21"/>
  <c r="G741" i="21"/>
  <c r="M745" i="21"/>
  <c r="M946" i="21"/>
  <c r="G974" i="21"/>
  <c r="G963" i="21" s="1"/>
  <c r="H1168" i="21"/>
  <c r="H1201" i="21" s="1"/>
  <c r="J1374" i="21"/>
  <c r="M1375" i="21"/>
  <c r="H1431" i="21"/>
  <c r="M1582" i="21"/>
  <c r="L1601" i="21"/>
  <c r="M1604" i="21"/>
  <c r="M1647" i="21"/>
  <c r="K1646" i="21"/>
  <c r="J1984" i="21"/>
  <c r="M1985" i="21"/>
  <c r="M2149" i="21"/>
  <c r="M2175" i="21"/>
  <c r="J2200" i="21"/>
  <c r="M2383" i="21"/>
  <c r="J2382" i="21"/>
  <c r="M1300" i="21"/>
  <c r="J1299" i="21"/>
  <c r="L1569" i="21"/>
  <c r="L1645" i="21"/>
  <c r="L1644" i="21" s="1"/>
  <c r="L1673" i="21"/>
  <c r="L1676" i="21" s="1"/>
  <c r="K1939" i="21"/>
  <c r="K1974" i="21" s="1"/>
  <c r="M2140" i="21"/>
  <c r="L2846" i="21"/>
  <c r="M82" i="21"/>
  <c r="M121" i="21"/>
  <c r="L124" i="21"/>
  <c r="M124" i="21" s="1"/>
  <c r="M133" i="21"/>
  <c r="L273" i="21"/>
  <c r="L363" i="21"/>
  <c r="K363" i="21"/>
  <c r="M363" i="21" s="1"/>
  <c r="L375" i="21"/>
  <c r="M375" i="21" s="1"/>
  <c r="J555" i="21"/>
  <c r="K745" i="21"/>
  <c r="K741" i="21" s="1"/>
  <c r="M750" i="21"/>
  <c r="K830" i="21"/>
  <c r="M830" i="21" s="1"/>
  <c r="M939" i="21"/>
  <c r="H973" i="21"/>
  <c r="H963" i="21" s="1"/>
  <c r="M1178" i="21"/>
  <c r="M1253" i="21"/>
  <c r="G1299" i="21"/>
  <c r="M1340" i="21"/>
  <c r="L1502" i="21"/>
  <c r="G1502" i="21"/>
  <c r="H1828" i="21"/>
  <c r="H1901" i="21"/>
  <c r="H1973" i="21" s="1"/>
  <c r="H1976" i="21" s="1"/>
  <c r="L1997" i="21"/>
  <c r="L2042" i="21" s="1"/>
  <c r="L2045" i="21" s="1"/>
  <c r="M2113" i="21"/>
  <c r="G2253" i="21"/>
  <c r="J2405" i="21"/>
  <c r="M2352" i="21"/>
  <c r="M2405" i="21" s="1"/>
  <c r="H3147" i="21"/>
  <c r="H3150" i="21" s="1"/>
  <c r="H3116" i="21"/>
  <c r="H1791" i="21"/>
  <c r="L2043" i="21"/>
  <c r="G2140" i="21"/>
  <c r="H2219" i="21"/>
  <c r="H2269" i="21" s="1"/>
  <c r="M2223" i="21"/>
  <c r="J2219" i="21"/>
  <c r="L2219" i="21"/>
  <c r="L2269" i="21" s="1"/>
  <c r="M2262" i="21"/>
  <c r="K2253" i="21"/>
  <c r="M2253" i="21" s="1"/>
  <c r="J2501" i="21"/>
  <c r="J2472" i="21"/>
  <c r="M2788" i="21"/>
  <c r="K2787" i="21"/>
  <c r="L3385" i="21"/>
  <c r="M3386" i="21"/>
  <c r="J150" i="21"/>
  <c r="L837" i="21"/>
  <c r="K1901" i="21"/>
  <c r="M1998" i="21"/>
  <c r="J1997" i="21"/>
  <c r="K2093" i="21"/>
  <c r="K2121" i="21" s="1"/>
  <c r="M2094" i="21"/>
  <c r="H2140" i="21"/>
  <c r="I2141" i="21"/>
  <c r="I2220" i="21"/>
  <c r="J2270" i="21"/>
  <c r="I2511" i="21"/>
  <c r="I2574" i="21"/>
  <c r="I2577" i="21" s="1"/>
  <c r="M3293" i="21"/>
  <c r="I683" i="21"/>
  <c r="H741" i="21"/>
  <c r="J865" i="21"/>
  <c r="M866" i="21"/>
  <c r="J974" i="21"/>
  <c r="M974" i="21" s="1"/>
  <c r="M975" i="21"/>
  <c r="G1168" i="21"/>
  <c r="G1201" i="21" s="1"/>
  <c r="K1318" i="21"/>
  <c r="K1321" i="21" s="1"/>
  <c r="K1297" i="21"/>
  <c r="K1693" i="21"/>
  <c r="K1692" i="21" s="1"/>
  <c r="M1724" i="21"/>
  <c r="M1800" i="21"/>
  <c r="J1825" i="21"/>
  <c r="M1825" i="21" s="1"/>
  <c r="L1901" i="21"/>
  <c r="K1997" i="21"/>
  <c r="K2042" i="21" s="1"/>
  <c r="K2045" i="21" s="1"/>
  <c r="K2406" i="21"/>
  <c r="K2408" i="21" s="1"/>
  <c r="K2342" i="21"/>
  <c r="H2408" i="21"/>
  <c r="J2513" i="21"/>
  <c r="M2514" i="21"/>
  <c r="M2969" i="21"/>
  <c r="J2968" i="21"/>
  <c r="M3055" i="21"/>
  <c r="L3024" i="21"/>
  <c r="L3023" i="21" s="1"/>
  <c r="M118" i="21"/>
  <c r="M151" i="21"/>
  <c r="M197" i="21"/>
  <c r="J196" i="21"/>
  <c r="M284" i="21"/>
  <c r="K370" i="21"/>
  <c r="M608" i="21"/>
  <c r="G639" i="21"/>
  <c r="G673" i="21" s="1"/>
  <c r="G676" i="21" s="1"/>
  <c r="M645" i="21"/>
  <c r="I775" i="21"/>
  <c r="L741" i="21"/>
  <c r="L830" i="21"/>
  <c r="L865" i="21"/>
  <c r="L864" i="21" s="1"/>
  <c r="M930" i="21"/>
  <c r="M1031" i="21"/>
  <c r="L1168" i="21"/>
  <c r="M1503" i="21"/>
  <c r="J1534" i="21"/>
  <c r="M1538" i="21"/>
  <c r="J1692" i="21"/>
  <c r="J1779" i="21" s="1"/>
  <c r="M2241" i="21"/>
  <c r="G2352" i="21"/>
  <c r="H2405" i="21"/>
  <c r="H2381" i="21"/>
  <c r="H2406" i="21" s="1"/>
  <c r="H2465" i="21"/>
  <c r="M3289" i="21"/>
  <c r="G1128" i="21"/>
  <c r="G1149" i="21" s="1"/>
  <c r="J1501" i="21"/>
  <c r="M1502" i="21"/>
  <c r="J1522" i="21"/>
  <c r="J1601" i="21"/>
  <c r="I1828" i="21"/>
  <c r="I2055" i="21"/>
  <c r="G2054" i="21"/>
  <c r="H2093" i="21"/>
  <c r="H2121" i="21" s="1"/>
  <c r="L2307" i="21"/>
  <c r="L2309" i="21" s="1"/>
  <c r="L2279" i="21"/>
  <c r="H2591" i="21"/>
  <c r="H3061" i="21"/>
  <c r="M3283" i="21"/>
  <c r="M3401" i="21"/>
  <c r="H424" i="21"/>
  <c r="L724" i="21"/>
  <c r="L929" i="21"/>
  <c r="L953" i="21" s="1"/>
  <c r="L956" i="21" s="1"/>
  <c r="M977" i="21"/>
  <c r="L1014" i="21"/>
  <c r="L1042" i="21" s="1"/>
  <c r="G1270" i="21"/>
  <c r="G1287" i="21" s="1"/>
  <c r="G1290" i="21" s="1"/>
  <c r="K1374" i="21"/>
  <c r="K1421" i="21" s="1"/>
  <c r="K1424" i="21" s="1"/>
  <c r="G1433" i="21"/>
  <c r="G1646" i="21"/>
  <c r="M1699" i="21"/>
  <c r="J1762" i="21"/>
  <c r="M1763" i="21"/>
  <c r="H2288" i="21"/>
  <c r="H2287" i="21" s="1"/>
  <c r="H2279" i="21" s="1"/>
  <c r="M2317" i="21"/>
  <c r="K2415" i="21"/>
  <c r="K2462" i="21"/>
  <c r="K2465" i="21" s="1"/>
  <c r="H2511" i="21"/>
  <c r="K3071" i="21"/>
  <c r="K3107" i="21"/>
  <c r="M2041" i="21"/>
  <c r="I2254" i="21"/>
  <c r="I2253" i="21" s="1"/>
  <c r="H2253" i="21"/>
  <c r="J2335" i="21"/>
  <c r="G2472" i="21"/>
  <c r="G2502" i="21"/>
  <c r="J2655" i="21"/>
  <c r="M2585" i="21"/>
  <c r="K3116" i="21"/>
  <c r="K3147" i="21"/>
  <c r="K3150" i="21" s="1"/>
  <c r="K784" i="21"/>
  <c r="I963" i="21"/>
  <c r="M1336" i="21"/>
  <c r="M1346" i="21"/>
  <c r="M1515" i="21"/>
  <c r="M1573" i="21"/>
  <c r="H1646" i="21"/>
  <c r="G1693" i="21"/>
  <c r="G1692" i="21" s="1"/>
  <c r="G1747" i="21"/>
  <c r="G1780" i="21" s="1"/>
  <c r="G1885" i="21"/>
  <c r="M1941" i="21"/>
  <c r="J1940" i="21"/>
  <c r="G1997" i="21"/>
  <c r="G2042" i="21" s="1"/>
  <c r="I2199" i="21"/>
  <c r="J3080" i="21"/>
  <c r="M3094" i="21"/>
  <c r="I837" i="21"/>
  <c r="M1172" i="21"/>
  <c r="M1218" i="21"/>
  <c r="H1270" i="21"/>
  <c r="H1287" i="21" s="1"/>
  <c r="H1290" i="21" s="1"/>
  <c r="L1374" i="21"/>
  <c r="L1421" i="21" s="1"/>
  <c r="L1424" i="21" s="1"/>
  <c r="M1407" i="21"/>
  <c r="M1510" i="21"/>
  <c r="G1534" i="21"/>
  <c r="M1694" i="21"/>
  <c r="M1814" i="21"/>
  <c r="J1828" i="21"/>
  <c r="M1972" i="21"/>
  <c r="G2045" i="21"/>
  <c r="I2288" i="21"/>
  <c r="G2318" i="21"/>
  <c r="G2317" i="21" s="1"/>
  <c r="G2316" i="21" s="1"/>
  <c r="G2332" i="21" s="1"/>
  <c r="G2335" i="21" s="1"/>
  <c r="H2474" i="21"/>
  <c r="L2511" i="21"/>
  <c r="L2574" i="21"/>
  <c r="K2871" i="21"/>
  <c r="K2874" i="21" s="1"/>
  <c r="K2856" i="21"/>
  <c r="H3184" i="21"/>
  <c r="H3204" i="21" s="1"/>
  <c r="H3206" i="21" s="1"/>
  <c r="M3194" i="21"/>
  <c r="J3184" i="21"/>
  <c r="G3294" i="21"/>
  <c r="G3297" i="21" s="1"/>
  <c r="G3213" i="21"/>
  <c r="K3264" i="21"/>
  <c r="K3295" i="21" s="1"/>
  <c r="M3265" i="21"/>
  <c r="K1041" i="21"/>
  <c r="J1270" i="21"/>
  <c r="M1271" i="21"/>
  <c r="L1299" i="21"/>
  <c r="H1534" i="21"/>
  <c r="J1569" i="21"/>
  <c r="K1828" i="21"/>
  <c r="K1849" i="21"/>
  <c r="G1901" i="21"/>
  <c r="G1973" i="21" s="1"/>
  <c r="G1976" i="21" s="1"/>
  <c r="M2187" i="21"/>
  <c r="M2433" i="21"/>
  <c r="H2577" i="21"/>
  <c r="G2787" i="21"/>
  <c r="G2845" i="21" s="1"/>
  <c r="G2858" i="21"/>
  <c r="G2857" i="21" s="1"/>
  <c r="H2900" i="21"/>
  <c r="H2903" i="21" s="1"/>
  <c r="H2882" i="21"/>
  <c r="H2881" i="21" s="1"/>
  <c r="G2967" i="21"/>
  <c r="G2966" i="21" s="1"/>
  <c r="G3005" i="21"/>
  <c r="G3008" i="21" s="1"/>
  <c r="L3071" i="21"/>
  <c r="L3107" i="21"/>
  <c r="L3110" i="21" s="1"/>
  <c r="I3203" i="21"/>
  <c r="I3206" i="21" s="1"/>
  <c r="I3157" i="21"/>
  <c r="J899" i="21"/>
  <c r="M900" i="21"/>
  <c r="M1067" i="21"/>
  <c r="G1464" i="21"/>
  <c r="M1474" i="21"/>
  <c r="M1535" i="21"/>
  <c r="K1569" i="21"/>
  <c r="M1748" i="21"/>
  <c r="L1849" i="21"/>
  <c r="M1849" i="21"/>
  <c r="I2045" i="21"/>
  <c r="G2199" i="21"/>
  <c r="K2288" i="21"/>
  <c r="K2287" i="21" s="1"/>
  <c r="M2322" i="21"/>
  <c r="M2567" i="21"/>
  <c r="H2787" i="21"/>
  <c r="I2109" i="21"/>
  <c r="J2199" i="21"/>
  <c r="M2131" i="21"/>
  <c r="L2381" i="21"/>
  <c r="J2391" i="21"/>
  <c r="M2391" i="21" s="1"/>
  <c r="M2392" i="21"/>
  <c r="K2502" i="21"/>
  <c r="L2767" i="21"/>
  <c r="J2883" i="21"/>
  <c r="M2884" i="21"/>
  <c r="M2895" i="21"/>
  <c r="G3062" i="21"/>
  <c r="G3065" i="21" s="1"/>
  <c r="G3014" i="21"/>
  <c r="J3203" i="21"/>
  <c r="M3203" i="21" s="1"/>
  <c r="M3165" i="21"/>
  <c r="M3202" i="21"/>
  <c r="M1881" i="21"/>
  <c r="J2054" i="21"/>
  <c r="M2109" i="21"/>
  <c r="K2130" i="21"/>
  <c r="M2193" i="21"/>
  <c r="G2424" i="21"/>
  <c r="G2415" i="21" s="1"/>
  <c r="J2424" i="21"/>
  <c r="M2430" i="21"/>
  <c r="K2474" i="21"/>
  <c r="K2501" i="21" s="1"/>
  <c r="K2504" i="21" s="1"/>
  <c r="G2474" i="21"/>
  <c r="G2501" i="21" s="1"/>
  <c r="M2534" i="21"/>
  <c r="M2556" i="21"/>
  <c r="J2555" i="21"/>
  <c r="G2731" i="21"/>
  <c r="K2900" i="21"/>
  <c r="K2903" i="21" s="1"/>
  <c r="K2882" i="21"/>
  <c r="K2881" i="21" s="1"/>
  <c r="K3065" i="21"/>
  <c r="G3107" i="21"/>
  <c r="G3110" i="21" s="1"/>
  <c r="G3071" i="21"/>
  <c r="H2027" i="21"/>
  <c r="K2054" i="21"/>
  <c r="J2093" i="21"/>
  <c r="L2199" i="21"/>
  <c r="G2288" i="21"/>
  <c r="G2287" i="21" s="1"/>
  <c r="G2279" i="21" s="1"/>
  <c r="L2666" i="21"/>
  <c r="L2689" i="21" s="1"/>
  <c r="L2692" i="21" s="1"/>
  <c r="H2770" i="21"/>
  <c r="L2900" i="21"/>
  <c r="L2903" i="21" s="1"/>
  <c r="L2882" i="21"/>
  <c r="L2881" i="21" s="1"/>
  <c r="M2983" i="21"/>
  <c r="M1728" i="21"/>
  <c r="M1857" i="21"/>
  <c r="J2027" i="21"/>
  <c r="M2037" i="21"/>
  <c r="M2065" i="21"/>
  <c r="M2069" i="21"/>
  <c r="I2078" i="21"/>
  <c r="I2175" i="21"/>
  <c r="I2174" i="21" s="1"/>
  <c r="I2201" i="21" s="1"/>
  <c r="J2288" i="21"/>
  <c r="M2305" i="21"/>
  <c r="M2475" i="21"/>
  <c r="M2544" i="21"/>
  <c r="G2935" i="21"/>
  <c r="L3116" i="21"/>
  <c r="L3147" i="21"/>
  <c r="L3150" i="21" s="1"/>
  <c r="M3146" i="21"/>
  <c r="L3222" i="21"/>
  <c r="M3223" i="21"/>
  <c r="H3080" i="21"/>
  <c r="H3079" i="21" s="1"/>
  <c r="J3125" i="21"/>
  <c r="M3126" i="21"/>
  <c r="G3366" i="21"/>
  <c r="G3368" i="21" s="1"/>
  <c r="G3304" i="21"/>
  <c r="G3385" i="21"/>
  <c r="I3444" i="21"/>
  <c r="I3508" i="21"/>
  <c r="I3511" i="21" s="1"/>
  <c r="K3444" i="21"/>
  <c r="K3508" i="21"/>
  <c r="M2141" i="21"/>
  <c r="K2219" i="21"/>
  <c r="K2269" i="21" s="1"/>
  <c r="M2289" i="21"/>
  <c r="M2365" i="21"/>
  <c r="J2450" i="21"/>
  <c r="M2451" i="21"/>
  <c r="L2591" i="21"/>
  <c r="M2622" i="21"/>
  <c r="L2701" i="21"/>
  <c r="L2720" i="21" s="1"/>
  <c r="L2723" i="21" s="1"/>
  <c r="K3062" i="21"/>
  <c r="M3350" i="21"/>
  <c r="M3452" i="21"/>
  <c r="J3509" i="21"/>
  <c r="M2699" i="21"/>
  <c r="M2707" i="21"/>
  <c r="J2831" i="21"/>
  <c r="M2832" i="21"/>
  <c r="L2910" i="21"/>
  <c r="L2925" i="21" s="1"/>
  <c r="L2928" i="21" s="1"/>
  <c r="M3237" i="21"/>
  <c r="M3335" i="21"/>
  <c r="K3334" i="21"/>
  <c r="K3333" i="21" s="1"/>
  <c r="H3452" i="21"/>
  <c r="K2555" i="21"/>
  <c r="K2575" i="21" s="1"/>
  <c r="H2666" i="21"/>
  <c r="H2689" i="21" s="1"/>
  <c r="H2692" i="21" s="1"/>
  <c r="M2760" i="21"/>
  <c r="J2759" i="21"/>
  <c r="H3304" i="21"/>
  <c r="H3365" i="21"/>
  <c r="H3368" i="21" s="1"/>
  <c r="J3444" i="21"/>
  <c r="M2461" i="21"/>
  <c r="M2491" i="21"/>
  <c r="J2502" i="21"/>
  <c r="M2502" i="21" s="1"/>
  <c r="K2521" i="21"/>
  <c r="K2520" i="21" s="1"/>
  <c r="M2599" i="21"/>
  <c r="K2767" i="21"/>
  <c r="M2746" i="21"/>
  <c r="L2858" i="21"/>
  <c r="L2857" i="21" s="1"/>
  <c r="M2949" i="21"/>
  <c r="M3251" i="21"/>
  <c r="J3222" i="21"/>
  <c r="G2521" i="21"/>
  <c r="G2520" i="21" s="1"/>
  <c r="M2546" i="21"/>
  <c r="M2864" i="21"/>
  <c r="J2858" i="21"/>
  <c r="J2935" i="21"/>
  <c r="M3016" i="21"/>
  <c r="J3015" i="21"/>
  <c r="M3081" i="21"/>
  <c r="L3452" i="21"/>
  <c r="G3508" i="21"/>
  <c r="G3511" i="21" s="1"/>
  <c r="G3444" i="21"/>
  <c r="H3481" i="21"/>
  <c r="H3509" i="21" s="1"/>
  <c r="M2358" i="21"/>
  <c r="M2444" i="21"/>
  <c r="K2591" i="21"/>
  <c r="K2656" i="21" s="1"/>
  <c r="K2659" i="21" s="1"/>
  <c r="M2642" i="21"/>
  <c r="M2672" i="21"/>
  <c r="J2731" i="21"/>
  <c r="M2732" i="21"/>
  <c r="G2831" i="21"/>
  <c r="M2981" i="21"/>
  <c r="G3206" i="21"/>
  <c r="J3385" i="21"/>
  <c r="H2910" i="21"/>
  <c r="H2925" i="21" s="1"/>
  <c r="H2928" i="21" s="1"/>
  <c r="K3110" i="21"/>
  <c r="L2753" i="21"/>
  <c r="L2768" i="21" s="1"/>
  <c r="J2910" i="21"/>
  <c r="H3024" i="21"/>
  <c r="H3023" i="21" s="1"/>
  <c r="H3062" i="21" s="1"/>
  <c r="M3052" i="21"/>
  <c r="H3264" i="21"/>
  <c r="H3295" i="21" s="1"/>
  <c r="J3333" i="21"/>
  <c r="M3334" i="21"/>
  <c r="H3385" i="21"/>
  <c r="M2294" i="21"/>
  <c r="L2472" i="21"/>
  <c r="J2641" i="21"/>
  <c r="G2659" i="21"/>
  <c r="K2910" i="21"/>
  <c r="K2925" i="21" s="1"/>
  <c r="K2928" i="21" s="1"/>
  <c r="J3024" i="21"/>
  <c r="M3025" i="21"/>
  <c r="J3264" i="21"/>
  <c r="M3276" i="21"/>
  <c r="L3368" i="21"/>
  <c r="M2493" i="21"/>
  <c r="J2787" i="21"/>
  <c r="L2848" i="21"/>
  <c r="M2913" i="21"/>
  <c r="L2935" i="21"/>
  <c r="H2968" i="21"/>
  <c r="L2577" i="21"/>
  <c r="J2701" i="21"/>
  <c r="L2787" i="21"/>
  <c r="L2845" i="21" s="1"/>
  <c r="M2801" i="21"/>
  <c r="K2968" i="21"/>
  <c r="H3222" i="21"/>
  <c r="G3519" i="21"/>
  <c r="G3531" i="21" s="1"/>
  <c r="G3534" i="21" s="1"/>
  <c r="G2666" i="21"/>
  <c r="G2689" i="21" s="1"/>
  <c r="G2692" i="21" s="1"/>
  <c r="K2753" i="21"/>
  <c r="K2768" i="21" s="1"/>
  <c r="M2794" i="21"/>
  <c r="G2883" i="21"/>
  <c r="M2951" i="21"/>
  <c r="I2967" i="21"/>
  <c r="I2966" i="21" s="1"/>
  <c r="L2968" i="21"/>
  <c r="H3519" i="21"/>
  <c r="H3531" i="21" s="1"/>
  <c r="H3534" i="21" s="1"/>
  <c r="M3084" i="21"/>
  <c r="G3125" i="21"/>
  <c r="G3124" i="21" s="1"/>
  <c r="K3222" i="21"/>
  <c r="M3248" i="21"/>
  <c r="H3333" i="21"/>
  <c r="H3366" i="21" s="1"/>
  <c r="M3358" i="21"/>
  <c r="M3472" i="21"/>
  <c r="J3519" i="21"/>
  <c r="M3520" i="21"/>
  <c r="K1042" i="21" l="1"/>
  <c r="K963" i="21"/>
  <c r="L102" i="21"/>
  <c r="M103" i="21"/>
  <c r="M2935" i="21"/>
  <c r="L2656" i="21"/>
  <c r="L2659" i="21" s="1"/>
  <c r="L2584" i="21"/>
  <c r="K2053" i="21"/>
  <c r="K2052" i="21" s="1"/>
  <c r="K2120" i="21"/>
  <c r="K2123" i="21" s="1"/>
  <c r="K1973" i="21"/>
  <c r="K1976" i="21" s="1"/>
  <c r="K1892" i="21"/>
  <c r="J683" i="21"/>
  <c r="M701" i="21"/>
  <c r="J722" i="21"/>
  <c r="M722" i="21" s="1"/>
  <c r="H241" i="21"/>
  <c r="H258" i="21"/>
  <c r="H262" i="21" s="1"/>
  <c r="M3412" i="21"/>
  <c r="J3411" i="21"/>
  <c r="K3213" i="21"/>
  <c r="K3294" i="21"/>
  <c r="K3297" i="21" s="1"/>
  <c r="J2657" i="21"/>
  <c r="M2657" i="21" s="1"/>
  <c r="M2641" i="21"/>
  <c r="M2910" i="21"/>
  <c r="J2925" i="21"/>
  <c r="K2730" i="21"/>
  <c r="G3375" i="21"/>
  <c r="G3434" i="21"/>
  <c r="G3437" i="21" s="1"/>
  <c r="H1988" i="21"/>
  <c r="H2043" i="21"/>
  <c r="H2045" i="21" s="1"/>
  <c r="M2655" i="21"/>
  <c r="J2659" i="21"/>
  <c r="M2659" i="21" s="1"/>
  <c r="L628" i="21"/>
  <c r="L631" i="21" s="1"/>
  <c r="L606" i="21"/>
  <c r="M2174" i="21"/>
  <c r="J2201" i="21"/>
  <c r="M2201" i="21" s="1"/>
  <c r="J413" i="21"/>
  <c r="M391" i="21"/>
  <c r="L171" i="21"/>
  <c r="L202" i="21"/>
  <c r="L205" i="21" s="1"/>
  <c r="M173" i="21"/>
  <c r="J202" i="21"/>
  <c r="J171" i="21"/>
  <c r="M171" i="21" s="1"/>
  <c r="H2120" i="21"/>
  <c r="H2123" i="21" s="1"/>
  <c r="H2053" i="21"/>
  <c r="H2052" i="21" s="1"/>
  <c r="K2770" i="21"/>
  <c r="J2753" i="21"/>
  <c r="M2759" i="21"/>
  <c r="J2846" i="21"/>
  <c r="M2846" i="21" s="1"/>
  <c r="M2831" i="21"/>
  <c r="J2777" i="21"/>
  <c r="M2777" i="21" s="1"/>
  <c r="J2449" i="21"/>
  <c r="M2450" i="21"/>
  <c r="L1882" i="21"/>
  <c r="L1885" i="21" s="1"/>
  <c r="L1839" i="21"/>
  <c r="L836" i="21"/>
  <c r="L854" i="21"/>
  <c r="L857" i="21" s="1"/>
  <c r="H82" i="21"/>
  <c r="H86" i="21" s="1"/>
  <c r="H4" i="21"/>
  <c r="L2200" i="21"/>
  <c r="L2139" i="21"/>
  <c r="M741" i="21"/>
  <c r="J772" i="21"/>
  <c r="J731" i="21"/>
  <c r="M731" i="21" s="1"/>
  <c r="G722" i="21"/>
  <c r="G724" i="21" s="1"/>
  <c r="G683" i="21"/>
  <c r="G3147" i="21"/>
  <c r="G3150" i="21" s="1"/>
  <c r="G3116" i="21"/>
  <c r="H3213" i="21"/>
  <c r="H3294" i="21"/>
  <c r="H3297" i="21" s="1"/>
  <c r="M2787" i="21"/>
  <c r="J2845" i="21"/>
  <c r="J2130" i="21"/>
  <c r="K1882" i="21"/>
  <c r="K1839" i="21"/>
  <c r="M3184" i="21"/>
  <c r="J3204" i="21"/>
  <c r="M3204" i="21" s="1"/>
  <c r="J3157" i="21"/>
  <c r="M3157" i="21" s="1"/>
  <c r="H1673" i="21"/>
  <c r="H1676" i="21" s="1"/>
  <c r="H1645" i="21"/>
  <c r="H1644" i="21" s="1"/>
  <c r="G2120" i="21"/>
  <c r="G2123" i="21" s="1"/>
  <c r="G2053" i="21"/>
  <c r="G2052" i="21" s="1"/>
  <c r="M1026" i="21"/>
  <c r="J149" i="21"/>
  <c r="J160" i="21"/>
  <c r="M150" i="21"/>
  <c r="J2269" i="21"/>
  <c r="M2219" i="21"/>
  <c r="K1645" i="21"/>
  <c r="K1644" i="21" s="1"/>
  <c r="K1673" i="21"/>
  <c r="K1676" i="21" s="1"/>
  <c r="G772" i="21"/>
  <c r="G775" i="21" s="1"/>
  <c r="G731" i="21"/>
  <c r="M2591" i="21"/>
  <c r="J2656" i="21"/>
  <c r="J2584" i="21"/>
  <c r="K3435" i="21"/>
  <c r="K3437" i="21" s="1"/>
  <c r="K3375" i="21"/>
  <c r="J2689" i="21"/>
  <c r="M2666" i="21"/>
  <c r="K1463" i="21"/>
  <c r="K1462" i="21" s="1"/>
  <c r="K1490" i="21"/>
  <c r="K1493" i="21" s="1"/>
  <c r="J382" i="21"/>
  <c r="J447" i="21"/>
  <c r="M447" i="21" s="1"/>
  <c r="J470" i="21"/>
  <c r="M455" i="21"/>
  <c r="J231" i="21"/>
  <c r="M213" i="21"/>
  <c r="J212" i="21"/>
  <c r="M119" i="21"/>
  <c r="K3005" i="21"/>
  <c r="K3008" i="21" s="1"/>
  <c r="K2967" i="21"/>
  <c r="K2966" i="21" s="1"/>
  <c r="H3375" i="21"/>
  <c r="H3434" i="21"/>
  <c r="H3437" i="21" s="1"/>
  <c r="K2584" i="21"/>
  <c r="K1589" i="21"/>
  <c r="K1592" i="21" s="1"/>
  <c r="K1568" i="21"/>
  <c r="K1567" i="21" s="1"/>
  <c r="M2335" i="21"/>
  <c r="J2210" i="21"/>
  <c r="L1490" i="21"/>
  <c r="L1493" i="21" s="1"/>
  <c r="L1463" i="21"/>
  <c r="L1462" i="21" s="1"/>
  <c r="H1318" i="21"/>
  <c r="H1321" i="21" s="1"/>
  <c r="H1297" i="21"/>
  <c r="K2574" i="21"/>
  <c r="K2577" i="21" s="1"/>
  <c r="K2511" i="21"/>
  <c r="M2520" i="21"/>
  <c r="M2574" i="21" s="1"/>
  <c r="J2900" i="21"/>
  <c r="M2883" i="21"/>
  <c r="J2882" i="21"/>
  <c r="H2342" i="21"/>
  <c r="I2219" i="21"/>
  <c r="I2269" i="21" s="1"/>
  <c r="M607" i="21"/>
  <c r="J606" i="21"/>
  <c r="M606" i="21" s="1"/>
  <c r="J627" i="21"/>
  <c r="J346" i="21"/>
  <c r="M299" i="21"/>
  <c r="G1634" i="21"/>
  <c r="G1637" i="21" s="1"/>
  <c r="G1600" i="21"/>
  <c r="G1599" i="21" s="1"/>
  <c r="L2270" i="21"/>
  <c r="L2272" i="21" s="1"/>
  <c r="L2210" i="21"/>
  <c r="K597" i="21"/>
  <c r="K600" i="21" s="1"/>
  <c r="K554" i="21"/>
  <c r="K553" i="21" s="1"/>
  <c r="M2521" i="21"/>
  <c r="H3071" i="21"/>
  <c r="H3107" i="21"/>
  <c r="H3110" i="21" s="1"/>
  <c r="L2730" i="21"/>
  <c r="H1533" i="21"/>
  <c r="H1532" i="21" s="1"/>
  <c r="H1557" i="21"/>
  <c r="H1560" i="21" s="1"/>
  <c r="H3157" i="21"/>
  <c r="H423" i="21"/>
  <c r="H422" i="21" s="1"/>
  <c r="H437" i="21"/>
  <c r="H440" i="21" s="1"/>
  <c r="L1973" i="21"/>
  <c r="L1976" i="21" s="1"/>
  <c r="L1892" i="21"/>
  <c r="I2140" i="21"/>
  <c r="G2200" i="21"/>
  <c r="G2139" i="21"/>
  <c r="G2130" i="21" s="1"/>
  <c r="L1600" i="21"/>
  <c r="L1599" i="21" s="1"/>
  <c r="L1634" i="21"/>
  <c r="L1637" i="21" s="1"/>
  <c r="J1673" i="21"/>
  <c r="J1645" i="21"/>
  <c r="M1646" i="21"/>
  <c r="K102" i="21"/>
  <c r="L3005" i="21"/>
  <c r="L3008" i="21" s="1"/>
  <c r="L2967" i="21"/>
  <c r="L2966" i="21" s="1"/>
  <c r="M2701" i="21"/>
  <c r="J2720" i="21"/>
  <c r="J3366" i="21"/>
  <c r="J3368" i="21" s="1"/>
  <c r="J3304" i="21"/>
  <c r="M3304" i="21" s="1"/>
  <c r="M3333" i="21"/>
  <c r="H3444" i="21"/>
  <c r="H3508" i="21"/>
  <c r="H3511" i="21" s="1"/>
  <c r="L2770" i="21"/>
  <c r="G1490" i="21"/>
  <c r="G1493" i="21" s="1"/>
  <c r="G1463" i="21"/>
  <c r="G1462" i="21" s="1"/>
  <c r="L1297" i="21"/>
  <c r="L1318" i="21"/>
  <c r="L1321" i="21" s="1"/>
  <c r="H2139" i="21"/>
  <c r="H2130" i="21" s="1"/>
  <c r="H2200" i="21"/>
  <c r="H2203" i="21" s="1"/>
  <c r="M1330" i="21"/>
  <c r="J1363" i="21"/>
  <c r="J1230" i="21"/>
  <c r="J1211" i="21"/>
  <c r="M1211" i="21" s="1"/>
  <c r="M1213" i="21"/>
  <c r="G212" i="21"/>
  <c r="G211" i="21" s="1"/>
  <c r="G231" i="21"/>
  <c r="G234" i="21" s="1"/>
  <c r="K231" i="21"/>
  <c r="K234" i="21" s="1"/>
  <c r="K212" i="21"/>
  <c r="K211" i="21" s="1"/>
  <c r="L3444" i="21"/>
  <c r="L3508" i="21"/>
  <c r="L3511" i="21" s="1"/>
  <c r="L3213" i="21"/>
  <c r="L3294" i="21"/>
  <c r="L3297" i="21" s="1"/>
  <c r="G1533" i="21"/>
  <c r="G1532" i="21" s="1"/>
  <c r="G1557" i="21"/>
  <c r="G1560" i="21" s="1"/>
  <c r="J1525" i="21"/>
  <c r="H731" i="21"/>
  <c r="H772" i="21"/>
  <c r="H775" i="21" s="1"/>
  <c r="L1988" i="21"/>
  <c r="M2382" i="21"/>
  <c r="J2381" i="21"/>
  <c r="J93" i="21"/>
  <c r="J139" i="21"/>
  <c r="H202" i="21"/>
  <c r="H205" i="21" s="1"/>
  <c r="H171" i="21"/>
  <c r="M953" i="21"/>
  <c r="J956" i="21"/>
  <c r="M956" i="21" s="1"/>
  <c r="M437" i="21"/>
  <c r="J440" i="21"/>
  <c r="M440" i="21" s="1"/>
  <c r="M1464" i="21"/>
  <c r="J1463" i="21"/>
  <c r="J1490" i="21"/>
  <c r="K171" i="21"/>
  <c r="K202" i="21"/>
  <c r="K205" i="21" s="1"/>
  <c r="K722" i="21"/>
  <c r="K724" i="21" s="1"/>
  <c r="K683" i="21"/>
  <c r="M543" i="21"/>
  <c r="J546" i="21"/>
  <c r="M546" i="21" s="1"/>
  <c r="J3023" i="21"/>
  <c r="M3024" i="21"/>
  <c r="G2846" i="21"/>
  <c r="G2848" i="21" s="1"/>
  <c r="G2777" i="21"/>
  <c r="K3511" i="21"/>
  <c r="L2203" i="21"/>
  <c r="K2472" i="21"/>
  <c r="M2254" i="21"/>
  <c r="J1287" i="21"/>
  <c r="M1270" i="21"/>
  <c r="K795" i="21"/>
  <c r="K798" i="21" s="1"/>
  <c r="K783" i="21"/>
  <c r="K782" i="21" s="1"/>
  <c r="H3014" i="21"/>
  <c r="M1693" i="21"/>
  <c r="M2472" i="21"/>
  <c r="J854" i="21"/>
  <c r="M837" i="21"/>
  <c r="K356" i="21"/>
  <c r="M357" i="21"/>
  <c r="L1051" i="21"/>
  <c r="L1148" i="21"/>
  <c r="L1151" i="21" s="1"/>
  <c r="K67" i="21"/>
  <c r="M929" i="21"/>
  <c r="M122" i="21"/>
  <c r="G917" i="21"/>
  <c r="G920" i="21" s="1"/>
  <c r="G863" i="21"/>
  <c r="J3079" i="21"/>
  <c r="M3080" i="21"/>
  <c r="H554" i="21"/>
  <c r="H553" i="21" s="1"/>
  <c r="H597" i="21"/>
  <c r="H600" i="21" s="1"/>
  <c r="L3062" i="21"/>
  <c r="L3065" i="21" s="1"/>
  <c r="L3014" i="21"/>
  <c r="K1600" i="21"/>
  <c r="K1599" i="21" s="1"/>
  <c r="K1634" i="21"/>
  <c r="K1637" i="21" s="1"/>
  <c r="I2210" i="21"/>
  <c r="I2270" i="21"/>
  <c r="J1988" i="21"/>
  <c r="M1988" i="21" s="1"/>
  <c r="M2027" i="21"/>
  <c r="J2043" i="21"/>
  <c r="M2043" i="21" s="1"/>
  <c r="L2406" i="21"/>
  <c r="L2408" i="21" s="1"/>
  <c r="L2342" i="21"/>
  <c r="M2513" i="21"/>
  <c r="J2512" i="21"/>
  <c r="K2210" i="21"/>
  <c r="K2270" i="21"/>
  <c r="M2270" i="21" s="1"/>
  <c r="G1051" i="21"/>
  <c r="G1148" i="21"/>
  <c r="G1151" i="21" s="1"/>
  <c r="G138" i="21"/>
  <c r="G142" i="21" s="1"/>
  <c r="G93" i="21"/>
  <c r="J2857" i="21"/>
  <c r="M2858" i="21"/>
  <c r="L1201" i="21"/>
  <c r="L1204" i="21" s="1"/>
  <c r="L1158" i="21"/>
  <c r="L1157" i="21" s="1"/>
  <c r="G1297" i="21"/>
  <c r="G1318" i="21"/>
  <c r="G1321" i="21" s="1"/>
  <c r="K1051" i="21"/>
  <c r="K1148" i="21"/>
  <c r="K1151" i="21" s="1"/>
  <c r="J843" i="21"/>
  <c r="M844" i="21"/>
  <c r="L783" i="21"/>
  <c r="L782" i="21" s="1"/>
  <c r="L795" i="21"/>
  <c r="L798" i="21" s="1"/>
  <c r="G1158" i="21"/>
  <c r="G1157" i="21" s="1"/>
  <c r="M13" i="21"/>
  <c r="J83" i="21"/>
  <c r="L370" i="21"/>
  <c r="M370" i="21" s="1"/>
  <c r="L470" i="21"/>
  <c r="L473" i="21" s="1"/>
  <c r="L447" i="21"/>
  <c r="M2424" i="21"/>
  <c r="J2415" i="21"/>
  <c r="M2415" i="21" s="1"/>
  <c r="J2462" i="21"/>
  <c r="M2199" i="21"/>
  <c r="J2203" i="21"/>
  <c r="M2203" i="21" s="1"/>
  <c r="G1683" i="21"/>
  <c r="G1779" i="21"/>
  <c r="G1782" i="21" s="1"/>
  <c r="M196" i="21"/>
  <c r="J195" i="21"/>
  <c r="G1041" i="21"/>
  <c r="G1044" i="21" s="1"/>
  <c r="J1983" i="21"/>
  <c r="M1984" i="21"/>
  <c r="J291" i="21"/>
  <c r="M273" i="21"/>
  <c r="H805" i="21"/>
  <c r="H827" i="21"/>
  <c r="H830" i="21" s="1"/>
  <c r="I2054" i="21"/>
  <c r="G2210" i="21"/>
  <c r="G2270" i="21"/>
  <c r="L291" i="21"/>
  <c r="L293" i="21" s="1"/>
  <c r="L269" i="21"/>
  <c r="L268" i="21" s="1"/>
  <c r="J673" i="21"/>
  <c r="M639" i="21"/>
  <c r="L356" i="21"/>
  <c r="L379" i="21" s="1"/>
  <c r="L382" i="21" s="1"/>
  <c r="H683" i="21"/>
  <c r="H722" i="21"/>
  <c r="H724" i="21" s="1"/>
  <c r="M3385" i="21"/>
  <c r="J3434" i="21"/>
  <c r="J3375" i="21"/>
  <c r="M3375" i="21" s="1"/>
  <c r="G2574" i="21"/>
  <c r="G2577" i="21" s="1"/>
  <c r="G2511" i="21"/>
  <c r="M3509" i="21"/>
  <c r="J3511" i="21"/>
  <c r="M3125" i="21"/>
  <c r="J3124" i="21"/>
  <c r="H2845" i="21"/>
  <c r="H2848" i="21" s="1"/>
  <c r="H2777" i="21"/>
  <c r="J1589" i="21"/>
  <c r="M1569" i="21"/>
  <c r="J1568" i="21"/>
  <c r="M1828" i="21"/>
  <c r="M2332" i="21"/>
  <c r="L863" i="21"/>
  <c r="L917" i="21"/>
  <c r="L920" i="21" s="1"/>
  <c r="L3434" i="21"/>
  <c r="L3437" i="21" s="1"/>
  <c r="L3375" i="21"/>
  <c r="L1568" i="21"/>
  <c r="L1567" i="21" s="1"/>
  <c r="L1589" i="21"/>
  <c r="L1592" i="21" s="1"/>
  <c r="J782" i="21"/>
  <c r="J1431" i="21"/>
  <c r="M1431" i="21" s="1"/>
  <c r="M1433" i="21"/>
  <c r="J1452" i="21"/>
  <c r="J1866" i="21"/>
  <c r="M1867" i="21"/>
  <c r="J2287" i="21"/>
  <c r="M2288" i="21"/>
  <c r="H2270" i="21"/>
  <c r="H2272" i="21" s="1"/>
  <c r="H2210" i="21"/>
  <c r="G2405" i="21"/>
  <c r="G2408" i="21" s="1"/>
  <c r="G2342" i="21"/>
  <c r="J864" i="21"/>
  <c r="M865" i="21"/>
  <c r="J1297" i="21"/>
  <c r="M1299" i="21"/>
  <c r="J1318" i="21"/>
  <c r="J618" i="21"/>
  <c r="M619" i="21"/>
  <c r="J798" i="21"/>
  <c r="I1158" i="21"/>
  <c r="I1157" i="21" s="1"/>
  <c r="H1044" i="21"/>
  <c r="G1892" i="21"/>
  <c r="M3264" i="21"/>
  <c r="J3295" i="21"/>
  <c r="M3295" i="21" s="1"/>
  <c r="J3294" i="21"/>
  <c r="M3222" i="21"/>
  <c r="J3213" i="21"/>
  <c r="G2767" i="21"/>
  <c r="G2770" i="21" s="1"/>
  <c r="G2730" i="21"/>
  <c r="J2120" i="21"/>
  <c r="J2053" i="21"/>
  <c r="M2054" i="21"/>
  <c r="J1600" i="21"/>
  <c r="J1634" i="21"/>
  <c r="M1601" i="21"/>
  <c r="L772" i="21"/>
  <c r="L775" i="21" s="1"/>
  <c r="L731" i="21"/>
  <c r="K2845" i="21"/>
  <c r="K2848" i="21" s="1"/>
  <c r="K2777" i="21"/>
  <c r="J269" i="21"/>
  <c r="L597" i="21"/>
  <c r="L600" i="21" s="1"/>
  <c r="L554" i="21"/>
  <c r="L553" i="21" s="1"/>
  <c r="J1260" i="21"/>
  <c r="M1241" i="21"/>
  <c r="M1053" i="21"/>
  <c r="J1052" i="21"/>
  <c r="J3531" i="21"/>
  <c r="M3519" i="21"/>
  <c r="K3366" i="21"/>
  <c r="K3368" i="21" s="1"/>
  <c r="K3304" i="21"/>
  <c r="J2575" i="21"/>
  <c r="M2555" i="21"/>
  <c r="K2279" i="21"/>
  <c r="K2307" i="21"/>
  <c r="G2856" i="21"/>
  <c r="G2871" i="21"/>
  <c r="G2874" i="21" s="1"/>
  <c r="M1762" i="21"/>
  <c r="J1747" i="21"/>
  <c r="J3005" i="21"/>
  <c r="J2967" i="21"/>
  <c r="M2968" i="21"/>
  <c r="G2900" i="21"/>
  <c r="G2903" i="21" s="1"/>
  <c r="G2882" i="21"/>
  <c r="G2881" i="21" s="1"/>
  <c r="J3061" i="21"/>
  <c r="J3014" i="21"/>
  <c r="M3014" i="21" s="1"/>
  <c r="M3015" i="21"/>
  <c r="L2871" i="21"/>
  <c r="L2874" i="21" s="1"/>
  <c r="L2856" i="21"/>
  <c r="J3206" i="21"/>
  <c r="M3206" i="21" s="1"/>
  <c r="K1044" i="21"/>
  <c r="M1940" i="21"/>
  <c r="J1939" i="21"/>
  <c r="G1673" i="21"/>
  <c r="G1676" i="21" s="1"/>
  <c r="G1645" i="21"/>
  <c r="G1644" i="21" s="1"/>
  <c r="H3065" i="21"/>
  <c r="J1500" i="21"/>
  <c r="K1779" i="21"/>
  <c r="K1782" i="21" s="1"/>
  <c r="M1692" i="21"/>
  <c r="K1683" i="21"/>
  <c r="M1997" i="21"/>
  <c r="J2042" i="21"/>
  <c r="M2474" i="21"/>
  <c r="G1501" i="21"/>
  <c r="G1500" i="21" s="1"/>
  <c r="G1522" i="21"/>
  <c r="G1525" i="21" s="1"/>
  <c r="K731" i="21"/>
  <c r="K772" i="21"/>
  <c r="K775" i="21" s="1"/>
  <c r="M2200" i="21"/>
  <c r="M1374" i="21"/>
  <c r="J1421" i="21"/>
  <c r="L259" i="21"/>
  <c r="L262" i="21" s="1"/>
  <c r="M262" i="21" s="1"/>
  <c r="L241" i="21"/>
  <c r="M241" i="21" s="1"/>
  <c r="H1782" i="21"/>
  <c r="J1014" i="21"/>
  <c r="M1015" i="21"/>
  <c r="M1128" i="21"/>
  <c r="J422" i="21"/>
  <c r="M422" i="21" s="1"/>
  <c r="M423" i="21"/>
  <c r="J1158" i="21"/>
  <c r="M1168" i="21"/>
  <c r="J1201" i="21"/>
  <c r="J1892" i="21"/>
  <c r="M1892" i="21" s="1"/>
  <c r="M1901" i="21"/>
  <c r="J1973" i="21"/>
  <c r="H3005" i="21"/>
  <c r="H3008" i="21" s="1"/>
  <c r="H2967" i="21"/>
  <c r="H2966" i="21" s="1"/>
  <c r="J2730" i="21"/>
  <c r="J2767" i="21"/>
  <c r="M2731" i="21"/>
  <c r="M3444" i="21"/>
  <c r="M2093" i="21"/>
  <c r="J2121" i="21"/>
  <c r="M2121" i="21" s="1"/>
  <c r="G2504" i="21"/>
  <c r="G2203" i="21"/>
  <c r="M899" i="21"/>
  <c r="J898" i="21"/>
  <c r="H2472" i="21"/>
  <c r="H2501" i="21"/>
  <c r="H2504" i="21" s="1"/>
  <c r="G1452" i="21"/>
  <c r="G1455" i="21" s="1"/>
  <c r="G1431" i="21"/>
  <c r="H2656" i="21"/>
  <c r="H2659" i="21" s="1"/>
  <c r="H2584" i="21"/>
  <c r="J1557" i="21"/>
  <c r="J1533" i="21"/>
  <c r="M1534" i="21"/>
  <c r="M2501" i="21"/>
  <c r="J2504" i="21"/>
  <c r="M2504" i="21" s="1"/>
  <c r="L1522" i="21"/>
  <c r="L1525" i="21" s="1"/>
  <c r="L1501" i="21"/>
  <c r="L1500" i="21" s="1"/>
  <c r="J597" i="21"/>
  <c r="J554" i="21"/>
  <c r="M555" i="21"/>
  <c r="L2777" i="21"/>
  <c r="J721" i="21"/>
  <c r="M691" i="21"/>
  <c r="G2272" i="21"/>
  <c r="H1158" i="21"/>
  <c r="H1157" i="21" s="1"/>
  <c r="M1129" i="21"/>
  <c r="H1683" i="21"/>
  <c r="J67" i="21"/>
  <c r="M68" i="21"/>
  <c r="L963" i="21"/>
  <c r="J973" i="21"/>
  <c r="M1010" i="21"/>
  <c r="J1041" i="21"/>
  <c r="J3534" i="21" l="1"/>
  <c r="M3534" i="21" s="1"/>
  <c r="M3531" i="21"/>
  <c r="M1452" i="21"/>
  <c r="M1455" i="21" s="1"/>
  <c r="J1455" i="21"/>
  <c r="I2053" i="21"/>
  <c r="I2052" i="21" s="1"/>
  <c r="I2120" i="21"/>
  <c r="I2123" i="21" s="1"/>
  <c r="J84" i="21"/>
  <c r="M84" i="21" s="1"/>
  <c r="M67" i="21"/>
  <c r="M898" i="21"/>
  <c r="J918" i="21"/>
  <c r="M918" i="21" s="1"/>
  <c r="M1973" i="21"/>
  <c r="J1976" i="21"/>
  <c r="M1976" i="21" s="1"/>
  <c r="J1637" i="21"/>
  <c r="M1634" i="21"/>
  <c r="M1637" i="21" s="1"/>
  <c r="M3434" i="21"/>
  <c r="K139" i="21"/>
  <c r="K142" i="21" s="1"/>
  <c r="K93" i="21"/>
  <c r="J2903" i="21"/>
  <c r="M2900" i="21"/>
  <c r="M2903" i="21" s="1"/>
  <c r="J1424" i="21"/>
  <c r="M1421" i="21"/>
  <c r="M1424" i="21" s="1"/>
  <c r="J863" i="21"/>
  <c r="M863" i="21" s="1"/>
  <c r="J917" i="21"/>
  <c r="M864" i="21"/>
  <c r="J1592" i="21"/>
  <c r="M1592" i="21" s="1"/>
  <c r="M1589" i="21"/>
  <c r="M2462" i="21"/>
  <c r="M1645" i="21"/>
  <c r="J1644" i="21"/>
  <c r="M1644" i="21" s="1"/>
  <c r="M202" i="21"/>
  <c r="M205" i="21" s="1"/>
  <c r="J205" i="21"/>
  <c r="M1201" i="21"/>
  <c r="J1204" i="21"/>
  <c r="M1204" i="21" s="1"/>
  <c r="J1263" i="21"/>
  <c r="M1263" i="21" s="1"/>
  <c r="M1260" i="21"/>
  <c r="K84" i="21"/>
  <c r="K86" i="21" s="1"/>
  <c r="K4" i="21"/>
  <c r="M3023" i="21"/>
  <c r="J3062" i="21"/>
  <c r="M3062" i="21" s="1"/>
  <c r="M1525" i="21"/>
  <c r="M1673" i="21"/>
  <c r="J1676" i="21"/>
  <c r="M1676" i="21" s="1"/>
  <c r="M1501" i="21"/>
  <c r="M2307" i="21"/>
  <c r="K2309" i="21"/>
  <c r="M259" i="21"/>
  <c r="M1522" i="21"/>
  <c r="M2269" i="21"/>
  <c r="J2272" i="21"/>
  <c r="M1557" i="21"/>
  <c r="J1560" i="21"/>
  <c r="M1560" i="21" s="1"/>
  <c r="M3124" i="21"/>
  <c r="J3116" i="21"/>
  <c r="M3116" i="21" s="1"/>
  <c r="J3147" i="21"/>
  <c r="M627" i="21"/>
  <c r="J631" i="21"/>
  <c r="M631" i="21" s="1"/>
  <c r="J268" i="21"/>
  <c r="M269" i="21"/>
  <c r="M795" i="21"/>
  <c r="M1363" i="21"/>
  <c r="M1366" i="21" s="1"/>
  <c r="J1366" i="21"/>
  <c r="J211" i="21"/>
  <c r="M211" i="21" s="1"/>
  <c r="M212" i="21"/>
  <c r="K2272" i="21"/>
  <c r="L2130" i="21"/>
  <c r="M2130" i="21" s="1"/>
  <c r="M2139" i="21"/>
  <c r="M413" i="21"/>
  <c r="J416" i="21"/>
  <c r="M416" i="21" s="1"/>
  <c r="M683" i="21"/>
  <c r="M2767" i="21"/>
  <c r="M1939" i="21"/>
  <c r="J1974" i="21"/>
  <c r="M1974" i="21" s="1"/>
  <c r="J2966" i="21"/>
  <c r="M2966" i="21" s="1"/>
  <c r="M2967" i="21"/>
  <c r="M3213" i="21"/>
  <c r="J2306" i="21"/>
  <c r="M2287" i="21"/>
  <c r="J2279" i="21"/>
  <c r="M2279" i="21" s="1"/>
  <c r="M195" i="21"/>
  <c r="J203" i="21"/>
  <c r="M203" i="21" s="1"/>
  <c r="J4" i="21"/>
  <c r="J142" i="21"/>
  <c r="J2723" i="21"/>
  <c r="M2723" i="21" s="1"/>
  <c r="M2720" i="21"/>
  <c r="I2139" i="21"/>
  <c r="I2130" i="21" s="1"/>
  <c r="I2200" i="21"/>
  <c r="I2203" i="21" s="1"/>
  <c r="I2272" i="21"/>
  <c r="M2210" i="21"/>
  <c r="J234" i="21"/>
  <c r="M234" i="21" s="1"/>
  <c r="M231" i="21"/>
  <c r="M2584" i="21"/>
  <c r="M2845" i="21"/>
  <c r="J2848" i="21"/>
  <c r="M2848" i="21" s="1"/>
  <c r="M291" i="21"/>
  <c r="J293" i="21"/>
  <c r="M293" i="21" s="1"/>
  <c r="J1982" i="21"/>
  <c r="M1982" i="21" s="1"/>
  <c r="M1983" i="21"/>
  <c r="M1230" i="21"/>
  <c r="M1233" i="21" s="1"/>
  <c r="J1233" i="21"/>
  <c r="M2925" i="21"/>
  <c r="M2928" i="21" s="1"/>
  <c r="J2928" i="21"/>
  <c r="M2656" i="21"/>
  <c r="M2753" i="21"/>
  <c r="J2768" i="21"/>
  <c r="M2768" i="21" s="1"/>
  <c r="J1683" i="21"/>
  <c r="M1683" i="21" s="1"/>
  <c r="M1747" i="21"/>
  <c r="J1780" i="21"/>
  <c r="J2871" i="21"/>
  <c r="M2857" i="21"/>
  <c r="J2856" i="21"/>
  <c r="M2856" i="21" s="1"/>
  <c r="J1462" i="21"/>
  <c r="M1462" i="21" s="1"/>
  <c r="M1463" i="21"/>
  <c r="J1148" i="21"/>
  <c r="M1052" i="21"/>
  <c r="J1051" i="21"/>
  <c r="M1051" i="21" s="1"/>
  <c r="M1297" i="21"/>
  <c r="J1567" i="21"/>
  <c r="M1567" i="21" s="1"/>
  <c r="M1568" i="21"/>
  <c r="M1600" i="21"/>
  <c r="J1599" i="21"/>
  <c r="M1599" i="21" s="1"/>
  <c r="J3435" i="21"/>
  <c r="M3435" i="21" s="1"/>
  <c r="M3411" i="21"/>
  <c r="M783" i="21"/>
  <c r="M1500" i="21"/>
  <c r="M2053" i="21"/>
  <c r="J2052" i="21"/>
  <c r="M2052" i="21" s="1"/>
  <c r="M782" i="21"/>
  <c r="M843" i="21"/>
  <c r="J855" i="21"/>
  <c r="M855" i="21" s="1"/>
  <c r="J1532" i="21"/>
  <c r="M1532" i="21" s="1"/>
  <c r="M1533" i="21"/>
  <c r="J3065" i="21"/>
  <c r="M3065" i="21" s="1"/>
  <c r="M3061" i="21"/>
  <c r="J2123" i="21"/>
  <c r="M2123" i="21" s="1"/>
  <c r="M2120" i="21"/>
  <c r="J349" i="21"/>
  <c r="M349" i="21" s="1"/>
  <c r="M346" i="21"/>
  <c r="J2463" i="21"/>
  <c r="M2463" i="21" s="1"/>
  <c r="M2449" i="21"/>
  <c r="J1157" i="21"/>
  <c r="M1158" i="21"/>
  <c r="M1287" i="21"/>
  <c r="J1290" i="21"/>
  <c r="M1290" i="21" s="1"/>
  <c r="M2689" i="21"/>
  <c r="J2692" i="21"/>
  <c r="M2692" i="21" s="1"/>
  <c r="J775" i="21"/>
  <c r="M775" i="21" s="1"/>
  <c r="M772" i="21"/>
  <c r="L139" i="21"/>
  <c r="L142" i="21" s="1"/>
  <c r="L93" i="21"/>
  <c r="M93" i="21" s="1"/>
  <c r="M721" i="21"/>
  <c r="J724" i="21"/>
  <c r="M724" i="21" s="1"/>
  <c r="J676" i="21"/>
  <c r="M676" i="21" s="1"/>
  <c r="M673" i="21"/>
  <c r="J2573" i="21"/>
  <c r="J2577" i="21" s="1"/>
  <c r="J2511" i="21"/>
  <c r="M2511" i="21" s="1"/>
  <c r="M2573" i="21" s="1"/>
  <c r="M2577" i="21" s="1"/>
  <c r="M2512" i="21"/>
  <c r="J163" i="21"/>
  <c r="M163" i="21" s="1"/>
  <c r="M160" i="21"/>
  <c r="K1885" i="21"/>
  <c r="M1882" i="21"/>
  <c r="M1041" i="21"/>
  <c r="J1044" i="21"/>
  <c r="M1044" i="21" s="1"/>
  <c r="M798" i="21"/>
  <c r="M3511" i="21"/>
  <c r="K379" i="21"/>
  <c r="M356" i="21"/>
  <c r="M102" i="21"/>
  <c r="J148" i="21"/>
  <c r="M148" i="21" s="1"/>
  <c r="M149" i="21"/>
  <c r="M973" i="21"/>
  <c r="J963" i="21"/>
  <c r="M963" i="21" s="1"/>
  <c r="J553" i="21"/>
  <c r="M553" i="21" s="1"/>
  <c r="M554" i="21"/>
  <c r="M2730" i="21"/>
  <c r="M3005" i="21"/>
  <c r="J3008" i="21"/>
  <c r="M3008" i="21" s="1"/>
  <c r="J628" i="21"/>
  <c r="M628" i="21" s="1"/>
  <c r="M618" i="21"/>
  <c r="M83" i="21"/>
  <c r="J836" i="21"/>
  <c r="M836" i="21" s="1"/>
  <c r="J600" i="21"/>
  <c r="M600" i="21" s="1"/>
  <c r="M597" i="21"/>
  <c r="J1042" i="21"/>
  <c r="M1042" i="21" s="1"/>
  <c r="M1014" i="21"/>
  <c r="M2042" i="21"/>
  <c r="J2045" i="21"/>
  <c r="M2045" i="21" s="1"/>
  <c r="M1779" i="21"/>
  <c r="J3297" i="21"/>
  <c r="M3297" i="21" s="1"/>
  <c r="M3294" i="21"/>
  <c r="M1318" i="21"/>
  <c r="M1321" i="21" s="1"/>
  <c r="J1321" i="21"/>
  <c r="J1883" i="21"/>
  <c r="M1866" i="21"/>
  <c r="J1839" i="21"/>
  <c r="M1839" i="21" s="1"/>
  <c r="M3079" i="21"/>
  <c r="J3071" i="21"/>
  <c r="M3071" i="21" s="1"/>
  <c r="J3107" i="21"/>
  <c r="J857" i="21"/>
  <c r="M857" i="21" s="1"/>
  <c r="M854" i="21"/>
  <c r="M3508" i="21"/>
  <c r="J1493" i="21"/>
  <c r="M1490" i="21"/>
  <c r="M1493" i="21" s="1"/>
  <c r="J2342" i="21"/>
  <c r="M2342" i="21" s="1"/>
  <c r="M2381" i="21"/>
  <c r="M2406" i="21" s="1"/>
  <c r="M2408" i="21" s="1"/>
  <c r="J2406" i="21"/>
  <c r="J2408" i="21" s="1"/>
  <c r="M2882" i="21"/>
  <c r="J2881" i="21"/>
  <c r="M2881" i="21" s="1"/>
  <c r="M470" i="21"/>
  <c r="J473" i="21"/>
  <c r="M473" i="21" s="1"/>
  <c r="M3147" i="21" l="1"/>
  <c r="J3150" i="21"/>
  <c r="M3150" i="21" s="1"/>
  <c r="M1883" i="21"/>
  <c r="J1885" i="21"/>
  <c r="M1885" i="21" s="1"/>
  <c r="J2465" i="21"/>
  <c r="M2465" i="21" s="1"/>
  <c r="M139" i="21"/>
  <c r="M2272" i="21"/>
  <c r="J3437" i="21"/>
  <c r="M3437" i="21" s="1"/>
  <c r="K382" i="21"/>
  <c r="M382" i="21" s="1"/>
  <c r="M379" i="21"/>
  <c r="M142" i="21"/>
  <c r="M1148" i="21"/>
  <c r="J1151" i="21"/>
  <c r="M1151" i="21" s="1"/>
  <c r="M2306" i="21"/>
  <c r="J2309" i="21"/>
  <c r="M2309" i="21" s="1"/>
  <c r="J86" i="21"/>
  <c r="M86" i="21" s="1"/>
  <c r="M2871" i="21"/>
  <c r="J2874" i="21"/>
  <c r="M2874" i="21" s="1"/>
  <c r="M1780" i="21"/>
  <c r="J1782" i="21"/>
  <c r="M1782" i="21" s="1"/>
  <c r="M4" i="21"/>
  <c r="J2770" i="21"/>
  <c r="M2770" i="21" s="1"/>
  <c r="J3110" i="21"/>
  <c r="M3110" i="21" s="1"/>
  <c r="M3107" i="21"/>
  <c r="M917" i="21"/>
  <c r="J920" i="21"/>
  <c r="M920" i="21" s="1"/>
  <c r="G1465" i="20" l="1"/>
  <c r="K1463" i="20"/>
  <c r="J1463" i="20"/>
  <c r="G1463" i="20"/>
  <c r="F1463" i="20"/>
  <c r="E1463" i="20"/>
  <c r="D1463" i="20"/>
  <c r="K1462" i="20"/>
  <c r="J1462" i="20"/>
  <c r="I1462" i="20"/>
  <c r="I1463" i="20" s="1"/>
  <c r="H1462" i="20"/>
  <c r="F1461" i="20"/>
  <c r="F1465" i="20" s="1"/>
  <c r="E1461" i="20"/>
  <c r="E1465" i="20" s="1"/>
  <c r="D1461" i="20"/>
  <c r="D1465" i="20" s="1"/>
  <c r="L1460" i="20"/>
  <c r="K1460" i="20"/>
  <c r="J1460" i="20"/>
  <c r="I1460" i="20"/>
  <c r="H1460" i="20"/>
  <c r="K1459" i="20"/>
  <c r="J1459" i="20"/>
  <c r="I1459" i="20"/>
  <c r="H1459" i="20"/>
  <c r="L1459" i="20" s="1"/>
  <c r="L1458" i="20"/>
  <c r="K1458" i="20"/>
  <c r="J1458" i="20"/>
  <c r="I1458" i="20"/>
  <c r="H1458" i="20"/>
  <c r="L1457" i="20"/>
  <c r="K1457" i="20"/>
  <c r="J1457" i="20"/>
  <c r="I1457" i="20"/>
  <c r="H1457" i="20"/>
  <c r="K1456" i="20"/>
  <c r="J1456" i="20"/>
  <c r="I1456" i="20"/>
  <c r="H1456" i="20"/>
  <c r="L1456" i="20" s="1"/>
  <c r="L1455" i="20"/>
  <c r="K1455" i="20"/>
  <c r="J1455" i="20"/>
  <c r="I1455" i="20"/>
  <c r="H1455" i="20"/>
  <c r="K1454" i="20"/>
  <c r="J1454" i="20"/>
  <c r="I1454" i="20"/>
  <c r="H1454" i="20"/>
  <c r="L1454" i="20" s="1"/>
  <c r="L1453" i="20"/>
  <c r="K1453" i="20"/>
  <c r="J1453" i="20"/>
  <c r="I1453" i="20"/>
  <c r="H1453" i="20"/>
  <c r="K1452" i="20"/>
  <c r="J1452" i="20"/>
  <c r="I1452" i="20"/>
  <c r="H1452" i="20"/>
  <c r="L1452" i="20" s="1"/>
  <c r="K1451" i="20"/>
  <c r="J1451" i="20"/>
  <c r="I1451" i="20"/>
  <c r="H1451" i="20"/>
  <c r="L1451" i="20" s="1"/>
  <c r="L1450" i="20"/>
  <c r="K1450" i="20"/>
  <c r="J1450" i="20"/>
  <c r="I1450" i="20"/>
  <c r="H1450" i="20"/>
  <c r="K1449" i="20"/>
  <c r="J1449" i="20"/>
  <c r="I1449" i="20"/>
  <c r="H1449" i="20"/>
  <c r="L1449" i="20" s="1"/>
  <c r="L1448" i="20"/>
  <c r="K1448" i="20"/>
  <c r="J1448" i="20"/>
  <c r="I1448" i="20"/>
  <c r="H1448" i="20"/>
  <c r="K1447" i="20"/>
  <c r="J1447" i="20"/>
  <c r="I1447" i="20"/>
  <c r="H1447" i="20"/>
  <c r="L1447" i="20" s="1"/>
  <c r="K1446" i="20"/>
  <c r="J1446" i="20"/>
  <c r="I1446" i="20"/>
  <c r="H1446" i="20"/>
  <c r="L1446" i="20" s="1"/>
  <c r="L1445" i="20"/>
  <c r="K1445" i="20"/>
  <c r="J1445" i="20"/>
  <c r="I1445" i="20"/>
  <c r="H1445" i="20"/>
  <c r="K1444" i="20"/>
  <c r="J1444" i="20"/>
  <c r="I1444" i="20"/>
  <c r="H1444" i="20"/>
  <c r="L1444" i="20" s="1"/>
  <c r="L1443" i="20"/>
  <c r="K1443" i="20"/>
  <c r="J1443" i="20"/>
  <c r="I1443" i="20"/>
  <c r="H1443" i="20"/>
  <c r="K1442" i="20"/>
  <c r="J1442" i="20"/>
  <c r="I1442" i="20"/>
  <c r="H1442" i="20"/>
  <c r="L1442" i="20" s="1"/>
  <c r="K1441" i="20"/>
  <c r="J1441" i="20"/>
  <c r="I1441" i="20"/>
  <c r="H1441" i="20"/>
  <c r="L1441" i="20" s="1"/>
  <c r="L1440" i="20"/>
  <c r="K1440" i="20"/>
  <c r="J1440" i="20"/>
  <c r="I1440" i="20"/>
  <c r="H1440" i="20"/>
  <c r="K1439" i="20"/>
  <c r="J1439" i="20"/>
  <c r="I1439" i="20"/>
  <c r="H1439" i="20"/>
  <c r="L1439" i="20" s="1"/>
  <c r="L1438" i="20"/>
  <c r="K1438" i="20"/>
  <c r="J1438" i="20"/>
  <c r="I1438" i="20"/>
  <c r="H1438" i="20"/>
  <c r="K1437" i="20"/>
  <c r="J1437" i="20"/>
  <c r="I1437" i="20"/>
  <c r="H1437" i="20"/>
  <c r="L1437" i="20" s="1"/>
  <c r="K1436" i="20"/>
  <c r="J1436" i="20"/>
  <c r="I1436" i="20"/>
  <c r="H1436" i="20"/>
  <c r="L1436" i="20" s="1"/>
  <c r="K1435" i="20"/>
  <c r="J1435" i="20"/>
  <c r="I1435" i="20"/>
  <c r="H1435" i="20"/>
  <c r="L1435" i="20" s="1"/>
  <c r="K1434" i="20"/>
  <c r="J1434" i="20"/>
  <c r="I1434" i="20"/>
  <c r="H1434" i="20"/>
  <c r="L1434" i="20" s="1"/>
  <c r="L1433" i="20"/>
  <c r="K1433" i="20"/>
  <c r="J1433" i="20"/>
  <c r="I1433" i="20"/>
  <c r="H1433" i="20"/>
  <c r="K1432" i="20"/>
  <c r="J1432" i="20"/>
  <c r="I1432" i="20"/>
  <c r="H1432" i="20"/>
  <c r="L1432" i="20" s="1"/>
  <c r="G1423" i="20"/>
  <c r="F1423" i="20"/>
  <c r="E1423" i="20"/>
  <c r="D1423" i="20"/>
  <c r="J1421" i="20"/>
  <c r="I1421" i="20"/>
  <c r="H1421" i="20"/>
  <c r="G1421" i="20"/>
  <c r="F1421" i="20"/>
  <c r="E1421" i="20"/>
  <c r="D1421" i="20"/>
  <c r="K1420" i="20"/>
  <c r="K1421" i="20" s="1"/>
  <c r="J1420" i="20"/>
  <c r="I1420" i="20"/>
  <c r="H1420" i="20"/>
  <c r="L1420" i="20" s="1"/>
  <c r="L1421" i="20" s="1"/>
  <c r="F1419" i="20"/>
  <c r="E1419" i="20"/>
  <c r="D1419" i="20"/>
  <c r="L1418" i="20"/>
  <c r="K1418" i="20"/>
  <c r="J1418" i="20"/>
  <c r="I1418" i="20"/>
  <c r="H1418" i="20"/>
  <c r="L1417" i="20"/>
  <c r="K1417" i="20"/>
  <c r="K1419" i="20" s="1"/>
  <c r="K1423" i="20" s="1"/>
  <c r="J1417" i="20"/>
  <c r="J1419" i="20" s="1"/>
  <c r="J1423" i="20" s="1"/>
  <c r="I1417" i="20"/>
  <c r="H1417" i="20"/>
  <c r="K1416" i="20"/>
  <c r="J1416" i="20"/>
  <c r="I1416" i="20"/>
  <c r="H1416" i="20"/>
  <c r="L1416" i="20" s="1"/>
  <c r="K1415" i="20"/>
  <c r="J1415" i="20"/>
  <c r="I1415" i="20"/>
  <c r="H1415" i="20"/>
  <c r="L1415" i="20" s="1"/>
  <c r="L1414" i="20"/>
  <c r="K1414" i="20"/>
  <c r="J1414" i="20"/>
  <c r="I1414" i="20"/>
  <c r="H1414" i="20"/>
  <c r="L1413" i="20"/>
  <c r="K1413" i="20"/>
  <c r="J1413" i="20"/>
  <c r="I1413" i="20"/>
  <c r="H1413" i="20"/>
  <c r="L1412" i="20"/>
  <c r="K1412" i="20"/>
  <c r="J1412" i="20"/>
  <c r="I1412" i="20"/>
  <c r="H1412" i="20"/>
  <c r="K1411" i="20"/>
  <c r="J1411" i="20"/>
  <c r="I1411" i="20"/>
  <c r="H1411" i="20"/>
  <c r="L1411" i="20" s="1"/>
  <c r="K1410" i="20"/>
  <c r="J1410" i="20"/>
  <c r="I1410" i="20"/>
  <c r="I1419" i="20" s="1"/>
  <c r="I1423" i="20" s="1"/>
  <c r="H1410" i="20"/>
  <c r="L1410" i="20" s="1"/>
  <c r="K1409" i="20"/>
  <c r="J1409" i="20"/>
  <c r="I1409" i="20"/>
  <c r="H1409" i="20"/>
  <c r="L1409" i="20" s="1"/>
  <c r="L1408" i="20"/>
  <c r="K1408" i="20"/>
  <c r="J1408" i="20"/>
  <c r="I1408" i="20"/>
  <c r="H1408" i="20"/>
  <c r="G1400" i="20"/>
  <c r="F1400" i="20"/>
  <c r="E1400" i="20"/>
  <c r="D1400" i="20"/>
  <c r="G1398" i="20"/>
  <c r="F1398" i="20"/>
  <c r="E1398" i="20"/>
  <c r="D1398" i="20"/>
  <c r="K1397" i="20"/>
  <c r="J1397" i="20"/>
  <c r="J1398" i="20" s="1"/>
  <c r="I1397" i="20"/>
  <c r="I1398" i="20" s="1"/>
  <c r="H1397" i="20"/>
  <c r="H1398" i="20" s="1"/>
  <c r="L1396" i="20"/>
  <c r="K1396" i="20"/>
  <c r="J1396" i="20"/>
  <c r="I1396" i="20"/>
  <c r="F1395" i="20"/>
  <c r="E1395" i="20"/>
  <c r="D1395" i="20"/>
  <c r="L1394" i="20"/>
  <c r="K1394" i="20"/>
  <c r="J1394" i="20"/>
  <c r="I1394" i="20"/>
  <c r="H1394" i="20"/>
  <c r="K1393" i="20"/>
  <c r="J1393" i="20"/>
  <c r="I1393" i="20"/>
  <c r="H1393" i="20"/>
  <c r="L1393" i="20" s="1"/>
  <c r="K1392" i="20"/>
  <c r="J1392" i="20"/>
  <c r="I1392" i="20"/>
  <c r="H1392" i="20"/>
  <c r="L1392" i="20" s="1"/>
  <c r="K1391" i="20"/>
  <c r="J1391" i="20"/>
  <c r="I1391" i="20"/>
  <c r="H1391" i="20"/>
  <c r="L1391" i="20" s="1"/>
  <c r="K1390" i="20"/>
  <c r="J1390" i="20"/>
  <c r="I1390" i="20"/>
  <c r="H1390" i="20"/>
  <c r="L1390" i="20" s="1"/>
  <c r="L1389" i="20"/>
  <c r="K1389" i="20"/>
  <c r="J1389" i="20"/>
  <c r="I1389" i="20"/>
  <c r="H1389" i="20"/>
  <c r="K1388" i="20"/>
  <c r="J1388" i="20"/>
  <c r="I1388" i="20"/>
  <c r="H1388" i="20"/>
  <c r="L1388" i="20" s="1"/>
  <c r="L1387" i="20"/>
  <c r="K1387" i="20"/>
  <c r="J1387" i="20"/>
  <c r="I1387" i="20"/>
  <c r="H1387" i="20"/>
  <c r="K1386" i="20"/>
  <c r="J1386" i="20"/>
  <c r="I1386" i="20"/>
  <c r="H1386" i="20"/>
  <c r="L1386" i="20" s="1"/>
  <c r="K1385" i="20"/>
  <c r="K1395" i="20" s="1"/>
  <c r="K1400" i="20" s="1"/>
  <c r="J1385" i="20"/>
  <c r="I1385" i="20"/>
  <c r="H1385" i="20"/>
  <c r="L1385" i="20" s="1"/>
  <c r="K1384" i="20"/>
  <c r="J1384" i="20"/>
  <c r="I1384" i="20"/>
  <c r="H1384" i="20"/>
  <c r="I1376" i="20"/>
  <c r="G1376" i="20"/>
  <c r="F1376" i="20"/>
  <c r="E1376" i="20"/>
  <c r="J1374" i="20"/>
  <c r="I1374" i="20"/>
  <c r="H1374" i="20"/>
  <c r="G1374" i="20"/>
  <c r="F1374" i="20"/>
  <c r="E1374" i="20"/>
  <c r="D1374" i="20"/>
  <c r="L1373" i="20"/>
  <c r="L1374" i="20" s="1"/>
  <c r="K1373" i="20"/>
  <c r="K1374" i="20" s="1"/>
  <c r="J1373" i="20"/>
  <c r="I1373" i="20"/>
  <c r="H1373" i="20"/>
  <c r="F1372" i="20"/>
  <c r="E1372" i="20"/>
  <c r="D1372" i="20"/>
  <c r="D1376" i="20" s="1"/>
  <c r="K1371" i="20"/>
  <c r="J1371" i="20"/>
  <c r="I1371" i="20"/>
  <c r="H1371" i="20"/>
  <c r="L1371" i="20" s="1"/>
  <c r="L1370" i="20"/>
  <c r="K1370" i="20"/>
  <c r="J1370" i="20"/>
  <c r="I1370" i="20"/>
  <c r="H1370" i="20"/>
  <c r="L1369" i="20"/>
  <c r="K1369" i="20"/>
  <c r="J1369" i="20"/>
  <c r="I1369" i="20"/>
  <c r="H1369" i="20"/>
  <c r="K1368" i="20"/>
  <c r="J1368" i="20"/>
  <c r="I1368" i="20"/>
  <c r="H1368" i="20"/>
  <c r="L1368" i="20" s="1"/>
  <c r="K1367" i="20"/>
  <c r="J1367" i="20"/>
  <c r="I1367" i="20"/>
  <c r="H1367" i="20"/>
  <c r="L1367" i="20" s="1"/>
  <c r="K1366" i="20"/>
  <c r="J1366" i="20"/>
  <c r="I1366" i="20"/>
  <c r="H1366" i="20"/>
  <c r="L1366" i="20" s="1"/>
  <c r="L1365" i="20"/>
  <c r="K1365" i="20"/>
  <c r="J1365" i="20"/>
  <c r="I1365" i="20"/>
  <c r="H1365" i="20"/>
  <c r="L1364" i="20"/>
  <c r="K1364" i="20"/>
  <c r="J1364" i="20"/>
  <c r="I1364" i="20"/>
  <c r="H1364" i="20"/>
  <c r="L1363" i="20"/>
  <c r="K1363" i="20"/>
  <c r="J1363" i="20"/>
  <c r="I1363" i="20"/>
  <c r="H1363" i="20"/>
  <c r="L1362" i="20"/>
  <c r="K1362" i="20"/>
  <c r="J1362" i="20"/>
  <c r="I1362" i="20"/>
  <c r="H1362" i="20"/>
  <c r="K1361" i="20"/>
  <c r="J1361" i="20"/>
  <c r="I1361" i="20"/>
  <c r="I1372" i="20" s="1"/>
  <c r="H1361" i="20"/>
  <c r="G1353" i="20"/>
  <c r="K1351" i="20"/>
  <c r="J1351" i="20"/>
  <c r="I1351" i="20"/>
  <c r="H1351" i="20"/>
  <c r="G1351" i="20"/>
  <c r="F1351" i="20"/>
  <c r="E1351" i="20"/>
  <c r="D1351" i="20"/>
  <c r="D1353" i="20" s="1"/>
  <c r="K1350" i="20"/>
  <c r="J1350" i="20"/>
  <c r="I1350" i="20"/>
  <c r="H1350" i="20"/>
  <c r="L1350" i="20" s="1"/>
  <c r="L1351" i="20" s="1"/>
  <c r="K1349" i="20"/>
  <c r="K1353" i="20" s="1"/>
  <c r="J1349" i="20"/>
  <c r="J1353" i="20" s="1"/>
  <c r="I1349" i="20"/>
  <c r="I1353" i="20" s="1"/>
  <c r="F1349" i="20"/>
  <c r="F1353" i="20" s="1"/>
  <c r="E1349" i="20"/>
  <c r="E1353" i="20" s="1"/>
  <c r="D1349" i="20"/>
  <c r="K1348" i="20"/>
  <c r="H1348" i="20"/>
  <c r="L1348" i="20" s="1"/>
  <c r="K1347" i="20"/>
  <c r="H1347" i="20"/>
  <c r="L1347" i="20" s="1"/>
  <c r="K1346" i="20"/>
  <c r="H1346" i="20"/>
  <c r="L1346" i="20" s="1"/>
  <c r="L1345" i="20"/>
  <c r="K1345" i="20"/>
  <c r="H1345" i="20"/>
  <c r="K1344" i="20"/>
  <c r="H1344" i="20"/>
  <c r="L1344" i="20" s="1"/>
  <c r="K1343" i="20"/>
  <c r="I1343" i="20"/>
  <c r="H1343" i="20"/>
  <c r="L1343" i="20" s="1"/>
  <c r="K1342" i="20"/>
  <c r="H1342" i="20"/>
  <c r="L1342" i="20" s="1"/>
  <c r="L1341" i="20"/>
  <c r="K1341" i="20"/>
  <c r="H1341" i="20"/>
  <c r="K1340" i="20"/>
  <c r="H1340" i="20"/>
  <c r="L1340" i="20" s="1"/>
  <c r="G1332" i="20"/>
  <c r="F1332" i="20"/>
  <c r="K1330" i="20"/>
  <c r="J1330" i="20"/>
  <c r="I1330" i="20"/>
  <c r="H1330" i="20"/>
  <c r="G1330" i="20"/>
  <c r="F1330" i="20"/>
  <c r="E1330" i="20"/>
  <c r="D1330" i="20"/>
  <c r="K1329" i="20"/>
  <c r="J1329" i="20"/>
  <c r="I1329" i="20"/>
  <c r="H1329" i="20"/>
  <c r="L1329" i="20" s="1"/>
  <c r="L1330" i="20" s="1"/>
  <c r="K1328" i="20"/>
  <c r="K1332" i="20" s="1"/>
  <c r="J1328" i="20"/>
  <c r="J1332" i="20" s="1"/>
  <c r="F1328" i="20"/>
  <c r="E1328" i="20"/>
  <c r="E1332" i="20" s="1"/>
  <c r="D1328" i="20"/>
  <c r="D1332" i="20" s="1"/>
  <c r="K1327" i="20"/>
  <c r="J1327" i="20"/>
  <c r="I1327" i="20"/>
  <c r="H1327" i="20"/>
  <c r="L1327" i="20" s="1"/>
  <c r="L1326" i="20"/>
  <c r="K1326" i="20"/>
  <c r="J1326" i="20"/>
  <c r="I1326" i="20"/>
  <c r="H1326" i="20"/>
  <c r="L1325" i="20"/>
  <c r="K1325" i="20"/>
  <c r="J1325" i="20"/>
  <c r="I1325" i="20"/>
  <c r="H1325" i="20"/>
  <c r="K1324" i="20"/>
  <c r="J1324" i="20"/>
  <c r="I1324" i="20"/>
  <c r="H1324" i="20"/>
  <c r="L1324" i="20" s="1"/>
  <c r="L1323" i="20"/>
  <c r="K1323" i="20"/>
  <c r="J1323" i="20"/>
  <c r="I1323" i="20"/>
  <c r="H1323" i="20"/>
  <c r="K1322" i="20"/>
  <c r="J1322" i="20"/>
  <c r="I1322" i="20"/>
  <c r="H1322" i="20"/>
  <c r="L1322" i="20" s="1"/>
  <c r="L1321" i="20"/>
  <c r="K1321" i="20"/>
  <c r="J1321" i="20"/>
  <c r="I1321" i="20"/>
  <c r="H1321" i="20"/>
  <c r="K1320" i="20"/>
  <c r="J1320" i="20"/>
  <c r="I1320" i="20"/>
  <c r="H1320" i="20"/>
  <c r="L1320" i="20" s="1"/>
  <c r="K1319" i="20"/>
  <c r="J1319" i="20"/>
  <c r="I1319" i="20"/>
  <c r="H1319" i="20"/>
  <c r="L1319" i="20" s="1"/>
  <c r="L1318" i="20"/>
  <c r="K1318" i="20"/>
  <c r="J1318" i="20"/>
  <c r="I1318" i="20"/>
  <c r="H1318" i="20"/>
  <c r="K1317" i="20"/>
  <c r="J1317" i="20"/>
  <c r="I1317" i="20"/>
  <c r="H1317" i="20"/>
  <c r="L1317" i="20" s="1"/>
  <c r="L1316" i="20"/>
  <c r="K1316" i="20"/>
  <c r="J1316" i="20"/>
  <c r="I1316" i="20"/>
  <c r="H1316" i="20"/>
  <c r="K1315" i="20"/>
  <c r="J1315" i="20"/>
  <c r="I1315" i="20"/>
  <c r="I1328" i="20" s="1"/>
  <c r="I1332" i="20" s="1"/>
  <c r="H1315" i="20"/>
  <c r="L1315" i="20" s="1"/>
  <c r="K1314" i="20"/>
  <c r="J1314" i="20"/>
  <c r="I1314" i="20"/>
  <c r="H1314" i="20"/>
  <c r="L1314" i="20" s="1"/>
  <c r="L1313" i="20"/>
  <c r="K1313" i="20"/>
  <c r="J1313" i="20"/>
  <c r="I1313" i="20"/>
  <c r="H1313" i="20"/>
  <c r="L1312" i="20"/>
  <c r="K1312" i="20"/>
  <c r="J1312" i="20"/>
  <c r="I1312" i="20"/>
  <c r="H1312" i="20"/>
  <c r="L1311" i="20"/>
  <c r="K1311" i="20"/>
  <c r="J1311" i="20"/>
  <c r="I1311" i="20"/>
  <c r="H1311" i="20"/>
  <c r="K1310" i="20"/>
  <c r="J1310" i="20"/>
  <c r="I1310" i="20"/>
  <c r="H1310" i="20"/>
  <c r="L1310" i="20" s="1"/>
  <c r="K1309" i="20"/>
  <c r="J1309" i="20"/>
  <c r="I1309" i="20"/>
  <c r="H1309" i="20"/>
  <c r="L1309" i="20" s="1"/>
  <c r="L1308" i="20"/>
  <c r="K1308" i="20"/>
  <c r="J1308" i="20"/>
  <c r="I1308" i="20"/>
  <c r="H1308" i="20"/>
  <c r="L1307" i="20"/>
  <c r="K1307" i="20"/>
  <c r="J1307" i="20"/>
  <c r="I1307" i="20"/>
  <c r="H1307" i="20"/>
  <c r="L1306" i="20"/>
  <c r="K1306" i="20"/>
  <c r="J1306" i="20"/>
  <c r="I1306" i="20"/>
  <c r="H1306" i="20"/>
  <c r="K1305" i="20"/>
  <c r="J1305" i="20"/>
  <c r="I1305" i="20"/>
  <c r="H1305" i="20"/>
  <c r="G1297" i="20"/>
  <c r="F1294" i="20"/>
  <c r="F1297" i="20" s="1"/>
  <c r="E1294" i="20"/>
  <c r="E1297" i="20" s="1"/>
  <c r="D1294" i="20"/>
  <c r="D1297" i="20" s="1"/>
  <c r="K1293" i="20"/>
  <c r="J1293" i="20"/>
  <c r="I1293" i="20"/>
  <c r="H1293" i="20"/>
  <c r="L1293" i="20" s="1"/>
  <c r="K1292" i="20"/>
  <c r="J1292" i="20"/>
  <c r="I1292" i="20"/>
  <c r="H1292" i="20"/>
  <c r="L1292" i="20" s="1"/>
  <c r="L1291" i="20"/>
  <c r="K1291" i="20"/>
  <c r="J1291" i="20"/>
  <c r="I1291" i="20"/>
  <c r="H1291" i="20"/>
  <c r="L1290" i="20"/>
  <c r="K1290" i="20"/>
  <c r="J1290" i="20"/>
  <c r="I1290" i="20"/>
  <c r="H1290" i="20"/>
  <c r="L1289" i="20"/>
  <c r="K1289" i="20"/>
  <c r="J1289" i="20"/>
  <c r="I1289" i="20"/>
  <c r="H1289" i="20"/>
  <c r="K1288" i="20"/>
  <c r="J1288" i="20"/>
  <c r="I1288" i="20"/>
  <c r="H1288" i="20"/>
  <c r="L1288" i="20" s="1"/>
  <c r="K1287" i="20"/>
  <c r="J1287" i="20"/>
  <c r="I1287" i="20"/>
  <c r="H1287" i="20"/>
  <c r="L1287" i="20" s="1"/>
  <c r="K1286" i="20"/>
  <c r="J1286" i="20"/>
  <c r="I1286" i="20"/>
  <c r="H1286" i="20"/>
  <c r="L1286" i="20" s="1"/>
  <c r="L1285" i="20"/>
  <c r="K1285" i="20"/>
  <c r="J1285" i="20"/>
  <c r="I1285" i="20"/>
  <c r="H1285" i="20"/>
  <c r="L1284" i="20"/>
  <c r="K1284" i="20"/>
  <c r="J1284" i="20"/>
  <c r="I1284" i="20"/>
  <c r="H1284" i="20"/>
  <c r="K1283" i="20"/>
  <c r="J1283" i="20"/>
  <c r="I1283" i="20"/>
  <c r="H1283" i="20"/>
  <c r="L1283" i="20" s="1"/>
  <c r="K1282" i="20"/>
  <c r="J1282" i="20"/>
  <c r="I1282" i="20"/>
  <c r="H1282" i="20"/>
  <c r="L1282" i="20" s="1"/>
  <c r="K1281" i="20"/>
  <c r="J1281" i="20"/>
  <c r="I1281" i="20"/>
  <c r="H1281" i="20"/>
  <c r="L1281" i="20" s="1"/>
  <c r="L1280" i="20"/>
  <c r="K1280" i="20"/>
  <c r="J1280" i="20"/>
  <c r="I1280" i="20"/>
  <c r="H1280" i="20"/>
  <c r="L1279" i="20"/>
  <c r="K1279" i="20"/>
  <c r="J1279" i="20"/>
  <c r="I1279" i="20"/>
  <c r="H1279" i="20"/>
  <c r="K1278" i="20"/>
  <c r="J1278" i="20"/>
  <c r="I1278" i="20"/>
  <c r="H1278" i="20"/>
  <c r="L1278" i="20" s="1"/>
  <c r="L1277" i="20"/>
  <c r="K1277" i="20"/>
  <c r="J1277" i="20"/>
  <c r="I1277" i="20"/>
  <c r="H1277" i="20"/>
  <c r="K1276" i="20"/>
  <c r="J1276" i="20"/>
  <c r="I1276" i="20"/>
  <c r="H1276" i="20"/>
  <c r="L1276" i="20" s="1"/>
  <c r="L1275" i="20"/>
  <c r="K1275" i="20"/>
  <c r="J1275" i="20"/>
  <c r="I1275" i="20"/>
  <c r="H1275" i="20"/>
  <c r="K1274" i="20"/>
  <c r="J1274" i="20"/>
  <c r="I1274" i="20"/>
  <c r="H1274" i="20"/>
  <c r="L1274" i="20" s="1"/>
  <c r="K1273" i="20"/>
  <c r="J1273" i="20"/>
  <c r="I1273" i="20"/>
  <c r="H1273" i="20"/>
  <c r="L1273" i="20" s="1"/>
  <c r="L1272" i="20"/>
  <c r="K1272" i="20"/>
  <c r="J1272" i="20"/>
  <c r="I1272" i="20"/>
  <c r="H1272" i="20"/>
  <c r="K1271" i="20"/>
  <c r="J1271" i="20"/>
  <c r="I1271" i="20"/>
  <c r="H1271" i="20"/>
  <c r="L1271" i="20" s="1"/>
  <c r="L1270" i="20"/>
  <c r="K1270" i="20"/>
  <c r="J1270" i="20"/>
  <c r="I1270" i="20"/>
  <c r="H1270" i="20"/>
  <c r="G1261" i="20"/>
  <c r="F1261" i="20"/>
  <c r="E1261" i="20"/>
  <c r="D1261" i="20"/>
  <c r="F1258" i="20"/>
  <c r="E1258" i="20"/>
  <c r="D1258" i="20"/>
  <c r="K1257" i="20"/>
  <c r="J1257" i="20"/>
  <c r="I1257" i="20"/>
  <c r="H1257" i="20"/>
  <c r="L1257" i="20" s="1"/>
  <c r="L1256" i="20"/>
  <c r="K1256" i="20"/>
  <c r="J1256" i="20"/>
  <c r="I1256" i="20"/>
  <c r="H1256" i="20"/>
  <c r="K1255" i="20"/>
  <c r="J1255" i="20"/>
  <c r="I1255" i="20"/>
  <c r="H1255" i="20"/>
  <c r="L1255" i="20" s="1"/>
  <c r="L1254" i="20"/>
  <c r="K1254" i="20"/>
  <c r="J1254" i="20"/>
  <c r="I1254" i="20"/>
  <c r="H1254" i="20"/>
  <c r="K1253" i="20"/>
  <c r="J1253" i="20"/>
  <c r="I1253" i="20"/>
  <c r="H1253" i="20"/>
  <c r="L1253" i="20" s="1"/>
  <c r="K1252" i="20"/>
  <c r="J1252" i="20"/>
  <c r="I1252" i="20"/>
  <c r="H1252" i="20"/>
  <c r="L1252" i="20" s="1"/>
  <c r="K1251" i="20"/>
  <c r="J1251" i="20"/>
  <c r="I1251" i="20"/>
  <c r="H1251" i="20"/>
  <c r="L1251" i="20" s="1"/>
  <c r="K1250" i="20"/>
  <c r="J1250" i="20"/>
  <c r="I1250" i="20"/>
  <c r="H1250" i="20"/>
  <c r="L1250" i="20" s="1"/>
  <c r="L1249" i="20"/>
  <c r="K1249" i="20"/>
  <c r="J1249" i="20"/>
  <c r="I1249" i="20"/>
  <c r="H1249" i="20"/>
  <c r="K1248" i="20"/>
  <c r="J1248" i="20"/>
  <c r="I1248" i="20"/>
  <c r="H1248" i="20"/>
  <c r="L1248" i="20" s="1"/>
  <c r="K1247" i="20"/>
  <c r="J1247" i="20"/>
  <c r="J1258" i="20" s="1"/>
  <c r="J1261" i="20" s="1"/>
  <c r="I1247" i="20"/>
  <c r="H1247" i="20"/>
  <c r="L1247" i="20" s="1"/>
  <c r="K1246" i="20"/>
  <c r="J1246" i="20"/>
  <c r="I1246" i="20"/>
  <c r="H1246" i="20"/>
  <c r="L1246" i="20" s="1"/>
  <c r="K1245" i="20"/>
  <c r="J1245" i="20"/>
  <c r="I1245" i="20"/>
  <c r="H1245" i="20"/>
  <c r="L1245" i="20" s="1"/>
  <c r="L1244" i="20"/>
  <c r="L1258" i="20" s="1"/>
  <c r="L1261" i="20" s="1"/>
  <c r="K1244" i="20"/>
  <c r="K1258" i="20" s="1"/>
  <c r="K1261" i="20" s="1"/>
  <c r="J1244" i="20"/>
  <c r="I1244" i="20"/>
  <c r="H1244" i="20"/>
  <c r="L1243" i="20"/>
  <c r="K1243" i="20"/>
  <c r="J1243" i="20"/>
  <c r="I1243" i="20"/>
  <c r="H1243" i="20"/>
  <c r="G1234" i="20"/>
  <c r="E1234" i="20"/>
  <c r="D1234" i="20"/>
  <c r="J1232" i="20"/>
  <c r="G1232" i="20"/>
  <c r="F1232" i="20"/>
  <c r="E1232" i="20"/>
  <c r="D1232" i="20"/>
  <c r="K1231" i="20"/>
  <c r="J1231" i="20"/>
  <c r="H1231" i="20"/>
  <c r="L1231" i="20" s="1"/>
  <c r="L1230" i="20"/>
  <c r="K1230" i="20"/>
  <c r="J1230" i="20"/>
  <c r="I1230" i="20"/>
  <c r="H1230" i="20"/>
  <c r="K1229" i="20"/>
  <c r="J1229" i="20"/>
  <c r="I1229" i="20"/>
  <c r="H1229" i="20"/>
  <c r="L1229" i="20" s="1"/>
  <c r="L1228" i="20"/>
  <c r="K1228" i="20"/>
  <c r="J1228" i="20"/>
  <c r="I1228" i="20"/>
  <c r="H1228" i="20"/>
  <c r="L1227" i="20"/>
  <c r="K1227" i="20"/>
  <c r="J1227" i="20"/>
  <c r="I1227" i="20"/>
  <c r="H1227" i="20"/>
  <c r="K1226" i="20"/>
  <c r="J1226" i="20"/>
  <c r="I1226" i="20"/>
  <c r="H1226" i="20"/>
  <c r="L1226" i="20" s="1"/>
  <c r="L1225" i="20"/>
  <c r="K1225" i="20"/>
  <c r="J1225" i="20"/>
  <c r="I1225" i="20"/>
  <c r="H1225" i="20"/>
  <c r="K1224" i="20"/>
  <c r="J1224" i="20"/>
  <c r="I1224" i="20"/>
  <c r="H1224" i="20"/>
  <c r="L1224" i="20" s="1"/>
  <c r="K1223" i="20"/>
  <c r="J1223" i="20"/>
  <c r="I1223" i="20"/>
  <c r="H1223" i="20"/>
  <c r="L1223" i="20" s="1"/>
  <c r="L1222" i="20"/>
  <c r="K1222" i="20"/>
  <c r="J1222" i="20"/>
  <c r="I1222" i="20"/>
  <c r="H1222" i="20"/>
  <c r="K1221" i="20"/>
  <c r="J1221" i="20"/>
  <c r="I1221" i="20"/>
  <c r="H1221" i="20"/>
  <c r="L1221" i="20" s="1"/>
  <c r="L1220" i="20"/>
  <c r="K1220" i="20"/>
  <c r="J1220" i="20"/>
  <c r="I1220" i="20"/>
  <c r="H1220" i="20"/>
  <c r="K1219" i="20"/>
  <c r="J1219" i="20"/>
  <c r="I1219" i="20"/>
  <c r="H1219" i="20"/>
  <c r="L1219" i="20" s="1"/>
  <c r="K1218" i="20"/>
  <c r="J1218" i="20"/>
  <c r="I1218" i="20"/>
  <c r="H1218" i="20"/>
  <c r="L1218" i="20" s="1"/>
  <c r="K1217" i="20"/>
  <c r="J1217" i="20"/>
  <c r="I1217" i="20"/>
  <c r="H1217" i="20"/>
  <c r="L1217" i="20" s="1"/>
  <c r="L1216" i="20"/>
  <c r="K1216" i="20"/>
  <c r="J1216" i="20"/>
  <c r="I1216" i="20"/>
  <c r="H1216" i="20"/>
  <c r="L1215" i="20"/>
  <c r="K1215" i="20"/>
  <c r="J1215" i="20"/>
  <c r="I1215" i="20"/>
  <c r="H1215" i="20"/>
  <c r="K1214" i="20"/>
  <c r="J1214" i="20"/>
  <c r="I1214" i="20"/>
  <c r="H1214" i="20"/>
  <c r="L1214" i="20" s="1"/>
  <c r="K1213" i="20"/>
  <c r="J1213" i="20"/>
  <c r="I1213" i="20"/>
  <c r="H1213" i="20"/>
  <c r="L1213" i="20" s="1"/>
  <c r="K1212" i="20"/>
  <c r="J1212" i="20"/>
  <c r="I1212" i="20"/>
  <c r="H1212" i="20"/>
  <c r="L1212" i="20" s="1"/>
  <c r="L1211" i="20"/>
  <c r="K1211" i="20"/>
  <c r="J1211" i="20"/>
  <c r="I1211" i="20"/>
  <c r="H1211" i="20"/>
  <c r="L1210" i="20"/>
  <c r="K1210" i="20"/>
  <c r="J1210" i="20"/>
  <c r="I1210" i="20"/>
  <c r="H1210" i="20"/>
  <c r="K1209" i="20"/>
  <c r="J1209" i="20"/>
  <c r="I1209" i="20"/>
  <c r="H1209" i="20"/>
  <c r="L1209" i="20" s="1"/>
  <c r="L1208" i="20"/>
  <c r="K1208" i="20"/>
  <c r="J1208" i="20"/>
  <c r="I1208" i="20"/>
  <c r="H1208" i="20"/>
  <c r="K1207" i="20"/>
  <c r="J1207" i="20"/>
  <c r="I1207" i="20"/>
  <c r="H1207" i="20"/>
  <c r="L1207" i="20" s="1"/>
  <c r="L1206" i="20"/>
  <c r="K1206" i="20"/>
  <c r="J1206" i="20"/>
  <c r="I1206" i="20"/>
  <c r="H1206" i="20"/>
  <c r="L1205" i="20"/>
  <c r="K1205" i="20"/>
  <c r="J1205" i="20"/>
  <c r="I1205" i="20"/>
  <c r="H1205" i="20"/>
  <c r="K1204" i="20"/>
  <c r="J1204" i="20"/>
  <c r="I1204" i="20"/>
  <c r="H1204" i="20"/>
  <c r="L1204" i="20" s="1"/>
  <c r="L1203" i="20"/>
  <c r="K1203" i="20"/>
  <c r="J1203" i="20"/>
  <c r="I1203" i="20"/>
  <c r="H1203" i="20"/>
  <c r="K1202" i="20"/>
  <c r="J1202" i="20"/>
  <c r="I1202" i="20"/>
  <c r="H1202" i="20"/>
  <c r="L1202" i="20" s="1"/>
  <c r="K1201" i="20"/>
  <c r="J1201" i="20"/>
  <c r="I1201" i="20"/>
  <c r="H1201" i="20"/>
  <c r="L1201" i="20" s="1"/>
  <c r="K1200" i="20"/>
  <c r="J1200" i="20"/>
  <c r="I1200" i="20"/>
  <c r="H1200" i="20"/>
  <c r="L1200" i="20" s="1"/>
  <c r="K1199" i="20"/>
  <c r="J1199" i="20"/>
  <c r="I1199" i="20"/>
  <c r="H1199" i="20"/>
  <c r="L1199" i="20" s="1"/>
  <c r="L1198" i="20"/>
  <c r="K1198" i="20"/>
  <c r="J1198" i="20"/>
  <c r="I1198" i="20"/>
  <c r="H1198" i="20"/>
  <c r="L1197" i="20"/>
  <c r="K1197" i="20"/>
  <c r="J1197" i="20"/>
  <c r="I1197" i="20"/>
  <c r="H1197" i="20"/>
  <c r="L1196" i="20"/>
  <c r="K1196" i="20"/>
  <c r="J1196" i="20"/>
  <c r="I1196" i="20"/>
  <c r="H1196" i="20"/>
  <c r="K1195" i="20"/>
  <c r="J1195" i="20"/>
  <c r="I1195" i="20"/>
  <c r="H1195" i="20"/>
  <c r="L1195" i="20" s="1"/>
  <c r="K1194" i="20"/>
  <c r="J1194" i="20"/>
  <c r="I1194" i="20"/>
  <c r="H1194" i="20"/>
  <c r="L1194" i="20" s="1"/>
  <c r="K1193" i="20"/>
  <c r="J1193" i="20"/>
  <c r="I1193" i="20"/>
  <c r="H1193" i="20"/>
  <c r="L1193" i="20" s="1"/>
  <c r="L1192" i="20"/>
  <c r="K1192" i="20"/>
  <c r="J1192" i="20"/>
  <c r="I1192" i="20"/>
  <c r="H1192" i="20"/>
  <c r="L1191" i="20"/>
  <c r="K1191" i="20"/>
  <c r="J1191" i="20"/>
  <c r="I1191" i="20"/>
  <c r="H1191" i="20"/>
  <c r="K1190" i="20"/>
  <c r="J1190" i="20"/>
  <c r="I1190" i="20"/>
  <c r="H1190" i="20"/>
  <c r="L1190" i="20" s="1"/>
  <c r="K1189" i="20"/>
  <c r="J1189" i="20"/>
  <c r="I1189" i="20"/>
  <c r="H1189" i="20"/>
  <c r="L1189" i="20" s="1"/>
  <c r="K1188" i="20"/>
  <c r="J1188" i="20"/>
  <c r="I1188" i="20"/>
  <c r="H1188" i="20"/>
  <c r="L1188" i="20" s="1"/>
  <c r="L1187" i="20"/>
  <c r="K1187" i="20"/>
  <c r="J1187" i="20"/>
  <c r="I1187" i="20"/>
  <c r="H1187" i="20"/>
  <c r="L1186" i="20"/>
  <c r="K1186" i="20"/>
  <c r="J1186" i="20"/>
  <c r="I1186" i="20"/>
  <c r="H1186" i="20"/>
  <c r="K1185" i="20"/>
  <c r="J1185" i="20"/>
  <c r="I1185" i="20"/>
  <c r="H1185" i="20"/>
  <c r="L1185" i="20" s="1"/>
  <c r="L1184" i="20"/>
  <c r="K1184" i="20"/>
  <c r="J1184" i="20"/>
  <c r="I1184" i="20"/>
  <c r="H1184" i="20"/>
  <c r="K1183" i="20"/>
  <c r="J1183" i="20"/>
  <c r="I1183" i="20"/>
  <c r="H1183" i="20"/>
  <c r="L1183" i="20" s="1"/>
  <c r="L1182" i="20"/>
  <c r="K1182" i="20"/>
  <c r="J1182" i="20"/>
  <c r="I1182" i="20"/>
  <c r="H1182" i="20"/>
  <c r="K1181" i="20"/>
  <c r="J1181" i="20"/>
  <c r="I1181" i="20"/>
  <c r="H1181" i="20"/>
  <c r="L1181" i="20" s="1"/>
  <c r="K1180" i="20"/>
  <c r="J1180" i="20"/>
  <c r="I1180" i="20"/>
  <c r="H1180" i="20"/>
  <c r="L1180" i="20" s="1"/>
  <c r="L1179" i="20"/>
  <c r="K1179" i="20"/>
  <c r="J1179" i="20"/>
  <c r="I1179" i="20"/>
  <c r="H1179" i="20"/>
  <c r="K1178" i="20"/>
  <c r="J1178" i="20"/>
  <c r="I1178" i="20"/>
  <c r="H1178" i="20"/>
  <c r="L1178" i="20" s="1"/>
  <c r="L1177" i="20"/>
  <c r="K1177" i="20"/>
  <c r="J1177" i="20"/>
  <c r="I1177" i="20"/>
  <c r="H1177" i="20"/>
  <c r="K1176" i="20"/>
  <c r="J1176" i="20"/>
  <c r="I1176" i="20"/>
  <c r="H1176" i="20"/>
  <c r="L1176" i="20" s="1"/>
  <c r="K1175" i="20"/>
  <c r="J1175" i="20"/>
  <c r="I1175" i="20"/>
  <c r="H1175" i="20"/>
  <c r="L1175" i="20" s="1"/>
  <c r="L1174" i="20"/>
  <c r="K1174" i="20"/>
  <c r="J1174" i="20"/>
  <c r="I1174" i="20"/>
  <c r="H1174" i="20"/>
  <c r="K1173" i="20"/>
  <c r="J1173" i="20"/>
  <c r="I1173" i="20"/>
  <c r="H1173" i="20"/>
  <c r="L1173" i="20" s="1"/>
  <c r="L1172" i="20"/>
  <c r="K1172" i="20"/>
  <c r="J1172" i="20"/>
  <c r="I1172" i="20"/>
  <c r="H1172" i="20"/>
  <c r="K1171" i="20"/>
  <c r="J1171" i="20"/>
  <c r="I1171" i="20"/>
  <c r="H1171" i="20"/>
  <c r="L1171" i="20" s="1"/>
  <c r="K1170" i="20"/>
  <c r="J1170" i="20"/>
  <c r="I1170" i="20"/>
  <c r="H1170" i="20"/>
  <c r="L1170" i="20" s="1"/>
  <c r="L1169" i="20"/>
  <c r="K1169" i="20"/>
  <c r="J1169" i="20"/>
  <c r="H1169" i="20"/>
  <c r="L1168" i="20"/>
  <c r="K1168" i="20"/>
  <c r="J1168" i="20"/>
  <c r="I1168" i="20"/>
  <c r="H1168" i="20"/>
  <c r="L1167" i="20"/>
  <c r="K1167" i="20"/>
  <c r="J1167" i="20"/>
  <c r="I1167" i="20"/>
  <c r="H1167" i="20"/>
  <c r="K1166" i="20"/>
  <c r="J1166" i="20"/>
  <c r="I1166" i="20"/>
  <c r="H1166" i="20"/>
  <c r="L1166" i="20" s="1"/>
  <c r="K1165" i="20"/>
  <c r="J1165" i="20"/>
  <c r="I1165" i="20"/>
  <c r="H1165" i="20"/>
  <c r="F1163" i="20"/>
  <c r="F1234" i="20" s="1"/>
  <c r="E1163" i="20"/>
  <c r="D1163" i="20"/>
  <c r="L1162" i="20"/>
  <c r="K1162" i="20"/>
  <c r="J1162" i="20"/>
  <c r="I1162" i="20"/>
  <c r="H1162" i="20"/>
  <c r="K1161" i="20"/>
  <c r="J1161" i="20"/>
  <c r="I1161" i="20"/>
  <c r="H1161" i="20"/>
  <c r="L1161" i="20" s="1"/>
  <c r="K1160" i="20"/>
  <c r="J1160" i="20"/>
  <c r="I1160" i="20"/>
  <c r="H1160" i="20"/>
  <c r="L1160" i="20" s="1"/>
  <c r="L1159" i="20"/>
  <c r="K1159" i="20"/>
  <c r="J1159" i="20"/>
  <c r="I1159" i="20"/>
  <c r="H1159" i="20"/>
  <c r="L1158" i="20"/>
  <c r="K1158" i="20"/>
  <c r="J1158" i="20"/>
  <c r="I1158" i="20"/>
  <c r="H1158" i="20"/>
  <c r="L1157" i="20"/>
  <c r="K1157" i="20"/>
  <c r="J1157" i="20"/>
  <c r="I1157" i="20"/>
  <c r="H1157" i="20"/>
  <c r="K1156" i="20"/>
  <c r="J1156" i="20"/>
  <c r="I1156" i="20"/>
  <c r="H1156" i="20"/>
  <c r="L1156" i="20" s="1"/>
  <c r="K1155" i="20"/>
  <c r="J1155" i="20"/>
  <c r="I1155" i="20"/>
  <c r="H1155" i="20"/>
  <c r="L1155" i="20" s="1"/>
  <c r="L1154" i="20"/>
  <c r="K1154" i="20"/>
  <c r="J1154" i="20"/>
  <c r="I1154" i="20"/>
  <c r="H1154" i="20"/>
  <c r="L1153" i="20"/>
  <c r="K1153" i="20"/>
  <c r="J1153" i="20"/>
  <c r="I1153" i="20"/>
  <c r="H1153" i="20"/>
  <c r="L1152" i="20"/>
  <c r="K1152" i="20"/>
  <c r="J1152" i="20"/>
  <c r="I1152" i="20"/>
  <c r="H1152" i="20"/>
  <c r="K1151" i="20"/>
  <c r="J1151" i="20"/>
  <c r="I1151" i="20"/>
  <c r="H1151" i="20"/>
  <c r="L1151" i="20" s="1"/>
  <c r="K1150" i="20"/>
  <c r="J1150" i="20"/>
  <c r="I1150" i="20"/>
  <c r="H1150" i="20"/>
  <c r="L1150" i="20" s="1"/>
  <c r="K1149" i="20"/>
  <c r="J1149" i="20"/>
  <c r="I1149" i="20"/>
  <c r="H1149" i="20"/>
  <c r="L1149" i="20" s="1"/>
  <c r="L1148" i="20"/>
  <c r="K1148" i="20"/>
  <c r="J1148" i="20"/>
  <c r="I1148" i="20"/>
  <c r="H1148" i="20"/>
  <c r="L1147" i="20"/>
  <c r="K1147" i="20"/>
  <c r="J1147" i="20"/>
  <c r="I1147" i="20"/>
  <c r="H1147" i="20"/>
  <c r="L1146" i="20"/>
  <c r="K1146" i="20"/>
  <c r="J1146" i="20"/>
  <c r="I1146" i="20"/>
  <c r="H1146" i="20"/>
  <c r="L1145" i="20"/>
  <c r="K1145" i="20"/>
  <c r="J1145" i="20"/>
  <c r="I1145" i="20"/>
  <c r="H1145" i="20"/>
  <c r="K1144" i="20"/>
  <c r="J1144" i="20"/>
  <c r="I1144" i="20"/>
  <c r="H1144" i="20"/>
  <c r="L1144" i="20" s="1"/>
  <c r="L1143" i="20"/>
  <c r="K1143" i="20"/>
  <c r="J1143" i="20"/>
  <c r="I1143" i="20"/>
  <c r="H1143" i="20"/>
  <c r="K1142" i="20"/>
  <c r="J1142" i="20"/>
  <c r="I1142" i="20"/>
  <c r="H1142" i="20"/>
  <c r="L1142" i="20" s="1"/>
  <c r="L1141" i="20"/>
  <c r="K1141" i="20"/>
  <c r="J1141" i="20"/>
  <c r="I1141" i="20"/>
  <c r="H1141" i="20"/>
  <c r="L1140" i="20"/>
  <c r="K1140" i="20"/>
  <c r="J1140" i="20"/>
  <c r="I1140" i="20"/>
  <c r="H1140" i="20"/>
  <c r="K1139" i="20"/>
  <c r="J1139" i="20"/>
  <c r="I1139" i="20"/>
  <c r="H1139" i="20"/>
  <c r="L1139" i="20" s="1"/>
  <c r="L1138" i="20"/>
  <c r="K1138" i="20"/>
  <c r="J1138" i="20"/>
  <c r="I1138" i="20"/>
  <c r="H1138" i="20"/>
  <c r="K1137" i="20"/>
  <c r="J1137" i="20"/>
  <c r="I1137" i="20"/>
  <c r="H1137" i="20"/>
  <c r="L1137" i="20" s="1"/>
  <c r="L1136" i="20"/>
  <c r="K1136" i="20"/>
  <c r="J1136" i="20"/>
  <c r="I1136" i="20"/>
  <c r="H1136" i="20"/>
  <c r="L1135" i="20"/>
  <c r="K1135" i="20"/>
  <c r="J1135" i="20"/>
  <c r="I1135" i="20"/>
  <c r="H1135" i="20"/>
  <c r="K1134" i="20"/>
  <c r="J1134" i="20"/>
  <c r="I1134" i="20"/>
  <c r="H1134" i="20"/>
  <c r="L1134" i="20" s="1"/>
  <c r="L1133" i="20"/>
  <c r="K1133" i="20"/>
  <c r="J1133" i="20"/>
  <c r="I1133" i="20"/>
  <c r="H1133" i="20"/>
  <c r="K1132" i="20"/>
  <c r="J1132" i="20"/>
  <c r="I1132" i="20"/>
  <c r="H1132" i="20"/>
  <c r="L1132" i="20" s="1"/>
  <c r="L1131" i="20"/>
  <c r="K1131" i="20"/>
  <c r="J1131" i="20"/>
  <c r="I1131" i="20"/>
  <c r="H1131" i="20"/>
  <c r="K1130" i="20"/>
  <c r="J1130" i="20"/>
  <c r="I1130" i="20"/>
  <c r="H1130" i="20"/>
  <c r="L1130" i="20" s="1"/>
  <c r="K1129" i="20"/>
  <c r="J1129" i="20"/>
  <c r="I1129" i="20"/>
  <c r="H1129" i="20"/>
  <c r="L1129" i="20" s="1"/>
  <c r="L1128" i="20"/>
  <c r="K1128" i="20"/>
  <c r="J1128" i="20"/>
  <c r="I1128" i="20"/>
  <c r="H1128" i="20"/>
  <c r="K1127" i="20"/>
  <c r="J1127" i="20"/>
  <c r="I1127" i="20"/>
  <c r="H1127" i="20"/>
  <c r="L1126" i="20"/>
  <c r="K1126" i="20"/>
  <c r="J1126" i="20"/>
  <c r="I1126" i="20"/>
  <c r="H1126" i="20"/>
  <c r="K1125" i="20"/>
  <c r="J1125" i="20"/>
  <c r="I1125" i="20"/>
  <c r="H1125" i="20"/>
  <c r="L1125" i="20" s="1"/>
  <c r="G1117" i="20"/>
  <c r="F1117" i="20"/>
  <c r="G1115" i="20"/>
  <c r="F1115" i="20"/>
  <c r="E1115" i="20"/>
  <c r="D1115" i="20"/>
  <c r="D1117" i="20" s="1"/>
  <c r="K1114" i="20"/>
  <c r="J1114" i="20"/>
  <c r="I1114" i="20"/>
  <c r="H1114" i="20"/>
  <c r="L1114" i="20" s="1"/>
  <c r="K1113" i="20"/>
  <c r="J1113" i="20"/>
  <c r="I1113" i="20"/>
  <c r="H1113" i="20"/>
  <c r="L1113" i="20" s="1"/>
  <c r="L1112" i="20"/>
  <c r="K1112" i="20"/>
  <c r="J1112" i="20"/>
  <c r="I1112" i="20"/>
  <c r="H1112" i="20"/>
  <c r="K1111" i="20"/>
  <c r="J1111" i="20"/>
  <c r="I1111" i="20"/>
  <c r="H1111" i="20"/>
  <c r="L1111" i="20" s="1"/>
  <c r="K1110" i="20"/>
  <c r="J1110" i="20"/>
  <c r="I1110" i="20"/>
  <c r="H1110" i="20"/>
  <c r="L1110" i="20" s="1"/>
  <c r="K1109" i="20"/>
  <c r="J1109" i="20"/>
  <c r="I1109" i="20"/>
  <c r="H1109" i="20"/>
  <c r="L1109" i="20" s="1"/>
  <c r="L1108" i="20"/>
  <c r="K1108" i="20"/>
  <c r="J1108" i="20"/>
  <c r="I1108" i="20"/>
  <c r="H1108" i="20"/>
  <c r="L1107" i="20"/>
  <c r="K1107" i="20"/>
  <c r="J1107" i="20"/>
  <c r="I1107" i="20"/>
  <c r="H1107" i="20"/>
  <c r="L1106" i="20"/>
  <c r="K1106" i="20"/>
  <c r="J1106" i="20"/>
  <c r="I1106" i="20"/>
  <c r="H1106" i="20"/>
  <c r="L1105" i="20"/>
  <c r="K1105" i="20"/>
  <c r="J1105" i="20"/>
  <c r="I1105" i="20"/>
  <c r="H1105" i="20"/>
  <c r="K1104" i="20"/>
  <c r="J1104" i="20"/>
  <c r="I1104" i="20"/>
  <c r="H1104" i="20"/>
  <c r="L1104" i="20" s="1"/>
  <c r="L1103" i="20"/>
  <c r="K1103" i="20"/>
  <c r="J1103" i="20"/>
  <c r="I1103" i="20"/>
  <c r="H1103" i="20"/>
  <c r="L1102" i="20"/>
  <c r="K1102" i="20"/>
  <c r="J1102" i="20"/>
  <c r="I1102" i="20"/>
  <c r="H1102" i="20"/>
  <c r="L1101" i="20"/>
  <c r="K1101" i="20"/>
  <c r="J1101" i="20"/>
  <c r="I1101" i="20"/>
  <c r="H1101" i="20"/>
  <c r="L1100" i="20"/>
  <c r="K1100" i="20"/>
  <c r="J1100" i="20"/>
  <c r="I1100" i="20"/>
  <c r="L1099" i="20"/>
  <c r="K1099" i="20"/>
  <c r="J1099" i="20"/>
  <c r="I1099" i="20"/>
  <c r="F1097" i="20"/>
  <c r="E1097" i="20"/>
  <c r="E1117" i="20" s="1"/>
  <c r="D1097" i="20"/>
  <c r="K1096" i="20"/>
  <c r="J1096" i="20"/>
  <c r="I1096" i="20"/>
  <c r="H1096" i="20"/>
  <c r="L1096" i="20" s="1"/>
  <c r="L1095" i="20"/>
  <c r="K1095" i="20"/>
  <c r="J1095" i="20"/>
  <c r="I1095" i="20"/>
  <c r="H1095" i="20"/>
  <c r="K1094" i="20"/>
  <c r="J1094" i="20"/>
  <c r="I1094" i="20"/>
  <c r="H1094" i="20"/>
  <c r="L1094" i="20" s="1"/>
  <c r="K1093" i="20"/>
  <c r="J1093" i="20"/>
  <c r="I1093" i="20"/>
  <c r="H1093" i="20"/>
  <c r="L1093" i="20" s="1"/>
  <c r="L1092" i="20"/>
  <c r="K1092" i="20"/>
  <c r="J1092" i="20"/>
  <c r="I1092" i="20"/>
  <c r="H1092" i="20"/>
  <c r="K1091" i="20"/>
  <c r="J1091" i="20"/>
  <c r="I1091" i="20"/>
  <c r="H1091" i="20"/>
  <c r="L1091" i="20" s="1"/>
  <c r="L1090" i="20"/>
  <c r="K1090" i="20"/>
  <c r="J1090" i="20"/>
  <c r="I1090" i="20"/>
  <c r="H1090" i="20"/>
  <c r="K1089" i="20"/>
  <c r="J1089" i="20"/>
  <c r="I1089" i="20"/>
  <c r="H1089" i="20"/>
  <c r="L1089" i="20" s="1"/>
  <c r="L1088" i="20"/>
  <c r="K1088" i="20"/>
  <c r="J1088" i="20"/>
  <c r="I1088" i="20"/>
  <c r="H1088" i="20"/>
  <c r="L1087" i="20"/>
  <c r="K1087" i="20"/>
  <c r="J1087" i="20"/>
  <c r="I1087" i="20"/>
  <c r="H1087" i="20"/>
  <c r="K1086" i="20"/>
  <c r="J1086" i="20"/>
  <c r="I1086" i="20"/>
  <c r="H1086" i="20"/>
  <c r="L1086" i="20" s="1"/>
  <c r="L1085" i="20"/>
  <c r="K1085" i="20"/>
  <c r="J1085" i="20"/>
  <c r="I1085" i="20"/>
  <c r="H1085" i="20"/>
  <c r="K1084" i="20"/>
  <c r="J1084" i="20"/>
  <c r="I1084" i="20"/>
  <c r="H1084" i="20"/>
  <c r="L1084" i="20" s="1"/>
  <c r="L1083" i="20"/>
  <c r="K1083" i="20"/>
  <c r="J1083" i="20"/>
  <c r="I1083" i="20"/>
  <c r="H1083" i="20"/>
  <c r="L1082" i="20"/>
  <c r="K1082" i="20"/>
  <c r="J1082" i="20"/>
  <c r="I1082" i="20"/>
  <c r="H1082" i="20"/>
  <c r="K1081" i="20"/>
  <c r="J1081" i="20"/>
  <c r="I1081" i="20"/>
  <c r="H1081" i="20"/>
  <c r="L1081" i="20" s="1"/>
  <c r="L1080" i="20"/>
  <c r="K1080" i="20"/>
  <c r="J1080" i="20"/>
  <c r="I1080" i="20"/>
  <c r="H1080" i="20"/>
  <c r="K1079" i="20"/>
  <c r="J1079" i="20"/>
  <c r="I1079" i="20"/>
  <c r="H1079" i="20"/>
  <c r="L1079" i="20" s="1"/>
  <c r="L1078" i="20"/>
  <c r="K1078" i="20"/>
  <c r="J1078" i="20"/>
  <c r="I1078" i="20"/>
  <c r="H1078" i="20"/>
  <c r="K1077" i="20"/>
  <c r="J1077" i="20"/>
  <c r="I1077" i="20"/>
  <c r="H1077" i="20"/>
  <c r="L1077" i="20" s="1"/>
  <c r="K1076" i="20"/>
  <c r="J1076" i="20"/>
  <c r="I1076" i="20"/>
  <c r="H1076" i="20"/>
  <c r="L1076" i="20" s="1"/>
  <c r="L1075" i="20"/>
  <c r="K1075" i="20"/>
  <c r="J1075" i="20"/>
  <c r="I1075" i="20"/>
  <c r="H1075" i="20"/>
  <c r="K1074" i="20"/>
  <c r="J1074" i="20"/>
  <c r="I1074" i="20"/>
  <c r="H1074" i="20"/>
  <c r="L1074" i="20" s="1"/>
  <c r="L1073" i="20"/>
  <c r="K1073" i="20"/>
  <c r="J1073" i="20"/>
  <c r="I1073" i="20"/>
  <c r="H1073" i="20"/>
  <c r="K1072" i="20"/>
  <c r="J1072" i="20"/>
  <c r="I1072" i="20"/>
  <c r="H1072" i="20"/>
  <c r="L1072" i="20" s="1"/>
  <c r="K1071" i="20"/>
  <c r="J1071" i="20"/>
  <c r="I1071" i="20"/>
  <c r="H1071" i="20"/>
  <c r="L1071" i="20" s="1"/>
  <c r="L1070" i="20"/>
  <c r="K1070" i="20"/>
  <c r="J1070" i="20"/>
  <c r="I1070" i="20"/>
  <c r="H1070" i="20"/>
  <c r="K1069" i="20"/>
  <c r="J1069" i="20"/>
  <c r="I1069" i="20"/>
  <c r="H1069" i="20"/>
  <c r="L1069" i="20" s="1"/>
  <c r="L1068" i="20"/>
  <c r="K1068" i="20"/>
  <c r="J1068" i="20"/>
  <c r="I1068" i="20"/>
  <c r="H1068" i="20"/>
  <c r="K1067" i="20"/>
  <c r="J1067" i="20"/>
  <c r="I1067" i="20"/>
  <c r="H1067" i="20"/>
  <c r="L1067" i="20" s="1"/>
  <c r="L1066" i="20"/>
  <c r="K1066" i="20"/>
  <c r="J1066" i="20"/>
  <c r="I1066" i="20"/>
  <c r="H1066" i="20"/>
  <c r="K1065" i="20"/>
  <c r="J1065" i="20"/>
  <c r="I1065" i="20"/>
  <c r="H1065" i="20"/>
  <c r="L1065" i="20" s="1"/>
  <c r="K1064" i="20"/>
  <c r="J1064" i="20"/>
  <c r="I1064" i="20"/>
  <c r="H1064" i="20"/>
  <c r="L1064" i="20" s="1"/>
  <c r="L1063" i="20"/>
  <c r="K1063" i="20"/>
  <c r="J1063" i="20"/>
  <c r="I1063" i="20"/>
  <c r="H1063" i="20"/>
  <c r="L1062" i="20"/>
  <c r="K1062" i="20"/>
  <c r="J1062" i="20"/>
  <c r="I1062" i="20"/>
  <c r="H1062" i="20"/>
  <c r="L1061" i="20"/>
  <c r="K1061" i="20"/>
  <c r="J1061" i="20"/>
  <c r="I1061" i="20"/>
  <c r="H1061" i="20"/>
  <c r="K1060" i="20"/>
  <c r="J1060" i="20"/>
  <c r="I1060" i="20"/>
  <c r="H1060" i="20"/>
  <c r="L1060" i="20" s="1"/>
  <c r="K1059" i="20"/>
  <c r="J1059" i="20"/>
  <c r="I1059" i="20"/>
  <c r="H1059" i="20"/>
  <c r="L1059" i="20" s="1"/>
  <c r="L1058" i="20"/>
  <c r="K1058" i="20"/>
  <c r="J1058" i="20"/>
  <c r="I1058" i="20"/>
  <c r="H1058" i="20"/>
  <c r="L1057" i="20"/>
  <c r="K1057" i="20"/>
  <c r="J1057" i="20"/>
  <c r="I1057" i="20"/>
  <c r="H1057" i="20"/>
  <c r="L1056" i="20"/>
  <c r="K1056" i="20"/>
  <c r="J1056" i="20"/>
  <c r="I1056" i="20"/>
  <c r="H1056" i="20"/>
  <c r="K1055" i="20"/>
  <c r="J1055" i="20"/>
  <c r="I1055" i="20"/>
  <c r="H1055" i="20"/>
  <c r="L1055" i="20" s="1"/>
  <c r="K1054" i="20"/>
  <c r="J1054" i="20"/>
  <c r="I1054" i="20"/>
  <c r="H1054" i="20"/>
  <c r="L1054" i="20" s="1"/>
  <c r="K1053" i="20"/>
  <c r="J1053" i="20"/>
  <c r="I1053" i="20"/>
  <c r="H1053" i="20"/>
  <c r="L1053" i="20" s="1"/>
  <c r="L1052" i="20"/>
  <c r="K1052" i="20"/>
  <c r="J1052" i="20"/>
  <c r="I1052" i="20"/>
  <c r="H1052" i="20"/>
  <c r="L1051" i="20"/>
  <c r="K1051" i="20"/>
  <c r="J1051" i="20"/>
  <c r="I1051" i="20"/>
  <c r="H1051" i="20"/>
  <c r="K1050" i="20"/>
  <c r="J1050" i="20"/>
  <c r="I1050" i="20"/>
  <c r="H1050" i="20"/>
  <c r="L1050" i="20" s="1"/>
  <c r="L1049" i="20"/>
  <c r="K1049" i="20"/>
  <c r="J1049" i="20"/>
  <c r="I1049" i="20"/>
  <c r="H1049" i="20"/>
  <c r="K1048" i="20"/>
  <c r="J1048" i="20"/>
  <c r="I1048" i="20"/>
  <c r="H1048" i="20"/>
  <c r="L1048" i="20" s="1"/>
  <c r="L1047" i="20"/>
  <c r="K1047" i="20"/>
  <c r="J1047" i="20"/>
  <c r="I1047" i="20"/>
  <c r="H1047" i="20"/>
  <c r="K1046" i="20"/>
  <c r="J1046" i="20"/>
  <c r="I1046" i="20"/>
  <c r="H1046" i="20"/>
  <c r="L1046" i="20" s="1"/>
  <c r="L1045" i="20"/>
  <c r="K1045" i="20"/>
  <c r="J1045" i="20"/>
  <c r="I1045" i="20"/>
  <c r="H1045" i="20"/>
  <c r="L1044" i="20"/>
  <c r="K1044" i="20"/>
  <c r="J1044" i="20"/>
  <c r="I1044" i="20"/>
  <c r="H1044" i="20"/>
  <c r="K1043" i="20"/>
  <c r="J1043" i="20"/>
  <c r="I1043" i="20"/>
  <c r="H1043" i="20"/>
  <c r="L1043" i="20" s="1"/>
  <c r="L1042" i="20"/>
  <c r="K1042" i="20"/>
  <c r="J1042" i="20"/>
  <c r="I1042" i="20"/>
  <c r="H1042" i="20"/>
  <c r="K1041" i="20"/>
  <c r="J1041" i="20"/>
  <c r="I1041" i="20"/>
  <c r="H1041" i="20"/>
  <c r="L1041" i="20" s="1"/>
  <c r="L1040" i="20"/>
  <c r="K1040" i="20"/>
  <c r="J1040" i="20"/>
  <c r="I1040" i="20"/>
  <c r="H1040" i="20"/>
  <c r="L1039" i="20"/>
  <c r="K1039" i="20"/>
  <c r="J1039" i="20"/>
  <c r="I1039" i="20"/>
  <c r="H1039" i="20"/>
  <c r="K1038" i="20"/>
  <c r="J1038" i="20"/>
  <c r="I1038" i="20"/>
  <c r="H1038" i="20"/>
  <c r="L1038" i="20" s="1"/>
  <c r="L1037" i="20"/>
  <c r="K1037" i="20"/>
  <c r="J1037" i="20"/>
  <c r="I1037" i="20"/>
  <c r="H1037" i="20"/>
  <c r="K1036" i="20"/>
  <c r="J1036" i="20"/>
  <c r="J1097" i="20" s="1"/>
  <c r="J1117" i="20" s="1"/>
  <c r="I1036" i="20"/>
  <c r="H1036" i="20"/>
  <c r="L1036" i="20" s="1"/>
  <c r="L1035" i="20"/>
  <c r="K1035" i="20"/>
  <c r="J1035" i="20"/>
  <c r="I1035" i="20"/>
  <c r="H1035" i="20"/>
  <c r="K1034" i="20"/>
  <c r="J1034" i="20"/>
  <c r="I1034" i="20"/>
  <c r="H1034" i="20"/>
  <c r="L1034" i="20" s="1"/>
  <c r="L1033" i="20"/>
  <c r="K1033" i="20"/>
  <c r="J1033" i="20"/>
  <c r="I1033" i="20"/>
  <c r="H1033" i="20"/>
  <c r="L1032" i="20"/>
  <c r="K1032" i="20"/>
  <c r="J1032" i="20"/>
  <c r="I1032" i="20"/>
  <c r="H1032" i="20"/>
  <c r="K1031" i="20"/>
  <c r="J1031" i="20"/>
  <c r="I1031" i="20"/>
  <c r="H1031" i="20"/>
  <c r="G1022" i="20"/>
  <c r="E1022" i="20"/>
  <c r="D1022" i="20"/>
  <c r="K1020" i="20"/>
  <c r="J1020" i="20"/>
  <c r="I1020" i="20"/>
  <c r="H1020" i="20"/>
  <c r="G1020" i="20"/>
  <c r="F1020" i="20"/>
  <c r="E1020" i="20"/>
  <c r="D1020" i="20"/>
  <c r="K1019" i="20"/>
  <c r="J1019" i="20"/>
  <c r="I1019" i="20"/>
  <c r="H1019" i="20"/>
  <c r="L1019" i="20" s="1"/>
  <c r="L1020" i="20" s="1"/>
  <c r="F1018" i="20"/>
  <c r="F1022" i="20" s="1"/>
  <c r="E1018" i="20"/>
  <c r="D1018" i="20"/>
  <c r="K1017" i="20"/>
  <c r="J1017" i="20"/>
  <c r="I1017" i="20"/>
  <c r="H1017" i="20"/>
  <c r="L1017" i="20" s="1"/>
  <c r="K1016" i="20"/>
  <c r="J1016" i="20"/>
  <c r="I1016" i="20"/>
  <c r="H1016" i="20"/>
  <c r="L1016" i="20" s="1"/>
  <c r="K1015" i="20"/>
  <c r="J1015" i="20"/>
  <c r="I1015" i="20"/>
  <c r="H1015" i="20"/>
  <c r="L1015" i="20" s="1"/>
  <c r="K1014" i="20"/>
  <c r="J1014" i="20"/>
  <c r="I1014" i="20"/>
  <c r="H1014" i="20"/>
  <c r="L1014" i="20" s="1"/>
  <c r="L1013" i="20"/>
  <c r="K1013" i="20"/>
  <c r="J1013" i="20"/>
  <c r="I1013" i="20"/>
  <c r="H1013" i="20"/>
  <c r="L1012" i="20"/>
  <c r="K1012" i="20"/>
  <c r="J1012" i="20"/>
  <c r="I1012" i="20"/>
  <c r="H1012" i="20"/>
  <c r="L1011" i="20"/>
  <c r="K1011" i="20"/>
  <c r="J1011" i="20"/>
  <c r="I1011" i="20"/>
  <c r="H1011" i="20"/>
  <c r="K1010" i="20"/>
  <c r="J1010" i="20"/>
  <c r="I1010" i="20"/>
  <c r="H1010" i="20"/>
  <c r="L1010" i="20" s="1"/>
  <c r="K1009" i="20"/>
  <c r="J1009" i="20"/>
  <c r="I1009" i="20"/>
  <c r="H1009" i="20"/>
  <c r="L1009" i="20" s="1"/>
  <c r="K1008" i="20"/>
  <c r="J1008" i="20"/>
  <c r="I1008" i="20"/>
  <c r="H1008" i="20"/>
  <c r="L1008" i="20" s="1"/>
  <c r="L1007" i="20"/>
  <c r="K1007" i="20"/>
  <c r="J1007" i="20"/>
  <c r="I1007" i="20"/>
  <c r="H1007" i="20"/>
  <c r="L1006" i="20"/>
  <c r="K1006" i="20"/>
  <c r="J1006" i="20"/>
  <c r="I1006" i="20"/>
  <c r="H1006" i="20"/>
  <c r="K1005" i="20"/>
  <c r="J1005" i="20"/>
  <c r="I1005" i="20"/>
  <c r="H1005" i="20"/>
  <c r="L1005" i="20" s="1"/>
  <c r="K1004" i="20"/>
  <c r="J1004" i="20"/>
  <c r="I1004" i="20"/>
  <c r="H1004" i="20"/>
  <c r="L1004" i="20" s="1"/>
  <c r="K1003" i="20"/>
  <c r="J1003" i="20"/>
  <c r="I1003" i="20"/>
  <c r="H1003" i="20"/>
  <c r="L1003" i="20" s="1"/>
  <c r="L1002" i="20"/>
  <c r="K1002" i="20"/>
  <c r="J1002" i="20"/>
  <c r="I1002" i="20"/>
  <c r="H1002" i="20"/>
  <c r="L1001" i="20"/>
  <c r="K1001" i="20"/>
  <c r="J1001" i="20"/>
  <c r="I1001" i="20"/>
  <c r="H1001" i="20"/>
  <c r="L1000" i="20"/>
  <c r="K1000" i="20"/>
  <c r="J1000" i="20"/>
  <c r="I1000" i="20"/>
  <c r="H1000" i="20"/>
  <c r="L999" i="20"/>
  <c r="K999" i="20"/>
  <c r="J999" i="20"/>
  <c r="I999" i="20"/>
  <c r="H999" i="20"/>
  <c r="K998" i="20"/>
  <c r="J998" i="20"/>
  <c r="I998" i="20"/>
  <c r="H998" i="20"/>
  <c r="L998" i="20" s="1"/>
  <c r="L997" i="20"/>
  <c r="K997" i="20"/>
  <c r="J997" i="20"/>
  <c r="I997" i="20"/>
  <c r="H997" i="20"/>
  <c r="K996" i="20"/>
  <c r="J996" i="20"/>
  <c r="I996" i="20"/>
  <c r="H996" i="20"/>
  <c r="L996" i="20" s="1"/>
  <c r="K995" i="20"/>
  <c r="J995" i="20"/>
  <c r="I995" i="20"/>
  <c r="I1018" i="20" s="1"/>
  <c r="I1022" i="20" s="1"/>
  <c r="H995" i="20"/>
  <c r="L995" i="20" s="1"/>
  <c r="L994" i="20"/>
  <c r="K994" i="20"/>
  <c r="J994" i="20"/>
  <c r="I994" i="20"/>
  <c r="H994" i="20"/>
  <c r="K993" i="20"/>
  <c r="J993" i="20"/>
  <c r="I993" i="20"/>
  <c r="H993" i="20"/>
  <c r="L993" i="20" s="1"/>
  <c r="L992" i="20"/>
  <c r="K992" i="20"/>
  <c r="J992" i="20"/>
  <c r="I992" i="20"/>
  <c r="H992" i="20"/>
  <c r="K991" i="20"/>
  <c r="J991" i="20"/>
  <c r="I991" i="20"/>
  <c r="H991" i="20"/>
  <c r="L991" i="20" s="1"/>
  <c r="K990" i="20"/>
  <c r="J990" i="20"/>
  <c r="I990" i="20"/>
  <c r="H990" i="20"/>
  <c r="L990" i="20" s="1"/>
  <c r="L989" i="20"/>
  <c r="K989" i="20"/>
  <c r="J989" i="20"/>
  <c r="I989" i="20"/>
  <c r="H989" i="20"/>
  <c r="K988" i="20"/>
  <c r="J988" i="20"/>
  <c r="I988" i="20"/>
  <c r="H988" i="20"/>
  <c r="L988" i="20" s="1"/>
  <c r="L987" i="20"/>
  <c r="L1018" i="20" s="1"/>
  <c r="L1022" i="20" s="1"/>
  <c r="K987" i="20"/>
  <c r="K1018" i="20" s="1"/>
  <c r="K1022" i="20" s="1"/>
  <c r="J987" i="20"/>
  <c r="J1018" i="20" s="1"/>
  <c r="J1022" i="20" s="1"/>
  <c r="I987" i="20"/>
  <c r="H987" i="20"/>
  <c r="G979" i="20"/>
  <c r="D979" i="20"/>
  <c r="K977" i="20"/>
  <c r="G977" i="20"/>
  <c r="F977" i="20"/>
  <c r="E977" i="20"/>
  <c r="D977" i="20"/>
  <c r="K976" i="20"/>
  <c r="J976" i="20"/>
  <c r="J977" i="20" s="1"/>
  <c r="I976" i="20"/>
  <c r="I977" i="20" s="1"/>
  <c r="H976" i="20"/>
  <c r="F975" i="20"/>
  <c r="F979" i="20" s="1"/>
  <c r="E975" i="20"/>
  <c r="E979" i="20" s="1"/>
  <c r="D975" i="20"/>
  <c r="L974" i="20"/>
  <c r="K974" i="20"/>
  <c r="J974" i="20"/>
  <c r="I974" i="20"/>
  <c r="H974" i="20"/>
  <c r="K973" i="20"/>
  <c r="J973" i="20"/>
  <c r="I973" i="20"/>
  <c r="H973" i="20"/>
  <c r="L973" i="20" s="1"/>
  <c r="L972" i="20"/>
  <c r="K972" i="20"/>
  <c r="J972" i="20"/>
  <c r="I972" i="20"/>
  <c r="H972" i="20"/>
  <c r="K971" i="20"/>
  <c r="J971" i="20"/>
  <c r="I971" i="20"/>
  <c r="H971" i="20"/>
  <c r="L971" i="20" s="1"/>
  <c r="L970" i="20"/>
  <c r="K970" i="20"/>
  <c r="J970" i="20"/>
  <c r="I970" i="20"/>
  <c r="H970" i="20"/>
  <c r="L969" i="20"/>
  <c r="K969" i="20"/>
  <c r="J969" i="20"/>
  <c r="I969" i="20"/>
  <c r="H969" i="20"/>
  <c r="K968" i="20"/>
  <c r="J968" i="20"/>
  <c r="I968" i="20"/>
  <c r="H968" i="20"/>
  <c r="L968" i="20" s="1"/>
  <c r="L967" i="20"/>
  <c r="K967" i="20"/>
  <c r="J967" i="20"/>
  <c r="I967" i="20"/>
  <c r="H967" i="20"/>
  <c r="K966" i="20"/>
  <c r="J966" i="20"/>
  <c r="I966" i="20"/>
  <c r="H966" i="20"/>
  <c r="L966" i="20" s="1"/>
  <c r="K965" i="20"/>
  <c r="J965" i="20"/>
  <c r="I965" i="20"/>
  <c r="H965" i="20"/>
  <c r="L965" i="20" s="1"/>
  <c r="L964" i="20"/>
  <c r="K964" i="20"/>
  <c r="J964" i="20"/>
  <c r="I964" i="20"/>
  <c r="H964" i="20"/>
  <c r="K963" i="20"/>
  <c r="J963" i="20"/>
  <c r="I963" i="20"/>
  <c r="H963" i="20"/>
  <c r="L963" i="20" s="1"/>
  <c r="L962" i="20"/>
  <c r="K962" i="20"/>
  <c r="J962" i="20"/>
  <c r="I962" i="20"/>
  <c r="H962" i="20"/>
  <c r="K961" i="20"/>
  <c r="J961" i="20"/>
  <c r="I961" i="20"/>
  <c r="H961" i="20"/>
  <c r="L961" i="20" s="1"/>
  <c r="K960" i="20"/>
  <c r="J960" i="20"/>
  <c r="I960" i="20"/>
  <c r="H960" i="20"/>
  <c r="L960" i="20" s="1"/>
  <c r="K959" i="20"/>
  <c r="J959" i="20"/>
  <c r="I959" i="20"/>
  <c r="H959" i="20"/>
  <c r="L959" i="20" s="1"/>
  <c r="K958" i="20"/>
  <c r="J958" i="20"/>
  <c r="I958" i="20"/>
  <c r="I975" i="20" s="1"/>
  <c r="I979" i="20" s="1"/>
  <c r="H958" i="20"/>
  <c r="L958" i="20" s="1"/>
  <c r="L957" i="20"/>
  <c r="K957" i="20"/>
  <c r="J957" i="20"/>
  <c r="I957" i="20"/>
  <c r="H957" i="20"/>
  <c r="K956" i="20"/>
  <c r="J956" i="20"/>
  <c r="I956" i="20"/>
  <c r="H956" i="20"/>
  <c r="L956" i="20" s="1"/>
  <c r="L955" i="20"/>
  <c r="K955" i="20"/>
  <c r="J955" i="20"/>
  <c r="I955" i="20"/>
  <c r="H955" i="20"/>
  <c r="K954" i="20"/>
  <c r="J954" i="20"/>
  <c r="I954" i="20"/>
  <c r="H954" i="20"/>
  <c r="L954" i="20" s="1"/>
  <c r="F946" i="20"/>
  <c r="K945" i="20"/>
  <c r="J945" i="20"/>
  <c r="I945" i="20"/>
  <c r="G945" i="20"/>
  <c r="F945" i="20"/>
  <c r="E945" i="20"/>
  <c r="D945" i="20"/>
  <c r="D946" i="20" s="1"/>
  <c r="K944" i="20"/>
  <c r="J944" i="20"/>
  <c r="I944" i="20"/>
  <c r="H944" i="20"/>
  <c r="F943" i="20"/>
  <c r="E943" i="20"/>
  <c r="E946" i="20" s="1"/>
  <c r="D943" i="20"/>
  <c r="J942" i="20"/>
  <c r="I942" i="20"/>
  <c r="H942" i="20"/>
  <c r="L942" i="20" s="1"/>
  <c r="G942" i="20"/>
  <c r="K942" i="20" s="1"/>
  <c r="K941" i="20"/>
  <c r="J941" i="20"/>
  <c r="I941" i="20"/>
  <c r="H941" i="20"/>
  <c r="L941" i="20" s="1"/>
  <c r="G941" i="20"/>
  <c r="J940" i="20"/>
  <c r="I940" i="20"/>
  <c r="G940" i="20"/>
  <c r="K940" i="20" s="1"/>
  <c r="K939" i="20"/>
  <c r="J939" i="20"/>
  <c r="I939" i="20"/>
  <c r="H939" i="20"/>
  <c r="L939" i="20" s="1"/>
  <c r="G939" i="20"/>
  <c r="J938" i="20"/>
  <c r="I938" i="20"/>
  <c r="H938" i="20"/>
  <c r="L938" i="20" s="1"/>
  <c r="G938" i="20"/>
  <c r="K938" i="20" s="1"/>
  <c r="L937" i="20"/>
  <c r="K937" i="20"/>
  <c r="J937" i="20"/>
  <c r="I937" i="20"/>
  <c r="H937" i="20"/>
  <c r="G937" i="20"/>
  <c r="J936" i="20"/>
  <c r="I936" i="20"/>
  <c r="G936" i="20"/>
  <c r="K936" i="20" s="1"/>
  <c r="L935" i="20"/>
  <c r="K935" i="20"/>
  <c r="J935" i="20"/>
  <c r="I935" i="20"/>
  <c r="H935" i="20"/>
  <c r="G935" i="20"/>
  <c r="J934" i="20"/>
  <c r="I934" i="20"/>
  <c r="G934" i="20"/>
  <c r="K934" i="20" s="1"/>
  <c r="L933" i="20"/>
  <c r="K933" i="20"/>
  <c r="J933" i="20"/>
  <c r="I933" i="20"/>
  <c r="H933" i="20"/>
  <c r="G933" i="20"/>
  <c r="J932" i="20"/>
  <c r="I932" i="20"/>
  <c r="H932" i="20"/>
  <c r="L932" i="20" s="1"/>
  <c r="G932" i="20"/>
  <c r="K932" i="20" s="1"/>
  <c r="K931" i="20"/>
  <c r="J931" i="20"/>
  <c r="I931" i="20"/>
  <c r="H931" i="20"/>
  <c r="L931" i="20" s="1"/>
  <c r="G931" i="20"/>
  <c r="J930" i="20"/>
  <c r="I930" i="20"/>
  <c r="H930" i="20"/>
  <c r="L930" i="20" s="1"/>
  <c r="G930" i="20"/>
  <c r="K930" i="20" s="1"/>
  <c r="K929" i="20"/>
  <c r="J929" i="20"/>
  <c r="I929" i="20"/>
  <c r="H929" i="20"/>
  <c r="L929" i="20" s="1"/>
  <c r="G929" i="20"/>
  <c r="J928" i="20"/>
  <c r="I928" i="20"/>
  <c r="I943" i="20" s="1"/>
  <c r="I946" i="20" s="1"/>
  <c r="H928" i="20"/>
  <c r="L928" i="20" s="1"/>
  <c r="G928" i="20"/>
  <c r="K928" i="20" s="1"/>
  <c r="K927" i="20"/>
  <c r="J927" i="20"/>
  <c r="I927" i="20"/>
  <c r="H927" i="20"/>
  <c r="L927" i="20" s="1"/>
  <c r="G927" i="20"/>
  <c r="J926" i="20"/>
  <c r="I926" i="20"/>
  <c r="G926" i="20"/>
  <c r="K926" i="20" s="1"/>
  <c r="L925" i="20"/>
  <c r="K925" i="20"/>
  <c r="J925" i="20"/>
  <c r="I925" i="20"/>
  <c r="H925" i="20"/>
  <c r="G925" i="20"/>
  <c r="J924" i="20"/>
  <c r="I924" i="20"/>
  <c r="G924" i="20"/>
  <c r="K924" i="20" s="1"/>
  <c r="L923" i="20"/>
  <c r="K923" i="20"/>
  <c r="J923" i="20"/>
  <c r="I923" i="20"/>
  <c r="H923" i="20"/>
  <c r="G923" i="20"/>
  <c r="J922" i="20"/>
  <c r="I922" i="20"/>
  <c r="G922" i="20"/>
  <c r="K922" i="20" s="1"/>
  <c r="K921" i="20"/>
  <c r="J921" i="20"/>
  <c r="I921" i="20"/>
  <c r="H921" i="20"/>
  <c r="L921" i="20" s="1"/>
  <c r="G921" i="20"/>
  <c r="J920" i="20"/>
  <c r="I920" i="20"/>
  <c r="H920" i="20"/>
  <c r="L920" i="20" s="1"/>
  <c r="G920" i="20"/>
  <c r="K920" i="20" s="1"/>
  <c r="K919" i="20"/>
  <c r="J919" i="20"/>
  <c r="I919" i="20"/>
  <c r="H919" i="20"/>
  <c r="L919" i="20" s="1"/>
  <c r="G919" i="20"/>
  <c r="J918" i="20"/>
  <c r="I918" i="20"/>
  <c r="H918" i="20"/>
  <c r="L918" i="20" s="1"/>
  <c r="G918" i="20"/>
  <c r="K918" i="20" s="1"/>
  <c r="K917" i="20"/>
  <c r="J917" i="20"/>
  <c r="I917" i="20"/>
  <c r="H917" i="20"/>
  <c r="L917" i="20" s="1"/>
  <c r="G917" i="20"/>
  <c r="J916" i="20"/>
  <c r="I916" i="20"/>
  <c r="G916" i="20"/>
  <c r="K916" i="20" s="1"/>
  <c r="K915" i="20"/>
  <c r="J915" i="20"/>
  <c r="I915" i="20"/>
  <c r="H915" i="20"/>
  <c r="L915" i="20" s="1"/>
  <c r="G915" i="20"/>
  <c r="J914" i="20"/>
  <c r="I914" i="20"/>
  <c r="G914" i="20"/>
  <c r="K914" i="20" s="1"/>
  <c r="L913" i="20"/>
  <c r="K913" i="20"/>
  <c r="J913" i="20"/>
  <c r="I913" i="20"/>
  <c r="H913" i="20"/>
  <c r="G913" i="20"/>
  <c r="J912" i="20"/>
  <c r="I912" i="20"/>
  <c r="G912" i="20"/>
  <c r="K912" i="20" s="1"/>
  <c r="L911" i="20"/>
  <c r="K911" i="20"/>
  <c r="J911" i="20"/>
  <c r="I911" i="20"/>
  <c r="H911" i="20"/>
  <c r="G911" i="20"/>
  <c r="G903" i="20"/>
  <c r="K901" i="20"/>
  <c r="G901" i="20"/>
  <c r="F901" i="20"/>
  <c r="E901" i="20"/>
  <c r="D901" i="20"/>
  <c r="K900" i="20"/>
  <c r="J900" i="20"/>
  <c r="J901" i="20" s="1"/>
  <c r="I900" i="20"/>
  <c r="I901" i="20" s="1"/>
  <c r="H900" i="20"/>
  <c r="F898" i="20"/>
  <c r="F903" i="20" s="1"/>
  <c r="E898" i="20"/>
  <c r="E903" i="20" s="1"/>
  <c r="D898" i="20"/>
  <c r="D903" i="20" s="1"/>
  <c r="L897" i="20"/>
  <c r="K897" i="20"/>
  <c r="J897" i="20"/>
  <c r="I897" i="20"/>
  <c r="H897" i="20"/>
  <c r="K896" i="20"/>
  <c r="J896" i="20"/>
  <c r="I896" i="20"/>
  <c r="H896" i="20"/>
  <c r="L896" i="20" s="1"/>
  <c r="L895" i="20"/>
  <c r="K895" i="20"/>
  <c r="J895" i="20"/>
  <c r="I895" i="20"/>
  <c r="H895" i="20"/>
  <c r="K894" i="20"/>
  <c r="J894" i="20"/>
  <c r="I894" i="20"/>
  <c r="H894" i="20"/>
  <c r="L894" i="20" s="1"/>
  <c r="K893" i="20"/>
  <c r="J893" i="20"/>
  <c r="I893" i="20"/>
  <c r="I898" i="20" s="1"/>
  <c r="I903" i="20" s="1"/>
  <c r="H893" i="20"/>
  <c r="L893" i="20" s="1"/>
  <c r="L892" i="20"/>
  <c r="K892" i="20"/>
  <c r="J892" i="20"/>
  <c r="I892" i="20"/>
  <c r="H892" i="20"/>
  <c r="K891" i="20"/>
  <c r="J891" i="20"/>
  <c r="I891" i="20"/>
  <c r="H891" i="20"/>
  <c r="L891" i="20" s="1"/>
  <c r="L890" i="20"/>
  <c r="K890" i="20"/>
  <c r="J890" i="20"/>
  <c r="I890" i="20"/>
  <c r="H890" i="20"/>
  <c r="G882" i="20"/>
  <c r="F882" i="20"/>
  <c r="E882" i="20"/>
  <c r="K880" i="20"/>
  <c r="G880" i="20"/>
  <c r="F880" i="20"/>
  <c r="E880" i="20"/>
  <c r="D880" i="20"/>
  <c r="L879" i="20"/>
  <c r="K879" i="20"/>
  <c r="J879" i="20"/>
  <c r="I879" i="20"/>
  <c r="H879" i="20"/>
  <c r="L878" i="20"/>
  <c r="L880" i="20" s="1"/>
  <c r="K878" i="20"/>
  <c r="J878" i="20"/>
  <c r="I878" i="20"/>
  <c r="H878" i="20"/>
  <c r="L877" i="20"/>
  <c r="K877" i="20"/>
  <c r="J877" i="20"/>
  <c r="J880" i="20" s="1"/>
  <c r="I877" i="20"/>
  <c r="J875" i="20"/>
  <c r="J882" i="20" s="1"/>
  <c r="F875" i="20"/>
  <c r="E875" i="20"/>
  <c r="D875" i="20"/>
  <c r="D882" i="20" s="1"/>
  <c r="K874" i="20"/>
  <c r="J874" i="20"/>
  <c r="I874" i="20"/>
  <c r="H874" i="20"/>
  <c r="L874" i="20" s="1"/>
  <c r="L873" i="20"/>
  <c r="K873" i="20"/>
  <c r="J873" i="20"/>
  <c r="I873" i="20"/>
  <c r="H873" i="20"/>
  <c r="K872" i="20"/>
  <c r="J872" i="20"/>
  <c r="I872" i="20"/>
  <c r="H872" i="20"/>
  <c r="L872" i="20" s="1"/>
  <c r="K871" i="20"/>
  <c r="J871" i="20"/>
  <c r="I871" i="20"/>
  <c r="H871" i="20"/>
  <c r="L871" i="20" s="1"/>
  <c r="K870" i="20"/>
  <c r="J870" i="20"/>
  <c r="I870" i="20"/>
  <c r="H870" i="20"/>
  <c r="L870" i="20" s="1"/>
  <c r="K869" i="20"/>
  <c r="J869" i="20"/>
  <c r="I869" i="20"/>
  <c r="H869" i="20"/>
  <c r="L869" i="20" s="1"/>
  <c r="L868" i="20"/>
  <c r="K868" i="20"/>
  <c r="J868" i="20"/>
  <c r="I868" i="20"/>
  <c r="H868" i="20"/>
  <c r="L867" i="20"/>
  <c r="K867" i="20"/>
  <c r="J867" i="20"/>
  <c r="I867" i="20"/>
  <c r="H867" i="20"/>
  <c r="L866" i="20"/>
  <c r="K866" i="20"/>
  <c r="J866" i="20"/>
  <c r="I866" i="20"/>
  <c r="H866" i="20"/>
  <c r="K865" i="20"/>
  <c r="J865" i="20"/>
  <c r="I865" i="20"/>
  <c r="H865" i="20"/>
  <c r="L865" i="20" s="1"/>
  <c r="K864" i="20"/>
  <c r="J864" i="20"/>
  <c r="I864" i="20"/>
  <c r="H864" i="20"/>
  <c r="L864" i="20" s="1"/>
  <c r="L863" i="20"/>
  <c r="K863" i="20"/>
  <c r="J863" i="20"/>
  <c r="I863" i="20"/>
  <c r="H863" i="20"/>
  <c r="L862" i="20"/>
  <c r="K862" i="20"/>
  <c r="J862" i="20"/>
  <c r="I862" i="20"/>
  <c r="H862" i="20"/>
  <c r="L861" i="20"/>
  <c r="K861" i="20"/>
  <c r="J861" i="20"/>
  <c r="I861" i="20"/>
  <c r="H861" i="20"/>
  <c r="K860" i="20"/>
  <c r="J860" i="20"/>
  <c r="I860" i="20"/>
  <c r="H860" i="20"/>
  <c r="L860" i="20" s="1"/>
  <c r="K859" i="20"/>
  <c r="J859" i="20"/>
  <c r="I859" i="20"/>
  <c r="H859" i="20"/>
  <c r="L859" i="20" s="1"/>
  <c r="K858" i="20"/>
  <c r="J858" i="20"/>
  <c r="I858" i="20"/>
  <c r="H858" i="20"/>
  <c r="L858" i="20" s="1"/>
  <c r="L857" i="20"/>
  <c r="K857" i="20"/>
  <c r="J857" i="20"/>
  <c r="I857" i="20"/>
  <c r="H857" i="20"/>
  <c r="L856" i="20"/>
  <c r="K856" i="20"/>
  <c r="J856" i="20"/>
  <c r="I856" i="20"/>
  <c r="H856" i="20"/>
  <c r="K855" i="20"/>
  <c r="J855" i="20"/>
  <c r="I855" i="20"/>
  <c r="H855" i="20"/>
  <c r="L855" i="20" s="1"/>
  <c r="L854" i="20"/>
  <c r="K854" i="20"/>
  <c r="J854" i="20"/>
  <c r="I854" i="20"/>
  <c r="H854" i="20"/>
  <c r="K853" i="20"/>
  <c r="J853" i="20"/>
  <c r="I853" i="20"/>
  <c r="H853" i="20"/>
  <c r="L853" i="20" s="1"/>
  <c r="L852" i="20"/>
  <c r="K852" i="20"/>
  <c r="J852" i="20"/>
  <c r="I852" i="20"/>
  <c r="H852" i="20"/>
  <c r="K851" i="20"/>
  <c r="J851" i="20"/>
  <c r="I851" i="20"/>
  <c r="H851" i="20"/>
  <c r="L851" i="20" s="1"/>
  <c r="K850" i="20"/>
  <c r="J850" i="20"/>
  <c r="I850" i="20"/>
  <c r="H850" i="20"/>
  <c r="L850" i="20" s="1"/>
  <c r="L849" i="20"/>
  <c r="K849" i="20"/>
  <c r="J849" i="20"/>
  <c r="I849" i="20"/>
  <c r="H849" i="20"/>
  <c r="K848" i="20"/>
  <c r="J848" i="20"/>
  <c r="I848" i="20"/>
  <c r="H848" i="20"/>
  <c r="L848" i="20" s="1"/>
  <c r="L847" i="20"/>
  <c r="K847" i="20"/>
  <c r="J847" i="20"/>
  <c r="I847" i="20"/>
  <c r="H847" i="20"/>
  <c r="K846" i="20"/>
  <c r="J846" i="20"/>
  <c r="I846" i="20"/>
  <c r="H846" i="20"/>
  <c r="L846" i="20" s="1"/>
  <c r="L845" i="20"/>
  <c r="K845" i="20"/>
  <c r="J845" i="20"/>
  <c r="I845" i="20"/>
  <c r="H845" i="20"/>
  <c r="L844" i="20"/>
  <c r="K844" i="20"/>
  <c r="J844" i="20"/>
  <c r="I844" i="20"/>
  <c r="H844" i="20"/>
  <c r="L843" i="20"/>
  <c r="K843" i="20"/>
  <c r="J843" i="20"/>
  <c r="I843" i="20"/>
  <c r="H843" i="20"/>
  <c r="L842" i="20"/>
  <c r="K842" i="20"/>
  <c r="J842" i="20"/>
  <c r="I842" i="20"/>
  <c r="H842" i="20"/>
  <c r="K841" i="20"/>
  <c r="J841" i="20"/>
  <c r="I841" i="20"/>
  <c r="H841" i="20"/>
  <c r="L841" i="20" s="1"/>
  <c r="L840" i="20"/>
  <c r="K840" i="20"/>
  <c r="J840" i="20"/>
  <c r="I840" i="20"/>
  <c r="H840" i="20"/>
  <c r="L839" i="20"/>
  <c r="K839" i="20"/>
  <c r="J839" i="20"/>
  <c r="I839" i="20"/>
  <c r="H839" i="20"/>
  <c r="L838" i="20"/>
  <c r="K838" i="20"/>
  <c r="J838" i="20"/>
  <c r="I838" i="20"/>
  <c r="H838" i="20"/>
  <c r="L837" i="20"/>
  <c r="K837" i="20"/>
  <c r="J837" i="20"/>
  <c r="I837" i="20"/>
  <c r="H837" i="20"/>
  <c r="K836" i="20"/>
  <c r="J836" i="20"/>
  <c r="I836" i="20"/>
  <c r="H836" i="20"/>
  <c r="L836" i="20" s="1"/>
  <c r="L835" i="20"/>
  <c r="K835" i="20"/>
  <c r="J835" i="20"/>
  <c r="I835" i="20"/>
  <c r="H835" i="20"/>
  <c r="K834" i="20"/>
  <c r="J834" i="20"/>
  <c r="I834" i="20"/>
  <c r="H834" i="20"/>
  <c r="L834" i="20" s="1"/>
  <c r="K833" i="20"/>
  <c r="J833" i="20"/>
  <c r="I833" i="20"/>
  <c r="H833" i="20"/>
  <c r="L833" i="20" s="1"/>
  <c r="L832" i="20"/>
  <c r="K832" i="20"/>
  <c r="J832" i="20"/>
  <c r="I832" i="20"/>
  <c r="H832" i="20"/>
  <c r="K831" i="20"/>
  <c r="J831" i="20"/>
  <c r="I831" i="20"/>
  <c r="H831" i="20"/>
  <c r="L831" i="20" s="1"/>
  <c r="L830" i="20"/>
  <c r="K830" i="20"/>
  <c r="J830" i="20"/>
  <c r="I830" i="20"/>
  <c r="I875" i="20" s="1"/>
  <c r="I882" i="20" s="1"/>
  <c r="H830" i="20"/>
  <c r="K829" i="20"/>
  <c r="J829" i="20"/>
  <c r="I829" i="20"/>
  <c r="H829" i="20"/>
  <c r="G821" i="20"/>
  <c r="L819" i="20"/>
  <c r="K819" i="20"/>
  <c r="G819" i="20"/>
  <c r="F819" i="20"/>
  <c r="E819" i="20"/>
  <c r="D819" i="20"/>
  <c r="K818" i="20"/>
  <c r="J818" i="20"/>
  <c r="I818" i="20"/>
  <c r="I819" i="20" s="1"/>
  <c r="H818" i="20"/>
  <c r="L818" i="20" s="1"/>
  <c r="L817" i="20"/>
  <c r="K817" i="20"/>
  <c r="J817" i="20"/>
  <c r="J819" i="20" s="1"/>
  <c r="I817" i="20"/>
  <c r="H817" i="20"/>
  <c r="F815" i="20"/>
  <c r="F821" i="20" s="1"/>
  <c r="E815" i="20"/>
  <c r="E821" i="20" s="1"/>
  <c r="D815" i="20"/>
  <c r="D821" i="20" s="1"/>
  <c r="K814" i="20"/>
  <c r="J814" i="20"/>
  <c r="I814" i="20"/>
  <c r="H814" i="20"/>
  <c r="L814" i="20" s="1"/>
  <c r="K813" i="20"/>
  <c r="J813" i="20"/>
  <c r="I813" i="20"/>
  <c r="H813" i="20"/>
  <c r="L813" i="20" s="1"/>
  <c r="L812" i="20"/>
  <c r="K812" i="20"/>
  <c r="J812" i="20"/>
  <c r="I812" i="20"/>
  <c r="H812" i="20"/>
  <c r="L811" i="20"/>
  <c r="K811" i="20"/>
  <c r="J811" i="20"/>
  <c r="I811" i="20"/>
  <c r="H811" i="20"/>
  <c r="K810" i="20"/>
  <c r="J810" i="20"/>
  <c r="I810" i="20"/>
  <c r="H810" i="20"/>
  <c r="L810" i="20" s="1"/>
  <c r="L809" i="20"/>
  <c r="K809" i="20"/>
  <c r="J809" i="20"/>
  <c r="I809" i="20"/>
  <c r="H809" i="20"/>
  <c r="K808" i="20"/>
  <c r="J808" i="20"/>
  <c r="I808" i="20"/>
  <c r="H808" i="20"/>
  <c r="L808" i="20" s="1"/>
  <c r="L807" i="20"/>
  <c r="K807" i="20"/>
  <c r="J807" i="20"/>
  <c r="I807" i="20"/>
  <c r="H807" i="20"/>
  <c r="L806" i="20"/>
  <c r="K806" i="20"/>
  <c r="J806" i="20"/>
  <c r="I806" i="20"/>
  <c r="H806" i="20"/>
  <c r="K805" i="20"/>
  <c r="J805" i="20"/>
  <c r="I805" i="20"/>
  <c r="H805" i="20"/>
  <c r="L805" i="20" s="1"/>
  <c r="L804" i="20"/>
  <c r="K804" i="20"/>
  <c r="J804" i="20"/>
  <c r="I804" i="20"/>
  <c r="H804" i="20"/>
  <c r="K803" i="20"/>
  <c r="J803" i="20"/>
  <c r="I803" i="20"/>
  <c r="H803" i="20"/>
  <c r="L803" i="20" s="1"/>
  <c r="K802" i="20"/>
  <c r="J802" i="20"/>
  <c r="I802" i="20"/>
  <c r="H802" i="20"/>
  <c r="L802" i="20" s="1"/>
  <c r="L801" i="20"/>
  <c r="K801" i="20"/>
  <c r="J801" i="20"/>
  <c r="I801" i="20"/>
  <c r="H801" i="20"/>
  <c r="K800" i="20"/>
  <c r="J800" i="20"/>
  <c r="I800" i="20"/>
  <c r="H800" i="20"/>
  <c r="L800" i="20" s="1"/>
  <c r="L799" i="20"/>
  <c r="K799" i="20"/>
  <c r="J799" i="20"/>
  <c r="I799" i="20"/>
  <c r="H799" i="20"/>
  <c r="K798" i="20"/>
  <c r="J798" i="20"/>
  <c r="I798" i="20"/>
  <c r="H798" i="20"/>
  <c r="L798" i="20" s="1"/>
  <c r="K797" i="20"/>
  <c r="J797" i="20"/>
  <c r="I797" i="20"/>
  <c r="H797" i="20"/>
  <c r="L797" i="20" s="1"/>
  <c r="K796" i="20"/>
  <c r="J796" i="20"/>
  <c r="I796" i="20"/>
  <c r="H796" i="20"/>
  <c r="L796" i="20" s="1"/>
  <c r="K795" i="20"/>
  <c r="J795" i="20"/>
  <c r="I795" i="20"/>
  <c r="H795" i="20"/>
  <c r="L795" i="20" s="1"/>
  <c r="L794" i="20"/>
  <c r="K794" i="20"/>
  <c r="J794" i="20"/>
  <c r="I794" i="20"/>
  <c r="H794" i="20"/>
  <c r="L793" i="20"/>
  <c r="K793" i="20"/>
  <c r="J793" i="20"/>
  <c r="I793" i="20"/>
  <c r="H793" i="20"/>
  <c r="L792" i="20"/>
  <c r="K792" i="20"/>
  <c r="J792" i="20"/>
  <c r="I792" i="20"/>
  <c r="H792" i="20"/>
  <c r="K791" i="20"/>
  <c r="J791" i="20"/>
  <c r="I791" i="20"/>
  <c r="H791" i="20"/>
  <c r="L791" i="20" s="1"/>
  <c r="K790" i="20"/>
  <c r="J790" i="20"/>
  <c r="I790" i="20"/>
  <c r="H790" i="20"/>
  <c r="L790" i="20" s="1"/>
  <c r="K789" i="20"/>
  <c r="J789" i="20"/>
  <c r="I789" i="20"/>
  <c r="H789" i="20"/>
  <c r="L789" i="20" s="1"/>
  <c r="L788" i="20"/>
  <c r="K788" i="20"/>
  <c r="J788" i="20"/>
  <c r="I788" i="20"/>
  <c r="H788" i="20"/>
  <c r="L787" i="20"/>
  <c r="K787" i="20"/>
  <c r="J787" i="20"/>
  <c r="I787" i="20"/>
  <c r="H787" i="20"/>
  <c r="K786" i="20"/>
  <c r="J786" i="20"/>
  <c r="I786" i="20"/>
  <c r="H786" i="20"/>
  <c r="L786" i="20" s="1"/>
  <c r="K785" i="20"/>
  <c r="J785" i="20"/>
  <c r="I785" i="20"/>
  <c r="H785" i="20"/>
  <c r="L785" i="20" s="1"/>
  <c r="K784" i="20"/>
  <c r="J784" i="20"/>
  <c r="I784" i="20"/>
  <c r="H784" i="20"/>
  <c r="L784" i="20" s="1"/>
  <c r="L783" i="20"/>
  <c r="K783" i="20"/>
  <c r="J783" i="20"/>
  <c r="I783" i="20"/>
  <c r="H783" i="20"/>
  <c r="L782" i="20"/>
  <c r="K782" i="20"/>
  <c r="J782" i="20"/>
  <c r="I782" i="20"/>
  <c r="H782" i="20"/>
  <c r="L781" i="20"/>
  <c r="K781" i="20"/>
  <c r="J781" i="20"/>
  <c r="I781" i="20"/>
  <c r="H781" i="20"/>
  <c r="L780" i="20"/>
  <c r="K780" i="20"/>
  <c r="J780" i="20"/>
  <c r="I780" i="20"/>
  <c r="H780" i="20"/>
  <c r="K779" i="20"/>
  <c r="J779" i="20"/>
  <c r="I779" i="20"/>
  <c r="H779" i="20"/>
  <c r="L779" i="20" s="1"/>
  <c r="L778" i="20"/>
  <c r="K778" i="20"/>
  <c r="J778" i="20"/>
  <c r="I778" i="20"/>
  <c r="H778" i="20"/>
  <c r="L777" i="20"/>
  <c r="K777" i="20"/>
  <c r="J777" i="20"/>
  <c r="I777" i="20"/>
  <c r="H777" i="20"/>
  <c r="L776" i="20"/>
  <c r="K776" i="20"/>
  <c r="J776" i="20"/>
  <c r="I776" i="20"/>
  <c r="H776" i="20"/>
  <c r="L775" i="20"/>
  <c r="K775" i="20"/>
  <c r="J775" i="20"/>
  <c r="I775" i="20"/>
  <c r="H775" i="20"/>
  <c r="K774" i="20"/>
  <c r="J774" i="20"/>
  <c r="I774" i="20"/>
  <c r="H774" i="20"/>
  <c r="L774" i="20" s="1"/>
  <c r="L773" i="20"/>
  <c r="K773" i="20"/>
  <c r="J773" i="20"/>
  <c r="I773" i="20"/>
  <c r="H773" i="20"/>
  <c r="K772" i="20"/>
  <c r="J772" i="20"/>
  <c r="I772" i="20"/>
  <c r="H772" i="20"/>
  <c r="L772" i="20" s="1"/>
  <c r="K771" i="20"/>
  <c r="J771" i="20"/>
  <c r="I771" i="20"/>
  <c r="H771" i="20"/>
  <c r="L771" i="20" s="1"/>
  <c r="L770" i="20"/>
  <c r="K770" i="20"/>
  <c r="J770" i="20"/>
  <c r="I770" i="20"/>
  <c r="H770" i="20"/>
  <c r="K769" i="20"/>
  <c r="J769" i="20"/>
  <c r="I769" i="20"/>
  <c r="H769" i="20"/>
  <c r="L769" i="20" s="1"/>
  <c r="L768" i="20"/>
  <c r="K768" i="20"/>
  <c r="J768" i="20"/>
  <c r="I768" i="20"/>
  <c r="H768" i="20"/>
  <c r="K767" i="20"/>
  <c r="J767" i="20"/>
  <c r="I767" i="20"/>
  <c r="H767" i="20"/>
  <c r="L767" i="20" s="1"/>
  <c r="K766" i="20"/>
  <c r="J766" i="20"/>
  <c r="I766" i="20"/>
  <c r="H766" i="20"/>
  <c r="L766" i="20" s="1"/>
  <c r="K765" i="20"/>
  <c r="J765" i="20"/>
  <c r="I765" i="20"/>
  <c r="H765" i="20"/>
  <c r="L765" i="20" s="1"/>
  <c r="L764" i="20"/>
  <c r="K764" i="20"/>
  <c r="J764" i="20"/>
  <c r="I764" i="20"/>
  <c r="H764" i="20"/>
  <c r="L763" i="20"/>
  <c r="K763" i="20"/>
  <c r="J763" i="20"/>
  <c r="I763" i="20"/>
  <c r="H763" i="20"/>
  <c r="K762" i="20"/>
  <c r="J762" i="20"/>
  <c r="I762" i="20"/>
  <c r="H762" i="20"/>
  <c r="L762" i="20" s="1"/>
  <c r="K761" i="20"/>
  <c r="J761" i="20"/>
  <c r="I761" i="20"/>
  <c r="H761" i="20"/>
  <c r="L761" i="20" s="1"/>
  <c r="K760" i="20"/>
  <c r="J760" i="20"/>
  <c r="I760" i="20"/>
  <c r="H760" i="20"/>
  <c r="L760" i="20" s="1"/>
  <c r="L759" i="20"/>
  <c r="K759" i="20"/>
  <c r="J759" i="20"/>
  <c r="I759" i="20"/>
  <c r="H759" i="20"/>
  <c r="L758" i="20"/>
  <c r="K758" i="20"/>
  <c r="J758" i="20"/>
  <c r="I758" i="20"/>
  <c r="H758" i="20"/>
  <c r="K757" i="20"/>
  <c r="J757" i="20"/>
  <c r="I757" i="20"/>
  <c r="H757" i="20"/>
  <c r="L757" i="20" s="1"/>
  <c r="L756" i="20"/>
  <c r="K756" i="20"/>
  <c r="J756" i="20"/>
  <c r="I756" i="20"/>
  <c r="H756" i="20"/>
  <c r="K755" i="20"/>
  <c r="J755" i="20"/>
  <c r="I755" i="20"/>
  <c r="H755" i="20"/>
  <c r="L755" i="20" s="1"/>
  <c r="L754" i="20"/>
  <c r="K754" i="20"/>
  <c r="J754" i="20"/>
  <c r="I754" i="20"/>
  <c r="H754" i="20"/>
  <c r="L753" i="20"/>
  <c r="K753" i="20"/>
  <c r="J753" i="20"/>
  <c r="I753" i="20"/>
  <c r="H753" i="20"/>
  <c r="K752" i="20"/>
  <c r="J752" i="20"/>
  <c r="I752" i="20"/>
  <c r="H752" i="20"/>
  <c r="L752" i="20" s="1"/>
  <c r="L751" i="20"/>
  <c r="K751" i="20"/>
  <c r="K815" i="20" s="1"/>
  <c r="K821" i="20" s="1"/>
  <c r="J751" i="20"/>
  <c r="I751" i="20"/>
  <c r="H751" i="20"/>
  <c r="K750" i="20"/>
  <c r="J750" i="20"/>
  <c r="I750" i="20"/>
  <c r="H750" i="20"/>
  <c r="L750" i="20" s="1"/>
  <c r="K749" i="20"/>
  <c r="J749" i="20"/>
  <c r="I749" i="20"/>
  <c r="H749" i="20"/>
  <c r="L749" i="20" s="1"/>
  <c r="K748" i="20"/>
  <c r="J748" i="20"/>
  <c r="I748" i="20"/>
  <c r="H748" i="20"/>
  <c r="L748" i="20" s="1"/>
  <c r="K747" i="20"/>
  <c r="J747" i="20"/>
  <c r="I747" i="20"/>
  <c r="H747" i="20"/>
  <c r="L747" i="20" s="1"/>
  <c r="L746" i="20"/>
  <c r="K746" i="20"/>
  <c r="J746" i="20"/>
  <c r="I746" i="20"/>
  <c r="H746" i="20"/>
  <c r="K745" i="20"/>
  <c r="J745" i="20"/>
  <c r="I745" i="20"/>
  <c r="H745" i="20"/>
  <c r="L745" i="20" s="1"/>
  <c r="L744" i="20"/>
  <c r="K744" i="20"/>
  <c r="J744" i="20"/>
  <c r="I744" i="20"/>
  <c r="H744" i="20"/>
  <c r="K743" i="20"/>
  <c r="J743" i="20"/>
  <c r="I743" i="20"/>
  <c r="H743" i="20"/>
  <c r="G735" i="20"/>
  <c r="E735" i="20"/>
  <c r="G733" i="20"/>
  <c r="F733" i="20"/>
  <c r="E733" i="20"/>
  <c r="D733" i="20"/>
  <c r="K732" i="20"/>
  <c r="J732" i="20"/>
  <c r="I732" i="20"/>
  <c r="H732" i="20"/>
  <c r="L732" i="20" s="1"/>
  <c r="L731" i="20"/>
  <c r="L733" i="20" s="1"/>
  <c r="K731" i="20"/>
  <c r="K733" i="20" s="1"/>
  <c r="J731" i="20"/>
  <c r="J733" i="20" s="1"/>
  <c r="I731" i="20"/>
  <c r="H731" i="20"/>
  <c r="L730" i="20"/>
  <c r="K730" i="20"/>
  <c r="J730" i="20"/>
  <c r="I730" i="20"/>
  <c r="H730" i="20"/>
  <c r="L729" i="20"/>
  <c r="K729" i="20"/>
  <c r="J729" i="20"/>
  <c r="I729" i="20"/>
  <c r="I733" i="20" s="1"/>
  <c r="F728" i="20"/>
  <c r="F735" i="20" s="1"/>
  <c r="E728" i="20"/>
  <c r="D728" i="20"/>
  <c r="K727" i="20"/>
  <c r="J727" i="20"/>
  <c r="I727" i="20"/>
  <c r="H727" i="20"/>
  <c r="L727" i="20" s="1"/>
  <c r="L726" i="20"/>
  <c r="K726" i="20"/>
  <c r="J726" i="20"/>
  <c r="I726" i="20"/>
  <c r="H726" i="20"/>
  <c r="K725" i="20"/>
  <c r="J725" i="20"/>
  <c r="I725" i="20"/>
  <c r="H725" i="20"/>
  <c r="L725" i="20" s="1"/>
  <c r="L724" i="20"/>
  <c r="K724" i="20"/>
  <c r="J724" i="20"/>
  <c r="I724" i="20"/>
  <c r="H724" i="20"/>
  <c r="L723" i="20"/>
  <c r="K723" i="20"/>
  <c r="J723" i="20"/>
  <c r="I723" i="20"/>
  <c r="H723" i="20"/>
  <c r="L722" i="20"/>
  <c r="K722" i="20"/>
  <c r="J722" i="20"/>
  <c r="I722" i="20"/>
  <c r="H722" i="20"/>
  <c r="K721" i="20"/>
  <c r="J721" i="20"/>
  <c r="I721" i="20"/>
  <c r="H721" i="20"/>
  <c r="L721" i="20" s="1"/>
  <c r="K720" i="20"/>
  <c r="J720" i="20"/>
  <c r="I720" i="20"/>
  <c r="H720" i="20"/>
  <c r="L720" i="20" s="1"/>
  <c r="L719" i="20"/>
  <c r="K719" i="20"/>
  <c r="J719" i="20"/>
  <c r="I719" i="20"/>
  <c r="H719" i="20"/>
  <c r="K718" i="20"/>
  <c r="J718" i="20"/>
  <c r="I718" i="20"/>
  <c r="H718" i="20"/>
  <c r="L718" i="20" s="1"/>
  <c r="K717" i="20"/>
  <c r="J717" i="20"/>
  <c r="I717" i="20"/>
  <c r="H717" i="20"/>
  <c r="L717" i="20" s="1"/>
  <c r="K716" i="20"/>
  <c r="J716" i="20"/>
  <c r="I716" i="20"/>
  <c r="H716" i="20"/>
  <c r="L716" i="20" s="1"/>
  <c r="L715" i="20"/>
  <c r="K715" i="20"/>
  <c r="J715" i="20"/>
  <c r="I715" i="20"/>
  <c r="H715" i="20"/>
  <c r="L714" i="20"/>
  <c r="K714" i="20"/>
  <c r="J714" i="20"/>
  <c r="I714" i="20"/>
  <c r="H714" i="20"/>
  <c r="L713" i="20"/>
  <c r="K713" i="20"/>
  <c r="J713" i="20"/>
  <c r="I713" i="20"/>
  <c r="H713" i="20"/>
  <c r="L712" i="20"/>
  <c r="K712" i="20"/>
  <c r="J712" i="20"/>
  <c r="I712" i="20"/>
  <c r="H712" i="20"/>
  <c r="K711" i="20"/>
  <c r="J711" i="20"/>
  <c r="I711" i="20"/>
  <c r="H711" i="20"/>
  <c r="L711" i="20" s="1"/>
  <c r="L710" i="20"/>
  <c r="K710" i="20"/>
  <c r="J710" i="20"/>
  <c r="I710" i="20"/>
  <c r="H710" i="20"/>
  <c r="K709" i="20"/>
  <c r="J709" i="20"/>
  <c r="I709" i="20"/>
  <c r="H709" i="20"/>
  <c r="L709" i="20" s="1"/>
  <c r="L708" i="20"/>
  <c r="K708" i="20"/>
  <c r="J708" i="20"/>
  <c r="I708" i="20"/>
  <c r="H708" i="20"/>
  <c r="L707" i="20"/>
  <c r="K707" i="20"/>
  <c r="J707" i="20"/>
  <c r="I707" i="20"/>
  <c r="H707" i="20"/>
  <c r="K706" i="20"/>
  <c r="J706" i="20"/>
  <c r="I706" i="20"/>
  <c r="H706" i="20"/>
  <c r="L706" i="20" s="1"/>
  <c r="L705" i="20"/>
  <c r="K705" i="20"/>
  <c r="J705" i="20"/>
  <c r="I705" i="20"/>
  <c r="H705" i="20"/>
  <c r="K704" i="20"/>
  <c r="J704" i="20"/>
  <c r="I704" i="20"/>
  <c r="H704" i="20"/>
  <c r="L704" i="20" s="1"/>
  <c r="L703" i="20"/>
  <c r="K703" i="20"/>
  <c r="J703" i="20"/>
  <c r="I703" i="20"/>
  <c r="H703" i="20"/>
  <c r="L702" i="20"/>
  <c r="K702" i="20"/>
  <c r="J702" i="20"/>
  <c r="I702" i="20"/>
  <c r="H702" i="20"/>
  <c r="K701" i="20"/>
  <c r="J701" i="20"/>
  <c r="I701" i="20"/>
  <c r="H701" i="20"/>
  <c r="L701" i="20" s="1"/>
  <c r="K700" i="20"/>
  <c r="J700" i="20"/>
  <c r="I700" i="20"/>
  <c r="H700" i="20"/>
  <c r="H728" i="20" s="1"/>
  <c r="H735" i="20" s="1"/>
  <c r="K699" i="20"/>
  <c r="J699" i="20"/>
  <c r="I699" i="20"/>
  <c r="H699" i="20"/>
  <c r="L699" i="20" s="1"/>
  <c r="L698" i="20"/>
  <c r="K698" i="20"/>
  <c r="J698" i="20"/>
  <c r="I698" i="20"/>
  <c r="H698" i="20"/>
  <c r="L697" i="20"/>
  <c r="K697" i="20"/>
  <c r="J697" i="20"/>
  <c r="I697" i="20"/>
  <c r="H697" i="20"/>
  <c r="K696" i="20"/>
  <c r="J696" i="20"/>
  <c r="I696" i="20"/>
  <c r="H696" i="20"/>
  <c r="L696" i="20" s="1"/>
  <c r="L695" i="20"/>
  <c r="K695" i="20"/>
  <c r="J695" i="20"/>
  <c r="I695" i="20"/>
  <c r="H695" i="20"/>
  <c r="K694" i="20"/>
  <c r="J694" i="20"/>
  <c r="I694" i="20"/>
  <c r="H694" i="20"/>
  <c r="L694" i="20" s="1"/>
  <c r="L693" i="20"/>
  <c r="K693" i="20"/>
  <c r="J693" i="20"/>
  <c r="I693" i="20"/>
  <c r="H693" i="20"/>
  <c r="L692" i="20"/>
  <c r="K692" i="20"/>
  <c r="J692" i="20"/>
  <c r="I692" i="20"/>
  <c r="H692" i="20"/>
  <c r="K691" i="20"/>
  <c r="J691" i="20"/>
  <c r="I691" i="20"/>
  <c r="H691" i="20"/>
  <c r="L691" i="20" s="1"/>
  <c r="L690" i="20"/>
  <c r="K690" i="20"/>
  <c r="J690" i="20"/>
  <c r="I690" i="20"/>
  <c r="H690" i="20"/>
  <c r="K689" i="20"/>
  <c r="J689" i="20"/>
  <c r="I689" i="20"/>
  <c r="H689" i="20"/>
  <c r="L689" i="20" s="1"/>
  <c r="L688" i="20"/>
  <c r="K688" i="20"/>
  <c r="J688" i="20"/>
  <c r="I688" i="20"/>
  <c r="H688" i="20"/>
  <c r="K687" i="20"/>
  <c r="J687" i="20"/>
  <c r="I687" i="20"/>
  <c r="H687" i="20"/>
  <c r="L687" i="20" s="1"/>
  <c r="K686" i="20"/>
  <c r="J686" i="20"/>
  <c r="I686" i="20"/>
  <c r="H686" i="20"/>
  <c r="L686" i="20" s="1"/>
  <c r="L685" i="20"/>
  <c r="K685" i="20"/>
  <c r="J685" i="20"/>
  <c r="I685" i="20"/>
  <c r="H685" i="20"/>
  <c r="K684" i="20"/>
  <c r="J684" i="20"/>
  <c r="I684" i="20"/>
  <c r="H684" i="20"/>
  <c r="L684" i="20" s="1"/>
  <c r="G676" i="20"/>
  <c r="E676" i="20"/>
  <c r="D676" i="20"/>
  <c r="K674" i="20"/>
  <c r="J674" i="20"/>
  <c r="G674" i="20"/>
  <c r="F674" i="20"/>
  <c r="E674" i="20"/>
  <c r="D674" i="20"/>
  <c r="K673" i="20"/>
  <c r="J673" i="20"/>
  <c r="I673" i="20"/>
  <c r="I674" i="20" s="1"/>
  <c r="H673" i="20"/>
  <c r="F671" i="20"/>
  <c r="F676" i="20" s="1"/>
  <c r="E671" i="20"/>
  <c r="D671" i="20"/>
  <c r="K670" i="20"/>
  <c r="J670" i="20"/>
  <c r="I670" i="20"/>
  <c r="H670" i="20"/>
  <c r="L670" i="20" s="1"/>
  <c r="L669" i="20"/>
  <c r="K669" i="20"/>
  <c r="J669" i="20"/>
  <c r="I669" i="20"/>
  <c r="H669" i="20"/>
  <c r="K668" i="20"/>
  <c r="J668" i="20"/>
  <c r="I668" i="20"/>
  <c r="H668" i="20"/>
  <c r="L668" i="20" s="1"/>
  <c r="K667" i="20"/>
  <c r="J667" i="20"/>
  <c r="I667" i="20"/>
  <c r="H667" i="20"/>
  <c r="L667" i="20" s="1"/>
  <c r="L666" i="20"/>
  <c r="K666" i="20"/>
  <c r="J666" i="20"/>
  <c r="I666" i="20"/>
  <c r="H666" i="20"/>
  <c r="K665" i="20"/>
  <c r="J665" i="20"/>
  <c r="I665" i="20"/>
  <c r="H665" i="20"/>
  <c r="L665" i="20" s="1"/>
  <c r="L664" i="20"/>
  <c r="K664" i="20"/>
  <c r="K671" i="20" s="1"/>
  <c r="K676" i="20" s="1"/>
  <c r="J664" i="20"/>
  <c r="I664" i="20"/>
  <c r="H664" i="20"/>
  <c r="K663" i="20"/>
  <c r="J663" i="20"/>
  <c r="I663" i="20"/>
  <c r="H663" i="20"/>
  <c r="L663" i="20" s="1"/>
  <c r="K662" i="20"/>
  <c r="J662" i="20"/>
  <c r="I662" i="20"/>
  <c r="H662" i="20"/>
  <c r="G653" i="20"/>
  <c r="E653" i="20"/>
  <c r="D653" i="20"/>
  <c r="G651" i="20"/>
  <c r="F651" i="20"/>
  <c r="E651" i="20"/>
  <c r="D651" i="20"/>
  <c r="K650" i="20"/>
  <c r="K651" i="20" s="1"/>
  <c r="J650" i="20"/>
  <c r="J651" i="20" s="1"/>
  <c r="I650" i="20"/>
  <c r="I651" i="20" s="1"/>
  <c r="H650" i="20"/>
  <c r="F649" i="20"/>
  <c r="F653" i="20" s="1"/>
  <c r="E649" i="20"/>
  <c r="D649" i="20"/>
  <c r="K648" i="20"/>
  <c r="J648" i="20"/>
  <c r="I648" i="20"/>
  <c r="H648" i="20"/>
  <c r="L648" i="20" s="1"/>
  <c r="L647" i="20"/>
  <c r="K647" i="20"/>
  <c r="J647" i="20"/>
  <c r="I647" i="20"/>
  <c r="H647" i="20"/>
  <c r="K646" i="20"/>
  <c r="J646" i="20"/>
  <c r="I646" i="20"/>
  <c r="H646" i="20"/>
  <c r="L646" i="20" s="1"/>
  <c r="L645" i="20"/>
  <c r="K645" i="20"/>
  <c r="J645" i="20"/>
  <c r="I645" i="20"/>
  <c r="H645" i="20"/>
  <c r="L644" i="20"/>
  <c r="K644" i="20"/>
  <c r="J644" i="20"/>
  <c r="I644" i="20"/>
  <c r="H644" i="20"/>
  <c r="K643" i="20"/>
  <c r="J643" i="20"/>
  <c r="I643" i="20"/>
  <c r="H643" i="20"/>
  <c r="L643" i="20" s="1"/>
  <c r="K642" i="20"/>
  <c r="J642" i="20"/>
  <c r="I642" i="20"/>
  <c r="H642" i="20"/>
  <c r="L642" i="20" s="1"/>
  <c r="K641" i="20"/>
  <c r="J641" i="20"/>
  <c r="I641" i="20"/>
  <c r="H641" i="20"/>
  <c r="L641" i="20" s="1"/>
  <c r="K640" i="20"/>
  <c r="J640" i="20"/>
  <c r="I640" i="20"/>
  <c r="H640" i="20"/>
  <c r="L640" i="20" s="1"/>
  <c r="L639" i="20"/>
  <c r="K639" i="20"/>
  <c r="J639" i="20"/>
  <c r="I639" i="20"/>
  <c r="H639" i="20"/>
  <c r="L638" i="20"/>
  <c r="K638" i="20"/>
  <c r="J638" i="20"/>
  <c r="I638" i="20"/>
  <c r="H638" i="20"/>
  <c r="L637" i="20"/>
  <c r="K637" i="20"/>
  <c r="J637" i="20"/>
  <c r="I637" i="20"/>
  <c r="H637" i="20"/>
  <c r="K636" i="20"/>
  <c r="J636" i="20"/>
  <c r="I636" i="20"/>
  <c r="H636" i="20"/>
  <c r="L636" i="20" s="1"/>
  <c r="K635" i="20"/>
  <c r="J635" i="20"/>
  <c r="I635" i="20"/>
  <c r="H635" i="20"/>
  <c r="L635" i="20" s="1"/>
  <c r="K634" i="20"/>
  <c r="J634" i="20"/>
  <c r="I634" i="20"/>
  <c r="H634" i="20"/>
  <c r="L634" i="20" s="1"/>
  <c r="K633" i="20"/>
  <c r="J633" i="20"/>
  <c r="I633" i="20"/>
  <c r="H633" i="20"/>
  <c r="L633" i="20" s="1"/>
  <c r="L632" i="20"/>
  <c r="K632" i="20"/>
  <c r="J632" i="20"/>
  <c r="I632" i="20"/>
  <c r="H632" i="20"/>
  <c r="K631" i="20"/>
  <c r="J631" i="20"/>
  <c r="I631" i="20"/>
  <c r="H631" i="20"/>
  <c r="L631" i="20" s="1"/>
  <c r="K630" i="20"/>
  <c r="J630" i="20"/>
  <c r="I630" i="20"/>
  <c r="H630" i="20"/>
  <c r="L630" i="20" s="1"/>
  <c r="L629" i="20"/>
  <c r="K629" i="20"/>
  <c r="J629" i="20"/>
  <c r="I629" i="20"/>
  <c r="H629" i="20"/>
  <c r="K628" i="20"/>
  <c r="J628" i="20"/>
  <c r="I628" i="20"/>
  <c r="H628" i="20"/>
  <c r="L628" i="20" s="1"/>
  <c r="L627" i="20"/>
  <c r="K627" i="20"/>
  <c r="J627" i="20"/>
  <c r="I627" i="20"/>
  <c r="H627" i="20"/>
  <c r="L626" i="20"/>
  <c r="K626" i="20"/>
  <c r="J626" i="20"/>
  <c r="I626" i="20"/>
  <c r="H626" i="20"/>
  <c r="K625" i="20"/>
  <c r="J625" i="20"/>
  <c r="I625" i="20"/>
  <c r="H625" i="20"/>
  <c r="L625" i="20" s="1"/>
  <c r="K624" i="20"/>
  <c r="J624" i="20"/>
  <c r="I624" i="20"/>
  <c r="H624" i="20"/>
  <c r="L624" i="20" s="1"/>
  <c r="K623" i="20"/>
  <c r="J623" i="20"/>
  <c r="I623" i="20"/>
  <c r="H623" i="20"/>
  <c r="L623" i="20" s="1"/>
  <c r="L622" i="20"/>
  <c r="K622" i="20"/>
  <c r="J622" i="20"/>
  <c r="I622" i="20"/>
  <c r="H622" i="20"/>
  <c r="L621" i="20"/>
  <c r="K621" i="20"/>
  <c r="J621" i="20"/>
  <c r="I621" i="20"/>
  <c r="H621" i="20"/>
  <c r="L620" i="20"/>
  <c r="K620" i="20"/>
  <c r="J620" i="20"/>
  <c r="I620" i="20"/>
  <c r="H620" i="20"/>
  <c r="K619" i="20"/>
  <c r="J619" i="20"/>
  <c r="I619" i="20"/>
  <c r="H619" i="20"/>
  <c r="L619" i="20" s="1"/>
  <c r="K618" i="20"/>
  <c r="J618" i="20"/>
  <c r="I618" i="20"/>
  <c r="H618" i="20"/>
  <c r="L618" i="20" s="1"/>
  <c r="L617" i="20"/>
  <c r="K617" i="20"/>
  <c r="J617" i="20"/>
  <c r="I617" i="20"/>
  <c r="H617" i="20"/>
  <c r="K616" i="20"/>
  <c r="J616" i="20"/>
  <c r="I616" i="20"/>
  <c r="H616" i="20"/>
  <c r="L616" i="20" s="1"/>
  <c r="K615" i="20"/>
  <c r="J615" i="20"/>
  <c r="I615" i="20"/>
  <c r="H615" i="20"/>
  <c r="L615" i="20" s="1"/>
  <c r="L614" i="20"/>
  <c r="K614" i="20"/>
  <c r="J614" i="20"/>
  <c r="I614" i="20"/>
  <c r="H614" i="20"/>
  <c r="K613" i="20"/>
  <c r="J613" i="20"/>
  <c r="I613" i="20"/>
  <c r="H613" i="20"/>
  <c r="L613" i="20" s="1"/>
  <c r="L612" i="20"/>
  <c r="K612" i="20"/>
  <c r="J612" i="20"/>
  <c r="I612" i="20"/>
  <c r="H612" i="20"/>
  <c r="L611" i="20"/>
  <c r="K611" i="20"/>
  <c r="J611" i="20"/>
  <c r="I611" i="20"/>
  <c r="H611" i="20"/>
  <c r="L610" i="20"/>
  <c r="K610" i="20"/>
  <c r="J610" i="20"/>
  <c r="I610" i="20"/>
  <c r="H610" i="20"/>
  <c r="K609" i="20"/>
  <c r="J609" i="20"/>
  <c r="I609" i="20"/>
  <c r="H609" i="20"/>
  <c r="L609" i="20" s="1"/>
  <c r="K608" i="20"/>
  <c r="J608" i="20"/>
  <c r="I608" i="20"/>
  <c r="H608" i="20"/>
  <c r="L608" i="20" s="1"/>
  <c r="L607" i="20"/>
  <c r="K607" i="20"/>
  <c r="J607" i="20"/>
  <c r="I607" i="20"/>
  <c r="H607" i="20"/>
  <c r="K606" i="20"/>
  <c r="J606" i="20"/>
  <c r="I606" i="20"/>
  <c r="H606" i="20"/>
  <c r="L606" i="20" s="1"/>
  <c r="L605" i="20"/>
  <c r="K605" i="20"/>
  <c r="J605" i="20"/>
  <c r="I605" i="20"/>
  <c r="H605" i="20"/>
  <c r="K604" i="20"/>
  <c r="J604" i="20"/>
  <c r="I604" i="20"/>
  <c r="H604" i="20"/>
  <c r="L604" i="20" s="1"/>
  <c r="L603" i="20"/>
  <c r="K603" i="20"/>
  <c r="J603" i="20"/>
  <c r="I603" i="20"/>
  <c r="H603" i="20"/>
  <c r="L602" i="20"/>
  <c r="K602" i="20"/>
  <c r="J602" i="20"/>
  <c r="I602" i="20"/>
  <c r="H602" i="20"/>
  <c r="K601" i="20"/>
  <c r="J601" i="20"/>
  <c r="I601" i="20"/>
  <c r="H601" i="20"/>
  <c r="L601" i="20" s="1"/>
  <c r="L600" i="20"/>
  <c r="K600" i="20"/>
  <c r="J600" i="20"/>
  <c r="I600" i="20"/>
  <c r="H600" i="20"/>
  <c r="K599" i="20"/>
  <c r="J599" i="20"/>
  <c r="I599" i="20"/>
  <c r="H599" i="20"/>
  <c r="L599" i="20" s="1"/>
  <c r="L598" i="20"/>
  <c r="K598" i="20"/>
  <c r="J598" i="20"/>
  <c r="I598" i="20"/>
  <c r="H598" i="20"/>
  <c r="K597" i="20"/>
  <c r="J597" i="20"/>
  <c r="I597" i="20"/>
  <c r="H597" i="20"/>
  <c r="L597" i="20" s="1"/>
  <c r="K596" i="20"/>
  <c r="J596" i="20"/>
  <c r="I596" i="20"/>
  <c r="H596" i="20"/>
  <c r="L596" i="20" s="1"/>
  <c r="L595" i="20"/>
  <c r="K595" i="20"/>
  <c r="J595" i="20"/>
  <c r="I595" i="20"/>
  <c r="H595" i="20"/>
  <c r="K594" i="20"/>
  <c r="J594" i="20"/>
  <c r="I594" i="20"/>
  <c r="H594" i="20"/>
  <c r="L594" i="20" s="1"/>
  <c r="L593" i="20"/>
  <c r="K593" i="20"/>
  <c r="J593" i="20"/>
  <c r="I593" i="20"/>
  <c r="H593" i="20"/>
  <c r="K592" i="20"/>
  <c r="J592" i="20"/>
  <c r="I592" i="20"/>
  <c r="H592" i="20"/>
  <c r="L592" i="20" s="1"/>
  <c r="K591" i="20"/>
  <c r="J591" i="20"/>
  <c r="I591" i="20"/>
  <c r="H591" i="20"/>
  <c r="L590" i="20"/>
  <c r="K590" i="20"/>
  <c r="J590" i="20"/>
  <c r="I590" i="20"/>
  <c r="H590" i="20"/>
  <c r="G581" i="20"/>
  <c r="F581" i="20"/>
  <c r="E581" i="20"/>
  <c r="D581" i="20"/>
  <c r="J579" i="20"/>
  <c r="I579" i="20"/>
  <c r="H579" i="20"/>
  <c r="G579" i="20"/>
  <c r="F579" i="20"/>
  <c r="E579" i="20"/>
  <c r="D579" i="20"/>
  <c r="L578" i="20"/>
  <c r="L579" i="20" s="1"/>
  <c r="K578" i="20"/>
  <c r="K579" i="20" s="1"/>
  <c r="J578" i="20"/>
  <c r="I578" i="20"/>
  <c r="H578" i="20"/>
  <c r="F577" i="20"/>
  <c r="E577" i="20"/>
  <c r="D577" i="20"/>
  <c r="K576" i="20"/>
  <c r="J576" i="20"/>
  <c r="I576" i="20"/>
  <c r="H576" i="20"/>
  <c r="L576" i="20" s="1"/>
  <c r="L575" i="20"/>
  <c r="K575" i="20"/>
  <c r="J575" i="20"/>
  <c r="I575" i="20"/>
  <c r="H575" i="20"/>
  <c r="L574" i="20"/>
  <c r="K574" i="20"/>
  <c r="J574" i="20"/>
  <c r="I574" i="20"/>
  <c r="H574" i="20"/>
  <c r="K573" i="20"/>
  <c r="J573" i="20"/>
  <c r="I573" i="20"/>
  <c r="H573" i="20"/>
  <c r="L573" i="20" s="1"/>
  <c r="L572" i="20"/>
  <c r="K572" i="20"/>
  <c r="J572" i="20"/>
  <c r="I572" i="20"/>
  <c r="H572" i="20"/>
  <c r="K571" i="20"/>
  <c r="J571" i="20"/>
  <c r="I571" i="20"/>
  <c r="H571" i="20"/>
  <c r="L571" i="20" s="1"/>
  <c r="L570" i="20"/>
  <c r="K570" i="20"/>
  <c r="J570" i="20"/>
  <c r="I570" i="20"/>
  <c r="H570" i="20"/>
  <c r="L569" i="20"/>
  <c r="K569" i="20"/>
  <c r="J569" i="20"/>
  <c r="I569" i="20"/>
  <c r="H569" i="20"/>
  <c r="K568" i="20"/>
  <c r="J568" i="20"/>
  <c r="I568" i="20"/>
  <c r="H568" i="20"/>
  <c r="L568" i="20" s="1"/>
  <c r="K567" i="20"/>
  <c r="J567" i="20"/>
  <c r="I567" i="20"/>
  <c r="H567" i="20"/>
  <c r="L567" i="20" s="1"/>
  <c r="K566" i="20"/>
  <c r="J566" i="20"/>
  <c r="I566" i="20"/>
  <c r="H566" i="20"/>
  <c r="L566" i="20" s="1"/>
  <c r="L565" i="20"/>
  <c r="K565" i="20"/>
  <c r="J565" i="20"/>
  <c r="I565" i="20"/>
  <c r="H565" i="20"/>
  <c r="K564" i="20"/>
  <c r="J564" i="20"/>
  <c r="I564" i="20"/>
  <c r="H564" i="20"/>
  <c r="L564" i="20" s="1"/>
  <c r="K563" i="20"/>
  <c r="J563" i="20"/>
  <c r="I563" i="20"/>
  <c r="H563" i="20"/>
  <c r="L563" i="20" s="1"/>
  <c r="L562" i="20"/>
  <c r="K562" i="20"/>
  <c r="J562" i="20"/>
  <c r="I562" i="20"/>
  <c r="H562" i="20"/>
  <c r="K561" i="20"/>
  <c r="J561" i="20"/>
  <c r="I561" i="20"/>
  <c r="H561" i="20"/>
  <c r="L561" i="20" s="1"/>
  <c r="L560" i="20"/>
  <c r="K560" i="20"/>
  <c r="J560" i="20"/>
  <c r="I560" i="20"/>
  <c r="H560" i="20"/>
  <c r="K559" i="20"/>
  <c r="J559" i="20"/>
  <c r="I559" i="20"/>
  <c r="H559" i="20"/>
  <c r="L559" i="20" s="1"/>
  <c r="K558" i="20"/>
  <c r="J558" i="20"/>
  <c r="I558" i="20"/>
  <c r="H558" i="20"/>
  <c r="L558" i="20" s="1"/>
  <c r="L557" i="20"/>
  <c r="K557" i="20"/>
  <c r="J557" i="20"/>
  <c r="I557" i="20"/>
  <c r="H557" i="20"/>
  <c r="K556" i="20"/>
  <c r="J556" i="20"/>
  <c r="I556" i="20"/>
  <c r="H556" i="20"/>
  <c r="L556" i="20" s="1"/>
  <c r="L555" i="20"/>
  <c r="K555" i="20"/>
  <c r="J555" i="20"/>
  <c r="I555" i="20"/>
  <c r="H555" i="20"/>
  <c r="K554" i="20"/>
  <c r="J554" i="20"/>
  <c r="I554" i="20"/>
  <c r="H554" i="20"/>
  <c r="L554" i="20" s="1"/>
  <c r="K553" i="20"/>
  <c r="J553" i="20"/>
  <c r="I553" i="20"/>
  <c r="H553" i="20"/>
  <c r="L553" i="20" s="1"/>
  <c r="K552" i="20"/>
  <c r="J552" i="20"/>
  <c r="I552" i="20"/>
  <c r="H552" i="20"/>
  <c r="L552" i="20" s="1"/>
  <c r="K551" i="20"/>
  <c r="J551" i="20"/>
  <c r="I551" i="20"/>
  <c r="H551" i="20"/>
  <c r="L551" i="20" s="1"/>
  <c r="L550" i="20"/>
  <c r="K550" i="20"/>
  <c r="J550" i="20"/>
  <c r="I550" i="20"/>
  <c r="H550" i="20"/>
  <c r="K549" i="20"/>
  <c r="J549" i="20"/>
  <c r="I549" i="20"/>
  <c r="H549" i="20"/>
  <c r="L549" i="20" s="1"/>
  <c r="K548" i="20"/>
  <c r="J548" i="20"/>
  <c r="I548" i="20"/>
  <c r="H548" i="20"/>
  <c r="L548" i="20" s="1"/>
  <c r="K547" i="20"/>
  <c r="J547" i="20"/>
  <c r="I547" i="20"/>
  <c r="H547" i="20"/>
  <c r="L547" i="20" s="1"/>
  <c r="L546" i="20"/>
  <c r="K546" i="20"/>
  <c r="J546" i="20"/>
  <c r="I546" i="20"/>
  <c r="H546" i="20"/>
  <c r="L545" i="20"/>
  <c r="K545" i="20"/>
  <c r="J545" i="20"/>
  <c r="I545" i="20"/>
  <c r="H545" i="20"/>
  <c r="L544" i="20"/>
  <c r="K544" i="20"/>
  <c r="J544" i="20"/>
  <c r="I544" i="20"/>
  <c r="H544" i="20"/>
  <c r="L543" i="20"/>
  <c r="K543" i="20"/>
  <c r="J543" i="20"/>
  <c r="I543" i="20"/>
  <c r="H543" i="20"/>
  <c r="K542" i="20"/>
  <c r="J542" i="20"/>
  <c r="I542" i="20"/>
  <c r="H542" i="20"/>
  <c r="L542" i="20" s="1"/>
  <c r="L541" i="20"/>
  <c r="K541" i="20"/>
  <c r="J541" i="20"/>
  <c r="I541" i="20"/>
  <c r="H541" i="20"/>
  <c r="L540" i="20"/>
  <c r="K540" i="20"/>
  <c r="J540" i="20"/>
  <c r="I540" i="20"/>
  <c r="H540" i="20"/>
  <c r="L539" i="20"/>
  <c r="K539" i="20"/>
  <c r="J539" i="20"/>
  <c r="I539" i="20"/>
  <c r="H539" i="20"/>
  <c r="L538" i="20"/>
  <c r="K538" i="20"/>
  <c r="J538" i="20"/>
  <c r="I538" i="20"/>
  <c r="H538" i="20"/>
  <c r="K537" i="20"/>
  <c r="J537" i="20"/>
  <c r="I537" i="20"/>
  <c r="H537" i="20"/>
  <c r="L537" i="20" s="1"/>
  <c r="L536" i="20"/>
  <c r="K536" i="20"/>
  <c r="J536" i="20"/>
  <c r="I536" i="20"/>
  <c r="H536" i="20"/>
  <c r="L535" i="20"/>
  <c r="K535" i="20"/>
  <c r="J535" i="20"/>
  <c r="I535" i="20"/>
  <c r="H535" i="20"/>
  <c r="L534" i="20"/>
  <c r="K534" i="20"/>
  <c r="J534" i="20"/>
  <c r="I534" i="20"/>
  <c r="H534" i="20"/>
  <c r="L533" i="20"/>
  <c r="K533" i="20"/>
  <c r="J533" i="20"/>
  <c r="I533" i="20"/>
  <c r="H533" i="20"/>
  <c r="K532" i="20"/>
  <c r="J532" i="20"/>
  <c r="I532" i="20"/>
  <c r="H532" i="20"/>
  <c r="L532" i="20" s="1"/>
  <c r="L531" i="20"/>
  <c r="K531" i="20"/>
  <c r="J531" i="20"/>
  <c r="I531" i="20"/>
  <c r="H531" i="20"/>
  <c r="K530" i="20"/>
  <c r="J530" i="20"/>
  <c r="I530" i="20"/>
  <c r="H530" i="20"/>
  <c r="L530" i="20" s="1"/>
  <c r="L529" i="20"/>
  <c r="K529" i="20"/>
  <c r="J529" i="20"/>
  <c r="I529" i="20"/>
  <c r="H529" i="20"/>
  <c r="L528" i="20"/>
  <c r="K528" i="20"/>
  <c r="J528" i="20"/>
  <c r="I528" i="20"/>
  <c r="H528" i="20"/>
  <c r="K527" i="20"/>
  <c r="J527" i="20"/>
  <c r="J577" i="20" s="1"/>
  <c r="J581" i="20" s="1"/>
  <c r="I527" i="20"/>
  <c r="I577" i="20" s="1"/>
  <c r="I581" i="20" s="1"/>
  <c r="H527" i="20"/>
  <c r="L527" i="20" s="1"/>
  <c r="L526" i="20"/>
  <c r="L577" i="20" s="1"/>
  <c r="L581" i="20" s="1"/>
  <c r="K526" i="20"/>
  <c r="K577" i="20" s="1"/>
  <c r="K581" i="20" s="1"/>
  <c r="J526" i="20"/>
  <c r="I526" i="20"/>
  <c r="H526" i="20"/>
  <c r="K525" i="20"/>
  <c r="J525" i="20"/>
  <c r="I525" i="20"/>
  <c r="H525" i="20"/>
  <c r="L525" i="20" s="1"/>
  <c r="G517" i="20"/>
  <c r="K515" i="20"/>
  <c r="G515" i="20"/>
  <c r="F515" i="20"/>
  <c r="E515" i="20"/>
  <c r="D515" i="20"/>
  <c r="D517" i="20" s="1"/>
  <c r="K514" i="20"/>
  <c r="J514" i="20"/>
  <c r="J515" i="20" s="1"/>
  <c r="I514" i="20"/>
  <c r="I515" i="20" s="1"/>
  <c r="H514" i="20"/>
  <c r="F512" i="20"/>
  <c r="F517" i="20" s="1"/>
  <c r="E512" i="20"/>
  <c r="E517" i="20" s="1"/>
  <c r="D512" i="20"/>
  <c r="K511" i="20"/>
  <c r="J511" i="20"/>
  <c r="I511" i="20"/>
  <c r="H511" i="20"/>
  <c r="L511" i="20" s="1"/>
  <c r="L510" i="20"/>
  <c r="K510" i="20"/>
  <c r="J510" i="20"/>
  <c r="I510" i="20"/>
  <c r="H510" i="20"/>
  <c r="K509" i="20"/>
  <c r="J509" i="20"/>
  <c r="I509" i="20"/>
  <c r="H509" i="20"/>
  <c r="L509" i="20" s="1"/>
  <c r="L508" i="20"/>
  <c r="K508" i="20"/>
  <c r="J508" i="20"/>
  <c r="I508" i="20"/>
  <c r="H508" i="20"/>
  <c r="L507" i="20"/>
  <c r="K507" i="20"/>
  <c r="J507" i="20"/>
  <c r="I507" i="20"/>
  <c r="H507" i="20"/>
  <c r="K506" i="20"/>
  <c r="J506" i="20"/>
  <c r="I506" i="20"/>
  <c r="H506" i="20"/>
  <c r="L506" i="20" s="1"/>
  <c r="K505" i="20"/>
  <c r="J505" i="20"/>
  <c r="I505" i="20"/>
  <c r="H505" i="20"/>
  <c r="L505" i="20" s="1"/>
  <c r="K504" i="20"/>
  <c r="J504" i="20"/>
  <c r="I504" i="20"/>
  <c r="H504" i="20"/>
  <c r="L504" i="20" s="1"/>
  <c r="L503" i="20"/>
  <c r="K503" i="20"/>
  <c r="J503" i="20"/>
  <c r="I503" i="20"/>
  <c r="H503" i="20"/>
  <c r="K502" i="20"/>
  <c r="J502" i="20"/>
  <c r="I502" i="20"/>
  <c r="H502" i="20"/>
  <c r="L502" i="20" s="1"/>
  <c r="K501" i="20"/>
  <c r="J501" i="20"/>
  <c r="I501" i="20"/>
  <c r="H501" i="20"/>
  <c r="L501" i="20" s="1"/>
  <c r="L500" i="20"/>
  <c r="K500" i="20"/>
  <c r="J500" i="20"/>
  <c r="I500" i="20"/>
  <c r="H500" i="20"/>
  <c r="K499" i="20"/>
  <c r="J499" i="20"/>
  <c r="I499" i="20"/>
  <c r="H499" i="20"/>
  <c r="L499" i="20" s="1"/>
  <c r="L498" i="20"/>
  <c r="K498" i="20"/>
  <c r="J498" i="20"/>
  <c r="I498" i="20"/>
  <c r="H498" i="20"/>
  <c r="K497" i="20"/>
  <c r="J497" i="20"/>
  <c r="I497" i="20"/>
  <c r="H497" i="20"/>
  <c r="L497" i="20" s="1"/>
  <c r="K496" i="20"/>
  <c r="J496" i="20"/>
  <c r="I496" i="20"/>
  <c r="H496" i="20"/>
  <c r="L496" i="20" s="1"/>
  <c r="L495" i="20"/>
  <c r="K495" i="20"/>
  <c r="J495" i="20"/>
  <c r="I495" i="20"/>
  <c r="H495" i="20"/>
  <c r="K494" i="20"/>
  <c r="J494" i="20"/>
  <c r="I494" i="20"/>
  <c r="H494" i="20"/>
  <c r="L494" i="20" s="1"/>
  <c r="L493" i="20"/>
  <c r="K493" i="20"/>
  <c r="J493" i="20"/>
  <c r="I493" i="20"/>
  <c r="H493" i="20"/>
  <c r="K492" i="20"/>
  <c r="J492" i="20"/>
  <c r="I492" i="20"/>
  <c r="H492" i="20"/>
  <c r="L492" i="20" s="1"/>
  <c r="K491" i="20"/>
  <c r="J491" i="20"/>
  <c r="I491" i="20"/>
  <c r="H491" i="20"/>
  <c r="L491" i="20" s="1"/>
  <c r="K490" i="20"/>
  <c r="J490" i="20"/>
  <c r="I490" i="20"/>
  <c r="H490" i="20"/>
  <c r="L490" i="20" s="1"/>
  <c r="L489" i="20"/>
  <c r="K489" i="20"/>
  <c r="J489" i="20"/>
  <c r="I489" i="20"/>
  <c r="H489" i="20"/>
  <c r="L488" i="20"/>
  <c r="K488" i="20"/>
  <c r="J488" i="20"/>
  <c r="I488" i="20"/>
  <c r="H488" i="20"/>
  <c r="K487" i="20"/>
  <c r="J487" i="20"/>
  <c r="I487" i="20"/>
  <c r="H487" i="20"/>
  <c r="L487" i="20" s="1"/>
  <c r="K486" i="20"/>
  <c r="J486" i="20"/>
  <c r="I486" i="20"/>
  <c r="H486" i="20"/>
  <c r="L486" i="20" s="1"/>
  <c r="K485" i="20"/>
  <c r="J485" i="20"/>
  <c r="I485" i="20"/>
  <c r="H485" i="20"/>
  <c r="L485" i="20" s="1"/>
  <c r="L484" i="20"/>
  <c r="K484" i="20"/>
  <c r="J484" i="20"/>
  <c r="I484" i="20"/>
  <c r="H484" i="20"/>
  <c r="L483" i="20"/>
  <c r="K483" i="20"/>
  <c r="J483" i="20"/>
  <c r="I483" i="20"/>
  <c r="H483" i="20"/>
  <c r="L482" i="20"/>
  <c r="K482" i="20"/>
  <c r="J482" i="20"/>
  <c r="I482" i="20"/>
  <c r="H482" i="20"/>
  <c r="L481" i="20"/>
  <c r="K481" i="20"/>
  <c r="J481" i="20"/>
  <c r="I481" i="20"/>
  <c r="H481" i="20"/>
  <c r="K480" i="20"/>
  <c r="J480" i="20"/>
  <c r="I480" i="20"/>
  <c r="H480" i="20"/>
  <c r="L480" i="20" s="1"/>
  <c r="L479" i="20"/>
  <c r="K479" i="20"/>
  <c r="J479" i="20"/>
  <c r="I479" i="20"/>
  <c r="H479" i="20"/>
  <c r="L478" i="20"/>
  <c r="K478" i="20"/>
  <c r="J478" i="20"/>
  <c r="I478" i="20"/>
  <c r="H478" i="20"/>
  <c r="L477" i="20"/>
  <c r="K477" i="20"/>
  <c r="J477" i="20"/>
  <c r="I477" i="20"/>
  <c r="H477" i="20"/>
  <c r="L476" i="20"/>
  <c r="K476" i="20"/>
  <c r="J476" i="20"/>
  <c r="I476" i="20"/>
  <c r="H476" i="20"/>
  <c r="K475" i="20"/>
  <c r="J475" i="20"/>
  <c r="I475" i="20"/>
  <c r="H475" i="20"/>
  <c r="L475" i="20" s="1"/>
  <c r="L474" i="20"/>
  <c r="K474" i="20"/>
  <c r="J474" i="20"/>
  <c r="I474" i="20"/>
  <c r="H474" i="20"/>
  <c r="L473" i="20"/>
  <c r="K473" i="20"/>
  <c r="J473" i="20"/>
  <c r="I473" i="20"/>
  <c r="H473" i="20"/>
  <c r="L472" i="20"/>
  <c r="K472" i="20"/>
  <c r="J472" i="20"/>
  <c r="I472" i="20"/>
  <c r="H472" i="20"/>
  <c r="L471" i="20"/>
  <c r="K471" i="20"/>
  <c r="J471" i="20"/>
  <c r="I471" i="20"/>
  <c r="H471" i="20"/>
  <c r="K470" i="20"/>
  <c r="J470" i="20"/>
  <c r="I470" i="20"/>
  <c r="H470" i="20"/>
  <c r="L470" i="20" s="1"/>
  <c r="L469" i="20"/>
  <c r="K469" i="20"/>
  <c r="J469" i="20"/>
  <c r="I469" i="20"/>
  <c r="H469" i="20"/>
  <c r="K468" i="20"/>
  <c r="J468" i="20"/>
  <c r="I468" i="20"/>
  <c r="H468" i="20"/>
  <c r="L468" i="20" s="1"/>
  <c r="K467" i="20"/>
  <c r="J467" i="20"/>
  <c r="I467" i="20"/>
  <c r="H467" i="20"/>
  <c r="L467" i="20" s="1"/>
  <c r="L466" i="20"/>
  <c r="K466" i="20"/>
  <c r="J466" i="20"/>
  <c r="I466" i="20"/>
  <c r="H466" i="20"/>
  <c r="K465" i="20"/>
  <c r="J465" i="20"/>
  <c r="I465" i="20"/>
  <c r="H465" i="20"/>
  <c r="L465" i="20" s="1"/>
  <c r="L464" i="20"/>
  <c r="K464" i="20"/>
  <c r="J464" i="20"/>
  <c r="I464" i="20"/>
  <c r="H464" i="20"/>
  <c r="K463" i="20"/>
  <c r="J463" i="20"/>
  <c r="I463" i="20"/>
  <c r="H463" i="20"/>
  <c r="L463" i="20" s="1"/>
  <c r="K462" i="20"/>
  <c r="J462" i="20"/>
  <c r="I462" i="20"/>
  <c r="H462" i="20"/>
  <c r="L462" i="20" s="1"/>
  <c r="L461" i="20"/>
  <c r="K461" i="20"/>
  <c r="J461" i="20"/>
  <c r="I461" i="20"/>
  <c r="H461" i="20"/>
  <c r="K460" i="20"/>
  <c r="J460" i="20"/>
  <c r="I460" i="20"/>
  <c r="H460" i="20"/>
  <c r="L460" i="20" s="1"/>
  <c r="L459" i="20"/>
  <c r="K459" i="20"/>
  <c r="J459" i="20"/>
  <c r="I459" i="20"/>
  <c r="H459" i="20"/>
  <c r="K458" i="20"/>
  <c r="J458" i="20"/>
  <c r="I458" i="20"/>
  <c r="H458" i="20"/>
  <c r="L458" i="20" s="1"/>
  <c r="K457" i="20"/>
  <c r="J457" i="20"/>
  <c r="I457" i="20"/>
  <c r="H457" i="20"/>
  <c r="L457" i="20" s="1"/>
  <c r="K456" i="20"/>
  <c r="J456" i="20"/>
  <c r="I456" i="20"/>
  <c r="H456" i="20"/>
  <c r="L456" i="20" s="1"/>
  <c r="K455" i="20"/>
  <c r="J455" i="20"/>
  <c r="I455" i="20"/>
  <c r="H455" i="20"/>
  <c r="L455" i="20" s="1"/>
  <c r="L454" i="20"/>
  <c r="K454" i="20"/>
  <c r="J454" i="20"/>
  <c r="I454" i="20"/>
  <c r="H454" i="20"/>
  <c r="K453" i="20"/>
  <c r="J453" i="20"/>
  <c r="I453" i="20"/>
  <c r="H453" i="20"/>
  <c r="L453" i="20" s="1"/>
  <c r="L452" i="20"/>
  <c r="K452" i="20"/>
  <c r="J452" i="20"/>
  <c r="I452" i="20"/>
  <c r="H452" i="20"/>
  <c r="K451" i="20"/>
  <c r="J451" i="20"/>
  <c r="I451" i="20"/>
  <c r="H451" i="20"/>
  <c r="L451" i="20" s="1"/>
  <c r="K450" i="20"/>
  <c r="J450" i="20"/>
  <c r="I450" i="20"/>
  <c r="H450" i="20"/>
  <c r="L450" i="20" s="1"/>
  <c r="L449" i="20"/>
  <c r="K449" i="20"/>
  <c r="J449" i="20"/>
  <c r="I449" i="20"/>
  <c r="H449" i="20"/>
  <c r="K448" i="20"/>
  <c r="J448" i="20"/>
  <c r="I448" i="20"/>
  <c r="H448" i="20"/>
  <c r="L448" i="20" s="1"/>
  <c r="L447" i="20"/>
  <c r="K447" i="20"/>
  <c r="J447" i="20"/>
  <c r="I447" i="20"/>
  <c r="H447" i="20"/>
  <c r="L446" i="20"/>
  <c r="K446" i="20"/>
  <c r="J446" i="20"/>
  <c r="I446" i="20"/>
  <c r="H446" i="20"/>
  <c r="K445" i="20"/>
  <c r="J445" i="20"/>
  <c r="I445" i="20"/>
  <c r="H445" i="20"/>
  <c r="L445" i="20" s="1"/>
  <c r="K444" i="20"/>
  <c r="J444" i="20"/>
  <c r="I444" i="20"/>
  <c r="H444" i="20"/>
  <c r="L444" i="20" s="1"/>
  <c r="K443" i="20"/>
  <c r="J443" i="20"/>
  <c r="I443" i="20"/>
  <c r="H443" i="20"/>
  <c r="L443" i="20" s="1"/>
  <c r="K442" i="20"/>
  <c r="J442" i="20"/>
  <c r="I442" i="20"/>
  <c r="H442" i="20"/>
  <c r="L442" i="20" s="1"/>
  <c r="L441" i="20"/>
  <c r="K441" i="20"/>
  <c r="J441" i="20"/>
  <c r="I441" i="20"/>
  <c r="H441" i="20"/>
  <c r="L440" i="20"/>
  <c r="K440" i="20"/>
  <c r="J440" i="20"/>
  <c r="I440" i="20"/>
  <c r="H440" i="20"/>
  <c r="K439" i="20"/>
  <c r="J439" i="20"/>
  <c r="I439" i="20"/>
  <c r="H439" i="20"/>
  <c r="L439" i="20" s="1"/>
  <c r="K438" i="20"/>
  <c r="J438" i="20"/>
  <c r="I438" i="20"/>
  <c r="H438" i="20"/>
  <c r="L438" i="20" s="1"/>
  <c r="K437" i="20"/>
  <c r="J437" i="20"/>
  <c r="I437" i="20"/>
  <c r="H437" i="20"/>
  <c r="L437" i="20" s="1"/>
  <c r="L436" i="20"/>
  <c r="K436" i="20"/>
  <c r="J436" i="20"/>
  <c r="I436" i="20"/>
  <c r="H436" i="20"/>
  <c r="L435" i="20"/>
  <c r="K435" i="20"/>
  <c r="J435" i="20"/>
  <c r="I435" i="20"/>
  <c r="H435" i="20"/>
  <c r="L434" i="20"/>
  <c r="K434" i="20"/>
  <c r="J434" i="20"/>
  <c r="I434" i="20"/>
  <c r="H434" i="20"/>
  <c r="K433" i="20"/>
  <c r="J433" i="20"/>
  <c r="I433" i="20"/>
  <c r="H433" i="20"/>
  <c r="L433" i="20" s="1"/>
  <c r="K432" i="20"/>
  <c r="J432" i="20"/>
  <c r="I432" i="20"/>
  <c r="H432" i="20"/>
  <c r="L432" i="20" s="1"/>
  <c r="L431" i="20"/>
  <c r="K431" i="20"/>
  <c r="J431" i="20"/>
  <c r="I431" i="20"/>
  <c r="H431" i="20"/>
  <c r="K430" i="20"/>
  <c r="J430" i="20"/>
  <c r="I430" i="20"/>
  <c r="H430" i="20"/>
  <c r="L430" i="20" s="1"/>
  <c r="G422" i="20"/>
  <c r="E422" i="20"/>
  <c r="G420" i="20"/>
  <c r="F420" i="20"/>
  <c r="E420" i="20"/>
  <c r="D420" i="20"/>
  <c r="D422" i="20" s="1"/>
  <c r="L419" i="20"/>
  <c r="K419" i="20"/>
  <c r="J419" i="20"/>
  <c r="I419" i="20"/>
  <c r="H419" i="20"/>
  <c r="K418" i="20"/>
  <c r="J418" i="20"/>
  <c r="I418" i="20"/>
  <c r="I420" i="20" s="1"/>
  <c r="H418" i="20"/>
  <c r="L417" i="20"/>
  <c r="K417" i="20"/>
  <c r="J417" i="20"/>
  <c r="J420" i="20" s="1"/>
  <c r="I417" i="20"/>
  <c r="H417" i="20"/>
  <c r="K416" i="20"/>
  <c r="J416" i="20"/>
  <c r="I416" i="20"/>
  <c r="H416" i="20"/>
  <c r="L416" i="20" s="1"/>
  <c r="J415" i="20"/>
  <c r="J422" i="20" s="1"/>
  <c r="F415" i="20"/>
  <c r="F422" i="20" s="1"/>
  <c r="E415" i="20"/>
  <c r="D415" i="20"/>
  <c r="K414" i="20"/>
  <c r="J414" i="20"/>
  <c r="I414" i="20"/>
  <c r="H414" i="20"/>
  <c r="L414" i="20" s="1"/>
  <c r="K413" i="20"/>
  <c r="J413" i="20"/>
  <c r="I413" i="20"/>
  <c r="H413" i="20"/>
  <c r="L413" i="20" s="1"/>
  <c r="L412" i="20"/>
  <c r="K412" i="20"/>
  <c r="J412" i="20"/>
  <c r="I412" i="20"/>
  <c r="H412" i="20"/>
  <c r="K411" i="20"/>
  <c r="J411" i="20"/>
  <c r="I411" i="20"/>
  <c r="H411" i="20"/>
  <c r="L411" i="20" s="1"/>
  <c r="L410" i="20"/>
  <c r="K410" i="20"/>
  <c r="J410" i="20"/>
  <c r="I410" i="20"/>
  <c r="H410" i="20"/>
  <c r="K409" i="20"/>
  <c r="J409" i="20"/>
  <c r="I409" i="20"/>
  <c r="H409" i="20"/>
  <c r="L409" i="20" s="1"/>
  <c r="K408" i="20"/>
  <c r="J408" i="20"/>
  <c r="I408" i="20"/>
  <c r="H408" i="20"/>
  <c r="L408" i="20" s="1"/>
  <c r="K407" i="20"/>
  <c r="J407" i="20"/>
  <c r="I407" i="20"/>
  <c r="H407" i="20"/>
  <c r="L407" i="20" s="1"/>
  <c r="K406" i="20"/>
  <c r="J406" i="20"/>
  <c r="I406" i="20"/>
  <c r="H406" i="20"/>
  <c r="L406" i="20" s="1"/>
  <c r="K405" i="20"/>
  <c r="J405" i="20"/>
  <c r="I405" i="20"/>
  <c r="H405" i="20"/>
  <c r="L405" i="20" s="1"/>
  <c r="K404" i="20"/>
  <c r="J404" i="20"/>
  <c r="I404" i="20"/>
  <c r="H404" i="20"/>
  <c r="L404" i="20" s="1"/>
  <c r="L403" i="20"/>
  <c r="K403" i="20"/>
  <c r="J403" i="20"/>
  <c r="I403" i="20"/>
  <c r="H403" i="20"/>
  <c r="K402" i="20"/>
  <c r="J402" i="20"/>
  <c r="I402" i="20"/>
  <c r="H402" i="20"/>
  <c r="L402" i="20" s="1"/>
  <c r="K401" i="20"/>
  <c r="J401" i="20"/>
  <c r="I401" i="20"/>
  <c r="H401" i="20"/>
  <c r="L401" i="20" s="1"/>
  <c r="K400" i="20"/>
  <c r="J400" i="20"/>
  <c r="I400" i="20"/>
  <c r="H400" i="20"/>
  <c r="L400" i="20" s="1"/>
  <c r="K399" i="20"/>
  <c r="J399" i="20"/>
  <c r="I399" i="20"/>
  <c r="H399" i="20"/>
  <c r="L399" i="20" s="1"/>
  <c r="L398" i="20"/>
  <c r="K398" i="20"/>
  <c r="J398" i="20"/>
  <c r="I398" i="20"/>
  <c r="H398" i="20"/>
  <c r="K397" i="20"/>
  <c r="J397" i="20"/>
  <c r="I397" i="20"/>
  <c r="H397" i="20"/>
  <c r="L397" i="20" s="1"/>
  <c r="J396" i="20"/>
  <c r="I396" i="20"/>
  <c r="H396" i="20"/>
  <c r="L396" i="20" s="1"/>
  <c r="K395" i="20"/>
  <c r="J395" i="20"/>
  <c r="I395" i="20"/>
  <c r="H395" i="20"/>
  <c r="L395" i="20" s="1"/>
  <c r="K394" i="20"/>
  <c r="J394" i="20"/>
  <c r="I394" i="20"/>
  <c r="H394" i="20"/>
  <c r="L394" i="20" s="1"/>
  <c r="L393" i="20"/>
  <c r="K393" i="20"/>
  <c r="J393" i="20"/>
  <c r="I393" i="20"/>
  <c r="H393" i="20"/>
  <c r="K392" i="20"/>
  <c r="J392" i="20"/>
  <c r="I392" i="20"/>
  <c r="H392" i="20"/>
  <c r="L392" i="20" s="1"/>
  <c r="L391" i="20"/>
  <c r="K391" i="20"/>
  <c r="J391" i="20"/>
  <c r="I391" i="20"/>
  <c r="H391" i="20"/>
  <c r="K390" i="20"/>
  <c r="J390" i="20"/>
  <c r="I390" i="20"/>
  <c r="H390" i="20"/>
  <c r="L390" i="20" s="1"/>
  <c r="K389" i="20"/>
  <c r="J389" i="20"/>
  <c r="I389" i="20"/>
  <c r="H389" i="20"/>
  <c r="L389" i="20" s="1"/>
  <c r="L388" i="20"/>
  <c r="K388" i="20"/>
  <c r="J388" i="20"/>
  <c r="I388" i="20"/>
  <c r="H388" i="20"/>
  <c r="K387" i="20"/>
  <c r="J387" i="20"/>
  <c r="I387" i="20"/>
  <c r="H387" i="20"/>
  <c r="L387" i="20" s="1"/>
  <c r="L386" i="20"/>
  <c r="K386" i="20"/>
  <c r="J386" i="20"/>
  <c r="I386" i="20"/>
  <c r="H386" i="20"/>
  <c r="K385" i="20"/>
  <c r="J385" i="20"/>
  <c r="I385" i="20"/>
  <c r="H385" i="20"/>
  <c r="L385" i="20" s="1"/>
  <c r="K384" i="20"/>
  <c r="J384" i="20"/>
  <c r="I384" i="20"/>
  <c r="H384" i="20"/>
  <c r="L384" i="20" s="1"/>
  <c r="L383" i="20"/>
  <c r="K383" i="20"/>
  <c r="J383" i="20"/>
  <c r="I383" i="20"/>
  <c r="H383" i="20"/>
  <c r="K382" i="20"/>
  <c r="J382" i="20"/>
  <c r="I382" i="20"/>
  <c r="H382" i="20"/>
  <c r="L382" i="20" s="1"/>
  <c r="L381" i="20"/>
  <c r="K381" i="20"/>
  <c r="J381" i="20"/>
  <c r="I381" i="20"/>
  <c r="H381" i="20"/>
  <c r="L380" i="20"/>
  <c r="K380" i="20"/>
  <c r="J380" i="20"/>
  <c r="I380" i="20"/>
  <c r="H380" i="20"/>
  <c r="K379" i="20"/>
  <c r="J379" i="20"/>
  <c r="I379" i="20"/>
  <c r="H379" i="20"/>
  <c r="L379" i="20" s="1"/>
  <c r="K378" i="20"/>
  <c r="J378" i="20"/>
  <c r="I378" i="20"/>
  <c r="I415" i="20" s="1"/>
  <c r="I422" i="20" s="1"/>
  <c r="H378" i="20"/>
  <c r="L378" i="20" s="1"/>
  <c r="K377" i="20"/>
  <c r="J377" i="20"/>
  <c r="I377" i="20"/>
  <c r="H377" i="20"/>
  <c r="L377" i="20" s="1"/>
  <c r="K376" i="20"/>
  <c r="J376" i="20"/>
  <c r="I376" i="20"/>
  <c r="H376" i="20"/>
  <c r="L376" i="20" s="1"/>
  <c r="L375" i="20"/>
  <c r="K375" i="20"/>
  <c r="J375" i="20"/>
  <c r="I375" i="20"/>
  <c r="H375" i="20"/>
  <c r="G367" i="20"/>
  <c r="F367" i="20"/>
  <c r="E367" i="20"/>
  <c r="D367" i="20"/>
  <c r="G365" i="20"/>
  <c r="F365" i="20"/>
  <c r="E365" i="20"/>
  <c r="D365" i="20"/>
  <c r="L364" i="20"/>
  <c r="K364" i="20"/>
  <c r="J364" i="20"/>
  <c r="I364" i="20"/>
  <c r="H364" i="20"/>
  <c r="L363" i="20"/>
  <c r="K363" i="20"/>
  <c r="J363" i="20"/>
  <c r="I363" i="20"/>
  <c r="H363" i="20"/>
  <c r="K362" i="20"/>
  <c r="J362" i="20"/>
  <c r="I362" i="20"/>
  <c r="H362" i="20"/>
  <c r="L362" i="20" s="1"/>
  <c r="L361" i="20"/>
  <c r="K361" i="20"/>
  <c r="J361" i="20"/>
  <c r="I361" i="20"/>
  <c r="H361" i="20"/>
  <c r="K360" i="20"/>
  <c r="J360" i="20"/>
  <c r="I360" i="20"/>
  <c r="H360" i="20"/>
  <c r="L360" i="20" s="1"/>
  <c r="L359" i="20"/>
  <c r="K359" i="20"/>
  <c r="J359" i="20"/>
  <c r="I359" i="20"/>
  <c r="H359" i="20"/>
  <c r="L358" i="20"/>
  <c r="K358" i="20"/>
  <c r="J358" i="20"/>
  <c r="I358" i="20"/>
  <c r="H358" i="20"/>
  <c r="K357" i="20"/>
  <c r="J357" i="20"/>
  <c r="I357" i="20"/>
  <c r="H357" i="20"/>
  <c r="L356" i="20"/>
  <c r="K356" i="20"/>
  <c r="J356" i="20"/>
  <c r="I356" i="20"/>
  <c r="H356" i="20"/>
  <c r="L355" i="20"/>
  <c r="K355" i="20"/>
  <c r="J355" i="20"/>
  <c r="I355" i="20"/>
  <c r="L354" i="20"/>
  <c r="K354" i="20"/>
  <c r="J354" i="20"/>
  <c r="I354" i="20"/>
  <c r="F352" i="20"/>
  <c r="E352" i="20"/>
  <c r="D352" i="20"/>
  <c r="K351" i="20"/>
  <c r="J351" i="20"/>
  <c r="I351" i="20"/>
  <c r="H351" i="20"/>
  <c r="L351" i="20" s="1"/>
  <c r="L350" i="20"/>
  <c r="K350" i="20"/>
  <c r="J350" i="20"/>
  <c r="I350" i="20"/>
  <c r="H350" i="20"/>
  <c r="K349" i="20"/>
  <c r="J349" i="20"/>
  <c r="I349" i="20"/>
  <c r="H349" i="20"/>
  <c r="L349" i="20" s="1"/>
  <c r="K348" i="20"/>
  <c r="J348" i="20"/>
  <c r="I348" i="20"/>
  <c r="H348" i="20"/>
  <c r="L348" i="20" s="1"/>
  <c r="K347" i="20"/>
  <c r="J347" i="20"/>
  <c r="I347" i="20"/>
  <c r="H347" i="20"/>
  <c r="L347" i="20" s="1"/>
  <c r="K346" i="20"/>
  <c r="J346" i="20"/>
  <c r="I346" i="20"/>
  <c r="H346" i="20"/>
  <c r="L346" i="20" s="1"/>
  <c r="L345" i="20"/>
  <c r="K345" i="20"/>
  <c r="J345" i="20"/>
  <c r="I345" i="20"/>
  <c r="H345" i="20"/>
  <c r="K344" i="20"/>
  <c r="J344" i="20"/>
  <c r="I344" i="20"/>
  <c r="H344" i="20"/>
  <c r="L344" i="20" s="1"/>
  <c r="L343" i="20"/>
  <c r="K343" i="20"/>
  <c r="J343" i="20"/>
  <c r="I343" i="20"/>
  <c r="H343" i="20"/>
  <c r="L342" i="20"/>
  <c r="K342" i="20"/>
  <c r="J342" i="20"/>
  <c r="I342" i="20"/>
  <c r="H342" i="20"/>
  <c r="L341" i="20"/>
  <c r="K341" i="20"/>
  <c r="J341" i="20"/>
  <c r="I341" i="20"/>
  <c r="H341" i="20"/>
  <c r="L340" i="20"/>
  <c r="K340" i="20"/>
  <c r="J340" i="20"/>
  <c r="I340" i="20"/>
  <c r="H340" i="20"/>
  <c r="K339" i="20"/>
  <c r="J339" i="20"/>
  <c r="I339" i="20"/>
  <c r="H339" i="20"/>
  <c r="L339" i="20" s="1"/>
  <c r="K338" i="20"/>
  <c r="J338" i="20"/>
  <c r="I338" i="20"/>
  <c r="H338" i="20"/>
  <c r="L338" i="20" s="1"/>
  <c r="K337" i="20"/>
  <c r="J337" i="20"/>
  <c r="I337" i="20"/>
  <c r="H337" i="20"/>
  <c r="L337" i="20" s="1"/>
  <c r="L336" i="20"/>
  <c r="K336" i="20"/>
  <c r="J336" i="20"/>
  <c r="I336" i="20"/>
  <c r="H336" i="20"/>
  <c r="L335" i="20"/>
  <c r="K335" i="20"/>
  <c r="J335" i="20"/>
  <c r="I335" i="20"/>
  <c r="H335" i="20"/>
  <c r="K334" i="20"/>
  <c r="J334" i="20"/>
  <c r="I334" i="20"/>
  <c r="H334" i="20"/>
  <c r="L334" i="20" s="1"/>
  <c r="L333" i="20"/>
  <c r="K333" i="20"/>
  <c r="J333" i="20"/>
  <c r="I333" i="20"/>
  <c r="H333" i="20"/>
  <c r="L332" i="20"/>
  <c r="K332" i="20"/>
  <c r="J332" i="20"/>
  <c r="I332" i="20"/>
  <c r="H332" i="20"/>
  <c r="K331" i="20"/>
  <c r="J331" i="20"/>
  <c r="I331" i="20"/>
  <c r="H331" i="20"/>
  <c r="L331" i="20" s="1"/>
  <c r="K330" i="20"/>
  <c r="J330" i="20"/>
  <c r="I330" i="20"/>
  <c r="H330" i="20"/>
  <c r="L330" i="20" s="1"/>
  <c r="K329" i="20"/>
  <c r="J329" i="20"/>
  <c r="I329" i="20"/>
  <c r="H329" i="20"/>
  <c r="L329" i="20" s="1"/>
  <c r="K328" i="20"/>
  <c r="J328" i="20"/>
  <c r="I328" i="20"/>
  <c r="H328" i="20"/>
  <c r="L328" i="20" s="1"/>
  <c r="L327" i="20"/>
  <c r="K327" i="20"/>
  <c r="J327" i="20"/>
  <c r="I327" i="20"/>
  <c r="H327" i="20"/>
  <c r="L326" i="20"/>
  <c r="K326" i="20"/>
  <c r="J326" i="20"/>
  <c r="I326" i="20"/>
  <c r="H326" i="20"/>
  <c r="K325" i="20"/>
  <c r="J325" i="20"/>
  <c r="I325" i="20"/>
  <c r="H325" i="20"/>
  <c r="L325" i="20" s="1"/>
  <c r="K324" i="20"/>
  <c r="J324" i="20"/>
  <c r="I324" i="20"/>
  <c r="H324" i="20"/>
  <c r="L324" i="20" s="1"/>
  <c r="K323" i="20"/>
  <c r="J323" i="20"/>
  <c r="I323" i="20"/>
  <c r="H323" i="20"/>
  <c r="L323" i="20" s="1"/>
  <c r="L322" i="20"/>
  <c r="K322" i="20"/>
  <c r="J322" i="20"/>
  <c r="I322" i="20"/>
  <c r="H322" i="20"/>
  <c r="L321" i="20"/>
  <c r="K321" i="20"/>
  <c r="J321" i="20"/>
  <c r="I321" i="20"/>
  <c r="H321" i="20"/>
  <c r="L320" i="20"/>
  <c r="K320" i="20"/>
  <c r="J320" i="20"/>
  <c r="I320" i="20"/>
  <c r="H320" i="20"/>
  <c r="L319" i="20"/>
  <c r="K319" i="20"/>
  <c r="J319" i="20"/>
  <c r="I319" i="20"/>
  <c r="H319" i="20"/>
  <c r="K318" i="20"/>
  <c r="J318" i="20"/>
  <c r="I318" i="20"/>
  <c r="H318" i="20"/>
  <c r="L318" i="20" s="1"/>
  <c r="L317" i="20"/>
  <c r="K317" i="20"/>
  <c r="J317" i="20"/>
  <c r="I317" i="20"/>
  <c r="H317" i="20"/>
  <c r="K316" i="20"/>
  <c r="J316" i="20"/>
  <c r="I316" i="20"/>
  <c r="H316" i="20"/>
  <c r="L316" i="20" s="1"/>
  <c r="L315" i="20"/>
  <c r="K315" i="20"/>
  <c r="J315" i="20"/>
  <c r="J352" i="20" s="1"/>
  <c r="J367" i="20" s="1"/>
  <c r="I315" i="20"/>
  <c r="H315" i="20"/>
  <c r="K314" i="20"/>
  <c r="J314" i="20"/>
  <c r="I314" i="20"/>
  <c r="H314" i="20"/>
  <c r="L314" i="20" s="1"/>
  <c r="K313" i="20"/>
  <c r="J313" i="20"/>
  <c r="I313" i="20"/>
  <c r="H313" i="20"/>
  <c r="L313" i="20" s="1"/>
  <c r="L312" i="20"/>
  <c r="K312" i="20"/>
  <c r="J312" i="20"/>
  <c r="I312" i="20"/>
  <c r="H312" i="20"/>
  <c r="K311" i="20"/>
  <c r="J311" i="20"/>
  <c r="I311" i="20"/>
  <c r="H311" i="20"/>
  <c r="L311" i="20" s="1"/>
  <c r="L310" i="20"/>
  <c r="K310" i="20"/>
  <c r="J310" i="20"/>
  <c r="I310" i="20"/>
  <c r="H310" i="20"/>
  <c r="L309" i="20"/>
  <c r="K309" i="20"/>
  <c r="J309" i="20"/>
  <c r="I309" i="20"/>
  <c r="H309" i="20"/>
  <c r="K308" i="20"/>
  <c r="J308" i="20"/>
  <c r="I308" i="20"/>
  <c r="H308" i="20"/>
  <c r="L308" i="20" s="1"/>
  <c r="L307" i="20"/>
  <c r="K307" i="20"/>
  <c r="J307" i="20"/>
  <c r="I307" i="20"/>
  <c r="H307" i="20"/>
  <c r="K306" i="20"/>
  <c r="J306" i="20"/>
  <c r="I306" i="20"/>
  <c r="H306" i="20"/>
  <c r="L306" i="20" s="1"/>
  <c r="K305" i="20"/>
  <c r="J305" i="20"/>
  <c r="I305" i="20"/>
  <c r="H305" i="20"/>
  <c r="L305" i="20" s="1"/>
  <c r="L304" i="20"/>
  <c r="K304" i="20"/>
  <c r="J304" i="20"/>
  <c r="I304" i="20"/>
  <c r="H304" i="20"/>
  <c r="K303" i="20"/>
  <c r="J303" i="20"/>
  <c r="I303" i="20"/>
  <c r="H303" i="20"/>
  <c r="L303" i="20" s="1"/>
  <c r="L302" i="20"/>
  <c r="K302" i="20"/>
  <c r="J302" i="20"/>
  <c r="I302" i="20"/>
  <c r="H302" i="20"/>
  <c r="K301" i="20"/>
  <c r="J301" i="20"/>
  <c r="I301" i="20"/>
  <c r="H301" i="20"/>
  <c r="L301" i="20" s="1"/>
  <c r="K300" i="20"/>
  <c r="J300" i="20"/>
  <c r="I300" i="20"/>
  <c r="H300" i="20"/>
  <c r="L300" i="20" s="1"/>
  <c r="L299" i="20"/>
  <c r="K299" i="20"/>
  <c r="J299" i="20"/>
  <c r="I299" i="20"/>
  <c r="H299" i="20"/>
  <c r="K298" i="20"/>
  <c r="J298" i="20"/>
  <c r="I298" i="20"/>
  <c r="H298" i="20"/>
  <c r="L298" i="20" s="1"/>
  <c r="L297" i="20"/>
  <c r="K297" i="20"/>
  <c r="J297" i="20"/>
  <c r="I297" i="20"/>
  <c r="H297" i="20"/>
  <c r="K296" i="20"/>
  <c r="J296" i="20"/>
  <c r="I296" i="20"/>
  <c r="H296" i="20"/>
  <c r="L296" i="20" s="1"/>
  <c r="L295" i="20"/>
  <c r="K295" i="20"/>
  <c r="J295" i="20"/>
  <c r="I295" i="20"/>
  <c r="H295" i="20"/>
  <c r="K294" i="20"/>
  <c r="J294" i="20"/>
  <c r="I294" i="20"/>
  <c r="H294" i="20"/>
  <c r="L294" i="20" s="1"/>
  <c r="L352" i="20" s="1"/>
  <c r="K293" i="20"/>
  <c r="K352" i="20" s="1"/>
  <c r="K367" i="20" s="1"/>
  <c r="J293" i="20"/>
  <c r="I293" i="20"/>
  <c r="H293" i="20"/>
  <c r="L293" i="20" s="1"/>
  <c r="G285" i="20"/>
  <c r="E285" i="20"/>
  <c r="D285" i="20"/>
  <c r="K283" i="20"/>
  <c r="J283" i="20"/>
  <c r="I283" i="20"/>
  <c r="H283" i="20"/>
  <c r="G283" i="20"/>
  <c r="F283" i="20"/>
  <c r="E283" i="20"/>
  <c r="D283" i="20"/>
  <c r="K282" i="20"/>
  <c r="J282" i="20"/>
  <c r="I282" i="20"/>
  <c r="H282" i="20"/>
  <c r="L282" i="20" s="1"/>
  <c r="L283" i="20" s="1"/>
  <c r="J281" i="20"/>
  <c r="J285" i="20" s="1"/>
  <c r="I281" i="20"/>
  <c r="I285" i="20" s="1"/>
  <c r="F281" i="20"/>
  <c r="F285" i="20" s="1"/>
  <c r="E281" i="20"/>
  <c r="D281" i="20"/>
  <c r="K280" i="20"/>
  <c r="J280" i="20"/>
  <c r="I280" i="20"/>
  <c r="H280" i="20"/>
  <c r="L280" i="20" s="1"/>
  <c r="K279" i="20"/>
  <c r="J279" i="20"/>
  <c r="I279" i="20"/>
  <c r="H279" i="20"/>
  <c r="L279" i="20" s="1"/>
  <c r="K278" i="20"/>
  <c r="J278" i="20"/>
  <c r="I278" i="20"/>
  <c r="H278" i="20"/>
  <c r="L278" i="20" s="1"/>
  <c r="K277" i="20"/>
  <c r="J277" i="20"/>
  <c r="I277" i="20"/>
  <c r="H277" i="20"/>
  <c r="L277" i="20" s="1"/>
  <c r="K276" i="20"/>
  <c r="J276" i="20"/>
  <c r="I276" i="20"/>
  <c r="H276" i="20"/>
  <c r="L276" i="20" s="1"/>
  <c r="K275" i="20"/>
  <c r="J275" i="20"/>
  <c r="I275" i="20"/>
  <c r="H275" i="20"/>
  <c r="L275" i="20" s="1"/>
  <c r="K274" i="20"/>
  <c r="J274" i="20"/>
  <c r="I274" i="20"/>
  <c r="H274" i="20"/>
  <c r="L274" i="20" s="1"/>
  <c r="K273" i="20"/>
  <c r="J273" i="20"/>
  <c r="I273" i="20"/>
  <c r="H273" i="20"/>
  <c r="L273" i="20" s="1"/>
  <c r="L272" i="20"/>
  <c r="K272" i="20"/>
  <c r="J272" i="20"/>
  <c r="I272" i="20"/>
  <c r="H272" i="20"/>
  <c r="L271" i="20"/>
  <c r="K271" i="20"/>
  <c r="J271" i="20"/>
  <c r="I271" i="20"/>
  <c r="H271" i="20"/>
  <c r="L270" i="20"/>
  <c r="K270" i="20"/>
  <c r="K281" i="20" s="1"/>
  <c r="K285" i="20" s="1"/>
  <c r="J270" i="20"/>
  <c r="I270" i="20"/>
  <c r="H270" i="20"/>
  <c r="L269" i="20"/>
  <c r="K269" i="20"/>
  <c r="J269" i="20"/>
  <c r="I269" i="20"/>
  <c r="H269" i="20"/>
  <c r="L268" i="20"/>
  <c r="K268" i="20"/>
  <c r="J268" i="20"/>
  <c r="I268" i="20"/>
  <c r="H268" i="20"/>
  <c r="K267" i="20"/>
  <c r="J267" i="20"/>
  <c r="I267" i="20"/>
  <c r="H267" i="20"/>
  <c r="G258" i="20"/>
  <c r="F258" i="20"/>
  <c r="I256" i="20"/>
  <c r="H256" i="20"/>
  <c r="G256" i="20"/>
  <c r="F256" i="20"/>
  <c r="E256" i="20"/>
  <c r="D256" i="20"/>
  <c r="L255" i="20"/>
  <c r="L256" i="20" s="1"/>
  <c r="K255" i="20"/>
  <c r="K256" i="20" s="1"/>
  <c r="J255" i="20"/>
  <c r="J256" i="20" s="1"/>
  <c r="I255" i="20"/>
  <c r="H255" i="20"/>
  <c r="F254" i="20"/>
  <c r="E254" i="20"/>
  <c r="E258" i="20" s="1"/>
  <c r="D254" i="20"/>
  <c r="D258" i="20" s="1"/>
  <c r="L253" i="20"/>
  <c r="K253" i="20"/>
  <c r="J253" i="20"/>
  <c r="I253" i="20"/>
  <c r="H253" i="20"/>
  <c r="L252" i="20"/>
  <c r="K252" i="20"/>
  <c r="J252" i="20"/>
  <c r="I252" i="20"/>
  <c r="H252" i="20"/>
  <c r="K251" i="20"/>
  <c r="J251" i="20"/>
  <c r="I251" i="20"/>
  <c r="H251" i="20"/>
  <c r="L251" i="20" s="1"/>
  <c r="K250" i="20"/>
  <c r="J250" i="20"/>
  <c r="I250" i="20"/>
  <c r="H250" i="20"/>
  <c r="L250" i="20" s="1"/>
  <c r="K249" i="20"/>
  <c r="J249" i="20"/>
  <c r="I249" i="20"/>
  <c r="H249" i="20"/>
  <c r="L249" i="20" s="1"/>
  <c r="L248" i="20"/>
  <c r="K248" i="20"/>
  <c r="J248" i="20"/>
  <c r="I248" i="20"/>
  <c r="H248" i="20"/>
  <c r="L247" i="20"/>
  <c r="K247" i="20"/>
  <c r="J247" i="20"/>
  <c r="I247" i="20"/>
  <c r="H247" i="20"/>
  <c r="L246" i="20"/>
  <c r="K246" i="20"/>
  <c r="J246" i="20"/>
  <c r="I246" i="20"/>
  <c r="H246" i="20"/>
  <c r="L245" i="20"/>
  <c r="K245" i="20"/>
  <c r="J245" i="20"/>
  <c r="I245" i="20"/>
  <c r="H245" i="20"/>
  <c r="K244" i="20"/>
  <c r="J244" i="20"/>
  <c r="I244" i="20"/>
  <c r="H244" i="20"/>
  <c r="L244" i="20" s="1"/>
  <c r="L243" i="20"/>
  <c r="K243" i="20"/>
  <c r="J243" i="20"/>
  <c r="I243" i="20"/>
  <c r="H243" i="20"/>
  <c r="K242" i="20"/>
  <c r="J242" i="20"/>
  <c r="I242" i="20"/>
  <c r="H242" i="20"/>
  <c r="L242" i="20" s="1"/>
  <c r="K241" i="20"/>
  <c r="J241" i="20"/>
  <c r="I241" i="20"/>
  <c r="H241" i="20"/>
  <c r="L241" i="20" s="1"/>
  <c r="K240" i="20"/>
  <c r="J240" i="20"/>
  <c r="I240" i="20"/>
  <c r="H240" i="20"/>
  <c r="L240" i="20" s="1"/>
  <c r="K239" i="20"/>
  <c r="J239" i="20"/>
  <c r="I239" i="20"/>
  <c r="H239" i="20"/>
  <c r="L239" i="20" s="1"/>
  <c r="K238" i="20"/>
  <c r="J238" i="20"/>
  <c r="I238" i="20"/>
  <c r="H238" i="20"/>
  <c r="L238" i="20" s="1"/>
  <c r="K237" i="20"/>
  <c r="J237" i="20"/>
  <c r="J254" i="20" s="1"/>
  <c r="J258" i="20" s="1"/>
  <c r="I237" i="20"/>
  <c r="H237" i="20"/>
  <c r="L237" i="20" s="1"/>
  <c r="K236" i="20"/>
  <c r="J236" i="20"/>
  <c r="I236" i="20"/>
  <c r="H236" i="20"/>
  <c r="L235" i="20"/>
  <c r="K235" i="20"/>
  <c r="J235" i="20"/>
  <c r="I235" i="20"/>
  <c r="H235" i="20"/>
  <c r="G227" i="20"/>
  <c r="F227" i="20"/>
  <c r="H225" i="20"/>
  <c r="G225" i="20"/>
  <c r="F225" i="20"/>
  <c r="E225" i="20"/>
  <c r="D225" i="20"/>
  <c r="L224" i="20"/>
  <c r="L225" i="20" s="1"/>
  <c r="K224" i="20"/>
  <c r="K225" i="20" s="1"/>
  <c r="J224" i="20"/>
  <c r="J225" i="20" s="1"/>
  <c r="I224" i="20"/>
  <c r="I225" i="20" s="1"/>
  <c r="H224" i="20"/>
  <c r="F223" i="20"/>
  <c r="E223" i="20"/>
  <c r="E227" i="20" s="1"/>
  <c r="D223" i="20"/>
  <c r="D227" i="20" s="1"/>
  <c r="L222" i="20"/>
  <c r="K222" i="20"/>
  <c r="J222" i="20"/>
  <c r="I222" i="20"/>
  <c r="H222" i="20"/>
  <c r="L221" i="20"/>
  <c r="K221" i="20"/>
  <c r="J221" i="20"/>
  <c r="I221" i="20"/>
  <c r="H221" i="20"/>
  <c r="K220" i="20"/>
  <c r="J220" i="20"/>
  <c r="I220" i="20"/>
  <c r="H220" i="20"/>
  <c r="L220" i="20" s="1"/>
  <c r="L219" i="20"/>
  <c r="K219" i="20"/>
  <c r="J219" i="20"/>
  <c r="I219" i="20"/>
  <c r="H219" i="20"/>
  <c r="K218" i="20"/>
  <c r="J218" i="20"/>
  <c r="I218" i="20"/>
  <c r="H218" i="20"/>
  <c r="L218" i="20" s="1"/>
  <c r="L217" i="20"/>
  <c r="K217" i="20"/>
  <c r="J217" i="20"/>
  <c r="I217" i="20"/>
  <c r="H217" i="20"/>
  <c r="K216" i="20"/>
  <c r="J216" i="20"/>
  <c r="I216" i="20"/>
  <c r="H216" i="20"/>
  <c r="L216" i="20" s="1"/>
  <c r="K215" i="20"/>
  <c r="J215" i="20"/>
  <c r="I215" i="20"/>
  <c r="H215" i="20"/>
  <c r="L215" i="20" s="1"/>
  <c r="K214" i="20"/>
  <c r="J214" i="20"/>
  <c r="I214" i="20"/>
  <c r="H214" i="20"/>
  <c r="L214" i="20" s="1"/>
  <c r="K213" i="20"/>
  <c r="J213" i="20"/>
  <c r="I213" i="20"/>
  <c r="H213" i="20"/>
  <c r="L213" i="20" s="1"/>
  <c r="L212" i="20"/>
  <c r="K212" i="20"/>
  <c r="J212" i="20"/>
  <c r="I212" i="20"/>
  <c r="H212" i="20"/>
  <c r="K211" i="20"/>
  <c r="J211" i="20"/>
  <c r="I211" i="20"/>
  <c r="H211" i="20"/>
  <c r="L211" i="20" s="1"/>
  <c r="K210" i="20"/>
  <c r="J210" i="20"/>
  <c r="I210" i="20"/>
  <c r="H210" i="20"/>
  <c r="L210" i="20" s="1"/>
  <c r="L209" i="20"/>
  <c r="K209" i="20"/>
  <c r="J209" i="20"/>
  <c r="I209" i="20"/>
  <c r="H209" i="20"/>
  <c r="K208" i="20"/>
  <c r="J208" i="20"/>
  <c r="I208" i="20"/>
  <c r="H208" i="20"/>
  <c r="L208" i="20" s="1"/>
  <c r="L207" i="20"/>
  <c r="K207" i="20"/>
  <c r="J207" i="20"/>
  <c r="I207" i="20"/>
  <c r="H207" i="20"/>
  <c r="K206" i="20"/>
  <c r="J206" i="20"/>
  <c r="I206" i="20"/>
  <c r="H206" i="20"/>
  <c r="L206" i="20" s="1"/>
  <c r="L205" i="20"/>
  <c r="K205" i="20"/>
  <c r="J205" i="20"/>
  <c r="I205" i="20"/>
  <c r="H205" i="20"/>
  <c r="K204" i="20"/>
  <c r="J204" i="20"/>
  <c r="I204" i="20"/>
  <c r="H204" i="20"/>
  <c r="L204" i="20" s="1"/>
  <c r="K203" i="20"/>
  <c r="J203" i="20"/>
  <c r="I203" i="20"/>
  <c r="H203" i="20"/>
  <c r="L203" i="20" s="1"/>
  <c r="L202" i="20"/>
  <c r="K202" i="20"/>
  <c r="J202" i="20"/>
  <c r="I202" i="20"/>
  <c r="H202" i="20"/>
  <c r="K201" i="20"/>
  <c r="J201" i="20"/>
  <c r="I201" i="20"/>
  <c r="H201" i="20"/>
  <c r="L201" i="20" s="1"/>
  <c r="L200" i="20"/>
  <c r="K200" i="20"/>
  <c r="J200" i="20"/>
  <c r="I200" i="20"/>
  <c r="H200" i="20"/>
  <c r="K199" i="20"/>
  <c r="J199" i="20"/>
  <c r="I199" i="20"/>
  <c r="H199" i="20"/>
  <c r="L199" i="20" s="1"/>
  <c r="L198" i="20"/>
  <c r="K198" i="20"/>
  <c r="J198" i="20"/>
  <c r="I198" i="20"/>
  <c r="I223" i="20" s="1"/>
  <c r="I227" i="20" s="1"/>
  <c r="H198" i="20"/>
  <c r="L197" i="20"/>
  <c r="K197" i="20"/>
  <c r="J197" i="20"/>
  <c r="I197" i="20"/>
  <c r="H197" i="20"/>
  <c r="G188" i="20"/>
  <c r="E188" i="20"/>
  <c r="I186" i="20"/>
  <c r="G186" i="20"/>
  <c r="F186" i="20"/>
  <c r="E186" i="20"/>
  <c r="D186" i="20"/>
  <c r="K185" i="20"/>
  <c r="K186" i="20" s="1"/>
  <c r="J185" i="20"/>
  <c r="J186" i="20" s="1"/>
  <c r="I185" i="20"/>
  <c r="H185" i="20"/>
  <c r="H186" i="20" s="1"/>
  <c r="F183" i="20"/>
  <c r="F188" i="20" s="1"/>
  <c r="E183" i="20"/>
  <c r="D183" i="20"/>
  <c r="L182" i="20"/>
  <c r="K182" i="20"/>
  <c r="J182" i="20"/>
  <c r="I182" i="20"/>
  <c r="H182" i="20"/>
  <c r="K181" i="20"/>
  <c r="J181" i="20"/>
  <c r="I181" i="20"/>
  <c r="H181" i="20"/>
  <c r="L181" i="20" s="1"/>
  <c r="L180" i="20"/>
  <c r="K180" i="20"/>
  <c r="J180" i="20"/>
  <c r="I180" i="20"/>
  <c r="H180" i="20"/>
  <c r="L179" i="20"/>
  <c r="K179" i="20"/>
  <c r="J179" i="20"/>
  <c r="I179" i="20"/>
  <c r="H179" i="20"/>
  <c r="K178" i="20"/>
  <c r="J178" i="20"/>
  <c r="I178" i="20"/>
  <c r="H178" i="20"/>
  <c r="L178" i="20" s="1"/>
  <c r="L177" i="20"/>
  <c r="K177" i="20"/>
  <c r="J177" i="20"/>
  <c r="I177" i="20"/>
  <c r="H177" i="20"/>
  <c r="K176" i="20"/>
  <c r="J176" i="20"/>
  <c r="I176" i="20"/>
  <c r="H176" i="20"/>
  <c r="G168" i="20"/>
  <c r="K166" i="20"/>
  <c r="J166" i="20"/>
  <c r="I166" i="20"/>
  <c r="H166" i="20"/>
  <c r="G166" i="20"/>
  <c r="F166" i="20"/>
  <c r="E166" i="20"/>
  <c r="D166" i="20"/>
  <c r="K165" i="20"/>
  <c r="J165" i="20"/>
  <c r="I165" i="20"/>
  <c r="H165" i="20"/>
  <c r="L165" i="20" s="1"/>
  <c r="L166" i="20" s="1"/>
  <c r="J164" i="20"/>
  <c r="J168" i="20" s="1"/>
  <c r="I164" i="20"/>
  <c r="I168" i="20" s="1"/>
  <c r="F164" i="20"/>
  <c r="F168" i="20" s="1"/>
  <c r="E164" i="20"/>
  <c r="E168" i="20" s="1"/>
  <c r="D164" i="20"/>
  <c r="K163" i="20"/>
  <c r="J163" i="20"/>
  <c r="I163" i="20"/>
  <c r="H163" i="20"/>
  <c r="L163" i="20" s="1"/>
  <c r="K162" i="20"/>
  <c r="J162" i="20"/>
  <c r="I162" i="20"/>
  <c r="H162" i="20"/>
  <c r="L162" i="20" s="1"/>
  <c r="L161" i="20"/>
  <c r="K161" i="20"/>
  <c r="K164" i="20" s="1"/>
  <c r="K168" i="20" s="1"/>
  <c r="J161" i="20"/>
  <c r="I161" i="20"/>
  <c r="H161" i="20"/>
  <c r="K160" i="20"/>
  <c r="J160" i="20"/>
  <c r="I160" i="20"/>
  <c r="H160" i="20"/>
  <c r="G152" i="20"/>
  <c r="K150" i="20"/>
  <c r="J150" i="20"/>
  <c r="H150" i="20"/>
  <c r="G150" i="20"/>
  <c r="F150" i="20"/>
  <c r="E150" i="20"/>
  <c r="D150" i="20"/>
  <c r="K149" i="20"/>
  <c r="J149" i="20"/>
  <c r="I149" i="20"/>
  <c r="I150" i="20" s="1"/>
  <c r="H149" i="20"/>
  <c r="L149" i="20" s="1"/>
  <c r="L150" i="20" s="1"/>
  <c r="J148" i="20"/>
  <c r="J152" i="20" s="1"/>
  <c r="I148" i="20"/>
  <c r="I152" i="20" s="1"/>
  <c r="H148" i="20"/>
  <c r="H152" i="20" s="1"/>
  <c r="F148" i="20"/>
  <c r="F152" i="20" s="1"/>
  <c r="E148" i="20"/>
  <c r="E152" i="20" s="1"/>
  <c r="D148" i="20"/>
  <c r="K147" i="20"/>
  <c r="J147" i="20"/>
  <c r="I147" i="20"/>
  <c r="H147" i="20"/>
  <c r="L147" i="20" s="1"/>
  <c r="K146" i="20"/>
  <c r="J146" i="20"/>
  <c r="I146" i="20"/>
  <c r="H146" i="20"/>
  <c r="L146" i="20" s="1"/>
  <c r="L145" i="20"/>
  <c r="L148" i="20" s="1"/>
  <c r="L152" i="20" s="1"/>
  <c r="K145" i="20"/>
  <c r="J145" i="20"/>
  <c r="I145" i="20"/>
  <c r="H145" i="20"/>
  <c r="K144" i="20"/>
  <c r="J144" i="20"/>
  <c r="I144" i="20"/>
  <c r="H144" i="20"/>
  <c r="L144" i="20" s="1"/>
  <c r="G135" i="20"/>
  <c r="F135" i="20"/>
  <c r="G133" i="20"/>
  <c r="F133" i="20"/>
  <c r="E133" i="20"/>
  <c r="D133" i="20"/>
  <c r="K132" i="20"/>
  <c r="J132" i="20"/>
  <c r="I132" i="20"/>
  <c r="H132" i="20"/>
  <c r="L132" i="20" s="1"/>
  <c r="K131" i="20"/>
  <c r="K133" i="20" s="1"/>
  <c r="J131" i="20"/>
  <c r="J133" i="20" s="1"/>
  <c r="I131" i="20"/>
  <c r="I133" i="20" s="1"/>
  <c r="H131" i="20"/>
  <c r="L131" i="20" s="1"/>
  <c r="L133" i="20" s="1"/>
  <c r="F130" i="20"/>
  <c r="E130" i="20"/>
  <c r="E135" i="20" s="1"/>
  <c r="D130" i="20"/>
  <c r="D135" i="20" s="1"/>
  <c r="K129" i="20"/>
  <c r="J129" i="20"/>
  <c r="I129" i="20"/>
  <c r="H129" i="20"/>
  <c r="L129" i="20" s="1"/>
  <c r="L128" i="20"/>
  <c r="K128" i="20"/>
  <c r="J128" i="20"/>
  <c r="I128" i="20"/>
  <c r="H128" i="20"/>
  <c r="K127" i="20"/>
  <c r="J127" i="20"/>
  <c r="I127" i="20"/>
  <c r="H127" i="20"/>
  <c r="L127" i="20" s="1"/>
  <c r="L126" i="20"/>
  <c r="K126" i="20"/>
  <c r="J126" i="20"/>
  <c r="I126" i="20"/>
  <c r="H126" i="20"/>
  <c r="K125" i="20"/>
  <c r="J125" i="20"/>
  <c r="I125" i="20"/>
  <c r="H125" i="20"/>
  <c r="L125" i="20" s="1"/>
  <c r="L124" i="20"/>
  <c r="K124" i="20"/>
  <c r="J124" i="20"/>
  <c r="I124" i="20"/>
  <c r="H124" i="20"/>
  <c r="K123" i="20"/>
  <c r="J123" i="20"/>
  <c r="I123" i="20"/>
  <c r="H123" i="20"/>
  <c r="L123" i="20" s="1"/>
  <c r="L122" i="20"/>
  <c r="K122" i="20"/>
  <c r="J122" i="20"/>
  <c r="I122" i="20"/>
  <c r="H122" i="20"/>
  <c r="L121" i="20"/>
  <c r="K121" i="20"/>
  <c r="J121" i="20"/>
  <c r="I121" i="20"/>
  <c r="H121" i="20"/>
  <c r="K120" i="20"/>
  <c r="J120" i="20"/>
  <c r="I120" i="20"/>
  <c r="H120" i="20"/>
  <c r="L120" i="20" s="1"/>
  <c r="L119" i="20"/>
  <c r="K119" i="20"/>
  <c r="J119" i="20"/>
  <c r="I119" i="20"/>
  <c r="H119" i="20"/>
  <c r="K118" i="20"/>
  <c r="J118" i="20"/>
  <c r="I118" i="20"/>
  <c r="H118" i="20"/>
  <c r="L118" i="20" s="1"/>
  <c r="K117" i="20"/>
  <c r="J117" i="20"/>
  <c r="I117" i="20"/>
  <c r="H117" i="20"/>
  <c r="L117" i="20" s="1"/>
  <c r="L116" i="20"/>
  <c r="K116" i="20"/>
  <c r="J116" i="20"/>
  <c r="I116" i="20"/>
  <c r="H116" i="20"/>
  <c r="K115" i="20"/>
  <c r="J115" i="20"/>
  <c r="I115" i="20"/>
  <c r="H115" i="20"/>
  <c r="L114" i="20"/>
  <c r="K114" i="20"/>
  <c r="K130" i="20" s="1"/>
  <c r="K135" i="20" s="1"/>
  <c r="J114" i="20"/>
  <c r="J130" i="20" s="1"/>
  <c r="J135" i="20" s="1"/>
  <c r="I114" i="20"/>
  <c r="H114" i="20"/>
  <c r="G106" i="20"/>
  <c r="F106" i="20"/>
  <c r="E106" i="20"/>
  <c r="D106" i="20"/>
  <c r="K104" i="20"/>
  <c r="J104" i="20"/>
  <c r="G104" i="20"/>
  <c r="F104" i="20"/>
  <c r="E104" i="20"/>
  <c r="D104" i="20"/>
  <c r="K103" i="20"/>
  <c r="J103" i="20"/>
  <c r="I103" i="20"/>
  <c r="I104" i="20" s="1"/>
  <c r="H103" i="20"/>
  <c r="H104" i="20" s="1"/>
  <c r="F102" i="20"/>
  <c r="E102" i="20"/>
  <c r="D102" i="20"/>
  <c r="L101" i="20"/>
  <c r="K101" i="20"/>
  <c r="J101" i="20"/>
  <c r="I101" i="20"/>
  <c r="H101" i="20"/>
  <c r="L100" i="20"/>
  <c r="K100" i="20"/>
  <c r="J100" i="20"/>
  <c r="I100" i="20"/>
  <c r="H100" i="20"/>
  <c r="K99" i="20"/>
  <c r="J99" i="20"/>
  <c r="I99" i="20"/>
  <c r="H99" i="20"/>
  <c r="L99" i="20" s="1"/>
  <c r="L98" i="20"/>
  <c r="K98" i="20"/>
  <c r="J98" i="20"/>
  <c r="I98" i="20"/>
  <c r="H98" i="20"/>
  <c r="K97" i="20"/>
  <c r="J97" i="20"/>
  <c r="I97" i="20"/>
  <c r="H97" i="20"/>
  <c r="L97" i="20" s="1"/>
  <c r="L96" i="20"/>
  <c r="K96" i="20"/>
  <c r="J96" i="20"/>
  <c r="I96" i="20"/>
  <c r="H96" i="20"/>
  <c r="K95" i="20"/>
  <c r="J95" i="20"/>
  <c r="I95" i="20"/>
  <c r="H95" i="20"/>
  <c r="L95" i="20" s="1"/>
  <c r="K94" i="20"/>
  <c r="J94" i="20"/>
  <c r="I94" i="20"/>
  <c r="H94" i="20"/>
  <c r="L94" i="20" s="1"/>
  <c r="L93" i="20"/>
  <c r="K93" i="20"/>
  <c r="J93" i="20"/>
  <c r="I93" i="20"/>
  <c r="H93" i="20"/>
  <c r="K92" i="20"/>
  <c r="J92" i="20"/>
  <c r="I92" i="20"/>
  <c r="H92" i="20"/>
  <c r="L92" i="20" s="1"/>
  <c r="L91" i="20"/>
  <c r="K91" i="20"/>
  <c r="J91" i="20"/>
  <c r="I91" i="20"/>
  <c r="H91" i="20"/>
  <c r="L90" i="20"/>
  <c r="K90" i="20"/>
  <c r="J90" i="20"/>
  <c r="I90" i="20"/>
  <c r="H90" i="20"/>
  <c r="K89" i="20"/>
  <c r="J89" i="20"/>
  <c r="I89" i="20"/>
  <c r="H89" i="20"/>
  <c r="L89" i="20" s="1"/>
  <c r="L88" i="20"/>
  <c r="K88" i="20"/>
  <c r="J88" i="20"/>
  <c r="I88" i="20"/>
  <c r="H88" i="20"/>
  <c r="K87" i="20"/>
  <c r="J87" i="20"/>
  <c r="I87" i="20"/>
  <c r="H87" i="20"/>
  <c r="L87" i="20" s="1"/>
  <c r="K86" i="20"/>
  <c r="J86" i="20"/>
  <c r="I86" i="20"/>
  <c r="H86" i="20"/>
  <c r="L86" i="20" s="1"/>
  <c r="K85" i="20"/>
  <c r="J85" i="20"/>
  <c r="I85" i="20"/>
  <c r="H85" i="20"/>
  <c r="L85" i="20" s="1"/>
  <c r="K84" i="20"/>
  <c r="J84" i="20"/>
  <c r="I84" i="20"/>
  <c r="H84" i="20"/>
  <c r="L84" i="20" s="1"/>
  <c r="K83" i="20"/>
  <c r="J83" i="20"/>
  <c r="I83" i="20"/>
  <c r="H83" i="20"/>
  <c r="L83" i="20" s="1"/>
  <c r="K82" i="20"/>
  <c r="J82" i="20"/>
  <c r="I82" i="20"/>
  <c r="H82" i="20"/>
  <c r="L82" i="20" s="1"/>
  <c r="L81" i="20"/>
  <c r="K81" i="20"/>
  <c r="J81" i="20"/>
  <c r="I81" i="20"/>
  <c r="H81" i="20"/>
  <c r="K80" i="20"/>
  <c r="J80" i="20"/>
  <c r="I80" i="20"/>
  <c r="H80" i="20"/>
  <c r="L80" i="20" s="1"/>
  <c r="L79" i="20"/>
  <c r="K79" i="20"/>
  <c r="J79" i="20"/>
  <c r="I79" i="20"/>
  <c r="H79" i="20"/>
  <c r="L78" i="20"/>
  <c r="K78" i="20"/>
  <c r="J78" i="20"/>
  <c r="I78" i="20"/>
  <c r="H78" i="20"/>
  <c r="K77" i="20"/>
  <c r="J77" i="20"/>
  <c r="I77" i="20"/>
  <c r="H77" i="20"/>
  <c r="L77" i="20" s="1"/>
  <c r="L76" i="20"/>
  <c r="K76" i="20"/>
  <c r="J76" i="20"/>
  <c r="I76" i="20"/>
  <c r="H76" i="20"/>
  <c r="K75" i="20"/>
  <c r="J75" i="20"/>
  <c r="I75" i="20"/>
  <c r="H75" i="20"/>
  <c r="L75" i="20" s="1"/>
  <c r="K74" i="20"/>
  <c r="J74" i="20"/>
  <c r="I74" i="20"/>
  <c r="H74" i="20"/>
  <c r="L74" i="20" s="1"/>
  <c r="L73" i="20"/>
  <c r="K73" i="20"/>
  <c r="J73" i="20"/>
  <c r="I73" i="20"/>
  <c r="H73" i="20"/>
  <c r="K72" i="20"/>
  <c r="J72" i="20"/>
  <c r="I72" i="20"/>
  <c r="H72" i="20"/>
  <c r="L72" i="20" s="1"/>
  <c r="K71" i="20"/>
  <c r="J71" i="20"/>
  <c r="I71" i="20"/>
  <c r="H71" i="20"/>
  <c r="L71" i="20" s="1"/>
  <c r="K70" i="20"/>
  <c r="J70" i="20"/>
  <c r="I70" i="20"/>
  <c r="H70" i="20"/>
  <c r="L70" i="20" s="1"/>
  <c r="L69" i="20"/>
  <c r="K69" i="20"/>
  <c r="J69" i="20"/>
  <c r="I69" i="20"/>
  <c r="H69" i="20"/>
  <c r="L68" i="20"/>
  <c r="K68" i="20"/>
  <c r="J68" i="20"/>
  <c r="I68" i="20"/>
  <c r="H68" i="20"/>
  <c r="L67" i="20"/>
  <c r="K67" i="20"/>
  <c r="J67" i="20"/>
  <c r="I67" i="20"/>
  <c r="H67" i="20"/>
  <c r="L66" i="20"/>
  <c r="K66" i="20"/>
  <c r="J66" i="20"/>
  <c r="I66" i="20"/>
  <c r="H66" i="20"/>
  <c r="K65" i="20"/>
  <c r="J65" i="20"/>
  <c r="I65" i="20"/>
  <c r="H65" i="20"/>
  <c r="L65" i="20" s="1"/>
  <c r="L64" i="20"/>
  <c r="K64" i="20"/>
  <c r="J64" i="20"/>
  <c r="I64" i="20"/>
  <c r="H64" i="20"/>
  <c r="K63" i="20"/>
  <c r="J63" i="20"/>
  <c r="I63" i="20"/>
  <c r="H63" i="20"/>
  <c r="L63" i="20" s="1"/>
  <c r="L62" i="20"/>
  <c r="K62" i="20"/>
  <c r="J62" i="20"/>
  <c r="I62" i="20"/>
  <c r="H62" i="20"/>
  <c r="L61" i="20"/>
  <c r="K61" i="20"/>
  <c r="J61" i="20"/>
  <c r="I61" i="20"/>
  <c r="H61" i="20"/>
  <c r="K60" i="20"/>
  <c r="J60" i="20"/>
  <c r="I60" i="20"/>
  <c r="H60" i="20"/>
  <c r="L60" i="20" s="1"/>
  <c r="K59" i="20"/>
  <c r="J59" i="20"/>
  <c r="I59" i="20"/>
  <c r="H59" i="20"/>
  <c r="L59" i="20" s="1"/>
  <c r="K58" i="20"/>
  <c r="J58" i="20"/>
  <c r="I58" i="20"/>
  <c r="H58" i="20"/>
  <c r="L58" i="20" s="1"/>
  <c r="K57" i="20"/>
  <c r="J57" i="20"/>
  <c r="I57" i="20"/>
  <c r="H57" i="20"/>
  <c r="L57" i="20" s="1"/>
  <c r="L56" i="20"/>
  <c r="K56" i="20"/>
  <c r="J56" i="20"/>
  <c r="I56" i="20"/>
  <c r="H56" i="20"/>
  <c r="L55" i="20"/>
  <c r="K55" i="20"/>
  <c r="J55" i="20"/>
  <c r="I55" i="20"/>
  <c r="H55" i="20"/>
  <c r="L54" i="20"/>
  <c r="K54" i="20"/>
  <c r="J54" i="20"/>
  <c r="I54" i="20"/>
  <c r="H54" i="20"/>
  <c r="K53" i="20"/>
  <c r="J53" i="20"/>
  <c r="I53" i="20"/>
  <c r="H53" i="20"/>
  <c r="L53" i="20" s="1"/>
  <c r="K52" i="20"/>
  <c r="J52" i="20"/>
  <c r="I52" i="20"/>
  <c r="H52" i="20"/>
  <c r="L52" i="20" s="1"/>
  <c r="L51" i="20"/>
  <c r="K51" i="20"/>
  <c r="J51" i="20"/>
  <c r="I51" i="20"/>
  <c r="H51" i="20"/>
  <c r="K50" i="20"/>
  <c r="J50" i="20"/>
  <c r="I50" i="20"/>
  <c r="H50" i="20"/>
  <c r="L50" i="20" s="1"/>
  <c r="L49" i="20"/>
  <c r="K49" i="20"/>
  <c r="J49" i="20"/>
  <c r="I49" i="20"/>
  <c r="H49" i="20"/>
  <c r="K48" i="20"/>
  <c r="J48" i="20"/>
  <c r="I48" i="20"/>
  <c r="H48" i="20"/>
  <c r="L48" i="20" s="1"/>
  <c r="K47" i="20"/>
  <c r="J47" i="20"/>
  <c r="I47" i="20"/>
  <c r="H47" i="20"/>
  <c r="L47" i="20" s="1"/>
  <c r="L46" i="20"/>
  <c r="K46" i="20"/>
  <c r="J46" i="20"/>
  <c r="I46" i="20"/>
  <c r="H46" i="20"/>
  <c r="K45" i="20"/>
  <c r="J45" i="20"/>
  <c r="I45" i="20"/>
  <c r="H45" i="20"/>
  <c r="L45" i="20" s="1"/>
  <c r="L44" i="20"/>
  <c r="K44" i="20"/>
  <c r="J44" i="20"/>
  <c r="I44" i="20"/>
  <c r="H44" i="20"/>
  <c r="L43" i="20"/>
  <c r="K43" i="20"/>
  <c r="J43" i="20"/>
  <c r="I43" i="20"/>
  <c r="H43" i="20"/>
  <c r="K42" i="20"/>
  <c r="J42" i="20"/>
  <c r="I42" i="20"/>
  <c r="H42" i="20"/>
  <c r="L42" i="20" s="1"/>
  <c r="K41" i="20"/>
  <c r="J41" i="20"/>
  <c r="I41" i="20"/>
  <c r="H41" i="20"/>
  <c r="L41" i="20" s="1"/>
  <c r="K40" i="20"/>
  <c r="J40" i="20"/>
  <c r="I40" i="20"/>
  <c r="H40" i="20"/>
  <c r="L40" i="20" s="1"/>
  <c r="L39" i="20"/>
  <c r="K39" i="20"/>
  <c r="J39" i="20"/>
  <c r="I39" i="20"/>
  <c r="H39" i="20"/>
  <c r="K38" i="20"/>
  <c r="J38" i="20"/>
  <c r="I38" i="20"/>
  <c r="H38" i="20"/>
  <c r="L38" i="20" s="1"/>
  <c r="L37" i="20"/>
  <c r="K37" i="20"/>
  <c r="J37" i="20"/>
  <c r="I37" i="20"/>
  <c r="H37" i="20"/>
  <c r="K36" i="20"/>
  <c r="J36" i="20"/>
  <c r="I36" i="20"/>
  <c r="H36" i="20"/>
  <c r="L36" i="20" s="1"/>
  <c r="K35" i="20"/>
  <c r="J35" i="20"/>
  <c r="I35" i="20"/>
  <c r="H35" i="20"/>
  <c r="L35" i="20" s="1"/>
  <c r="L34" i="20"/>
  <c r="K34" i="20"/>
  <c r="J34" i="20"/>
  <c r="I34" i="20"/>
  <c r="H34" i="20"/>
  <c r="K33" i="20"/>
  <c r="J33" i="20"/>
  <c r="I33" i="20"/>
  <c r="H33" i="20"/>
  <c r="L33" i="20" s="1"/>
  <c r="L32" i="20"/>
  <c r="K32" i="20"/>
  <c r="J32" i="20"/>
  <c r="I32" i="20"/>
  <c r="H32" i="20"/>
  <c r="L31" i="20"/>
  <c r="K31" i="20"/>
  <c r="J31" i="20"/>
  <c r="I31" i="20"/>
  <c r="H31" i="20"/>
  <c r="L30" i="20"/>
  <c r="K30" i="20"/>
  <c r="J30" i="20"/>
  <c r="I30" i="20"/>
  <c r="H30" i="20"/>
  <c r="L29" i="20"/>
  <c r="K29" i="20"/>
  <c r="J29" i="20"/>
  <c r="I29" i="20"/>
  <c r="H29" i="20"/>
  <c r="K28" i="20"/>
  <c r="J28" i="20"/>
  <c r="I28" i="20"/>
  <c r="H28" i="20"/>
  <c r="L28" i="20" s="1"/>
  <c r="L27" i="20"/>
  <c r="K27" i="20"/>
  <c r="J27" i="20"/>
  <c r="I27" i="20"/>
  <c r="H27" i="20"/>
  <c r="K26" i="20"/>
  <c r="J26" i="20"/>
  <c r="I26" i="20"/>
  <c r="H26" i="20"/>
  <c r="L26" i="20" s="1"/>
  <c r="L25" i="20"/>
  <c r="K25" i="20"/>
  <c r="J25" i="20"/>
  <c r="I25" i="20"/>
  <c r="H25" i="20"/>
  <c r="K24" i="20"/>
  <c r="J24" i="20"/>
  <c r="I24" i="20"/>
  <c r="H24" i="20"/>
  <c r="L24" i="20" s="1"/>
  <c r="K23" i="20"/>
  <c r="J23" i="20"/>
  <c r="I23" i="20"/>
  <c r="H23" i="20"/>
  <c r="L23" i="20" s="1"/>
  <c r="L22" i="20"/>
  <c r="K22" i="20"/>
  <c r="J22" i="20"/>
  <c r="I22" i="20"/>
  <c r="H22" i="20"/>
  <c r="K21" i="20"/>
  <c r="J21" i="20"/>
  <c r="I21" i="20"/>
  <c r="H21" i="20"/>
  <c r="L21" i="20" s="1"/>
  <c r="L20" i="20"/>
  <c r="K20" i="20"/>
  <c r="J20" i="20"/>
  <c r="I20" i="20"/>
  <c r="H20" i="20"/>
  <c r="L19" i="20"/>
  <c r="K19" i="20"/>
  <c r="J19" i="20"/>
  <c r="I19" i="20"/>
  <c r="H19" i="20"/>
  <c r="K18" i="20"/>
  <c r="J18" i="20"/>
  <c r="I18" i="20"/>
  <c r="H18" i="20"/>
  <c r="L18" i="20" s="1"/>
  <c r="L17" i="20"/>
  <c r="K17" i="20"/>
  <c r="J17" i="20"/>
  <c r="I17" i="20"/>
  <c r="H17" i="20"/>
  <c r="K16" i="20"/>
  <c r="J16" i="20"/>
  <c r="I16" i="20"/>
  <c r="H16" i="20"/>
  <c r="L16" i="20" s="1"/>
  <c r="L15" i="20"/>
  <c r="K15" i="20"/>
  <c r="J15" i="20"/>
  <c r="I15" i="20"/>
  <c r="H15" i="20"/>
  <c r="K14" i="20"/>
  <c r="J14" i="20"/>
  <c r="I14" i="20"/>
  <c r="H14" i="20"/>
  <c r="L14" i="20" s="1"/>
  <c r="K13" i="20"/>
  <c r="J13" i="20"/>
  <c r="I13" i="20"/>
  <c r="H13" i="20"/>
  <c r="L13" i="20" s="1"/>
  <c r="L12" i="20"/>
  <c r="K12" i="20"/>
  <c r="J12" i="20"/>
  <c r="I12" i="20"/>
  <c r="H12" i="20"/>
  <c r="K11" i="20"/>
  <c r="J11" i="20"/>
  <c r="I11" i="20"/>
  <c r="H11" i="20"/>
  <c r="L11" i="20" s="1"/>
  <c r="L10" i="20"/>
  <c r="K10" i="20"/>
  <c r="K102" i="20" s="1"/>
  <c r="K106" i="20" s="1"/>
  <c r="J10" i="20"/>
  <c r="I10" i="20"/>
  <c r="H10" i="20"/>
  <c r="K9" i="20"/>
  <c r="J9" i="20"/>
  <c r="I9" i="20"/>
  <c r="H9" i="20"/>
  <c r="L9" i="20" s="1"/>
  <c r="K8" i="20"/>
  <c r="J8" i="20"/>
  <c r="I8" i="20"/>
  <c r="H8" i="20"/>
  <c r="L7" i="20"/>
  <c r="K7" i="20"/>
  <c r="J7" i="20"/>
  <c r="I7" i="20"/>
  <c r="H7" i="20"/>
  <c r="L1349" i="20" l="1"/>
  <c r="L1353" i="20" s="1"/>
  <c r="L102" i="20"/>
  <c r="L106" i="20" s="1"/>
  <c r="L1461" i="20"/>
  <c r="L1465" i="20" s="1"/>
  <c r="D168" i="20"/>
  <c r="H183" i="20"/>
  <c r="H188" i="20" s="1"/>
  <c r="L176" i="20"/>
  <c r="L183" i="20" s="1"/>
  <c r="L188" i="20" s="1"/>
  <c r="K223" i="20"/>
  <c r="K227" i="20" s="1"/>
  <c r="H130" i="20"/>
  <c r="H135" i="20" s="1"/>
  <c r="L115" i="20"/>
  <c r="L130" i="20" s="1"/>
  <c r="L135" i="20" s="1"/>
  <c r="I512" i="20"/>
  <c r="I517" i="20" s="1"/>
  <c r="L514" i="20"/>
  <c r="L515" i="20" s="1"/>
  <c r="H515" i="20"/>
  <c r="K728" i="20"/>
  <c r="K735" i="20" s="1"/>
  <c r="J183" i="20"/>
  <c r="J188" i="20" s="1"/>
  <c r="I365" i="20"/>
  <c r="I671" i="20"/>
  <c r="I676" i="20" s="1"/>
  <c r="L700" i="20"/>
  <c r="L728" i="20" s="1"/>
  <c r="L735" i="20" s="1"/>
  <c r="K1097" i="20"/>
  <c r="K1117" i="20" s="1"/>
  <c r="L1397" i="20"/>
  <c r="L1398" i="20" s="1"/>
  <c r="H254" i="20"/>
  <c r="H258" i="20" s="1"/>
  <c r="L357" i="20"/>
  <c r="L367" i="20" s="1"/>
  <c r="H365" i="20"/>
  <c r="L512" i="20"/>
  <c r="L517" i="20" s="1"/>
  <c r="H945" i="20"/>
  <c r="L944" i="20"/>
  <c r="L945" i="20" s="1"/>
  <c r="H133" i="20"/>
  <c r="K415" i="20"/>
  <c r="K422" i="20" s="1"/>
  <c r="I649" i="20"/>
  <c r="I653" i="20" s="1"/>
  <c r="H926" i="20"/>
  <c r="L926" i="20" s="1"/>
  <c r="J1294" i="20"/>
  <c r="J1297" i="20" s="1"/>
  <c r="L415" i="20"/>
  <c r="L422" i="20" s="1"/>
  <c r="K1294" i="20"/>
  <c r="K1297" i="20" s="1"/>
  <c r="H164" i="20"/>
  <c r="H168" i="20" s="1"/>
  <c r="L160" i="20"/>
  <c r="L164" i="20" s="1"/>
  <c r="L168" i="20" s="1"/>
  <c r="K254" i="20"/>
  <c r="K258" i="20" s="1"/>
  <c r="H924" i="20"/>
  <c r="L924" i="20" s="1"/>
  <c r="L236" i="20"/>
  <c r="L254" i="20" s="1"/>
  <c r="L258" i="20" s="1"/>
  <c r="J943" i="20"/>
  <c r="J946" i="20" s="1"/>
  <c r="J223" i="20"/>
  <c r="J227" i="20" s="1"/>
  <c r="H352" i="20"/>
  <c r="H367" i="20" s="1"/>
  <c r="H102" i="20"/>
  <c r="H106" i="20" s="1"/>
  <c r="I183" i="20"/>
  <c r="I188" i="20" s="1"/>
  <c r="K649" i="20"/>
  <c r="K653" i="20" s="1"/>
  <c r="L662" i="20"/>
  <c r="L671" i="20" s="1"/>
  <c r="L676" i="20" s="1"/>
  <c r="H671" i="20"/>
  <c r="H676" i="20" s="1"/>
  <c r="I1097" i="20"/>
  <c r="I1117" i="20" s="1"/>
  <c r="K183" i="20"/>
  <c r="K188" i="20" s="1"/>
  <c r="L185" i="20"/>
  <c r="L186" i="20" s="1"/>
  <c r="J365" i="20"/>
  <c r="L591" i="20"/>
  <c r="L649" i="20" s="1"/>
  <c r="L653" i="20" s="1"/>
  <c r="H649" i="20"/>
  <c r="H653" i="20" s="1"/>
  <c r="J671" i="20"/>
  <c r="J676" i="20" s="1"/>
  <c r="H936" i="20"/>
  <c r="L936" i="20" s="1"/>
  <c r="H934" i="20"/>
  <c r="L934" i="20" s="1"/>
  <c r="L1294" i="20"/>
  <c r="L1297" i="20" s="1"/>
  <c r="D152" i="20"/>
  <c r="L103" i="20"/>
  <c r="L104" i="20" s="1"/>
  <c r="D188" i="20"/>
  <c r="L223" i="20"/>
  <c r="L227" i="20" s="1"/>
  <c r="I352" i="20"/>
  <c r="I367" i="20" s="1"/>
  <c r="H415" i="20"/>
  <c r="H422" i="20" s="1"/>
  <c r="L418" i="20"/>
  <c r="H420" i="20"/>
  <c r="L673" i="20"/>
  <c r="L674" i="20" s="1"/>
  <c r="H674" i="20"/>
  <c r="K943" i="20"/>
  <c r="K946" i="20" s="1"/>
  <c r="H914" i="20"/>
  <c r="L914" i="20" s="1"/>
  <c r="I1294" i="20"/>
  <c r="I1297" i="20" s="1"/>
  <c r="K1398" i="20"/>
  <c r="L8" i="20"/>
  <c r="H916" i="20"/>
  <c r="L916" i="20" s="1"/>
  <c r="H1018" i="20"/>
  <c r="H1022" i="20" s="1"/>
  <c r="I102" i="20"/>
  <c r="I106" i="20" s="1"/>
  <c r="I130" i="20"/>
  <c r="I135" i="20" s="1"/>
  <c r="H223" i="20"/>
  <c r="H227" i="20" s="1"/>
  <c r="J512" i="20"/>
  <c r="J517" i="20" s="1"/>
  <c r="L1127" i="20"/>
  <c r="L1163" i="20" s="1"/>
  <c r="L1234" i="20" s="1"/>
  <c r="H1163" i="20"/>
  <c r="H1234" i="20" s="1"/>
  <c r="J898" i="20"/>
  <c r="J903" i="20" s="1"/>
  <c r="L975" i="20"/>
  <c r="L1361" i="20"/>
  <c r="L1372" i="20" s="1"/>
  <c r="L1376" i="20" s="1"/>
  <c r="H1372" i="20"/>
  <c r="H1376" i="20" s="1"/>
  <c r="H281" i="20"/>
  <c r="H285" i="20" s="1"/>
  <c r="H922" i="20"/>
  <c r="L922" i="20" s="1"/>
  <c r="K1115" i="20"/>
  <c r="L898" i="20"/>
  <c r="H898" i="20"/>
  <c r="H903" i="20" s="1"/>
  <c r="H975" i="20"/>
  <c r="H979" i="20" s="1"/>
  <c r="J1372" i="20"/>
  <c r="J1376" i="20" s="1"/>
  <c r="I254" i="20"/>
  <c r="I258" i="20" s="1"/>
  <c r="J1115" i="20"/>
  <c r="H1115" i="20"/>
  <c r="I1232" i="20"/>
  <c r="I1461" i="20"/>
  <c r="I1465" i="20" s="1"/>
  <c r="J102" i="20"/>
  <c r="J106" i="20" s="1"/>
  <c r="K512" i="20"/>
  <c r="K517" i="20" s="1"/>
  <c r="H901" i="20"/>
  <c r="L900" i="20"/>
  <c r="L901" i="20" s="1"/>
  <c r="H977" i="20"/>
  <c r="L976" i="20"/>
  <c r="L977" i="20" s="1"/>
  <c r="H1461" i="20"/>
  <c r="H1465" i="20" s="1"/>
  <c r="K365" i="20"/>
  <c r="H1294" i="20"/>
  <c r="H1297" i="20" s="1"/>
  <c r="K1372" i="20"/>
  <c r="K1376" i="20" s="1"/>
  <c r="H1395" i="20"/>
  <c r="H1400" i="20" s="1"/>
  <c r="L1384" i="20"/>
  <c r="L1395" i="20" s="1"/>
  <c r="K898" i="20"/>
  <c r="K903" i="20" s="1"/>
  <c r="H912" i="20"/>
  <c r="I1395" i="20"/>
  <c r="I1400" i="20" s="1"/>
  <c r="L1400" i="20" s="1"/>
  <c r="K148" i="20"/>
  <c r="K152" i="20" s="1"/>
  <c r="L420" i="20"/>
  <c r="K875" i="20"/>
  <c r="K882" i="20" s="1"/>
  <c r="I1115" i="20"/>
  <c r="H1232" i="20"/>
  <c r="L1165" i="20"/>
  <c r="L1232" i="20" s="1"/>
  <c r="L267" i="20"/>
  <c r="L281" i="20" s="1"/>
  <c r="L285" i="20" s="1"/>
  <c r="H512" i="20"/>
  <c r="H517" i="20" s="1"/>
  <c r="I728" i="20"/>
  <c r="I735" i="20" s="1"/>
  <c r="L1115" i="20"/>
  <c r="K1232" i="20"/>
  <c r="H1349" i="20"/>
  <c r="H1353" i="20" s="1"/>
  <c r="L1419" i="20"/>
  <c r="L1423" i="20" s="1"/>
  <c r="H651" i="20"/>
  <c r="L650" i="20"/>
  <c r="L651" i="20" s="1"/>
  <c r="J728" i="20"/>
  <c r="J735" i="20" s="1"/>
  <c r="G943" i="20"/>
  <c r="G946" i="20" s="1"/>
  <c r="L1031" i="20"/>
  <c r="L1097" i="20" s="1"/>
  <c r="L1117" i="20" s="1"/>
  <c r="H1097" i="20"/>
  <c r="H1117" i="20" s="1"/>
  <c r="L1305" i="20"/>
  <c r="L1328" i="20" s="1"/>
  <c r="L1332" i="20" s="1"/>
  <c r="H1328" i="20"/>
  <c r="H1332" i="20" s="1"/>
  <c r="J1395" i="20"/>
  <c r="J1400" i="20" s="1"/>
  <c r="H1419" i="20"/>
  <c r="H1423" i="20" s="1"/>
  <c r="K420" i="20"/>
  <c r="D735" i="20"/>
  <c r="H819" i="20"/>
  <c r="K1163" i="20"/>
  <c r="K1234" i="20" s="1"/>
  <c r="H1463" i="20"/>
  <c r="L1462" i="20"/>
  <c r="L1463" i="20" s="1"/>
  <c r="I815" i="20"/>
  <c r="I821" i="20" s="1"/>
  <c r="H577" i="20"/>
  <c r="H581" i="20" s="1"/>
  <c r="H733" i="20"/>
  <c r="J815" i="20"/>
  <c r="J821" i="20" s="1"/>
  <c r="I880" i="20"/>
  <c r="H940" i="20"/>
  <c r="L940" i="20" s="1"/>
  <c r="J1461" i="20"/>
  <c r="J1465" i="20" s="1"/>
  <c r="J649" i="20"/>
  <c r="J653" i="20" s="1"/>
  <c r="H875" i="20"/>
  <c r="H882" i="20" s="1"/>
  <c r="L829" i="20"/>
  <c r="L875" i="20" s="1"/>
  <c r="L882" i="20" s="1"/>
  <c r="J975" i="20"/>
  <c r="J979" i="20" s="1"/>
  <c r="I1163" i="20"/>
  <c r="I1234" i="20" s="1"/>
  <c r="H1258" i="20"/>
  <c r="H1261" i="20" s="1"/>
  <c r="K1461" i="20"/>
  <c r="K1465" i="20" s="1"/>
  <c r="L743" i="20"/>
  <c r="L815" i="20" s="1"/>
  <c r="L821" i="20" s="1"/>
  <c r="H815" i="20"/>
  <c r="H821" i="20" s="1"/>
  <c r="H880" i="20"/>
  <c r="K975" i="20"/>
  <c r="K979" i="20" s="1"/>
  <c r="J1163" i="20"/>
  <c r="J1234" i="20" s="1"/>
  <c r="I1258" i="20"/>
  <c r="I1261" i="20" s="1"/>
  <c r="L903" i="20" l="1"/>
  <c r="L979" i="20"/>
  <c r="L365" i="20"/>
  <c r="L912" i="20"/>
  <c r="L943" i="20" s="1"/>
  <c r="L946" i="20" s="1"/>
  <c r="H943" i="20"/>
  <c r="H946" i="20" s="1"/>
  <c r="H437" i="14" l="1"/>
  <c r="M436" i="14"/>
  <c r="M434" i="14"/>
  <c r="M433" i="14"/>
  <c r="M432" i="14"/>
  <c r="M431" i="14"/>
  <c r="M430" i="14"/>
  <c r="M429" i="14"/>
  <c r="M428" i="14"/>
  <c r="M427" i="14"/>
  <c r="M426" i="14"/>
  <c r="M425" i="14"/>
  <c r="L424" i="14"/>
  <c r="M424" i="14" s="1"/>
  <c r="K424" i="14"/>
  <c r="J424" i="14"/>
  <c r="H424" i="14"/>
  <c r="G424" i="14"/>
  <c r="M423" i="14"/>
  <c r="L422" i="14"/>
  <c r="K422" i="14"/>
  <c r="J422" i="14"/>
  <c r="M422" i="14" s="1"/>
  <c r="H422" i="14"/>
  <c r="G422" i="14"/>
  <c r="M421" i="14"/>
  <c r="L420" i="14"/>
  <c r="K420" i="14"/>
  <c r="M420" i="14" s="1"/>
  <c r="J420" i="14"/>
  <c r="H420" i="14"/>
  <c r="G420" i="14"/>
  <c r="M419" i="14"/>
  <c r="M418" i="14"/>
  <c r="L418" i="14"/>
  <c r="K418" i="14"/>
  <c r="J418" i="14"/>
  <c r="H418" i="14"/>
  <c r="G418" i="14"/>
  <c r="M417" i="14"/>
  <c r="M416" i="14"/>
  <c r="M415" i="14"/>
  <c r="M414" i="14"/>
  <c r="M412" i="14" s="1"/>
  <c r="M413" i="14"/>
  <c r="L412" i="14"/>
  <c r="L408" i="14" s="1"/>
  <c r="K412" i="14"/>
  <c r="J412" i="14"/>
  <c r="H412" i="14"/>
  <c r="H408" i="14" s="1"/>
  <c r="H407" i="14" s="1"/>
  <c r="G412" i="14"/>
  <c r="G407" i="14" s="1"/>
  <c r="G437" i="14" s="1"/>
  <c r="M411" i="14"/>
  <c r="M410" i="14"/>
  <c r="L409" i="14"/>
  <c r="K409" i="14"/>
  <c r="M409" i="14" s="1"/>
  <c r="J409" i="14"/>
  <c r="H409" i="14"/>
  <c r="G409" i="14"/>
  <c r="G408" i="14" s="1"/>
  <c r="G435" i="14" s="1"/>
  <c r="J408" i="14"/>
  <c r="J407" i="14" s="1"/>
  <c r="J437" i="14" s="1"/>
  <c r="J401" i="14"/>
  <c r="M400" i="14"/>
  <c r="M399" i="14"/>
  <c r="J398" i="14"/>
  <c r="M397" i="14"/>
  <c r="M396" i="14"/>
  <c r="M395" i="14"/>
  <c r="M394" i="14"/>
  <c r="M393" i="14"/>
  <c r="L392" i="14"/>
  <c r="K392" i="14"/>
  <c r="J392" i="14"/>
  <c r="M392" i="14" s="1"/>
  <c r="H392" i="14"/>
  <c r="H388" i="14" s="1"/>
  <c r="G392" i="14"/>
  <c r="M391" i="14"/>
  <c r="L390" i="14"/>
  <c r="L383" i="14" s="1"/>
  <c r="K390" i="14"/>
  <c r="J390" i="14"/>
  <c r="H390" i="14"/>
  <c r="G390" i="14"/>
  <c r="M389" i="14"/>
  <c r="L388" i="14"/>
  <c r="K388" i="14"/>
  <c r="J388" i="14"/>
  <c r="M388" i="14" s="1"/>
  <c r="G388" i="14"/>
  <c r="M387" i="14"/>
  <c r="L386" i="14"/>
  <c r="K386" i="14"/>
  <c r="M386" i="14" s="1"/>
  <c r="J386" i="14"/>
  <c r="H386" i="14"/>
  <c r="G386" i="14"/>
  <c r="M385" i="14"/>
  <c r="M384" i="14"/>
  <c r="L384" i="14"/>
  <c r="K384" i="14"/>
  <c r="K383" i="14" s="1"/>
  <c r="J384" i="14"/>
  <c r="H384" i="14"/>
  <c r="H383" i="14" s="1"/>
  <c r="G384" i="14"/>
  <c r="G383" i="14" s="1"/>
  <c r="J383" i="14"/>
  <c r="I377" i="14"/>
  <c r="I376" i="14"/>
  <c r="I375" i="14"/>
  <c r="M373" i="14"/>
  <c r="M372" i="14"/>
  <c r="M371" i="14"/>
  <c r="L370" i="14"/>
  <c r="K370" i="14"/>
  <c r="M370" i="14" s="1"/>
  <c r="J370" i="14"/>
  <c r="H370" i="14"/>
  <c r="H369" i="14" s="1"/>
  <c r="G370" i="14"/>
  <c r="L369" i="14"/>
  <c r="J369" i="14"/>
  <c r="G369" i="14"/>
  <c r="M368" i="14"/>
  <c r="L367" i="14"/>
  <c r="L366" i="14" s="1"/>
  <c r="K367" i="14"/>
  <c r="J367" i="14"/>
  <c r="M367" i="14" s="1"/>
  <c r="H367" i="14"/>
  <c r="G367" i="14"/>
  <c r="K366" i="14"/>
  <c r="H366" i="14"/>
  <c r="G366" i="14"/>
  <c r="M365" i="14"/>
  <c r="M364" i="14"/>
  <c r="M363" i="14"/>
  <c r="M362" i="14"/>
  <c r="M361" i="14"/>
  <c r="M360" i="14"/>
  <c r="M359" i="14"/>
  <c r="L358" i="14"/>
  <c r="L357" i="14" s="1"/>
  <c r="K358" i="14"/>
  <c r="J358" i="14"/>
  <c r="J357" i="14" s="1"/>
  <c r="H358" i="14"/>
  <c r="H357" i="14" s="1"/>
  <c r="H356" i="14" s="1"/>
  <c r="H376" i="14" s="1"/>
  <c r="G358" i="14"/>
  <c r="K357" i="14"/>
  <c r="G357" i="14"/>
  <c r="G356" i="14" s="1"/>
  <c r="G376" i="14" s="1"/>
  <c r="M355" i="14"/>
  <c r="L354" i="14"/>
  <c r="M354" i="14" s="1"/>
  <c r="K354" i="14"/>
  <c r="J354" i="14"/>
  <c r="H354" i="14"/>
  <c r="G354" i="14"/>
  <c r="M353" i="14"/>
  <c r="M352" i="14"/>
  <c r="M351" i="14"/>
  <c r="M350" i="14"/>
  <c r="M349" i="14"/>
  <c r="L348" i="14"/>
  <c r="K348" i="14"/>
  <c r="M348" i="14" s="1"/>
  <c r="J348" i="14"/>
  <c r="H348" i="14"/>
  <c r="G348" i="14"/>
  <c r="M347" i="14"/>
  <c r="L346" i="14"/>
  <c r="K346" i="14"/>
  <c r="J346" i="14"/>
  <c r="M346" i="14" s="1"/>
  <c r="H346" i="14"/>
  <c r="G346" i="14"/>
  <c r="M345" i="14"/>
  <c r="M344" i="14"/>
  <c r="L343" i="14"/>
  <c r="K343" i="14"/>
  <c r="J343" i="14"/>
  <c r="M343" i="14" s="1"/>
  <c r="H343" i="14"/>
  <c r="G343" i="14"/>
  <c r="M342" i="14"/>
  <c r="L341" i="14"/>
  <c r="K341" i="14"/>
  <c r="M341" i="14" s="1"/>
  <c r="J341" i="14"/>
  <c r="H341" i="14"/>
  <c r="G341" i="14"/>
  <c r="M340" i="14"/>
  <c r="M339" i="14"/>
  <c r="M338" i="14"/>
  <c r="M337" i="14"/>
  <c r="L336" i="14"/>
  <c r="M336" i="14" s="1"/>
  <c r="K336" i="14"/>
  <c r="J336" i="14"/>
  <c r="H336" i="14"/>
  <c r="G336" i="14"/>
  <c r="M335" i="14"/>
  <c r="M334" i="14"/>
  <c r="L333" i="14"/>
  <c r="K333" i="14"/>
  <c r="J333" i="14"/>
  <c r="M333" i="14" s="1"/>
  <c r="H333" i="14"/>
  <c r="G333" i="14"/>
  <c r="M332" i="14"/>
  <c r="M331" i="14"/>
  <c r="M330" i="14"/>
  <c r="M329" i="14"/>
  <c r="M328" i="14"/>
  <c r="M327" i="14"/>
  <c r="L326" i="14"/>
  <c r="K326" i="14"/>
  <c r="J326" i="14"/>
  <c r="M326" i="14" s="1"/>
  <c r="H326" i="14"/>
  <c r="G326" i="14"/>
  <c r="M325" i="14"/>
  <c r="M324" i="14"/>
  <c r="L323" i="14"/>
  <c r="K323" i="14"/>
  <c r="M323" i="14" s="1"/>
  <c r="J323" i="14"/>
  <c r="H323" i="14"/>
  <c r="G323" i="14"/>
  <c r="M322" i="14"/>
  <c r="L321" i="14"/>
  <c r="K321" i="14"/>
  <c r="K316" i="14" s="1"/>
  <c r="J321" i="14"/>
  <c r="M321" i="14" s="1"/>
  <c r="H321" i="14"/>
  <c r="G321" i="14"/>
  <c r="M320" i="14"/>
  <c r="M319" i="14"/>
  <c r="M318" i="14"/>
  <c r="L317" i="14"/>
  <c r="L316" i="14" s="1"/>
  <c r="K317" i="14"/>
  <c r="J317" i="14"/>
  <c r="J316" i="14" s="1"/>
  <c r="H317" i="14"/>
  <c r="G317" i="14"/>
  <c r="G316" i="14" s="1"/>
  <c r="H316" i="14"/>
  <c r="H375" i="14" s="1"/>
  <c r="I315" i="14"/>
  <c r="I306" i="14" s="1"/>
  <c r="H315" i="14"/>
  <c r="M314" i="14"/>
  <c r="M313" i="14"/>
  <c r="M312" i="14" s="1"/>
  <c r="M311" i="14" s="1"/>
  <c r="H312" i="14"/>
  <c r="H311" i="14" s="1"/>
  <c r="G312" i="14"/>
  <c r="G311" i="14"/>
  <c r="M310" i="14"/>
  <c r="L309" i="14"/>
  <c r="L308" i="14" s="1"/>
  <c r="L307" i="14" s="1"/>
  <c r="K309" i="14"/>
  <c r="K308" i="14" s="1"/>
  <c r="J309" i="14"/>
  <c r="H309" i="14"/>
  <c r="H308" i="14" s="1"/>
  <c r="H307" i="14" s="1"/>
  <c r="G309" i="14"/>
  <c r="J308" i="14"/>
  <c r="J307" i="14" s="1"/>
  <c r="G308" i="14"/>
  <c r="G307" i="14" s="1"/>
  <c r="I297" i="14"/>
  <c r="M294" i="14"/>
  <c r="L293" i="14"/>
  <c r="L292" i="14" s="1"/>
  <c r="K293" i="14"/>
  <c r="J293" i="14"/>
  <c r="J292" i="14" s="1"/>
  <c r="H293" i="14"/>
  <c r="H292" i="14" s="1"/>
  <c r="G293" i="14"/>
  <c r="K292" i="14"/>
  <c r="G292" i="14"/>
  <c r="M291" i="14"/>
  <c r="M290" i="14"/>
  <c r="M289" i="14"/>
  <c r="M288" i="14"/>
  <c r="M287" i="14"/>
  <c r="M286" i="14"/>
  <c r="M285" i="14"/>
  <c r="M284" i="14"/>
  <c r="M283" i="14"/>
  <c r="L283" i="14"/>
  <c r="K283" i="14"/>
  <c r="J283" i="14"/>
  <c r="J282" i="14" s="1"/>
  <c r="H283" i="14"/>
  <c r="G283" i="14"/>
  <c r="G282" i="14" s="1"/>
  <c r="G281" i="14" s="1"/>
  <c r="G298" i="14" s="1"/>
  <c r="L282" i="14"/>
  <c r="L281" i="14" s="1"/>
  <c r="L298" i="14" s="1"/>
  <c r="K282" i="14"/>
  <c r="K281" i="14" s="1"/>
  <c r="K298" i="14" s="1"/>
  <c r="H282" i="14"/>
  <c r="I281" i="14"/>
  <c r="I298" i="14" s="1"/>
  <c r="M280" i="14"/>
  <c r="M279" i="14"/>
  <c r="M278" i="14"/>
  <c r="M277" i="14"/>
  <c r="M276" i="14"/>
  <c r="M275" i="14"/>
  <c r="M274" i="14"/>
  <c r="H274" i="14"/>
  <c r="G274" i="14"/>
  <c r="M273" i="14"/>
  <c r="L272" i="14"/>
  <c r="K272" i="14"/>
  <c r="J272" i="14"/>
  <c r="M272" i="14" s="1"/>
  <c r="H272" i="14"/>
  <c r="G272" i="14"/>
  <c r="M271" i="14"/>
  <c r="M270" i="14"/>
  <c r="M269" i="14"/>
  <c r="M268" i="14"/>
  <c r="M267" i="14"/>
  <c r="L266" i="14"/>
  <c r="K266" i="14"/>
  <c r="J266" i="14"/>
  <c r="M266" i="14" s="1"/>
  <c r="H266" i="14"/>
  <c r="G266" i="14"/>
  <c r="M265" i="14"/>
  <c r="M264" i="14"/>
  <c r="M263" i="14"/>
  <c r="M262" i="14"/>
  <c r="M261" i="14"/>
  <c r="M260" i="14"/>
  <c r="L260" i="14"/>
  <c r="K260" i="14"/>
  <c r="J260" i="14"/>
  <c r="H260" i="14"/>
  <c r="H250" i="14" s="1"/>
  <c r="G260" i="14"/>
  <c r="M259" i="14"/>
  <c r="M258" i="14"/>
  <c r="M257" i="14"/>
  <c r="M256" i="14"/>
  <c r="L256" i="14"/>
  <c r="K256" i="14"/>
  <c r="J256" i="14"/>
  <c r="J251" i="14" s="1"/>
  <c r="G256" i="14"/>
  <c r="G250" i="14" s="1"/>
  <c r="M255" i="14"/>
  <c r="M254" i="14"/>
  <c r="M253" i="14"/>
  <c r="L252" i="14"/>
  <c r="K252" i="14"/>
  <c r="M252" i="14" s="1"/>
  <c r="M251" i="14" s="1"/>
  <c r="J252" i="14"/>
  <c r="H252" i="14"/>
  <c r="H251" i="14" s="1"/>
  <c r="H297" i="14" s="1"/>
  <c r="G252" i="14"/>
  <c r="L251" i="14"/>
  <c r="L297" i="14" s="1"/>
  <c r="G251" i="14"/>
  <c r="G297" i="14" s="1"/>
  <c r="M239" i="14"/>
  <c r="M238" i="14"/>
  <c r="L237" i="14"/>
  <c r="L236" i="14" s="1"/>
  <c r="K237" i="14"/>
  <c r="J237" i="14"/>
  <c r="J236" i="14" s="1"/>
  <c r="H237" i="14"/>
  <c r="H236" i="14" s="1"/>
  <c r="G237" i="14"/>
  <c r="K236" i="14"/>
  <c r="G236" i="14"/>
  <c r="M235" i="14"/>
  <c r="M234" i="14"/>
  <c r="L233" i="14"/>
  <c r="L232" i="14" s="1"/>
  <c r="K233" i="14"/>
  <c r="K232" i="14" s="1"/>
  <c r="M232" i="14" s="1"/>
  <c r="J233" i="14"/>
  <c r="H233" i="14"/>
  <c r="H232" i="14" s="1"/>
  <c r="G233" i="14"/>
  <c r="J232" i="14"/>
  <c r="G232" i="14"/>
  <c r="M231" i="14"/>
  <c r="M230" i="14"/>
  <c r="M229" i="14"/>
  <c r="M228" i="14"/>
  <c r="M227" i="14"/>
  <c r="M226" i="14"/>
  <c r="M225" i="14"/>
  <c r="M224" i="14"/>
  <c r="M223" i="14"/>
  <c r="M222" i="14"/>
  <c r="L221" i="14"/>
  <c r="L220" i="14" s="1"/>
  <c r="K221" i="14"/>
  <c r="J221" i="14"/>
  <c r="J220" i="14" s="1"/>
  <c r="H221" i="14"/>
  <c r="H220" i="14" s="1"/>
  <c r="G221" i="14"/>
  <c r="K220" i="14"/>
  <c r="G220" i="14"/>
  <c r="G219" i="14" s="1"/>
  <c r="M218" i="14"/>
  <c r="M217" i="14"/>
  <c r="M216" i="14"/>
  <c r="M215" i="14"/>
  <c r="L214" i="14"/>
  <c r="K214" i="14"/>
  <c r="J214" i="14"/>
  <c r="M214" i="14" s="1"/>
  <c r="H214" i="14"/>
  <c r="G214" i="14"/>
  <c r="M213" i="14"/>
  <c r="M212" i="14"/>
  <c r="L211" i="14"/>
  <c r="K211" i="14"/>
  <c r="M211" i="14" s="1"/>
  <c r="J211" i="14"/>
  <c r="H211" i="14"/>
  <c r="G211" i="14"/>
  <c r="M210" i="14"/>
  <c r="M209" i="14"/>
  <c r="L208" i="14"/>
  <c r="M208" i="14" s="1"/>
  <c r="K208" i="14"/>
  <c r="J208" i="14"/>
  <c r="H208" i="14"/>
  <c r="G208" i="14"/>
  <c r="M207" i="14"/>
  <c r="M206" i="14"/>
  <c r="L205" i="14"/>
  <c r="K205" i="14"/>
  <c r="J205" i="14"/>
  <c r="M205" i="14" s="1"/>
  <c r="H205" i="14"/>
  <c r="G205" i="14"/>
  <c r="M204" i="14"/>
  <c r="M203" i="14"/>
  <c r="M202" i="14"/>
  <c r="M201" i="14"/>
  <c r="M200" i="14"/>
  <c r="M199" i="14"/>
  <c r="L198" i="14"/>
  <c r="K198" i="14"/>
  <c r="J198" i="14"/>
  <c r="M198" i="14" s="1"/>
  <c r="H198" i="14"/>
  <c r="G198" i="14"/>
  <c r="G186" i="14" s="1"/>
  <c r="G242" i="14" s="1"/>
  <c r="M197" i="14"/>
  <c r="M196" i="14"/>
  <c r="M195" i="14"/>
  <c r="L194" i="14"/>
  <c r="M194" i="14" s="1"/>
  <c r="K194" i="14"/>
  <c r="J194" i="14"/>
  <c r="H194" i="14"/>
  <c r="G194" i="14"/>
  <c r="M193" i="14"/>
  <c r="M192" i="14"/>
  <c r="M191" i="14"/>
  <c r="L190" i="14"/>
  <c r="K190" i="14"/>
  <c r="M190" i="14" s="1"/>
  <c r="J190" i="14"/>
  <c r="H190" i="14"/>
  <c r="G190" i="14"/>
  <c r="M189" i="14"/>
  <c r="M188" i="14"/>
  <c r="L187" i="14"/>
  <c r="L186" i="14" s="1"/>
  <c r="L242" i="14" s="1"/>
  <c r="K187" i="14"/>
  <c r="J187" i="14"/>
  <c r="J186" i="14" s="1"/>
  <c r="H187" i="14"/>
  <c r="H186" i="14" s="1"/>
  <c r="H242" i="14" s="1"/>
  <c r="G187" i="14"/>
  <c r="K186" i="14"/>
  <c r="K242" i="14" s="1"/>
  <c r="M185" i="14"/>
  <c r="M184" i="14"/>
  <c r="M183" i="14"/>
  <c r="G183" i="14"/>
  <c r="G182" i="14" s="1"/>
  <c r="G178" i="14" s="1"/>
  <c r="M182" i="14"/>
  <c r="H182" i="14"/>
  <c r="H178" i="14" s="1"/>
  <c r="M181" i="14"/>
  <c r="M180" i="14"/>
  <c r="L180" i="14"/>
  <c r="K180" i="14"/>
  <c r="J180" i="14"/>
  <c r="J179" i="14" s="1"/>
  <c r="G180" i="14"/>
  <c r="L179" i="14"/>
  <c r="L178" i="14" s="1"/>
  <c r="K179" i="14"/>
  <c r="K178" i="14" s="1"/>
  <c r="G179" i="14"/>
  <c r="J168" i="14"/>
  <c r="H168" i="14"/>
  <c r="M166" i="14"/>
  <c r="M165" i="14"/>
  <c r="M164" i="14"/>
  <c r="L164" i="14"/>
  <c r="K164" i="14"/>
  <c r="J164" i="14"/>
  <c r="J163" i="14" s="1"/>
  <c r="M163" i="14" s="1"/>
  <c r="H164" i="14"/>
  <c r="G164" i="14"/>
  <c r="G163" i="14" s="1"/>
  <c r="L163" i="14"/>
  <c r="K163" i="14"/>
  <c r="H163" i="14"/>
  <c r="M162" i="14"/>
  <c r="M161" i="14" s="1"/>
  <c r="M160" i="14" s="1"/>
  <c r="L161" i="14"/>
  <c r="K161" i="14"/>
  <c r="K160" i="14" s="1"/>
  <c r="K144" i="14" s="1"/>
  <c r="K170" i="14" s="1"/>
  <c r="J161" i="14"/>
  <c r="H161" i="14"/>
  <c r="H160" i="14" s="1"/>
  <c r="G161" i="14"/>
  <c r="L160" i="14"/>
  <c r="J160" i="14"/>
  <c r="G160" i="14"/>
  <c r="M159" i="14"/>
  <c r="M158" i="14"/>
  <c r="M157" i="14"/>
  <c r="M156" i="14"/>
  <c r="M155" i="14"/>
  <c r="M154" i="14"/>
  <c r="M153" i="14"/>
  <c r="M152" i="14"/>
  <c r="M151" i="14"/>
  <c r="M150" i="14"/>
  <c r="M149" i="14"/>
  <c r="M148" i="14"/>
  <c r="M147" i="14"/>
  <c r="L146" i="14"/>
  <c r="L145" i="14" s="1"/>
  <c r="L144" i="14" s="1"/>
  <c r="L170" i="14" s="1"/>
  <c r="K146" i="14"/>
  <c r="J146" i="14"/>
  <c r="M146" i="14" s="1"/>
  <c r="H146" i="14"/>
  <c r="H145" i="14" s="1"/>
  <c r="G146" i="14"/>
  <c r="G145" i="14" s="1"/>
  <c r="G144" i="14" s="1"/>
  <c r="G170" i="14" s="1"/>
  <c r="K145" i="14"/>
  <c r="M145" i="14" s="1"/>
  <c r="M143" i="14"/>
  <c r="M142" i="14"/>
  <c r="M141" i="14"/>
  <c r="M140" i="14"/>
  <c r="M139" i="14"/>
  <c r="M138" i="14"/>
  <c r="M137" i="14"/>
  <c r="M136" i="14"/>
  <c r="M135" i="14"/>
  <c r="L134" i="14"/>
  <c r="K134" i="14"/>
  <c r="J134" i="14"/>
  <c r="J97" i="14" s="1"/>
  <c r="H134" i="14"/>
  <c r="G134" i="14"/>
  <c r="M133" i="14"/>
  <c r="M132" i="14"/>
  <c r="M131" i="14"/>
  <c r="L131" i="14"/>
  <c r="K131" i="14"/>
  <c r="J131" i="14"/>
  <c r="H131" i="14"/>
  <c r="G131" i="14"/>
  <c r="M130" i="14"/>
  <c r="M129" i="14"/>
  <c r="M128" i="14"/>
  <c r="M127" i="14"/>
  <c r="L126" i="14"/>
  <c r="K126" i="14"/>
  <c r="M126" i="14" s="1"/>
  <c r="J126" i="14"/>
  <c r="H126" i="14"/>
  <c r="G126" i="14"/>
  <c r="M125" i="14"/>
  <c r="M124" i="14"/>
  <c r="L123" i="14"/>
  <c r="M123" i="14" s="1"/>
  <c r="K123" i="14"/>
  <c r="J123" i="14"/>
  <c r="H123" i="14"/>
  <c r="G123" i="14"/>
  <c r="M122" i="14"/>
  <c r="M121" i="14"/>
  <c r="M120" i="14"/>
  <c r="M119" i="14"/>
  <c r="M118" i="14"/>
  <c r="M117" i="14"/>
  <c r="L116" i="14"/>
  <c r="M116" i="14" s="1"/>
  <c r="K116" i="14"/>
  <c r="J116" i="14"/>
  <c r="H116" i="14"/>
  <c r="G116" i="14"/>
  <c r="M115" i="14"/>
  <c r="M114" i="14"/>
  <c r="M113" i="14"/>
  <c r="M112" i="14"/>
  <c r="M111" i="14"/>
  <c r="M110" i="14"/>
  <c r="L109" i="14"/>
  <c r="M109" i="14" s="1"/>
  <c r="K109" i="14"/>
  <c r="J109" i="14"/>
  <c r="H109" i="14"/>
  <c r="G109" i="14"/>
  <c r="M108" i="14"/>
  <c r="M107" i="14"/>
  <c r="M106" i="14"/>
  <c r="M105" i="14"/>
  <c r="M104" i="14"/>
  <c r="M103" i="14"/>
  <c r="L102" i="14"/>
  <c r="L97" i="14" s="1"/>
  <c r="L169" i="14" s="1"/>
  <c r="K102" i="14"/>
  <c r="J102" i="14"/>
  <c r="H102" i="14"/>
  <c r="G102" i="14"/>
  <c r="M101" i="14"/>
  <c r="M100" i="14"/>
  <c r="M99" i="14"/>
  <c r="L98" i="14"/>
  <c r="K98" i="14"/>
  <c r="K97" i="14" s="1"/>
  <c r="K169" i="14" s="1"/>
  <c r="J98" i="14"/>
  <c r="M98" i="14" s="1"/>
  <c r="H98" i="14"/>
  <c r="H97" i="14" s="1"/>
  <c r="G98" i="14"/>
  <c r="G97" i="14" s="1"/>
  <c r="M96" i="14"/>
  <c r="M95" i="14"/>
  <c r="M94" i="14" s="1"/>
  <c r="M93" i="14" s="1"/>
  <c r="H94" i="14"/>
  <c r="H93" i="14" s="1"/>
  <c r="M92" i="14"/>
  <c r="L91" i="14"/>
  <c r="K91" i="14"/>
  <c r="M91" i="14" s="1"/>
  <c r="J91" i="14"/>
  <c r="H91" i="14"/>
  <c r="M90" i="14"/>
  <c r="M89" i="14" s="1"/>
  <c r="J90" i="14"/>
  <c r="L89" i="14"/>
  <c r="L88" i="14" s="1"/>
  <c r="K89" i="14"/>
  <c r="J89" i="14"/>
  <c r="G89" i="14"/>
  <c r="G168" i="14" s="1"/>
  <c r="M87" i="14"/>
  <c r="L86" i="14"/>
  <c r="K86" i="14"/>
  <c r="K83" i="14" s="1"/>
  <c r="K82" i="14" s="1"/>
  <c r="K81" i="14" s="1"/>
  <c r="J86" i="14"/>
  <c r="M86" i="14" s="1"/>
  <c r="H86" i="14"/>
  <c r="G86" i="14"/>
  <c r="M85" i="14"/>
  <c r="M84" i="14"/>
  <c r="L84" i="14"/>
  <c r="K84" i="14"/>
  <c r="J84" i="14"/>
  <c r="J83" i="14" s="1"/>
  <c r="J82" i="14" s="1"/>
  <c r="J81" i="14" s="1"/>
  <c r="H84" i="14"/>
  <c r="G84" i="14"/>
  <c r="G83" i="14" s="1"/>
  <c r="G82" i="14" s="1"/>
  <c r="G81" i="14" s="1"/>
  <c r="L83" i="14"/>
  <c r="L82" i="14" s="1"/>
  <c r="L81" i="14" s="1"/>
  <c r="H83" i="14"/>
  <c r="H82" i="14" s="1"/>
  <c r="H81" i="14" s="1"/>
  <c r="L72" i="14"/>
  <c r="M70" i="14"/>
  <c r="M69" i="14"/>
  <c r="M68" i="14"/>
  <c r="M67" i="14"/>
  <c r="L66" i="14"/>
  <c r="L65" i="14" s="1"/>
  <c r="K66" i="14"/>
  <c r="K65" i="14" s="1"/>
  <c r="J66" i="14"/>
  <c r="J65" i="14" s="1"/>
  <c r="H66" i="14"/>
  <c r="H65" i="14" s="1"/>
  <c r="G66" i="14"/>
  <c r="G65" i="14"/>
  <c r="M64" i="14"/>
  <c r="M63" i="14"/>
  <c r="L62" i="14"/>
  <c r="L61" i="14" s="1"/>
  <c r="K62" i="14"/>
  <c r="K61" i="14" s="1"/>
  <c r="M61" i="14" s="1"/>
  <c r="J62" i="14"/>
  <c r="H62" i="14"/>
  <c r="H61" i="14" s="1"/>
  <c r="G62" i="14"/>
  <c r="J61" i="14"/>
  <c r="G61" i="14"/>
  <c r="G74" i="14" s="1"/>
  <c r="M60" i="14"/>
  <c r="M59" i="14"/>
  <c r="M58" i="14"/>
  <c r="M56" i="14"/>
  <c r="M55" i="14"/>
  <c r="M54" i="14"/>
  <c r="M53" i="14"/>
  <c r="M52" i="14"/>
  <c r="L51" i="14"/>
  <c r="L50" i="14" s="1"/>
  <c r="K51" i="14"/>
  <c r="J51" i="14"/>
  <c r="J50" i="14" s="1"/>
  <c r="H51" i="14"/>
  <c r="G51" i="14"/>
  <c r="K50" i="14"/>
  <c r="H50" i="14"/>
  <c r="H74" i="14" s="1"/>
  <c r="G49" i="14"/>
  <c r="M48" i="14"/>
  <c r="M47" i="14"/>
  <c r="M46" i="14"/>
  <c r="M45" i="14"/>
  <c r="M44" i="14"/>
  <c r="M43" i="14"/>
  <c r="M42" i="14"/>
  <c r="M41" i="14"/>
  <c r="M40" i="14"/>
  <c r="M39" i="14"/>
  <c r="M38" i="14"/>
  <c r="L37" i="14"/>
  <c r="M37" i="14" s="1"/>
  <c r="K37" i="14"/>
  <c r="J37" i="14"/>
  <c r="H37" i="14"/>
  <c r="G37" i="14"/>
  <c r="M36" i="14"/>
  <c r="M35" i="14"/>
  <c r="L34" i="14"/>
  <c r="K34" i="14"/>
  <c r="J34" i="14"/>
  <c r="M34" i="14" s="1"/>
  <c r="H34" i="14"/>
  <c r="G34" i="14"/>
  <c r="M33" i="14"/>
  <c r="L32" i="14"/>
  <c r="K32" i="14"/>
  <c r="J32" i="14"/>
  <c r="M32" i="14" s="1"/>
  <c r="H32" i="14"/>
  <c r="G32" i="14"/>
  <c r="M31" i="14"/>
  <c r="L30" i="14"/>
  <c r="K30" i="14"/>
  <c r="J30" i="14"/>
  <c r="J14" i="14" s="1"/>
  <c r="H30" i="14"/>
  <c r="G30" i="14"/>
  <c r="M29" i="14"/>
  <c r="M28" i="14"/>
  <c r="M27" i="14"/>
  <c r="M26" i="14"/>
  <c r="M25" i="14"/>
  <c r="L24" i="14"/>
  <c r="K24" i="14"/>
  <c r="J24" i="14"/>
  <c r="M24" i="14" s="1"/>
  <c r="H24" i="14"/>
  <c r="G24" i="14"/>
  <c r="M23" i="14"/>
  <c r="M22" i="14"/>
  <c r="L21" i="14"/>
  <c r="M21" i="14" s="1"/>
  <c r="K21" i="14"/>
  <c r="J21" i="14"/>
  <c r="H21" i="14"/>
  <c r="G21" i="14"/>
  <c r="M20" i="14"/>
  <c r="L19" i="14"/>
  <c r="L14" i="14" s="1"/>
  <c r="K19" i="14"/>
  <c r="J19" i="14"/>
  <c r="H19" i="14"/>
  <c r="G19" i="14"/>
  <c r="M18" i="14"/>
  <c r="M17" i="14"/>
  <c r="M16" i="14"/>
  <c r="L15" i="14"/>
  <c r="L73" i="14" s="1"/>
  <c r="K15" i="14"/>
  <c r="K14" i="14" s="1"/>
  <c r="J15" i="14"/>
  <c r="M15" i="14" s="1"/>
  <c r="H15" i="14"/>
  <c r="H14" i="14" s="1"/>
  <c r="G15" i="14"/>
  <c r="G14" i="14" s="1"/>
  <c r="M13" i="14"/>
  <c r="M12" i="14"/>
  <c r="M11" i="14"/>
  <c r="M10" i="14"/>
  <c r="H10" i="14"/>
  <c r="G10" i="14"/>
  <c r="M9" i="14"/>
  <c r="H9" i="14"/>
  <c r="G9" i="14"/>
  <c r="M8" i="14"/>
  <c r="L7" i="14"/>
  <c r="K7" i="14"/>
  <c r="K6" i="14" s="1"/>
  <c r="J7" i="14"/>
  <c r="M7" i="14" s="1"/>
  <c r="H7" i="14"/>
  <c r="H6" i="14" s="1"/>
  <c r="G7" i="14"/>
  <c r="L6" i="14"/>
  <c r="L5" i="14" s="1"/>
  <c r="J6" i="14"/>
  <c r="J72" i="14" s="1"/>
  <c r="G6" i="14"/>
  <c r="G72" i="14" s="1"/>
  <c r="J297" i="14" l="1"/>
  <c r="H374" i="14"/>
  <c r="H377" i="14" s="1"/>
  <c r="H306" i="14"/>
  <c r="L398" i="14"/>
  <c r="L401" i="14"/>
  <c r="K356" i="14"/>
  <c r="K376" i="14" s="1"/>
  <c r="M383" i="14"/>
  <c r="G374" i="14"/>
  <c r="G377" i="14" s="1"/>
  <c r="G306" i="14"/>
  <c r="G300" i="14"/>
  <c r="K375" i="14"/>
  <c r="K315" i="14"/>
  <c r="L300" i="14"/>
  <c r="K74" i="14"/>
  <c r="H241" i="14"/>
  <c r="G401" i="14"/>
  <c r="G398" i="14"/>
  <c r="M14" i="14"/>
  <c r="G171" i="14"/>
  <c r="K374" i="14"/>
  <c r="J375" i="14"/>
  <c r="M375" i="14" s="1"/>
  <c r="M316" i="14"/>
  <c r="J315" i="14"/>
  <c r="M315" i="14" s="1"/>
  <c r="H401" i="14"/>
  <c r="H398" i="14"/>
  <c r="J178" i="14"/>
  <c r="M179" i="14"/>
  <c r="J306" i="14"/>
  <c r="M186" i="14"/>
  <c r="J242" i="14"/>
  <c r="M242" i="14" s="1"/>
  <c r="J281" i="14"/>
  <c r="J298" i="14" s="1"/>
  <c r="M298" i="14" s="1"/>
  <c r="M282" i="14"/>
  <c r="M281" i="14" s="1"/>
  <c r="G315" i="14"/>
  <c r="G375" i="14"/>
  <c r="H144" i="14"/>
  <c r="H170" i="14" s="1"/>
  <c r="K219" i="14"/>
  <c r="K307" i="14"/>
  <c r="M308" i="14"/>
  <c r="M307" i="14" s="1"/>
  <c r="H72" i="14"/>
  <c r="H5" i="14"/>
  <c r="M65" i="14"/>
  <c r="J88" i="14"/>
  <c r="G177" i="14"/>
  <c r="G241" i="14"/>
  <c r="H219" i="14"/>
  <c r="H177" i="14" s="1"/>
  <c r="M292" i="14"/>
  <c r="M357" i="14"/>
  <c r="M356" i="14" s="1"/>
  <c r="J356" i="14"/>
  <c r="J376" i="14" s="1"/>
  <c r="M376" i="14" s="1"/>
  <c r="L407" i="14"/>
  <c r="L437" i="14" s="1"/>
  <c r="L435" i="14"/>
  <c r="M50" i="14"/>
  <c r="J74" i="14"/>
  <c r="J75" i="14" s="1"/>
  <c r="J49" i="14"/>
  <c r="K88" i="14"/>
  <c r="G169" i="14"/>
  <c r="G88" i="14"/>
  <c r="M220" i="14"/>
  <c r="J219" i="14"/>
  <c r="M250" i="14"/>
  <c r="L315" i="14"/>
  <c r="L375" i="14"/>
  <c r="K398" i="14"/>
  <c r="M398" i="14" s="1"/>
  <c r="K401" i="14"/>
  <c r="M401" i="14" s="1"/>
  <c r="G75" i="14"/>
  <c r="M97" i="14"/>
  <c r="M169" i="14" s="1"/>
  <c r="J169" i="14"/>
  <c r="M369" i="14"/>
  <c r="K72" i="14"/>
  <c r="M6" i="14"/>
  <c r="M5" i="14" s="1"/>
  <c r="K5" i="14"/>
  <c r="H169" i="14"/>
  <c r="H171" i="14" s="1"/>
  <c r="K241" i="14"/>
  <c r="L356" i="14"/>
  <c r="L376" i="14" s="1"/>
  <c r="L74" i="14"/>
  <c r="L75" i="14" s="1"/>
  <c r="L49" i="14"/>
  <c r="L4" i="14" s="1"/>
  <c r="M83" i="14"/>
  <c r="M82" i="14" s="1"/>
  <c r="M81" i="14" s="1"/>
  <c r="L241" i="14"/>
  <c r="L219" i="14"/>
  <c r="L243" i="14" s="1"/>
  <c r="M236" i="14"/>
  <c r="H281" i="14"/>
  <c r="H298" i="14" s="1"/>
  <c r="H300" i="14" s="1"/>
  <c r="M168" i="14"/>
  <c r="J144" i="14"/>
  <c r="K168" i="14"/>
  <c r="K171" i="14" s="1"/>
  <c r="M233" i="14"/>
  <c r="M309" i="14"/>
  <c r="J366" i="14"/>
  <c r="M366" i="14" s="1"/>
  <c r="M390" i="14"/>
  <c r="K408" i="14"/>
  <c r="J435" i="14"/>
  <c r="G5" i="14"/>
  <c r="G4" i="14" s="1"/>
  <c r="H49" i="14"/>
  <c r="G73" i="14"/>
  <c r="L168" i="14"/>
  <c r="L171" i="14" s="1"/>
  <c r="M62" i="14"/>
  <c r="M30" i="14"/>
  <c r="M66" i="14"/>
  <c r="H73" i="14"/>
  <c r="M134" i="14"/>
  <c r="M187" i="14"/>
  <c r="M221" i="14"/>
  <c r="M237" i="14"/>
  <c r="K251" i="14"/>
  <c r="M293" i="14"/>
  <c r="M358" i="14"/>
  <c r="K369" i="14"/>
  <c r="J73" i="14"/>
  <c r="M73" i="14" s="1"/>
  <c r="M102" i="14"/>
  <c r="J5" i="14"/>
  <c r="J4" i="14" s="1"/>
  <c r="M51" i="14"/>
  <c r="K73" i="14"/>
  <c r="M317" i="14"/>
  <c r="M19" i="14"/>
  <c r="K49" i="14"/>
  <c r="L250" i="14"/>
  <c r="M75" i="14" l="1"/>
  <c r="K297" i="14"/>
  <c r="K300" i="14" s="1"/>
  <c r="K250" i="14"/>
  <c r="J243" i="14"/>
  <c r="M243" i="14" s="1"/>
  <c r="G243" i="14"/>
  <c r="G244" i="14" s="1"/>
  <c r="M219" i="14"/>
  <c r="K243" i="14"/>
  <c r="H243" i="14"/>
  <c r="M435" i="14"/>
  <c r="M178" i="14"/>
  <c r="J241" i="14"/>
  <c r="J177" i="14"/>
  <c r="K75" i="14"/>
  <c r="L244" i="14"/>
  <c r="J374" i="14"/>
  <c r="K306" i="14"/>
  <c r="K4" i="14"/>
  <c r="K407" i="14"/>
  <c r="K437" i="14" s="1"/>
  <c r="M437" i="14" s="1"/>
  <c r="K435" i="14"/>
  <c r="L177" i="14"/>
  <c r="M72" i="14"/>
  <c r="H244" i="14"/>
  <c r="M49" i="14"/>
  <c r="M4" i="14" s="1"/>
  <c r="M74" i="14"/>
  <c r="M408" i="14"/>
  <c r="M407" i="14" s="1"/>
  <c r="M144" i="14"/>
  <c r="M170" i="14" s="1"/>
  <c r="J170" i="14"/>
  <c r="J171" i="14" s="1"/>
  <c r="M171" i="14" s="1"/>
  <c r="K177" i="14"/>
  <c r="H4" i="14"/>
  <c r="L306" i="14"/>
  <c r="K244" i="14"/>
  <c r="L377" i="14"/>
  <c r="H75" i="14"/>
  <c r="K377" i="14"/>
  <c r="J250" i="14"/>
  <c r="H88" i="14"/>
  <c r="M306" i="14"/>
  <c r="M297" i="14"/>
  <c r="J300" i="14"/>
  <c r="M300" i="14" s="1"/>
  <c r="M177" i="14" l="1"/>
  <c r="M241" i="14"/>
  <c r="J244" i="14"/>
  <c r="M244" i="14" s="1"/>
  <c r="M374" i="14"/>
  <c r="J377" i="14"/>
  <c r="M377" i="14" s="1"/>
  <c r="M88" i="14"/>
  <c r="M282" i="2" l="1"/>
  <c r="L281" i="2"/>
  <c r="L280" i="2" s="1"/>
  <c r="L279" i="2" s="1"/>
  <c r="K281" i="2"/>
  <c r="J281" i="2"/>
  <c r="H281" i="2"/>
  <c r="G281" i="2"/>
  <c r="G280" i="2" s="1"/>
  <c r="G279" i="2" s="1"/>
  <c r="K280" i="2"/>
  <c r="K279" i="2" s="1"/>
  <c r="J280" i="2"/>
  <c r="J279" i="2" s="1"/>
  <c r="H280" i="2"/>
  <c r="H279" i="2" s="1"/>
  <c r="J278" i="2"/>
  <c r="J277" i="2" s="1"/>
  <c r="L277" i="2"/>
  <c r="L274" i="2" s="1"/>
  <c r="L273" i="2" s="1"/>
  <c r="K277" i="2"/>
  <c r="H277" i="2"/>
  <c r="G277" i="2"/>
  <c r="M276" i="2"/>
  <c r="L275" i="2"/>
  <c r="K275" i="2"/>
  <c r="J275" i="2"/>
  <c r="H275" i="2"/>
  <c r="G275" i="2"/>
  <c r="G274" i="2" s="1"/>
  <c r="G273" i="2" s="1"/>
  <c r="K272" i="2"/>
  <c r="J272" i="2"/>
  <c r="J264" i="2" s="1"/>
  <c r="J258" i="2" s="1"/>
  <c r="M271" i="2"/>
  <c r="M270" i="2"/>
  <c r="M269" i="2"/>
  <c r="M268" i="2"/>
  <c r="M267" i="2"/>
  <c r="M266" i="2"/>
  <c r="M265" i="2"/>
  <c r="L264" i="2"/>
  <c r="H264" i="2"/>
  <c r="M263" i="2"/>
  <c r="L262" i="2"/>
  <c r="K262" i="2"/>
  <c r="J262" i="2"/>
  <c r="M262" i="2" s="1"/>
  <c r="H262" i="2"/>
  <c r="G262" i="2"/>
  <c r="M261" i="2"/>
  <c r="M260" i="2"/>
  <c r="L259" i="2"/>
  <c r="K259" i="2"/>
  <c r="J259" i="2"/>
  <c r="H259" i="2"/>
  <c r="G259" i="2"/>
  <c r="H258" i="2" l="1"/>
  <c r="H257" i="2" s="1"/>
  <c r="H255" i="2" s="1"/>
  <c r="M272" i="2"/>
  <c r="M277" i="2"/>
  <c r="M279" i="2"/>
  <c r="H274" i="2"/>
  <c r="H273" i="2" s="1"/>
  <c r="L258" i="2"/>
  <c r="L257" i="2" s="1"/>
  <c r="K274" i="2"/>
  <c r="K273" i="2" s="1"/>
  <c r="M281" i="2"/>
  <c r="J257" i="2"/>
  <c r="L255" i="2"/>
  <c r="J274" i="2"/>
  <c r="M280" i="2"/>
  <c r="M275" i="2"/>
  <c r="K264" i="2"/>
  <c r="K258" i="2" s="1"/>
  <c r="K257" i="2" s="1"/>
  <c r="M259" i="2"/>
  <c r="M278" i="2"/>
  <c r="H299" i="2"/>
  <c r="H298" i="2" s="1"/>
  <c r="G299" i="2"/>
  <c r="G298" i="2" s="1"/>
  <c r="H296" i="2"/>
  <c r="G296" i="2"/>
  <c r="H287" i="2"/>
  <c r="H286" i="2" s="1"/>
  <c r="G287" i="2"/>
  <c r="G286" i="2" s="1"/>
  <c r="K287" i="2"/>
  <c r="K286" i="2" s="1"/>
  <c r="L287" i="2"/>
  <c r="L286" i="2" s="1"/>
  <c r="K296" i="2"/>
  <c r="L296" i="2"/>
  <c r="K299" i="2"/>
  <c r="K298" i="2" s="1"/>
  <c r="L299" i="2"/>
  <c r="L298" i="2" s="1"/>
  <c r="J287" i="2"/>
  <c r="J286" i="2" s="1"/>
  <c r="H353" i="2"/>
  <c r="G353" i="2"/>
  <c r="H351" i="2"/>
  <c r="G351" i="2"/>
  <c r="H349" i="2"/>
  <c r="G349" i="2"/>
  <c r="H347" i="2"/>
  <c r="G347" i="2"/>
  <c r="H345" i="2"/>
  <c r="G345" i="2"/>
  <c r="M348" i="2"/>
  <c r="K345" i="2"/>
  <c r="L345" i="2"/>
  <c r="J345" i="2"/>
  <c r="K347" i="2"/>
  <c r="L347" i="2"/>
  <c r="J347" i="2"/>
  <c r="K349" i="2"/>
  <c r="L349" i="2"/>
  <c r="J349" i="2"/>
  <c r="K351" i="2"/>
  <c r="L351" i="2"/>
  <c r="J351" i="2"/>
  <c r="K353" i="2"/>
  <c r="L353" i="2"/>
  <c r="J353" i="2"/>
  <c r="H715" i="6"/>
  <c r="G715" i="6"/>
  <c r="L715" i="6"/>
  <c r="K715" i="6"/>
  <c r="J715" i="6"/>
  <c r="H738" i="6"/>
  <c r="G738" i="6"/>
  <c r="H737" i="6"/>
  <c r="G737" i="6"/>
  <c r="M738" i="6"/>
  <c r="M737" i="6"/>
  <c r="K738" i="6"/>
  <c r="K737" i="6" s="1"/>
  <c r="L738" i="6"/>
  <c r="L737" i="6" s="1"/>
  <c r="J737" i="6"/>
  <c r="J738" i="6"/>
  <c r="M739" i="6"/>
  <c r="M346" i="2"/>
  <c r="M264" i="2" l="1"/>
  <c r="G285" i="2"/>
  <c r="L344" i="2"/>
  <c r="H285" i="2"/>
  <c r="K255" i="2"/>
  <c r="J273" i="2"/>
  <c r="M273" i="2" s="1"/>
  <c r="M274" i="2"/>
  <c r="M258" i="2"/>
  <c r="M257" i="2"/>
  <c r="K344" i="2"/>
  <c r="H344" i="2"/>
  <c r="L285" i="2"/>
  <c r="K285" i="2"/>
  <c r="G344" i="2"/>
  <c r="J344" i="2"/>
  <c r="M347" i="2"/>
  <c r="M345" i="2"/>
  <c r="J255" i="2" l="1"/>
  <c r="M255" i="2" s="1"/>
  <c r="M344" i="2"/>
  <c r="K2253" i="2" l="1"/>
  <c r="K2090" i="2" l="1"/>
  <c r="L2090" i="2"/>
  <c r="J2090" i="2"/>
  <c r="G236" i="13"/>
  <c r="F236" i="13"/>
  <c r="E236" i="13"/>
  <c r="D236" i="13"/>
  <c r="K234" i="13"/>
  <c r="J234" i="13"/>
  <c r="G234" i="13"/>
  <c r="F234" i="13"/>
  <c r="E234" i="13"/>
  <c r="D234" i="13"/>
  <c r="K233" i="13"/>
  <c r="J233" i="13"/>
  <c r="I233" i="13"/>
  <c r="I234" i="13" s="1"/>
  <c r="H233" i="13"/>
  <c r="H234" i="13" s="1"/>
  <c r="F232" i="13"/>
  <c r="E232" i="13"/>
  <c r="D232" i="13"/>
  <c r="K231" i="13"/>
  <c r="J231" i="13"/>
  <c r="I231" i="13"/>
  <c r="H231" i="13"/>
  <c r="L231" i="13" s="1"/>
  <c r="K230" i="13"/>
  <c r="J230" i="13"/>
  <c r="I230" i="13"/>
  <c r="H230" i="13"/>
  <c r="L230" i="13" s="1"/>
  <c r="K229" i="13"/>
  <c r="J229" i="13"/>
  <c r="I229" i="13"/>
  <c r="H229" i="13"/>
  <c r="L229" i="13" s="1"/>
  <c r="L228" i="13"/>
  <c r="K228" i="13"/>
  <c r="J228" i="13"/>
  <c r="I228" i="13"/>
  <c r="H228" i="13"/>
  <c r="K227" i="13"/>
  <c r="J227" i="13"/>
  <c r="I227" i="13"/>
  <c r="H227" i="13"/>
  <c r="L227" i="13" s="1"/>
  <c r="L226" i="13"/>
  <c r="K226" i="13"/>
  <c r="J226" i="13"/>
  <c r="I226" i="13"/>
  <c r="H226" i="13"/>
  <c r="K225" i="13"/>
  <c r="J225" i="13"/>
  <c r="I225" i="13"/>
  <c r="H225" i="13"/>
  <c r="L225" i="13" s="1"/>
  <c r="K224" i="13"/>
  <c r="J224" i="13"/>
  <c r="I224" i="13"/>
  <c r="H224" i="13"/>
  <c r="L224" i="13" s="1"/>
  <c r="L223" i="13"/>
  <c r="K223" i="13"/>
  <c r="J223" i="13"/>
  <c r="I223" i="13"/>
  <c r="H223" i="13"/>
  <c r="K222" i="13"/>
  <c r="J222" i="13"/>
  <c r="I222" i="13"/>
  <c r="H222" i="13"/>
  <c r="L222" i="13" s="1"/>
  <c r="L221" i="13"/>
  <c r="K221" i="13"/>
  <c r="J221" i="13"/>
  <c r="I221" i="13"/>
  <c r="H221" i="13"/>
  <c r="K220" i="13"/>
  <c r="J220" i="13"/>
  <c r="I220" i="13"/>
  <c r="H220" i="13"/>
  <c r="L220" i="13" s="1"/>
  <c r="K219" i="13"/>
  <c r="J219" i="13"/>
  <c r="I219" i="13"/>
  <c r="H219" i="13"/>
  <c r="L219" i="13" s="1"/>
  <c r="K218" i="13"/>
  <c r="J218" i="13"/>
  <c r="I218" i="13"/>
  <c r="H218" i="13"/>
  <c r="L218" i="13" s="1"/>
  <c r="K217" i="13"/>
  <c r="J217" i="13"/>
  <c r="I217" i="13"/>
  <c r="H217" i="13"/>
  <c r="L217" i="13" s="1"/>
  <c r="L216" i="13"/>
  <c r="K216" i="13"/>
  <c r="J216" i="13"/>
  <c r="I216" i="13"/>
  <c r="H216" i="13"/>
  <c r="K215" i="13"/>
  <c r="J215" i="13"/>
  <c r="I215" i="13"/>
  <c r="H215" i="13"/>
  <c r="L215" i="13" s="1"/>
  <c r="L214" i="13"/>
  <c r="K214" i="13"/>
  <c r="J214" i="13"/>
  <c r="I214" i="13"/>
  <c r="H214" i="13"/>
  <c r="K213" i="13"/>
  <c r="J213" i="13"/>
  <c r="I213" i="13"/>
  <c r="H213" i="13"/>
  <c r="L213" i="13" s="1"/>
  <c r="K212" i="13"/>
  <c r="J212" i="13"/>
  <c r="I212" i="13"/>
  <c r="H212" i="13"/>
  <c r="L212" i="13" s="1"/>
  <c r="L211" i="13"/>
  <c r="K211" i="13"/>
  <c r="J211" i="13"/>
  <c r="I211" i="13"/>
  <c r="H211" i="13"/>
  <c r="K210" i="13"/>
  <c r="J210" i="13"/>
  <c r="I210" i="13"/>
  <c r="H210" i="13"/>
  <c r="L210" i="13" s="1"/>
  <c r="L209" i="13"/>
  <c r="K209" i="13"/>
  <c r="J209" i="13"/>
  <c r="I209" i="13"/>
  <c r="H209" i="13"/>
  <c r="K208" i="13"/>
  <c r="J208" i="13"/>
  <c r="I208" i="13"/>
  <c r="H208" i="13"/>
  <c r="L208" i="13" s="1"/>
  <c r="K207" i="13"/>
  <c r="J207" i="13"/>
  <c r="I207" i="13"/>
  <c r="H207" i="13"/>
  <c r="L207" i="13" s="1"/>
  <c r="K206" i="13"/>
  <c r="J206" i="13"/>
  <c r="I206" i="13"/>
  <c r="H206" i="13"/>
  <c r="L206" i="13" s="1"/>
  <c r="K205" i="13"/>
  <c r="J205" i="13"/>
  <c r="I205" i="13"/>
  <c r="H205" i="13"/>
  <c r="L205" i="13" s="1"/>
  <c r="L204" i="13"/>
  <c r="K204" i="13"/>
  <c r="J204" i="13"/>
  <c r="I204" i="13"/>
  <c r="H204" i="13"/>
  <c r="K203" i="13"/>
  <c r="J203" i="13"/>
  <c r="I203" i="13"/>
  <c r="H203" i="13"/>
  <c r="L203" i="13" s="1"/>
  <c r="L202" i="13"/>
  <c r="K202" i="13"/>
  <c r="J202" i="13"/>
  <c r="I202" i="13"/>
  <c r="H202" i="13"/>
  <c r="K201" i="13"/>
  <c r="J201" i="13"/>
  <c r="I201" i="13"/>
  <c r="H201" i="13"/>
  <c r="L201" i="13" s="1"/>
  <c r="K200" i="13"/>
  <c r="J200" i="13"/>
  <c r="I200" i="13"/>
  <c r="H200" i="13"/>
  <c r="L200" i="13" s="1"/>
  <c r="L199" i="13"/>
  <c r="K199" i="13"/>
  <c r="J199" i="13"/>
  <c r="I199" i="13"/>
  <c r="H199" i="13"/>
  <c r="K198" i="13"/>
  <c r="J198" i="13"/>
  <c r="I198" i="13"/>
  <c r="H198" i="13"/>
  <c r="L198" i="13" s="1"/>
  <c r="L197" i="13"/>
  <c r="K197" i="13"/>
  <c r="J197" i="13"/>
  <c r="I197" i="13"/>
  <c r="H197" i="13"/>
  <c r="K196" i="13"/>
  <c r="J196" i="13"/>
  <c r="I196" i="13"/>
  <c r="H196" i="13"/>
  <c r="L196" i="13" s="1"/>
  <c r="K195" i="13"/>
  <c r="J195" i="13"/>
  <c r="I195" i="13"/>
  <c r="H195" i="13"/>
  <c r="L195" i="13" s="1"/>
  <c r="K194" i="13"/>
  <c r="J194" i="13"/>
  <c r="I194" i="13"/>
  <c r="H194" i="13"/>
  <c r="L194" i="13" s="1"/>
  <c r="K193" i="13"/>
  <c r="J193" i="13"/>
  <c r="I193" i="13"/>
  <c r="I232" i="13" s="1"/>
  <c r="I236" i="13" s="1"/>
  <c r="H193" i="13"/>
  <c r="L193" i="13" s="1"/>
  <c r="L192" i="13"/>
  <c r="K192" i="13"/>
  <c r="K232" i="13" s="1"/>
  <c r="K236" i="13" s="1"/>
  <c r="J192" i="13"/>
  <c r="J232" i="13" s="1"/>
  <c r="J236" i="13" s="1"/>
  <c r="I192" i="13"/>
  <c r="H192" i="13"/>
  <c r="H232" i="13" s="1"/>
  <c r="H236" i="13" s="1"/>
  <c r="G183" i="13"/>
  <c r="F183" i="13"/>
  <c r="E183" i="13"/>
  <c r="D183" i="13"/>
  <c r="G182" i="13"/>
  <c r="F182" i="13"/>
  <c r="E182" i="13"/>
  <c r="D182" i="13"/>
  <c r="L181" i="13"/>
  <c r="K181" i="13"/>
  <c r="J181" i="13"/>
  <c r="J182" i="13" s="1"/>
  <c r="I181" i="13"/>
  <c r="H181" i="13"/>
  <c r="K180" i="13"/>
  <c r="K182" i="13" s="1"/>
  <c r="J180" i="13"/>
  <c r="I180" i="13"/>
  <c r="I182" i="13" s="1"/>
  <c r="H180" i="13"/>
  <c r="L180" i="13" s="1"/>
  <c r="L182" i="13" s="1"/>
  <c r="G179" i="13"/>
  <c r="F179" i="13"/>
  <c r="E179" i="13"/>
  <c r="D179" i="13"/>
  <c r="K178" i="13"/>
  <c r="J178" i="13"/>
  <c r="I178" i="13"/>
  <c r="H178" i="13"/>
  <c r="L178" i="13" s="1"/>
  <c r="L177" i="13"/>
  <c r="K177" i="13"/>
  <c r="J177" i="13"/>
  <c r="I177" i="13"/>
  <c r="H177" i="13"/>
  <c r="K176" i="13"/>
  <c r="J176" i="13"/>
  <c r="I176" i="13"/>
  <c r="H176" i="13"/>
  <c r="L176" i="13" s="1"/>
  <c r="K175" i="13"/>
  <c r="J175" i="13"/>
  <c r="I175" i="13"/>
  <c r="H175" i="13"/>
  <c r="L175" i="13" s="1"/>
  <c r="K174" i="13"/>
  <c r="J174" i="13"/>
  <c r="I174" i="13"/>
  <c r="H174" i="13"/>
  <c r="L174" i="13" s="1"/>
  <c r="K173" i="13"/>
  <c r="J173" i="13"/>
  <c r="I173" i="13"/>
  <c r="H173" i="13"/>
  <c r="L173" i="13" s="1"/>
  <c r="L172" i="13"/>
  <c r="K172" i="13"/>
  <c r="J172" i="13"/>
  <c r="I172" i="13"/>
  <c r="H172" i="13"/>
  <c r="K171" i="13"/>
  <c r="J171" i="13"/>
  <c r="I171" i="13"/>
  <c r="H171" i="13"/>
  <c r="L171" i="13" s="1"/>
  <c r="L170" i="13"/>
  <c r="K170" i="13"/>
  <c r="J170" i="13"/>
  <c r="I170" i="13"/>
  <c r="H170" i="13"/>
  <c r="K169" i="13"/>
  <c r="J169" i="13"/>
  <c r="I169" i="13"/>
  <c r="H169" i="13"/>
  <c r="L169" i="13" s="1"/>
  <c r="K168" i="13"/>
  <c r="J168" i="13"/>
  <c r="I168" i="13"/>
  <c r="H168" i="13"/>
  <c r="L168" i="13" s="1"/>
  <c r="L167" i="13"/>
  <c r="K167" i="13"/>
  <c r="J167" i="13"/>
  <c r="I167" i="13"/>
  <c r="H167" i="13"/>
  <c r="K166" i="13"/>
  <c r="J166" i="13"/>
  <c r="I166" i="13"/>
  <c r="H166" i="13"/>
  <c r="L166" i="13" s="1"/>
  <c r="L165" i="13"/>
  <c r="K165" i="13"/>
  <c r="J165" i="13"/>
  <c r="I165" i="13"/>
  <c r="H165" i="13"/>
  <c r="K163" i="13"/>
  <c r="J163" i="13"/>
  <c r="I163" i="13"/>
  <c r="H163" i="13"/>
  <c r="L163" i="13" s="1"/>
  <c r="K162" i="13"/>
  <c r="J162" i="13"/>
  <c r="I162" i="13"/>
  <c r="H162" i="13"/>
  <c r="L162" i="13" s="1"/>
  <c r="K161" i="13"/>
  <c r="J161" i="13"/>
  <c r="I161" i="13"/>
  <c r="H161" i="13"/>
  <c r="L161" i="13" s="1"/>
  <c r="K160" i="13"/>
  <c r="J160" i="13"/>
  <c r="I160" i="13"/>
  <c r="H160" i="13"/>
  <c r="L160" i="13" s="1"/>
  <c r="L159" i="13"/>
  <c r="K159" i="13"/>
  <c r="J159" i="13"/>
  <c r="I159" i="13"/>
  <c r="H159" i="13"/>
  <c r="K158" i="13"/>
  <c r="J158" i="13"/>
  <c r="I158" i="13"/>
  <c r="H158" i="13"/>
  <c r="L158" i="13" s="1"/>
  <c r="L157" i="13"/>
  <c r="K157" i="13"/>
  <c r="J157" i="13"/>
  <c r="I157" i="13"/>
  <c r="H157" i="13"/>
  <c r="K156" i="13"/>
  <c r="J156" i="13"/>
  <c r="I156" i="13"/>
  <c r="H156" i="13"/>
  <c r="L156" i="13" s="1"/>
  <c r="K155" i="13"/>
  <c r="J155" i="13"/>
  <c r="I155" i="13"/>
  <c r="H155" i="13"/>
  <c r="L155" i="13" s="1"/>
  <c r="L154" i="13"/>
  <c r="K154" i="13"/>
  <c r="J154" i="13"/>
  <c r="I154" i="13"/>
  <c r="H154" i="13"/>
  <c r="K153" i="13"/>
  <c r="J153" i="13"/>
  <c r="I153" i="13"/>
  <c r="H153" i="13"/>
  <c r="L153" i="13" s="1"/>
  <c r="L152" i="13"/>
  <c r="K152" i="13"/>
  <c r="J152" i="13"/>
  <c r="I152" i="13"/>
  <c r="H152" i="13"/>
  <c r="K151" i="13"/>
  <c r="J151" i="13"/>
  <c r="I151" i="13"/>
  <c r="H151" i="13"/>
  <c r="L151" i="13" s="1"/>
  <c r="K150" i="13"/>
  <c r="J150" i="13"/>
  <c r="I150" i="13"/>
  <c r="H150" i="13"/>
  <c r="L150" i="13" s="1"/>
  <c r="K149" i="13"/>
  <c r="J149" i="13"/>
  <c r="I149" i="13"/>
  <c r="H149" i="13"/>
  <c r="L149" i="13" s="1"/>
  <c r="K148" i="13"/>
  <c r="J148" i="13"/>
  <c r="I148" i="13"/>
  <c r="H148" i="13"/>
  <c r="L148" i="13" s="1"/>
  <c r="L147" i="13"/>
  <c r="K147" i="13"/>
  <c r="J147" i="13"/>
  <c r="I147" i="13"/>
  <c r="H147" i="13"/>
  <c r="K146" i="13"/>
  <c r="J146" i="13"/>
  <c r="I146" i="13"/>
  <c r="H146" i="13"/>
  <c r="L146" i="13" s="1"/>
  <c r="L145" i="13"/>
  <c r="K145" i="13"/>
  <c r="J145" i="13"/>
  <c r="I145" i="13"/>
  <c r="H145" i="13"/>
  <c r="K144" i="13"/>
  <c r="J144" i="13"/>
  <c r="I144" i="13"/>
  <c r="H144" i="13"/>
  <c r="L144" i="13" s="1"/>
  <c r="K143" i="13"/>
  <c r="J143" i="13"/>
  <c r="I143" i="13"/>
  <c r="H143" i="13"/>
  <c r="L143" i="13" s="1"/>
  <c r="L142" i="13"/>
  <c r="K142" i="13"/>
  <c r="J142" i="13"/>
  <c r="I142" i="13"/>
  <c r="H142" i="13"/>
  <c r="K141" i="13"/>
  <c r="J141" i="13"/>
  <c r="I141" i="13"/>
  <c r="H141" i="13"/>
  <c r="L141" i="13" s="1"/>
  <c r="L140" i="13"/>
  <c r="K140" i="13"/>
  <c r="J140" i="13"/>
  <c r="I140" i="13"/>
  <c r="H140" i="13"/>
  <c r="K139" i="13"/>
  <c r="J139" i="13"/>
  <c r="I139" i="13"/>
  <c r="H139" i="13"/>
  <c r="L139" i="13" s="1"/>
  <c r="K138" i="13"/>
  <c r="J138" i="13"/>
  <c r="I138" i="13"/>
  <c r="H138" i="13"/>
  <c r="L138" i="13" s="1"/>
  <c r="K137" i="13"/>
  <c r="J137" i="13"/>
  <c r="I137" i="13"/>
  <c r="H137" i="13"/>
  <c r="L137" i="13" s="1"/>
  <c r="K136" i="13"/>
  <c r="J136" i="13"/>
  <c r="I136" i="13"/>
  <c r="H136" i="13"/>
  <c r="L136" i="13" s="1"/>
  <c r="L135" i="13"/>
  <c r="K135" i="13"/>
  <c r="J135" i="13"/>
  <c r="I135" i="13"/>
  <c r="H135" i="13"/>
  <c r="K134" i="13"/>
  <c r="J134" i="13"/>
  <c r="I134" i="13"/>
  <c r="H134" i="13"/>
  <c r="L134" i="13" s="1"/>
  <c r="L133" i="13"/>
  <c r="K133" i="13"/>
  <c r="J133" i="13"/>
  <c r="I133" i="13"/>
  <c r="I179" i="13" s="1"/>
  <c r="I183" i="13" s="1"/>
  <c r="H133" i="13"/>
  <c r="K132" i="13"/>
  <c r="J132" i="13"/>
  <c r="I132" i="13"/>
  <c r="H132" i="13"/>
  <c r="L132" i="13" s="1"/>
  <c r="K131" i="13"/>
  <c r="J131" i="13"/>
  <c r="I131" i="13"/>
  <c r="H131" i="13"/>
  <c r="L131" i="13" s="1"/>
  <c r="L130" i="13"/>
  <c r="K130" i="13"/>
  <c r="J130" i="13"/>
  <c r="I130" i="13"/>
  <c r="H130" i="13"/>
  <c r="K129" i="13"/>
  <c r="J129" i="13"/>
  <c r="I129" i="13"/>
  <c r="H129" i="13"/>
  <c r="L129" i="13" s="1"/>
  <c r="L128" i="13"/>
  <c r="K128" i="13"/>
  <c r="K179" i="13" s="1"/>
  <c r="K183" i="13" s="1"/>
  <c r="J128" i="13"/>
  <c r="J179" i="13" s="1"/>
  <c r="J183" i="13" s="1"/>
  <c r="I128" i="13"/>
  <c r="H128" i="13"/>
  <c r="K127" i="13"/>
  <c r="J127" i="13"/>
  <c r="I127" i="13"/>
  <c r="H127" i="13"/>
  <c r="L127" i="13" s="1"/>
  <c r="L179" i="13" s="1"/>
  <c r="L183" i="13" s="1"/>
  <c r="F118" i="13"/>
  <c r="E118" i="13"/>
  <c r="F116" i="13"/>
  <c r="E116" i="13"/>
  <c r="D116" i="13"/>
  <c r="K115" i="13"/>
  <c r="J115" i="13"/>
  <c r="I115" i="13"/>
  <c r="H115" i="13"/>
  <c r="L115" i="13" s="1"/>
  <c r="J114" i="13"/>
  <c r="G114" i="13"/>
  <c r="G116" i="13" s="1"/>
  <c r="K113" i="13"/>
  <c r="J113" i="13"/>
  <c r="H113" i="13"/>
  <c r="K112" i="13"/>
  <c r="J112" i="13"/>
  <c r="I112" i="13"/>
  <c r="H112" i="13"/>
  <c r="L112" i="13" s="1"/>
  <c r="K111" i="13"/>
  <c r="J111" i="13"/>
  <c r="I111" i="13"/>
  <c r="H111" i="13"/>
  <c r="L111" i="13" s="1"/>
  <c r="L110" i="13"/>
  <c r="K110" i="13"/>
  <c r="J110" i="13"/>
  <c r="I110" i="13"/>
  <c r="H110" i="13"/>
  <c r="K109" i="13"/>
  <c r="J109" i="13"/>
  <c r="I109" i="13"/>
  <c r="H109" i="13"/>
  <c r="L109" i="13" s="1"/>
  <c r="L108" i="13"/>
  <c r="K108" i="13"/>
  <c r="J108" i="13"/>
  <c r="J116" i="13" s="1"/>
  <c r="I108" i="13"/>
  <c r="I116" i="13" s="1"/>
  <c r="H108" i="13"/>
  <c r="K107" i="13"/>
  <c r="J107" i="13"/>
  <c r="I107" i="13"/>
  <c r="H107" i="13"/>
  <c r="L107" i="13" s="1"/>
  <c r="G106" i="13"/>
  <c r="G118" i="13" s="1"/>
  <c r="F106" i="13"/>
  <c r="E106" i="13"/>
  <c r="D106" i="13"/>
  <c r="D118" i="13" s="1"/>
  <c r="K105" i="13"/>
  <c r="J105" i="13"/>
  <c r="I105" i="13"/>
  <c r="H105" i="13"/>
  <c r="L105" i="13" s="1"/>
  <c r="L104" i="13"/>
  <c r="K104" i="13"/>
  <c r="J104" i="13"/>
  <c r="I104" i="13"/>
  <c r="H104" i="13"/>
  <c r="K103" i="13"/>
  <c r="J103" i="13"/>
  <c r="I103" i="13"/>
  <c r="H103" i="13"/>
  <c r="L103" i="13" s="1"/>
  <c r="K102" i="13"/>
  <c r="J102" i="13"/>
  <c r="I102" i="13"/>
  <c r="H102" i="13"/>
  <c r="L102" i="13" s="1"/>
  <c r="L101" i="13"/>
  <c r="K101" i="13"/>
  <c r="J101" i="13"/>
  <c r="I101" i="13"/>
  <c r="H101" i="13"/>
  <c r="K100" i="13"/>
  <c r="J100" i="13"/>
  <c r="I100" i="13"/>
  <c r="H100" i="13"/>
  <c r="L100" i="13" s="1"/>
  <c r="L99" i="13"/>
  <c r="K99" i="13"/>
  <c r="J99" i="13"/>
  <c r="I99" i="13"/>
  <c r="H99" i="13"/>
  <c r="K98" i="13"/>
  <c r="J98" i="13"/>
  <c r="I98" i="13"/>
  <c r="H98" i="13"/>
  <c r="L98" i="13" s="1"/>
  <c r="K97" i="13"/>
  <c r="J97" i="13"/>
  <c r="I97" i="13"/>
  <c r="H97" i="13"/>
  <c r="L97" i="13" s="1"/>
  <c r="K96" i="13"/>
  <c r="J96" i="13"/>
  <c r="I96" i="13"/>
  <c r="H96" i="13"/>
  <c r="L96" i="13" s="1"/>
  <c r="K95" i="13"/>
  <c r="J95" i="13"/>
  <c r="I95" i="13"/>
  <c r="H95" i="13"/>
  <c r="L95" i="13" s="1"/>
  <c r="L94" i="13"/>
  <c r="K94" i="13"/>
  <c r="J94" i="13"/>
  <c r="I94" i="13"/>
  <c r="H94" i="13"/>
  <c r="K93" i="13"/>
  <c r="J93" i="13"/>
  <c r="I93" i="13"/>
  <c r="H93" i="13"/>
  <c r="L93" i="13" s="1"/>
  <c r="L92" i="13"/>
  <c r="K92" i="13"/>
  <c r="J92" i="13"/>
  <c r="I92" i="13"/>
  <c r="H92" i="13"/>
  <c r="K91" i="13"/>
  <c r="J91" i="13"/>
  <c r="I91" i="13"/>
  <c r="H91" i="13"/>
  <c r="L91" i="13" s="1"/>
  <c r="K90" i="13"/>
  <c r="J90" i="13"/>
  <c r="I90" i="13"/>
  <c r="H90" i="13"/>
  <c r="L90" i="13" s="1"/>
  <c r="L89" i="13"/>
  <c r="K89" i="13"/>
  <c r="J89" i="13"/>
  <c r="I89" i="13"/>
  <c r="H89" i="13"/>
  <c r="K88" i="13"/>
  <c r="J88" i="13"/>
  <c r="I88" i="13"/>
  <c r="H88" i="13"/>
  <c r="L88" i="13" s="1"/>
  <c r="L87" i="13"/>
  <c r="K87" i="13"/>
  <c r="J87" i="13"/>
  <c r="I87" i="13"/>
  <c r="H87" i="13"/>
  <c r="K86" i="13"/>
  <c r="J86" i="13"/>
  <c r="I86" i="13"/>
  <c r="H86" i="13"/>
  <c r="L86" i="13" s="1"/>
  <c r="K85" i="13"/>
  <c r="J85" i="13"/>
  <c r="I85" i="13"/>
  <c r="H85" i="13"/>
  <c r="L85" i="13" s="1"/>
  <c r="K84" i="13"/>
  <c r="J84" i="13"/>
  <c r="I84" i="13"/>
  <c r="H84" i="13"/>
  <c r="L84" i="13" s="1"/>
  <c r="K83" i="13"/>
  <c r="J83" i="13"/>
  <c r="I83" i="13"/>
  <c r="H83" i="13"/>
  <c r="L83" i="13" s="1"/>
  <c r="L82" i="13"/>
  <c r="K82" i="13"/>
  <c r="J82" i="13"/>
  <c r="I82" i="13"/>
  <c r="H82" i="13"/>
  <c r="K81" i="13"/>
  <c r="J81" i="13"/>
  <c r="I81" i="13"/>
  <c r="H81" i="13"/>
  <c r="L81" i="13" s="1"/>
  <c r="L80" i="13"/>
  <c r="K80" i="13"/>
  <c r="J80" i="13"/>
  <c r="I80" i="13"/>
  <c r="H80" i="13"/>
  <c r="K79" i="13"/>
  <c r="J79" i="13"/>
  <c r="I79" i="13"/>
  <c r="H79" i="13"/>
  <c r="L79" i="13" s="1"/>
  <c r="K78" i="13"/>
  <c r="J78" i="13"/>
  <c r="I78" i="13"/>
  <c r="H78" i="13"/>
  <c r="L78" i="13" s="1"/>
  <c r="L77" i="13"/>
  <c r="K77" i="13"/>
  <c r="J77" i="13"/>
  <c r="I77" i="13"/>
  <c r="H77" i="13"/>
  <c r="K76" i="13"/>
  <c r="J76" i="13"/>
  <c r="I76" i="13"/>
  <c r="H76" i="13"/>
  <c r="L76" i="13" s="1"/>
  <c r="L75" i="13"/>
  <c r="K75" i="13"/>
  <c r="J75" i="13"/>
  <c r="I75" i="13"/>
  <c r="H75" i="13"/>
  <c r="K74" i="13"/>
  <c r="J74" i="13"/>
  <c r="I74" i="13"/>
  <c r="H74" i="13"/>
  <c r="L74" i="13" s="1"/>
  <c r="K73" i="13"/>
  <c r="J73" i="13"/>
  <c r="I73" i="13"/>
  <c r="H73" i="13"/>
  <c r="L73" i="13" s="1"/>
  <c r="K72" i="13"/>
  <c r="J72" i="13"/>
  <c r="I72" i="13"/>
  <c r="H72" i="13"/>
  <c r="L72" i="13" s="1"/>
  <c r="K71" i="13"/>
  <c r="J71" i="13"/>
  <c r="I71" i="13"/>
  <c r="H71" i="13"/>
  <c r="L71" i="13" s="1"/>
  <c r="L70" i="13"/>
  <c r="K70" i="13"/>
  <c r="J70" i="13"/>
  <c r="I70" i="13"/>
  <c r="H70" i="13"/>
  <c r="K69" i="13"/>
  <c r="J69" i="13"/>
  <c r="I69" i="13"/>
  <c r="H69" i="13"/>
  <c r="L69" i="13" s="1"/>
  <c r="L68" i="13"/>
  <c r="K68" i="13"/>
  <c r="J68" i="13"/>
  <c r="I68" i="13"/>
  <c r="H68" i="13"/>
  <c r="K67" i="13"/>
  <c r="J67" i="13"/>
  <c r="I67" i="13"/>
  <c r="H67" i="13"/>
  <c r="L67" i="13" s="1"/>
  <c r="K66" i="13"/>
  <c r="J66" i="13"/>
  <c r="I66" i="13"/>
  <c r="H66" i="13"/>
  <c r="L66" i="13" s="1"/>
  <c r="L65" i="13"/>
  <c r="K65" i="13"/>
  <c r="J65" i="13"/>
  <c r="I65" i="13"/>
  <c r="H65" i="13"/>
  <c r="K64" i="13"/>
  <c r="J64" i="13"/>
  <c r="I64" i="13"/>
  <c r="H64" i="13"/>
  <c r="L64" i="13" s="1"/>
  <c r="L63" i="13"/>
  <c r="K63" i="13"/>
  <c r="J63" i="13"/>
  <c r="I63" i="13"/>
  <c r="H63" i="13"/>
  <c r="K62" i="13"/>
  <c r="J62" i="13"/>
  <c r="I62" i="13"/>
  <c r="H62" i="13"/>
  <c r="L62" i="13" s="1"/>
  <c r="K61" i="13"/>
  <c r="J61" i="13"/>
  <c r="I61" i="13"/>
  <c r="H61" i="13"/>
  <c r="L61" i="13" s="1"/>
  <c r="K60" i="13"/>
  <c r="J60" i="13"/>
  <c r="I60" i="13"/>
  <c r="H60" i="13"/>
  <c r="L60" i="13" s="1"/>
  <c r="K59" i="13"/>
  <c r="J59" i="13"/>
  <c r="I59" i="13"/>
  <c r="H59" i="13"/>
  <c r="L59" i="13" s="1"/>
  <c r="L58" i="13"/>
  <c r="K58" i="13"/>
  <c r="J58" i="13"/>
  <c r="I58" i="13"/>
  <c r="H58" i="13"/>
  <c r="K57" i="13"/>
  <c r="J57" i="13"/>
  <c r="I57" i="13"/>
  <c r="H57" i="13"/>
  <c r="L57" i="13" s="1"/>
  <c r="L56" i="13"/>
  <c r="K56" i="13"/>
  <c r="J56" i="13"/>
  <c r="I56" i="13"/>
  <c r="H56" i="13"/>
  <c r="K55" i="13"/>
  <c r="J55" i="13"/>
  <c r="I55" i="13"/>
  <c r="H55" i="13"/>
  <c r="L55" i="13" s="1"/>
  <c r="K54" i="13"/>
  <c r="J54" i="13"/>
  <c r="I54" i="13"/>
  <c r="H54" i="13"/>
  <c r="L54" i="13" s="1"/>
  <c r="L53" i="13"/>
  <c r="K53" i="13"/>
  <c r="J53" i="13"/>
  <c r="I53" i="13"/>
  <c r="H53" i="13"/>
  <c r="K52" i="13"/>
  <c r="J52" i="13"/>
  <c r="I52" i="13"/>
  <c r="H52" i="13"/>
  <c r="L52" i="13" s="1"/>
  <c r="L51" i="13"/>
  <c r="K51" i="13"/>
  <c r="J51" i="13"/>
  <c r="I51" i="13"/>
  <c r="H51" i="13"/>
  <c r="K50" i="13"/>
  <c r="J50" i="13"/>
  <c r="I50" i="13"/>
  <c r="H50" i="13"/>
  <c r="L50" i="13" s="1"/>
  <c r="K49" i="13"/>
  <c r="J49" i="13"/>
  <c r="I49" i="13"/>
  <c r="H49" i="13"/>
  <c r="L49" i="13" s="1"/>
  <c r="K48" i="13"/>
  <c r="J48" i="13"/>
  <c r="I48" i="13"/>
  <c r="H48" i="13"/>
  <c r="L48" i="13" s="1"/>
  <c r="K47" i="13"/>
  <c r="J47" i="13"/>
  <c r="I47" i="13"/>
  <c r="H47" i="13"/>
  <c r="L47" i="13" s="1"/>
  <c r="L46" i="13"/>
  <c r="K46" i="13"/>
  <c r="J46" i="13"/>
  <c r="I46" i="13"/>
  <c r="H46" i="13"/>
  <c r="K45" i="13"/>
  <c r="J45" i="13"/>
  <c r="I45" i="13"/>
  <c r="H45" i="13"/>
  <c r="L45" i="13" s="1"/>
  <c r="L44" i="13"/>
  <c r="K44" i="13"/>
  <c r="J44" i="13"/>
  <c r="I44" i="13"/>
  <c r="H44" i="13"/>
  <c r="K43" i="13"/>
  <c r="J43" i="13"/>
  <c r="I43" i="13"/>
  <c r="H43" i="13"/>
  <c r="L43" i="13" s="1"/>
  <c r="K42" i="13"/>
  <c r="J42" i="13"/>
  <c r="I42" i="13"/>
  <c r="H42" i="13"/>
  <c r="L42" i="13" s="1"/>
  <c r="L41" i="13"/>
  <c r="K41" i="13"/>
  <c r="J41" i="13"/>
  <c r="I41" i="13"/>
  <c r="H41" i="13"/>
  <c r="K40" i="13"/>
  <c r="J40" i="13"/>
  <c r="I40" i="13"/>
  <c r="H40" i="13"/>
  <c r="L40" i="13" s="1"/>
  <c r="L39" i="13"/>
  <c r="K39" i="13"/>
  <c r="J39" i="13"/>
  <c r="I39" i="13"/>
  <c r="H39" i="13"/>
  <c r="K38" i="13"/>
  <c r="J38" i="13"/>
  <c r="I38" i="13"/>
  <c r="H38" i="13"/>
  <c r="L38" i="13" s="1"/>
  <c r="K37" i="13"/>
  <c r="J37" i="13"/>
  <c r="I37" i="13"/>
  <c r="H37" i="13"/>
  <c r="L37" i="13" s="1"/>
  <c r="K36" i="13"/>
  <c r="J36" i="13"/>
  <c r="I36" i="13"/>
  <c r="H36" i="13"/>
  <c r="L36" i="13" s="1"/>
  <c r="K35" i="13"/>
  <c r="J35" i="13"/>
  <c r="I35" i="13"/>
  <c r="H35" i="13"/>
  <c r="L35" i="13" s="1"/>
  <c r="L34" i="13"/>
  <c r="K34" i="13"/>
  <c r="J34" i="13"/>
  <c r="I34" i="13"/>
  <c r="H34" i="13"/>
  <c r="K33" i="13"/>
  <c r="J33" i="13"/>
  <c r="I33" i="13"/>
  <c r="H33" i="13"/>
  <c r="L33" i="13" s="1"/>
  <c r="L32" i="13"/>
  <c r="K32" i="13"/>
  <c r="K106" i="13" s="1"/>
  <c r="J32" i="13"/>
  <c r="J106" i="13" s="1"/>
  <c r="J118" i="13" s="1"/>
  <c r="I32" i="13"/>
  <c r="I106" i="13" s="1"/>
  <c r="I118" i="13" s="1"/>
  <c r="H32" i="13"/>
  <c r="G23" i="13"/>
  <c r="F23" i="13"/>
  <c r="E23" i="13"/>
  <c r="D23" i="13"/>
  <c r="K21" i="13"/>
  <c r="G21" i="13"/>
  <c r="F21" i="13"/>
  <c r="E21" i="13"/>
  <c r="D21" i="13"/>
  <c r="K20" i="13"/>
  <c r="J20" i="13"/>
  <c r="J21" i="13" s="1"/>
  <c r="I20" i="13"/>
  <c r="I21" i="13" s="1"/>
  <c r="H20" i="13"/>
  <c r="H21" i="13" s="1"/>
  <c r="G19" i="13"/>
  <c r="F19" i="13"/>
  <c r="E19" i="13"/>
  <c r="D19" i="13"/>
  <c r="L18" i="13"/>
  <c r="K18" i="13"/>
  <c r="J18" i="13"/>
  <c r="I18" i="13"/>
  <c r="H18" i="13"/>
  <c r="K17" i="13"/>
  <c r="J17" i="13"/>
  <c r="I17" i="13"/>
  <c r="H17" i="13"/>
  <c r="L17" i="13" s="1"/>
  <c r="K16" i="13"/>
  <c r="J16" i="13"/>
  <c r="I16" i="13"/>
  <c r="H16" i="13"/>
  <c r="L16" i="13" s="1"/>
  <c r="K15" i="13"/>
  <c r="J15" i="13"/>
  <c r="I15" i="13"/>
  <c r="H15" i="13"/>
  <c r="L15" i="13" s="1"/>
  <c r="K14" i="13"/>
  <c r="J14" i="13"/>
  <c r="I14" i="13"/>
  <c r="H14" i="13"/>
  <c r="L14" i="13" s="1"/>
  <c r="L13" i="13"/>
  <c r="K13" i="13"/>
  <c r="J13" i="13"/>
  <c r="I13" i="13"/>
  <c r="H13" i="13"/>
  <c r="K12" i="13"/>
  <c r="J12" i="13"/>
  <c r="I12" i="13"/>
  <c r="H12" i="13"/>
  <c r="L12" i="13" s="1"/>
  <c r="L11" i="13"/>
  <c r="K11" i="13"/>
  <c r="J11" i="13"/>
  <c r="I11" i="13"/>
  <c r="H11" i="13"/>
  <c r="K10" i="13"/>
  <c r="J10" i="13"/>
  <c r="I10" i="13"/>
  <c r="H10" i="13"/>
  <c r="L10" i="13" s="1"/>
  <c r="K9" i="13"/>
  <c r="J9" i="13"/>
  <c r="I9" i="13"/>
  <c r="H9" i="13"/>
  <c r="L9" i="13" s="1"/>
  <c r="L8" i="13"/>
  <c r="K8" i="13"/>
  <c r="J8" i="13"/>
  <c r="I8" i="13"/>
  <c r="H8" i="13"/>
  <c r="K7" i="13"/>
  <c r="K19" i="13" s="1"/>
  <c r="K23" i="13" s="1"/>
  <c r="J7" i="13"/>
  <c r="J19" i="13" s="1"/>
  <c r="J23" i="13" s="1"/>
  <c r="I7" i="13"/>
  <c r="I19" i="13" s="1"/>
  <c r="I23" i="13" s="1"/>
  <c r="H7" i="13"/>
  <c r="H19" i="13" s="1"/>
  <c r="H23" i="13" s="1"/>
  <c r="L232" i="13" l="1"/>
  <c r="L116" i="13"/>
  <c r="L106" i="13"/>
  <c r="H114" i="13"/>
  <c r="L233" i="13"/>
  <c r="L234" i="13" s="1"/>
  <c r="K114" i="13"/>
  <c r="K118" i="13" s="1"/>
  <c r="L118" i="13" s="1"/>
  <c r="H179" i="13"/>
  <c r="H183" i="13" s="1"/>
  <c r="L7" i="13"/>
  <c r="L19" i="13" s="1"/>
  <c r="L23" i="13" s="1"/>
  <c r="H182" i="13"/>
  <c r="H116" i="13"/>
  <c r="L20" i="13"/>
  <c r="L21" i="13" s="1"/>
  <c r="H106" i="13"/>
  <c r="H118" i="13" l="1"/>
  <c r="L236" i="13"/>
  <c r="G1999" i="7" l="1"/>
  <c r="F1999" i="7"/>
  <c r="L1997" i="7"/>
  <c r="K1997" i="7"/>
  <c r="G1997" i="7"/>
  <c r="F1997" i="7"/>
  <c r="E1997" i="7"/>
  <c r="D1997" i="7"/>
  <c r="L1996" i="7"/>
  <c r="K1996" i="7"/>
  <c r="J1996" i="7"/>
  <c r="J1997" i="7" s="1"/>
  <c r="I1996" i="7"/>
  <c r="I1997" i="7" s="1"/>
  <c r="H1996" i="7"/>
  <c r="H1997" i="7" s="1"/>
  <c r="F1995" i="7"/>
  <c r="E1995" i="7"/>
  <c r="E1999" i="7" s="1"/>
  <c r="K1994" i="7"/>
  <c r="J1994" i="7"/>
  <c r="I1994" i="7"/>
  <c r="H1994" i="7"/>
  <c r="L1994" i="7" s="1"/>
  <c r="L1993" i="7"/>
  <c r="K1993" i="7"/>
  <c r="J1993" i="7"/>
  <c r="I1993" i="7"/>
  <c r="H1993" i="7"/>
  <c r="K1992" i="7"/>
  <c r="J1992" i="7"/>
  <c r="I1992" i="7"/>
  <c r="H1992" i="7"/>
  <c r="L1992" i="7" s="1"/>
  <c r="L1991" i="7"/>
  <c r="K1991" i="7"/>
  <c r="J1991" i="7"/>
  <c r="I1991" i="7"/>
  <c r="H1991" i="7"/>
  <c r="L1990" i="7"/>
  <c r="K1990" i="7"/>
  <c r="J1990" i="7"/>
  <c r="I1990" i="7"/>
  <c r="H1990" i="7"/>
  <c r="L1989" i="7"/>
  <c r="K1989" i="7"/>
  <c r="J1989" i="7"/>
  <c r="I1989" i="7"/>
  <c r="H1989" i="7"/>
  <c r="L1988" i="7"/>
  <c r="K1988" i="7"/>
  <c r="J1988" i="7"/>
  <c r="I1988" i="7"/>
  <c r="H1988" i="7"/>
  <c r="L1987" i="7"/>
  <c r="K1987" i="7"/>
  <c r="J1987" i="7"/>
  <c r="I1987" i="7"/>
  <c r="H1987" i="7"/>
  <c r="L1986" i="7"/>
  <c r="K1986" i="7"/>
  <c r="J1986" i="7"/>
  <c r="I1986" i="7"/>
  <c r="H1986" i="7"/>
  <c r="K1985" i="7"/>
  <c r="J1985" i="7"/>
  <c r="I1985" i="7"/>
  <c r="H1985" i="7"/>
  <c r="L1985" i="7" s="1"/>
  <c r="L1984" i="7"/>
  <c r="K1984" i="7"/>
  <c r="J1984" i="7"/>
  <c r="I1984" i="7"/>
  <c r="H1984" i="7"/>
  <c r="K1983" i="7"/>
  <c r="J1983" i="7"/>
  <c r="I1983" i="7"/>
  <c r="H1983" i="7"/>
  <c r="L1983" i="7" s="1"/>
  <c r="K1982" i="7"/>
  <c r="J1982" i="7"/>
  <c r="I1982" i="7"/>
  <c r="H1982" i="7"/>
  <c r="L1982" i="7" s="1"/>
  <c r="L1981" i="7"/>
  <c r="K1981" i="7"/>
  <c r="J1981" i="7"/>
  <c r="I1981" i="7"/>
  <c r="H1981" i="7"/>
  <c r="L1980" i="7"/>
  <c r="K1980" i="7"/>
  <c r="J1980" i="7"/>
  <c r="I1980" i="7"/>
  <c r="H1980" i="7"/>
  <c r="L1979" i="7"/>
  <c r="K1979" i="7"/>
  <c r="J1979" i="7"/>
  <c r="I1979" i="7"/>
  <c r="H1979" i="7"/>
  <c r="L1978" i="7"/>
  <c r="K1978" i="7"/>
  <c r="J1978" i="7"/>
  <c r="I1978" i="7"/>
  <c r="H1978" i="7"/>
  <c r="K1977" i="7"/>
  <c r="J1977" i="7"/>
  <c r="I1977" i="7"/>
  <c r="H1977" i="7"/>
  <c r="L1977" i="7" s="1"/>
  <c r="L1976" i="7"/>
  <c r="K1976" i="7"/>
  <c r="J1976" i="7"/>
  <c r="I1976" i="7"/>
  <c r="H1976" i="7"/>
  <c r="K1975" i="7"/>
  <c r="J1975" i="7"/>
  <c r="I1975" i="7"/>
  <c r="H1975" i="7"/>
  <c r="L1975" i="7" s="1"/>
  <c r="K1974" i="7"/>
  <c r="J1974" i="7"/>
  <c r="I1974" i="7"/>
  <c r="H1974" i="7"/>
  <c r="L1974" i="7" s="1"/>
  <c r="K1973" i="7"/>
  <c r="J1973" i="7"/>
  <c r="I1973" i="7"/>
  <c r="H1973" i="7"/>
  <c r="L1973" i="7" s="1"/>
  <c r="K1972" i="7"/>
  <c r="J1972" i="7"/>
  <c r="I1972" i="7"/>
  <c r="H1972" i="7"/>
  <c r="L1972" i="7" s="1"/>
  <c r="K1971" i="7"/>
  <c r="J1971" i="7"/>
  <c r="I1971" i="7"/>
  <c r="H1971" i="7"/>
  <c r="L1971" i="7" s="1"/>
  <c r="L1970" i="7"/>
  <c r="K1970" i="7"/>
  <c r="J1970" i="7"/>
  <c r="I1970" i="7"/>
  <c r="H1970" i="7"/>
  <c r="L1969" i="7"/>
  <c r="K1969" i="7"/>
  <c r="J1969" i="7"/>
  <c r="I1969" i="7"/>
  <c r="H1969" i="7"/>
  <c r="L1968" i="7"/>
  <c r="K1968" i="7"/>
  <c r="J1968" i="7"/>
  <c r="I1968" i="7"/>
  <c r="H1968" i="7"/>
  <c r="L1967" i="7"/>
  <c r="K1967" i="7"/>
  <c r="J1967" i="7"/>
  <c r="I1967" i="7"/>
  <c r="H1967" i="7"/>
  <c r="L1966" i="7"/>
  <c r="K1966" i="7"/>
  <c r="J1966" i="7"/>
  <c r="I1966" i="7"/>
  <c r="H1966" i="7"/>
  <c r="K1965" i="7"/>
  <c r="J1965" i="7"/>
  <c r="I1965" i="7"/>
  <c r="H1965" i="7"/>
  <c r="L1965" i="7" s="1"/>
  <c r="L1964" i="7"/>
  <c r="K1964" i="7"/>
  <c r="J1964" i="7"/>
  <c r="I1964" i="7"/>
  <c r="H1964" i="7"/>
  <c r="L1963" i="7"/>
  <c r="K1963" i="7"/>
  <c r="J1963" i="7"/>
  <c r="I1963" i="7"/>
  <c r="H1963" i="7"/>
  <c r="K1962" i="7"/>
  <c r="J1962" i="7"/>
  <c r="I1962" i="7"/>
  <c r="H1962" i="7"/>
  <c r="L1962" i="7" s="1"/>
  <c r="K1961" i="7"/>
  <c r="J1961" i="7"/>
  <c r="I1961" i="7"/>
  <c r="H1961" i="7"/>
  <c r="L1961" i="7" s="1"/>
  <c r="K1960" i="7"/>
  <c r="J1960" i="7"/>
  <c r="I1960" i="7"/>
  <c r="H1960" i="7"/>
  <c r="L1960" i="7" s="1"/>
  <c r="K1959" i="7"/>
  <c r="J1959" i="7"/>
  <c r="I1959" i="7"/>
  <c r="H1959" i="7"/>
  <c r="L1959" i="7" s="1"/>
  <c r="L1958" i="7"/>
  <c r="K1958" i="7"/>
  <c r="J1958" i="7"/>
  <c r="I1958" i="7"/>
  <c r="H1958" i="7"/>
  <c r="L1957" i="7"/>
  <c r="K1957" i="7"/>
  <c r="J1957" i="7"/>
  <c r="I1957" i="7"/>
  <c r="H1957" i="7"/>
  <c r="L1956" i="7"/>
  <c r="K1956" i="7"/>
  <c r="J1956" i="7"/>
  <c r="I1956" i="7"/>
  <c r="H1956" i="7"/>
  <c r="L1955" i="7"/>
  <c r="K1955" i="7"/>
  <c r="J1955" i="7"/>
  <c r="I1955" i="7"/>
  <c r="H1955" i="7"/>
  <c r="K1954" i="7"/>
  <c r="J1954" i="7"/>
  <c r="I1954" i="7"/>
  <c r="H1954" i="7"/>
  <c r="D1947" i="7"/>
  <c r="J1945" i="7"/>
  <c r="J1947" i="7" s="1"/>
  <c r="F1945" i="7"/>
  <c r="F1947" i="7" s="1"/>
  <c r="E1945" i="7"/>
  <c r="E1947" i="7" s="1"/>
  <c r="D1945" i="7"/>
  <c r="L1944" i="7"/>
  <c r="K1944" i="7"/>
  <c r="J1944" i="7"/>
  <c r="I1944" i="7"/>
  <c r="H1944" i="7"/>
  <c r="L1943" i="7"/>
  <c r="K1943" i="7"/>
  <c r="J1943" i="7"/>
  <c r="I1943" i="7"/>
  <c r="H1943" i="7"/>
  <c r="L1942" i="7"/>
  <c r="K1942" i="7"/>
  <c r="J1942" i="7"/>
  <c r="I1942" i="7"/>
  <c r="H1942" i="7"/>
  <c r="K1941" i="7"/>
  <c r="J1941" i="7"/>
  <c r="I1941" i="7"/>
  <c r="H1941" i="7"/>
  <c r="L1941" i="7" s="1"/>
  <c r="L1940" i="7"/>
  <c r="K1940" i="7"/>
  <c r="J1940" i="7"/>
  <c r="I1940" i="7"/>
  <c r="H1940" i="7"/>
  <c r="K1939" i="7"/>
  <c r="J1939" i="7"/>
  <c r="I1939" i="7"/>
  <c r="H1939" i="7"/>
  <c r="L1939" i="7" s="1"/>
  <c r="L1938" i="7"/>
  <c r="K1938" i="7"/>
  <c r="J1938" i="7"/>
  <c r="I1938" i="7"/>
  <c r="H1938" i="7"/>
  <c r="L1937" i="7"/>
  <c r="K1937" i="7"/>
  <c r="J1937" i="7"/>
  <c r="I1937" i="7"/>
  <c r="H1937" i="7"/>
  <c r="K1936" i="7"/>
  <c r="J1936" i="7"/>
  <c r="I1936" i="7"/>
  <c r="H1936" i="7"/>
  <c r="L1936" i="7" s="1"/>
  <c r="L1935" i="7"/>
  <c r="K1935" i="7"/>
  <c r="J1935" i="7"/>
  <c r="I1935" i="7"/>
  <c r="H1935" i="7"/>
  <c r="K1934" i="7"/>
  <c r="J1934" i="7"/>
  <c r="I1934" i="7"/>
  <c r="H1934" i="7"/>
  <c r="L1934" i="7" s="1"/>
  <c r="K1933" i="7"/>
  <c r="J1933" i="7"/>
  <c r="I1933" i="7"/>
  <c r="H1933" i="7"/>
  <c r="L1933" i="7" s="1"/>
  <c r="L1932" i="7"/>
  <c r="K1932" i="7"/>
  <c r="J1932" i="7"/>
  <c r="I1932" i="7"/>
  <c r="H1932" i="7"/>
  <c r="K1931" i="7"/>
  <c r="K1945" i="7" s="1"/>
  <c r="K1947" i="7" s="1"/>
  <c r="J1931" i="7"/>
  <c r="I1931" i="7"/>
  <c r="H1931" i="7"/>
  <c r="L1931" i="7" s="1"/>
  <c r="L1930" i="7"/>
  <c r="K1930" i="7"/>
  <c r="J1930" i="7"/>
  <c r="I1930" i="7"/>
  <c r="H1930" i="7"/>
  <c r="K1929" i="7"/>
  <c r="J1929" i="7"/>
  <c r="I1929" i="7"/>
  <c r="I1945" i="7" s="1"/>
  <c r="I1947" i="7" s="1"/>
  <c r="H1929" i="7"/>
  <c r="G1921" i="7"/>
  <c r="J1919" i="7"/>
  <c r="I1919" i="7"/>
  <c r="H1919" i="7"/>
  <c r="G1919" i="7"/>
  <c r="F1919" i="7"/>
  <c r="E1919" i="7"/>
  <c r="D1919" i="7"/>
  <c r="K1918" i="7"/>
  <c r="K1919" i="7" s="1"/>
  <c r="J1918" i="7"/>
  <c r="I1918" i="7"/>
  <c r="H1918" i="7"/>
  <c r="L1918" i="7" s="1"/>
  <c r="L1919" i="7" s="1"/>
  <c r="F1917" i="7"/>
  <c r="F1921" i="7" s="1"/>
  <c r="E1917" i="7"/>
  <c r="E1921" i="7" s="1"/>
  <c r="D1917" i="7"/>
  <c r="D1921" i="7" s="1"/>
  <c r="K1916" i="7"/>
  <c r="J1916" i="7"/>
  <c r="I1916" i="7"/>
  <c r="H1916" i="7"/>
  <c r="L1916" i="7" s="1"/>
  <c r="K1915" i="7"/>
  <c r="J1915" i="7"/>
  <c r="I1915" i="7"/>
  <c r="H1915" i="7"/>
  <c r="L1915" i="7" s="1"/>
  <c r="L1914" i="7"/>
  <c r="K1914" i="7"/>
  <c r="J1914" i="7"/>
  <c r="I1914" i="7"/>
  <c r="H1914" i="7"/>
  <c r="K1913" i="7"/>
  <c r="J1913" i="7"/>
  <c r="I1913" i="7"/>
  <c r="H1913" i="7"/>
  <c r="L1913" i="7" s="1"/>
  <c r="K1912" i="7"/>
  <c r="J1912" i="7"/>
  <c r="I1912" i="7"/>
  <c r="H1912" i="7"/>
  <c r="L1912" i="7" s="1"/>
  <c r="K1911" i="7"/>
  <c r="J1911" i="7"/>
  <c r="I1911" i="7"/>
  <c r="H1911" i="7"/>
  <c r="L1911" i="7" s="1"/>
  <c r="K1910" i="7"/>
  <c r="J1910" i="7"/>
  <c r="I1910" i="7"/>
  <c r="H1910" i="7"/>
  <c r="L1910" i="7" s="1"/>
  <c r="K1909" i="7"/>
  <c r="J1909" i="7"/>
  <c r="I1909" i="7"/>
  <c r="H1909" i="7"/>
  <c r="L1909" i="7" s="1"/>
  <c r="K1908" i="7"/>
  <c r="J1908" i="7"/>
  <c r="I1908" i="7"/>
  <c r="H1908" i="7"/>
  <c r="L1908" i="7" s="1"/>
  <c r="L1907" i="7"/>
  <c r="K1907" i="7"/>
  <c r="J1907" i="7"/>
  <c r="I1907" i="7"/>
  <c r="H1907" i="7"/>
  <c r="L1906" i="7"/>
  <c r="K1906" i="7"/>
  <c r="J1906" i="7"/>
  <c r="I1906" i="7"/>
  <c r="H1906" i="7"/>
  <c r="L1905" i="7"/>
  <c r="K1905" i="7"/>
  <c r="J1905" i="7"/>
  <c r="I1905" i="7"/>
  <c r="H1905" i="7"/>
  <c r="L1904" i="7"/>
  <c r="K1904" i="7"/>
  <c r="J1904" i="7"/>
  <c r="I1904" i="7"/>
  <c r="H1904" i="7"/>
  <c r="K1903" i="7"/>
  <c r="J1903" i="7"/>
  <c r="I1903" i="7"/>
  <c r="H1903" i="7"/>
  <c r="L1903" i="7" s="1"/>
  <c r="L1902" i="7"/>
  <c r="K1902" i="7"/>
  <c r="J1902" i="7"/>
  <c r="I1902" i="7"/>
  <c r="H1902" i="7"/>
  <c r="L1901" i="7"/>
  <c r="K1901" i="7"/>
  <c r="J1901" i="7"/>
  <c r="I1901" i="7"/>
  <c r="H1901" i="7"/>
  <c r="L1900" i="7"/>
  <c r="K1900" i="7"/>
  <c r="J1900" i="7"/>
  <c r="I1900" i="7"/>
  <c r="H1900" i="7"/>
  <c r="K1899" i="7"/>
  <c r="J1899" i="7"/>
  <c r="I1899" i="7"/>
  <c r="H1899" i="7"/>
  <c r="L1899" i="7" s="1"/>
  <c r="K1898" i="7"/>
  <c r="J1898" i="7"/>
  <c r="I1898" i="7"/>
  <c r="H1898" i="7"/>
  <c r="L1898" i="7" s="1"/>
  <c r="K1897" i="7"/>
  <c r="J1897" i="7"/>
  <c r="I1897" i="7"/>
  <c r="H1897" i="7"/>
  <c r="L1897" i="7" s="1"/>
  <c r="K1896" i="7"/>
  <c r="J1896" i="7"/>
  <c r="I1896" i="7"/>
  <c r="H1896" i="7"/>
  <c r="L1896" i="7" s="1"/>
  <c r="L1895" i="7"/>
  <c r="K1895" i="7"/>
  <c r="J1895" i="7"/>
  <c r="I1895" i="7"/>
  <c r="H1895" i="7"/>
  <c r="L1894" i="7"/>
  <c r="K1894" i="7"/>
  <c r="J1894" i="7"/>
  <c r="I1894" i="7"/>
  <c r="H1894" i="7"/>
  <c r="L1893" i="7"/>
  <c r="K1893" i="7"/>
  <c r="J1893" i="7"/>
  <c r="I1893" i="7"/>
  <c r="H1893" i="7"/>
  <c r="L1892" i="7"/>
  <c r="K1892" i="7"/>
  <c r="J1892" i="7"/>
  <c r="I1892" i="7"/>
  <c r="H1892" i="7"/>
  <c r="L1891" i="7"/>
  <c r="K1891" i="7"/>
  <c r="J1891" i="7"/>
  <c r="I1891" i="7"/>
  <c r="H1891" i="7"/>
  <c r="K1890" i="7"/>
  <c r="J1890" i="7"/>
  <c r="I1890" i="7"/>
  <c r="H1890" i="7"/>
  <c r="L1890" i="7" s="1"/>
  <c r="L1889" i="7"/>
  <c r="K1889" i="7"/>
  <c r="J1889" i="7"/>
  <c r="I1889" i="7"/>
  <c r="H1889" i="7"/>
  <c r="K1888" i="7"/>
  <c r="J1888" i="7"/>
  <c r="I1888" i="7"/>
  <c r="H1888" i="7"/>
  <c r="L1888" i="7" s="1"/>
  <c r="K1887" i="7"/>
  <c r="J1887" i="7"/>
  <c r="I1887" i="7"/>
  <c r="H1887" i="7"/>
  <c r="L1887" i="7" s="1"/>
  <c r="L1886" i="7"/>
  <c r="K1886" i="7"/>
  <c r="J1886" i="7"/>
  <c r="I1886" i="7"/>
  <c r="H1886" i="7"/>
  <c r="K1885" i="7"/>
  <c r="J1885" i="7"/>
  <c r="I1885" i="7"/>
  <c r="H1885" i="7"/>
  <c r="L1885" i="7" s="1"/>
  <c r="L1884" i="7"/>
  <c r="K1884" i="7"/>
  <c r="J1884" i="7"/>
  <c r="I1884" i="7"/>
  <c r="H1884" i="7"/>
  <c r="L1883" i="7"/>
  <c r="K1883" i="7"/>
  <c r="J1883" i="7"/>
  <c r="I1883" i="7"/>
  <c r="H1883" i="7"/>
  <c r="L1882" i="7"/>
  <c r="K1882" i="7"/>
  <c r="J1882" i="7"/>
  <c r="I1882" i="7"/>
  <c r="H1882" i="7"/>
  <c r="L1881" i="7"/>
  <c r="K1881" i="7"/>
  <c r="J1881" i="7"/>
  <c r="I1881" i="7"/>
  <c r="H1881" i="7"/>
  <c r="K1880" i="7"/>
  <c r="J1880" i="7"/>
  <c r="I1880" i="7"/>
  <c r="H1880" i="7"/>
  <c r="L1880" i="7" s="1"/>
  <c r="L1879" i="7"/>
  <c r="K1879" i="7"/>
  <c r="J1879" i="7"/>
  <c r="I1879" i="7"/>
  <c r="H1879" i="7"/>
  <c r="K1878" i="7"/>
  <c r="J1878" i="7"/>
  <c r="I1878" i="7"/>
  <c r="H1878" i="7"/>
  <c r="L1878" i="7" s="1"/>
  <c r="L1877" i="7"/>
  <c r="K1877" i="7"/>
  <c r="J1877" i="7"/>
  <c r="I1877" i="7"/>
  <c r="H1877" i="7"/>
  <c r="K1876" i="7"/>
  <c r="J1876" i="7"/>
  <c r="I1876" i="7"/>
  <c r="H1876" i="7"/>
  <c r="L1876" i="7" s="1"/>
  <c r="K1875" i="7"/>
  <c r="J1875" i="7"/>
  <c r="I1875" i="7"/>
  <c r="H1875" i="7"/>
  <c r="L1875" i="7" s="1"/>
  <c r="L1874" i="7"/>
  <c r="K1874" i="7"/>
  <c r="J1874" i="7"/>
  <c r="I1874" i="7"/>
  <c r="H1874" i="7"/>
  <c r="K1873" i="7"/>
  <c r="J1873" i="7"/>
  <c r="I1873" i="7"/>
  <c r="H1873" i="7"/>
  <c r="L1873" i="7" s="1"/>
  <c r="L1872" i="7"/>
  <c r="K1872" i="7"/>
  <c r="J1872" i="7"/>
  <c r="I1872" i="7"/>
  <c r="H1872" i="7"/>
  <c r="L1871" i="7"/>
  <c r="K1871" i="7"/>
  <c r="J1871" i="7"/>
  <c r="I1871" i="7"/>
  <c r="H1871" i="7"/>
  <c r="K1870" i="7"/>
  <c r="J1870" i="7"/>
  <c r="I1870" i="7"/>
  <c r="H1870" i="7"/>
  <c r="L1870" i="7" s="1"/>
  <c r="L1869" i="7"/>
  <c r="K1869" i="7"/>
  <c r="J1869" i="7"/>
  <c r="I1869" i="7"/>
  <c r="H1869" i="7"/>
  <c r="K1868" i="7"/>
  <c r="J1868" i="7"/>
  <c r="I1868" i="7"/>
  <c r="H1868" i="7"/>
  <c r="L1868" i="7" s="1"/>
  <c r="L1867" i="7"/>
  <c r="K1867" i="7"/>
  <c r="J1867" i="7"/>
  <c r="I1867" i="7"/>
  <c r="H1867" i="7"/>
  <c r="K1866" i="7"/>
  <c r="J1866" i="7"/>
  <c r="I1866" i="7"/>
  <c r="H1866" i="7"/>
  <c r="L1866" i="7" s="1"/>
  <c r="K1865" i="7"/>
  <c r="J1865" i="7"/>
  <c r="I1865" i="7"/>
  <c r="H1865" i="7"/>
  <c r="L1865" i="7" s="1"/>
  <c r="K1864" i="7"/>
  <c r="J1864" i="7"/>
  <c r="I1864" i="7"/>
  <c r="H1864" i="7"/>
  <c r="L1864" i="7" s="1"/>
  <c r="K1863" i="7"/>
  <c r="J1863" i="7"/>
  <c r="I1863" i="7"/>
  <c r="H1863" i="7"/>
  <c r="L1863" i="7" s="1"/>
  <c r="L1862" i="7"/>
  <c r="K1862" i="7"/>
  <c r="J1862" i="7"/>
  <c r="I1862" i="7"/>
  <c r="H1862" i="7"/>
  <c r="K1861" i="7"/>
  <c r="J1861" i="7"/>
  <c r="I1861" i="7"/>
  <c r="H1861" i="7"/>
  <c r="L1861" i="7" s="1"/>
  <c r="K1860" i="7"/>
  <c r="J1860" i="7"/>
  <c r="I1860" i="7"/>
  <c r="H1860" i="7"/>
  <c r="L1860" i="7" s="1"/>
  <c r="L1859" i="7"/>
  <c r="K1859" i="7"/>
  <c r="J1859" i="7"/>
  <c r="I1859" i="7"/>
  <c r="H1859" i="7"/>
  <c r="L1858" i="7"/>
  <c r="K1858" i="7"/>
  <c r="J1858" i="7"/>
  <c r="I1858" i="7"/>
  <c r="H1858" i="7"/>
  <c r="L1857" i="7"/>
  <c r="K1857" i="7"/>
  <c r="J1857" i="7"/>
  <c r="I1857" i="7"/>
  <c r="H1857" i="7"/>
  <c r="K1856" i="7"/>
  <c r="J1856" i="7"/>
  <c r="I1856" i="7"/>
  <c r="H1856" i="7"/>
  <c r="L1856" i="7" s="1"/>
  <c r="K1855" i="7"/>
  <c r="J1855" i="7"/>
  <c r="I1855" i="7"/>
  <c r="H1855" i="7"/>
  <c r="L1855" i="7" s="1"/>
  <c r="G1845" i="7"/>
  <c r="F1845" i="7"/>
  <c r="E1845" i="7"/>
  <c r="D1845" i="7"/>
  <c r="J1843" i="7"/>
  <c r="G1843" i="7"/>
  <c r="F1843" i="7"/>
  <c r="E1843" i="7"/>
  <c r="D1843" i="7"/>
  <c r="K1842" i="7"/>
  <c r="J1842" i="7"/>
  <c r="I1842" i="7"/>
  <c r="H1842" i="7"/>
  <c r="H1843" i="7" s="1"/>
  <c r="K1841" i="7"/>
  <c r="K1843" i="7" s="1"/>
  <c r="J1841" i="7"/>
  <c r="I1841" i="7"/>
  <c r="I1843" i="7" s="1"/>
  <c r="F1840" i="7"/>
  <c r="E1840" i="7"/>
  <c r="D1840" i="7"/>
  <c r="K1839" i="7"/>
  <c r="J1839" i="7"/>
  <c r="I1839" i="7"/>
  <c r="H1839" i="7"/>
  <c r="L1839" i="7" s="1"/>
  <c r="K1838" i="7"/>
  <c r="J1838" i="7"/>
  <c r="I1838" i="7"/>
  <c r="H1838" i="7"/>
  <c r="L1838" i="7" s="1"/>
  <c r="L1837" i="7"/>
  <c r="K1837" i="7"/>
  <c r="J1837" i="7"/>
  <c r="I1837" i="7"/>
  <c r="H1837" i="7"/>
  <c r="L1836" i="7"/>
  <c r="K1836" i="7"/>
  <c r="J1836" i="7"/>
  <c r="I1836" i="7"/>
  <c r="H1836" i="7"/>
  <c r="L1835" i="7"/>
  <c r="K1835" i="7"/>
  <c r="J1835" i="7"/>
  <c r="I1835" i="7"/>
  <c r="H1835" i="7"/>
  <c r="L1834" i="7"/>
  <c r="K1834" i="7"/>
  <c r="J1834" i="7"/>
  <c r="I1834" i="7"/>
  <c r="H1834" i="7"/>
  <c r="L1833" i="7"/>
  <c r="K1833" i="7"/>
  <c r="J1833" i="7"/>
  <c r="I1833" i="7"/>
  <c r="H1833" i="7"/>
  <c r="K1832" i="7"/>
  <c r="J1832" i="7"/>
  <c r="I1832" i="7"/>
  <c r="H1832" i="7"/>
  <c r="L1832" i="7" s="1"/>
  <c r="K1831" i="7"/>
  <c r="J1831" i="7"/>
  <c r="I1831" i="7"/>
  <c r="H1831" i="7"/>
  <c r="L1831" i="7" s="1"/>
  <c r="K1830" i="7"/>
  <c r="J1830" i="7"/>
  <c r="I1830" i="7"/>
  <c r="H1830" i="7"/>
  <c r="L1830" i="7" s="1"/>
  <c r="K1829" i="7"/>
  <c r="J1829" i="7"/>
  <c r="I1829" i="7"/>
  <c r="H1829" i="7"/>
  <c r="L1829" i="7" s="1"/>
  <c r="K1828" i="7"/>
  <c r="J1828" i="7"/>
  <c r="I1828" i="7"/>
  <c r="H1828" i="7"/>
  <c r="L1828" i="7" s="1"/>
  <c r="K1827" i="7"/>
  <c r="J1827" i="7"/>
  <c r="I1827" i="7"/>
  <c r="H1827" i="7"/>
  <c r="L1827" i="7" s="1"/>
  <c r="K1826" i="7"/>
  <c r="J1826" i="7"/>
  <c r="I1826" i="7"/>
  <c r="H1826" i="7"/>
  <c r="L1826" i="7" s="1"/>
  <c r="L1825" i="7"/>
  <c r="K1825" i="7"/>
  <c r="J1825" i="7"/>
  <c r="I1825" i="7"/>
  <c r="H1825" i="7"/>
  <c r="L1824" i="7"/>
  <c r="K1824" i="7"/>
  <c r="J1824" i="7"/>
  <c r="I1824" i="7"/>
  <c r="H1824" i="7"/>
  <c r="L1823" i="7"/>
  <c r="K1823" i="7"/>
  <c r="J1823" i="7"/>
  <c r="I1823" i="7"/>
  <c r="H1823" i="7"/>
  <c r="L1822" i="7"/>
  <c r="K1822" i="7"/>
  <c r="J1822" i="7"/>
  <c r="I1822" i="7"/>
  <c r="H1822" i="7"/>
  <c r="K1821" i="7"/>
  <c r="J1821" i="7"/>
  <c r="I1821" i="7"/>
  <c r="H1821" i="7"/>
  <c r="L1821" i="7" s="1"/>
  <c r="K1820" i="7"/>
  <c r="J1820" i="7"/>
  <c r="I1820" i="7"/>
  <c r="H1820" i="7"/>
  <c r="L1820" i="7" s="1"/>
  <c r="K1819" i="7"/>
  <c r="J1819" i="7"/>
  <c r="I1819" i="7"/>
  <c r="H1819" i="7"/>
  <c r="L1819" i="7" s="1"/>
  <c r="L1818" i="7"/>
  <c r="K1818" i="7"/>
  <c r="J1818" i="7"/>
  <c r="I1818" i="7"/>
  <c r="H1818" i="7"/>
  <c r="K1817" i="7"/>
  <c r="J1817" i="7"/>
  <c r="I1817" i="7"/>
  <c r="H1817" i="7"/>
  <c r="L1817" i="7" s="1"/>
  <c r="K1816" i="7"/>
  <c r="J1816" i="7"/>
  <c r="I1816" i="7"/>
  <c r="H1816" i="7"/>
  <c r="L1816" i="7" s="1"/>
  <c r="L1815" i="7"/>
  <c r="K1815" i="7"/>
  <c r="J1815" i="7"/>
  <c r="I1815" i="7"/>
  <c r="H1815" i="7"/>
  <c r="K1814" i="7"/>
  <c r="J1814" i="7"/>
  <c r="I1814" i="7"/>
  <c r="H1814" i="7"/>
  <c r="L1814" i="7" s="1"/>
  <c r="L1813" i="7"/>
  <c r="K1813" i="7"/>
  <c r="J1813" i="7"/>
  <c r="I1813" i="7"/>
  <c r="H1813" i="7"/>
  <c r="L1812" i="7"/>
  <c r="K1812" i="7"/>
  <c r="J1812" i="7"/>
  <c r="I1812" i="7"/>
  <c r="H1812" i="7"/>
  <c r="K1811" i="7"/>
  <c r="J1811" i="7"/>
  <c r="I1811" i="7"/>
  <c r="H1811" i="7"/>
  <c r="L1811" i="7" s="1"/>
  <c r="L1810" i="7"/>
  <c r="K1810" i="7"/>
  <c r="J1810" i="7"/>
  <c r="I1810" i="7"/>
  <c r="H1810" i="7"/>
  <c r="K1809" i="7"/>
  <c r="J1809" i="7"/>
  <c r="I1809" i="7"/>
  <c r="H1809" i="7"/>
  <c r="L1809" i="7" s="1"/>
  <c r="L1808" i="7"/>
  <c r="K1808" i="7"/>
  <c r="J1808" i="7"/>
  <c r="I1808" i="7"/>
  <c r="H1808" i="7"/>
  <c r="K1807" i="7"/>
  <c r="J1807" i="7"/>
  <c r="I1807" i="7"/>
  <c r="H1807" i="7"/>
  <c r="L1807" i="7" s="1"/>
  <c r="L1806" i="7"/>
  <c r="K1806" i="7"/>
  <c r="J1806" i="7"/>
  <c r="I1806" i="7"/>
  <c r="H1806" i="7"/>
  <c r="L1805" i="7"/>
  <c r="K1805" i="7"/>
  <c r="J1805" i="7"/>
  <c r="I1805" i="7"/>
  <c r="H1805" i="7"/>
  <c r="K1804" i="7"/>
  <c r="J1804" i="7"/>
  <c r="I1804" i="7"/>
  <c r="H1804" i="7"/>
  <c r="L1804" i="7" s="1"/>
  <c r="L1803" i="7"/>
  <c r="K1803" i="7"/>
  <c r="J1803" i="7"/>
  <c r="I1803" i="7"/>
  <c r="H1803" i="7"/>
  <c r="K1802" i="7"/>
  <c r="J1802" i="7"/>
  <c r="I1802" i="7"/>
  <c r="H1802" i="7"/>
  <c r="L1802" i="7" s="1"/>
  <c r="L1801" i="7"/>
  <c r="K1801" i="7"/>
  <c r="J1801" i="7"/>
  <c r="I1801" i="7"/>
  <c r="H1801" i="7"/>
  <c r="L1800" i="7"/>
  <c r="K1800" i="7"/>
  <c r="J1800" i="7"/>
  <c r="I1800" i="7"/>
  <c r="H1800" i="7"/>
  <c r="K1799" i="7"/>
  <c r="J1799" i="7"/>
  <c r="I1799" i="7"/>
  <c r="H1799" i="7"/>
  <c r="L1799" i="7" s="1"/>
  <c r="L1798" i="7"/>
  <c r="K1798" i="7"/>
  <c r="J1798" i="7"/>
  <c r="I1798" i="7"/>
  <c r="H1798" i="7"/>
  <c r="K1797" i="7"/>
  <c r="J1797" i="7"/>
  <c r="I1797" i="7"/>
  <c r="H1797" i="7"/>
  <c r="L1797" i="7" s="1"/>
  <c r="K1796" i="7"/>
  <c r="J1796" i="7"/>
  <c r="I1796" i="7"/>
  <c r="H1796" i="7"/>
  <c r="L1796" i="7" s="1"/>
  <c r="L1795" i="7"/>
  <c r="K1795" i="7"/>
  <c r="J1795" i="7"/>
  <c r="I1795" i="7"/>
  <c r="H1795" i="7"/>
  <c r="K1794" i="7"/>
  <c r="J1794" i="7"/>
  <c r="I1794" i="7"/>
  <c r="H1794" i="7"/>
  <c r="L1794" i="7" s="1"/>
  <c r="L1793" i="7"/>
  <c r="K1793" i="7"/>
  <c r="J1793" i="7"/>
  <c r="I1793" i="7"/>
  <c r="H1793" i="7"/>
  <c r="K1792" i="7"/>
  <c r="J1792" i="7"/>
  <c r="I1792" i="7"/>
  <c r="H1792" i="7"/>
  <c r="L1792" i="7" s="1"/>
  <c r="K1791" i="7"/>
  <c r="J1791" i="7"/>
  <c r="I1791" i="7"/>
  <c r="H1791" i="7"/>
  <c r="L1791" i="7" s="1"/>
  <c r="K1790" i="7"/>
  <c r="J1790" i="7"/>
  <c r="I1790" i="7"/>
  <c r="H1790" i="7"/>
  <c r="L1790" i="7" s="1"/>
  <c r="K1789" i="7"/>
  <c r="J1789" i="7"/>
  <c r="I1789" i="7"/>
  <c r="H1789" i="7"/>
  <c r="L1789" i="7" s="1"/>
  <c r="L1788" i="7"/>
  <c r="K1788" i="7"/>
  <c r="J1788" i="7"/>
  <c r="I1788" i="7"/>
  <c r="H1788" i="7"/>
  <c r="K1787" i="7"/>
  <c r="J1787" i="7"/>
  <c r="I1787" i="7"/>
  <c r="H1787" i="7"/>
  <c r="L1787" i="7" s="1"/>
  <c r="L1786" i="7"/>
  <c r="K1786" i="7"/>
  <c r="J1786" i="7"/>
  <c r="I1786" i="7"/>
  <c r="H1786" i="7"/>
  <c r="L1785" i="7"/>
  <c r="K1785" i="7"/>
  <c r="J1785" i="7"/>
  <c r="I1785" i="7"/>
  <c r="H1785" i="7"/>
  <c r="L1784" i="7"/>
  <c r="K1784" i="7"/>
  <c r="J1784" i="7"/>
  <c r="I1784" i="7"/>
  <c r="H1784" i="7"/>
  <c r="L1783" i="7"/>
  <c r="K1783" i="7"/>
  <c r="J1783" i="7"/>
  <c r="I1783" i="7"/>
  <c r="H1783" i="7"/>
  <c r="K1782" i="7"/>
  <c r="J1782" i="7"/>
  <c r="I1782" i="7"/>
  <c r="H1782" i="7"/>
  <c r="L1782" i="7" s="1"/>
  <c r="L1781" i="7"/>
  <c r="K1781" i="7"/>
  <c r="J1781" i="7"/>
  <c r="I1781" i="7"/>
  <c r="H1781" i="7"/>
  <c r="K1780" i="7"/>
  <c r="J1780" i="7"/>
  <c r="I1780" i="7"/>
  <c r="H1780" i="7"/>
  <c r="L1780" i="7" s="1"/>
  <c r="L1779" i="7"/>
  <c r="K1779" i="7"/>
  <c r="J1779" i="7"/>
  <c r="I1779" i="7"/>
  <c r="H1779" i="7"/>
  <c r="K1778" i="7"/>
  <c r="J1778" i="7"/>
  <c r="I1778" i="7"/>
  <c r="H1778" i="7"/>
  <c r="L1778" i="7" s="1"/>
  <c r="K1777" i="7"/>
  <c r="J1777" i="7"/>
  <c r="I1777" i="7"/>
  <c r="H1777" i="7"/>
  <c r="L1777" i="7" s="1"/>
  <c r="L1776" i="7"/>
  <c r="K1776" i="7"/>
  <c r="J1776" i="7"/>
  <c r="I1776" i="7"/>
  <c r="H1776" i="7"/>
  <c r="L1775" i="7"/>
  <c r="K1775" i="7"/>
  <c r="J1775" i="7"/>
  <c r="I1775" i="7"/>
  <c r="H1775" i="7"/>
  <c r="L1774" i="7"/>
  <c r="K1774" i="7"/>
  <c r="J1774" i="7"/>
  <c r="I1774" i="7"/>
  <c r="H1774" i="7"/>
  <c r="L1773" i="7"/>
  <c r="K1773" i="7"/>
  <c r="J1773" i="7"/>
  <c r="I1773" i="7"/>
  <c r="H1773" i="7"/>
  <c r="K1772" i="7"/>
  <c r="J1772" i="7"/>
  <c r="I1772" i="7"/>
  <c r="H1772" i="7"/>
  <c r="L1772" i="7" s="1"/>
  <c r="L1771" i="7"/>
  <c r="K1771" i="7"/>
  <c r="J1771" i="7"/>
  <c r="I1771" i="7"/>
  <c r="H1771" i="7"/>
  <c r="K1770" i="7"/>
  <c r="J1770" i="7"/>
  <c r="I1770" i="7"/>
  <c r="H1770" i="7"/>
  <c r="L1770" i="7" s="1"/>
  <c r="K1769" i="7"/>
  <c r="J1769" i="7"/>
  <c r="I1769" i="7"/>
  <c r="H1769" i="7"/>
  <c r="L1769" i="7" s="1"/>
  <c r="K1768" i="7"/>
  <c r="J1768" i="7"/>
  <c r="I1768" i="7"/>
  <c r="H1768" i="7"/>
  <c r="L1768" i="7" s="1"/>
  <c r="K1767" i="7"/>
  <c r="J1767" i="7"/>
  <c r="I1767" i="7"/>
  <c r="H1767" i="7"/>
  <c r="L1767" i="7" s="1"/>
  <c r="K1766" i="7"/>
  <c r="J1766" i="7"/>
  <c r="I1766" i="7"/>
  <c r="H1766" i="7"/>
  <c r="L1766" i="7" s="1"/>
  <c r="L1765" i="7"/>
  <c r="K1765" i="7"/>
  <c r="J1765" i="7"/>
  <c r="I1765" i="7"/>
  <c r="H1765" i="7"/>
  <c r="L1764" i="7"/>
  <c r="K1764" i="7"/>
  <c r="J1764" i="7"/>
  <c r="I1764" i="7"/>
  <c r="H1764" i="7"/>
  <c r="L1763" i="7"/>
  <c r="K1763" i="7"/>
  <c r="J1763" i="7"/>
  <c r="I1763" i="7"/>
  <c r="H1763" i="7"/>
  <c r="L1762" i="7"/>
  <c r="K1762" i="7"/>
  <c r="J1762" i="7"/>
  <c r="I1762" i="7"/>
  <c r="H1762" i="7"/>
  <c r="L1761" i="7"/>
  <c r="K1761" i="7"/>
  <c r="J1761" i="7"/>
  <c r="I1761" i="7"/>
  <c r="H1761" i="7"/>
  <c r="K1760" i="7"/>
  <c r="J1760" i="7"/>
  <c r="I1760" i="7"/>
  <c r="H1760" i="7"/>
  <c r="L1760" i="7" s="1"/>
  <c r="K1759" i="7"/>
  <c r="J1759" i="7"/>
  <c r="I1759" i="7"/>
  <c r="H1759" i="7"/>
  <c r="L1759" i="7" s="1"/>
  <c r="L1758" i="7"/>
  <c r="K1758" i="7"/>
  <c r="J1758" i="7"/>
  <c r="I1758" i="7"/>
  <c r="H1758" i="7"/>
  <c r="K1757" i="7"/>
  <c r="J1757" i="7"/>
  <c r="I1757" i="7"/>
  <c r="H1757" i="7"/>
  <c r="L1757" i="7" s="1"/>
  <c r="K1756" i="7"/>
  <c r="J1756" i="7"/>
  <c r="I1756" i="7"/>
  <c r="H1756" i="7"/>
  <c r="L1756" i="7" s="1"/>
  <c r="K1755" i="7"/>
  <c r="J1755" i="7"/>
  <c r="I1755" i="7"/>
  <c r="H1755" i="7"/>
  <c r="L1755" i="7" s="1"/>
  <c r="K1754" i="7"/>
  <c r="J1754" i="7"/>
  <c r="I1754" i="7"/>
  <c r="H1754" i="7"/>
  <c r="L1754" i="7" s="1"/>
  <c r="L1753" i="7"/>
  <c r="K1753" i="7"/>
  <c r="J1753" i="7"/>
  <c r="I1753" i="7"/>
  <c r="H1753" i="7"/>
  <c r="L1752" i="7"/>
  <c r="K1752" i="7"/>
  <c r="J1752" i="7"/>
  <c r="I1752" i="7"/>
  <c r="H1752" i="7"/>
  <c r="L1751" i="7"/>
  <c r="K1751" i="7"/>
  <c r="J1751" i="7"/>
  <c r="I1751" i="7"/>
  <c r="H1751" i="7"/>
  <c r="L1750" i="7"/>
  <c r="K1750" i="7"/>
  <c r="J1750" i="7"/>
  <c r="I1750" i="7"/>
  <c r="H1750" i="7"/>
  <c r="K1749" i="7"/>
  <c r="J1749" i="7"/>
  <c r="I1749" i="7"/>
  <c r="H1749" i="7"/>
  <c r="L1749" i="7" s="1"/>
  <c r="K1748" i="7"/>
  <c r="J1748" i="7"/>
  <c r="I1748" i="7"/>
  <c r="H1748" i="7"/>
  <c r="L1748" i="7" s="1"/>
  <c r="K1747" i="7"/>
  <c r="J1747" i="7"/>
  <c r="I1747" i="7"/>
  <c r="H1747" i="7"/>
  <c r="L1747" i="7" s="1"/>
  <c r="L1746" i="7"/>
  <c r="K1746" i="7"/>
  <c r="J1746" i="7"/>
  <c r="I1746" i="7"/>
  <c r="H1746" i="7"/>
  <c r="K1745" i="7"/>
  <c r="J1745" i="7"/>
  <c r="I1745" i="7"/>
  <c r="H1745" i="7"/>
  <c r="L1745" i="7" s="1"/>
  <c r="K1744" i="7"/>
  <c r="J1744" i="7"/>
  <c r="I1744" i="7"/>
  <c r="H1744" i="7"/>
  <c r="L1744" i="7" s="1"/>
  <c r="L1743" i="7"/>
  <c r="K1743" i="7"/>
  <c r="J1743" i="7"/>
  <c r="I1743" i="7"/>
  <c r="H1743" i="7"/>
  <c r="K1742" i="7"/>
  <c r="J1742" i="7"/>
  <c r="I1742" i="7"/>
  <c r="H1742" i="7"/>
  <c r="L1742" i="7" s="1"/>
  <c r="L1741" i="7"/>
  <c r="K1741" i="7"/>
  <c r="J1741" i="7"/>
  <c r="I1741" i="7"/>
  <c r="H1741" i="7"/>
  <c r="L1740" i="7"/>
  <c r="K1740" i="7"/>
  <c r="J1740" i="7"/>
  <c r="I1740" i="7"/>
  <c r="H1740" i="7"/>
  <c r="L1739" i="7"/>
  <c r="K1739" i="7"/>
  <c r="J1739" i="7"/>
  <c r="I1739" i="7"/>
  <c r="H1739" i="7"/>
  <c r="L1738" i="7"/>
  <c r="K1738" i="7"/>
  <c r="J1738" i="7"/>
  <c r="I1738" i="7"/>
  <c r="H1738" i="7"/>
  <c r="K1737" i="7"/>
  <c r="J1737" i="7"/>
  <c r="I1737" i="7"/>
  <c r="H1737" i="7"/>
  <c r="L1737" i="7" s="1"/>
  <c r="L1736" i="7"/>
  <c r="K1736" i="7"/>
  <c r="J1736" i="7"/>
  <c r="I1736" i="7"/>
  <c r="H1736" i="7"/>
  <c r="K1735" i="7"/>
  <c r="J1735" i="7"/>
  <c r="I1735" i="7"/>
  <c r="H1735" i="7"/>
  <c r="L1735" i="7" s="1"/>
  <c r="L1734" i="7"/>
  <c r="K1734" i="7"/>
  <c r="J1734" i="7"/>
  <c r="I1734" i="7"/>
  <c r="H1734" i="7"/>
  <c r="L1733" i="7"/>
  <c r="K1733" i="7"/>
  <c r="J1733" i="7"/>
  <c r="I1733" i="7"/>
  <c r="H1733" i="7"/>
  <c r="K1732" i="7"/>
  <c r="J1732" i="7"/>
  <c r="I1732" i="7"/>
  <c r="H1732" i="7"/>
  <c r="L1732" i="7" s="1"/>
  <c r="L1731" i="7"/>
  <c r="K1731" i="7"/>
  <c r="J1731" i="7"/>
  <c r="I1731" i="7"/>
  <c r="H1731" i="7"/>
  <c r="K1730" i="7"/>
  <c r="J1730" i="7"/>
  <c r="I1730" i="7"/>
  <c r="H1730" i="7"/>
  <c r="L1730" i="7" s="1"/>
  <c r="L1729" i="7"/>
  <c r="K1729" i="7"/>
  <c r="J1729" i="7"/>
  <c r="I1729" i="7"/>
  <c r="H1729" i="7"/>
  <c r="L1728" i="7"/>
  <c r="K1728" i="7"/>
  <c r="J1728" i="7"/>
  <c r="I1728" i="7"/>
  <c r="H1728" i="7"/>
  <c r="K1727" i="7"/>
  <c r="J1727" i="7"/>
  <c r="I1727" i="7"/>
  <c r="H1727" i="7"/>
  <c r="L1727" i="7" s="1"/>
  <c r="L1726" i="7"/>
  <c r="K1726" i="7"/>
  <c r="J1726" i="7"/>
  <c r="I1726" i="7"/>
  <c r="H1726" i="7"/>
  <c r="K1725" i="7"/>
  <c r="J1725" i="7"/>
  <c r="I1725" i="7"/>
  <c r="H1725" i="7"/>
  <c r="L1725" i="7" s="1"/>
  <c r="L1724" i="7"/>
  <c r="K1724" i="7"/>
  <c r="J1724" i="7"/>
  <c r="I1724" i="7"/>
  <c r="H1724" i="7"/>
  <c r="L1723" i="7"/>
  <c r="K1723" i="7"/>
  <c r="J1723" i="7"/>
  <c r="I1723" i="7"/>
  <c r="H1723" i="7"/>
  <c r="K1722" i="7"/>
  <c r="J1722" i="7"/>
  <c r="I1722" i="7"/>
  <c r="H1722" i="7"/>
  <c r="L1722" i="7" s="1"/>
  <c r="K1721" i="7"/>
  <c r="J1721" i="7"/>
  <c r="I1721" i="7"/>
  <c r="H1721" i="7"/>
  <c r="G1715" i="7"/>
  <c r="F1715" i="7"/>
  <c r="E1715" i="7"/>
  <c r="G1713" i="7"/>
  <c r="F1713" i="7"/>
  <c r="E1713" i="7"/>
  <c r="D1713" i="7"/>
  <c r="K1712" i="7"/>
  <c r="J1712" i="7"/>
  <c r="I1712" i="7"/>
  <c r="H1712" i="7"/>
  <c r="H1713" i="7" s="1"/>
  <c r="K1711" i="7"/>
  <c r="K1713" i="7" s="1"/>
  <c r="J1711" i="7"/>
  <c r="I1711" i="7"/>
  <c r="I1713" i="7" s="1"/>
  <c r="F1710" i="7"/>
  <c r="E1710" i="7"/>
  <c r="D1710" i="7"/>
  <c r="D1715" i="7" s="1"/>
  <c r="L1709" i="7"/>
  <c r="K1709" i="7"/>
  <c r="J1709" i="7"/>
  <c r="I1709" i="7"/>
  <c r="H1709" i="7"/>
  <c r="L1708" i="7"/>
  <c r="K1708" i="7"/>
  <c r="J1708" i="7"/>
  <c r="I1708" i="7"/>
  <c r="H1708" i="7"/>
  <c r="L1707" i="7"/>
  <c r="K1707" i="7"/>
  <c r="J1707" i="7"/>
  <c r="I1707" i="7"/>
  <c r="H1707" i="7"/>
  <c r="L1706" i="7"/>
  <c r="K1706" i="7"/>
  <c r="J1706" i="7"/>
  <c r="I1706" i="7"/>
  <c r="H1706" i="7"/>
  <c r="K1705" i="7"/>
  <c r="J1705" i="7"/>
  <c r="I1705" i="7"/>
  <c r="H1705" i="7"/>
  <c r="L1705" i="7" s="1"/>
  <c r="L1704" i="7"/>
  <c r="K1704" i="7"/>
  <c r="J1704" i="7"/>
  <c r="I1704" i="7"/>
  <c r="H1704" i="7"/>
  <c r="K1703" i="7"/>
  <c r="J1703" i="7"/>
  <c r="I1703" i="7"/>
  <c r="H1703" i="7"/>
  <c r="L1703" i="7" s="1"/>
  <c r="L1702" i="7"/>
  <c r="K1702" i="7"/>
  <c r="J1702" i="7"/>
  <c r="I1702" i="7"/>
  <c r="H1702" i="7"/>
  <c r="K1701" i="7"/>
  <c r="J1701" i="7"/>
  <c r="I1701" i="7"/>
  <c r="H1701" i="7"/>
  <c r="L1701" i="7" s="1"/>
  <c r="K1700" i="7"/>
  <c r="J1700" i="7"/>
  <c r="I1700" i="7"/>
  <c r="H1700" i="7"/>
  <c r="L1700" i="7" s="1"/>
  <c r="K1699" i="7"/>
  <c r="J1699" i="7"/>
  <c r="I1699" i="7"/>
  <c r="H1699" i="7"/>
  <c r="L1699" i="7" s="1"/>
  <c r="L1698" i="7"/>
  <c r="K1698" i="7"/>
  <c r="J1698" i="7"/>
  <c r="I1698" i="7"/>
  <c r="H1698" i="7"/>
  <c r="L1697" i="7"/>
  <c r="K1697" i="7"/>
  <c r="J1697" i="7"/>
  <c r="I1697" i="7"/>
  <c r="H1697" i="7"/>
  <c r="K1696" i="7"/>
  <c r="J1696" i="7"/>
  <c r="I1696" i="7"/>
  <c r="H1696" i="7"/>
  <c r="L1696" i="7" s="1"/>
  <c r="L1695" i="7"/>
  <c r="K1695" i="7"/>
  <c r="J1695" i="7"/>
  <c r="I1695" i="7"/>
  <c r="H1695" i="7"/>
  <c r="L1694" i="7"/>
  <c r="K1694" i="7"/>
  <c r="J1694" i="7"/>
  <c r="I1694" i="7"/>
  <c r="H1694" i="7"/>
  <c r="K1693" i="7"/>
  <c r="J1693" i="7"/>
  <c r="I1693" i="7"/>
  <c r="H1693" i="7"/>
  <c r="L1693" i="7" s="1"/>
  <c r="K1692" i="7"/>
  <c r="J1692" i="7"/>
  <c r="I1692" i="7"/>
  <c r="H1692" i="7"/>
  <c r="L1692" i="7" s="1"/>
  <c r="K1691" i="7"/>
  <c r="J1691" i="7"/>
  <c r="I1691" i="7"/>
  <c r="H1691" i="7"/>
  <c r="L1691" i="7" s="1"/>
  <c r="K1690" i="7"/>
  <c r="J1690" i="7"/>
  <c r="I1690" i="7"/>
  <c r="H1690" i="7"/>
  <c r="L1690" i="7" s="1"/>
  <c r="K1689" i="7"/>
  <c r="J1689" i="7"/>
  <c r="I1689" i="7"/>
  <c r="H1689" i="7"/>
  <c r="L1689" i="7" s="1"/>
  <c r="K1688" i="7"/>
  <c r="J1688" i="7"/>
  <c r="I1688" i="7"/>
  <c r="H1688" i="7"/>
  <c r="L1688" i="7" s="1"/>
  <c r="K1687" i="7"/>
  <c r="J1687" i="7"/>
  <c r="I1687" i="7"/>
  <c r="H1687" i="7"/>
  <c r="L1687" i="7" s="1"/>
  <c r="K1686" i="7"/>
  <c r="J1686" i="7"/>
  <c r="I1686" i="7"/>
  <c r="H1686" i="7"/>
  <c r="L1686" i="7" s="1"/>
  <c r="L1685" i="7"/>
  <c r="K1685" i="7"/>
  <c r="J1685" i="7"/>
  <c r="I1685" i="7"/>
  <c r="H1685" i="7"/>
  <c r="L1684" i="7"/>
  <c r="K1684" i="7"/>
  <c r="J1684" i="7"/>
  <c r="I1684" i="7"/>
  <c r="H1684" i="7"/>
  <c r="L1683" i="7"/>
  <c r="K1683" i="7"/>
  <c r="J1683" i="7"/>
  <c r="I1683" i="7"/>
  <c r="H1683" i="7"/>
  <c r="K1682" i="7"/>
  <c r="J1682" i="7"/>
  <c r="I1682" i="7"/>
  <c r="H1682" i="7"/>
  <c r="L1682" i="7" s="1"/>
  <c r="K1681" i="7"/>
  <c r="J1681" i="7"/>
  <c r="I1681" i="7"/>
  <c r="H1681" i="7"/>
  <c r="L1681" i="7" s="1"/>
  <c r="K1680" i="7"/>
  <c r="J1680" i="7"/>
  <c r="I1680" i="7"/>
  <c r="H1680" i="7"/>
  <c r="L1680" i="7" s="1"/>
  <c r="L1679" i="7"/>
  <c r="K1679" i="7"/>
  <c r="J1679" i="7"/>
  <c r="I1679" i="7"/>
  <c r="H1679" i="7"/>
  <c r="K1678" i="7"/>
  <c r="J1678" i="7"/>
  <c r="I1678" i="7"/>
  <c r="H1678" i="7"/>
  <c r="L1678" i="7" s="1"/>
  <c r="K1677" i="7"/>
  <c r="J1677" i="7"/>
  <c r="I1677" i="7"/>
  <c r="H1677" i="7"/>
  <c r="L1677" i="7" s="1"/>
  <c r="L1676" i="7"/>
  <c r="K1676" i="7"/>
  <c r="J1676" i="7"/>
  <c r="I1676" i="7"/>
  <c r="H1676" i="7"/>
  <c r="K1675" i="7"/>
  <c r="J1675" i="7"/>
  <c r="I1675" i="7"/>
  <c r="H1675" i="7"/>
  <c r="L1675" i="7" s="1"/>
  <c r="L1674" i="7"/>
  <c r="K1674" i="7"/>
  <c r="J1674" i="7"/>
  <c r="I1674" i="7"/>
  <c r="H1674" i="7"/>
  <c r="L1673" i="7"/>
  <c r="K1673" i="7"/>
  <c r="J1673" i="7"/>
  <c r="I1673" i="7"/>
  <c r="H1673" i="7"/>
  <c r="K1672" i="7"/>
  <c r="J1672" i="7"/>
  <c r="I1672" i="7"/>
  <c r="H1672" i="7"/>
  <c r="L1672" i="7" s="1"/>
  <c r="L1671" i="7"/>
  <c r="K1671" i="7"/>
  <c r="J1671" i="7"/>
  <c r="I1671" i="7"/>
  <c r="H1671" i="7"/>
  <c r="K1670" i="7"/>
  <c r="J1670" i="7"/>
  <c r="I1670" i="7"/>
  <c r="H1670" i="7"/>
  <c r="L1670" i="7" s="1"/>
  <c r="L1669" i="7"/>
  <c r="K1669" i="7"/>
  <c r="J1669" i="7"/>
  <c r="I1669" i="7"/>
  <c r="H1669" i="7"/>
  <c r="K1668" i="7"/>
  <c r="J1668" i="7"/>
  <c r="I1668" i="7"/>
  <c r="H1668" i="7"/>
  <c r="L1668" i="7" s="1"/>
  <c r="K1667" i="7"/>
  <c r="J1667" i="7"/>
  <c r="I1667" i="7"/>
  <c r="H1667" i="7"/>
  <c r="L1667" i="7" s="1"/>
  <c r="L1666" i="7"/>
  <c r="K1666" i="7"/>
  <c r="J1666" i="7"/>
  <c r="I1666" i="7"/>
  <c r="H1666" i="7"/>
  <c r="K1665" i="7"/>
  <c r="J1665" i="7"/>
  <c r="I1665" i="7"/>
  <c r="H1665" i="7"/>
  <c r="L1665" i="7" s="1"/>
  <c r="L1664" i="7"/>
  <c r="K1664" i="7"/>
  <c r="J1664" i="7"/>
  <c r="I1664" i="7"/>
  <c r="H1664" i="7"/>
  <c r="K1663" i="7"/>
  <c r="J1663" i="7"/>
  <c r="I1663" i="7"/>
  <c r="H1663" i="7"/>
  <c r="L1663" i="7" s="1"/>
  <c r="L1662" i="7"/>
  <c r="K1662" i="7"/>
  <c r="J1662" i="7"/>
  <c r="I1662" i="7"/>
  <c r="H1662" i="7"/>
  <c r="L1661" i="7"/>
  <c r="K1661" i="7"/>
  <c r="J1661" i="7"/>
  <c r="I1661" i="7"/>
  <c r="H1661" i="7"/>
  <c r="K1660" i="7"/>
  <c r="J1660" i="7"/>
  <c r="I1660" i="7"/>
  <c r="H1660" i="7"/>
  <c r="L1660" i="7" s="1"/>
  <c r="L1659" i="7"/>
  <c r="K1659" i="7"/>
  <c r="J1659" i="7"/>
  <c r="I1659" i="7"/>
  <c r="H1659" i="7"/>
  <c r="L1658" i="7"/>
  <c r="K1658" i="7"/>
  <c r="J1658" i="7"/>
  <c r="I1658" i="7"/>
  <c r="H1658" i="7"/>
  <c r="L1657" i="7"/>
  <c r="K1657" i="7"/>
  <c r="J1657" i="7"/>
  <c r="I1657" i="7"/>
  <c r="H1657" i="7"/>
  <c r="L1656" i="7"/>
  <c r="K1656" i="7"/>
  <c r="J1656" i="7"/>
  <c r="I1656" i="7"/>
  <c r="H1656" i="7"/>
  <c r="L1655" i="7"/>
  <c r="K1655" i="7"/>
  <c r="J1655" i="7"/>
  <c r="I1655" i="7"/>
  <c r="H1655" i="7"/>
  <c r="K1654" i="7"/>
  <c r="J1654" i="7"/>
  <c r="I1654" i="7"/>
  <c r="H1654" i="7"/>
  <c r="L1654" i="7" s="1"/>
  <c r="K1653" i="7"/>
  <c r="J1653" i="7"/>
  <c r="I1653" i="7"/>
  <c r="H1653" i="7"/>
  <c r="L1653" i="7" s="1"/>
  <c r="K1652" i="7"/>
  <c r="J1652" i="7"/>
  <c r="I1652" i="7"/>
  <c r="H1652" i="7"/>
  <c r="L1652" i="7" s="1"/>
  <c r="K1651" i="7"/>
  <c r="J1651" i="7"/>
  <c r="I1651" i="7"/>
  <c r="H1651" i="7"/>
  <c r="L1651" i="7" s="1"/>
  <c r="K1650" i="7"/>
  <c r="J1650" i="7"/>
  <c r="I1650" i="7"/>
  <c r="H1650" i="7"/>
  <c r="L1650" i="7" s="1"/>
  <c r="L1649" i="7"/>
  <c r="K1649" i="7"/>
  <c r="J1649" i="7"/>
  <c r="I1649" i="7"/>
  <c r="H1649" i="7"/>
  <c r="K1648" i="7"/>
  <c r="J1648" i="7"/>
  <c r="I1648" i="7"/>
  <c r="H1648" i="7"/>
  <c r="L1648" i="7" s="1"/>
  <c r="L1647" i="7"/>
  <c r="K1647" i="7"/>
  <c r="J1647" i="7"/>
  <c r="I1647" i="7"/>
  <c r="H1647" i="7"/>
  <c r="L1646" i="7"/>
  <c r="K1646" i="7"/>
  <c r="J1646" i="7"/>
  <c r="I1646" i="7"/>
  <c r="H1646" i="7"/>
  <c r="K1645" i="7"/>
  <c r="J1645" i="7"/>
  <c r="I1645" i="7"/>
  <c r="H1645" i="7"/>
  <c r="L1645" i="7" s="1"/>
  <c r="K1644" i="7"/>
  <c r="J1644" i="7"/>
  <c r="I1644" i="7"/>
  <c r="H1644" i="7"/>
  <c r="L1644" i="7" s="1"/>
  <c r="K1643" i="7"/>
  <c r="J1643" i="7"/>
  <c r="I1643" i="7"/>
  <c r="H1643" i="7"/>
  <c r="L1643" i="7" s="1"/>
  <c r="L1642" i="7"/>
  <c r="K1642" i="7"/>
  <c r="J1642" i="7"/>
  <c r="I1642" i="7"/>
  <c r="H1642" i="7"/>
  <c r="K1641" i="7"/>
  <c r="J1641" i="7"/>
  <c r="I1641" i="7"/>
  <c r="H1641" i="7"/>
  <c r="L1641" i="7" s="1"/>
  <c r="K1640" i="7"/>
  <c r="J1640" i="7"/>
  <c r="I1640" i="7"/>
  <c r="H1640" i="7"/>
  <c r="L1640" i="7" s="1"/>
  <c r="K1639" i="7"/>
  <c r="J1639" i="7"/>
  <c r="I1639" i="7"/>
  <c r="H1639" i="7"/>
  <c r="L1639" i="7" s="1"/>
  <c r="L1638" i="7"/>
  <c r="K1638" i="7"/>
  <c r="J1638" i="7"/>
  <c r="I1638" i="7"/>
  <c r="H1638" i="7"/>
  <c r="L1637" i="7"/>
  <c r="K1637" i="7"/>
  <c r="J1637" i="7"/>
  <c r="I1637" i="7"/>
  <c r="H1637" i="7"/>
  <c r="L1636" i="7"/>
  <c r="K1636" i="7"/>
  <c r="J1636" i="7"/>
  <c r="I1636" i="7"/>
  <c r="H1636" i="7"/>
  <c r="L1635" i="7"/>
  <c r="K1635" i="7"/>
  <c r="J1635" i="7"/>
  <c r="I1635" i="7"/>
  <c r="H1635" i="7"/>
  <c r="K1634" i="7"/>
  <c r="J1634" i="7"/>
  <c r="I1634" i="7"/>
  <c r="H1634" i="7"/>
  <c r="L1634" i="7" s="1"/>
  <c r="L1633" i="7"/>
  <c r="K1633" i="7"/>
  <c r="J1633" i="7"/>
  <c r="I1633" i="7"/>
  <c r="H1633" i="7"/>
  <c r="L1632" i="7"/>
  <c r="K1632" i="7"/>
  <c r="J1632" i="7"/>
  <c r="I1632" i="7"/>
  <c r="H1632" i="7"/>
  <c r="K1631" i="7"/>
  <c r="J1631" i="7"/>
  <c r="I1631" i="7"/>
  <c r="H1631" i="7"/>
  <c r="L1631" i="7" s="1"/>
  <c r="K1630" i="7"/>
  <c r="J1630" i="7"/>
  <c r="I1630" i="7"/>
  <c r="H1630" i="7"/>
  <c r="L1630" i="7" s="1"/>
  <c r="K1629" i="7"/>
  <c r="J1629" i="7"/>
  <c r="I1629" i="7"/>
  <c r="H1629" i="7"/>
  <c r="L1629" i="7" s="1"/>
  <c r="L1628" i="7"/>
  <c r="K1628" i="7"/>
  <c r="J1628" i="7"/>
  <c r="I1628" i="7"/>
  <c r="H1628" i="7"/>
  <c r="K1627" i="7"/>
  <c r="J1627" i="7"/>
  <c r="I1627" i="7"/>
  <c r="H1627" i="7"/>
  <c r="L1627" i="7" s="1"/>
  <c r="L1626" i="7"/>
  <c r="K1626" i="7"/>
  <c r="J1626" i="7"/>
  <c r="I1626" i="7"/>
  <c r="H1626" i="7"/>
  <c r="L1625" i="7"/>
  <c r="K1625" i="7"/>
  <c r="J1625" i="7"/>
  <c r="I1625" i="7"/>
  <c r="H1625" i="7"/>
  <c r="K1624" i="7"/>
  <c r="J1624" i="7"/>
  <c r="I1624" i="7"/>
  <c r="H1624" i="7"/>
  <c r="L1624" i="7" s="1"/>
  <c r="L1623" i="7"/>
  <c r="K1623" i="7"/>
  <c r="J1623" i="7"/>
  <c r="I1623" i="7"/>
  <c r="H1623" i="7"/>
  <c r="L1622" i="7"/>
  <c r="K1622" i="7"/>
  <c r="J1622" i="7"/>
  <c r="I1622" i="7"/>
  <c r="H1622" i="7"/>
  <c r="K1621" i="7"/>
  <c r="J1621" i="7"/>
  <c r="I1621" i="7"/>
  <c r="H1621" i="7"/>
  <c r="L1621" i="7" s="1"/>
  <c r="L1620" i="7"/>
  <c r="K1620" i="7"/>
  <c r="J1620" i="7"/>
  <c r="I1620" i="7"/>
  <c r="H1620" i="7"/>
  <c r="K1619" i="7"/>
  <c r="J1619" i="7"/>
  <c r="I1619" i="7"/>
  <c r="H1619" i="7"/>
  <c r="L1619" i="7" s="1"/>
  <c r="K1618" i="7"/>
  <c r="J1618" i="7"/>
  <c r="I1618" i="7"/>
  <c r="H1618" i="7"/>
  <c r="L1618" i="7" s="1"/>
  <c r="K1617" i="7"/>
  <c r="J1617" i="7"/>
  <c r="I1617" i="7"/>
  <c r="H1617" i="7"/>
  <c r="L1617" i="7" s="1"/>
  <c r="K1616" i="7"/>
  <c r="J1616" i="7"/>
  <c r="I1616" i="7"/>
  <c r="H1616" i="7"/>
  <c r="L1616" i="7" s="1"/>
  <c r="K1615" i="7"/>
  <c r="J1615" i="7"/>
  <c r="I1615" i="7"/>
  <c r="H1615" i="7"/>
  <c r="L1615" i="7" s="1"/>
  <c r="L1614" i="7"/>
  <c r="K1614" i="7"/>
  <c r="J1614" i="7"/>
  <c r="I1614" i="7"/>
  <c r="H1614" i="7"/>
  <c r="L1613" i="7"/>
  <c r="K1613" i="7"/>
  <c r="J1613" i="7"/>
  <c r="I1613" i="7"/>
  <c r="H1613" i="7"/>
  <c r="L1612" i="7"/>
  <c r="K1612" i="7"/>
  <c r="J1612" i="7"/>
  <c r="I1612" i="7"/>
  <c r="H1612" i="7"/>
  <c r="K1611" i="7"/>
  <c r="J1611" i="7"/>
  <c r="I1611" i="7"/>
  <c r="H1611" i="7"/>
  <c r="L1611" i="7" s="1"/>
  <c r="K1610" i="7"/>
  <c r="J1610" i="7"/>
  <c r="I1610" i="7"/>
  <c r="H1610" i="7"/>
  <c r="L1610" i="7" s="1"/>
  <c r="L1609" i="7"/>
  <c r="K1609" i="7"/>
  <c r="J1609" i="7"/>
  <c r="I1609" i="7"/>
  <c r="H1609" i="7"/>
  <c r="L1608" i="7"/>
  <c r="K1608" i="7"/>
  <c r="J1608" i="7"/>
  <c r="I1608" i="7"/>
  <c r="H1608" i="7"/>
  <c r="L1607" i="7"/>
  <c r="K1607" i="7"/>
  <c r="J1607" i="7"/>
  <c r="I1607" i="7"/>
  <c r="H1607" i="7"/>
  <c r="K1606" i="7"/>
  <c r="J1606" i="7"/>
  <c r="I1606" i="7"/>
  <c r="H1606" i="7"/>
  <c r="L1606" i="7" s="1"/>
  <c r="K1605" i="7"/>
  <c r="J1605" i="7"/>
  <c r="I1605" i="7"/>
  <c r="H1605" i="7"/>
  <c r="L1605" i="7" s="1"/>
  <c r="L1604" i="7"/>
  <c r="K1604" i="7"/>
  <c r="J1604" i="7"/>
  <c r="I1604" i="7"/>
  <c r="H1604" i="7"/>
  <c r="L1603" i="7"/>
  <c r="K1603" i="7"/>
  <c r="J1603" i="7"/>
  <c r="I1603" i="7"/>
  <c r="H1603" i="7"/>
  <c r="L1602" i="7"/>
  <c r="K1602" i="7"/>
  <c r="J1602" i="7"/>
  <c r="I1602" i="7"/>
  <c r="H1602" i="7"/>
  <c r="L1601" i="7"/>
  <c r="K1601" i="7"/>
  <c r="J1601" i="7"/>
  <c r="I1601" i="7"/>
  <c r="H1601" i="7"/>
  <c r="L1600" i="7"/>
  <c r="K1600" i="7"/>
  <c r="J1600" i="7"/>
  <c r="I1600" i="7"/>
  <c r="H1600" i="7"/>
  <c r="K1599" i="7"/>
  <c r="J1599" i="7"/>
  <c r="I1599" i="7"/>
  <c r="H1599" i="7"/>
  <c r="L1599" i="7" s="1"/>
  <c r="L1598" i="7"/>
  <c r="K1598" i="7"/>
  <c r="J1598" i="7"/>
  <c r="I1598" i="7"/>
  <c r="H1598" i="7"/>
  <c r="L1597" i="7"/>
  <c r="K1597" i="7"/>
  <c r="J1597" i="7"/>
  <c r="I1597" i="7"/>
  <c r="H1597" i="7"/>
  <c r="K1596" i="7"/>
  <c r="J1596" i="7"/>
  <c r="I1596" i="7"/>
  <c r="H1596" i="7"/>
  <c r="L1596" i="7" s="1"/>
  <c r="L1595" i="7"/>
  <c r="K1595" i="7"/>
  <c r="J1595" i="7"/>
  <c r="I1595" i="7"/>
  <c r="H1595" i="7"/>
  <c r="L1594" i="7"/>
  <c r="K1594" i="7"/>
  <c r="J1594" i="7"/>
  <c r="I1594" i="7"/>
  <c r="H1594" i="7"/>
  <c r="K1593" i="7"/>
  <c r="J1593" i="7"/>
  <c r="I1593" i="7"/>
  <c r="H1593" i="7"/>
  <c r="L1593" i="7" s="1"/>
  <c r="K1592" i="7"/>
  <c r="J1592" i="7"/>
  <c r="I1592" i="7"/>
  <c r="H1592" i="7"/>
  <c r="L1592" i="7" s="1"/>
  <c r="K1591" i="7"/>
  <c r="J1591" i="7"/>
  <c r="I1591" i="7"/>
  <c r="H1591" i="7"/>
  <c r="G1583" i="7"/>
  <c r="D1583" i="7"/>
  <c r="F1582" i="7"/>
  <c r="F1583" i="7" s="1"/>
  <c r="E1582" i="7"/>
  <c r="E1583" i="7" s="1"/>
  <c r="D1582" i="7"/>
  <c r="L1581" i="7"/>
  <c r="K1581" i="7"/>
  <c r="J1581" i="7"/>
  <c r="I1581" i="7"/>
  <c r="H1581" i="7"/>
  <c r="K1580" i="7"/>
  <c r="J1580" i="7"/>
  <c r="I1580" i="7"/>
  <c r="H1580" i="7"/>
  <c r="L1580" i="7" s="1"/>
  <c r="L1579" i="7"/>
  <c r="K1579" i="7"/>
  <c r="J1579" i="7"/>
  <c r="I1579" i="7"/>
  <c r="H1579" i="7"/>
  <c r="K1578" i="7"/>
  <c r="J1578" i="7"/>
  <c r="I1578" i="7"/>
  <c r="H1578" i="7"/>
  <c r="L1578" i="7" s="1"/>
  <c r="L1577" i="7"/>
  <c r="K1577" i="7"/>
  <c r="J1577" i="7"/>
  <c r="I1577" i="7"/>
  <c r="H1577" i="7"/>
  <c r="L1576" i="7"/>
  <c r="K1576" i="7"/>
  <c r="J1576" i="7"/>
  <c r="I1576" i="7"/>
  <c r="H1576" i="7"/>
  <c r="K1575" i="7"/>
  <c r="J1575" i="7"/>
  <c r="I1575" i="7"/>
  <c r="H1575" i="7"/>
  <c r="L1575" i="7" s="1"/>
  <c r="L1574" i="7"/>
  <c r="K1574" i="7"/>
  <c r="J1574" i="7"/>
  <c r="I1574" i="7"/>
  <c r="H1574" i="7"/>
  <c r="K1573" i="7"/>
  <c r="J1573" i="7"/>
  <c r="I1573" i="7"/>
  <c r="H1573" i="7"/>
  <c r="L1573" i="7" s="1"/>
  <c r="L1572" i="7"/>
  <c r="K1572" i="7"/>
  <c r="J1572" i="7"/>
  <c r="I1572" i="7"/>
  <c r="H1572" i="7"/>
  <c r="K1571" i="7"/>
  <c r="J1571" i="7"/>
  <c r="I1571" i="7"/>
  <c r="H1571" i="7"/>
  <c r="L1571" i="7" s="1"/>
  <c r="K1570" i="7"/>
  <c r="J1570" i="7"/>
  <c r="I1570" i="7"/>
  <c r="H1570" i="7"/>
  <c r="L1570" i="7" s="1"/>
  <c r="L1569" i="7"/>
  <c r="K1569" i="7"/>
  <c r="J1569" i="7"/>
  <c r="I1569" i="7"/>
  <c r="H1569" i="7"/>
  <c r="L1568" i="7"/>
  <c r="K1568" i="7"/>
  <c r="J1568" i="7"/>
  <c r="I1568" i="7"/>
  <c r="H1568" i="7"/>
  <c r="K1567" i="7"/>
  <c r="J1567" i="7"/>
  <c r="I1567" i="7"/>
  <c r="H1567" i="7"/>
  <c r="L1567" i="7" s="1"/>
  <c r="K1566" i="7"/>
  <c r="J1566" i="7"/>
  <c r="I1566" i="7"/>
  <c r="H1566" i="7"/>
  <c r="L1566" i="7" s="1"/>
  <c r="K1565" i="7"/>
  <c r="J1565" i="7"/>
  <c r="I1565" i="7"/>
  <c r="H1565" i="7"/>
  <c r="L1565" i="7" s="1"/>
  <c r="K1564" i="7"/>
  <c r="J1564" i="7"/>
  <c r="I1564" i="7"/>
  <c r="H1564" i="7"/>
  <c r="L1564" i="7" s="1"/>
  <c r="L1563" i="7"/>
  <c r="K1563" i="7"/>
  <c r="J1563" i="7"/>
  <c r="I1563" i="7"/>
  <c r="H1563" i="7"/>
  <c r="L1562" i="7"/>
  <c r="K1562" i="7"/>
  <c r="J1562" i="7"/>
  <c r="I1562" i="7"/>
  <c r="H1562" i="7"/>
  <c r="K1561" i="7"/>
  <c r="J1561" i="7"/>
  <c r="I1561" i="7"/>
  <c r="H1561" i="7"/>
  <c r="L1561" i="7" s="1"/>
  <c r="K1560" i="7"/>
  <c r="J1560" i="7"/>
  <c r="I1560" i="7"/>
  <c r="H1560" i="7"/>
  <c r="L1560" i="7" s="1"/>
  <c r="K1559" i="7"/>
  <c r="J1559" i="7"/>
  <c r="I1559" i="7"/>
  <c r="H1559" i="7"/>
  <c r="L1559" i="7" s="1"/>
  <c r="L1558" i="7"/>
  <c r="K1558" i="7"/>
  <c r="J1558" i="7"/>
  <c r="I1558" i="7"/>
  <c r="H1558" i="7"/>
  <c r="L1557" i="7"/>
  <c r="K1557" i="7"/>
  <c r="J1557" i="7"/>
  <c r="I1557" i="7"/>
  <c r="H1557" i="7"/>
  <c r="K1556" i="7"/>
  <c r="J1556" i="7"/>
  <c r="I1556" i="7"/>
  <c r="H1556" i="7"/>
  <c r="L1556" i="7" s="1"/>
  <c r="L1555" i="7"/>
  <c r="K1555" i="7"/>
  <c r="J1555" i="7"/>
  <c r="I1555" i="7"/>
  <c r="H1555" i="7"/>
  <c r="L1554" i="7"/>
  <c r="K1554" i="7"/>
  <c r="J1554" i="7"/>
  <c r="I1554" i="7"/>
  <c r="H1554" i="7"/>
  <c r="L1553" i="7"/>
  <c r="K1553" i="7"/>
  <c r="J1553" i="7"/>
  <c r="I1553" i="7"/>
  <c r="H1553" i="7"/>
  <c r="L1552" i="7"/>
  <c r="K1552" i="7"/>
  <c r="J1552" i="7"/>
  <c r="I1552" i="7"/>
  <c r="H1552" i="7"/>
  <c r="K1551" i="7"/>
  <c r="J1551" i="7"/>
  <c r="I1551" i="7"/>
  <c r="H1551" i="7"/>
  <c r="L1551" i="7" s="1"/>
  <c r="K1550" i="7"/>
  <c r="J1550" i="7"/>
  <c r="I1550" i="7"/>
  <c r="H1550" i="7"/>
  <c r="L1550" i="7" s="1"/>
  <c r="K1549" i="7"/>
  <c r="J1549" i="7"/>
  <c r="I1549" i="7"/>
  <c r="H1549" i="7"/>
  <c r="L1549" i="7" s="1"/>
  <c r="L1548" i="7"/>
  <c r="K1548" i="7"/>
  <c r="J1548" i="7"/>
  <c r="I1548" i="7"/>
  <c r="H1548" i="7"/>
  <c r="L1547" i="7"/>
  <c r="K1547" i="7"/>
  <c r="J1547" i="7"/>
  <c r="I1547" i="7"/>
  <c r="H1547" i="7"/>
  <c r="K1546" i="7"/>
  <c r="J1546" i="7"/>
  <c r="I1546" i="7"/>
  <c r="H1546" i="7"/>
  <c r="L1546" i="7" s="1"/>
  <c r="L1545" i="7"/>
  <c r="K1545" i="7"/>
  <c r="J1545" i="7"/>
  <c r="I1545" i="7"/>
  <c r="H1545" i="7"/>
  <c r="K1544" i="7"/>
  <c r="J1544" i="7"/>
  <c r="I1544" i="7"/>
  <c r="H1544" i="7"/>
  <c r="L1544" i="7" s="1"/>
  <c r="L1543" i="7"/>
  <c r="K1543" i="7"/>
  <c r="J1543" i="7"/>
  <c r="I1543" i="7"/>
  <c r="H1543" i="7"/>
  <c r="K1542" i="7"/>
  <c r="J1542" i="7"/>
  <c r="I1542" i="7"/>
  <c r="H1542" i="7"/>
  <c r="L1542" i="7" s="1"/>
  <c r="K1541" i="7"/>
  <c r="J1541" i="7"/>
  <c r="I1541" i="7"/>
  <c r="H1541" i="7"/>
  <c r="L1541" i="7" s="1"/>
  <c r="K1540" i="7"/>
  <c r="J1540" i="7"/>
  <c r="I1540" i="7"/>
  <c r="H1540" i="7"/>
  <c r="L1540" i="7" s="1"/>
  <c r="K1539" i="7"/>
  <c r="J1539" i="7"/>
  <c r="I1539" i="7"/>
  <c r="H1539" i="7"/>
  <c r="L1539" i="7" s="1"/>
  <c r="L1538" i="7"/>
  <c r="K1538" i="7"/>
  <c r="J1538" i="7"/>
  <c r="I1538" i="7"/>
  <c r="H1538" i="7"/>
  <c r="K1537" i="7"/>
  <c r="J1537" i="7"/>
  <c r="I1537" i="7"/>
  <c r="H1537" i="7"/>
  <c r="L1537" i="7" s="1"/>
  <c r="L1536" i="7"/>
  <c r="K1536" i="7"/>
  <c r="J1536" i="7"/>
  <c r="I1536" i="7"/>
  <c r="H1536" i="7"/>
  <c r="G1528" i="7"/>
  <c r="E1528" i="7"/>
  <c r="D1528" i="7"/>
  <c r="K1526" i="7"/>
  <c r="J1526" i="7"/>
  <c r="H1526" i="7"/>
  <c r="G1526" i="7"/>
  <c r="F1526" i="7"/>
  <c r="E1526" i="7"/>
  <c r="D1526" i="7"/>
  <c r="K1525" i="7"/>
  <c r="J1525" i="7"/>
  <c r="I1525" i="7"/>
  <c r="I1526" i="7" s="1"/>
  <c r="H1525" i="7"/>
  <c r="L1525" i="7" s="1"/>
  <c r="L1526" i="7" s="1"/>
  <c r="F1524" i="7"/>
  <c r="F1528" i="7" s="1"/>
  <c r="E1524" i="7"/>
  <c r="D1524" i="7"/>
  <c r="K1523" i="7"/>
  <c r="J1523" i="7"/>
  <c r="I1523" i="7"/>
  <c r="H1523" i="7"/>
  <c r="L1523" i="7" s="1"/>
  <c r="L1522" i="7"/>
  <c r="K1522" i="7"/>
  <c r="J1522" i="7"/>
  <c r="I1522" i="7"/>
  <c r="H1522" i="7"/>
  <c r="L1521" i="7"/>
  <c r="K1521" i="7"/>
  <c r="J1521" i="7"/>
  <c r="I1521" i="7"/>
  <c r="H1521" i="7"/>
  <c r="L1520" i="7"/>
  <c r="K1520" i="7"/>
  <c r="J1520" i="7"/>
  <c r="I1520" i="7"/>
  <c r="H1520" i="7"/>
  <c r="L1519" i="7"/>
  <c r="K1519" i="7"/>
  <c r="J1519" i="7"/>
  <c r="I1519" i="7"/>
  <c r="H1519" i="7"/>
  <c r="K1518" i="7"/>
  <c r="J1518" i="7"/>
  <c r="I1518" i="7"/>
  <c r="H1518" i="7"/>
  <c r="L1518" i="7" s="1"/>
  <c r="K1517" i="7"/>
  <c r="J1517" i="7"/>
  <c r="I1517" i="7"/>
  <c r="H1517" i="7"/>
  <c r="L1517" i="7" s="1"/>
  <c r="L1516" i="7"/>
  <c r="K1516" i="7"/>
  <c r="J1516" i="7"/>
  <c r="I1516" i="7"/>
  <c r="H1516" i="7"/>
  <c r="L1515" i="7"/>
  <c r="K1515" i="7"/>
  <c r="J1515" i="7"/>
  <c r="I1515" i="7"/>
  <c r="H1515" i="7"/>
  <c r="K1514" i="7"/>
  <c r="J1514" i="7"/>
  <c r="I1514" i="7"/>
  <c r="H1514" i="7"/>
  <c r="L1514" i="7" s="1"/>
  <c r="K1513" i="7"/>
  <c r="J1513" i="7"/>
  <c r="I1513" i="7"/>
  <c r="H1513" i="7"/>
  <c r="L1513" i="7" s="1"/>
  <c r="K1512" i="7"/>
  <c r="J1512" i="7"/>
  <c r="I1512" i="7"/>
  <c r="H1512" i="7"/>
  <c r="L1512" i="7" s="1"/>
  <c r="L1511" i="7"/>
  <c r="K1511" i="7"/>
  <c r="J1511" i="7"/>
  <c r="I1511" i="7"/>
  <c r="H1511" i="7"/>
  <c r="K1510" i="7"/>
  <c r="J1510" i="7"/>
  <c r="I1510" i="7"/>
  <c r="H1510" i="7"/>
  <c r="L1510" i="7" s="1"/>
  <c r="K1509" i="7"/>
  <c r="J1509" i="7"/>
  <c r="I1509" i="7"/>
  <c r="H1509" i="7"/>
  <c r="L1509" i="7" s="1"/>
  <c r="L1508" i="7"/>
  <c r="K1508" i="7"/>
  <c r="J1508" i="7"/>
  <c r="I1508" i="7"/>
  <c r="H1508" i="7"/>
  <c r="L1507" i="7"/>
  <c r="K1507" i="7"/>
  <c r="J1507" i="7"/>
  <c r="I1507" i="7"/>
  <c r="H1507" i="7"/>
  <c r="K1506" i="7"/>
  <c r="J1506" i="7"/>
  <c r="I1506" i="7"/>
  <c r="H1506" i="7"/>
  <c r="L1506" i="7" s="1"/>
  <c r="L1505" i="7"/>
  <c r="K1505" i="7"/>
  <c r="J1505" i="7"/>
  <c r="I1505" i="7"/>
  <c r="H1505" i="7"/>
  <c r="K1504" i="7"/>
  <c r="J1504" i="7"/>
  <c r="I1504" i="7"/>
  <c r="H1504" i="7"/>
  <c r="L1504" i="7" s="1"/>
  <c r="K1503" i="7"/>
  <c r="J1503" i="7"/>
  <c r="I1503" i="7"/>
  <c r="H1503" i="7"/>
  <c r="L1503" i="7" s="1"/>
  <c r="L1502" i="7"/>
  <c r="K1502" i="7"/>
  <c r="J1502" i="7"/>
  <c r="I1502" i="7"/>
  <c r="H1502" i="7"/>
  <c r="L1501" i="7"/>
  <c r="K1501" i="7"/>
  <c r="J1501" i="7"/>
  <c r="I1501" i="7"/>
  <c r="H1501" i="7"/>
  <c r="K1500" i="7"/>
  <c r="J1500" i="7"/>
  <c r="I1500" i="7"/>
  <c r="H1500" i="7"/>
  <c r="L1500" i="7" s="1"/>
  <c r="L1499" i="7"/>
  <c r="K1499" i="7"/>
  <c r="J1499" i="7"/>
  <c r="I1499" i="7"/>
  <c r="H1499" i="7"/>
  <c r="K1498" i="7"/>
  <c r="J1498" i="7"/>
  <c r="I1498" i="7"/>
  <c r="H1498" i="7"/>
  <c r="L1498" i="7" s="1"/>
  <c r="L1497" i="7"/>
  <c r="K1497" i="7"/>
  <c r="J1497" i="7"/>
  <c r="I1497" i="7"/>
  <c r="H1497" i="7"/>
  <c r="L1496" i="7"/>
  <c r="K1496" i="7"/>
  <c r="J1496" i="7"/>
  <c r="I1496" i="7"/>
  <c r="H1496" i="7"/>
  <c r="K1495" i="7"/>
  <c r="J1495" i="7"/>
  <c r="I1495" i="7"/>
  <c r="H1495" i="7"/>
  <c r="L1495" i="7" s="1"/>
  <c r="K1494" i="7"/>
  <c r="J1494" i="7"/>
  <c r="I1494" i="7"/>
  <c r="H1494" i="7"/>
  <c r="L1494" i="7" s="1"/>
  <c r="K1493" i="7"/>
  <c r="J1493" i="7"/>
  <c r="I1493" i="7"/>
  <c r="H1493" i="7"/>
  <c r="L1493" i="7" s="1"/>
  <c r="K1492" i="7"/>
  <c r="J1492" i="7"/>
  <c r="I1492" i="7"/>
  <c r="H1492" i="7"/>
  <c r="L1492" i="7" s="1"/>
  <c r="L1491" i="7"/>
  <c r="K1491" i="7"/>
  <c r="J1491" i="7"/>
  <c r="I1491" i="7"/>
  <c r="H1491" i="7"/>
  <c r="L1490" i="7"/>
  <c r="K1490" i="7"/>
  <c r="J1490" i="7"/>
  <c r="I1490" i="7"/>
  <c r="H1490" i="7"/>
  <c r="K1489" i="7"/>
  <c r="J1489" i="7"/>
  <c r="I1489" i="7"/>
  <c r="H1489" i="7"/>
  <c r="L1489" i="7" s="1"/>
  <c r="K1488" i="7"/>
  <c r="J1488" i="7"/>
  <c r="I1488" i="7"/>
  <c r="H1488" i="7"/>
  <c r="L1488" i="7" s="1"/>
  <c r="K1487" i="7"/>
  <c r="J1487" i="7"/>
  <c r="I1487" i="7"/>
  <c r="H1487" i="7"/>
  <c r="L1487" i="7" s="1"/>
  <c r="L1486" i="7"/>
  <c r="K1486" i="7"/>
  <c r="J1486" i="7"/>
  <c r="I1486" i="7"/>
  <c r="H1486" i="7"/>
  <c r="L1485" i="7"/>
  <c r="K1485" i="7"/>
  <c r="J1485" i="7"/>
  <c r="I1485" i="7"/>
  <c r="H1485" i="7"/>
  <c r="L1484" i="7"/>
  <c r="K1484" i="7"/>
  <c r="J1484" i="7"/>
  <c r="I1484" i="7"/>
  <c r="H1484" i="7"/>
  <c r="K1483" i="7"/>
  <c r="J1483" i="7"/>
  <c r="I1483" i="7"/>
  <c r="H1483" i="7"/>
  <c r="L1483" i="7" s="1"/>
  <c r="K1482" i="7"/>
  <c r="J1482" i="7"/>
  <c r="I1482" i="7"/>
  <c r="H1482" i="7"/>
  <c r="L1482" i="7" s="1"/>
  <c r="K1481" i="7"/>
  <c r="J1481" i="7"/>
  <c r="I1481" i="7"/>
  <c r="H1481" i="7"/>
  <c r="L1481" i="7" s="1"/>
  <c r="L1480" i="7"/>
  <c r="K1480" i="7"/>
  <c r="J1480" i="7"/>
  <c r="I1480" i="7"/>
  <c r="H1480" i="7"/>
  <c r="L1479" i="7"/>
  <c r="K1479" i="7"/>
  <c r="J1479" i="7"/>
  <c r="I1479" i="7"/>
  <c r="H1479" i="7"/>
  <c r="K1478" i="7"/>
  <c r="J1478" i="7"/>
  <c r="I1478" i="7"/>
  <c r="H1478" i="7"/>
  <c r="L1478" i="7" s="1"/>
  <c r="K1477" i="7"/>
  <c r="J1477" i="7"/>
  <c r="I1477" i="7"/>
  <c r="H1477" i="7"/>
  <c r="L1477" i="7" s="1"/>
  <c r="K1476" i="7"/>
  <c r="J1476" i="7"/>
  <c r="I1476" i="7"/>
  <c r="H1476" i="7"/>
  <c r="L1476" i="7" s="1"/>
  <c r="L1475" i="7"/>
  <c r="K1475" i="7"/>
  <c r="J1475" i="7"/>
  <c r="I1475" i="7"/>
  <c r="H1475" i="7"/>
  <c r="L1474" i="7"/>
  <c r="K1474" i="7"/>
  <c r="J1474" i="7"/>
  <c r="I1474" i="7"/>
  <c r="H1474" i="7"/>
  <c r="K1473" i="7"/>
  <c r="J1473" i="7"/>
  <c r="I1473" i="7"/>
  <c r="H1473" i="7"/>
  <c r="L1473" i="7" s="1"/>
  <c r="L1472" i="7"/>
  <c r="K1472" i="7"/>
  <c r="J1472" i="7"/>
  <c r="I1472" i="7"/>
  <c r="H1472" i="7"/>
  <c r="K1471" i="7"/>
  <c r="J1471" i="7"/>
  <c r="I1471" i="7"/>
  <c r="H1471" i="7"/>
  <c r="L1471" i="7" s="1"/>
  <c r="K1470" i="7"/>
  <c r="J1470" i="7"/>
  <c r="I1470" i="7"/>
  <c r="H1470" i="7"/>
  <c r="L1470" i="7" s="1"/>
  <c r="L1469" i="7"/>
  <c r="K1469" i="7"/>
  <c r="J1469" i="7"/>
  <c r="I1469" i="7"/>
  <c r="H1469" i="7"/>
  <c r="L1468" i="7"/>
  <c r="K1468" i="7"/>
  <c r="J1468" i="7"/>
  <c r="I1468" i="7"/>
  <c r="H1468" i="7"/>
  <c r="K1467" i="7"/>
  <c r="J1467" i="7"/>
  <c r="I1467" i="7"/>
  <c r="H1467" i="7"/>
  <c r="L1467" i="7" s="1"/>
  <c r="K1466" i="7"/>
  <c r="J1466" i="7"/>
  <c r="I1466" i="7"/>
  <c r="H1466" i="7"/>
  <c r="L1466" i="7" s="1"/>
  <c r="K1465" i="7"/>
  <c r="J1465" i="7"/>
  <c r="I1465" i="7"/>
  <c r="H1465" i="7"/>
  <c r="L1465" i="7" s="1"/>
  <c r="K1464" i="7"/>
  <c r="J1464" i="7"/>
  <c r="I1464" i="7"/>
  <c r="H1464" i="7"/>
  <c r="L1464" i="7" s="1"/>
  <c r="K1463" i="7"/>
  <c r="J1463" i="7"/>
  <c r="I1463" i="7"/>
  <c r="H1463" i="7"/>
  <c r="L1463" i="7" s="1"/>
  <c r="K1462" i="7"/>
  <c r="J1462" i="7"/>
  <c r="I1462" i="7"/>
  <c r="H1462" i="7"/>
  <c r="L1462" i="7" s="1"/>
  <c r="K1461" i="7"/>
  <c r="J1461" i="7"/>
  <c r="I1461" i="7"/>
  <c r="H1461" i="7"/>
  <c r="L1461" i="7" s="1"/>
  <c r="L1460" i="7"/>
  <c r="K1460" i="7"/>
  <c r="J1460" i="7"/>
  <c r="I1460" i="7"/>
  <c r="H1460" i="7"/>
  <c r="L1459" i="7"/>
  <c r="K1459" i="7"/>
  <c r="J1459" i="7"/>
  <c r="I1459" i="7"/>
  <c r="H1459" i="7"/>
  <c r="L1458" i="7"/>
  <c r="K1458" i="7"/>
  <c r="J1458" i="7"/>
  <c r="I1458" i="7"/>
  <c r="H1458" i="7"/>
  <c r="K1457" i="7"/>
  <c r="J1457" i="7"/>
  <c r="I1457" i="7"/>
  <c r="H1457" i="7"/>
  <c r="L1457" i="7" s="1"/>
  <c r="K1456" i="7"/>
  <c r="J1456" i="7"/>
  <c r="I1456" i="7"/>
  <c r="H1456" i="7"/>
  <c r="L1456" i="7" s="1"/>
  <c r="K1455" i="7"/>
  <c r="J1455" i="7"/>
  <c r="I1455" i="7"/>
  <c r="H1455" i="7"/>
  <c r="L1455" i="7" s="1"/>
  <c r="L1454" i="7"/>
  <c r="K1454" i="7"/>
  <c r="J1454" i="7"/>
  <c r="I1454" i="7"/>
  <c r="H1454" i="7"/>
  <c r="K1453" i="7"/>
  <c r="J1453" i="7"/>
  <c r="I1453" i="7"/>
  <c r="H1453" i="7"/>
  <c r="L1453" i="7" s="1"/>
  <c r="K1452" i="7"/>
  <c r="J1452" i="7"/>
  <c r="I1452" i="7"/>
  <c r="H1452" i="7"/>
  <c r="L1452" i="7" s="1"/>
  <c r="K1451" i="7"/>
  <c r="J1451" i="7"/>
  <c r="I1451" i="7"/>
  <c r="H1451" i="7"/>
  <c r="L1451" i="7" s="1"/>
  <c r="L1450" i="7"/>
  <c r="K1450" i="7"/>
  <c r="J1450" i="7"/>
  <c r="I1450" i="7"/>
  <c r="H1450" i="7"/>
  <c r="L1449" i="7"/>
  <c r="K1449" i="7"/>
  <c r="J1449" i="7"/>
  <c r="I1449" i="7"/>
  <c r="H1449" i="7"/>
  <c r="L1448" i="7"/>
  <c r="K1448" i="7"/>
  <c r="J1448" i="7"/>
  <c r="I1448" i="7"/>
  <c r="H1448" i="7"/>
  <c r="K1447" i="7"/>
  <c r="J1447" i="7"/>
  <c r="I1447" i="7"/>
  <c r="H1447" i="7"/>
  <c r="L1447" i="7" s="1"/>
  <c r="K1446" i="7"/>
  <c r="J1446" i="7"/>
  <c r="I1446" i="7"/>
  <c r="H1446" i="7"/>
  <c r="L1446" i="7" s="1"/>
  <c r="K1445" i="7"/>
  <c r="J1445" i="7"/>
  <c r="I1445" i="7"/>
  <c r="H1445" i="7"/>
  <c r="L1445" i="7" s="1"/>
  <c r="L1444" i="7"/>
  <c r="K1444" i="7"/>
  <c r="J1444" i="7"/>
  <c r="I1444" i="7"/>
  <c r="H1444" i="7"/>
  <c r="K1443" i="7"/>
  <c r="J1443" i="7"/>
  <c r="I1443" i="7"/>
  <c r="H1443" i="7"/>
  <c r="L1443" i="7" s="1"/>
  <c r="K1442" i="7"/>
  <c r="J1442" i="7"/>
  <c r="I1442" i="7"/>
  <c r="H1442" i="7"/>
  <c r="L1442" i="7" s="1"/>
  <c r="L1441" i="7"/>
  <c r="K1441" i="7"/>
  <c r="J1441" i="7"/>
  <c r="I1441" i="7"/>
  <c r="H1441" i="7"/>
  <c r="K1440" i="7"/>
  <c r="J1440" i="7"/>
  <c r="I1440" i="7"/>
  <c r="H1440" i="7"/>
  <c r="L1440" i="7" s="1"/>
  <c r="L1439" i="7"/>
  <c r="K1439" i="7"/>
  <c r="J1439" i="7"/>
  <c r="I1439" i="7"/>
  <c r="H1439" i="7"/>
  <c r="L1438" i="7"/>
  <c r="K1438" i="7"/>
  <c r="J1438" i="7"/>
  <c r="I1438" i="7"/>
  <c r="H1438" i="7"/>
  <c r="K1437" i="7"/>
  <c r="J1437" i="7"/>
  <c r="I1437" i="7"/>
  <c r="H1437" i="7"/>
  <c r="L1437" i="7" s="1"/>
  <c r="L1436" i="7"/>
  <c r="K1436" i="7"/>
  <c r="J1436" i="7"/>
  <c r="I1436" i="7"/>
  <c r="H1436" i="7"/>
  <c r="K1435" i="7"/>
  <c r="J1435" i="7"/>
  <c r="I1435" i="7"/>
  <c r="H1435" i="7"/>
  <c r="L1435" i="7" s="1"/>
  <c r="K1434" i="7"/>
  <c r="J1434" i="7"/>
  <c r="I1434" i="7"/>
  <c r="H1434" i="7"/>
  <c r="L1434" i="7" s="1"/>
  <c r="L1433" i="7"/>
  <c r="K1433" i="7"/>
  <c r="J1433" i="7"/>
  <c r="I1433" i="7"/>
  <c r="H1433" i="7"/>
  <c r="L1432" i="7"/>
  <c r="K1432" i="7"/>
  <c r="J1432" i="7"/>
  <c r="I1432" i="7"/>
  <c r="H1432" i="7"/>
  <c r="K1431" i="7"/>
  <c r="K1524" i="7" s="1"/>
  <c r="K1528" i="7" s="1"/>
  <c r="J1431" i="7"/>
  <c r="I1431" i="7"/>
  <c r="H1431" i="7"/>
  <c r="L1431" i="7" s="1"/>
  <c r="K1430" i="7"/>
  <c r="J1430" i="7"/>
  <c r="I1430" i="7"/>
  <c r="H1430" i="7"/>
  <c r="L1430" i="7" s="1"/>
  <c r="K1429" i="7"/>
  <c r="J1429" i="7"/>
  <c r="I1429" i="7"/>
  <c r="H1429" i="7"/>
  <c r="L1429" i="7" s="1"/>
  <c r="K1428" i="7"/>
  <c r="J1428" i="7"/>
  <c r="I1428" i="7"/>
  <c r="H1428" i="7"/>
  <c r="L1428" i="7" s="1"/>
  <c r="L1427" i="7"/>
  <c r="K1427" i="7"/>
  <c r="J1427" i="7"/>
  <c r="I1427" i="7"/>
  <c r="H1427" i="7"/>
  <c r="G1420" i="7"/>
  <c r="F1420" i="7"/>
  <c r="E1420" i="7"/>
  <c r="G1418" i="7"/>
  <c r="F1418" i="7"/>
  <c r="E1418" i="7"/>
  <c r="D1418" i="7"/>
  <c r="L1417" i="7"/>
  <c r="K1417" i="7"/>
  <c r="J1417" i="7"/>
  <c r="I1417" i="7"/>
  <c r="H1417" i="7"/>
  <c r="K1416" i="7"/>
  <c r="J1416" i="7"/>
  <c r="I1416" i="7"/>
  <c r="H1416" i="7"/>
  <c r="L1416" i="7" s="1"/>
  <c r="K1415" i="7"/>
  <c r="J1415" i="7"/>
  <c r="I1415" i="7"/>
  <c r="H1415" i="7"/>
  <c r="K1414" i="7"/>
  <c r="J1414" i="7"/>
  <c r="I1414" i="7"/>
  <c r="I1418" i="7" s="1"/>
  <c r="H1414" i="7"/>
  <c r="L1414" i="7" s="1"/>
  <c r="F1413" i="7"/>
  <c r="E1413" i="7"/>
  <c r="D1413" i="7"/>
  <c r="D1420" i="7" s="1"/>
  <c r="L1412" i="7"/>
  <c r="K1412" i="7"/>
  <c r="J1412" i="7"/>
  <c r="I1412" i="7"/>
  <c r="H1412" i="7"/>
  <c r="K1411" i="7"/>
  <c r="J1411" i="7"/>
  <c r="I1411" i="7"/>
  <c r="H1411" i="7"/>
  <c r="L1411" i="7" s="1"/>
  <c r="K1410" i="7"/>
  <c r="J1410" i="7"/>
  <c r="I1410" i="7"/>
  <c r="H1410" i="7"/>
  <c r="L1410" i="7" s="1"/>
  <c r="L1409" i="7"/>
  <c r="K1409" i="7"/>
  <c r="J1409" i="7"/>
  <c r="I1409" i="7"/>
  <c r="H1409" i="7"/>
  <c r="K1408" i="7"/>
  <c r="J1408" i="7"/>
  <c r="I1408" i="7"/>
  <c r="H1408" i="7"/>
  <c r="L1408" i="7" s="1"/>
  <c r="K1407" i="7"/>
  <c r="J1407" i="7"/>
  <c r="I1407" i="7"/>
  <c r="H1407" i="7"/>
  <c r="L1407" i="7" s="1"/>
  <c r="K1406" i="7"/>
  <c r="J1406" i="7"/>
  <c r="I1406" i="7"/>
  <c r="H1406" i="7"/>
  <c r="L1406" i="7" s="1"/>
  <c r="K1405" i="7"/>
  <c r="J1405" i="7"/>
  <c r="I1405" i="7"/>
  <c r="H1405" i="7"/>
  <c r="L1405" i="7" s="1"/>
  <c r="K1404" i="7"/>
  <c r="J1404" i="7"/>
  <c r="I1404" i="7"/>
  <c r="H1404" i="7"/>
  <c r="L1404" i="7" s="1"/>
  <c r="L1403" i="7"/>
  <c r="K1403" i="7"/>
  <c r="J1403" i="7"/>
  <c r="I1403" i="7"/>
  <c r="H1403" i="7"/>
  <c r="K1402" i="7"/>
  <c r="J1402" i="7"/>
  <c r="I1402" i="7"/>
  <c r="H1402" i="7"/>
  <c r="L1402" i="7" s="1"/>
  <c r="K1401" i="7"/>
  <c r="J1401" i="7"/>
  <c r="I1401" i="7"/>
  <c r="H1401" i="7"/>
  <c r="L1400" i="7"/>
  <c r="K1400" i="7"/>
  <c r="J1400" i="7"/>
  <c r="I1400" i="7"/>
  <c r="H1400" i="7"/>
  <c r="G1392" i="7"/>
  <c r="F1392" i="7"/>
  <c r="E1392" i="7"/>
  <c r="D1392" i="7"/>
  <c r="F1389" i="7"/>
  <c r="E1389" i="7"/>
  <c r="D1389" i="7"/>
  <c r="K1388" i="7"/>
  <c r="J1388" i="7"/>
  <c r="I1388" i="7"/>
  <c r="H1388" i="7"/>
  <c r="L1388" i="7" s="1"/>
  <c r="L1387" i="7"/>
  <c r="K1387" i="7"/>
  <c r="J1387" i="7"/>
  <c r="I1387" i="7"/>
  <c r="H1387" i="7"/>
  <c r="K1386" i="7"/>
  <c r="J1386" i="7"/>
  <c r="I1386" i="7"/>
  <c r="H1386" i="7"/>
  <c r="L1386" i="7" s="1"/>
  <c r="L1385" i="7"/>
  <c r="K1385" i="7"/>
  <c r="J1385" i="7"/>
  <c r="I1385" i="7"/>
  <c r="H1385" i="7"/>
  <c r="L1384" i="7"/>
  <c r="K1384" i="7"/>
  <c r="J1384" i="7"/>
  <c r="I1384" i="7"/>
  <c r="H1384" i="7"/>
  <c r="K1383" i="7"/>
  <c r="J1383" i="7"/>
  <c r="I1383" i="7"/>
  <c r="H1383" i="7"/>
  <c r="L1383" i="7" s="1"/>
  <c r="K1382" i="7"/>
  <c r="J1382" i="7"/>
  <c r="I1382" i="7"/>
  <c r="H1382" i="7"/>
  <c r="L1382" i="7" s="1"/>
  <c r="K1381" i="7"/>
  <c r="J1381" i="7"/>
  <c r="I1381" i="7"/>
  <c r="H1381" i="7"/>
  <c r="L1381" i="7" s="1"/>
  <c r="K1380" i="7"/>
  <c r="J1380" i="7"/>
  <c r="I1380" i="7"/>
  <c r="H1380" i="7"/>
  <c r="L1380" i="7" s="1"/>
  <c r="L1379" i="7"/>
  <c r="K1379" i="7"/>
  <c r="J1379" i="7"/>
  <c r="I1379" i="7"/>
  <c r="H1379" i="7"/>
  <c r="L1378" i="7"/>
  <c r="K1378" i="7"/>
  <c r="J1378" i="7"/>
  <c r="I1378" i="7"/>
  <c r="H1378" i="7"/>
  <c r="K1377" i="7"/>
  <c r="J1377" i="7"/>
  <c r="I1377" i="7"/>
  <c r="H1377" i="7"/>
  <c r="L1377" i="7" s="1"/>
  <c r="K1376" i="7"/>
  <c r="J1376" i="7"/>
  <c r="I1376" i="7"/>
  <c r="H1376" i="7"/>
  <c r="L1376" i="7" s="1"/>
  <c r="K1375" i="7"/>
  <c r="J1375" i="7"/>
  <c r="I1375" i="7"/>
  <c r="H1375" i="7"/>
  <c r="L1375" i="7" s="1"/>
  <c r="L1374" i="7"/>
  <c r="K1374" i="7"/>
  <c r="J1374" i="7"/>
  <c r="I1374" i="7"/>
  <c r="H1374" i="7"/>
  <c r="K1373" i="7"/>
  <c r="J1373" i="7"/>
  <c r="I1373" i="7"/>
  <c r="H1373" i="7"/>
  <c r="L1372" i="7"/>
  <c r="K1372" i="7"/>
  <c r="J1372" i="7"/>
  <c r="I1372" i="7"/>
  <c r="H1372" i="7"/>
  <c r="F1364" i="7"/>
  <c r="E1364" i="7"/>
  <c r="J1362" i="7"/>
  <c r="G1362" i="7"/>
  <c r="G1364" i="7" s="1"/>
  <c r="F1362" i="7"/>
  <c r="E1362" i="7"/>
  <c r="D1362" i="7"/>
  <c r="L1361" i="7"/>
  <c r="L1362" i="7" s="1"/>
  <c r="K1361" i="7"/>
  <c r="K1362" i="7" s="1"/>
  <c r="J1361" i="7"/>
  <c r="I1361" i="7"/>
  <c r="I1362" i="7" s="1"/>
  <c r="H1361" i="7"/>
  <c r="H1362" i="7" s="1"/>
  <c r="F1360" i="7"/>
  <c r="E1360" i="7"/>
  <c r="D1360" i="7"/>
  <c r="D1364" i="7" s="1"/>
  <c r="K1359" i="7"/>
  <c r="J1359" i="7"/>
  <c r="I1359" i="7"/>
  <c r="H1359" i="7"/>
  <c r="L1359" i="7" s="1"/>
  <c r="K1358" i="7"/>
  <c r="J1358" i="7"/>
  <c r="I1358" i="7"/>
  <c r="H1358" i="7"/>
  <c r="L1358" i="7" s="1"/>
  <c r="K1357" i="7"/>
  <c r="J1357" i="7"/>
  <c r="I1357" i="7"/>
  <c r="H1357" i="7"/>
  <c r="L1357" i="7" s="1"/>
  <c r="L1356" i="7"/>
  <c r="K1356" i="7"/>
  <c r="J1356" i="7"/>
  <c r="I1356" i="7"/>
  <c r="H1356" i="7"/>
  <c r="K1355" i="7"/>
  <c r="J1355" i="7"/>
  <c r="I1355" i="7"/>
  <c r="H1355" i="7"/>
  <c r="L1355" i="7" s="1"/>
  <c r="L1354" i="7"/>
  <c r="K1354" i="7"/>
  <c r="J1354" i="7"/>
  <c r="I1354" i="7"/>
  <c r="H1354" i="7"/>
  <c r="L1353" i="7"/>
  <c r="K1353" i="7"/>
  <c r="J1353" i="7"/>
  <c r="I1353" i="7"/>
  <c r="H1353" i="7"/>
  <c r="K1352" i="7"/>
  <c r="J1352" i="7"/>
  <c r="I1352" i="7"/>
  <c r="H1352" i="7"/>
  <c r="L1352" i="7" s="1"/>
  <c r="L1351" i="7"/>
  <c r="K1351" i="7"/>
  <c r="J1351" i="7"/>
  <c r="I1351" i="7"/>
  <c r="H1351" i="7"/>
  <c r="K1350" i="7"/>
  <c r="J1350" i="7"/>
  <c r="I1350" i="7"/>
  <c r="H1350" i="7"/>
  <c r="L1350" i="7" s="1"/>
  <c r="L1349" i="7"/>
  <c r="K1349" i="7"/>
  <c r="J1349" i="7"/>
  <c r="I1349" i="7"/>
  <c r="H1349" i="7"/>
  <c r="L1348" i="7"/>
  <c r="K1348" i="7"/>
  <c r="J1348" i="7"/>
  <c r="I1348" i="7"/>
  <c r="H1348" i="7"/>
  <c r="L1347" i="7"/>
  <c r="K1347" i="7"/>
  <c r="J1347" i="7"/>
  <c r="I1347" i="7"/>
  <c r="H1347" i="7"/>
  <c r="K1346" i="7"/>
  <c r="J1346" i="7"/>
  <c r="I1346" i="7"/>
  <c r="H1346" i="7"/>
  <c r="L1346" i="7" s="1"/>
  <c r="K1345" i="7"/>
  <c r="J1345" i="7"/>
  <c r="I1345" i="7"/>
  <c r="H1345" i="7"/>
  <c r="L1345" i="7" s="1"/>
  <c r="L1344" i="7"/>
  <c r="K1344" i="7"/>
  <c r="J1344" i="7"/>
  <c r="I1344" i="7"/>
  <c r="H1344" i="7"/>
  <c r="L1343" i="7"/>
  <c r="K1343" i="7"/>
  <c r="J1343" i="7"/>
  <c r="I1343" i="7"/>
  <c r="H1343" i="7"/>
  <c r="K1342" i="7"/>
  <c r="J1342" i="7"/>
  <c r="I1342" i="7"/>
  <c r="H1342" i="7"/>
  <c r="L1342" i="7" s="1"/>
  <c r="L1341" i="7"/>
  <c r="K1341" i="7"/>
  <c r="J1341" i="7"/>
  <c r="I1341" i="7"/>
  <c r="H1341" i="7"/>
  <c r="K1340" i="7"/>
  <c r="J1340" i="7"/>
  <c r="I1340" i="7"/>
  <c r="H1340" i="7"/>
  <c r="L1340" i="7" s="1"/>
  <c r="K1339" i="7"/>
  <c r="J1339" i="7"/>
  <c r="I1339" i="7"/>
  <c r="H1339" i="7"/>
  <c r="L1339" i="7" s="1"/>
  <c r="L1338" i="7"/>
  <c r="K1338" i="7"/>
  <c r="J1338" i="7"/>
  <c r="I1338" i="7"/>
  <c r="H1338" i="7"/>
  <c r="L1337" i="7"/>
  <c r="K1337" i="7"/>
  <c r="J1337" i="7"/>
  <c r="I1337" i="7"/>
  <c r="H1337" i="7"/>
  <c r="K1336" i="7"/>
  <c r="J1336" i="7"/>
  <c r="I1336" i="7"/>
  <c r="H1336" i="7"/>
  <c r="L1336" i="7" s="1"/>
  <c r="K1335" i="7"/>
  <c r="J1335" i="7"/>
  <c r="I1335" i="7"/>
  <c r="H1335" i="7"/>
  <c r="L1335" i="7" s="1"/>
  <c r="L1334" i="7"/>
  <c r="K1334" i="7"/>
  <c r="J1334" i="7"/>
  <c r="I1334" i="7"/>
  <c r="H1334" i="7"/>
  <c r="K1333" i="7"/>
  <c r="J1333" i="7"/>
  <c r="I1333" i="7"/>
  <c r="H1333" i="7"/>
  <c r="L1333" i="7" s="1"/>
  <c r="K1332" i="7"/>
  <c r="J1332" i="7"/>
  <c r="I1332" i="7"/>
  <c r="H1332" i="7"/>
  <c r="L1332" i="7" s="1"/>
  <c r="K1331" i="7"/>
  <c r="J1331" i="7"/>
  <c r="I1331" i="7"/>
  <c r="H1331" i="7"/>
  <c r="L1331" i="7" s="1"/>
  <c r="K1330" i="7"/>
  <c r="J1330" i="7"/>
  <c r="I1330" i="7"/>
  <c r="H1330" i="7"/>
  <c r="L1330" i="7" s="1"/>
  <c r="L1329" i="7"/>
  <c r="K1329" i="7"/>
  <c r="J1329" i="7"/>
  <c r="I1329" i="7"/>
  <c r="H1329" i="7"/>
  <c r="L1328" i="7"/>
  <c r="K1328" i="7"/>
  <c r="J1328" i="7"/>
  <c r="I1328" i="7"/>
  <c r="H1328" i="7"/>
  <c r="L1327" i="7"/>
  <c r="K1327" i="7"/>
  <c r="J1327" i="7"/>
  <c r="I1327" i="7"/>
  <c r="H1327" i="7"/>
  <c r="K1326" i="7"/>
  <c r="J1326" i="7"/>
  <c r="I1326" i="7"/>
  <c r="H1326" i="7"/>
  <c r="L1326" i="7" s="1"/>
  <c r="K1325" i="7"/>
  <c r="J1325" i="7"/>
  <c r="I1325" i="7"/>
  <c r="H1325" i="7"/>
  <c r="L1325" i="7" s="1"/>
  <c r="K1324" i="7"/>
  <c r="J1324" i="7"/>
  <c r="I1324" i="7"/>
  <c r="H1324" i="7"/>
  <c r="L1324" i="7" s="1"/>
  <c r="L1323" i="7"/>
  <c r="K1323" i="7"/>
  <c r="J1323" i="7"/>
  <c r="I1323" i="7"/>
  <c r="H1323" i="7"/>
  <c r="L1322" i="7"/>
  <c r="K1322" i="7"/>
  <c r="J1322" i="7"/>
  <c r="I1322" i="7"/>
  <c r="H1322" i="7"/>
  <c r="K1321" i="7"/>
  <c r="J1321" i="7"/>
  <c r="I1321" i="7"/>
  <c r="H1321" i="7"/>
  <c r="L1321" i="7" s="1"/>
  <c r="K1320" i="7"/>
  <c r="J1320" i="7"/>
  <c r="I1320" i="7"/>
  <c r="H1320" i="7"/>
  <c r="L1320" i="7" s="1"/>
  <c r="K1319" i="7"/>
  <c r="J1319" i="7"/>
  <c r="I1319" i="7"/>
  <c r="H1319" i="7"/>
  <c r="L1319" i="7" s="1"/>
  <c r="L1318" i="7"/>
  <c r="K1318" i="7"/>
  <c r="J1318" i="7"/>
  <c r="I1318" i="7"/>
  <c r="H1318" i="7"/>
  <c r="L1317" i="7"/>
  <c r="K1317" i="7"/>
  <c r="J1317" i="7"/>
  <c r="I1317" i="7"/>
  <c r="H1317" i="7"/>
  <c r="L1316" i="7"/>
  <c r="K1316" i="7"/>
  <c r="J1316" i="7"/>
  <c r="I1316" i="7"/>
  <c r="H1316" i="7"/>
  <c r="K1315" i="7"/>
  <c r="J1315" i="7"/>
  <c r="I1315" i="7"/>
  <c r="H1315" i="7"/>
  <c r="L1315" i="7" s="1"/>
  <c r="K1314" i="7"/>
  <c r="J1314" i="7"/>
  <c r="I1314" i="7"/>
  <c r="H1314" i="7"/>
  <c r="L1314" i="7" s="1"/>
  <c r="L1313" i="7"/>
  <c r="K1313" i="7"/>
  <c r="J1313" i="7"/>
  <c r="I1313" i="7"/>
  <c r="H1313" i="7"/>
  <c r="L1312" i="7"/>
  <c r="K1312" i="7"/>
  <c r="J1312" i="7"/>
  <c r="I1312" i="7"/>
  <c r="H1312" i="7"/>
  <c r="L1311" i="7"/>
  <c r="K1311" i="7"/>
  <c r="J1311" i="7"/>
  <c r="I1311" i="7"/>
  <c r="H1311" i="7"/>
  <c r="L1310" i="7"/>
  <c r="K1310" i="7"/>
  <c r="J1310" i="7"/>
  <c r="I1310" i="7"/>
  <c r="H1310" i="7"/>
  <c r="K1309" i="7"/>
  <c r="J1309" i="7"/>
  <c r="I1309" i="7"/>
  <c r="H1309" i="7"/>
  <c r="L1309" i="7" s="1"/>
  <c r="L1308" i="7"/>
  <c r="K1308" i="7"/>
  <c r="J1308" i="7"/>
  <c r="I1308" i="7"/>
  <c r="H1308" i="7"/>
  <c r="L1307" i="7"/>
  <c r="K1307" i="7"/>
  <c r="J1307" i="7"/>
  <c r="I1307" i="7"/>
  <c r="H1307" i="7"/>
  <c r="L1306" i="7"/>
  <c r="K1306" i="7"/>
  <c r="J1306" i="7"/>
  <c r="I1306" i="7"/>
  <c r="H1306" i="7"/>
  <c r="L1305" i="7"/>
  <c r="K1305" i="7"/>
  <c r="J1305" i="7"/>
  <c r="I1305" i="7"/>
  <c r="H1305" i="7"/>
  <c r="K1304" i="7"/>
  <c r="J1304" i="7"/>
  <c r="I1304" i="7"/>
  <c r="H1304" i="7"/>
  <c r="L1304" i="7" s="1"/>
  <c r="K1303" i="7"/>
  <c r="J1303" i="7"/>
  <c r="I1303" i="7"/>
  <c r="H1303" i="7"/>
  <c r="L1303" i="7" s="1"/>
  <c r="L1302" i="7"/>
  <c r="K1302" i="7"/>
  <c r="J1302" i="7"/>
  <c r="I1302" i="7"/>
  <c r="H1302" i="7"/>
  <c r="L1301" i="7"/>
  <c r="K1301" i="7"/>
  <c r="J1301" i="7"/>
  <c r="I1301" i="7"/>
  <c r="H1301" i="7"/>
  <c r="K1300" i="7"/>
  <c r="J1300" i="7"/>
  <c r="I1300" i="7"/>
  <c r="H1300" i="7"/>
  <c r="L1300" i="7" s="1"/>
  <c r="K1299" i="7"/>
  <c r="J1299" i="7"/>
  <c r="I1299" i="7"/>
  <c r="H1299" i="7"/>
  <c r="L1299" i="7" s="1"/>
  <c r="K1298" i="7"/>
  <c r="J1298" i="7"/>
  <c r="I1298" i="7"/>
  <c r="H1298" i="7"/>
  <c r="L1298" i="7" s="1"/>
  <c r="K1297" i="7"/>
  <c r="J1297" i="7"/>
  <c r="I1297" i="7"/>
  <c r="H1297" i="7"/>
  <c r="L1297" i="7" s="1"/>
  <c r="L1296" i="7"/>
  <c r="K1296" i="7"/>
  <c r="J1296" i="7"/>
  <c r="I1296" i="7"/>
  <c r="H1296" i="7"/>
  <c r="L1295" i="7"/>
  <c r="K1295" i="7"/>
  <c r="J1295" i="7"/>
  <c r="I1295" i="7"/>
  <c r="H1295" i="7"/>
  <c r="K1294" i="7"/>
  <c r="J1294" i="7"/>
  <c r="I1294" i="7"/>
  <c r="H1294" i="7"/>
  <c r="L1294" i="7" s="1"/>
  <c r="L1293" i="7"/>
  <c r="K1293" i="7"/>
  <c r="J1293" i="7"/>
  <c r="I1293" i="7"/>
  <c r="H1293" i="7"/>
  <c r="K1292" i="7"/>
  <c r="J1292" i="7"/>
  <c r="I1292" i="7"/>
  <c r="H1292" i="7"/>
  <c r="L1292" i="7" s="1"/>
  <c r="L1291" i="7"/>
  <c r="K1291" i="7"/>
  <c r="J1291" i="7"/>
  <c r="I1291" i="7"/>
  <c r="H1291" i="7"/>
  <c r="L1290" i="7"/>
  <c r="K1290" i="7"/>
  <c r="J1290" i="7"/>
  <c r="I1290" i="7"/>
  <c r="H1290" i="7"/>
  <c r="K1289" i="7"/>
  <c r="J1289" i="7"/>
  <c r="I1289" i="7"/>
  <c r="H1289" i="7"/>
  <c r="L1289" i="7" s="1"/>
  <c r="L1288" i="7"/>
  <c r="K1288" i="7"/>
  <c r="J1288" i="7"/>
  <c r="I1288" i="7"/>
  <c r="H1288" i="7"/>
  <c r="L1287" i="7"/>
  <c r="K1287" i="7"/>
  <c r="J1287" i="7"/>
  <c r="I1287" i="7"/>
  <c r="H1287" i="7"/>
  <c r="L1286" i="7"/>
  <c r="K1286" i="7"/>
  <c r="J1286" i="7"/>
  <c r="I1286" i="7"/>
  <c r="H1286" i="7"/>
  <c r="K1285" i="7"/>
  <c r="J1285" i="7"/>
  <c r="I1285" i="7"/>
  <c r="H1285" i="7"/>
  <c r="L1285" i="7" s="1"/>
  <c r="K1284" i="7"/>
  <c r="J1284" i="7"/>
  <c r="I1284" i="7"/>
  <c r="H1284" i="7"/>
  <c r="L1284" i="7" s="1"/>
  <c r="L1283" i="7"/>
  <c r="K1283" i="7"/>
  <c r="J1283" i="7"/>
  <c r="I1283" i="7"/>
  <c r="H1283" i="7"/>
  <c r="L1282" i="7"/>
  <c r="K1282" i="7"/>
  <c r="J1282" i="7"/>
  <c r="I1282" i="7"/>
  <c r="H1282" i="7"/>
  <c r="L1281" i="7"/>
  <c r="K1281" i="7"/>
  <c r="J1281" i="7"/>
  <c r="I1281" i="7"/>
  <c r="H1281" i="7"/>
  <c r="L1280" i="7"/>
  <c r="K1280" i="7"/>
  <c r="J1280" i="7"/>
  <c r="I1280" i="7"/>
  <c r="H1280" i="7"/>
  <c r="L1279" i="7"/>
  <c r="K1279" i="7"/>
  <c r="J1279" i="7"/>
  <c r="I1279" i="7"/>
  <c r="H1279" i="7"/>
  <c r="K1278" i="7"/>
  <c r="J1278" i="7"/>
  <c r="I1278" i="7"/>
  <c r="H1278" i="7"/>
  <c r="L1278" i="7" s="1"/>
  <c r="L1277" i="7"/>
  <c r="K1277" i="7"/>
  <c r="J1277" i="7"/>
  <c r="I1277" i="7"/>
  <c r="H1277" i="7"/>
  <c r="K1276" i="7"/>
  <c r="J1276" i="7"/>
  <c r="I1276" i="7"/>
  <c r="H1276" i="7"/>
  <c r="L1276" i="7" s="1"/>
  <c r="K1275" i="7"/>
  <c r="J1275" i="7"/>
  <c r="I1275" i="7"/>
  <c r="H1275" i="7"/>
  <c r="L1275" i="7" s="1"/>
  <c r="L1274" i="7"/>
  <c r="K1274" i="7"/>
  <c r="J1274" i="7"/>
  <c r="I1274" i="7"/>
  <c r="H1274" i="7"/>
  <c r="K1273" i="7"/>
  <c r="J1273" i="7"/>
  <c r="I1273" i="7"/>
  <c r="H1273" i="7"/>
  <c r="L1273" i="7" s="1"/>
  <c r="K1272" i="7"/>
  <c r="J1272" i="7"/>
  <c r="I1272" i="7"/>
  <c r="H1272" i="7"/>
  <c r="L1272" i="7" s="1"/>
  <c r="K1271" i="7"/>
  <c r="J1271" i="7"/>
  <c r="I1271" i="7"/>
  <c r="H1271" i="7"/>
  <c r="L1271" i="7" s="1"/>
  <c r="K1270" i="7"/>
  <c r="J1270" i="7"/>
  <c r="I1270" i="7"/>
  <c r="H1270" i="7"/>
  <c r="L1270" i="7" s="1"/>
  <c r="L1269" i="7"/>
  <c r="K1269" i="7"/>
  <c r="J1269" i="7"/>
  <c r="I1269" i="7"/>
  <c r="H1269" i="7"/>
  <c r="K1268" i="7"/>
  <c r="J1268" i="7"/>
  <c r="I1268" i="7"/>
  <c r="H1268" i="7"/>
  <c r="L1268" i="7" s="1"/>
  <c r="K1267" i="7"/>
  <c r="J1267" i="7"/>
  <c r="I1267" i="7"/>
  <c r="H1267" i="7"/>
  <c r="L1267" i="7" s="1"/>
  <c r="L1266" i="7"/>
  <c r="K1266" i="7"/>
  <c r="J1266" i="7"/>
  <c r="I1266" i="7"/>
  <c r="H1266" i="7"/>
  <c r="L1265" i="7"/>
  <c r="K1265" i="7"/>
  <c r="J1265" i="7"/>
  <c r="I1265" i="7"/>
  <c r="H1265" i="7"/>
  <c r="L1264" i="7"/>
  <c r="K1264" i="7"/>
  <c r="J1264" i="7"/>
  <c r="I1264" i="7"/>
  <c r="H1264" i="7"/>
  <c r="K1263" i="7"/>
  <c r="J1263" i="7"/>
  <c r="I1263" i="7"/>
  <c r="H1263" i="7"/>
  <c r="L1263" i="7" s="1"/>
  <c r="K1262" i="7"/>
  <c r="J1262" i="7"/>
  <c r="I1262" i="7"/>
  <c r="H1262" i="7"/>
  <c r="L1262" i="7" s="1"/>
  <c r="K1261" i="7"/>
  <c r="J1261" i="7"/>
  <c r="I1261" i="7"/>
  <c r="H1261" i="7"/>
  <c r="L1261" i="7" s="1"/>
  <c r="L1260" i="7"/>
  <c r="K1260" i="7"/>
  <c r="J1260" i="7"/>
  <c r="I1260" i="7"/>
  <c r="H1260" i="7"/>
  <c r="L1259" i="7"/>
  <c r="K1259" i="7"/>
  <c r="J1259" i="7"/>
  <c r="I1259" i="7"/>
  <c r="H1259" i="7"/>
  <c r="K1258" i="7"/>
  <c r="J1258" i="7"/>
  <c r="I1258" i="7"/>
  <c r="H1258" i="7"/>
  <c r="L1258" i="7" s="1"/>
  <c r="L1257" i="7"/>
  <c r="K1257" i="7"/>
  <c r="J1257" i="7"/>
  <c r="I1257" i="7"/>
  <c r="H1257" i="7"/>
  <c r="K1256" i="7"/>
  <c r="J1256" i="7"/>
  <c r="I1256" i="7"/>
  <c r="H1256" i="7"/>
  <c r="L1256" i="7" s="1"/>
  <c r="L1255" i="7"/>
  <c r="K1255" i="7"/>
  <c r="J1255" i="7"/>
  <c r="I1255" i="7"/>
  <c r="H1255" i="7"/>
  <c r="L1254" i="7"/>
  <c r="K1254" i="7"/>
  <c r="J1254" i="7"/>
  <c r="I1254" i="7"/>
  <c r="H1254" i="7"/>
  <c r="K1253" i="7"/>
  <c r="J1253" i="7"/>
  <c r="I1253" i="7"/>
  <c r="H1253" i="7"/>
  <c r="L1253" i="7" s="1"/>
  <c r="K1252" i="7"/>
  <c r="J1252" i="7"/>
  <c r="I1252" i="7"/>
  <c r="H1252" i="7"/>
  <c r="L1252" i="7" s="1"/>
  <c r="K1251" i="7"/>
  <c r="J1251" i="7"/>
  <c r="I1251" i="7"/>
  <c r="H1251" i="7"/>
  <c r="L1251" i="7" s="1"/>
  <c r="L1250" i="7"/>
  <c r="K1250" i="7"/>
  <c r="J1250" i="7"/>
  <c r="I1250" i="7"/>
  <c r="H1250" i="7"/>
  <c r="K1249" i="7"/>
  <c r="J1249" i="7"/>
  <c r="I1249" i="7"/>
  <c r="H1249" i="7"/>
  <c r="L1249" i="7" s="1"/>
  <c r="K1248" i="7"/>
  <c r="J1248" i="7"/>
  <c r="I1248" i="7"/>
  <c r="H1248" i="7"/>
  <c r="L1248" i="7" s="1"/>
  <c r="L1247" i="7"/>
  <c r="K1247" i="7"/>
  <c r="J1247" i="7"/>
  <c r="I1247" i="7"/>
  <c r="H1247" i="7"/>
  <c r="L1246" i="7"/>
  <c r="K1246" i="7"/>
  <c r="J1246" i="7"/>
  <c r="I1246" i="7"/>
  <c r="H1246" i="7"/>
  <c r="L1245" i="7"/>
  <c r="K1245" i="7"/>
  <c r="J1245" i="7"/>
  <c r="I1245" i="7"/>
  <c r="H1245" i="7"/>
  <c r="L1244" i="7"/>
  <c r="K1244" i="7"/>
  <c r="J1244" i="7"/>
  <c r="I1244" i="7"/>
  <c r="H1244" i="7"/>
  <c r="K1243" i="7"/>
  <c r="J1243" i="7"/>
  <c r="I1243" i="7"/>
  <c r="H1243" i="7"/>
  <c r="L1243" i="7" s="1"/>
  <c r="L1242" i="7"/>
  <c r="K1242" i="7"/>
  <c r="J1242" i="7"/>
  <c r="I1242" i="7"/>
  <c r="H1242" i="7"/>
  <c r="K1241" i="7"/>
  <c r="J1241" i="7"/>
  <c r="I1241" i="7"/>
  <c r="H1241" i="7"/>
  <c r="L1241" i="7" s="1"/>
  <c r="K1240" i="7"/>
  <c r="J1240" i="7"/>
  <c r="I1240" i="7"/>
  <c r="H1240" i="7"/>
  <c r="L1240" i="7" s="1"/>
  <c r="L1239" i="7"/>
  <c r="K1239" i="7"/>
  <c r="J1239" i="7"/>
  <c r="I1239" i="7"/>
  <c r="H1239" i="7"/>
  <c r="K1238" i="7"/>
  <c r="J1238" i="7"/>
  <c r="I1238" i="7"/>
  <c r="H1238" i="7"/>
  <c r="L1238" i="7" s="1"/>
  <c r="K1237" i="7"/>
  <c r="J1237" i="7"/>
  <c r="I1237" i="7"/>
  <c r="H1237" i="7"/>
  <c r="L1237" i="7" s="1"/>
  <c r="K1236" i="7"/>
  <c r="J1236" i="7"/>
  <c r="I1236" i="7"/>
  <c r="H1236" i="7"/>
  <c r="L1236" i="7" s="1"/>
  <c r="K1235" i="7"/>
  <c r="J1235" i="7"/>
  <c r="I1235" i="7"/>
  <c r="H1235" i="7"/>
  <c r="L1235" i="7" s="1"/>
  <c r="L1234" i="7"/>
  <c r="K1234" i="7"/>
  <c r="J1234" i="7"/>
  <c r="I1234" i="7"/>
  <c r="H1234" i="7"/>
  <c r="L1233" i="7"/>
  <c r="K1233" i="7"/>
  <c r="J1233" i="7"/>
  <c r="I1233" i="7"/>
  <c r="H1233" i="7"/>
  <c r="K1232" i="7"/>
  <c r="J1232" i="7"/>
  <c r="I1232" i="7"/>
  <c r="H1232" i="7"/>
  <c r="L1232" i="7" s="1"/>
  <c r="K1231" i="7"/>
  <c r="J1231" i="7"/>
  <c r="I1231" i="7"/>
  <c r="H1231" i="7"/>
  <c r="L1231" i="7" s="1"/>
  <c r="K1230" i="7"/>
  <c r="J1230" i="7"/>
  <c r="I1230" i="7"/>
  <c r="H1230" i="7"/>
  <c r="L1230" i="7" s="1"/>
  <c r="L1229" i="7"/>
  <c r="K1229" i="7"/>
  <c r="J1229" i="7"/>
  <c r="I1229" i="7"/>
  <c r="H1229" i="7"/>
  <c r="L1228" i="7"/>
  <c r="K1228" i="7"/>
  <c r="J1228" i="7"/>
  <c r="I1228" i="7"/>
  <c r="H1228" i="7"/>
  <c r="L1227" i="7"/>
  <c r="K1227" i="7"/>
  <c r="J1227" i="7"/>
  <c r="I1227" i="7"/>
  <c r="H1227" i="7"/>
  <c r="K1226" i="7"/>
  <c r="J1226" i="7"/>
  <c r="I1226" i="7"/>
  <c r="H1226" i="7"/>
  <c r="L1226" i="7" s="1"/>
  <c r="K1225" i="7"/>
  <c r="J1225" i="7"/>
  <c r="I1225" i="7"/>
  <c r="H1225" i="7"/>
  <c r="L1225" i="7" s="1"/>
  <c r="L1224" i="7"/>
  <c r="K1224" i="7"/>
  <c r="J1224" i="7"/>
  <c r="I1224" i="7"/>
  <c r="H1224" i="7"/>
  <c r="K1223" i="7"/>
  <c r="J1223" i="7"/>
  <c r="I1223" i="7"/>
  <c r="H1223" i="7"/>
  <c r="L1223" i="7" s="1"/>
  <c r="L1222" i="7"/>
  <c r="K1222" i="7"/>
  <c r="J1222" i="7"/>
  <c r="I1222" i="7"/>
  <c r="H1222" i="7"/>
  <c r="L1221" i="7"/>
  <c r="K1221" i="7"/>
  <c r="J1221" i="7"/>
  <c r="I1221" i="7"/>
  <c r="H1221" i="7"/>
  <c r="K1220" i="7"/>
  <c r="J1220" i="7"/>
  <c r="I1220" i="7"/>
  <c r="H1220" i="7"/>
  <c r="L1220" i="7" s="1"/>
  <c r="L1219" i="7"/>
  <c r="K1219" i="7"/>
  <c r="J1219" i="7"/>
  <c r="I1219" i="7"/>
  <c r="H1219" i="7"/>
  <c r="L1218" i="7"/>
  <c r="K1218" i="7"/>
  <c r="J1218" i="7"/>
  <c r="I1218" i="7"/>
  <c r="H1218" i="7"/>
  <c r="L1217" i="7"/>
  <c r="K1217" i="7"/>
  <c r="J1217" i="7"/>
  <c r="I1217" i="7"/>
  <c r="H1217" i="7"/>
  <c r="K1216" i="7"/>
  <c r="J1216" i="7"/>
  <c r="I1216" i="7"/>
  <c r="H1216" i="7"/>
  <c r="L1216" i="7" s="1"/>
  <c r="K1215" i="7"/>
  <c r="J1215" i="7"/>
  <c r="I1215" i="7"/>
  <c r="H1215" i="7"/>
  <c r="L1215" i="7" s="1"/>
  <c r="K1214" i="7"/>
  <c r="J1214" i="7"/>
  <c r="I1214" i="7"/>
  <c r="H1214" i="7"/>
  <c r="L1214" i="7" s="1"/>
  <c r="K1213" i="7"/>
  <c r="J1213" i="7"/>
  <c r="I1213" i="7"/>
  <c r="H1213" i="7"/>
  <c r="L1213" i="7" s="1"/>
  <c r="K1212" i="7"/>
  <c r="J1212" i="7"/>
  <c r="I1212" i="7"/>
  <c r="H1212" i="7"/>
  <c r="L1212" i="7" s="1"/>
  <c r="K1211" i="7"/>
  <c r="J1211" i="7"/>
  <c r="I1211" i="7"/>
  <c r="H1211" i="7"/>
  <c r="L1211" i="7" s="1"/>
  <c r="K1210" i="7"/>
  <c r="J1210" i="7"/>
  <c r="I1210" i="7"/>
  <c r="H1210" i="7"/>
  <c r="L1210" i="7" s="1"/>
  <c r="L1209" i="7"/>
  <c r="K1209" i="7"/>
  <c r="J1209" i="7"/>
  <c r="I1209" i="7"/>
  <c r="H1209" i="7"/>
  <c r="L1208" i="7"/>
  <c r="K1208" i="7"/>
  <c r="J1208" i="7"/>
  <c r="I1208" i="7"/>
  <c r="H1208" i="7"/>
  <c r="L1207" i="7"/>
  <c r="K1207" i="7"/>
  <c r="J1207" i="7"/>
  <c r="I1207" i="7"/>
  <c r="H1207" i="7"/>
  <c r="K1206" i="7"/>
  <c r="J1206" i="7"/>
  <c r="I1206" i="7"/>
  <c r="H1206" i="7"/>
  <c r="L1206" i="7" s="1"/>
  <c r="L1205" i="7"/>
  <c r="K1205" i="7"/>
  <c r="J1205" i="7"/>
  <c r="I1205" i="7"/>
  <c r="H1205" i="7"/>
  <c r="K1204" i="7"/>
  <c r="J1204" i="7"/>
  <c r="I1204" i="7"/>
  <c r="H1204" i="7"/>
  <c r="L1204" i="7" s="1"/>
  <c r="L1203" i="7"/>
  <c r="K1203" i="7"/>
  <c r="J1203" i="7"/>
  <c r="I1203" i="7"/>
  <c r="H1203" i="7"/>
  <c r="L1202" i="7"/>
  <c r="K1202" i="7"/>
  <c r="J1202" i="7"/>
  <c r="I1202" i="7"/>
  <c r="H1202" i="7"/>
  <c r="K1201" i="7"/>
  <c r="J1201" i="7"/>
  <c r="I1201" i="7"/>
  <c r="H1201" i="7"/>
  <c r="L1201" i="7" s="1"/>
  <c r="L1200" i="7"/>
  <c r="K1200" i="7"/>
  <c r="J1200" i="7"/>
  <c r="I1200" i="7"/>
  <c r="H1200" i="7"/>
  <c r="K1199" i="7"/>
  <c r="J1199" i="7"/>
  <c r="I1199" i="7"/>
  <c r="H1199" i="7"/>
  <c r="L1199" i="7" s="1"/>
  <c r="L1198" i="7"/>
  <c r="K1198" i="7"/>
  <c r="J1198" i="7"/>
  <c r="I1198" i="7"/>
  <c r="H1198" i="7"/>
  <c r="L1197" i="7"/>
  <c r="K1197" i="7"/>
  <c r="J1197" i="7"/>
  <c r="I1197" i="7"/>
  <c r="H1197" i="7"/>
  <c r="K1196" i="7"/>
  <c r="J1196" i="7"/>
  <c r="I1196" i="7"/>
  <c r="H1196" i="7"/>
  <c r="L1196" i="7" s="1"/>
  <c r="K1195" i="7"/>
  <c r="J1195" i="7"/>
  <c r="I1195" i="7"/>
  <c r="H1195" i="7"/>
  <c r="L1195" i="7" s="1"/>
  <c r="K1194" i="7"/>
  <c r="J1194" i="7"/>
  <c r="I1194" i="7"/>
  <c r="H1194" i="7"/>
  <c r="L1194" i="7" s="1"/>
  <c r="L1193" i="7"/>
  <c r="K1193" i="7"/>
  <c r="J1193" i="7"/>
  <c r="I1193" i="7"/>
  <c r="H1193" i="7"/>
  <c r="K1192" i="7"/>
  <c r="J1192" i="7"/>
  <c r="I1192" i="7"/>
  <c r="H1192" i="7"/>
  <c r="L1192" i="7" s="1"/>
  <c r="L1191" i="7"/>
  <c r="K1191" i="7"/>
  <c r="J1191" i="7"/>
  <c r="I1191" i="7"/>
  <c r="H1191" i="7"/>
  <c r="K1190" i="7"/>
  <c r="J1190" i="7"/>
  <c r="I1190" i="7"/>
  <c r="H1190" i="7"/>
  <c r="L1190" i="7" s="1"/>
  <c r="K1189" i="7"/>
  <c r="J1189" i="7"/>
  <c r="I1189" i="7"/>
  <c r="H1189" i="7"/>
  <c r="L1189" i="7" s="1"/>
  <c r="K1188" i="7"/>
  <c r="J1188" i="7"/>
  <c r="I1188" i="7"/>
  <c r="H1188" i="7"/>
  <c r="L1188" i="7" s="1"/>
  <c r="K1187" i="7"/>
  <c r="J1187" i="7"/>
  <c r="I1187" i="7"/>
  <c r="H1187" i="7"/>
  <c r="L1187" i="7" s="1"/>
  <c r="K1186" i="7"/>
  <c r="J1186" i="7"/>
  <c r="I1186" i="7"/>
  <c r="H1186" i="7"/>
  <c r="L1186" i="7" s="1"/>
  <c r="L1185" i="7"/>
  <c r="K1185" i="7"/>
  <c r="J1185" i="7"/>
  <c r="I1185" i="7"/>
  <c r="H1185" i="7"/>
  <c r="K1184" i="7"/>
  <c r="J1184" i="7"/>
  <c r="I1184" i="7"/>
  <c r="H1184" i="7"/>
  <c r="G1175" i="7"/>
  <c r="F1175" i="7"/>
  <c r="E1175" i="7"/>
  <c r="D1175" i="7"/>
  <c r="K1174" i="7"/>
  <c r="J1174" i="7"/>
  <c r="I1174" i="7"/>
  <c r="H1174" i="7"/>
  <c r="L1174" i="7" s="1"/>
  <c r="K1173" i="7"/>
  <c r="J1173" i="7"/>
  <c r="I1173" i="7"/>
  <c r="H1173" i="7"/>
  <c r="L1173" i="7" s="1"/>
  <c r="K1172" i="7"/>
  <c r="J1172" i="7"/>
  <c r="I1172" i="7"/>
  <c r="H1172" i="7"/>
  <c r="L1172" i="7" s="1"/>
  <c r="L1171" i="7"/>
  <c r="K1171" i="7"/>
  <c r="J1171" i="7"/>
  <c r="I1171" i="7"/>
  <c r="H1171" i="7"/>
  <c r="L1170" i="7"/>
  <c r="K1170" i="7"/>
  <c r="J1170" i="7"/>
  <c r="I1170" i="7"/>
  <c r="H1170" i="7"/>
  <c r="L1169" i="7"/>
  <c r="K1169" i="7"/>
  <c r="J1169" i="7"/>
  <c r="I1169" i="7"/>
  <c r="H1169" i="7"/>
  <c r="K1168" i="7"/>
  <c r="J1168" i="7"/>
  <c r="I1168" i="7"/>
  <c r="H1168" i="7"/>
  <c r="L1168" i="7" s="1"/>
  <c r="K1167" i="7"/>
  <c r="J1167" i="7"/>
  <c r="I1167" i="7"/>
  <c r="I1175" i="7" s="1"/>
  <c r="H1167" i="7"/>
  <c r="L1167" i="7" s="1"/>
  <c r="K1166" i="7"/>
  <c r="J1166" i="7"/>
  <c r="I1166" i="7"/>
  <c r="H1166" i="7"/>
  <c r="G1164" i="7"/>
  <c r="F1164" i="7"/>
  <c r="E1164" i="7"/>
  <c r="D1164" i="7"/>
  <c r="D1176" i="7" s="1"/>
  <c r="K1163" i="7"/>
  <c r="J1163" i="7"/>
  <c r="I1163" i="7"/>
  <c r="H1163" i="7"/>
  <c r="L1163" i="7" s="1"/>
  <c r="L1162" i="7"/>
  <c r="K1162" i="7"/>
  <c r="J1162" i="7"/>
  <c r="I1162" i="7"/>
  <c r="H1162" i="7"/>
  <c r="L1161" i="7"/>
  <c r="K1161" i="7"/>
  <c r="J1161" i="7"/>
  <c r="I1161" i="7"/>
  <c r="H1161" i="7"/>
  <c r="L1160" i="7"/>
  <c r="K1160" i="7"/>
  <c r="J1160" i="7"/>
  <c r="I1160" i="7"/>
  <c r="H1160" i="7"/>
  <c r="K1159" i="7"/>
  <c r="J1159" i="7"/>
  <c r="I1159" i="7"/>
  <c r="H1159" i="7"/>
  <c r="L1159" i="7" s="1"/>
  <c r="L1158" i="7"/>
  <c r="K1158" i="7"/>
  <c r="J1158" i="7"/>
  <c r="I1158" i="7"/>
  <c r="H1158" i="7"/>
  <c r="K1157" i="7"/>
  <c r="J1157" i="7"/>
  <c r="I1157" i="7"/>
  <c r="H1157" i="7"/>
  <c r="L1157" i="7" s="1"/>
  <c r="L1156" i="7"/>
  <c r="K1156" i="7"/>
  <c r="J1156" i="7"/>
  <c r="I1156" i="7"/>
  <c r="H1156" i="7"/>
  <c r="L1155" i="7"/>
  <c r="K1155" i="7"/>
  <c r="J1155" i="7"/>
  <c r="I1155" i="7"/>
  <c r="H1155" i="7"/>
  <c r="K1154" i="7"/>
  <c r="J1154" i="7"/>
  <c r="I1154" i="7"/>
  <c r="H1154" i="7"/>
  <c r="L1154" i="7" s="1"/>
  <c r="L1153" i="7"/>
  <c r="K1153" i="7"/>
  <c r="J1153" i="7"/>
  <c r="I1153" i="7"/>
  <c r="H1153" i="7"/>
  <c r="K1152" i="7"/>
  <c r="J1152" i="7"/>
  <c r="I1152" i="7"/>
  <c r="H1152" i="7"/>
  <c r="L1152" i="7" s="1"/>
  <c r="K1151" i="7"/>
  <c r="J1151" i="7"/>
  <c r="I1151" i="7"/>
  <c r="H1151" i="7"/>
  <c r="L1151" i="7" s="1"/>
  <c r="L1150" i="7"/>
  <c r="K1150" i="7"/>
  <c r="J1150" i="7"/>
  <c r="I1150" i="7"/>
  <c r="H1150" i="7"/>
  <c r="K1149" i="7"/>
  <c r="J1149" i="7"/>
  <c r="I1149" i="7"/>
  <c r="H1149" i="7"/>
  <c r="L1149" i="7" s="1"/>
  <c r="K1148" i="7"/>
  <c r="J1148" i="7"/>
  <c r="I1148" i="7"/>
  <c r="H1148" i="7"/>
  <c r="L1148" i="7" s="1"/>
  <c r="L1164" i="7" s="1"/>
  <c r="K1147" i="7"/>
  <c r="J1147" i="7"/>
  <c r="I1147" i="7"/>
  <c r="H1147" i="7"/>
  <c r="L1147" i="7" s="1"/>
  <c r="K1146" i="7"/>
  <c r="J1146" i="7"/>
  <c r="I1146" i="7"/>
  <c r="H1146" i="7"/>
  <c r="L1146" i="7" s="1"/>
  <c r="L1145" i="7"/>
  <c r="K1145" i="7"/>
  <c r="J1145" i="7"/>
  <c r="I1145" i="7"/>
  <c r="K1144" i="7"/>
  <c r="K1164" i="7" s="1"/>
  <c r="J1144" i="7"/>
  <c r="J1164" i="7" s="1"/>
  <c r="I1144" i="7"/>
  <c r="H1144" i="7"/>
  <c r="L1144" i="7" s="1"/>
  <c r="G1142" i="7"/>
  <c r="G1176" i="7" s="1"/>
  <c r="F1142" i="7"/>
  <c r="E1142" i="7"/>
  <c r="E1176" i="7" s="1"/>
  <c r="D1142" i="7"/>
  <c r="K1141" i="7"/>
  <c r="J1141" i="7"/>
  <c r="I1141" i="7"/>
  <c r="H1141" i="7"/>
  <c r="L1141" i="7" s="1"/>
  <c r="L1140" i="7"/>
  <c r="K1140" i="7"/>
  <c r="J1140" i="7"/>
  <c r="I1140" i="7"/>
  <c r="H1140" i="7"/>
  <c r="K1139" i="7"/>
  <c r="J1139" i="7"/>
  <c r="I1139" i="7"/>
  <c r="H1139" i="7"/>
  <c r="L1139" i="7" s="1"/>
  <c r="K1138" i="7"/>
  <c r="J1138" i="7"/>
  <c r="I1138" i="7"/>
  <c r="H1138" i="7"/>
  <c r="L1138" i="7" s="1"/>
  <c r="K1137" i="7"/>
  <c r="J1137" i="7"/>
  <c r="I1137" i="7"/>
  <c r="H1137" i="7"/>
  <c r="L1137" i="7" s="1"/>
  <c r="L1136" i="7"/>
  <c r="K1136" i="7"/>
  <c r="J1136" i="7"/>
  <c r="I1136" i="7"/>
  <c r="H1136" i="7"/>
  <c r="K1135" i="7"/>
  <c r="J1135" i="7"/>
  <c r="I1135" i="7"/>
  <c r="H1135" i="7"/>
  <c r="L1135" i="7" s="1"/>
  <c r="L1134" i="7"/>
  <c r="K1134" i="7"/>
  <c r="J1134" i="7"/>
  <c r="I1134" i="7"/>
  <c r="H1134" i="7"/>
  <c r="K1133" i="7"/>
  <c r="J1133" i="7"/>
  <c r="I1133" i="7"/>
  <c r="H1133" i="7"/>
  <c r="L1133" i="7" s="1"/>
  <c r="K1132" i="7"/>
  <c r="J1132" i="7"/>
  <c r="I1132" i="7"/>
  <c r="H1132" i="7"/>
  <c r="L1132" i="7" s="1"/>
  <c r="L1131" i="7"/>
  <c r="K1131" i="7"/>
  <c r="J1131" i="7"/>
  <c r="I1131" i="7"/>
  <c r="H1131" i="7"/>
  <c r="K1130" i="7"/>
  <c r="J1130" i="7"/>
  <c r="I1130" i="7"/>
  <c r="H1130" i="7"/>
  <c r="L1130" i="7" s="1"/>
  <c r="K1129" i="7"/>
  <c r="J1129" i="7"/>
  <c r="I1129" i="7"/>
  <c r="H1129" i="7"/>
  <c r="L1129" i="7" s="1"/>
  <c r="L1128" i="7"/>
  <c r="K1128" i="7"/>
  <c r="J1128" i="7"/>
  <c r="I1128" i="7"/>
  <c r="H1128" i="7"/>
  <c r="K1127" i="7"/>
  <c r="J1127" i="7"/>
  <c r="I1127" i="7"/>
  <c r="H1127" i="7"/>
  <c r="L1127" i="7" s="1"/>
  <c r="L1126" i="7"/>
  <c r="K1126" i="7"/>
  <c r="J1126" i="7"/>
  <c r="I1126" i="7"/>
  <c r="H1126" i="7"/>
  <c r="K1125" i="7"/>
  <c r="J1125" i="7"/>
  <c r="I1125" i="7"/>
  <c r="H1125" i="7"/>
  <c r="L1125" i="7" s="1"/>
  <c r="K1124" i="7"/>
  <c r="J1124" i="7"/>
  <c r="I1124" i="7"/>
  <c r="H1124" i="7"/>
  <c r="L1124" i="7" s="1"/>
  <c r="K1123" i="7"/>
  <c r="J1123" i="7"/>
  <c r="I1123" i="7"/>
  <c r="H1123" i="7"/>
  <c r="L1123" i="7" s="1"/>
  <c r="K1122" i="7"/>
  <c r="J1122" i="7"/>
  <c r="I1122" i="7"/>
  <c r="H1122" i="7"/>
  <c r="L1122" i="7" s="1"/>
  <c r="L1121" i="7"/>
  <c r="K1121" i="7"/>
  <c r="J1121" i="7"/>
  <c r="I1121" i="7"/>
  <c r="H1121" i="7"/>
  <c r="K1120" i="7"/>
  <c r="J1120" i="7"/>
  <c r="I1120" i="7"/>
  <c r="H1120" i="7"/>
  <c r="L1120" i="7" s="1"/>
  <c r="L1119" i="7"/>
  <c r="K1119" i="7"/>
  <c r="J1119" i="7"/>
  <c r="I1119" i="7"/>
  <c r="H1119" i="7"/>
  <c r="L1118" i="7"/>
  <c r="K1118" i="7"/>
  <c r="J1118" i="7"/>
  <c r="I1118" i="7"/>
  <c r="H1118" i="7"/>
  <c r="K1117" i="7"/>
  <c r="J1117" i="7"/>
  <c r="I1117" i="7"/>
  <c r="H1117" i="7"/>
  <c r="L1117" i="7" s="1"/>
  <c r="L1116" i="7"/>
  <c r="K1116" i="7"/>
  <c r="J1116" i="7"/>
  <c r="I1116" i="7"/>
  <c r="H1116" i="7"/>
  <c r="L1115" i="7"/>
  <c r="K1115" i="7"/>
  <c r="J1115" i="7"/>
  <c r="I1115" i="7"/>
  <c r="H1115" i="7"/>
  <c r="K1114" i="7"/>
  <c r="J1114" i="7"/>
  <c r="I1114" i="7"/>
  <c r="H1114" i="7"/>
  <c r="L1114" i="7" s="1"/>
  <c r="L1113" i="7"/>
  <c r="K1113" i="7"/>
  <c r="J1113" i="7"/>
  <c r="I1113" i="7"/>
  <c r="H1113" i="7"/>
  <c r="K1112" i="7"/>
  <c r="J1112" i="7"/>
  <c r="I1112" i="7"/>
  <c r="H1112" i="7"/>
  <c r="L1112" i="7" s="1"/>
  <c r="K1111" i="7"/>
  <c r="J1111" i="7"/>
  <c r="I1111" i="7"/>
  <c r="H1111" i="7"/>
  <c r="L1111" i="7" s="1"/>
  <c r="K1110" i="7"/>
  <c r="J1110" i="7"/>
  <c r="I1110" i="7"/>
  <c r="H1110" i="7"/>
  <c r="L1110" i="7" s="1"/>
  <c r="K1109" i="7"/>
  <c r="J1109" i="7"/>
  <c r="I1109" i="7"/>
  <c r="H1109" i="7"/>
  <c r="L1109" i="7" s="1"/>
  <c r="L1108" i="7"/>
  <c r="K1108" i="7"/>
  <c r="J1108" i="7"/>
  <c r="I1108" i="7"/>
  <c r="H1108" i="7"/>
  <c r="L1107" i="7"/>
  <c r="K1107" i="7"/>
  <c r="J1107" i="7"/>
  <c r="I1107" i="7"/>
  <c r="H1107" i="7"/>
  <c r="L1106" i="7"/>
  <c r="K1106" i="7"/>
  <c r="J1106" i="7"/>
  <c r="I1106" i="7"/>
  <c r="H1106" i="7"/>
  <c r="K1105" i="7"/>
  <c r="J1105" i="7"/>
  <c r="I1105" i="7"/>
  <c r="H1105" i="7"/>
  <c r="L1105" i="7" s="1"/>
  <c r="K1104" i="7"/>
  <c r="J1104" i="7"/>
  <c r="I1104" i="7"/>
  <c r="H1104" i="7"/>
  <c r="L1104" i="7" s="1"/>
  <c r="L1103" i="7"/>
  <c r="K1103" i="7"/>
  <c r="J1103" i="7"/>
  <c r="I1103" i="7"/>
  <c r="H1103" i="7"/>
  <c r="L1102" i="7"/>
  <c r="K1102" i="7"/>
  <c r="J1102" i="7"/>
  <c r="I1102" i="7"/>
  <c r="H1102" i="7"/>
  <c r="L1101" i="7"/>
  <c r="K1101" i="7"/>
  <c r="J1101" i="7"/>
  <c r="I1101" i="7"/>
  <c r="H1101" i="7"/>
  <c r="L1100" i="7"/>
  <c r="K1100" i="7"/>
  <c r="J1100" i="7"/>
  <c r="I1100" i="7"/>
  <c r="H1100" i="7"/>
  <c r="K1099" i="7"/>
  <c r="J1099" i="7"/>
  <c r="I1099" i="7"/>
  <c r="H1099" i="7"/>
  <c r="L1099" i="7" s="1"/>
  <c r="L1098" i="7"/>
  <c r="K1098" i="7"/>
  <c r="J1098" i="7"/>
  <c r="I1098" i="7"/>
  <c r="H1098" i="7"/>
  <c r="L1097" i="7"/>
  <c r="K1097" i="7"/>
  <c r="J1097" i="7"/>
  <c r="I1097" i="7"/>
  <c r="H1097" i="7"/>
  <c r="L1096" i="7"/>
  <c r="K1096" i="7"/>
  <c r="J1096" i="7"/>
  <c r="I1096" i="7"/>
  <c r="H1096" i="7"/>
  <c r="L1095" i="7"/>
  <c r="K1095" i="7"/>
  <c r="J1095" i="7"/>
  <c r="I1095" i="7"/>
  <c r="H1095" i="7"/>
  <c r="K1094" i="7"/>
  <c r="J1094" i="7"/>
  <c r="I1094" i="7"/>
  <c r="H1094" i="7"/>
  <c r="L1094" i="7" s="1"/>
  <c r="K1093" i="7"/>
  <c r="J1093" i="7"/>
  <c r="I1093" i="7"/>
  <c r="H1093" i="7"/>
  <c r="L1093" i="7" s="1"/>
  <c r="L1092" i="7"/>
  <c r="K1092" i="7"/>
  <c r="J1092" i="7"/>
  <c r="I1092" i="7"/>
  <c r="H1092" i="7"/>
  <c r="K1091" i="7"/>
  <c r="J1091" i="7"/>
  <c r="I1091" i="7"/>
  <c r="H1091" i="7"/>
  <c r="L1091" i="7" s="1"/>
  <c r="L1090" i="7"/>
  <c r="K1090" i="7"/>
  <c r="J1090" i="7"/>
  <c r="I1090" i="7"/>
  <c r="H1090" i="7"/>
  <c r="L1089" i="7"/>
  <c r="K1089" i="7"/>
  <c r="J1089" i="7"/>
  <c r="I1089" i="7"/>
  <c r="H1089" i="7"/>
  <c r="K1088" i="7"/>
  <c r="J1088" i="7"/>
  <c r="I1088" i="7"/>
  <c r="H1088" i="7"/>
  <c r="L1088" i="7" s="1"/>
  <c r="K1087" i="7"/>
  <c r="J1087" i="7"/>
  <c r="I1087" i="7"/>
  <c r="H1087" i="7"/>
  <c r="L1087" i="7" s="1"/>
  <c r="K1086" i="7"/>
  <c r="J1086" i="7"/>
  <c r="I1086" i="7"/>
  <c r="H1086" i="7"/>
  <c r="L1086" i="7" s="1"/>
  <c r="L1085" i="7"/>
  <c r="K1085" i="7"/>
  <c r="J1085" i="7"/>
  <c r="I1085" i="7"/>
  <c r="H1085" i="7"/>
  <c r="L1084" i="7"/>
  <c r="K1084" i="7"/>
  <c r="J1084" i="7"/>
  <c r="I1084" i="7"/>
  <c r="H1084" i="7"/>
  <c r="L1083" i="7"/>
  <c r="K1083" i="7"/>
  <c r="J1083" i="7"/>
  <c r="I1083" i="7"/>
  <c r="H1083" i="7"/>
  <c r="K1082" i="7"/>
  <c r="J1082" i="7"/>
  <c r="I1082" i="7"/>
  <c r="H1082" i="7"/>
  <c r="L1082" i="7" s="1"/>
  <c r="K1081" i="7"/>
  <c r="J1081" i="7"/>
  <c r="I1081" i="7"/>
  <c r="H1081" i="7"/>
  <c r="L1081" i="7" s="1"/>
  <c r="L1080" i="7"/>
  <c r="K1080" i="7"/>
  <c r="J1080" i="7"/>
  <c r="I1080" i="7"/>
  <c r="H1080" i="7"/>
  <c r="L1079" i="7"/>
  <c r="K1079" i="7"/>
  <c r="J1079" i="7"/>
  <c r="I1079" i="7"/>
  <c r="H1079" i="7"/>
  <c r="K1078" i="7"/>
  <c r="J1078" i="7"/>
  <c r="I1078" i="7"/>
  <c r="H1078" i="7"/>
  <c r="L1078" i="7" s="1"/>
  <c r="K1077" i="7"/>
  <c r="J1077" i="7"/>
  <c r="I1077" i="7"/>
  <c r="H1077" i="7"/>
  <c r="L1077" i="7" s="1"/>
  <c r="K1076" i="7"/>
  <c r="J1076" i="7"/>
  <c r="I1076" i="7"/>
  <c r="H1076" i="7"/>
  <c r="L1076" i="7" s="1"/>
  <c r="K1075" i="7"/>
  <c r="J1075" i="7"/>
  <c r="I1075" i="7"/>
  <c r="H1075" i="7"/>
  <c r="L1075" i="7" s="1"/>
  <c r="L1074" i="7"/>
  <c r="K1074" i="7"/>
  <c r="J1074" i="7"/>
  <c r="I1074" i="7"/>
  <c r="H1074" i="7"/>
  <c r="G1066" i="7"/>
  <c r="E1066" i="7"/>
  <c r="L1065" i="7"/>
  <c r="K1065" i="7"/>
  <c r="G1065" i="7"/>
  <c r="F1065" i="7"/>
  <c r="E1065" i="7"/>
  <c r="D1065" i="7"/>
  <c r="L1064" i="7"/>
  <c r="K1064" i="7"/>
  <c r="J1064" i="7"/>
  <c r="J1065" i="7" s="1"/>
  <c r="I1064" i="7"/>
  <c r="I1065" i="7" s="1"/>
  <c r="H1064" i="7"/>
  <c r="H1065" i="7" s="1"/>
  <c r="F1063" i="7"/>
  <c r="F1066" i="7" s="1"/>
  <c r="E1063" i="7"/>
  <c r="D1063" i="7"/>
  <c r="D1066" i="7" s="1"/>
  <c r="K1062" i="7"/>
  <c r="J1062" i="7"/>
  <c r="I1062" i="7"/>
  <c r="H1062" i="7"/>
  <c r="L1062" i="7" s="1"/>
  <c r="K1061" i="7"/>
  <c r="J1061" i="7"/>
  <c r="I1061" i="7"/>
  <c r="H1061" i="7"/>
  <c r="L1061" i="7" s="1"/>
  <c r="L1060" i="7"/>
  <c r="K1060" i="7"/>
  <c r="J1060" i="7"/>
  <c r="I1060" i="7"/>
  <c r="H1060" i="7"/>
  <c r="L1059" i="7"/>
  <c r="K1059" i="7"/>
  <c r="J1059" i="7"/>
  <c r="I1059" i="7"/>
  <c r="H1059" i="7"/>
  <c r="K1058" i="7"/>
  <c r="J1058" i="7"/>
  <c r="J1063" i="7" s="1"/>
  <c r="J1066" i="7" s="1"/>
  <c r="I1058" i="7"/>
  <c r="H1058" i="7"/>
  <c r="L1058" i="7" s="1"/>
  <c r="L1057" i="7"/>
  <c r="K1057" i="7"/>
  <c r="J1057" i="7"/>
  <c r="I1057" i="7"/>
  <c r="H1057" i="7"/>
  <c r="K1056" i="7"/>
  <c r="J1056" i="7"/>
  <c r="I1056" i="7"/>
  <c r="H1056" i="7"/>
  <c r="L1056" i="7" s="1"/>
  <c r="L1055" i="7"/>
  <c r="K1055" i="7"/>
  <c r="J1055" i="7"/>
  <c r="I1055" i="7"/>
  <c r="H1055" i="7"/>
  <c r="L1054" i="7"/>
  <c r="K1054" i="7"/>
  <c r="J1054" i="7"/>
  <c r="I1054" i="7"/>
  <c r="H1054" i="7"/>
  <c r="K1053" i="7"/>
  <c r="J1053" i="7"/>
  <c r="I1053" i="7"/>
  <c r="H1053" i="7"/>
  <c r="L1053" i="7" s="1"/>
  <c r="K1052" i="7"/>
  <c r="J1052" i="7"/>
  <c r="I1052" i="7"/>
  <c r="H1052" i="7"/>
  <c r="L1052" i="7" s="1"/>
  <c r="K1051" i="7"/>
  <c r="J1051" i="7"/>
  <c r="I1051" i="7"/>
  <c r="H1051" i="7"/>
  <c r="L1051" i="7" s="1"/>
  <c r="L1050" i="7"/>
  <c r="K1050" i="7"/>
  <c r="J1050" i="7"/>
  <c r="I1050" i="7"/>
  <c r="H1050" i="7"/>
  <c r="K1049" i="7"/>
  <c r="J1049" i="7"/>
  <c r="I1049" i="7"/>
  <c r="H1049" i="7"/>
  <c r="L1049" i="7" s="1"/>
  <c r="K1048" i="7"/>
  <c r="J1048" i="7"/>
  <c r="I1048" i="7"/>
  <c r="H1048" i="7"/>
  <c r="L1048" i="7" s="1"/>
  <c r="K1047" i="7"/>
  <c r="J1047" i="7"/>
  <c r="I1047" i="7"/>
  <c r="H1047" i="7"/>
  <c r="L1047" i="7" s="1"/>
  <c r="L1046" i="7"/>
  <c r="K1046" i="7"/>
  <c r="J1046" i="7"/>
  <c r="I1046" i="7"/>
  <c r="H1046" i="7"/>
  <c r="L1045" i="7"/>
  <c r="K1045" i="7"/>
  <c r="J1045" i="7"/>
  <c r="I1045" i="7"/>
  <c r="H1045" i="7"/>
  <c r="K1044" i="7"/>
  <c r="J1044" i="7"/>
  <c r="I1044" i="7"/>
  <c r="H1044" i="7"/>
  <c r="L1044" i="7" s="1"/>
  <c r="L1043" i="7"/>
  <c r="K1043" i="7"/>
  <c r="J1043" i="7"/>
  <c r="I1043" i="7"/>
  <c r="H1043" i="7"/>
  <c r="K1042" i="7"/>
  <c r="J1042" i="7"/>
  <c r="I1042" i="7"/>
  <c r="H1042" i="7"/>
  <c r="L1042" i="7" s="1"/>
  <c r="K1041" i="7"/>
  <c r="J1041" i="7"/>
  <c r="I1041" i="7"/>
  <c r="H1041" i="7"/>
  <c r="L1041" i="7" s="1"/>
  <c r="L1040" i="7"/>
  <c r="K1040" i="7"/>
  <c r="J1040" i="7"/>
  <c r="I1040" i="7"/>
  <c r="H1040" i="7"/>
  <c r="K1039" i="7"/>
  <c r="J1039" i="7"/>
  <c r="I1039" i="7"/>
  <c r="H1039" i="7"/>
  <c r="L1039" i="7" s="1"/>
  <c r="L1038" i="7"/>
  <c r="K1038" i="7"/>
  <c r="J1038" i="7"/>
  <c r="I1038" i="7"/>
  <c r="H1038" i="7"/>
  <c r="K1037" i="7"/>
  <c r="J1037" i="7"/>
  <c r="I1037" i="7"/>
  <c r="H1037" i="7"/>
  <c r="L1037" i="7" s="1"/>
  <c r="K1036" i="7"/>
  <c r="J1036" i="7"/>
  <c r="I1036" i="7"/>
  <c r="H1036" i="7"/>
  <c r="L1036" i="7" s="1"/>
  <c r="K1035" i="7"/>
  <c r="J1035" i="7"/>
  <c r="I1035" i="7"/>
  <c r="H1035" i="7"/>
  <c r="L1035" i="7" s="1"/>
  <c r="K1034" i="7"/>
  <c r="J1034" i="7"/>
  <c r="I1034" i="7"/>
  <c r="H1034" i="7"/>
  <c r="L1034" i="7" s="1"/>
  <c r="L1033" i="7"/>
  <c r="K1033" i="7"/>
  <c r="J1033" i="7"/>
  <c r="I1033" i="7"/>
  <c r="H1033" i="7"/>
  <c r="F1026" i="7"/>
  <c r="E1026" i="7"/>
  <c r="D1026" i="7"/>
  <c r="I1024" i="7"/>
  <c r="G1024" i="7"/>
  <c r="G1026" i="7" s="1"/>
  <c r="F1024" i="7"/>
  <c r="E1024" i="7"/>
  <c r="D1024" i="7"/>
  <c r="K1023" i="7"/>
  <c r="K1024" i="7" s="1"/>
  <c r="J1023" i="7"/>
  <c r="J1024" i="7" s="1"/>
  <c r="I1023" i="7"/>
  <c r="H1023" i="7"/>
  <c r="F1022" i="7"/>
  <c r="E1022" i="7"/>
  <c r="D1022" i="7"/>
  <c r="L1021" i="7"/>
  <c r="K1021" i="7"/>
  <c r="J1021" i="7"/>
  <c r="I1021" i="7"/>
  <c r="H1021" i="7"/>
  <c r="K1020" i="7"/>
  <c r="J1020" i="7"/>
  <c r="I1020" i="7"/>
  <c r="H1020" i="7"/>
  <c r="L1020" i="7" s="1"/>
  <c r="L1019" i="7"/>
  <c r="K1019" i="7"/>
  <c r="J1019" i="7"/>
  <c r="I1019" i="7"/>
  <c r="H1019" i="7"/>
  <c r="K1018" i="7"/>
  <c r="J1018" i="7"/>
  <c r="I1018" i="7"/>
  <c r="H1018" i="7"/>
  <c r="L1018" i="7" s="1"/>
  <c r="L1017" i="7"/>
  <c r="K1017" i="7"/>
  <c r="J1017" i="7"/>
  <c r="I1017" i="7"/>
  <c r="H1017" i="7"/>
  <c r="L1016" i="7"/>
  <c r="K1016" i="7"/>
  <c r="J1016" i="7"/>
  <c r="I1016" i="7"/>
  <c r="H1016" i="7"/>
  <c r="L1015" i="7"/>
  <c r="K1015" i="7"/>
  <c r="J1015" i="7"/>
  <c r="I1015" i="7"/>
  <c r="H1015" i="7"/>
  <c r="K1014" i="7"/>
  <c r="J1014" i="7"/>
  <c r="I1014" i="7"/>
  <c r="H1014" i="7"/>
  <c r="L1014" i="7" s="1"/>
  <c r="K1013" i="7"/>
  <c r="J1013" i="7"/>
  <c r="I1013" i="7"/>
  <c r="H1013" i="7"/>
  <c r="L1013" i="7" s="1"/>
  <c r="L1012" i="7"/>
  <c r="K1012" i="7"/>
  <c r="J1012" i="7"/>
  <c r="I1012" i="7"/>
  <c r="H1012" i="7"/>
  <c r="L1011" i="7"/>
  <c r="K1011" i="7"/>
  <c r="J1011" i="7"/>
  <c r="I1011" i="7"/>
  <c r="H1011" i="7"/>
  <c r="K1010" i="7"/>
  <c r="J1010" i="7"/>
  <c r="I1010" i="7"/>
  <c r="H1010" i="7"/>
  <c r="L1010" i="7" s="1"/>
  <c r="L1009" i="7"/>
  <c r="K1009" i="7"/>
  <c r="J1009" i="7"/>
  <c r="I1009" i="7"/>
  <c r="H1009" i="7"/>
  <c r="K1008" i="7"/>
  <c r="J1008" i="7"/>
  <c r="I1008" i="7"/>
  <c r="H1008" i="7"/>
  <c r="L1008" i="7" s="1"/>
  <c r="K1007" i="7"/>
  <c r="J1007" i="7"/>
  <c r="I1007" i="7"/>
  <c r="H1007" i="7"/>
  <c r="L1007" i="7" s="1"/>
  <c r="L1006" i="7"/>
  <c r="K1006" i="7"/>
  <c r="J1006" i="7"/>
  <c r="I1006" i="7"/>
  <c r="H1006" i="7"/>
  <c r="L1005" i="7"/>
  <c r="K1005" i="7"/>
  <c r="J1005" i="7"/>
  <c r="I1005" i="7"/>
  <c r="H1005" i="7"/>
  <c r="L1004" i="7"/>
  <c r="K1004" i="7"/>
  <c r="J1004" i="7"/>
  <c r="I1004" i="7"/>
  <c r="H1004" i="7"/>
  <c r="K1003" i="7"/>
  <c r="J1003" i="7"/>
  <c r="I1003" i="7"/>
  <c r="H1003" i="7"/>
  <c r="L1003" i="7" s="1"/>
  <c r="L1002" i="7"/>
  <c r="K1002" i="7"/>
  <c r="J1002" i="7"/>
  <c r="I1002" i="7"/>
  <c r="H1002" i="7"/>
  <c r="K1001" i="7"/>
  <c r="J1001" i="7"/>
  <c r="I1001" i="7"/>
  <c r="H1001" i="7"/>
  <c r="L1001" i="7" s="1"/>
  <c r="L1000" i="7"/>
  <c r="K1000" i="7"/>
  <c r="J1000" i="7"/>
  <c r="I1000" i="7"/>
  <c r="H1000" i="7"/>
  <c r="K999" i="7"/>
  <c r="J999" i="7"/>
  <c r="I999" i="7"/>
  <c r="H999" i="7"/>
  <c r="L999" i="7" s="1"/>
  <c r="K998" i="7"/>
  <c r="J998" i="7"/>
  <c r="I998" i="7"/>
  <c r="H998" i="7"/>
  <c r="L998" i="7" s="1"/>
  <c r="L997" i="7"/>
  <c r="K997" i="7"/>
  <c r="J997" i="7"/>
  <c r="I997" i="7"/>
  <c r="H997" i="7"/>
  <c r="K996" i="7"/>
  <c r="J996" i="7"/>
  <c r="I996" i="7"/>
  <c r="H996" i="7"/>
  <c r="L996" i="7" s="1"/>
  <c r="K995" i="7"/>
  <c r="J995" i="7"/>
  <c r="I995" i="7"/>
  <c r="H995" i="7"/>
  <c r="L995" i="7" s="1"/>
  <c r="L994" i="7"/>
  <c r="K994" i="7"/>
  <c r="J994" i="7"/>
  <c r="I994" i="7"/>
  <c r="H994" i="7"/>
  <c r="L993" i="7"/>
  <c r="K993" i="7"/>
  <c r="J993" i="7"/>
  <c r="I993" i="7"/>
  <c r="H993" i="7"/>
  <c r="K992" i="7"/>
  <c r="J992" i="7"/>
  <c r="I992" i="7"/>
  <c r="H992" i="7"/>
  <c r="L992" i="7" s="1"/>
  <c r="K991" i="7"/>
  <c r="J991" i="7"/>
  <c r="I991" i="7"/>
  <c r="H991" i="7"/>
  <c r="L991" i="7" s="1"/>
  <c r="K990" i="7"/>
  <c r="J990" i="7"/>
  <c r="I990" i="7"/>
  <c r="H990" i="7"/>
  <c r="L990" i="7" s="1"/>
  <c r="K989" i="7"/>
  <c r="J989" i="7"/>
  <c r="I989" i="7"/>
  <c r="H989" i="7"/>
  <c r="L989" i="7" s="1"/>
  <c r="L988" i="7"/>
  <c r="K988" i="7"/>
  <c r="J988" i="7"/>
  <c r="I988" i="7"/>
  <c r="H988" i="7"/>
  <c r="K987" i="7"/>
  <c r="J987" i="7"/>
  <c r="I987" i="7"/>
  <c r="H987" i="7"/>
  <c r="L987" i="7" s="1"/>
  <c r="L986" i="7"/>
  <c r="K986" i="7"/>
  <c r="J986" i="7"/>
  <c r="I986" i="7"/>
  <c r="H986" i="7"/>
  <c r="L985" i="7"/>
  <c r="K985" i="7"/>
  <c r="J985" i="7"/>
  <c r="I985" i="7"/>
  <c r="H985" i="7"/>
  <c r="L984" i="7"/>
  <c r="K984" i="7"/>
  <c r="J984" i="7"/>
  <c r="I984" i="7"/>
  <c r="H984" i="7"/>
  <c r="L983" i="7"/>
  <c r="K983" i="7"/>
  <c r="J983" i="7"/>
  <c r="I983" i="7"/>
  <c r="H983" i="7"/>
  <c r="K982" i="7"/>
  <c r="J982" i="7"/>
  <c r="I982" i="7"/>
  <c r="H982" i="7"/>
  <c r="L982" i="7" s="1"/>
  <c r="K981" i="7"/>
  <c r="J981" i="7"/>
  <c r="I981" i="7"/>
  <c r="H981" i="7"/>
  <c r="L981" i="7" s="1"/>
  <c r="L980" i="7"/>
  <c r="K980" i="7"/>
  <c r="J980" i="7"/>
  <c r="I980" i="7"/>
  <c r="H980" i="7"/>
  <c r="L979" i="7"/>
  <c r="K979" i="7"/>
  <c r="J979" i="7"/>
  <c r="I979" i="7"/>
  <c r="H979" i="7"/>
  <c r="L978" i="7"/>
  <c r="K978" i="7"/>
  <c r="J978" i="7"/>
  <c r="I978" i="7"/>
  <c r="H978" i="7"/>
  <c r="K977" i="7"/>
  <c r="J977" i="7"/>
  <c r="I977" i="7"/>
  <c r="H977" i="7"/>
  <c r="L977" i="7" s="1"/>
  <c r="K976" i="7"/>
  <c r="J976" i="7"/>
  <c r="I976" i="7"/>
  <c r="H976" i="7"/>
  <c r="L976" i="7" s="1"/>
  <c r="L975" i="7"/>
  <c r="K975" i="7"/>
  <c r="J975" i="7"/>
  <c r="I975" i="7"/>
  <c r="H975" i="7"/>
  <c r="K974" i="7"/>
  <c r="J974" i="7"/>
  <c r="I974" i="7"/>
  <c r="H974" i="7"/>
  <c r="L974" i="7" s="1"/>
  <c r="L973" i="7"/>
  <c r="K973" i="7"/>
  <c r="J973" i="7"/>
  <c r="I973" i="7"/>
  <c r="H973" i="7"/>
  <c r="L972" i="7"/>
  <c r="K972" i="7"/>
  <c r="J972" i="7"/>
  <c r="I972" i="7"/>
  <c r="H972" i="7"/>
  <c r="K971" i="7"/>
  <c r="J971" i="7"/>
  <c r="I971" i="7"/>
  <c r="H971" i="7"/>
  <c r="L971" i="7" s="1"/>
  <c r="K970" i="7"/>
  <c r="J970" i="7"/>
  <c r="I970" i="7"/>
  <c r="H970" i="7"/>
  <c r="L970" i="7" s="1"/>
  <c r="K969" i="7"/>
  <c r="J969" i="7"/>
  <c r="I969" i="7"/>
  <c r="H969" i="7"/>
  <c r="L969" i="7" s="1"/>
  <c r="K968" i="7"/>
  <c r="J968" i="7"/>
  <c r="I968" i="7"/>
  <c r="H968" i="7"/>
  <c r="L968" i="7" s="1"/>
  <c r="K967" i="7"/>
  <c r="J967" i="7"/>
  <c r="I967" i="7"/>
  <c r="H967" i="7"/>
  <c r="L967" i="7" s="1"/>
  <c r="L966" i="7"/>
  <c r="K966" i="7"/>
  <c r="J966" i="7"/>
  <c r="I966" i="7"/>
  <c r="H966" i="7"/>
  <c r="K965" i="7"/>
  <c r="J965" i="7"/>
  <c r="I965" i="7"/>
  <c r="H965" i="7"/>
  <c r="L965" i="7" s="1"/>
  <c r="K964" i="7"/>
  <c r="J964" i="7"/>
  <c r="I964" i="7"/>
  <c r="H964" i="7"/>
  <c r="L964" i="7" s="1"/>
  <c r="K963" i="7"/>
  <c r="J963" i="7"/>
  <c r="I963" i="7"/>
  <c r="H963" i="7"/>
  <c r="L963" i="7" s="1"/>
  <c r="L962" i="7"/>
  <c r="K962" i="7"/>
  <c r="J962" i="7"/>
  <c r="I962" i="7"/>
  <c r="H962" i="7"/>
  <c r="L961" i="7"/>
  <c r="K961" i="7"/>
  <c r="J961" i="7"/>
  <c r="I961" i="7"/>
  <c r="H961" i="7"/>
  <c r="L960" i="7"/>
  <c r="K960" i="7"/>
  <c r="J960" i="7"/>
  <c r="I960" i="7"/>
  <c r="H960" i="7"/>
  <c r="K959" i="7"/>
  <c r="J959" i="7"/>
  <c r="I959" i="7"/>
  <c r="H959" i="7"/>
  <c r="L959" i="7" s="1"/>
  <c r="K958" i="7"/>
  <c r="J958" i="7"/>
  <c r="I958" i="7"/>
  <c r="H958" i="7"/>
  <c r="L958" i="7" s="1"/>
  <c r="L957" i="7"/>
  <c r="K957" i="7"/>
  <c r="J957" i="7"/>
  <c r="I957" i="7"/>
  <c r="H957" i="7"/>
  <c r="L956" i="7"/>
  <c r="K956" i="7"/>
  <c r="J956" i="7"/>
  <c r="I956" i="7"/>
  <c r="H956" i="7"/>
  <c r="L955" i="7"/>
  <c r="K955" i="7"/>
  <c r="J955" i="7"/>
  <c r="I955" i="7"/>
  <c r="H955" i="7"/>
  <c r="K954" i="7"/>
  <c r="J954" i="7"/>
  <c r="I954" i="7"/>
  <c r="H954" i="7"/>
  <c r="L954" i="7" s="1"/>
  <c r="K953" i="7"/>
  <c r="J953" i="7"/>
  <c r="I953" i="7"/>
  <c r="H953" i="7"/>
  <c r="G943" i="7"/>
  <c r="D943" i="7"/>
  <c r="K942" i="7"/>
  <c r="J942" i="7"/>
  <c r="I942" i="7"/>
  <c r="H942" i="7"/>
  <c r="L942" i="7" s="1"/>
  <c r="L941" i="7"/>
  <c r="K941" i="7"/>
  <c r="J941" i="7"/>
  <c r="I941" i="7"/>
  <c r="H941" i="7"/>
  <c r="K940" i="7"/>
  <c r="J940" i="7"/>
  <c r="I940" i="7"/>
  <c r="H940" i="7"/>
  <c r="L940" i="7" s="1"/>
  <c r="L939" i="7"/>
  <c r="K939" i="7"/>
  <c r="J939" i="7"/>
  <c r="I939" i="7"/>
  <c r="H939" i="7"/>
  <c r="K938" i="7"/>
  <c r="J938" i="7"/>
  <c r="I938" i="7"/>
  <c r="H938" i="7"/>
  <c r="L938" i="7" s="1"/>
  <c r="L943" i="7" s="1"/>
  <c r="K937" i="7"/>
  <c r="J937" i="7"/>
  <c r="I937" i="7"/>
  <c r="H937" i="7"/>
  <c r="L937" i="7" s="1"/>
  <c r="L936" i="7"/>
  <c r="K936" i="7"/>
  <c r="J936" i="7"/>
  <c r="I936" i="7"/>
  <c r="H936" i="7"/>
  <c r="K935" i="7"/>
  <c r="J935" i="7"/>
  <c r="I935" i="7"/>
  <c r="H935" i="7"/>
  <c r="L935" i="7" s="1"/>
  <c r="F934" i="7"/>
  <c r="F943" i="7" s="1"/>
  <c r="E934" i="7"/>
  <c r="E943" i="7" s="1"/>
  <c r="D934" i="7"/>
  <c r="K933" i="7"/>
  <c r="J933" i="7"/>
  <c r="I933" i="7"/>
  <c r="H933" i="7"/>
  <c r="L933" i="7" s="1"/>
  <c r="L932" i="7"/>
  <c r="K932" i="7"/>
  <c r="J932" i="7"/>
  <c r="I932" i="7"/>
  <c r="H932" i="7"/>
  <c r="K931" i="7"/>
  <c r="J931" i="7"/>
  <c r="I931" i="7"/>
  <c r="H931" i="7"/>
  <c r="L931" i="7" s="1"/>
  <c r="K930" i="7"/>
  <c r="J930" i="7"/>
  <c r="J934" i="7" s="1"/>
  <c r="J943" i="7" s="1"/>
  <c r="I930" i="7"/>
  <c r="H930" i="7"/>
  <c r="L930" i="7" s="1"/>
  <c r="K929" i="7"/>
  <c r="J929" i="7"/>
  <c r="I929" i="7"/>
  <c r="H929" i="7"/>
  <c r="L929" i="7" s="1"/>
  <c r="L928" i="7"/>
  <c r="L934" i="7" s="1"/>
  <c r="K928" i="7"/>
  <c r="J928" i="7"/>
  <c r="I928" i="7"/>
  <c r="H928" i="7"/>
  <c r="G920" i="7"/>
  <c r="E920" i="7"/>
  <c r="D920" i="7"/>
  <c r="F919" i="7"/>
  <c r="F920" i="7" s="1"/>
  <c r="E919" i="7"/>
  <c r="D919" i="7"/>
  <c r="L918" i="7"/>
  <c r="K918" i="7"/>
  <c r="J918" i="7"/>
  <c r="I918" i="7"/>
  <c r="H918" i="7"/>
  <c r="L917" i="7"/>
  <c r="K917" i="7"/>
  <c r="J917" i="7"/>
  <c r="I917" i="7"/>
  <c r="H917" i="7"/>
  <c r="K916" i="7"/>
  <c r="J916" i="7"/>
  <c r="I916" i="7"/>
  <c r="H916" i="7"/>
  <c r="L916" i="7" s="1"/>
  <c r="K915" i="7"/>
  <c r="J915" i="7"/>
  <c r="I915" i="7"/>
  <c r="H915" i="7"/>
  <c r="L915" i="7" s="1"/>
  <c r="K914" i="7"/>
  <c r="J914" i="7"/>
  <c r="I914" i="7"/>
  <c r="H914" i="7"/>
  <c r="L914" i="7" s="1"/>
  <c r="K913" i="7"/>
  <c r="J913" i="7"/>
  <c r="I913" i="7"/>
  <c r="H913" i="7"/>
  <c r="L913" i="7" s="1"/>
  <c r="L912" i="7"/>
  <c r="K912" i="7"/>
  <c r="J912" i="7"/>
  <c r="I912" i="7"/>
  <c r="H912" i="7"/>
  <c r="K911" i="7"/>
  <c r="K919" i="7" s="1"/>
  <c r="K920" i="7" s="1"/>
  <c r="J911" i="7"/>
  <c r="I911" i="7"/>
  <c r="H911" i="7"/>
  <c r="L911" i="7" s="1"/>
  <c r="K910" i="7"/>
  <c r="J910" i="7"/>
  <c r="I910" i="7"/>
  <c r="H910" i="7"/>
  <c r="L910" i="7" s="1"/>
  <c r="K909" i="7"/>
  <c r="J909" i="7"/>
  <c r="I909" i="7"/>
  <c r="H909" i="7"/>
  <c r="L909" i="7" s="1"/>
  <c r="L908" i="7"/>
  <c r="K908" i="7"/>
  <c r="J908" i="7"/>
  <c r="I908" i="7"/>
  <c r="H908" i="7"/>
  <c r="L907" i="7"/>
  <c r="K907" i="7"/>
  <c r="J907" i="7"/>
  <c r="I907" i="7"/>
  <c r="H907" i="7"/>
  <c r="G898" i="7"/>
  <c r="E898" i="7"/>
  <c r="H897" i="7"/>
  <c r="H898" i="7" s="1"/>
  <c r="F897" i="7"/>
  <c r="F898" i="7" s="1"/>
  <c r="E897" i="7"/>
  <c r="D897" i="7"/>
  <c r="D898" i="7" s="1"/>
  <c r="K896" i="7"/>
  <c r="J896" i="7"/>
  <c r="I896" i="7"/>
  <c r="H896" i="7"/>
  <c r="L896" i="7" s="1"/>
  <c r="K895" i="7"/>
  <c r="J895" i="7"/>
  <c r="I895" i="7"/>
  <c r="H895" i="7"/>
  <c r="L895" i="7" s="1"/>
  <c r="K894" i="7"/>
  <c r="J894" i="7"/>
  <c r="I894" i="7"/>
  <c r="H894" i="7"/>
  <c r="L894" i="7" s="1"/>
  <c r="K893" i="7"/>
  <c r="J893" i="7"/>
  <c r="I893" i="7"/>
  <c r="H893" i="7"/>
  <c r="L893" i="7" s="1"/>
  <c r="L892" i="7"/>
  <c r="K892" i="7"/>
  <c r="J892" i="7"/>
  <c r="I892" i="7"/>
  <c r="H892" i="7"/>
  <c r="L891" i="7"/>
  <c r="K891" i="7"/>
  <c r="J891" i="7"/>
  <c r="I891" i="7"/>
  <c r="H891" i="7"/>
  <c r="K890" i="7"/>
  <c r="J890" i="7"/>
  <c r="I890" i="7"/>
  <c r="H890" i="7"/>
  <c r="L890" i="7" s="1"/>
  <c r="G882" i="7"/>
  <c r="D882" i="7"/>
  <c r="C882" i="7"/>
  <c r="B882" i="7"/>
  <c r="A882" i="7"/>
  <c r="F881" i="7"/>
  <c r="F882" i="7" s="1"/>
  <c r="E881" i="7"/>
  <c r="E882" i="7" s="1"/>
  <c r="D881" i="7"/>
  <c r="K880" i="7"/>
  <c r="J880" i="7"/>
  <c r="I880" i="7"/>
  <c r="H880" i="7"/>
  <c r="L880" i="7" s="1"/>
  <c r="K879" i="7"/>
  <c r="J879" i="7"/>
  <c r="I879" i="7"/>
  <c r="H879" i="7"/>
  <c r="L879" i="7" s="1"/>
  <c r="K878" i="7"/>
  <c r="J878" i="7"/>
  <c r="I878" i="7"/>
  <c r="H878" i="7"/>
  <c r="L878" i="7" s="1"/>
  <c r="K877" i="7"/>
  <c r="J877" i="7"/>
  <c r="I877" i="7"/>
  <c r="H877" i="7"/>
  <c r="L877" i="7" s="1"/>
  <c r="K876" i="7"/>
  <c r="J876" i="7"/>
  <c r="I876" i="7"/>
  <c r="H876" i="7"/>
  <c r="L876" i="7" s="1"/>
  <c r="L875" i="7"/>
  <c r="K875" i="7"/>
  <c r="J875" i="7"/>
  <c r="I875" i="7"/>
  <c r="H875" i="7"/>
  <c r="K874" i="7"/>
  <c r="J874" i="7"/>
  <c r="I874" i="7"/>
  <c r="H874" i="7"/>
  <c r="L874" i="7" s="1"/>
  <c r="K873" i="7"/>
  <c r="J873" i="7"/>
  <c r="I873" i="7"/>
  <c r="H873" i="7"/>
  <c r="L873" i="7" s="1"/>
  <c r="L872" i="7"/>
  <c r="K872" i="7"/>
  <c r="J872" i="7"/>
  <c r="I872" i="7"/>
  <c r="H872" i="7"/>
  <c r="K871" i="7"/>
  <c r="J871" i="7"/>
  <c r="I871" i="7"/>
  <c r="H871" i="7"/>
  <c r="L871" i="7" s="1"/>
  <c r="K870" i="7"/>
  <c r="J870" i="7"/>
  <c r="I870" i="7"/>
  <c r="H870" i="7"/>
  <c r="L869" i="7"/>
  <c r="K869" i="7"/>
  <c r="J869" i="7"/>
  <c r="I869" i="7"/>
  <c r="H869" i="7"/>
  <c r="G861" i="7"/>
  <c r="F861" i="7"/>
  <c r="D861" i="7"/>
  <c r="F860" i="7"/>
  <c r="E860" i="7"/>
  <c r="E861" i="7" s="1"/>
  <c r="D860" i="7"/>
  <c r="K859" i="7"/>
  <c r="J859" i="7"/>
  <c r="I859" i="7"/>
  <c r="H859" i="7"/>
  <c r="L859" i="7" s="1"/>
  <c r="K858" i="7"/>
  <c r="J858" i="7"/>
  <c r="I858" i="7"/>
  <c r="H858" i="7"/>
  <c r="L858" i="7" s="1"/>
  <c r="K857" i="7"/>
  <c r="J857" i="7"/>
  <c r="I857" i="7"/>
  <c r="H857" i="7"/>
  <c r="L857" i="7" s="1"/>
  <c r="K856" i="7"/>
  <c r="J856" i="7"/>
  <c r="I856" i="7"/>
  <c r="H856" i="7"/>
  <c r="L856" i="7" s="1"/>
  <c r="L855" i="7"/>
  <c r="K855" i="7"/>
  <c r="J855" i="7"/>
  <c r="I855" i="7"/>
  <c r="H855" i="7"/>
  <c r="L854" i="7"/>
  <c r="K854" i="7"/>
  <c r="J854" i="7"/>
  <c r="I854" i="7"/>
  <c r="H854" i="7"/>
  <c r="K853" i="7"/>
  <c r="J853" i="7"/>
  <c r="I853" i="7"/>
  <c r="H853" i="7"/>
  <c r="L853" i="7" s="1"/>
  <c r="K852" i="7"/>
  <c r="J852" i="7"/>
  <c r="I852" i="7"/>
  <c r="H852" i="7"/>
  <c r="L852" i="7" s="1"/>
  <c r="K851" i="7"/>
  <c r="J851" i="7"/>
  <c r="I851" i="7"/>
  <c r="H851" i="7"/>
  <c r="L851" i="7" s="1"/>
  <c r="L850" i="7"/>
  <c r="K850" i="7"/>
  <c r="J850" i="7"/>
  <c r="I850" i="7"/>
  <c r="H850" i="7"/>
  <c r="L849" i="7"/>
  <c r="K849" i="7"/>
  <c r="J849" i="7"/>
  <c r="I849" i="7"/>
  <c r="H849" i="7"/>
  <c r="K848" i="7"/>
  <c r="J848" i="7"/>
  <c r="I848" i="7"/>
  <c r="H848" i="7"/>
  <c r="L848" i="7" s="1"/>
  <c r="K847" i="7"/>
  <c r="J847" i="7"/>
  <c r="I847" i="7"/>
  <c r="H847" i="7"/>
  <c r="L847" i="7" s="1"/>
  <c r="L846" i="7"/>
  <c r="K846" i="7"/>
  <c r="J846" i="7"/>
  <c r="I846" i="7"/>
  <c r="H846" i="7"/>
  <c r="L845" i="7"/>
  <c r="K845" i="7"/>
  <c r="J845" i="7"/>
  <c r="I845" i="7"/>
  <c r="H845" i="7"/>
  <c r="L844" i="7"/>
  <c r="K844" i="7"/>
  <c r="J844" i="7"/>
  <c r="I844" i="7"/>
  <c r="H844" i="7"/>
  <c r="L843" i="7"/>
  <c r="K843" i="7"/>
  <c r="J843" i="7"/>
  <c r="I843" i="7"/>
  <c r="H843" i="7"/>
  <c r="L842" i="7"/>
  <c r="K842" i="7"/>
  <c r="J842" i="7"/>
  <c r="I842" i="7"/>
  <c r="H842" i="7"/>
  <c r="K841" i="7"/>
  <c r="J841" i="7"/>
  <c r="I841" i="7"/>
  <c r="H841" i="7"/>
  <c r="L841" i="7" s="1"/>
  <c r="L840" i="7"/>
  <c r="K840" i="7"/>
  <c r="J840" i="7"/>
  <c r="I840" i="7"/>
  <c r="H840" i="7"/>
  <c r="L839" i="7"/>
  <c r="K839" i="7"/>
  <c r="J839" i="7"/>
  <c r="I839" i="7"/>
  <c r="H839" i="7"/>
  <c r="K838" i="7"/>
  <c r="J838" i="7"/>
  <c r="I838" i="7"/>
  <c r="H838" i="7"/>
  <c r="L838" i="7" s="1"/>
  <c r="L837" i="7"/>
  <c r="K837" i="7"/>
  <c r="J837" i="7"/>
  <c r="I837" i="7"/>
  <c r="H837" i="7"/>
  <c r="K836" i="7"/>
  <c r="J836" i="7"/>
  <c r="I836" i="7"/>
  <c r="H836" i="7"/>
  <c r="L836" i="7" s="1"/>
  <c r="K835" i="7"/>
  <c r="J835" i="7"/>
  <c r="I835" i="7"/>
  <c r="H835" i="7"/>
  <c r="L835" i="7" s="1"/>
  <c r="L834" i="7"/>
  <c r="K834" i="7"/>
  <c r="J834" i="7"/>
  <c r="I834" i="7"/>
  <c r="H834" i="7"/>
  <c r="K833" i="7"/>
  <c r="J833" i="7"/>
  <c r="I833" i="7"/>
  <c r="H833" i="7"/>
  <c r="L833" i="7" s="1"/>
  <c r="L832" i="7"/>
  <c r="K832" i="7"/>
  <c r="J832" i="7"/>
  <c r="I832" i="7"/>
  <c r="H832" i="7"/>
  <c r="L831" i="7"/>
  <c r="K831" i="7"/>
  <c r="J831" i="7"/>
  <c r="I831" i="7"/>
  <c r="H831" i="7"/>
  <c r="K830" i="7"/>
  <c r="J830" i="7"/>
  <c r="I830" i="7"/>
  <c r="H830" i="7"/>
  <c r="L830" i="7" s="1"/>
  <c r="K829" i="7"/>
  <c r="J829" i="7"/>
  <c r="I829" i="7"/>
  <c r="H829" i="7"/>
  <c r="L829" i="7" s="1"/>
  <c r="K828" i="7"/>
  <c r="J828" i="7"/>
  <c r="I828" i="7"/>
  <c r="H828" i="7"/>
  <c r="L828" i="7" s="1"/>
  <c r="K827" i="7"/>
  <c r="J827" i="7"/>
  <c r="I827" i="7"/>
  <c r="H827" i="7"/>
  <c r="L827" i="7" s="1"/>
  <c r="K826" i="7"/>
  <c r="J826" i="7"/>
  <c r="I826" i="7"/>
  <c r="H826" i="7"/>
  <c r="L826" i="7" s="1"/>
  <c r="L825" i="7"/>
  <c r="K825" i="7"/>
  <c r="J825" i="7"/>
  <c r="I825" i="7"/>
  <c r="H825" i="7"/>
  <c r="L824" i="7"/>
  <c r="K824" i="7"/>
  <c r="J824" i="7"/>
  <c r="I824" i="7"/>
  <c r="H824" i="7"/>
  <c r="K823" i="7"/>
  <c r="J823" i="7"/>
  <c r="I823" i="7"/>
  <c r="H823" i="7"/>
  <c r="L823" i="7" s="1"/>
  <c r="K822" i="7"/>
  <c r="J822" i="7"/>
  <c r="I822" i="7"/>
  <c r="H822" i="7"/>
  <c r="L822" i="7" s="1"/>
  <c r="K821" i="7"/>
  <c r="J821" i="7"/>
  <c r="I821" i="7"/>
  <c r="H821" i="7"/>
  <c r="L821" i="7" s="1"/>
  <c r="L820" i="7"/>
  <c r="K820" i="7"/>
  <c r="J820" i="7"/>
  <c r="I820" i="7"/>
  <c r="H820" i="7"/>
  <c r="L819" i="7"/>
  <c r="K819" i="7"/>
  <c r="J819" i="7"/>
  <c r="I819" i="7"/>
  <c r="H819" i="7"/>
  <c r="K818" i="7"/>
  <c r="J818" i="7"/>
  <c r="I818" i="7"/>
  <c r="H818" i="7"/>
  <c r="L818" i="7" s="1"/>
  <c r="K817" i="7"/>
  <c r="J817" i="7"/>
  <c r="I817" i="7"/>
  <c r="H817" i="7"/>
  <c r="L817" i="7" s="1"/>
  <c r="K816" i="7"/>
  <c r="J816" i="7"/>
  <c r="I816" i="7"/>
  <c r="H816" i="7"/>
  <c r="L816" i="7" s="1"/>
  <c r="L815" i="7"/>
  <c r="K815" i="7"/>
  <c r="J815" i="7"/>
  <c r="I815" i="7"/>
  <c r="H815" i="7"/>
  <c r="L814" i="7"/>
  <c r="K814" i="7"/>
  <c r="J814" i="7"/>
  <c r="I814" i="7"/>
  <c r="H814" i="7"/>
  <c r="L813" i="7"/>
  <c r="K813" i="7"/>
  <c r="J813" i="7"/>
  <c r="I813" i="7"/>
  <c r="H813" i="7"/>
  <c r="K812" i="7"/>
  <c r="J812" i="7"/>
  <c r="I812" i="7"/>
  <c r="H812" i="7"/>
  <c r="L812" i="7" s="1"/>
  <c r="K811" i="7"/>
  <c r="J811" i="7"/>
  <c r="I811" i="7"/>
  <c r="H811" i="7"/>
  <c r="L811" i="7" s="1"/>
  <c r="K810" i="7"/>
  <c r="J810" i="7"/>
  <c r="I810" i="7"/>
  <c r="H810" i="7"/>
  <c r="L810" i="7" s="1"/>
  <c r="L809" i="7"/>
  <c r="K809" i="7"/>
  <c r="J809" i="7"/>
  <c r="I809" i="7"/>
  <c r="H809" i="7"/>
  <c r="K808" i="7"/>
  <c r="J808" i="7"/>
  <c r="I808" i="7"/>
  <c r="H808" i="7"/>
  <c r="L808" i="7" s="1"/>
  <c r="L807" i="7"/>
  <c r="K807" i="7"/>
  <c r="J807" i="7"/>
  <c r="I807" i="7"/>
  <c r="H807" i="7"/>
  <c r="K806" i="7"/>
  <c r="J806" i="7"/>
  <c r="I806" i="7"/>
  <c r="H806" i="7"/>
  <c r="L806" i="7" s="1"/>
  <c r="K805" i="7"/>
  <c r="J805" i="7"/>
  <c r="I805" i="7"/>
  <c r="H805" i="7"/>
  <c r="L805" i="7" s="1"/>
  <c r="L804" i="7"/>
  <c r="K804" i="7"/>
  <c r="J804" i="7"/>
  <c r="I804" i="7"/>
  <c r="H804" i="7"/>
  <c r="L803" i="7"/>
  <c r="K803" i="7"/>
  <c r="J803" i="7"/>
  <c r="I803" i="7"/>
  <c r="H803" i="7"/>
  <c r="K802" i="7"/>
  <c r="J802" i="7"/>
  <c r="I802" i="7"/>
  <c r="H802" i="7"/>
  <c r="L802" i="7" s="1"/>
  <c r="L801" i="7"/>
  <c r="K801" i="7"/>
  <c r="J801" i="7"/>
  <c r="I801" i="7"/>
  <c r="H801" i="7"/>
  <c r="K800" i="7"/>
  <c r="J800" i="7"/>
  <c r="I800" i="7"/>
  <c r="H800" i="7"/>
  <c r="L800" i="7" s="1"/>
  <c r="K799" i="7"/>
  <c r="J799" i="7"/>
  <c r="I799" i="7"/>
  <c r="H799" i="7"/>
  <c r="L799" i="7" s="1"/>
  <c r="L798" i="7"/>
  <c r="K798" i="7"/>
  <c r="J798" i="7"/>
  <c r="I798" i="7"/>
  <c r="H798" i="7"/>
  <c r="K797" i="7"/>
  <c r="J797" i="7"/>
  <c r="I797" i="7"/>
  <c r="H797" i="7"/>
  <c r="L797" i="7" s="1"/>
  <c r="K796" i="7"/>
  <c r="J796" i="7"/>
  <c r="I796" i="7"/>
  <c r="H796" i="7"/>
  <c r="L796" i="7" s="1"/>
  <c r="L795" i="7"/>
  <c r="K795" i="7"/>
  <c r="J795" i="7"/>
  <c r="I795" i="7"/>
  <c r="H795" i="7"/>
  <c r="L794" i="7"/>
  <c r="K794" i="7"/>
  <c r="J794" i="7"/>
  <c r="I794" i="7"/>
  <c r="H794" i="7"/>
  <c r="K793" i="7"/>
  <c r="J793" i="7"/>
  <c r="I793" i="7"/>
  <c r="H793" i="7"/>
  <c r="L793" i="7" s="1"/>
  <c r="K792" i="7"/>
  <c r="J792" i="7"/>
  <c r="I792" i="7"/>
  <c r="H792" i="7"/>
  <c r="L792" i="7" s="1"/>
  <c r="K791" i="7"/>
  <c r="J791" i="7"/>
  <c r="I791" i="7"/>
  <c r="H791" i="7"/>
  <c r="L791" i="7" s="1"/>
  <c r="L790" i="7"/>
  <c r="K790" i="7"/>
  <c r="J790" i="7"/>
  <c r="I790" i="7"/>
  <c r="H790" i="7"/>
  <c r="L789" i="7"/>
  <c r="K789" i="7"/>
  <c r="J789" i="7"/>
  <c r="I789" i="7"/>
  <c r="H789" i="7"/>
  <c r="L788" i="7"/>
  <c r="K788" i="7"/>
  <c r="J788" i="7"/>
  <c r="I788" i="7"/>
  <c r="H788" i="7"/>
  <c r="K787" i="7"/>
  <c r="J787" i="7"/>
  <c r="I787" i="7"/>
  <c r="H787" i="7"/>
  <c r="L787" i="7" s="1"/>
  <c r="K786" i="7"/>
  <c r="J786" i="7"/>
  <c r="I786" i="7"/>
  <c r="H786" i="7"/>
  <c r="L786" i="7" s="1"/>
  <c r="K785" i="7"/>
  <c r="J785" i="7"/>
  <c r="I785" i="7"/>
  <c r="H785" i="7"/>
  <c r="L785" i="7" s="1"/>
  <c r="K784" i="7"/>
  <c r="J784" i="7"/>
  <c r="I784" i="7"/>
  <c r="H784" i="7"/>
  <c r="L784" i="7" s="1"/>
  <c r="L783" i="7"/>
  <c r="K783" i="7"/>
  <c r="J783" i="7"/>
  <c r="I783" i="7"/>
  <c r="H783" i="7"/>
  <c r="L782" i="7"/>
  <c r="K782" i="7"/>
  <c r="J782" i="7"/>
  <c r="I782" i="7"/>
  <c r="H782" i="7"/>
  <c r="K781" i="7"/>
  <c r="J781" i="7"/>
  <c r="I781" i="7"/>
  <c r="H781" i="7"/>
  <c r="L781" i="7" s="1"/>
  <c r="K780" i="7"/>
  <c r="J780" i="7"/>
  <c r="I780" i="7"/>
  <c r="H780" i="7"/>
  <c r="L780" i="7" s="1"/>
  <c r="K779" i="7"/>
  <c r="J779" i="7"/>
  <c r="I779" i="7"/>
  <c r="H779" i="7"/>
  <c r="L779" i="7" s="1"/>
  <c r="L778" i="7"/>
  <c r="K778" i="7"/>
  <c r="J778" i="7"/>
  <c r="I778" i="7"/>
  <c r="H778" i="7"/>
  <c r="L777" i="7"/>
  <c r="K777" i="7"/>
  <c r="J777" i="7"/>
  <c r="I777" i="7"/>
  <c r="H777" i="7"/>
  <c r="K776" i="7"/>
  <c r="J776" i="7"/>
  <c r="I776" i="7"/>
  <c r="H776" i="7"/>
  <c r="L776" i="7" s="1"/>
  <c r="K775" i="7"/>
  <c r="J775" i="7"/>
  <c r="I775" i="7"/>
  <c r="H775" i="7"/>
  <c r="L775" i="7" s="1"/>
  <c r="K774" i="7"/>
  <c r="J774" i="7"/>
  <c r="I774" i="7"/>
  <c r="H774" i="7"/>
  <c r="L774" i="7" s="1"/>
  <c r="L773" i="7"/>
  <c r="K773" i="7"/>
  <c r="J773" i="7"/>
  <c r="I773" i="7"/>
  <c r="H773" i="7"/>
  <c r="L772" i="7"/>
  <c r="K772" i="7"/>
  <c r="J772" i="7"/>
  <c r="I772" i="7"/>
  <c r="H772" i="7"/>
  <c r="L771" i="7"/>
  <c r="K771" i="7"/>
  <c r="J771" i="7"/>
  <c r="I771" i="7"/>
  <c r="H771" i="7"/>
  <c r="K770" i="7"/>
  <c r="J770" i="7"/>
  <c r="I770" i="7"/>
  <c r="H770" i="7"/>
  <c r="L770" i="7" s="1"/>
  <c r="K769" i="7"/>
  <c r="J769" i="7"/>
  <c r="I769" i="7"/>
  <c r="H769" i="7"/>
  <c r="L769" i="7" s="1"/>
  <c r="L768" i="7"/>
  <c r="K768" i="7"/>
  <c r="J768" i="7"/>
  <c r="I768" i="7"/>
  <c r="H768" i="7"/>
  <c r="L767" i="7"/>
  <c r="K767" i="7"/>
  <c r="J767" i="7"/>
  <c r="I767" i="7"/>
  <c r="H767" i="7"/>
  <c r="K766" i="7"/>
  <c r="J766" i="7"/>
  <c r="I766" i="7"/>
  <c r="H766" i="7"/>
  <c r="L766" i="7" s="1"/>
  <c r="L765" i="7"/>
  <c r="K765" i="7"/>
  <c r="J765" i="7"/>
  <c r="I765" i="7"/>
  <c r="H765" i="7"/>
  <c r="K764" i="7"/>
  <c r="J764" i="7"/>
  <c r="I764" i="7"/>
  <c r="H764" i="7"/>
  <c r="L764" i="7" s="1"/>
  <c r="K763" i="7"/>
  <c r="J763" i="7"/>
  <c r="I763" i="7"/>
  <c r="H763" i="7"/>
  <c r="L763" i="7" s="1"/>
  <c r="L762" i="7"/>
  <c r="K762" i="7"/>
  <c r="J762" i="7"/>
  <c r="I762" i="7"/>
  <c r="H762" i="7"/>
  <c r="K761" i="7"/>
  <c r="J761" i="7"/>
  <c r="I761" i="7"/>
  <c r="H761" i="7"/>
  <c r="L761" i="7" s="1"/>
  <c r="K760" i="7"/>
  <c r="J760" i="7"/>
  <c r="I760" i="7"/>
  <c r="H760" i="7"/>
  <c r="L760" i="7" s="1"/>
  <c r="L759" i="7"/>
  <c r="K759" i="7"/>
  <c r="J759" i="7"/>
  <c r="I759" i="7"/>
  <c r="H759" i="7"/>
  <c r="L758" i="7"/>
  <c r="K758" i="7"/>
  <c r="J758" i="7"/>
  <c r="I758" i="7"/>
  <c r="H758" i="7"/>
  <c r="K757" i="7"/>
  <c r="J757" i="7"/>
  <c r="I757" i="7"/>
  <c r="H757" i="7"/>
  <c r="L757" i="7" s="1"/>
  <c r="K756" i="7"/>
  <c r="J756" i="7"/>
  <c r="I756" i="7"/>
  <c r="H756" i="7"/>
  <c r="L756" i="7" s="1"/>
  <c r="L755" i="7"/>
  <c r="K755" i="7"/>
  <c r="J755" i="7"/>
  <c r="I755" i="7"/>
  <c r="H755" i="7"/>
  <c r="K754" i="7"/>
  <c r="J754" i="7"/>
  <c r="I754" i="7"/>
  <c r="H754" i="7"/>
  <c r="L754" i="7" s="1"/>
  <c r="L753" i="7"/>
  <c r="K753" i="7"/>
  <c r="J753" i="7"/>
  <c r="I753" i="7"/>
  <c r="H753" i="7"/>
  <c r="L752" i="7"/>
  <c r="K752" i="7"/>
  <c r="J752" i="7"/>
  <c r="I752" i="7"/>
  <c r="H752" i="7"/>
  <c r="K751" i="7"/>
  <c r="J751" i="7"/>
  <c r="I751" i="7"/>
  <c r="H751" i="7"/>
  <c r="L751" i="7" s="1"/>
  <c r="L750" i="7"/>
  <c r="K750" i="7"/>
  <c r="J750" i="7"/>
  <c r="I750" i="7"/>
  <c r="H750" i="7"/>
  <c r="K749" i="7"/>
  <c r="J749" i="7"/>
  <c r="I749" i="7"/>
  <c r="H749" i="7"/>
  <c r="L749" i="7" s="1"/>
  <c r="L748" i="7"/>
  <c r="K748" i="7"/>
  <c r="J748" i="7"/>
  <c r="I748" i="7"/>
  <c r="H748" i="7"/>
  <c r="L747" i="7"/>
  <c r="K747" i="7"/>
  <c r="J747" i="7"/>
  <c r="I747" i="7"/>
  <c r="H747" i="7"/>
  <c r="L746" i="7"/>
  <c r="K746" i="7"/>
  <c r="J746" i="7"/>
  <c r="I746" i="7"/>
  <c r="H746" i="7"/>
  <c r="K745" i="7"/>
  <c r="J745" i="7"/>
  <c r="I745" i="7"/>
  <c r="H745" i="7"/>
  <c r="L745" i="7" s="1"/>
  <c r="K744" i="7"/>
  <c r="J744" i="7"/>
  <c r="I744" i="7"/>
  <c r="H744" i="7"/>
  <c r="L744" i="7" s="1"/>
  <c r="L743" i="7"/>
  <c r="K743" i="7"/>
  <c r="K860" i="7" s="1"/>
  <c r="K861" i="7" s="1"/>
  <c r="J743" i="7"/>
  <c r="I743" i="7"/>
  <c r="H743" i="7"/>
  <c r="L742" i="7"/>
  <c r="K742" i="7"/>
  <c r="J742" i="7"/>
  <c r="I742" i="7"/>
  <c r="H742" i="7"/>
  <c r="L741" i="7"/>
  <c r="K741" i="7"/>
  <c r="J741" i="7"/>
  <c r="I741" i="7"/>
  <c r="H741" i="7"/>
  <c r="K740" i="7"/>
  <c r="J740" i="7"/>
  <c r="I740" i="7"/>
  <c r="I860" i="7" s="1"/>
  <c r="I861" i="7" s="1"/>
  <c r="H740" i="7"/>
  <c r="L740" i="7" s="1"/>
  <c r="K739" i="7"/>
  <c r="J739" i="7"/>
  <c r="I739" i="7"/>
  <c r="H739" i="7"/>
  <c r="L739" i="7" s="1"/>
  <c r="L738" i="7"/>
  <c r="K738" i="7"/>
  <c r="J738" i="7"/>
  <c r="J860" i="7" s="1"/>
  <c r="J861" i="7" s="1"/>
  <c r="I738" i="7"/>
  <c r="H738" i="7"/>
  <c r="L737" i="7"/>
  <c r="K737" i="7"/>
  <c r="J737" i="7"/>
  <c r="I737" i="7"/>
  <c r="H737" i="7"/>
  <c r="E730" i="7"/>
  <c r="I728" i="7"/>
  <c r="H728" i="7"/>
  <c r="G728" i="7"/>
  <c r="F728" i="7"/>
  <c r="E728" i="7"/>
  <c r="D728" i="7"/>
  <c r="K727" i="7"/>
  <c r="K728" i="7" s="1"/>
  <c r="J727" i="7"/>
  <c r="J728" i="7" s="1"/>
  <c r="I727" i="7"/>
  <c r="H727" i="7"/>
  <c r="L727" i="7" s="1"/>
  <c r="L728" i="7" s="1"/>
  <c r="H726" i="7"/>
  <c r="H730" i="7" s="1"/>
  <c r="G726" i="7"/>
  <c r="G730" i="7" s="1"/>
  <c r="F726" i="7"/>
  <c r="F730" i="7" s="1"/>
  <c r="E726" i="7"/>
  <c r="D726" i="7"/>
  <c r="L725" i="7"/>
  <c r="K725" i="7"/>
  <c r="J725" i="7"/>
  <c r="I725" i="7"/>
  <c r="H725" i="7"/>
  <c r="K724" i="7"/>
  <c r="J724" i="7"/>
  <c r="I724" i="7"/>
  <c r="H724" i="7"/>
  <c r="L724" i="7" s="1"/>
  <c r="K723" i="7"/>
  <c r="J723" i="7"/>
  <c r="I723" i="7"/>
  <c r="H723" i="7"/>
  <c r="L723" i="7" s="1"/>
  <c r="K722" i="7"/>
  <c r="J722" i="7"/>
  <c r="I722" i="7"/>
  <c r="H722" i="7"/>
  <c r="L722" i="7" s="1"/>
  <c r="L721" i="7"/>
  <c r="K721" i="7"/>
  <c r="J721" i="7"/>
  <c r="I721" i="7"/>
  <c r="H721" i="7"/>
  <c r="K720" i="7"/>
  <c r="J720" i="7"/>
  <c r="I720" i="7"/>
  <c r="H720" i="7"/>
  <c r="L720" i="7" s="1"/>
  <c r="K719" i="7"/>
  <c r="J719" i="7"/>
  <c r="I719" i="7"/>
  <c r="H719" i="7"/>
  <c r="L719" i="7" s="1"/>
  <c r="K718" i="7"/>
  <c r="J718" i="7"/>
  <c r="I718" i="7"/>
  <c r="H718" i="7"/>
  <c r="L718" i="7" s="1"/>
  <c r="K717" i="7"/>
  <c r="J717" i="7"/>
  <c r="I717" i="7"/>
  <c r="H717" i="7"/>
  <c r="L717" i="7" s="1"/>
  <c r="L716" i="7"/>
  <c r="K716" i="7"/>
  <c r="J716" i="7"/>
  <c r="I716" i="7"/>
  <c r="H716" i="7"/>
  <c r="K715" i="7"/>
  <c r="J715" i="7"/>
  <c r="I715" i="7"/>
  <c r="H715" i="7"/>
  <c r="L715" i="7" s="1"/>
  <c r="L714" i="7"/>
  <c r="K714" i="7"/>
  <c r="J714" i="7"/>
  <c r="I714" i="7"/>
  <c r="H714" i="7"/>
  <c r="L713" i="7"/>
  <c r="K713" i="7"/>
  <c r="J713" i="7"/>
  <c r="I713" i="7"/>
  <c r="H713" i="7"/>
  <c r="K712" i="7"/>
  <c r="J712" i="7"/>
  <c r="I712" i="7"/>
  <c r="H712" i="7"/>
  <c r="L712" i="7" s="1"/>
  <c r="K711" i="7"/>
  <c r="J711" i="7"/>
  <c r="I711" i="7"/>
  <c r="H711" i="7"/>
  <c r="L711" i="7" s="1"/>
  <c r="K710" i="7"/>
  <c r="J710" i="7"/>
  <c r="I710" i="7"/>
  <c r="H710" i="7"/>
  <c r="L710" i="7" s="1"/>
  <c r="L709" i="7"/>
  <c r="K709" i="7"/>
  <c r="J709" i="7"/>
  <c r="I709" i="7"/>
  <c r="H709" i="7"/>
  <c r="K708" i="7"/>
  <c r="J708" i="7"/>
  <c r="I708" i="7"/>
  <c r="H708" i="7"/>
  <c r="L708" i="7" s="1"/>
  <c r="K707" i="7"/>
  <c r="J707" i="7"/>
  <c r="J726" i="7" s="1"/>
  <c r="J730" i="7" s="1"/>
  <c r="I707" i="7"/>
  <c r="H707" i="7"/>
  <c r="L707" i="7" s="1"/>
  <c r="L706" i="7"/>
  <c r="K706" i="7"/>
  <c r="J706" i="7"/>
  <c r="I706" i="7"/>
  <c r="H706" i="7"/>
  <c r="G698" i="7"/>
  <c r="F698" i="7"/>
  <c r="E698" i="7"/>
  <c r="F697" i="7"/>
  <c r="E697" i="7"/>
  <c r="D697" i="7"/>
  <c r="D698" i="7" s="1"/>
  <c r="L696" i="7"/>
  <c r="K696" i="7"/>
  <c r="J696" i="7"/>
  <c r="I696" i="7"/>
  <c r="H696" i="7"/>
  <c r="L695" i="7"/>
  <c r="K695" i="7"/>
  <c r="K697" i="7" s="1"/>
  <c r="K698" i="7" s="1"/>
  <c r="J695" i="7"/>
  <c r="I695" i="7"/>
  <c r="H695" i="7"/>
  <c r="K694" i="7"/>
  <c r="J694" i="7"/>
  <c r="I694" i="7"/>
  <c r="H694" i="7"/>
  <c r="L694" i="7" s="1"/>
  <c r="K693" i="7"/>
  <c r="J693" i="7"/>
  <c r="I693" i="7"/>
  <c r="H693" i="7"/>
  <c r="L693" i="7" s="1"/>
  <c r="K692" i="7"/>
  <c r="J692" i="7"/>
  <c r="I692" i="7"/>
  <c r="I697" i="7" s="1"/>
  <c r="I698" i="7" s="1"/>
  <c r="H692" i="7"/>
  <c r="L692" i="7" s="1"/>
  <c r="K691" i="7"/>
  <c r="J691" i="7"/>
  <c r="J697" i="7" s="1"/>
  <c r="J698" i="7" s="1"/>
  <c r="I691" i="7"/>
  <c r="H691" i="7"/>
  <c r="L691" i="7" s="1"/>
  <c r="L690" i="7"/>
  <c r="K690" i="7"/>
  <c r="J690" i="7"/>
  <c r="I690" i="7"/>
  <c r="H690" i="7"/>
  <c r="K689" i="7"/>
  <c r="J689" i="7"/>
  <c r="I689" i="7"/>
  <c r="H689" i="7"/>
  <c r="L689" i="7" s="1"/>
  <c r="K688" i="7"/>
  <c r="J688" i="7"/>
  <c r="I688" i="7"/>
  <c r="H688" i="7"/>
  <c r="F680" i="7"/>
  <c r="E680" i="7"/>
  <c r="F679" i="7"/>
  <c r="E679" i="7"/>
  <c r="D679" i="7"/>
  <c r="D680" i="7" s="1"/>
  <c r="K678" i="7"/>
  <c r="J678" i="7"/>
  <c r="I678" i="7"/>
  <c r="H678" i="7"/>
  <c r="L678" i="7" s="1"/>
  <c r="K677" i="7"/>
  <c r="J677" i="7"/>
  <c r="I677" i="7"/>
  <c r="H677" i="7"/>
  <c r="L677" i="7" s="1"/>
  <c r="K676" i="7"/>
  <c r="J676" i="7"/>
  <c r="I676" i="7"/>
  <c r="H676" i="7"/>
  <c r="L676" i="7" s="1"/>
  <c r="K675" i="7"/>
  <c r="J675" i="7"/>
  <c r="I675" i="7"/>
  <c r="H675" i="7"/>
  <c r="L675" i="7" s="1"/>
  <c r="L674" i="7"/>
  <c r="K674" i="7"/>
  <c r="J674" i="7"/>
  <c r="I674" i="7"/>
  <c r="H674" i="7"/>
  <c r="K673" i="7"/>
  <c r="J673" i="7"/>
  <c r="I673" i="7"/>
  <c r="H673" i="7"/>
  <c r="L673" i="7" s="1"/>
  <c r="K672" i="7"/>
  <c r="J672" i="7"/>
  <c r="I672" i="7"/>
  <c r="H672" i="7"/>
  <c r="L672" i="7" s="1"/>
  <c r="L671" i="7"/>
  <c r="K671" i="7"/>
  <c r="J671" i="7"/>
  <c r="I671" i="7"/>
  <c r="H671" i="7"/>
  <c r="K670" i="7"/>
  <c r="J670" i="7"/>
  <c r="I670" i="7"/>
  <c r="H670" i="7"/>
  <c r="L670" i="7" s="1"/>
  <c r="K669" i="7"/>
  <c r="J669" i="7"/>
  <c r="I669" i="7"/>
  <c r="H669" i="7"/>
  <c r="L669" i="7" s="1"/>
  <c r="L668" i="7"/>
  <c r="L679" i="7" s="1"/>
  <c r="L680" i="7" s="1"/>
  <c r="K668" i="7"/>
  <c r="J668" i="7"/>
  <c r="I668" i="7"/>
  <c r="H668" i="7"/>
  <c r="G659" i="7"/>
  <c r="E659" i="7"/>
  <c r="F658" i="7"/>
  <c r="F659" i="7" s="1"/>
  <c r="E658" i="7"/>
  <c r="D658" i="7"/>
  <c r="D659" i="7" s="1"/>
  <c r="K657" i="7"/>
  <c r="J657" i="7"/>
  <c r="I657" i="7"/>
  <c r="H657" i="7"/>
  <c r="L657" i="7" s="1"/>
  <c r="L656" i="7"/>
  <c r="K656" i="7"/>
  <c r="J656" i="7"/>
  <c r="I656" i="7"/>
  <c r="H656" i="7"/>
  <c r="L655" i="7"/>
  <c r="K655" i="7"/>
  <c r="J655" i="7"/>
  <c r="I655" i="7"/>
  <c r="H655" i="7"/>
  <c r="K654" i="7"/>
  <c r="J654" i="7"/>
  <c r="I654" i="7"/>
  <c r="H654" i="7"/>
  <c r="L654" i="7" s="1"/>
  <c r="K653" i="7"/>
  <c r="J653" i="7"/>
  <c r="I653" i="7"/>
  <c r="H653" i="7"/>
  <c r="L653" i="7" s="1"/>
  <c r="K652" i="7"/>
  <c r="J652" i="7"/>
  <c r="I652" i="7"/>
  <c r="H652" i="7"/>
  <c r="L652" i="7" s="1"/>
  <c r="K651" i="7"/>
  <c r="J651" i="7"/>
  <c r="I651" i="7"/>
  <c r="H651" i="7"/>
  <c r="L651" i="7" s="1"/>
  <c r="L650" i="7"/>
  <c r="K650" i="7"/>
  <c r="J650" i="7"/>
  <c r="I650" i="7"/>
  <c r="H650" i="7"/>
  <c r="L649" i="7"/>
  <c r="K649" i="7"/>
  <c r="J649" i="7"/>
  <c r="I649" i="7"/>
  <c r="H649" i="7"/>
  <c r="L648" i="7"/>
  <c r="K648" i="7"/>
  <c r="J648" i="7"/>
  <c r="I648" i="7"/>
  <c r="H648" i="7"/>
  <c r="K647" i="7"/>
  <c r="J647" i="7"/>
  <c r="I647" i="7"/>
  <c r="H647" i="7"/>
  <c r="L647" i="7" s="1"/>
  <c r="K646" i="7"/>
  <c r="J646" i="7"/>
  <c r="I646" i="7"/>
  <c r="H646" i="7"/>
  <c r="L646" i="7" s="1"/>
  <c r="K645" i="7"/>
  <c r="J645" i="7"/>
  <c r="I645" i="7"/>
  <c r="H645" i="7"/>
  <c r="L645" i="7" s="1"/>
  <c r="L644" i="7"/>
  <c r="K644" i="7"/>
  <c r="J644" i="7"/>
  <c r="I644" i="7"/>
  <c r="H644" i="7"/>
  <c r="L643" i="7"/>
  <c r="K643" i="7"/>
  <c r="J643" i="7"/>
  <c r="I643" i="7"/>
  <c r="H643" i="7"/>
  <c r="K642" i="7"/>
  <c r="J642" i="7"/>
  <c r="I642" i="7"/>
  <c r="H642" i="7"/>
  <c r="L642" i="7" s="1"/>
  <c r="K641" i="7"/>
  <c r="J641" i="7"/>
  <c r="I641" i="7"/>
  <c r="H641" i="7"/>
  <c r="L641" i="7" s="1"/>
  <c r="K640" i="7"/>
  <c r="J640" i="7"/>
  <c r="I640" i="7"/>
  <c r="H640" i="7"/>
  <c r="L640" i="7" s="1"/>
  <c r="L639" i="7"/>
  <c r="K639" i="7"/>
  <c r="J639" i="7"/>
  <c r="I639" i="7"/>
  <c r="H639" i="7"/>
  <c r="L638" i="7"/>
  <c r="K638" i="7"/>
  <c r="J638" i="7"/>
  <c r="I638" i="7"/>
  <c r="H638" i="7"/>
  <c r="K637" i="7"/>
  <c r="J637" i="7"/>
  <c r="I637" i="7"/>
  <c r="H637" i="7"/>
  <c r="L637" i="7" s="1"/>
  <c r="K636" i="7"/>
  <c r="J636" i="7"/>
  <c r="I636" i="7"/>
  <c r="H636" i="7"/>
  <c r="L636" i="7" s="1"/>
  <c r="K635" i="7"/>
  <c r="J635" i="7"/>
  <c r="I635" i="7"/>
  <c r="H635" i="7"/>
  <c r="L635" i="7" s="1"/>
  <c r="L634" i="7"/>
  <c r="K634" i="7"/>
  <c r="J634" i="7"/>
  <c r="I634" i="7"/>
  <c r="H634" i="7"/>
  <c r="K633" i="7"/>
  <c r="J633" i="7"/>
  <c r="I633" i="7"/>
  <c r="H633" i="7"/>
  <c r="L633" i="7" s="1"/>
  <c r="L632" i="7"/>
  <c r="K632" i="7"/>
  <c r="J632" i="7"/>
  <c r="I632" i="7"/>
  <c r="H632" i="7"/>
  <c r="L631" i="7"/>
  <c r="K631" i="7"/>
  <c r="J631" i="7"/>
  <c r="I631" i="7"/>
  <c r="H631" i="7"/>
  <c r="K630" i="7"/>
  <c r="J630" i="7"/>
  <c r="I630" i="7"/>
  <c r="H630" i="7"/>
  <c r="L630" i="7" s="1"/>
  <c r="G619" i="7"/>
  <c r="F617" i="7"/>
  <c r="F619" i="7" s="1"/>
  <c r="E617" i="7"/>
  <c r="E619" i="7" s="1"/>
  <c r="D617" i="7"/>
  <c r="D619" i="7" s="1"/>
  <c r="L616" i="7"/>
  <c r="K616" i="7"/>
  <c r="J616" i="7"/>
  <c r="I616" i="7"/>
  <c r="G616" i="7"/>
  <c r="H616" i="7" s="1"/>
  <c r="K615" i="7"/>
  <c r="J615" i="7"/>
  <c r="I615" i="7"/>
  <c r="G615" i="7"/>
  <c r="H615" i="7" s="1"/>
  <c r="L615" i="7" s="1"/>
  <c r="J614" i="7"/>
  <c r="I614" i="7"/>
  <c r="G614" i="7"/>
  <c r="J613" i="7"/>
  <c r="I613" i="7"/>
  <c r="G613" i="7"/>
  <c r="J612" i="7"/>
  <c r="I612" i="7"/>
  <c r="G612" i="7"/>
  <c r="L611" i="7"/>
  <c r="K611" i="7"/>
  <c r="J611" i="7"/>
  <c r="I611" i="7"/>
  <c r="G611" i="7"/>
  <c r="H611" i="7" s="1"/>
  <c r="L610" i="7"/>
  <c r="K610" i="7"/>
  <c r="J610" i="7"/>
  <c r="I610" i="7"/>
  <c r="G610" i="7"/>
  <c r="H610" i="7" s="1"/>
  <c r="K609" i="7"/>
  <c r="J609" i="7"/>
  <c r="I609" i="7"/>
  <c r="G609" i="7"/>
  <c r="H609" i="7" s="1"/>
  <c r="L609" i="7" s="1"/>
  <c r="K608" i="7"/>
  <c r="J608" i="7"/>
  <c r="I608" i="7"/>
  <c r="G608" i="7"/>
  <c r="H608" i="7" s="1"/>
  <c r="L608" i="7" s="1"/>
  <c r="J607" i="7"/>
  <c r="I607" i="7"/>
  <c r="G607" i="7"/>
  <c r="L606" i="7"/>
  <c r="K606" i="7"/>
  <c r="J606" i="7"/>
  <c r="I606" i="7"/>
  <c r="G606" i="7"/>
  <c r="H606" i="7" s="1"/>
  <c r="L605" i="7"/>
  <c r="J605" i="7"/>
  <c r="I605" i="7"/>
  <c r="G605" i="7"/>
  <c r="H605" i="7" s="1"/>
  <c r="L604" i="7"/>
  <c r="K604" i="7"/>
  <c r="J604" i="7"/>
  <c r="I604" i="7"/>
  <c r="G604" i="7"/>
  <c r="H604" i="7" s="1"/>
  <c r="K603" i="7"/>
  <c r="J603" i="7"/>
  <c r="I603" i="7"/>
  <c r="G603" i="7"/>
  <c r="H603" i="7" s="1"/>
  <c r="L603" i="7" s="1"/>
  <c r="J602" i="7"/>
  <c r="I602" i="7"/>
  <c r="G602" i="7"/>
  <c r="J601" i="7"/>
  <c r="I601" i="7"/>
  <c r="G601" i="7"/>
  <c r="J600" i="7"/>
  <c r="I600" i="7"/>
  <c r="G600" i="7"/>
  <c r="L599" i="7"/>
  <c r="K599" i="7"/>
  <c r="J599" i="7"/>
  <c r="I599" i="7"/>
  <c r="G599" i="7"/>
  <c r="H599" i="7" s="1"/>
  <c r="L598" i="7"/>
  <c r="K598" i="7"/>
  <c r="J598" i="7"/>
  <c r="I598" i="7"/>
  <c r="G598" i="7"/>
  <c r="H598" i="7" s="1"/>
  <c r="K597" i="7"/>
  <c r="J597" i="7"/>
  <c r="I597" i="7"/>
  <c r="G597" i="7"/>
  <c r="H597" i="7" s="1"/>
  <c r="L597" i="7" s="1"/>
  <c r="K596" i="7"/>
  <c r="J596" i="7"/>
  <c r="I596" i="7"/>
  <c r="G596" i="7"/>
  <c r="H596" i="7" s="1"/>
  <c r="L596" i="7" s="1"/>
  <c r="J595" i="7"/>
  <c r="I595" i="7"/>
  <c r="G595" i="7"/>
  <c r="L594" i="7"/>
  <c r="K594" i="7"/>
  <c r="J594" i="7"/>
  <c r="I594" i="7"/>
  <c r="G594" i="7"/>
  <c r="H594" i="7" s="1"/>
  <c r="L593" i="7"/>
  <c r="J593" i="7"/>
  <c r="I593" i="7"/>
  <c r="G593" i="7"/>
  <c r="H593" i="7" s="1"/>
  <c r="L592" i="7"/>
  <c r="K592" i="7"/>
  <c r="J592" i="7"/>
  <c r="I592" i="7"/>
  <c r="G592" i="7"/>
  <c r="H592" i="7" s="1"/>
  <c r="K591" i="7"/>
  <c r="J591" i="7"/>
  <c r="I591" i="7"/>
  <c r="G591" i="7"/>
  <c r="H591" i="7" s="1"/>
  <c r="L591" i="7" s="1"/>
  <c r="J590" i="7"/>
  <c r="I590" i="7"/>
  <c r="G590" i="7"/>
  <c r="J589" i="7"/>
  <c r="I589" i="7"/>
  <c r="G589" i="7"/>
  <c r="J588" i="7"/>
  <c r="I588" i="7"/>
  <c r="G588" i="7"/>
  <c r="L587" i="7"/>
  <c r="K587" i="7"/>
  <c r="J587" i="7"/>
  <c r="I587" i="7"/>
  <c r="G587" i="7"/>
  <c r="H587" i="7" s="1"/>
  <c r="L586" i="7"/>
  <c r="K586" i="7"/>
  <c r="J586" i="7"/>
  <c r="I586" i="7"/>
  <c r="G586" i="7"/>
  <c r="H586" i="7" s="1"/>
  <c r="J585" i="7"/>
  <c r="I585" i="7"/>
  <c r="G585" i="7"/>
  <c r="H585" i="7" s="1"/>
  <c r="L585" i="7" s="1"/>
  <c r="K584" i="7"/>
  <c r="J584" i="7"/>
  <c r="I584" i="7"/>
  <c r="G584" i="7"/>
  <c r="H584" i="7" s="1"/>
  <c r="L584" i="7" s="1"/>
  <c r="J583" i="7"/>
  <c r="I583" i="7"/>
  <c r="G583" i="7"/>
  <c r="L582" i="7"/>
  <c r="K582" i="7"/>
  <c r="J582" i="7"/>
  <c r="I582" i="7"/>
  <c r="G582" i="7"/>
  <c r="H582" i="7" s="1"/>
  <c r="L581" i="7"/>
  <c r="J581" i="7"/>
  <c r="I581" i="7"/>
  <c r="G581" i="7"/>
  <c r="H581" i="7" s="1"/>
  <c r="L580" i="7"/>
  <c r="K580" i="7"/>
  <c r="J580" i="7"/>
  <c r="I580" i="7"/>
  <c r="G580" i="7"/>
  <c r="H580" i="7" s="1"/>
  <c r="K579" i="7"/>
  <c r="J579" i="7"/>
  <c r="I579" i="7"/>
  <c r="G579" i="7"/>
  <c r="H579" i="7" s="1"/>
  <c r="L579" i="7" s="1"/>
  <c r="J578" i="7"/>
  <c r="I578" i="7"/>
  <c r="G578" i="7"/>
  <c r="J577" i="7"/>
  <c r="I577" i="7"/>
  <c r="G577" i="7"/>
  <c r="J576" i="7"/>
  <c r="I576" i="7"/>
  <c r="G576" i="7"/>
  <c r="L575" i="7"/>
  <c r="K575" i="7"/>
  <c r="J575" i="7"/>
  <c r="I575" i="7"/>
  <c r="G575" i="7"/>
  <c r="H575" i="7" s="1"/>
  <c r="L574" i="7"/>
  <c r="K574" i="7"/>
  <c r="J574" i="7"/>
  <c r="I574" i="7"/>
  <c r="G574" i="7"/>
  <c r="H574" i="7" s="1"/>
  <c r="J573" i="7"/>
  <c r="I573" i="7"/>
  <c r="G573" i="7"/>
  <c r="H573" i="7" s="1"/>
  <c r="L573" i="7" s="1"/>
  <c r="K572" i="7"/>
  <c r="J572" i="7"/>
  <c r="I572" i="7"/>
  <c r="G572" i="7"/>
  <c r="H572" i="7" s="1"/>
  <c r="L572" i="7" s="1"/>
  <c r="J571" i="7"/>
  <c r="I571" i="7"/>
  <c r="G571" i="7"/>
  <c r="L570" i="7"/>
  <c r="K570" i="7"/>
  <c r="J570" i="7"/>
  <c r="I570" i="7"/>
  <c r="G570" i="7"/>
  <c r="H570" i="7" s="1"/>
  <c r="L569" i="7"/>
  <c r="J569" i="7"/>
  <c r="I569" i="7"/>
  <c r="G569" i="7"/>
  <c r="H569" i="7" s="1"/>
  <c r="L568" i="7"/>
  <c r="K568" i="7"/>
  <c r="J568" i="7"/>
  <c r="I568" i="7"/>
  <c r="G568" i="7"/>
  <c r="H568" i="7" s="1"/>
  <c r="K567" i="7"/>
  <c r="J567" i="7"/>
  <c r="I567" i="7"/>
  <c r="G567" i="7"/>
  <c r="H567" i="7" s="1"/>
  <c r="L567" i="7" s="1"/>
  <c r="J566" i="7"/>
  <c r="I566" i="7"/>
  <c r="G566" i="7"/>
  <c r="J565" i="7"/>
  <c r="I565" i="7"/>
  <c r="G565" i="7"/>
  <c r="J564" i="7"/>
  <c r="I564" i="7"/>
  <c r="G564" i="7"/>
  <c r="L563" i="7"/>
  <c r="K563" i="7"/>
  <c r="J563" i="7"/>
  <c r="I563" i="7"/>
  <c r="G563" i="7"/>
  <c r="H563" i="7" s="1"/>
  <c r="L562" i="7"/>
  <c r="K562" i="7"/>
  <c r="J562" i="7"/>
  <c r="I562" i="7"/>
  <c r="G562" i="7"/>
  <c r="H562" i="7" s="1"/>
  <c r="K561" i="7"/>
  <c r="J561" i="7"/>
  <c r="I561" i="7"/>
  <c r="G561" i="7"/>
  <c r="H561" i="7" s="1"/>
  <c r="L561" i="7" s="1"/>
  <c r="K560" i="7"/>
  <c r="J560" i="7"/>
  <c r="I560" i="7"/>
  <c r="G560" i="7"/>
  <c r="H560" i="7" s="1"/>
  <c r="L560" i="7" s="1"/>
  <c r="J559" i="7"/>
  <c r="I559" i="7"/>
  <c r="G559" i="7"/>
  <c r="L558" i="7"/>
  <c r="K558" i="7"/>
  <c r="J558" i="7"/>
  <c r="I558" i="7"/>
  <c r="G558" i="7"/>
  <c r="H558" i="7" s="1"/>
  <c r="L557" i="7"/>
  <c r="J557" i="7"/>
  <c r="I557" i="7"/>
  <c r="G557" i="7"/>
  <c r="H557" i="7" s="1"/>
  <c r="L556" i="7"/>
  <c r="K556" i="7"/>
  <c r="J556" i="7"/>
  <c r="I556" i="7"/>
  <c r="G556" i="7"/>
  <c r="H556" i="7" s="1"/>
  <c r="K555" i="7"/>
  <c r="J555" i="7"/>
  <c r="I555" i="7"/>
  <c r="G555" i="7"/>
  <c r="H555" i="7" s="1"/>
  <c r="L555" i="7" s="1"/>
  <c r="J554" i="7"/>
  <c r="I554" i="7"/>
  <c r="G554" i="7"/>
  <c r="J553" i="7"/>
  <c r="I553" i="7"/>
  <c r="G553" i="7"/>
  <c r="J552" i="7"/>
  <c r="I552" i="7"/>
  <c r="G552" i="7"/>
  <c r="L551" i="7"/>
  <c r="K551" i="7"/>
  <c r="J551" i="7"/>
  <c r="I551" i="7"/>
  <c r="G551" i="7"/>
  <c r="H551" i="7" s="1"/>
  <c r="L550" i="7"/>
  <c r="K550" i="7"/>
  <c r="J550" i="7"/>
  <c r="I550" i="7"/>
  <c r="G550" i="7"/>
  <c r="H550" i="7" s="1"/>
  <c r="K549" i="7"/>
  <c r="J549" i="7"/>
  <c r="I549" i="7"/>
  <c r="G549" i="7"/>
  <c r="H549" i="7" s="1"/>
  <c r="L549" i="7" s="1"/>
  <c r="K548" i="7"/>
  <c r="J548" i="7"/>
  <c r="I548" i="7"/>
  <c r="G548" i="7"/>
  <c r="H548" i="7" s="1"/>
  <c r="L548" i="7" s="1"/>
  <c r="J547" i="7"/>
  <c r="I547" i="7"/>
  <c r="G547" i="7"/>
  <c r="L546" i="7"/>
  <c r="K546" i="7"/>
  <c r="J546" i="7"/>
  <c r="I546" i="7"/>
  <c r="G546" i="7"/>
  <c r="H546" i="7" s="1"/>
  <c r="L545" i="7"/>
  <c r="J545" i="7"/>
  <c r="I545" i="7"/>
  <c r="G545" i="7"/>
  <c r="H545" i="7" s="1"/>
  <c r="L544" i="7"/>
  <c r="K544" i="7"/>
  <c r="J544" i="7"/>
  <c r="I544" i="7"/>
  <c r="G544" i="7"/>
  <c r="H544" i="7" s="1"/>
  <c r="K543" i="7"/>
  <c r="J543" i="7"/>
  <c r="I543" i="7"/>
  <c r="G543" i="7"/>
  <c r="H543" i="7" s="1"/>
  <c r="L543" i="7" s="1"/>
  <c r="J542" i="7"/>
  <c r="I542" i="7"/>
  <c r="G542" i="7"/>
  <c r="J541" i="7"/>
  <c r="I541" i="7"/>
  <c r="G541" i="7"/>
  <c r="J540" i="7"/>
  <c r="I540" i="7"/>
  <c r="G540" i="7"/>
  <c r="L539" i="7"/>
  <c r="K539" i="7"/>
  <c r="J539" i="7"/>
  <c r="I539" i="7"/>
  <c r="G539" i="7"/>
  <c r="H539" i="7" s="1"/>
  <c r="L538" i="7"/>
  <c r="K538" i="7"/>
  <c r="J538" i="7"/>
  <c r="I538" i="7"/>
  <c r="G538" i="7"/>
  <c r="H538" i="7" s="1"/>
  <c r="L537" i="7"/>
  <c r="K537" i="7"/>
  <c r="J537" i="7"/>
  <c r="I537" i="7"/>
  <c r="I617" i="7" s="1"/>
  <c r="I619" i="7" s="1"/>
  <c r="H537" i="7"/>
  <c r="L536" i="7"/>
  <c r="K536" i="7"/>
  <c r="J536" i="7"/>
  <c r="I536" i="7"/>
  <c r="H536" i="7"/>
  <c r="G527" i="7"/>
  <c r="E527" i="7"/>
  <c r="D527" i="7"/>
  <c r="H525" i="7"/>
  <c r="G525" i="7"/>
  <c r="F525" i="7"/>
  <c r="E525" i="7"/>
  <c r="D525" i="7"/>
  <c r="K524" i="7"/>
  <c r="K525" i="7" s="1"/>
  <c r="J524" i="7"/>
  <c r="J525" i="7" s="1"/>
  <c r="I524" i="7"/>
  <c r="I525" i="7" s="1"/>
  <c r="H524" i="7"/>
  <c r="L524" i="7" s="1"/>
  <c r="L525" i="7" s="1"/>
  <c r="F523" i="7"/>
  <c r="F527" i="7" s="1"/>
  <c r="E523" i="7"/>
  <c r="D523" i="7"/>
  <c r="L522" i="7"/>
  <c r="K522" i="7"/>
  <c r="J522" i="7"/>
  <c r="I522" i="7"/>
  <c r="H522" i="7"/>
  <c r="K521" i="7"/>
  <c r="J521" i="7"/>
  <c r="I521" i="7"/>
  <c r="H521" i="7"/>
  <c r="L521" i="7" s="1"/>
  <c r="K520" i="7"/>
  <c r="J520" i="7"/>
  <c r="I520" i="7"/>
  <c r="H520" i="7"/>
  <c r="L520" i="7" s="1"/>
  <c r="K519" i="7"/>
  <c r="J519" i="7"/>
  <c r="I519" i="7"/>
  <c r="H519" i="7"/>
  <c r="L519" i="7" s="1"/>
  <c r="L518" i="7"/>
  <c r="K518" i="7"/>
  <c r="J518" i="7"/>
  <c r="I518" i="7"/>
  <c r="H518" i="7"/>
  <c r="L517" i="7"/>
  <c r="K517" i="7"/>
  <c r="J517" i="7"/>
  <c r="I517" i="7"/>
  <c r="H517" i="7"/>
  <c r="L516" i="7"/>
  <c r="K516" i="7"/>
  <c r="J516" i="7"/>
  <c r="I516" i="7"/>
  <c r="H516" i="7"/>
  <c r="K515" i="7"/>
  <c r="J515" i="7"/>
  <c r="I515" i="7"/>
  <c r="H515" i="7"/>
  <c r="L515" i="7" s="1"/>
  <c r="K514" i="7"/>
  <c r="J514" i="7"/>
  <c r="I514" i="7"/>
  <c r="H514" i="7"/>
  <c r="L514" i="7" s="1"/>
  <c r="L513" i="7"/>
  <c r="K513" i="7"/>
  <c r="J513" i="7"/>
  <c r="I513" i="7"/>
  <c r="H513" i="7"/>
  <c r="L512" i="7"/>
  <c r="K512" i="7"/>
  <c r="J512" i="7"/>
  <c r="I512" i="7"/>
  <c r="H512" i="7"/>
  <c r="L511" i="7"/>
  <c r="K511" i="7"/>
  <c r="J511" i="7"/>
  <c r="I511" i="7"/>
  <c r="H511" i="7"/>
  <c r="L510" i="7"/>
  <c r="K510" i="7"/>
  <c r="J510" i="7"/>
  <c r="I510" i="7"/>
  <c r="H510" i="7"/>
  <c r="K509" i="7"/>
  <c r="J509" i="7"/>
  <c r="I509" i="7"/>
  <c r="H509" i="7"/>
  <c r="L509" i="7" s="1"/>
  <c r="L508" i="7"/>
  <c r="K508" i="7"/>
  <c r="J508" i="7"/>
  <c r="I508" i="7"/>
  <c r="H508" i="7"/>
  <c r="K507" i="7"/>
  <c r="J507" i="7"/>
  <c r="I507" i="7"/>
  <c r="H507" i="7"/>
  <c r="L507" i="7" s="1"/>
  <c r="K506" i="7"/>
  <c r="J506" i="7"/>
  <c r="I506" i="7"/>
  <c r="H506" i="7"/>
  <c r="L506" i="7" s="1"/>
  <c r="L505" i="7"/>
  <c r="K505" i="7"/>
  <c r="J505" i="7"/>
  <c r="I505" i="7"/>
  <c r="H505" i="7"/>
  <c r="K504" i="7"/>
  <c r="J504" i="7"/>
  <c r="I504" i="7"/>
  <c r="H504" i="7"/>
  <c r="L504" i="7" s="1"/>
  <c r="K503" i="7"/>
  <c r="J503" i="7"/>
  <c r="I503" i="7"/>
  <c r="H503" i="7"/>
  <c r="L503" i="7" s="1"/>
  <c r="K502" i="7"/>
  <c r="J502" i="7"/>
  <c r="I502" i="7"/>
  <c r="H502" i="7"/>
  <c r="L502" i="7" s="1"/>
  <c r="K501" i="7"/>
  <c r="J501" i="7"/>
  <c r="I501" i="7"/>
  <c r="H501" i="7"/>
  <c r="L501" i="7" s="1"/>
  <c r="L500" i="7"/>
  <c r="K500" i="7"/>
  <c r="J500" i="7"/>
  <c r="I500" i="7"/>
  <c r="H500" i="7"/>
  <c r="L499" i="7"/>
  <c r="K499" i="7"/>
  <c r="J499" i="7"/>
  <c r="I499" i="7"/>
  <c r="H499" i="7"/>
  <c r="L498" i="7"/>
  <c r="K498" i="7"/>
  <c r="J498" i="7"/>
  <c r="I498" i="7"/>
  <c r="H498" i="7"/>
  <c r="K497" i="7"/>
  <c r="J497" i="7"/>
  <c r="I497" i="7"/>
  <c r="H497" i="7"/>
  <c r="L497" i="7" s="1"/>
  <c r="K496" i="7"/>
  <c r="J496" i="7"/>
  <c r="I496" i="7"/>
  <c r="H496" i="7"/>
  <c r="L496" i="7" s="1"/>
  <c r="K495" i="7"/>
  <c r="J495" i="7"/>
  <c r="I495" i="7"/>
  <c r="H495" i="7"/>
  <c r="L495" i="7" s="1"/>
  <c r="L494" i="7"/>
  <c r="K494" i="7"/>
  <c r="J494" i="7"/>
  <c r="I494" i="7"/>
  <c r="H494" i="7"/>
  <c r="L493" i="7"/>
  <c r="K493" i="7"/>
  <c r="J493" i="7"/>
  <c r="I493" i="7"/>
  <c r="H493" i="7"/>
  <c r="K492" i="7"/>
  <c r="J492" i="7"/>
  <c r="I492" i="7"/>
  <c r="H492" i="7"/>
  <c r="L492" i="7" s="1"/>
  <c r="K491" i="7"/>
  <c r="J491" i="7"/>
  <c r="I491" i="7"/>
  <c r="H491" i="7"/>
  <c r="L491" i="7" s="1"/>
  <c r="K490" i="7"/>
  <c r="J490" i="7"/>
  <c r="I490" i="7"/>
  <c r="H490" i="7"/>
  <c r="L490" i="7" s="1"/>
  <c r="K489" i="7"/>
  <c r="J489" i="7"/>
  <c r="I489" i="7"/>
  <c r="H489" i="7"/>
  <c r="L489" i="7" s="1"/>
  <c r="K488" i="7"/>
  <c r="J488" i="7"/>
  <c r="I488" i="7"/>
  <c r="H488" i="7"/>
  <c r="L488" i="7" s="1"/>
  <c r="L487" i="7"/>
  <c r="K487" i="7"/>
  <c r="J487" i="7"/>
  <c r="I487" i="7"/>
  <c r="H487" i="7"/>
  <c r="L486" i="7"/>
  <c r="K486" i="7"/>
  <c r="J486" i="7"/>
  <c r="I486" i="7"/>
  <c r="H486" i="7"/>
  <c r="K485" i="7"/>
  <c r="J485" i="7"/>
  <c r="I485" i="7"/>
  <c r="H485" i="7"/>
  <c r="L485" i="7" s="1"/>
  <c r="K484" i="7"/>
  <c r="J484" i="7"/>
  <c r="I484" i="7"/>
  <c r="H484" i="7"/>
  <c r="L484" i="7" s="1"/>
  <c r="K483" i="7"/>
  <c r="J483" i="7"/>
  <c r="I483" i="7"/>
  <c r="H483" i="7"/>
  <c r="L483" i="7" s="1"/>
  <c r="L482" i="7"/>
  <c r="K482" i="7"/>
  <c r="J482" i="7"/>
  <c r="I482" i="7"/>
  <c r="H482" i="7"/>
  <c r="L481" i="7"/>
  <c r="K481" i="7"/>
  <c r="J481" i="7"/>
  <c r="I481" i="7"/>
  <c r="H481" i="7"/>
  <c r="L480" i="7"/>
  <c r="K480" i="7"/>
  <c r="J480" i="7"/>
  <c r="I480" i="7"/>
  <c r="H480" i="7"/>
  <c r="K479" i="7"/>
  <c r="J479" i="7"/>
  <c r="I479" i="7"/>
  <c r="H479" i="7"/>
  <c r="L479" i="7" s="1"/>
  <c r="K478" i="7"/>
  <c r="J478" i="7"/>
  <c r="I478" i="7"/>
  <c r="H478" i="7"/>
  <c r="L478" i="7" s="1"/>
  <c r="L477" i="7"/>
  <c r="K477" i="7"/>
  <c r="J477" i="7"/>
  <c r="I477" i="7"/>
  <c r="H477" i="7"/>
  <c r="L476" i="7"/>
  <c r="K476" i="7"/>
  <c r="J476" i="7"/>
  <c r="I476" i="7"/>
  <c r="H476" i="7"/>
  <c r="L475" i="7"/>
  <c r="K475" i="7"/>
  <c r="J475" i="7"/>
  <c r="I475" i="7"/>
  <c r="H475" i="7"/>
  <c r="L474" i="7"/>
  <c r="K474" i="7"/>
  <c r="J474" i="7"/>
  <c r="I474" i="7"/>
  <c r="H474" i="7"/>
  <c r="K473" i="7"/>
  <c r="J473" i="7"/>
  <c r="I473" i="7"/>
  <c r="H473" i="7"/>
  <c r="L473" i="7" s="1"/>
  <c r="L472" i="7"/>
  <c r="K472" i="7"/>
  <c r="J472" i="7"/>
  <c r="I472" i="7"/>
  <c r="H472" i="7"/>
  <c r="K471" i="7"/>
  <c r="J471" i="7"/>
  <c r="I471" i="7"/>
  <c r="H471" i="7"/>
  <c r="L471" i="7" s="1"/>
  <c r="K470" i="7"/>
  <c r="J470" i="7"/>
  <c r="I470" i="7"/>
  <c r="H470" i="7"/>
  <c r="L470" i="7" s="1"/>
  <c r="L469" i="7"/>
  <c r="K469" i="7"/>
  <c r="J469" i="7"/>
  <c r="I469" i="7"/>
  <c r="H469" i="7"/>
  <c r="K468" i="7"/>
  <c r="J468" i="7"/>
  <c r="I468" i="7"/>
  <c r="H468" i="7"/>
  <c r="L468" i="7" s="1"/>
  <c r="K467" i="7"/>
  <c r="J467" i="7"/>
  <c r="J523" i="7" s="1"/>
  <c r="J527" i="7" s="1"/>
  <c r="I467" i="7"/>
  <c r="I523" i="7" s="1"/>
  <c r="I527" i="7" s="1"/>
  <c r="H467" i="7"/>
  <c r="L467" i="7" s="1"/>
  <c r="K466" i="7"/>
  <c r="J466" i="7"/>
  <c r="I466" i="7"/>
  <c r="H466" i="7"/>
  <c r="L466" i="7" s="1"/>
  <c r="K465" i="7"/>
  <c r="J465" i="7"/>
  <c r="I465" i="7"/>
  <c r="H465" i="7"/>
  <c r="L465" i="7" s="1"/>
  <c r="L464" i="7"/>
  <c r="K464" i="7"/>
  <c r="J464" i="7"/>
  <c r="I464" i="7"/>
  <c r="H464" i="7"/>
  <c r="L463" i="7"/>
  <c r="K463" i="7"/>
  <c r="J463" i="7"/>
  <c r="I463" i="7"/>
  <c r="H463" i="7"/>
  <c r="L462" i="7"/>
  <c r="K462" i="7"/>
  <c r="J462" i="7"/>
  <c r="I462" i="7"/>
  <c r="H462" i="7"/>
  <c r="K461" i="7"/>
  <c r="J461" i="7"/>
  <c r="I461" i="7"/>
  <c r="H461" i="7"/>
  <c r="L461" i="7" s="1"/>
  <c r="K460" i="7"/>
  <c r="J460" i="7"/>
  <c r="I460" i="7"/>
  <c r="H460" i="7"/>
  <c r="L460" i="7" s="1"/>
  <c r="K459" i="7"/>
  <c r="J459" i="7"/>
  <c r="I459" i="7"/>
  <c r="H459" i="7"/>
  <c r="L459" i="7" s="1"/>
  <c r="L458" i="7"/>
  <c r="K458" i="7"/>
  <c r="J458" i="7"/>
  <c r="I458" i="7"/>
  <c r="H458" i="7"/>
  <c r="L457" i="7"/>
  <c r="K457" i="7"/>
  <c r="J457" i="7"/>
  <c r="I457" i="7"/>
  <c r="H457" i="7"/>
  <c r="K456" i="7"/>
  <c r="J456" i="7"/>
  <c r="I456" i="7"/>
  <c r="H456" i="7"/>
  <c r="K455" i="7"/>
  <c r="J455" i="7"/>
  <c r="I455" i="7"/>
  <c r="H455" i="7"/>
  <c r="L455" i="7" s="1"/>
  <c r="F447" i="7"/>
  <c r="E447" i="7"/>
  <c r="D447" i="7"/>
  <c r="L446" i="7"/>
  <c r="K446" i="7"/>
  <c r="J446" i="7"/>
  <c r="I446" i="7"/>
  <c r="H446" i="7"/>
  <c r="K445" i="7"/>
  <c r="J445" i="7"/>
  <c r="I445" i="7"/>
  <c r="H445" i="7"/>
  <c r="L445" i="7" s="1"/>
  <c r="K444" i="7"/>
  <c r="J444" i="7"/>
  <c r="I444" i="7"/>
  <c r="I447" i="7" s="1"/>
  <c r="H444" i="7"/>
  <c r="L444" i="7" s="1"/>
  <c r="K443" i="7"/>
  <c r="J443" i="7"/>
  <c r="I443" i="7"/>
  <c r="H443" i="7"/>
  <c r="L443" i="7" s="1"/>
  <c r="L442" i="7"/>
  <c r="K442" i="7"/>
  <c r="J442" i="7"/>
  <c r="J447" i="7" s="1"/>
  <c r="I442" i="7"/>
  <c r="H442" i="7"/>
  <c r="L441" i="7"/>
  <c r="K441" i="7"/>
  <c r="J441" i="7"/>
  <c r="I441" i="7"/>
  <c r="H441" i="7"/>
  <c r="K440" i="7"/>
  <c r="J440" i="7"/>
  <c r="I440" i="7"/>
  <c r="H440" i="7"/>
  <c r="L440" i="7" s="1"/>
  <c r="K439" i="7"/>
  <c r="J439" i="7"/>
  <c r="I439" i="7"/>
  <c r="H439" i="7"/>
  <c r="L439" i="7" s="1"/>
  <c r="K438" i="7"/>
  <c r="J438" i="7"/>
  <c r="I438" i="7"/>
  <c r="H438" i="7"/>
  <c r="L438" i="7" s="1"/>
  <c r="L437" i="7"/>
  <c r="K437" i="7"/>
  <c r="J437" i="7"/>
  <c r="I437" i="7"/>
  <c r="H437" i="7"/>
  <c r="K436" i="7"/>
  <c r="J436" i="7"/>
  <c r="I436" i="7"/>
  <c r="H436" i="7"/>
  <c r="L436" i="7" s="1"/>
  <c r="L435" i="7"/>
  <c r="K435" i="7"/>
  <c r="J435" i="7"/>
  <c r="I435" i="7"/>
  <c r="H435" i="7"/>
  <c r="L434" i="7"/>
  <c r="K434" i="7"/>
  <c r="J434" i="7"/>
  <c r="I434" i="7"/>
  <c r="H434" i="7"/>
  <c r="K433" i="7"/>
  <c r="J433" i="7"/>
  <c r="I433" i="7"/>
  <c r="H433" i="7"/>
  <c r="L433" i="7" s="1"/>
  <c r="L432" i="7"/>
  <c r="K432" i="7"/>
  <c r="J432" i="7"/>
  <c r="I432" i="7"/>
  <c r="H432" i="7"/>
  <c r="K431" i="7"/>
  <c r="J431" i="7"/>
  <c r="I431" i="7"/>
  <c r="H431" i="7"/>
  <c r="L431" i="7" s="1"/>
  <c r="K430" i="7"/>
  <c r="J430" i="7"/>
  <c r="I430" i="7"/>
  <c r="H430" i="7"/>
  <c r="L430" i="7" s="1"/>
  <c r="L429" i="7"/>
  <c r="K429" i="7"/>
  <c r="J429" i="7"/>
  <c r="I429" i="7"/>
  <c r="H429" i="7"/>
  <c r="L428" i="7"/>
  <c r="K428" i="7"/>
  <c r="J428" i="7"/>
  <c r="I428" i="7"/>
  <c r="H428" i="7"/>
  <c r="G421" i="7"/>
  <c r="D421" i="7"/>
  <c r="L420" i="7"/>
  <c r="K420" i="7"/>
  <c r="J420" i="7"/>
  <c r="I420" i="7"/>
  <c r="L419" i="7"/>
  <c r="K419" i="7"/>
  <c r="J419" i="7"/>
  <c r="I419" i="7"/>
  <c r="F417" i="7"/>
  <c r="F421" i="7" s="1"/>
  <c r="E417" i="7"/>
  <c r="E421" i="7" s="1"/>
  <c r="D417" i="7"/>
  <c r="L416" i="7"/>
  <c r="K416" i="7"/>
  <c r="J416" i="7"/>
  <c r="I416" i="7"/>
  <c r="H416" i="7"/>
  <c r="K415" i="7"/>
  <c r="J415" i="7"/>
  <c r="I415" i="7"/>
  <c r="H415" i="7"/>
  <c r="L415" i="7" s="1"/>
  <c r="K414" i="7"/>
  <c r="J414" i="7"/>
  <c r="I414" i="7"/>
  <c r="H414" i="7"/>
  <c r="L414" i="7" s="1"/>
  <c r="K413" i="7"/>
  <c r="J413" i="7"/>
  <c r="I413" i="7"/>
  <c r="H413" i="7"/>
  <c r="L413" i="7" s="1"/>
  <c r="L412" i="7"/>
  <c r="K412" i="7"/>
  <c r="J412" i="7"/>
  <c r="I412" i="7"/>
  <c r="H412" i="7"/>
  <c r="L411" i="7"/>
  <c r="K411" i="7"/>
  <c r="J411" i="7"/>
  <c r="I411" i="7"/>
  <c r="H411" i="7"/>
  <c r="L410" i="7"/>
  <c r="K410" i="7"/>
  <c r="J410" i="7"/>
  <c r="I410" i="7"/>
  <c r="H410" i="7"/>
  <c r="K409" i="7"/>
  <c r="J409" i="7"/>
  <c r="I409" i="7"/>
  <c r="H409" i="7"/>
  <c r="L409" i="7" s="1"/>
  <c r="K408" i="7"/>
  <c r="J408" i="7"/>
  <c r="I408" i="7"/>
  <c r="H408" i="7"/>
  <c r="L408" i="7" s="1"/>
  <c r="L407" i="7"/>
  <c r="K407" i="7"/>
  <c r="J407" i="7"/>
  <c r="I407" i="7"/>
  <c r="H407" i="7"/>
  <c r="L406" i="7"/>
  <c r="K406" i="7"/>
  <c r="J406" i="7"/>
  <c r="I406" i="7"/>
  <c r="H406" i="7"/>
  <c r="L405" i="7"/>
  <c r="K405" i="7"/>
  <c r="J405" i="7"/>
  <c r="I405" i="7"/>
  <c r="H405" i="7"/>
  <c r="L404" i="7"/>
  <c r="K404" i="7"/>
  <c r="J404" i="7"/>
  <c r="I404" i="7"/>
  <c r="H404" i="7"/>
  <c r="K403" i="7"/>
  <c r="J403" i="7"/>
  <c r="I403" i="7"/>
  <c r="H403" i="7"/>
  <c r="L403" i="7" s="1"/>
  <c r="L402" i="7"/>
  <c r="K402" i="7"/>
  <c r="J402" i="7"/>
  <c r="I402" i="7"/>
  <c r="H402" i="7"/>
  <c r="K401" i="7"/>
  <c r="J401" i="7"/>
  <c r="I401" i="7"/>
  <c r="H401" i="7"/>
  <c r="L401" i="7" s="1"/>
  <c r="K400" i="7"/>
  <c r="J400" i="7"/>
  <c r="I400" i="7"/>
  <c r="H400" i="7"/>
  <c r="L400" i="7" s="1"/>
  <c r="L399" i="7"/>
  <c r="K399" i="7"/>
  <c r="J399" i="7"/>
  <c r="I399" i="7"/>
  <c r="H399" i="7"/>
  <c r="K398" i="7"/>
  <c r="J398" i="7"/>
  <c r="I398" i="7"/>
  <c r="H398" i="7"/>
  <c r="L398" i="7" s="1"/>
  <c r="K397" i="7"/>
  <c r="J397" i="7"/>
  <c r="I397" i="7"/>
  <c r="H397" i="7"/>
  <c r="L397" i="7" s="1"/>
  <c r="K396" i="7"/>
  <c r="J396" i="7"/>
  <c r="I396" i="7"/>
  <c r="H396" i="7"/>
  <c r="L396" i="7" s="1"/>
  <c r="K395" i="7"/>
  <c r="J395" i="7"/>
  <c r="I395" i="7"/>
  <c r="H395" i="7"/>
  <c r="L395" i="7" s="1"/>
  <c r="L394" i="7"/>
  <c r="K394" i="7"/>
  <c r="J394" i="7"/>
  <c r="I394" i="7"/>
  <c r="H394" i="7"/>
  <c r="L393" i="7"/>
  <c r="K393" i="7"/>
  <c r="J393" i="7"/>
  <c r="I393" i="7"/>
  <c r="H393" i="7"/>
  <c r="L392" i="7"/>
  <c r="K392" i="7"/>
  <c r="J392" i="7"/>
  <c r="I392" i="7"/>
  <c r="H392" i="7"/>
  <c r="K391" i="7"/>
  <c r="J391" i="7"/>
  <c r="I391" i="7"/>
  <c r="H391" i="7"/>
  <c r="L391" i="7" s="1"/>
  <c r="K390" i="7"/>
  <c r="J390" i="7"/>
  <c r="I390" i="7"/>
  <c r="H390" i="7"/>
  <c r="L390" i="7" s="1"/>
  <c r="K389" i="7"/>
  <c r="J389" i="7"/>
  <c r="I389" i="7"/>
  <c r="H389" i="7"/>
  <c r="L389" i="7" s="1"/>
  <c r="L388" i="7"/>
  <c r="K388" i="7"/>
  <c r="J388" i="7"/>
  <c r="I388" i="7"/>
  <c r="H388" i="7"/>
  <c r="L387" i="7"/>
  <c r="K387" i="7"/>
  <c r="J387" i="7"/>
  <c r="I387" i="7"/>
  <c r="H387" i="7"/>
  <c r="K386" i="7"/>
  <c r="J386" i="7"/>
  <c r="I386" i="7"/>
  <c r="H386" i="7"/>
  <c r="L386" i="7" s="1"/>
  <c r="K385" i="7"/>
  <c r="J385" i="7"/>
  <c r="I385" i="7"/>
  <c r="H385" i="7"/>
  <c r="L385" i="7" s="1"/>
  <c r="K384" i="7"/>
  <c r="J384" i="7"/>
  <c r="I384" i="7"/>
  <c r="H384" i="7"/>
  <c r="L384" i="7" s="1"/>
  <c r="K383" i="7"/>
  <c r="J383" i="7"/>
  <c r="I383" i="7"/>
  <c r="H383" i="7"/>
  <c r="L383" i="7" s="1"/>
  <c r="K382" i="7"/>
  <c r="J382" i="7"/>
  <c r="I382" i="7"/>
  <c r="H382" i="7"/>
  <c r="L382" i="7" s="1"/>
  <c r="L381" i="7"/>
  <c r="K381" i="7"/>
  <c r="J381" i="7"/>
  <c r="I381" i="7"/>
  <c r="H381" i="7"/>
  <c r="L380" i="7"/>
  <c r="K380" i="7"/>
  <c r="J380" i="7"/>
  <c r="I380" i="7"/>
  <c r="H380" i="7"/>
  <c r="K379" i="7"/>
  <c r="J379" i="7"/>
  <c r="I379" i="7"/>
  <c r="H379" i="7"/>
  <c r="L379" i="7" s="1"/>
  <c r="K378" i="7"/>
  <c r="J378" i="7"/>
  <c r="I378" i="7"/>
  <c r="H378" i="7"/>
  <c r="L378" i="7" s="1"/>
  <c r="K377" i="7"/>
  <c r="J377" i="7"/>
  <c r="I377" i="7"/>
  <c r="H377" i="7"/>
  <c r="L377" i="7" s="1"/>
  <c r="L376" i="7"/>
  <c r="K376" i="7"/>
  <c r="J376" i="7"/>
  <c r="I376" i="7"/>
  <c r="H376" i="7"/>
  <c r="L375" i="7"/>
  <c r="K375" i="7"/>
  <c r="J375" i="7"/>
  <c r="I375" i="7"/>
  <c r="H375" i="7"/>
  <c r="L374" i="7"/>
  <c r="K374" i="7"/>
  <c r="J374" i="7"/>
  <c r="I374" i="7"/>
  <c r="H374" i="7"/>
  <c r="K373" i="7"/>
  <c r="J373" i="7"/>
  <c r="I373" i="7"/>
  <c r="H373" i="7"/>
  <c r="L373" i="7" s="1"/>
  <c r="K372" i="7"/>
  <c r="J372" i="7"/>
  <c r="I372" i="7"/>
  <c r="H372" i="7"/>
  <c r="L372" i="7" s="1"/>
  <c r="L371" i="7"/>
  <c r="K371" i="7"/>
  <c r="J371" i="7"/>
  <c r="I371" i="7"/>
  <c r="H371" i="7"/>
  <c r="L370" i="7"/>
  <c r="K370" i="7"/>
  <c r="J370" i="7"/>
  <c r="I370" i="7"/>
  <c r="H370" i="7"/>
  <c r="L369" i="7"/>
  <c r="K369" i="7"/>
  <c r="J369" i="7"/>
  <c r="I369" i="7"/>
  <c r="H369" i="7"/>
  <c r="L368" i="7"/>
  <c r="K368" i="7"/>
  <c r="J368" i="7"/>
  <c r="I368" i="7"/>
  <c r="H368" i="7"/>
  <c r="K367" i="7"/>
  <c r="J367" i="7"/>
  <c r="I367" i="7"/>
  <c r="H367" i="7"/>
  <c r="L367" i="7" s="1"/>
  <c r="L366" i="7"/>
  <c r="K366" i="7"/>
  <c r="J366" i="7"/>
  <c r="I366" i="7"/>
  <c r="H366" i="7"/>
  <c r="K364" i="7"/>
  <c r="J364" i="7"/>
  <c r="I364" i="7"/>
  <c r="H364" i="7"/>
  <c r="L364" i="7" s="1"/>
  <c r="K363" i="7"/>
  <c r="J363" i="7"/>
  <c r="I363" i="7"/>
  <c r="H363" i="7"/>
  <c r="L363" i="7" s="1"/>
  <c r="L362" i="7"/>
  <c r="K362" i="7"/>
  <c r="J362" i="7"/>
  <c r="I362" i="7"/>
  <c r="H362" i="7"/>
  <c r="K361" i="7"/>
  <c r="J361" i="7"/>
  <c r="I361" i="7"/>
  <c r="H361" i="7"/>
  <c r="L361" i="7" s="1"/>
  <c r="K360" i="7"/>
  <c r="J360" i="7"/>
  <c r="I360" i="7"/>
  <c r="H360" i="7"/>
  <c r="L360" i="7" s="1"/>
  <c r="K359" i="7"/>
  <c r="J359" i="7"/>
  <c r="I359" i="7"/>
  <c r="H359" i="7"/>
  <c r="L359" i="7" s="1"/>
  <c r="K358" i="7"/>
  <c r="J358" i="7"/>
  <c r="I358" i="7"/>
  <c r="H358" i="7"/>
  <c r="L358" i="7" s="1"/>
  <c r="L357" i="7"/>
  <c r="K357" i="7"/>
  <c r="J357" i="7"/>
  <c r="I357" i="7"/>
  <c r="H357" i="7"/>
  <c r="L356" i="7"/>
  <c r="K356" i="7"/>
  <c r="J356" i="7"/>
  <c r="I356" i="7"/>
  <c r="H356" i="7"/>
  <c r="L355" i="7"/>
  <c r="K355" i="7"/>
  <c r="J355" i="7"/>
  <c r="I355" i="7"/>
  <c r="H355" i="7"/>
  <c r="K354" i="7"/>
  <c r="J354" i="7"/>
  <c r="I354" i="7"/>
  <c r="H354" i="7"/>
  <c r="L354" i="7" s="1"/>
  <c r="K353" i="7"/>
  <c r="J353" i="7"/>
  <c r="I353" i="7"/>
  <c r="H353" i="7"/>
  <c r="L353" i="7" s="1"/>
  <c r="K352" i="7"/>
  <c r="J352" i="7"/>
  <c r="I352" i="7"/>
  <c r="H352" i="7"/>
  <c r="L352" i="7" s="1"/>
  <c r="L351" i="7"/>
  <c r="K351" i="7"/>
  <c r="J351" i="7"/>
  <c r="I351" i="7"/>
  <c r="H351" i="7"/>
  <c r="L350" i="7"/>
  <c r="K350" i="7"/>
  <c r="J350" i="7"/>
  <c r="I350" i="7"/>
  <c r="H350" i="7"/>
  <c r="K349" i="7"/>
  <c r="J349" i="7"/>
  <c r="I349" i="7"/>
  <c r="H349" i="7"/>
  <c r="L349" i="7" s="1"/>
  <c r="K348" i="7"/>
  <c r="J348" i="7"/>
  <c r="I348" i="7"/>
  <c r="H348" i="7"/>
  <c r="L348" i="7" s="1"/>
  <c r="K347" i="7"/>
  <c r="J347" i="7"/>
  <c r="I347" i="7"/>
  <c r="H347" i="7"/>
  <c r="L347" i="7" s="1"/>
  <c r="K345" i="7"/>
  <c r="J345" i="7"/>
  <c r="I345" i="7"/>
  <c r="H345" i="7"/>
  <c r="L345" i="7" s="1"/>
  <c r="K344" i="7"/>
  <c r="J344" i="7"/>
  <c r="I344" i="7"/>
  <c r="H344" i="7"/>
  <c r="L344" i="7" s="1"/>
  <c r="L343" i="7"/>
  <c r="K343" i="7"/>
  <c r="J343" i="7"/>
  <c r="I343" i="7"/>
  <c r="H343" i="7"/>
  <c r="L342" i="7"/>
  <c r="K342" i="7"/>
  <c r="J342" i="7"/>
  <c r="I342" i="7"/>
  <c r="H342" i="7"/>
  <c r="K341" i="7"/>
  <c r="J341" i="7"/>
  <c r="I341" i="7"/>
  <c r="H341" i="7"/>
  <c r="L341" i="7" s="1"/>
  <c r="K340" i="7"/>
  <c r="J340" i="7"/>
  <c r="I340" i="7"/>
  <c r="H340" i="7"/>
  <c r="L340" i="7" s="1"/>
  <c r="K339" i="7"/>
  <c r="J339" i="7"/>
  <c r="I339" i="7"/>
  <c r="H339" i="7"/>
  <c r="L339" i="7" s="1"/>
  <c r="L338" i="7"/>
  <c r="K338" i="7"/>
  <c r="J338" i="7"/>
  <c r="I338" i="7"/>
  <c r="H338" i="7"/>
  <c r="L337" i="7"/>
  <c r="K337" i="7"/>
  <c r="J337" i="7"/>
  <c r="I337" i="7"/>
  <c r="H337" i="7"/>
  <c r="L336" i="7"/>
  <c r="K336" i="7"/>
  <c r="J336" i="7"/>
  <c r="I336" i="7"/>
  <c r="H336" i="7"/>
  <c r="K335" i="7"/>
  <c r="J335" i="7"/>
  <c r="I335" i="7"/>
  <c r="H335" i="7"/>
  <c r="L335" i="7" s="1"/>
  <c r="K334" i="7"/>
  <c r="J334" i="7"/>
  <c r="I334" i="7"/>
  <c r="H334" i="7"/>
  <c r="L334" i="7" s="1"/>
  <c r="L333" i="7"/>
  <c r="K333" i="7"/>
  <c r="J333" i="7"/>
  <c r="I333" i="7"/>
  <c r="H333" i="7"/>
  <c r="L332" i="7"/>
  <c r="K332" i="7"/>
  <c r="J332" i="7"/>
  <c r="I332" i="7"/>
  <c r="H332" i="7"/>
  <c r="L331" i="7"/>
  <c r="K331" i="7"/>
  <c r="J331" i="7"/>
  <c r="I331" i="7"/>
  <c r="H331" i="7"/>
  <c r="L330" i="7"/>
  <c r="K330" i="7"/>
  <c r="J330" i="7"/>
  <c r="I330" i="7"/>
  <c r="H330" i="7"/>
  <c r="K329" i="7"/>
  <c r="J329" i="7"/>
  <c r="I329" i="7"/>
  <c r="H329" i="7"/>
  <c r="L329" i="7" s="1"/>
  <c r="L328" i="7"/>
  <c r="K328" i="7"/>
  <c r="J328" i="7"/>
  <c r="I328" i="7"/>
  <c r="H328" i="7"/>
  <c r="K327" i="7"/>
  <c r="J327" i="7"/>
  <c r="I327" i="7"/>
  <c r="H327" i="7"/>
  <c r="L327" i="7" s="1"/>
  <c r="K326" i="7"/>
  <c r="J326" i="7"/>
  <c r="I326" i="7"/>
  <c r="H326" i="7"/>
  <c r="L326" i="7" s="1"/>
  <c r="L325" i="7"/>
  <c r="K325" i="7"/>
  <c r="J325" i="7"/>
  <c r="I325" i="7"/>
  <c r="H325" i="7"/>
  <c r="K324" i="7"/>
  <c r="J324" i="7"/>
  <c r="I324" i="7"/>
  <c r="H324" i="7"/>
  <c r="L324" i="7" s="1"/>
  <c r="K323" i="7"/>
  <c r="J323" i="7"/>
  <c r="J417" i="7" s="1"/>
  <c r="J421" i="7" s="1"/>
  <c r="I323" i="7"/>
  <c r="H323" i="7"/>
  <c r="L323" i="7" s="1"/>
  <c r="K322" i="7"/>
  <c r="J322" i="7"/>
  <c r="I322" i="7"/>
  <c r="H322" i="7"/>
  <c r="L322" i="7" s="1"/>
  <c r="K321" i="7"/>
  <c r="J321" i="7"/>
  <c r="I321" i="7"/>
  <c r="I417" i="7" s="1"/>
  <c r="I421" i="7" s="1"/>
  <c r="H321" i="7"/>
  <c r="L321" i="7" s="1"/>
  <c r="L320" i="7"/>
  <c r="K320" i="7"/>
  <c r="J320" i="7"/>
  <c r="I320" i="7"/>
  <c r="H320" i="7"/>
  <c r="L319" i="7"/>
  <c r="K319" i="7"/>
  <c r="J319" i="7"/>
  <c r="I319" i="7"/>
  <c r="H319" i="7"/>
  <c r="G312" i="7"/>
  <c r="E312" i="7"/>
  <c r="D312" i="7"/>
  <c r="F310" i="7"/>
  <c r="F312" i="7" s="1"/>
  <c r="E310" i="7"/>
  <c r="D310" i="7"/>
  <c r="K309" i="7"/>
  <c r="J309" i="7"/>
  <c r="I309" i="7"/>
  <c r="H309" i="7"/>
  <c r="L309" i="7" s="1"/>
  <c r="L308" i="7"/>
  <c r="K308" i="7"/>
  <c r="J308" i="7"/>
  <c r="I308" i="7"/>
  <c r="H308" i="7"/>
  <c r="K307" i="7"/>
  <c r="J307" i="7"/>
  <c r="I307" i="7"/>
  <c r="H307" i="7"/>
  <c r="L307" i="7" s="1"/>
  <c r="K306" i="7"/>
  <c r="J306" i="7"/>
  <c r="I306" i="7"/>
  <c r="H306" i="7"/>
  <c r="L306" i="7" s="1"/>
  <c r="L305" i="7"/>
  <c r="K305" i="7"/>
  <c r="J305" i="7"/>
  <c r="I305" i="7"/>
  <c r="H305" i="7"/>
  <c r="L304" i="7"/>
  <c r="K304" i="7"/>
  <c r="J304" i="7"/>
  <c r="I304" i="7"/>
  <c r="H304" i="7"/>
  <c r="K303" i="7"/>
  <c r="J303" i="7"/>
  <c r="I303" i="7"/>
  <c r="H303" i="7"/>
  <c r="L303" i="7" s="1"/>
  <c r="K302" i="7"/>
  <c r="J302" i="7"/>
  <c r="I302" i="7"/>
  <c r="H302" i="7"/>
  <c r="L302" i="7" s="1"/>
  <c r="L301" i="7"/>
  <c r="K301" i="7"/>
  <c r="J301" i="7"/>
  <c r="I301" i="7"/>
  <c r="H301" i="7"/>
  <c r="L300" i="7"/>
  <c r="K300" i="7"/>
  <c r="J300" i="7"/>
  <c r="I300" i="7"/>
  <c r="H300" i="7"/>
  <c r="L299" i="7"/>
  <c r="K299" i="7"/>
  <c r="J299" i="7"/>
  <c r="I299" i="7"/>
  <c r="H299" i="7"/>
  <c r="L298" i="7"/>
  <c r="K298" i="7"/>
  <c r="J298" i="7"/>
  <c r="I298" i="7"/>
  <c r="H298" i="7"/>
  <c r="K297" i="7"/>
  <c r="J297" i="7"/>
  <c r="I297" i="7"/>
  <c r="H297" i="7"/>
  <c r="L297" i="7" s="1"/>
  <c r="L296" i="7"/>
  <c r="K296" i="7"/>
  <c r="J296" i="7"/>
  <c r="I296" i="7"/>
  <c r="H296" i="7"/>
  <c r="K295" i="7"/>
  <c r="J295" i="7"/>
  <c r="I295" i="7"/>
  <c r="H295" i="7"/>
  <c r="L295" i="7" s="1"/>
  <c r="K294" i="7"/>
  <c r="J294" i="7"/>
  <c r="I294" i="7"/>
  <c r="H294" i="7"/>
  <c r="L294" i="7" s="1"/>
  <c r="L293" i="7"/>
  <c r="K293" i="7"/>
  <c r="J293" i="7"/>
  <c r="I293" i="7"/>
  <c r="H293" i="7"/>
  <c r="K292" i="7"/>
  <c r="J292" i="7"/>
  <c r="I292" i="7"/>
  <c r="H292" i="7"/>
  <c r="L292" i="7" s="1"/>
  <c r="K291" i="7"/>
  <c r="J291" i="7"/>
  <c r="I291" i="7"/>
  <c r="H291" i="7"/>
  <c r="L291" i="7" s="1"/>
  <c r="K290" i="7"/>
  <c r="J290" i="7"/>
  <c r="I290" i="7"/>
  <c r="H290" i="7"/>
  <c r="L290" i="7" s="1"/>
  <c r="K289" i="7"/>
  <c r="J289" i="7"/>
  <c r="I289" i="7"/>
  <c r="H289" i="7"/>
  <c r="G281" i="7"/>
  <c r="F281" i="7"/>
  <c r="E281" i="7"/>
  <c r="F279" i="7"/>
  <c r="E279" i="7"/>
  <c r="D279" i="7"/>
  <c r="D281" i="7" s="1"/>
  <c r="L278" i="7"/>
  <c r="K278" i="7"/>
  <c r="J278" i="7"/>
  <c r="I278" i="7"/>
  <c r="H278" i="7"/>
  <c r="L277" i="7"/>
  <c r="K277" i="7"/>
  <c r="J277" i="7"/>
  <c r="I277" i="7"/>
  <c r="H277" i="7"/>
  <c r="K276" i="7"/>
  <c r="J276" i="7"/>
  <c r="I276" i="7"/>
  <c r="H276" i="7"/>
  <c r="L276" i="7" s="1"/>
  <c r="K275" i="7"/>
  <c r="J275" i="7"/>
  <c r="I275" i="7"/>
  <c r="H275" i="7"/>
  <c r="L275" i="7" s="1"/>
  <c r="K274" i="7"/>
  <c r="J274" i="7"/>
  <c r="I274" i="7"/>
  <c r="H274" i="7"/>
  <c r="L274" i="7" s="1"/>
  <c r="L273" i="7"/>
  <c r="K273" i="7"/>
  <c r="J273" i="7"/>
  <c r="I273" i="7"/>
  <c r="H273" i="7"/>
  <c r="L272" i="7"/>
  <c r="K272" i="7"/>
  <c r="J272" i="7"/>
  <c r="I272" i="7"/>
  <c r="H272" i="7"/>
  <c r="L271" i="7"/>
  <c r="K271" i="7"/>
  <c r="J271" i="7"/>
  <c r="I271" i="7"/>
  <c r="H271" i="7"/>
  <c r="K270" i="7"/>
  <c r="J270" i="7"/>
  <c r="I270" i="7"/>
  <c r="H270" i="7"/>
  <c r="L270" i="7" s="1"/>
  <c r="K269" i="7"/>
  <c r="J269" i="7"/>
  <c r="I269" i="7"/>
  <c r="H269" i="7"/>
  <c r="L269" i="7" s="1"/>
  <c r="L268" i="7"/>
  <c r="K268" i="7"/>
  <c r="J268" i="7"/>
  <c r="I268" i="7"/>
  <c r="H268" i="7"/>
  <c r="L267" i="7"/>
  <c r="K267" i="7"/>
  <c r="J267" i="7"/>
  <c r="I267" i="7"/>
  <c r="H267" i="7"/>
  <c r="L266" i="7"/>
  <c r="K266" i="7"/>
  <c r="J266" i="7"/>
  <c r="I266" i="7"/>
  <c r="H266" i="7"/>
  <c r="L265" i="7"/>
  <c r="K265" i="7"/>
  <c r="J265" i="7"/>
  <c r="I265" i="7"/>
  <c r="H265" i="7"/>
  <c r="K264" i="7"/>
  <c r="J264" i="7"/>
  <c r="I264" i="7"/>
  <c r="H264" i="7"/>
  <c r="L264" i="7" s="1"/>
  <c r="L263" i="7"/>
  <c r="K263" i="7"/>
  <c r="J263" i="7"/>
  <c r="I263" i="7"/>
  <c r="H263" i="7"/>
  <c r="K262" i="7"/>
  <c r="J262" i="7"/>
  <c r="I262" i="7"/>
  <c r="H262" i="7"/>
  <c r="L262" i="7" s="1"/>
  <c r="K261" i="7"/>
  <c r="J261" i="7"/>
  <c r="I261" i="7"/>
  <c r="H261" i="7"/>
  <c r="L261" i="7" s="1"/>
  <c r="L260" i="7"/>
  <c r="K260" i="7"/>
  <c r="J260" i="7"/>
  <c r="I260" i="7"/>
  <c r="H260" i="7"/>
  <c r="K259" i="7"/>
  <c r="J259" i="7"/>
  <c r="I259" i="7"/>
  <c r="H259" i="7"/>
  <c r="L259" i="7" s="1"/>
  <c r="K258" i="7"/>
  <c r="J258" i="7"/>
  <c r="I258" i="7"/>
  <c r="H258" i="7"/>
  <c r="L258" i="7" s="1"/>
  <c r="K257" i="7"/>
  <c r="J257" i="7"/>
  <c r="I257" i="7"/>
  <c r="H257" i="7"/>
  <c r="L257" i="7" s="1"/>
  <c r="K256" i="7"/>
  <c r="J256" i="7"/>
  <c r="I256" i="7"/>
  <c r="H256" i="7"/>
  <c r="L256" i="7" s="1"/>
  <c r="L255" i="7"/>
  <c r="K255" i="7"/>
  <c r="J255" i="7"/>
  <c r="I255" i="7"/>
  <c r="H255" i="7"/>
  <c r="L254" i="7"/>
  <c r="K254" i="7"/>
  <c r="J254" i="7"/>
  <c r="I254" i="7"/>
  <c r="H254" i="7"/>
  <c r="L253" i="7"/>
  <c r="K253" i="7"/>
  <c r="J253" i="7"/>
  <c r="I253" i="7"/>
  <c r="H253" i="7"/>
  <c r="K252" i="7"/>
  <c r="J252" i="7"/>
  <c r="I252" i="7"/>
  <c r="H252" i="7"/>
  <c r="L252" i="7" s="1"/>
  <c r="K251" i="7"/>
  <c r="J251" i="7"/>
  <c r="I251" i="7"/>
  <c r="H251" i="7"/>
  <c r="L251" i="7" s="1"/>
  <c r="K250" i="7"/>
  <c r="J250" i="7"/>
  <c r="I250" i="7"/>
  <c r="H250" i="7"/>
  <c r="L250" i="7" s="1"/>
  <c r="L249" i="7"/>
  <c r="K249" i="7"/>
  <c r="J249" i="7"/>
  <c r="I249" i="7"/>
  <c r="H249" i="7"/>
  <c r="L248" i="7"/>
  <c r="K248" i="7"/>
  <c r="J248" i="7"/>
  <c r="I248" i="7"/>
  <c r="H248" i="7"/>
  <c r="L247" i="7"/>
  <c r="K247" i="7"/>
  <c r="J247" i="7"/>
  <c r="I247" i="7"/>
  <c r="H247" i="7"/>
  <c r="K246" i="7"/>
  <c r="J246" i="7"/>
  <c r="I246" i="7"/>
  <c r="H246" i="7"/>
  <c r="L246" i="7" s="1"/>
  <c r="K245" i="7"/>
  <c r="J245" i="7"/>
  <c r="I245" i="7"/>
  <c r="H245" i="7"/>
  <c r="L245" i="7" s="1"/>
  <c r="K244" i="7"/>
  <c r="J244" i="7"/>
  <c r="I244" i="7"/>
  <c r="H244" i="7"/>
  <c r="L244" i="7" s="1"/>
  <c r="K243" i="7"/>
  <c r="J243" i="7"/>
  <c r="I243" i="7"/>
  <c r="H243" i="7"/>
  <c r="L243" i="7" s="1"/>
  <c r="L242" i="7"/>
  <c r="K242" i="7"/>
  <c r="J242" i="7"/>
  <c r="I242" i="7"/>
  <c r="H242" i="7"/>
  <c r="L241" i="7"/>
  <c r="K241" i="7"/>
  <c r="J241" i="7"/>
  <c r="I241" i="7"/>
  <c r="H241" i="7"/>
  <c r="K240" i="7"/>
  <c r="J240" i="7"/>
  <c r="I240" i="7"/>
  <c r="H240" i="7"/>
  <c r="L240" i="7" s="1"/>
  <c r="L239" i="7"/>
  <c r="K239" i="7"/>
  <c r="J239" i="7"/>
  <c r="I239" i="7"/>
  <c r="H239" i="7"/>
  <c r="K238" i="7"/>
  <c r="J238" i="7"/>
  <c r="I238" i="7"/>
  <c r="H238" i="7"/>
  <c r="L238" i="7" s="1"/>
  <c r="L237" i="7"/>
  <c r="K237" i="7"/>
  <c r="J237" i="7"/>
  <c r="I237" i="7"/>
  <c r="H237" i="7"/>
  <c r="L236" i="7"/>
  <c r="K236" i="7"/>
  <c r="J236" i="7"/>
  <c r="I236" i="7"/>
  <c r="H236" i="7"/>
  <c r="L235" i="7"/>
  <c r="K235" i="7"/>
  <c r="J235" i="7"/>
  <c r="I235" i="7"/>
  <c r="H235" i="7"/>
  <c r="K234" i="7"/>
  <c r="J234" i="7"/>
  <c r="I234" i="7"/>
  <c r="H234" i="7"/>
  <c r="L234" i="7" s="1"/>
  <c r="K233" i="7"/>
  <c r="J233" i="7"/>
  <c r="I233" i="7"/>
  <c r="H233" i="7"/>
  <c r="L233" i="7" s="1"/>
  <c r="L232" i="7"/>
  <c r="K232" i="7"/>
  <c r="J232" i="7"/>
  <c r="I232" i="7"/>
  <c r="H232" i="7"/>
  <c r="L231" i="7"/>
  <c r="K231" i="7"/>
  <c r="J231" i="7"/>
  <c r="I231" i="7"/>
  <c r="H231" i="7"/>
  <c r="L230" i="7"/>
  <c r="K230" i="7"/>
  <c r="J230" i="7"/>
  <c r="I230" i="7"/>
  <c r="H230" i="7"/>
  <c r="L229" i="7"/>
  <c r="K229" i="7"/>
  <c r="J229" i="7"/>
  <c r="I229" i="7"/>
  <c r="H229" i="7"/>
  <c r="K228" i="7"/>
  <c r="J228" i="7"/>
  <c r="I228" i="7"/>
  <c r="H228" i="7"/>
  <c r="L228" i="7" s="1"/>
  <c r="L227" i="7"/>
  <c r="K227" i="7"/>
  <c r="J227" i="7"/>
  <c r="I227" i="7"/>
  <c r="H227" i="7"/>
  <c r="K226" i="7"/>
  <c r="J226" i="7"/>
  <c r="I226" i="7"/>
  <c r="H226" i="7"/>
  <c r="L226" i="7" s="1"/>
  <c r="K225" i="7"/>
  <c r="J225" i="7"/>
  <c r="I225" i="7"/>
  <c r="H225" i="7"/>
  <c r="L225" i="7" s="1"/>
  <c r="L224" i="7"/>
  <c r="K224" i="7"/>
  <c r="J224" i="7"/>
  <c r="I224" i="7"/>
  <c r="H224" i="7"/>
  <c r="K223" i="7"/>
  <c r="J223" i="7"/>
  <c r="I223" i="7"/>
  <c r="H223" i="7"/>
  <c r="L223" i="7" s="1"/>
  <c r="K222" i="7"/>
  <c r="J222" i="7"/>
  <c r="I222" i="7"/>
  <c r="H222" i="7"/>
  <c r="L222" i="7" s="1"/>
  <c r="K221" i="7"/>
  <c r="J221" i="7"/>
  <c r="I221" i="7"/>
  <c r="H221" i="7"/>
  <c r="L221" i="7" s="1"/>
  <c r="K220" i="7"/>
  <c r="J220" i="7"/>
  <c r="I220" i="7"/>
  <c r="H220" i="7"/>
  <c r="L220" i="7" s="1"/>
  <c r="L219" i="7"/>
  <c r="K219" i="7"/>
  <c r="J219" i="7"/>
  <c r="I219" i="7"/>
  <c r="H219" i="7"/>
  <c r="L218" i="7"/>
  <c r="K218" i="7"/>
  <c r="J218" i="7"/>
  <c r="I218" i="7"/>
  <c r="H218" i="7"/>
  <c r="L217" i="7"/>
  <c r="K217" i="7"/>
  <c r="J217" i="7"/>
  <c r="I217" i="7"/>
  <c r="H217" i="7"/>
  <c r="K216" i="7"/>
  <c r="J216" i="7"/>
  <c r="I216" i="7"/>
  <c r="H216" i="7"/>
  <c r="L216" i="7" s="1"/>
  <c r="K215" i="7"/>
  <c r="J215" i="7"/>
  <c r="I215" i="7"/>
  <c r="H215" i="7"/>
  <c r="L215" i="7" s="1"/>
  <c r="K214" i="7"/>
  <c r="J214" i="7"/>
  <c r="I214" i="7"/>
  <c r="H214" i="7"/>
  <c r="L214" i="7" s="1"/>
  <c r="L213" i="7"/>
  <c r="K213" i="7"/>
  <c r="J213" i="7"/>
  <c r="I213" i="7"/>
  <c r="H213" i="7"/>
  <c r="L212" i="7"/>
  <c r="K212" i="7"/>
  <c r="J212" i="7"/>
  <c r="I212" i="7"/>
  <c r="H212" i="7"/>
  <c r="L211" i="7"/>
  <c r="K211" i="7"/>
  <c r="J211" i="7"/>
  <c r="I211" i="7"/>
  <c r="H211" i="7"/>
  <c r="K210" i="7"/>
  <c r="J210" i="7"/>
  <c r="I210" i="7"/>
  <c r="H210" i="7"/>
  <c r="L210" i="7" s="1"/>
  <c r="K209" i="7"/>
  <c r="J209" i="7"/>
  <c r="I209" i="7"/>
  <c r="H209" i="7"/>
  <c r="L209" i="7" s="1"/>
  <c r="L208" i="7"/>
  <c r="K208" i="7"/>
  <c r="J208" i="7"/>
  <c r="I208" i="7"/>
  <c r="H208" i="7"/>
  <c r="K207" i="7"/>
  <c r="J207" i="7"/>
  <c r="I207" i="7"/>
  <c r="H207" i="7"/>
  <c r="L207" i="7" s="1"/>
  <c r="L206" i="7"/>
  <c r="K206" i="7"/>
  <c r="J206" i="7"/>
  <c r="I206" i="7"/>
  <c r="H206" i="7"/>
  <c r="L205" i="7"/>
  <c r="K205" i="7"/>
  <c r="J205" i="7"/>
  <c r="I205" i="7"/>
  <c r="H205" i="7"/>
  <c r="K204" i="7"/>
  <c r="J204" i="7"/>
  <c r="I204" i="7"/>
  <c r="H204" i="7"/>
  <c r="L204" i="7" s="1"/>
  <c r="L203" i="7"/>
  <c r="K203" i="7"/>
  <c r="J203" i="7"/>
  <c r="I203" i="7"/>
  <c r="H203" i="7"/>
  <c r="K202" i="7"/>
  <c r="J202" i="7"/>
  <c r="I202" i="7"/>
  <c r="H202" i="7"/>
  <c r="L202" i="7" s="1"/>
  <c r="L201" i="7"/>
  <c r="K201" i="7"/>
  <c r="J201" i="7"/>
  <c r="I201" i="7"/>
  <c r="H201" i="7"/>
  <c r="L200" i="7"/>
  <c r="K200" i="7"/>
  <c r="J200" i="7"/>
  <c r="I200" i="7"/>
  <c r="H200" i="7"/>
  <c r="L199" i="7"/>
  <c r="K199" i="7"/>
  <c r="J199" i="7"/>
  <c r="I199" i="7"/>
  <c r="H199" i="7"/>
  <c r="K198" i="7"/>
  <c r="J198" i="7"/>
  <c r="I198" i="7"/>
  <c r="H198" i="7"/>
  <c r="L198" i="7" s="1"/>
  <c r="K197" i="7"/>
  <c r="J197" i="7"/>
  <c r="I197" i="7"/>
  <c r="H197" i="7"/>
  <c r="L197" i="7" s="1"/>
  <c r="L196" i="7"/>
  <c r="K196" i="7"/>
  <c r="J196" i="7"/>
  <c r="I196" i="7"/>
  <c r="H196" i="7"/>
  <c r="L195" i="7"/>
  <c r="K195" i="7"/>
  <c r="J195" i="7"/>
  <c r="I195" i="7"/>
  <c r="H195" i="7"/>
  <c r="L194" i="7"/>
  <c r="K194" i="7"/>
  <c r="J194" i="7"/>
  <c r="I194" i="7"/>
  <c r="H194" i="7"/>
  <c r="L193" i="7"/>
  <c r="K193" i="7"/>
  <c r="J193" i="7"/>
  <c r="I193" i="7"/>
  <c r="H193" i="7"/>
  <c r="K192" i="7"/>
  <c r="J192" i="7"/>
  <c r="I192" i="7"/>
  <c r="H192" i="7"/>
  <c r="L192" i="7" s="1"/>
  <c r="L191" i="7"/>
  <c r="K191" i="7"/>
  <c r="J191" i="7"/>
  <c r="I191" i="7"/>
  <c r="H191" i="7"/>
  <c r="K190" i="7"/>
  <c r="J190" i="7"/>
  <c r="I190" i="7"/>
  <c r="H190" i="7"/>
  <c r="L190" i="7" s="1"/>
  <c r="K189" i="7"/>
  <c r="J189" i="7"/>
  <c r="I189" i="7"/>
  <c r="H189" i="7"/>
  <c r="L189" i="7" s="1"/>
  <c r="L188" i="7"/>
  <c r="K188" i="7"/>
  <c r="J188" i="7"/>
  <c r="I188" i="7"/>
  <c r="H188" i="7"/>
  <c r="K187" i="7"/>
  <c r="J187" i="7"/>
  <c r="I187" i="7"/>
  <c r="H187" i="7"/>
  <c r="L187" i="7" s="1"/>
  <c r="K186" i="7"/>
  <c r="J186" i="7"/>
  <c r="I186" i="7"/>
  <c r="H186" i="7"/>
  <c r="L186" i="7" s="1"/>
  <c r="L185" i="7"/>
  <c r="K185" i="7"/>
  <c r="J185" i="7"/>
  <c r="I185" i="7"/>
  <c r="H185" i="7"/>
  <c r="K184" i="7"/>
  <c r="J184" i="7"/>
  <c r="I184" i="7"/>
  <c r="H184" i="7"/>
  <c r="L184" i="7" s="1"/>
  <c r="K183" i="7"/>
  <c r="J183" i="7"/>
  <c r="I183" i="7"/>
  <c r="H183" i="7"/>
  <c r="L183" i="7" s="1"/>
  <c r="L182" i="7"/>
  <c r="K182" i="7"/>
  <c r="J182" i="7"/>
  <c r="I182" i="7"/>
  <c r="H182" i="7"/>
  <c r="L181" i="7"/>
  <c r="K181" i="7"/>
  <c r="J181" i="7"/>
  <c r="I181" i="7"/>
  <c r="H181" i="7"/>
  <c r="K180" i="7"/>
  <c r="J180" i="7"/>
  <c r="I180" i="7"/>
  <c r="H180" i="7"/>
  <c r="L180" i="7" s="1"/>
  <c r="K179" i="7"/>
  <c r="J179" i="7"/>
  <c r="I179" i="7"/>
  <c r="H179" i="7"/>
  <c r="L179" i="7" s="1"/>
  <c r="K178" i="7"/>
  <c r="J178" i="7"/>
  <c r="I178" i="7"/>
  <c r="H178" i="7"/>
  <c r="L178" i="7" s="1"/>
  <c r="L177" i="7"/>
  <c r="K177" i="7"/>
  <c r="J177" i="7"/>
  <c r="I177" i="7"/>
  <c r="H177" i="7"/>
  <c r="L176" i="7"/>
  <c r="K176" i="7"/>
  <c r="J176" i="7"/>
  <c r="I176" i="7"/>
  <c r="H176" i="7"/>
  <c r="L175" i="7"/>
  <c r="K175" i="7"/>
  <c r="J175" i="7"/>
  <c r="I175" i="7"/>
  <c r="H175" i="7"/>
  <c r="K174" i="7"/>
  <c r="J174" i="7"/>
  <c r="I174" i="7"/>
  <c r="H174" i="7"/>
  <c r="L174" i="7" s="1"/>
  <c r="L173" i="7"/>
  <c r="K173" i="7"/>
  <c r="J173" i="7"/>
  <c r="I173" i="7"/>
  <c r="H173" i="7"/>
  <c r="L172" i="7"/>
  <c r="K172" i="7"/>
  <c r="J172" i="7"/>
  <c r="I172" i="7"/>
  <c r="H172" i="7"/>
  <c r="L171" i="7"/>
  <c r="K171" i="7"/>
  <c r="J171" i="7"/>
  <c r="I171" i="7"/>
  <c r="H171" i="7"/>
  <c r="L170" i="7"/>
  <c r="K170" i="7"/>
  <c r="J170" i="7"/>
  <c r="I170" i="7"/>
  <c r="H170" i="7"/>
  <c r="K169" i="7"/>
  <c r="J169" i="7"/>
  <c r="I169" i="7"/>
  <c r="H169" i="7"/>
  <c r="L169" i="7" s="1"/>
  <c r="K168" i="7"/>
  <c r="J168" i="7"/>
  <c r="I168" i="7"/>
  <c r="H168" i="7"/>
  <c r="L168" i="7" s="1"/>
  <c r="L167" i="7"/>
  <c r="K167" i="7"/>
  <c r="J167" i="7"/>
  <c r="I167" i="7"/>
  <c r="H167" i="7"/>
  <c r="K166" i="7"/>
  <c r="J166" i="7"/>
  <c r="I166" i="7"/>
  <c r="H166" i="7"/>
  <c r="L166" i="7" s="1"/>
  <c r="L165" i="7"/>
  <c r="K165" i="7"/>
  <c r="J165" i="7"/>
  <c r="I165" i="7"/>
  <c r="H165" i="7"/>
  <c r="L164" i="7"/>
  <c r="K164" i="7"/>
  <c r="J164" i="7"/>
  <c r="I164" i="7"/>
  <c r="H164" i="7"/>
  <c r="L163" i="7"/>
  <c r="K163" i="7"/>
  <c r="J163" i="7"/>
  <c r="I163" i="7"/>
  <c r="H163" i="7"/>
  <c r="K162" i="7"/>
  <c r="J162" i="7"/>
  <c r="I162" i="7"/>
  <c r="H162" i="7"/>
  <c r="L162" i="7" s="1"/>
  <c r="K161" i="7"/>
  <c r="J161" i="7"/>
  <c r="I161" i="7"/>
  <c r="H161" i="7"/>
  <c r="L161" i="7" s="1"/>
  <c r="L160" i="7"/>
  <c r="K160" i="7"/>
  <c r="J160" i="7"/>
  <c r="I160" i="7"/>
  <c r="H160" i="7"/>
  <c r="K159" i="7"/>
  <c r="J159" i="7"/>
  <c r="I159" i="7"/>
  <c r="H159" i="7"/>
  <c r="L159" i="7" s="1"/>
  <c r="L158" i="7"/>
  <c r="K158" i="7"/>
  <c r="J158" i="7"/>
  <c r="I158" i="7"/>
  <c r="H158" i="7"/>
  <c r="L157" i="7"/>
  <c r="K157" i="7"/>
  <c r="J157" i="7"/>
  <c r="I157" i="7"/>
  <c r="H157" i="7"/>
  <c r="K156" i="7"/>
  <c r="J156" i="7"/>
  <c r="I156" i="7"/>
  <c r="H156" i="7"/>
  <c r="L156" i="7" s="1"/>
  <c r="L155" i="7"/>
  <c r="K155" i="7"/>
  <c r="J155" i="7"/>
  <c r="I155" i="7"/>
  <c r="H155" i="7"/>
  <c r="K154" i="7"/>
  <c r="J154" i="7"/>
  <c r="I154" i="7"/>
  <c r="H154" i="7"/>
  <c r="L154" i="7" s="1"/>
  <c r="L153" i="7"/>
  <c r="K153" i="7"/>
  <c r="J153" i="7"/>
  <c r="I153" i="7"/>
  <c r="H153" i="7"/>
  <c r="L152" i="7"/>
  <c r="K152" i="7"/>
  <c r="J152" i="7"/>
  <c r="I152" i="7"/>
  <c r="H152" i="7"/>
  <c r="K151" i="7"/>
  <c r="J151" i="7"/>
  <c r="I151" i="7"/>
  <c r="H151" i="7"/>
  <c r="L151" i="7" s="1"/>
  <c r="K150" i="7"/>
  <c r="J150" i="7"/>
  <c r="I150" i="7"/>
  <c r="H150" i="7"/>
  <c r="L150" i="7" s="1"/>
  <c r="K149" i="7"/>
  <c r="J149" i="7"/>
  <c r="I149" i="7"/>
  <c r="H149" i="7"/>
  <c r="L149" i="7" s="1"/>
  <c r="L148" i="7"/>
  <c r="K148" i="7"/>
  <c r="J148" i="7"/>
  <c r="I148" i="7"/>
  <c r="H148" i="7"/>
  <c r="L147" i="7"/>
  <c r="K147" i="7"/>
  <c r="J147" i="7"/>
  <c r="I147" i="7"/>
  <c r="H147" i="7"/>
  <c r="L146" i="7"/>
  <c r="K146" i="7"/>
  <c r="J146" i="7"/>
  <c r="I146" i="7"/>
  <c r="H146" i="7"/>
  <c r="L145" i="7"/>
  <c r="K145" i="7"/>
  <c r="J145" i="7"/>
  <c r="I145" i="7"/>
  <c r="H145" i="7"/>
  <c r="K144" i="7"/>
  <c r="J144" i="7"/>
  <c r="I144" i="7"/>
  <c r="H144" i="7"/>
  <c r="L144" i="7" s="1"/>
  <c r="L143" i="7"/>
  <c r="K143" i="7"/>
  <c r="J143" i="7"/>
  <c r="I143" i="7"/>
  <c r="H143" i="7"/>
  <c r="K142" i="7"/>
  <c r="J142" i="7"/>
  <c r="I142" i="7"/>
  <c r="H142" i="7"/>
  <c r="L142" i="7" s="1"/>
  <c r="K141" i="7"/>
  <c r="J141" i="7"/>
  <c r="I141" i="7"/>
  <c r="H141" i="7"/>
  <c r="L141" i="7" s="1"/>
  <c r="L140" i="7"/>
  <c r="K140" i="7"/>
  <c r="J140" i="7"/>
  <c r="I140" i="7"/>
  <c r="H140" i="7"/>
  <c r="K139" i="7"/>
  <c r="J139" i="7"/>
  <c r="I139" i="7"/>
  <c r="H139" i="7"/>
  <c r="L139" i="7" s="1"/>
  <c r="K138" i="7"/>
  <c r="J138" i="7"/>
  <c r="I138" i="7"/>
  <c r="H138" i="7"/>
  <c r="L138" i="7" s="1"/>
  <c r="L137" i="7"/>
  <c r="K137" i="7"/>
  <c r="J137" i="7"/>
  <c r="I137" i="7"/>
  <c r="H137" i="7"/>
  <c r="K136" i="7"/>
  <c r="J136" i="7"/>
  <c r="I136" i="7"/>
  <c r="H136" i="7"/>
  <c r="L136" i="7" s="1"/>
  <c r="K135" i="7"/>
  <c r="J135" i="7"/>
  <c r="I135" i="7"/>
  <c r="H135" i="7"/>
  <c r="L135" i="7" s="1"/>
  <c r="L134" i="7"/>
  <c r="K134" i="7"/>
  <c r="J134" i="7"/>
  <c r="I134" i="7"/>
  <c r="H134" i="7"/>
  <c r="L133" i="7"/>
  <c r="K133" i="7"/>
  <c r="J133" i="7"/>
  <c r="I133" i="7"/>
  <c r="H133" i="7"/>
  <c r="K132" i="7"/>
  <c r="J132" i="7"/>
  <c r="I132" i="7"/>
  <c r="H132" i="7"/>
  <c r="L132" i="7" s="1"/>
  <c r="K131" i="7"/>
  <c r="J131" i="7"/>
  <c r="I131" i="7"/>
  <c r="H131" i="7"/>
  <c r="L131" i="7" s="1"/>
  <c r="K130" i="7"/>
  <c r="J130" i="7"/>
  <c r="I130" i="7"/>
  <c r="H130" i="7"/>
  <c r="L130" i="7" s="1"/>
  <c r="L129" i="7"/>
  <c r="K129" i="7"/>
  <c r="J129" i="7"/>
  <c r="I129" i="7"/>
  <c r="H129" i="7"/>
  <c r="L128" i="7"/>
  <c r="K128" i="7"/>
  <c r="J128" i="7"/>
  <c r="I128" i="7"/>
  <c r="H128" i="7"/>
  <c r="L127" i="7"/>
  <c r="K127" i="7"/>
  <c r="J127" i="7"/>
  <c r="I127" i="7"/>
  <c r="H127" i="7"/>
  <c r="K126" i="7"/>
  <c r="J126" i="7"/>
  <c r="I126" i="7"/>
  <c r="H126" i="7"/>
  <c r="L126" i="7" s="1"/>
  <c r="L125" i="7"/>
  <c r="K125" i="7"/>
  <c r="J125" i="7"/>
  <c r="I125" i="7"/>
  <c r="H125" i="7"/>
  <c r="L124" i="7"/>
  <c r="K124" i="7"/>
  <c r="J124" i="7"/>
  <c r="I124" i="7"/>
  <c r="H124" i="7"/>
  <c r="L123" i="7"/>
  <c r="K123" i="7"/>
  <c r="J123" i="7"/>
  <c r="I123" i="7"/>
  <c r="H123" i="7"/>
  <c r="L122" i="7"/>
  <c r="K122" i="7"/>
  <c r="J122" i="7"/>
  <c r="I122" i="7"/>
  <c r="H122" i="7"/>
  <c r="K121" i="7"/>
  <c r="J121" i="7"/>
  <c r="I121" i="7"/>
  <c r="H121" i="7"/>
  <c r="L121" i="7" s="1"/>
  <c r="K120" i="7"/>
  <c r="J120" i="7"/>
  <c r="I120" i="7"/>
  <c r="H120" i="7"/>
  <c r="L120" i="7" s="1"/>
  <c r="L119" i="7"/>
  <c r="K119" i="7"/>
  <c r="J119" i="7"/>
  <c r="I119" i="7"/>
  <c r="H119" i="7"/>
  <c r="K118" i="7"/>
  <c r="J118" i="7"/>
  <c r="I118" i="7"/>
  <c r="H118" i="7"/>
  <c r="L118" i="7" s="1"/>
  <c r="L117" i="7"/>
  <c r="K117" i="7"/>
  <c r="J117" i="7"/>
  <c r="I117" i="7"/>
  <c r="H117" i="7"/>
  <c r="L116" i="7"/>
  <c r="K116" i="7"/>
  <c r="J116" i="7"/>
  <c r="I116" i="7"/>
  <c r="H116" i="7"/>
  <c r="L115" i="7"/>
  <c r="K115" i="7"/>
  <c r="J115" i="7"/>
  <c r="I115" i="7"/>
  <c r="H115" i="7"/>
  <c r="K114" i="7"/>
  <c r="J114" i="7"/>
  <c r="I114" i="7"/>
  <c r="H114" i="7"/>
  <c r="L114" i="7" s="1"/>
  <c r="K113" i="7"/>
  <c r="J113" i="7"/>
  <c r="I113" i="7"/>
  <c r="H113" i="7"/>
  <c r="L113" i="7" s="1"/>
  <c r="L112" i="7"/>
  <c r="K112" i="7"/>
  <c r="J112" i="7"/>
  <c r="I112" i="7"/>
  <c r="H112" i="7"/>
  <c r="K111" i="7"/>
  <c r="J111" i="7"/>
  <c r="I111" i="7"/>
  <c r="H111" i="7"/>
  <c r="L111" i="7" s="1"/>
  <c r="L110" i="7"/>
  <c r="K110" i="7"/>
  <c r="J110" i="7"/>
  <c r="I110" i="7"/>
  <c r="H110" i="7"/>
  <c r="K109" i="7"/>
  <c r="J109" i="7"/>
  <c r="I109" i="7"/>
  <c r="H109" i="7"/>
  <c r="L109" i="7" s="1"/>
  <c r="K108" i="7"/>
  <c r="J108" i="7"/>
  <c r="I108" i="7"/>
  <c r="H108" i="7"/>
  <c r="L108" i="7" s="1"/>
  <c r="L107" i="7"/>
  <c r="K107" i="7"/>
  <c r="J107" i="7"/>
  <c r="I107" i="7"/>
  <c r="H107" i="7"/>
  <c r="K106" i="7"/>
  <c r="J106" i="7"/>
  <c r="I106" i="7"/>
  <c r="H106" i="7"/>
  <c r="L106" i="7" s="1"/>
  <c r="L105" i="7"/>
  <c r="K105" i="7"/>
  <c r="J105" i="7"/>
  <c r="I105" i="7"/>
  <c r="H105" i="7"/>
  <c r="L104" i="7"/>
  <c r="K104" i="7"/>
  <c r="J104" i="7"/>
  <c r="I104" i="7"/>
  <c r="H104" i="7"/>
  <c r="L103" i="7"/>
  <c r="K103" i="7"/>
  <c r="J103" i="7"/>
  <c r="I103" i="7"/>
  <c r="H103" i="7"/>
  <c r="K102" i="7"/>
  <c r="J102" i="7"/>
  <c r="I102" i="7"/>
  <c r="H102" i="7"/>
  <c r="L102" i="7" s="1"/>
  <c r="K101" i="7"/>
  <c r="J101" i="7"/>
  <c r="I101" i="7"/>
  <c r="H101" i="7"/>
  <c r="L101" i="7" s="1"/>
  <c r="L100" i="7"/>
  <c r="K100" i="7"/>
  <c r="J100" i="7"/>
  <c r="I100" i="7"/>
  <c r="H100" i="7"/>
  <c r="L99" i="7"/>
  <c r="K99" i="7"/>
  <c r="J99" i="7"/>
  <c r="I99" i="7"/>
  <c r="H99" i="7"/>
  <c r="L98" i="7"/>
  <c r="K98" i="7"/>
  <c r="J98" i="7"/>
  <c r="I98" i="7"/>
  <c r="H98" i="7"/>
  <c r="L97" i="7"/>
  <c r="K97" i="7"/>
  <c r="J97" i="7"/>
  <c r="I97" i="7"/>
  <c r="H97" i="7"/>
  <c r="K96" i="7"/>
  <c r="J96" i="7"/>
  <c r="I96" i="7"/>
  <c r="H96" i="7"/>
  <c r="L96" i="7" s="1"/>
  <c r="L95" i="7"/>
  <c r="K95" i="7"/>
  <c r="J95" i="7"/>
  <c r="I95" i="7"/>
  <c r="H95" i="7"/>
  <c r="K94" i="7"/>
  <c r="J94" i="7"/>
  <c r="I94" i="7"/>
  <c r="H94" i="7"/>
  <c r="L94" i="7" s="1"/>
  <c r="K93" i="7"/>
  <c r="J93" i="7"/>
  <c r="I93" i="7"/>
  <c r="H93" i="7"/>
  <c r="L93" i="7" s="1"/>
  <c r="L92" i="7"/>
  <c r="K92" i="7"/>
  <c r="J92" i="7"/>
  <c r="I92" i="7"/>
  <c r="H92" i="7"/>
  <c r="K91" i="7"/>
  <c r="J91" i="7"/>
  <c r="I91" i="7"/>
  <c r="H91" i="7"/>
  <c r="L91" i="7" s="1"/>
  <c r="K90" i="7"/>
  <c r="J90" i="7"/>
  <c r="I90" i="7"/>
  <c r="H90" i="7"/>
  <c r="L90" i="7" s="1"/>
  <c r="L89" i="7"/>
  <c r="K89" i="7"/>
  <c r="J89" i="7"/>
  <c r="I89" i="7"/>
  <c r="H89" i="7"/>
  <c r="K88" i="7"/>
  <c r="J88" i="7"/>
  <c r="I88" i="7"/>
  <c r="H88" i="7"/>
  <c r="L88" i="7" s="1"/>
  <c r="L87" i="7"/>
  <c r="K87" i="7"/>
  <c r="J87" i="7"/>
  <c r="I87" i="7"/>
  <c r="H87" i="7"/>
  <c r="L86" i="7"/>
  <c r="K86" i="7"/>
  <c r="J86" i="7"/>
  <c r="I86" i="7"/>
  <c r="H86" i="7"/>
  <c r="L85" i="7"/>
  <c r="K85" i="7"/>
  <c r="J85" i="7"/>
  <c r="I85" i="7"/>
  <c r="H85" i="7"/>
  <c r="K84" i="7"/>
  <c r="J84" i="7"/>
  <c r="I84" i="7"/>
  <c r="H84" i="7"/>
  <c r="L84" i="7" s="1"/>
  <c r="K83" i="7"/>
  <c r="J83" i="7"/>
  <c r="I83" i="7"/>
  <c r="H83" i="7"/>
  <c r="L83" i="7" s="1"/>
  <c r="L82" i="7"/>
  <c r="K82" i="7"/>
  <c r="J82" i="7"/>
  <c r="I82" i="7"/>
  <c r="H82" i="7"/>
  <c r="K81" i="7"/>
  <c r="J81" i="7"/>
  <c r="I81" i="7"/>
  <c r="H81" i="7"/>
  <c r="L80" i="7"/>
  <c r="K80" i="7"/>
  <c r="J80" i="7"/>
  <c r="I80" i="7"/>
  <c r="H80" i="7"/>
  <c r="G72" i="7"/>
  <c r="D72" i="7"/>
  <c r="G70" i="7"/>
  <c r="F70" i="7"/>
  <c r="E70" i="7"/>
  <c r="D70" i="7"/>
  <c r="L69" i="7"/>
  <c r="K69" i="7"/>
  <c r="J69" i="7"/>
  <c r="I69" i="7"/>
  <c r="H69" i="7"/>
  <c r="K68" i="7"/>
  <c r="J68" i="7"/>
  <c r="I68" i="7"/>
  <c r="I70" i="7" s="1"/>
  <c r="H68" i="7"/>
  <c r="F67" i="7"/>
  <c r="F72" i="7" s="1"/>
  <c r="E67" i="7"/>
  <c r="E72" i="7" s="1"/>
  <c r="D67" i="7"/>
  <c r="L66" i="7"/>
  <c r="K66" i="7"/>
  <c r="J66" i="7"/>
  <c r="I66" i="7"/>
  <c r="H66" i="7"/>
  <c r="K65" i="7"/>
  <c r="J65" i="7"/>
  <c r="I65" i="7"/>
  <c r="H65" i="7"/>
  <c r="L65" i="7" s="1"/>
  <c r="L64" i="7"/>
  <c r="K64" i="7"/>
  <c r="J64" i="7"/>
  <c r="I64" i="7"/>
  <c r="H64" i="7"/>
  <c r="L63" i="7"/>
  <c r="K63" i="7"/>
  <c r="J63" i="7"/>
  <c r="I63" i="7"/>
  <c r="H63" i="7"/>
  <c r="K62" i="7"/>
  <c r="J62" i="7"/>
  <c r="I62" i="7"/>
  <c r="H62" i="7"/>
  <c r="L62" i="7" s="1"/>
  <c r="L61" i="7"/>
  <c r="K61" i="7"/>
  <c r="J61" i="7"/>
  <c r="I61" i="7"/>
  <c r="H61" i="7"/>
  <c r="K60" i="7"/>
  <c r="J60" i="7"/>
  <c r="I60" i="7"/>
  <c r="H60" i="7"/>
  <c r="L60" i="7" s="1"/>
  <c r="K59" i="7"/>
  <c r="J59" i="7"/>
  <c r="I59" i="7"/>
  <c r="H59" i="7"/>
  <c r="L59" i="7" s="1"/>
  <c r="L58" i="7"/>
  <c r="K58" i="7"/>
  <c r="J58" i="7"/>
  <c r="I58" i="7"/>
  <c r="H58" i="7"/>
  <c r="K57" i="7"/>
  <c r="J57" i="7"/>
  <c r="I57" i="7"/>
  <c r="H57" i="7"/>
  <c r="L57" i="7" s="1"/>
  <c r="K56" i="7"/>
  <c r="J56" i="7"/>
  <c r="I56" i="7"/>
  <c r="H56" i="7"/>
  <c r="L56" i="7" s="1"/>
  <c r="L55" i="7"/>
  <c r="K55" i="7"/>
  <c r="J55" i="7"/>
  <c r="I55" i="7"/>
  <c r="H55" i="7"/>
  <c r="L54" i="7"/>
  <c r="K54" i="7"/>
  <c r="J54" i="7"/>
  <c r="I54" i="7"/>
  <c r="H54" i="7"/>
  <c r="K53" i="7"/>
  <c r="J53" i="7"/>
  <c r="I53" i="7"/>
  <c r="H53" i="7"/>
  <c r="L53" i="7" s="1"/>
  <c r="K52" i="7"/>
  <c r="J52" i="7"/>
  <c r="I52" i="7"/>
  <c r="H52" i="7"/>
  <c r="L52" i="7" s="1"/>
  <c r="K51" i="7"/>
  <c r="J51" i="7"/>
  <c r="I51" i="7"/>
  <c r="H51" i="7"/>
  <c r="H67" i="7" s="1"/>
  <c r="H72" i="7" s="1"/>
  <c r="K50" i="7"/>
  <c r="J50" i="7"/>
  <c r="I50" i="7"/>
  <c r="H50" i="7"/>
  <c r="L50" i="7" s="1"/>
  <c r="L49" i="7"/>
  <c r="K49" i="7"/>
  <c r="J49" i="7"/>
  <c r="I49" i="7"/>
  <c r="H49" i="7"/>
  <c r="L48" i="7"/>
  <c r="K48" i="7"/>
  <c r="J48" i="7"/>
  <c r="I48" i="7"/>
  <c r="H48" i="7"/>
  <c r="K47" i="7"/>
  <c r="J47" i="7"/>
  <c r="I47" i="7"/>
  <c r="H47" i="7"/>
  <c r="L47" i="7" s="1"/>
  <c r="K46" i="7"/>
  <c r="J46" i="7"/>
  <c r="I46" i="7"/>
  <c r="H46" i="7"/>
  <c r="L46" i="7" s="1"/>
  <c r="K45" i="7"/>
  <c r="J45" i="7"/>
  <c r="I45" i="7"/>
  <c r="H45" i="7"/>
  <c r="L45" i="7" s="1"/>
  <c r="L44" i="7"/>
  <c r="K44" i="7"/>
  <c r="J44" i="7"/>
  <c r="I44" i="7"/>
  <c r="H44" i="7"/>
  <c r="G35" i="7"/>
  <c r="E35" i="7"/>
  <c r="D35" i="7"/>
  <c r="L33" i="7"/>
  <c r="K33" i="7"/>
  <c r="J33" i="7"/>
  <c r="I33" i="7"/>
  <c r="H33" i="7"/>
  <c r="F32" i="7"/>
  <c r="F35" i="7" s="1"/>
  <c r="E32" i="7"/>
  <c r="D32" i="7"/>
  <c r="K31" i="7"/>
  <c r="J31" i="7"/>
  <c r="I31" i="7"/>
  <c r="H31" i="7"/>
  <c r="L31" i="7" s="1"/>
  <c r="L30" i="7"/>
  <c r="K30" i="7"/>
  <c r="J30" i="7"/>
  <c r="I30" i="7"/>
  <c r="H30" i="7"/>
  <c r="K29" i="7"/>
  <c r="J29" i="7"/>
  <c r="I29" i="7"/>
  <c r="H29" i="7"/>
  <c r="L29" i="7" s="1"/>
  <c r="L28" i="7"/>
  <c r="K28" i="7"/>
  <c r="J28" i="7"/>
  <c r="I28" i="7"/>
  <c r="H28" i="7"/>
  <c r="L27" i="7"/>
  <c r="K27" i="7"/>
  <c r="J27" i="7"/>
  <c r="I27" i="7"/>
  <c r="H27" i="7"/>
  <c r="L26" i="7"/>
  <c r="K26" i="7"/>
  <c r="J26" i="7"/>
  <c r="I26" i="7"/>
  <c r="H26" i="7"/>
  <c r="K25" i="7"/>
  <c r="J25" i="7"/>
  <c r="I25" i="7"/>
  <c r="H25" i="7"/>
  <c r="L25" i="7" s="1"/>
  <c r="K24" i="7"/>
  <c r="J24" i="7"/>
  <c r="I24" i="7"/>
  <c r="H24" i="7"/>
  <c r="L24" i="7" s="1"/>
  <c r="L23" i="7"/>
  <c r="K23" i="7"/>
  <c r="J23" i="7"/>
  <c r="I23" i="7"/>
  <c r="H23" i="7"/>
  <c r="K22" i="7"/>
  <c r="J22" i="7"/>
  <c r="I22" i="7"/>
  <c r="H22" i="7"/>
  <c r="L22" i="7" s="1"/>
  <c r="L21" i="7"/>
  <c r="K21" i="7"/>
  <c r="J21" i="7"/>
  <c r="I21" i="7"/>
  <c r="H21" i="7"/>
  <c r="K20" i="7"/>
  <c r="J20" i="7"/>
  <c r="I20" i="7"/>
  <c r="H20" i="7"/>
  <c r="L20" i="7" s="1"/>
  <c r="K19" i="7"/>
  <c r="J19" i="7"/>
  <c r="I19" i="7"/>
  <c r="H19" i="7"/>
  <c r="L19" i="7" s="1"/>
  <c r="L18" i="7"/>
  <c r="K18" i="7"/>
  <c r="J18" i="7"/>
  <c r="I18" i="7"/>
  <c r="H18" i="7"/>
  <c r="K17" i="7"/>
  <c r="J17" i="7"/>
  <c r="I17" i="7"/>
  <c r="H17" i="7"/>
  <c r="L17" i="7" s="1"/>
  <c r="L16" i="7"/>
  <c r="K16" i="7"/>
  <c r="J16" i="7"/>
  <c r="I16" i="7"/>
  <c r="H16" i="7"/>
  <c r="L15" i="7"/>
  <c r="K15" i="7"/>
  <c r="J15" i="7"/>
  <c r="I15" i="7"/>
  <c r="H15" i="7"/>
  <c r="L14" i="7"/>
  <c r="K14" i="7"/>
  <c r="J14" i="7"/>
  <c r="I14" i="7"/>
  <c r="H14" i="7"/>
  <c r="K13" i="7"/>
  <c r="J13" i="7"/>
  <c r="I13" i="7"/>
  <c r="H13" i="7"/>
  <c r="L13" i="7" s="1"/>
  <c r="K12" i="7"/>
  <c r="J12" i="7"/>
  <c r="I12" i="7"/>
  <c r="H12" i="7"/>
  <c r="L12" i="7" s="1"/>
  <c r="L11" i="7"/>
  <c r="K11" i="7"/>
  <c r="J11" i="7"/>
  <c r="I11" i="7"/>
  <c r="H11" i="7"/>
  <c r="L10" i="7"/>
  <c r="K10" i="7"/>
  <c r="J10" i="7"/>
  <c r="I10" i="7"/>
  <c r="H10" i="7"/>
  <c r="L9" i="7"/>
  <c r="K9" i="7"/>
  <c r="J9" i="7"/>
  <c r="I9" i="7"/>
  <c r="H9" i="7"/>
  <c r="L8" i="7"/>
  <c r="K8" i="7"/>
  <c r="J8" i="7"/>
  <c r="I8" i="7"/>
  <c r="H8" i="7"/>
  <c r="K7" i="7"/>
  <c r="J7" i="7"/>
  <c r="I7" i="7"/>
  <c r="H7" i="7"/>
  <c r="M2744" i="6"/>
  <c r="L2744" i="6"/>
  <c r="K2744" i="6"/>
  <c r="J2744" i="6"/>
  <c r="M2741" i="6"/>
  <c r="M2740" i="6"/>
  <c r="M2739" i="6"/>
  <c r="M2738" i="6"/>
  <c r="M2737" i="6"/>
  <c r="L2736" i="6"/>
  <c r="L2735" i="6" s="1"/>
  <c r="K2736" i="6"/>
  <c r="J2736" i="6"/>
  <c r="J2735" i="6" s="1"/>
  <c r="H2736" i="6"/>
  <c r="H2735" i="6" s="1"/>
  <c r="G2736" i="6"/>
  <c r="G2735" i="6" s="1"/>
  <c r="M2734" i="6"/>
  <c r="M2733" i="6"/>
  <c r="L2732" i="6"/>
  <c r="L2731" i="6" s="1"/>
  <c r="K2732" i="6"/>
  <c r="K2731" i="6" s="1"/>
  <c r="J2732" i="6"/>
  <c r="J2731" i="6" s="1"/>
  <c r="M2731" i="6" s="1"/>
  <c r="H2732" i="6"/>
  <c r="H2731" i="6" s="1"/>
  <c r="G2732" i="6"/>
  <c r="G2731" i="6" s="1"/>
  <c r="M2730" i="6"/>
  <c r="M2729" i="6"/>
  <c r="M2728" i="6"/>
  <c r="M2727" i="6"/>
  <c r="M2726" i="6"/>
  <c r="M2725" i="6"/>
  <c r="M2724" i="6"/>
  <c r="M2723" i="6"/>
  <c r="L2722" i="6"/>
  <c r="L2721" i="6" s="1"/>
  <c r="K2722" i="6"/>
  <c r="K2721" i="6" s="1"/>
  <c r="J2722" i="6"/>
  <c r="J2721" i="6" s="1"/>
  <c r="H2722" i="6"/>
  <c r="H2721" i="6" s="1"/>
  <c r="G2722" i="6"/>
  <c r="G2721" i="6" s="1"/>
  <c r="M2719" i="6"/>
  <c r="L2718" i="6"/>
  <c r="L2717" i="6" s="1"/>
  <c r="K2718" i="6"/>
  <c r="J2718" i="6"/>
  <c r="J2717" i="6" s="1"/>
  <c r="H2718" i="6"/>
  <c r="H2717" i="6" s="1"/>
  <c r="G2718" i="6"/>
  <c r="G2717" i="6" s="1"/>
  <c r="M2716" i="6"/>
  <c r="M2715" i="6"/>
  <c r="M2714" i="6"/>
  <c r="M2713" i="6"/>
  <c r="M2712" i="6"/>
  <c r="M2711" i="6"/>
  <c r="M2710" i="6"/>
  <c r="M2709" i="6"/>
  <c r="M2708" i="6"/>
  <c r="M2707" i="6"/>
  <c r="M2706" i="6"/>
  <c r="M2705" i="6"/>
  <c r="M2704" i="6"/>
  <c r="M2703" i="6"/>
  <c r="M2702" i="6"/>
  <c r="M2701" i="6"/>
  <c r="L2700" i="6"/>
  <c r="K2700" i="6"/>
  <c r="J2700" i="6"/>
  <c r="H2700" i="6"/>
  <c r="G2700" i="6"/>
  <c r="M2699" i="6"/>
  <c r="M2698" i="6"/>
  <c r="L2697" i="6"/>
  <c r="K2697" i="6"/>
  <c r="J2697" i="6"/>
  <c r="H2697" i="6"/>
  <c r="G2697" i="6"/>
  <c r="M2696" i="6"/>
  <c r="M2695" i="6"/>
  <c r="M2694" i="6"/>
  <c r="M2693" i="6"/>
  <c r="M2692" i="6"/>
  <c r="L2691" i="6"/>
  <c r="K2691" i="6"/>
  <c r="J2691" i="6"/>
  <c r="H2691" i="6"/>
  <c r="G2691" i="6"/>
  <c r="M2690" i="6"/>
  <c r="M2689" i="6"/>
  <c r="L2688" i="6"/>
  <c r="K2688" i="6"/>
  <c r="J2688" i="6"/>
  <c r="H2688" i="6"/>
  <c r="G2688" i="6"/>
  <c r="M2687" i="6"/>
  <c r="L2686" i="6"/>
  <c r="K2686" i="6"/>
  <c r="J2686" i="6"/>
  <c r="H2686" i="6"/>
  <c r="G2686" i="6"/>
  <c r="M2685" i="6"/>
  <c r="M2684" i="6"/>
  <c r="M2683" i="6"/>
  <c r="M2682" i="6"/>
  <c r="M2681" i="6"/>
  <c r="M2680" i="6"/>
  <c r="L2679" i="6"/>
  <c r="K2679" i="6"/>
  <c r="J2679" i="6"/>
  <c r="H2679" i="6"/>
  <c r="G2679" i="6"/>
  <c r="M2678" i="6"/>
  <c r="M2677" i="6"/>
  <c r="L2676" i="6"/>
  <c r="K2676" i="6"/>
  <c r="J2676" i="6"/>
  <c r="H2676" i="6"/>
  <c r="G2676" i="6"/>
  <c r="M2675" i="6"/>
  <c r="M2674" i="6"/>
  <c r="M2673" i="6"/>
  <c r="M2672" i="6"/>
  <c r="M2671" i="6"/>
  <c r="M2670" i="6"/>
  <c r="L2669" i="6"/>
  <c r="K2669" i="6"/>
  <c r="J2669" i="6"/>
  <c r="H2669" i="6"/>
  <c r="G2669" i="6"/>
  <c r="M2668" i="6"/>
  <c r="M2667" i="6"/>
  <c r="L2666" i="6"/>
  <c r="K2666" i="6"/>
  <c r="J2666" i="6"/>
  <c r="H2666" i="6"/>
  <c r="G2666" i="6"/>
  <c r="H2661" i="6"/>
  <c r="H2660" i="6" s="1"/>
  <c r="G2661" i="6"/>
  <c r="G2660" i="6" s="1"/>
  <c r="H2658" i="6"/>
  <c r="H2657" i="6" s="1"/>
  <c r="G2658" i="6"/>
  <c r="G2657" i="6"/>
  <c r="G2656" i="6" s="1"/>
  <c r="M2646" i="6"/>
  <c r="M2645" i="6"/>
  <c r="H2645" i="6"/>
  <c r="M2644" i="6"/>
  <c r="L2643" i="6"/>
  <c r="K2643" i="6"/>
  <c r="J2643" i="6"/>
  <c r="H2643" i="6"/>
  <c r="G2643" i="6"/>
  <c r="M2642" i="6"/>
  <c r="L2641" i="6"/>
  <c r="K2641" i="6"/>
  <c r="J2641" i="6"/>
  <c r="H2641" i="6"/>
  <c r="G2641" i="6"/>
  <c r="M2640" i="6"/>
  <c r="M2639" i="6"/>
  <c r="M2638" i="6"/>
  <c r="M2637" i="6"/>
  <c r="L2636" i="6"/>
  <c r="K2636" i="6"/>
  <c r="J2636" i="6"/>
  <c r="H2636" i="6"/>
  <c r="G2636" i="6"/>
  <c r="M2635" i="6"/>
  <c r="M2634" i="6"/>
  <c r="M2633" i="6"/>
  <c r="L2632" i="6"/>
  <c r="K2632" i="6"/>
  <c r="J2632" i="6"/>
  <c r="H2632" i="6"/>
  <c r="G2632" i="6"/>
  <c r="M2631" i="6"/>
  <c r="L2630" i="6"/>
  <c r="K2630" i="6"/>
  <c r="J2630" i="6"/>
  <c r="H2630" i="6"/>
  <c r="G2630" i="6"/>
  <c r="M2616" i="6"/>
  <c r="M2615" i="6"/>
  <c r="M2614" i="6"/>
  <c r="M2613" i="6"/>
  <c r="M2612" i="6"/>
  <c r="M2611" i="6"/>
  <c r="L2610" i="6"/>
  <c r="K2610" i="6"/>
  <c r="J2610" i="6"/>
  <c r="M2610" i="6" s="1"/>
  <c r="G2610" i="6"/>
  <c r="M2609" i="6"/>
  <c r="M2608" i="6"/>
  <c r="L2607" i="6"/>
  <c r="K2607" i="6"/>
  <c r="J2607" i="6"/>
  <c r="M2607" i="6" s="1"/>
  <c r="G2607" i="6"/>
  <c r="M2606" i="6"/>
  <c r="M2605" i="6"/>
  <c r="M2604" i="6"/>
  <c r="L2603" i="6"/>
  <c r="K2603" i="6"/>
  <c r="J2603" i="6"/>
  <c r="G2603" i="6"/>
  <c r="M2602" i="6"/>
  <c r="L2601" i="6"/>
  <c r="K2601" i="6"/>
  <c r="J2601" i="6"/>
  <c r="M2601" i="6" s="1"/>
  <c r="G2601" i="6"/>
  <c r="M2600" i="6"/>
  <c r="M2599" i="6"/>
  <c r="M2598" i="6"/>
  <c r="M2597" i="6"/>
  <c r="M2596" i="6"/>
  <c r="M2595" i="6"/>
  <c r="M2594" i="6"/>
  <c r="L2593" i="6"/>
  <c r="K2593" i="6"/>
  <c r="J2593" i="6"/>
  <c r="G2593" i="6"/>
  <c r="M2592" i="6"/>
  <c r="M2591" i="6"/>
  <c r="L2590" i="6"/>
  <c r="K2590" i="6"/>
  <c r="J2590" i="6"/>
  <c r="M2590" i="6" s="1"/>
  <c r="G2590" i="6"/>
  <c r="M2589" i="6"/>
  <c r="M2588" i="6"/>
  <c r="M2587" i="6"/>
  <c r="L2586" i="6"/>
  <c r="K2586" i="6"/>
  <c r="J2586" i="6"/>
  <c r="G2586" i="6"/>
  <c r="M2585" i="6"/>
  <c r="M2584" i="6"/>
  <c r="M2583" i="6"/>
  <c r="L2582" i="6"/>
  <c r="K2582" i="6"/>
  <c r="J2582" i="6"/>
  <c r="G2582" i="6"/>
  <c r="M2569" i="6"/>
  <c r="L2569" i="6"/>
  <c r="K2569" i="6"/>
  <c r="J2569" i="6"/>
  <c r="M2567" i="6"/>
  <c r="M2566" i="6"/>
  <c r="M2565" i="6"/>
  <c r="M2564" i="6"/>
  <c r="M2563" i="6"/>
  <c r="M2562" i="6"/>
  <c r="M2561" i="6"/>
  <c r="L2560" i="6"/>
  <c r="K2560" i="6"/>
  <c r="J2560" i="6"/>
  <c r="H2560" i="6"/>
  <c r="G2560" i="6"/>
  <c r="M2559" i="6"/>
  <c r="M2558" i="6"/>
  <c r="L2557" i="6"/>
  <c r="K2557" i="6"/>
  <c r="J2557" i="6"/>
  <c r="H2557" i="6"/>
  <c r="G2557" i="6"/>
  <c r="M2556" i="6"/>
  <c r="M2555" i="6"/>
  <c r="L2554" i="6"/>
  <c r="K2554" i="6"/>
  <c r="J2554" i="6"/>
  <c r="H2554" i="6"/>
  <c r="G2554" i="6"/>
  <c r="M2553" i="6"/>
  <c r="M2552" i="6" s="1"/>
  <c r="L2552" i="6"/>
  <c r="K2552" i="6"/>
  <c r="J2552" i="6"/>
  <c r="H2552" i="6"/>
  <c r="G2552" i="6"/>
  <c r="M2551" i="6"/>
  <c r="M2550" i="6"/>
  <c r="M2549" i="6"/>
  <c r="M2548" i="6"/>
  <c r="M2547" i="6"/>
  <c r="L2546" i="6"/>
  <c r="K2546" i="6"/>
  <c r="J2546" i="6"/>
  <c r="H2546" i="6"/>
  <c r="G2546" i="6"/>
  <c r="M2545" i="6"/>
  <c r="M2544" i="6"/>
  <c r="M2543" i="6"/>
  <c r="M2542" i="6"/>
  <c r="L2541" i="6"/>
  <c r="K2541" i="6"/>
  <c r="J2541" i="6"/>
  <c r="H2541" i="6"/>
  <c r="G2541" i="6"/>
  <c r="M2540" i="6"/>
  <c r="L2539" i="6"/>
  <c r="K2539" i="6"/>
  <c r="J2539" i="6"/>
  <c r="H2539" i="6"/>
  <c r="G2539" i="6"/>
  <c r="M2538" i="6"/>
  <c r="M2537" i="6"/>
  <c r="L2536" i="6"/>
  <c r="K2536" i="6"/>
  <c r="J2536" i="6"/>
  <c r="H2536" i="6"/>
  <c r="G2536" i="6"/>
  <c r="H2533" i="6"/>
  <c r="H2532" i="6" s="1"/>
  <c r="G2533" i="6"/>
  <c r="G2532" i="6" s="1"/>
  <c r="H2530" i="6"/>
  <c r="G2530" i="6"/>
  <c r="G2529" i="6" s="1"/>
  <c r="H2529" i="6"/>
  <c r="L2518" i="6"/>
  <c r="K2518" i="6"/>
  <c r="J2518" i="6"/>
  <c r="L2517" i="6"/>
  <c r="K2517" i="6"/>
  <c r="J2517" i="6"/>
  <c r="H2517" i="6"/>
  <c r="M2514" i="6"/>
  <c r="L2513" i="6"/>
  <c r="L2512" i="6" s="1"/>
  <c r="K2513" i="6"/>
  <c r="J2513" i="6"/>
  <c r="J2512" i="6" s="1"/>
  <c r="H2513" i="6"/>
  <c r="H2512" i="6" s="1"/>
  <c r="G2513" i="6"/>
  <c r="G2512" i="6" s="1"/>
  <c r="M2511" i="6"/>
  <c r="M2510" i="6"/>
  <c r="M2509" i="6"/>
  <c r="M2508" i="6"/>
  <c r="M2507" i="6"/>
  <c r="M2506" i="6"/>
  <c r="M2505" i="6"/>
  <c r="L2504" i="6"/>
  <c r="K2504" i="6"/>
  <c r="K2503" i="6" s="1"/>
  <c r="J2504" i="6"/>
  <c r="H2504" i="6"/>
  <c r="H2503" i="6" s="1"/>
  <c r="G2504" i="6"/>
  <c r="G2503" i="6" s="1"/>
  <c r="J2503" i="6"/>
  <c r="M2502" i="6"/>
  <c r="M2501" i="6"/>
  <c r="M2500" i="6"/>
  <c r="M2499" i="6"/>
  <c r="M2498" i="6"/>
  <c r="L2497" i="6"/>
  <c r="K2497" i="6"/>
  <c r="K2496" i="6" s="1"/>
  <c r="J2497" i="6"/>
  <c r="H2497" i="6"/>
  <c r="H2496" i="6" s="1"/>
  <c r="G2497" i="6"/>
  <c r="G2496" i="6" s="1"/>
  <c r="L2496" i="6"/>
  <c r="M2495" i="6"/>
  <c r="M2494" i="6"/>
  <c r="M2493" i="6"/>
  <c r="M2492" i="6"/>
  <c r="M2491" i="6"/>
  <c r="M2490" i="6"/>
  <c r="M2489" i="6"/>
  <c r="M2488" i="6"/>
  <c r="M2487" i="6"/>
  <c r="M2486" i="6"/>
  <c r="M2485" i="6"/>
  <c r="M2484" i="6"/>
  <c r="M2483" i="6"/>
  <c r="L2482" i="6"/>
  <c r="L2481" i="6" s="1"/>
  <c r="K2482" i="6"/>
  <c r="K2481" i="6" s="1"/>
  <c r="J2482" i="6"/>
  <c r="H2482" i="6"/>
  <c r="H2481" i="6" s="1"/>
  <c r="G2482" i="6"/>
  <c r="G2481" i="6" s="1"/>
  <c r="M2479" i="6"/>
  <c r="L2478" i="6"/>
  <c r="K2478" i="6"/>
  <c r="K2477" i="6" s="1"/>
  <c r="J2478" i="6"/>
  <c r="H2478" i="6"/>
  <c r="H2477" i="6" s="1"/>
  <c r="G2478" i="6"/>
  <c r="G2477" i="6" s="1"/>
  <c r="G2417" i="6" s="1"/>
  <c r="L2477" i="6"/>
  <c r="M2476" i="6"/>
  <c r="M2475" i="6"/>
  <c r="M2474" i="6"/>
  <c r="M2473" i="6"/>
  <c r="M2472" i="6"/>
  <c r="M2471" i="6"/>
  <c r="M2470" i="6"/>
  <c r="M2469" i="6"/>
  <c r="M2468" i="6"/>
  <c r="M2467" i="6"/>
  <c r="M2466" i="6"/>
  <c r="M2465" i="6"/>
  <c r="M2464" i="6"/>
  <c r="M2463" i="6"/>
  <c r="M2462" i="6"/>
  <c r="M2461" i="6"/>
  <c r="M2460" i="6"/>
  <c r="M2459" i="6"/>
  <c r="M2458" i="6"/>
  <c r="M2457" i="6"/>
  <c r="L2456" i="6"/>
  <c r="K2456" i="6"/>
  <c r="J2456" i="6"/>
  <c r="H2456" i="6"/>
  <c r="G2456" i="6"/>
  <c r="M2455" i="6"/>
  <c r="M2454" i="6"/>
  <c r="L2453" i="6"/>
  <c r="K2453" i="6"/>
  <c r="J2453" i="6"/>
  <c r="H2453" i="6"/>
  <c r="G2453" i="6"/>
  <c r="M2452" i="6"/>
  <c r="M2451" i="6"/>
  <c r="M2450" i="6"/>
  <c r="M2449" i="6"/>
  <c r="M2448" i="6"/>
  <c r="M2447" i="6"/>
  <c r="L2446" i="6"/>
  <c r="K2446" i="6"/>
  <c r="J2446" i="6"/>
  <c r="G2446" i="6"/>
  <c r="M2445" i="6"/>
  <c r="M2444" i="6"/>
  <c r="L2443" i="6"/>
  <c r="K2443" i="6"/>
  <c r="J2443" i="6"/>
  <c r="H2443" i="6"/>
  <c r="G2443" i="6"/>
  <c r="M2442" i="6"/>
  <c r="L2441" i="6"/>
  <c r="K2441" i="6"/>
  <c r="J2441" i="6"/>
  <c r="H2441" i="6"/>
  <c r="G2441" i="6"/>
  <c r="M2440" i="6"/>
  <c r="M2439" i="6"/>
  <c r="M2438" i="6"/>
  <c r="M2437" i="6"/>
  <c r="M2436" i="6"/>
  <c r="M2435" i="6"/>
  <c r="L2434" i="6"/>
  <c r="K2434" i="6"/>
  <c r="J2434" i="6"/>
  <c r="M2434" i="6" s="1"/>
  <c r="H2434" i="6"/>
  <c r="G2434" i="6"/>
  <c r="M2433" i="6"/>
  <c r="M2432" i="6"/>
  <c r="M2431" i="6"/>
  <c r="M2430" i="6"/>
  <c r="M2429" i="6"/>
  <c r="L2428" i="6"/>
  <c r="K2428" i="6"/>
  <c r="J2428" i="6"/>
  <c r="H2428" i="6"/>
  <c r="G2428" i="6"/>
  <c r="M2427" i="6"/>
  <c r="M2426" i="6"/>
  <c r="M2425" i="6"/>
  <c r="M2424" i="6"/>
  <c r="M2423" i="6"/>
  <c r="L2422" i="6"/>
  <c r="K2422" i="6"/>
  <c r="J2422" i="6"/>
  <c r="H2422" i="6"/>
  <c r="G2422" i="6"/>
  <c r="M2421" i="6"/>
  <c r="M2420" i="6"/>
  <c r="M2419" i="6"/>
  <c r="H2419" i="6"/>
  <c r="M2418" i="6"/>
  <c r="M2518" i="6" s="1"/>
  <c r="M2416" i="6"/>
  <c r="M2415" i="6"/>
  <c r="M2414" i="6"/>
  <c r="M2413" i="6" s="1"/>
  <c r="H2414" i="6"/>
  <c r="G2414" i="6"/>
  <c r="G2413" i="6" s="1"/>
  <c r="H2413" i="6"/>
  <c r="M2412" i="6"/>
  <c r="M2411" i="6"/>
  <c r="H2411" i="6"/>
  <c r="H2410" i="6" s="1"/>
  <c r="G2411" i="6"/>
  <c r="G2410" i="6" s="1"/>
  <c r="M2410" i="6"/>
  <c r="M2409" i="6"/>
  <c r="M2517" i="6" s="1"/>
  <c r="I2399" i="6"/>
  <c r="I2398" i="6"/>
  <c r="M2397" i="6"/>
  <c r="L2397" i="6"/>
  <c r="K2397" i="6"/>
  <c r="J2397" i="6"/>
  <c r="I2397" i="6"/>
  <c r="M2394" i="6"/>
  <c r="M2393" i="6"/>
  <c r="M2392" i="6"/>
  <c r="M2391" i="6"/>
  <c r="M2390" i="6"/>
  <c r="L2389" i="6"/>
  <c r="K2389" i="6"/>
  <c r="K2388" i="6" s="1"/>
  <c r="K2387" i="6" s="1"/>
  <c r="K2399" i="6" s="1"/>
  <c r="J2389" i="6"/>
  <c r="J2388" i="6" s="1"/>
  <c r="H2389" i="6"/>
  <c r="H2388" i="6" s="1"/>
  <c r="H2387" i="6" s="1"/>
  <c r="H2399" i="6" s="1"/>
  <c r="G2389" i="6"/>
  <c r="G2388" i="6" s="1"/>
  <c r="G2387" i="6" s="1"/>
  <c r="G2399" i="6" s="1"/>
  <c r="M2386" i="6"/>
  <c r="M2385" i="6"/>
  <c r="M2384" i="6"/>
  <c r="M2383" i="6"/>
  <c r="M2382" i="6"/>
  <c r="M2381" i="6"/>
  <c r="M2380" i="6"/>
  <c r="M2379" i="6"/>
  <c r="M2378" i="6"/>
  <c r="L2377" i="6"/>
  <c r="K2377" i="6"/>
  <c r="J2377" i="6"/>
  <c r="H2377" i="6"/>
  <c r="G2377" i="6"/>
  <c r="M2376" i="6"/>
  <c r="L2375" i="6"/>
  <c r="K2375" i="6"/>
  <c r="J2375" i="6"/>
  <c r="H2375" i="6"/>
  <c r="G2375" i="6"/>
  <c r="M2374" i="6"/>
  <c r="M2373" i="6"/>
  <c r="L2372" i="6"/>
  <c r="K2372" i="6"/>
  <c r="J2372" i="6"/>
  <c r="H2372" i="6"/>
  <c r="G2372" i="6"/>
  <c r="M2371" i="6"/>
  <c r="L2370" i="6"/>
  <c r="K2370" i="6"/>
  <c r="J2370" i="6"/>
  <c r="M2370" i="6" s="1"/>
  <c r="H2370" i="6"/>
  <c r="G2370" i="6"/>
  <c r="M2369" i="6"/>
  <c r="M2368" i="6"/>
  <c r="L2367" i="6"/>
  <c r="K2367" i="6"/>
  <c r="J2367" i="6"/>
  <c r="H2367" i="6"/>
  <c r="G2367" i="6"/>
  <c r="M2366" i="6"/>
  <c r="M2365" i="6"/>
  <c r="L2364" i="6"/>
  <c r="K2364" i="6"/>
  <c r="J2364" i="6"/>
  <c r="H2364" i="6"/>
  <c r="G2364" i="6"/>
  <c r="M2363" i="6"/>
  <c r="M2362" i="6"/>
  <c r="M2361" i="6"/>
  <c r="M2360" i="6"/>
  <c r="M2359" i="6"/>
  <c r="L2358" i="6"/>
  <c r="K2358" i="6"/>
  <c r="J2358" i="6"/>
  <c r="H2358" i="6"/>
  <c r="G2358" i="6"/>
  <c r="M2357" i="6"/>
  <c r="M2356" i="6"/>
  <c r="M2355" i="6"/>
  <c r="L2354" i="6"/>
  <c r="K2354" i="6"/>
  <c r="J2354" i="6"/>
  <c r="H2354" i="6"/>
  <c r="G2354" i="6"/>
  <c r="M2353" i="6"/>
  <c r="L2352" i="6"/>
  <c r="K2352" i="6"/>
  <c r="J2352" i="6"/>
  <c r="H2352" i="6"/>
  <c r="G2352" i="6"/>
  <c r="I2348" i="6"/>
  <c r="H2348" i="6"/>
  <c r="H2347" i="6" s="1"/>
  <c r="G2348" i="6"/>
  <c r="G2347" i="6" s="1"/>
  <c r="I2345" i="6"/>
  <c r="H2345" i="6"/>
  <c r="G2345" i="6"/>
  <c r="G2344" i="6" s="1"/>
  <c r="H2344" i="6"/>
  <c r="I2342" i="6"/>
  <c r="M2341" i="6"/>
  <c r="L2340" i="6"/>
  <c r="L2339" i="6" s="1"/>
  <c r="L2338" i="6" s="1"/>
  <c r="L2337" i="6" s="1"/>
  <c r="K2340" i="6"/>
  <c r="K2339" i="6" s="1"/>
  <c r="K2338" i="6" s="1"/>
  <c r="K2337" i="6" s="1"/>
  <c r="J2340" i="6"/>
  <c r="J2339" i="6" s="1"/>
  <c r="J2338" i="6" s="1"/>
  <c r="H2340" i="6"/>
  <c r="H2339" i="6" s="1"/>
  <c r="H2338" i="6" s="1"/>
  <c r="H2337" i="6" s="1"/>
  <c r="G2340" i="6"/>
  <c r="G2339" i="6" s="1"/>
  <c r="G2338" i="6" s="1"/>
  <c r="G2337" i="6" s="1"/>
  <c r="I2329" i="6"/>
  <c r="I2328" i="6"/>
  <c r="M2327" i="6"/>
  <c r="L2327" i="6"/>
  <c r="K2327" i="6"/>
  <c r="J2327" i="6"/>
  <c r="I2327" i="6"/>
  <c r="M2324" i="6"/>
  <c r="M2323" i="6"/>
  <c r="M2322" i="6"/>
  <c r="M2321" i="6"/>
  <c r="M2320" i="6"/>
  <c r="L2319" i="6"/>
  <c r="L2318" i="6" s="1"/>
  <c r="K2319" i="6"/>
  <c r="K2318" i="6" s="1"/>
  <c r="K2317" i="6" s="1"/>
  <c r="K2329" i="6" s="1"/>
  <c r="J2319" i="6"/>
  <c r="J2318" i="6" s="1"/>
  <c r="H2319" i="6"/>
  <c r="G2319" i="6"/>
  <c r="G2318" i="6" s="1"/>
  <c r="G2317" i="6" s="1"/>
  <c r="G2329" i="6" s="1"/>
  <c r="H2318" i="6"/>
  <c r="H2317" i="6" s="1"/>
  <c r="H2329" i="6" s="1"/>
  <c r="L2317" i="6"/>
  <c r="L2329" i="6" s="1"/>
  <c r="M2316" i="6"/>
  <c r="M2315" i="6"/>
  <c r="M2314" i="6"/>
  <c r="M2313" i="6"/>
  <c r="M2312" i="6"/>
  <c r="M2311" i="6"/>
  <c r="M2310" i="6"/>
  <c r="M2309" i="6"/>
  <c r="M2308" i="6"/>
  <c r="L2307" i="6"/>
  <c r="K2307" i="6"/>
  <c r="J2307" i="6"/>
  <c r="H2307" i="6"/>
  <c r="G2307" i="6"/>
  <c r="M2306" i="6"/>
  <c r="L2305" i="6"/>
  <c r="K2305" i="6"/>
  <c r="J2305" i="6"/>
  <c r="H2305" i="6"/>
  <c r="G2305" i="6"/>
  <c r="M2304" i="6"/>
  <c r="M2303" i="6"/>
  <c r="L2302" i="6"/>
  <c r="K2302" i="6"/>
  <c r="J2302" i="6"/>
  <c r="H2302" i="6"/>
  <c r="G2302" i="6"/>
  <c r="M2301" i="6"/>
  <c r="L2300" i="6"/>
  <c r="K2300" i="6"/>
  <c r="J2300" i="6"/>
  <c r="H2300" i="6"/>
  <c r="G2300" i="6"/>
  <c r="M2299" i="6"/>
  <c r="M2298" i="6"/>
  <c r="L2297" i="6"/>
  <c r="K2297" i="6"/>
  <c r="J2297" i="6"/>
  <c r="H2297" i="6"/>
  <c r="G2297" i="6"/>
  <c r="M2296" i="6"/>
  <c r="M2295" i="6"/>
  <c r="L2294" i="6"/>
  <c r="K2294" i="6"/>
  <c r="J2294" i="6"/>
  <c r="H2294" i="6"/>
  <c r="G2294" i="6"/>
  <c r="M2293" i="6"/>
  <c r="M2292" i="6"/>
  <c r="M2291" i="6"/>
  <c r="M2290" i="6"/>
  <c r="M2289" i="6"/>
  <c r="L2288" i="6"/>
  <c r="K2288" i="6"/>
  <c r="J2288" i="6"/>
  <c r="M2288" i="6" s="1"/>
  <c r="H2288" i="6"/>
  <c r="G2288" i="6"/>
  <c r="M2287" i="6"/>
  <c r="M2286" i="6"/>
  <c r="M2285" i="6"/>
  <c r="L2284" i="6"/>
  <c r="K2284" i="6"/>
  <c r="J2284" i="6"/>
  <c r="H2284" i="6"/>
  <c r="G2284" i="6"/>
  <c r="M2283" i="6"/>
  <c r="L2282" i="6"/>
  <c r="K2282" i="6"/>
  <c r="J2282" i="6"/>
  <c r="H2282" i="6"/>
  <c r="G2282" i="6"/>
  <c r="I2278" i="6"/>
  <c r="H2278" i="6"/>
  <c r="H2277" i="6" s="1"/>
  <c r="G2278" i="6"/>
  <c r="G2277" i="6" s="1"/>
  <c r="G2273" i="6" s="1"/>
  <c r="I2275" i="6"/>
  <c r="H2275" i="6"/>
  <c r="H2274" i="6" s="1"/>
  <c r="G2275" i="6"/>
  <c r="G2274" i="6" s="1"/>
  <c r="I2272" i="6"/>
  <c r="M2271" i="6"/>
  <c r="L2270" i="6"/>
  <c r="L2269" i="6" s="1"/>
  <c r="L2268" i="6" s="1"/>
  <c r="L2267" i="6" s="1"/>
  <c r="K2270" i="6"/>
  <c r="K2269" i="6" s="1"/>
  <c r="K2268" i="6" s="1"/>
  <c r="K2267" i="6" s="1"/>
  <c r="J2270" i="6"/>
  <c r="J2269" i="6" s="1"/>
  <c r="J2268" i="6" s="1"/>
  <c r="H2270" i="6"/>
  <c r="H2269" i="6" s="1"/>
  <c r="H2268" i="6" s="1"/>
  <c r="H2267" i="6" s="1"/>
  <c r="G2270" i="6"/>
  <c r="G2269" i="6" s="1"/>
  <c r="G2268" i="6" s="1"/>
  <c r="G2267" i="6" s="1"/>
  <c r="H2259" i="6"/>
  <c r="M2257" i="6"/>
  <c r="L2257" i="6"/>
  <c r="K2257" i="6"/>
  <c r="J2257" i="6"/>
  <c r="M2254" i="6"/>
  <c r="L2253" i="6"/>
  <c r="L2252" i="6" s="1"/>
  <c r="L2251" i="6" s="1"/>
  <c r="L2259" i="6" s="1"/>
  <c r="K2253" i="6"/>
  <c r="K2252" i="6" s="1"/>
  <c r="K2251" i="6" s="1"/>
  <c r="K2259" i="6" s="1"/>
  <c r="J2253" i="6"/>
  <c r="J2252" i="6" s="1"/>
  <c r="H2253" i="6"/>
  <c r="H2252" i="6" s="1"/>
  <c r="H2251" i="6" s="1"/>
  <c r="G2253" i="6"/>
  <c r="G2252" i="6" s="1"/>
  <c r="J2251" i="6"/>
  <c r="J2259" i="6" s="1"/>
  <c r="I2251" i="6"/>
  <c r="I2259" i="6" s="1"/>
  <c r="G2251" i="6"/>
  <c r="G2259" i="6" s="1"/>
  <c r="M2249" i="6"/>
  <c r="M2248" i="6"/>
  <c r="M2247" i="6"/>
  <c r="M2246" i="6"/>
  <c r="M2245" i="6"/>
  <c r="M2244" i="6"/>
  <c r="M2243" i="6"/>
  <c r="M2242" i="6"/>
  <c r="L2241" i="6"/>
  <c r="K2241" i="6"/>
  <c r="J2241" i="6"/>
  <c r="H2241" i="6"/>
  <c r="G2241" i="6"/>
  <c r="M2240" i="6"/>
  <c r="M2239" i="6"/>
  <c r="L2238" i="6"/>
  <c r="K2238" i="6"/>
  <c r="J2238" i="6"/>
  <c r="H2238" i="6"/>
  <c r="G2238" i="6"/>
  <c r="M2237" i="6"/>
  <c r="M2236" i="6"/>
  <c r="M2235" i="6"/>
  <c r="L2234" i="6"/>
  <c r="K2234" i="6"/>
  <c r="J2234" i="6"/>
  <c r="H2234" i="6"/>
  <c r="G2234" i="6"/>
  <c r="M2233" i="6"/>
  <c r="L2232" i="6"/>
  <c r="K2232" i="6"/>
  <c r="J2232" i="6"/>
  <c r="H2232" i="6"/>
  <c r="G2232" i="6"/>
  <c r="M2231" i="6"/>
  <c r="M2230" i="6" s="1"/>
  <c r="L2230" i="6"/>
  <c r="K2230" i="6"/>
  <c r="J2230" i="6"/>
  <c r="I2230" i="6"/>
  <c r="I2212" i="6" s="1"/>
  <c r="I2258" i="6" s="1"/>
  <c r="H2230" i="6"/>
  <c r="G2230" i="6"/>
  <c r="M2229" i="6"/>
  <c r="M2228" i="6"/>
  <c r="M2227" i="6"/>
  <c r="M2226" i="6"/>
  <c r="M2225" i="6"/>
  <c r="L2224" i="6"/>
  <c r="K2224" i="6"/>
  <c r="J2224" i="6"/>
  <c r="H2224" i="6"/>
  <c r="G2224" i="6"/>
  <c r="M2223" i="6"/>
  <c r="M2222" i="6"/>
  <c r="M2221" i="6"/>
  <c r="L2220" i="6"/>
  <c r="K2220" i="6"/>
  <c r="J2220" i="6"/>
  <c r="H2220" i="6"/>
  <c r="G2220" i="6"/>
  <c r="M2219" i="6"/>
  <c r="M2218" i="6"/>
  <c r="M2217" i="6"/>
  <c r="L2216" i="6"/>
  <c r="K2216" i="6"/>
  <c r="J2216" i="6"/>
  <c r="H2216" i="6"/>
  <c r="G2216" i="6"/>
  <c r="M2215" i="6"/>
  <c r="M2214" i="6"/>
  <c r="L2213" i="6"/>
  <c r="K2213" i="6"/>
  <c r="J2213" i="6"/>
  <c r="H2213" i="6"/>
  <c r="G2213" i="6"/>
  <c r="I2209" i="6"/>
  <c r="I2208" i="6" s="1"/>
  <c r="I2204" i="6" s="1"/>
  <c r="I2257" i="6" s="1"/>
  <c r="H2209" i="6"/>
  <c r="H2208" i="6" s="1"/>
  <c r="G2209" i="6"/>
  <c r="G2208" i="6" s="1"/>
  <c r="I2206" i="6"/>
  <c r="H2206" i="6"/>
  <c r="H2205" i="6" s="1"/>
  <c r="G2206" i="6"/>
  <c r="G2205" i="6" s="1"/>
  <c r="I2195" i="6"/>
  <c r="I2194" i="6"/>
  <c r="M2193" i="6"/>
  <c r="L2193" i="6"/>
  <c r="K2193" i="6"/>
  <c r="J2193" i="6"/>
  <c r="I2193" i="6"/>
  <c r="M2190" i="6"/>
  <c r="M2189" i="6"/>
  <c r="M2188" i="6"/>
  <c r="L2187" i="6"/>
  <c r="L2186" i="6" s="1"/>
  <c r="K2187" i="6"/>
  <c r="K2186" i="6" s="1"/>
  <c r="J2187" i="6"/>
  <c r="H2187" i="6"/>
  <c r="H2186" i="6" s="1"/>
  <c r="G2187" i="6"/>
  <c r="G2186" i="6" s="1"/>
  <c r="M2185" i="6"/>
  <c r="M2184" i="6"/>
  <c r="M2183" i="6"/>
  <c r="M2182" i="6"/>
  <c r="M2181" i="6"/>
  <c r="L2180" i="6"/>
  <c r="L2179" i="6" s="1"/>
  <c r="K2180" i="6"/>
  <c r="K2179" i="6" s="1"/>
  <c r="J2180" i="6"/>
  <c r="M2180" i="6" s="1"/>
  <c r="H2180" i="6"/>
  <c r="G2180" i="6"/>
  <c r="G2179" i="6" s="1"/>
  <c r="H2179" i="6"/>
  <c r="M2178" i="6"/>
  <c r="M2177" i="6"/>
  <c r="L2176" i="6"/>
  <c r="L2175" i="6" s="1"/>
  <c r="K2176" i="6"/>
  <c r="K2175" i="6" s="1"/>
  <c r="J2176" i="6"/>
  <c r="J2175" i="6" s="1"/>
  <c r="H2176" i="6"/>
  <c r="H2175" i="6" s="1"/>
  <c r="G2176" i="6"/>
  <c r="G2175" i="6" s="1"/>
  <c r="M2174" i="6"/>
  <c r="M2173" i="6"/>
  <c r="L2172" i="6"/>
  <c r="L2171" i="6" s="1"/>
  <c r="K2172" i="6"/>
  <c r="J2172" i="6"/>
  <c r="H2172" i="6"/>
  <c r="H2171" i="6" s="1"/>
  <c r="G2172" i="6"/>
  <c r="G2171" i="6" s="1"/>
  <c r="K2171" i="6"/>
  <c r="M2169" i="6"/>
  <c r="M2168" i="6"/>
  <c r="M2167" i="6"/>
  <c r="M2166" i="6"/>
  <c r="M2165" i="6"/>
  <c r="M2164" i="6"/>
  <c r="L2163" i="6"/>
  <c r="K2163" i="6"/>
  <c r="J2163" i="6"/>
  <c r="H2163" i="6"/>
  <c r="G2163" i="6"/>
  <c r="M2162" i="6"/>
  <c r="L2161" i="6"/>
  <c r="K2161" i="6"/>
  <c r="J2161" i="6"/>
  <c r="H2161" i="6"/>
  <c r="G2161" i="6"/>
  <c r="M2160" i="6"/>
  <c r="L2159" i="6"/>
  <c r="K2159" i="6"/>
  <c r="J2159" i="6"/>
  <c r="H2159" i="6"/>
  <c r="G2159" i="6"/>
  <c r="M2158" i="6"/>
  <c r="M2157" i="6"/>
  <c r="M2156" i="6"/>
  <c r="L2155" i="6"/>
  <c r="K2155" i="6"/>
  <c r="J2155" i="6"/>
  <c r="H2155" i="6"/>
  <c r="G2155" i="6"/>
  <c r="M2154" i="6"/>
  <c r="M2153" i="6"/>
  <c r="L2152" i="6"/>
  <c r="K2152" i="6"/>
  <c r="J2152" i="6"/>
  <c r="H2152" i="6"/>
  <c r="G2152" i="6"/>
  <c r="M2151" i="6"/>
  <c r="L2150" i="6"/>
  <c r="K2150" i="6"/>
  <c r="J2150" i="6"/>
  <c r="H2150" i="6"/>
  <c r="G2150" i="6"/>
  <c r="M2149" i="6"/>
  <c r="M2148" i="6"/>
  <c r="M2147" i="6"/>
  <c r="L2146" i="6"/>
  <c r="K2146" i="6"/>
  <c r="J2146" i="6"/>
  <c r="H2146" i="6"/>
  <c r="G2146" i="6"/>
  <c r="I2144" i="6"/>
  <c r="H2141" i="6"/>
  <c r="H2140" i="6" s="1"/>
  <c r="G2141" i="6"/>
  <c r="G2140" i="6" s="1"/>
  <c r="H2138" i="6"/>
  <c r="H2137" i="6" s="1"/>
  <c r="G2138" i="6"/>
  <c r="G2137" i="6"/>
  <c r="M2134" i="6"/>
  <c r="M2133" i="6"/>
  <c r="L2132" i="6"/>
  <c r="L2131" i="6" s="1"/>
  <c r="L2130" i="6" s="1"/>
  <c r="L2129" i="6" s="1"/>
  <c r="K2132" i="6"/>
  <c r="J2132" i="6"/>
  <c r="J2131" i="6" s="1"/>
  <c r="H2132" i="6"/>
  <c r="H2131" i="6" s="1"/>
  <c r="H2130" i="6" s="1"/>
  <c r="H2129" i="6" s="1"/>
  <c r="G2132" i="6"/>
  <c r="G2131" i="6" s="1"/>
  <c r="G2130" i="6" s="1"/>
  <c r="G2129" i="6" s="1"/>
  <c r="K2131" i="6"/>
  <c r="K2130" i="6" s="1"/>
  <c r="K2129" i="6" s="1"/>
  <c r="M2117" i="6"/>
  <c r="M2116" i="6"/>
  <c r="M2115" i="6"/>
  <c r="M2114" i="6"/>
  <c r="M2113" i="6"/>
  <c r="M2112" i="6"/>
  <c r="M2111" i="6"/>
  <c r="M2110" i="6"/>
  <c r="M2109" i="6"/>
  <c r="L2108" i="6"/>
  <c r="L2107" i="6" s="1"/>
  <c r="L2106" i="6" s="1"/>
  <c r="L2121" i="6" s="1"/>
  <c r="K2108" i="6"/>
  <c r="K2107" i="6" s="1"/>
  <c r="K2106" i="6" s="1"/>
  <c r="K2121" i="6" s="1"/>
  <c r="J2108" i="6"/>
  <c r="M2105" i="6"/>
  <c r="M2104" i="6"/>
  <c r="M2103" i="6"/>
  <c r="M2102" i="6"/>
  <c r="M2101" i="6"/>
  <c r="M2100" i="6"/>
  <c r="L2099" i="6"/>
  <c r="K2099" i="6"/>
  <c r="J2099" i="6"/>
  <c r="M2098" i="6"/>
  <c r="L2097" i="6"/>
  <c r="K2097" i="6"/>
  <c r="J2097" i="6"/>
  <c r="M2096" i="6"/>
  <c r="L2095" i="6"/>
  <c r="K2095" i="6"/>
  <c r="J2095" i="6"/>
  <c r="M2094" i="6"/>
  <c r="L2093" i="6"/>
  <c r="K2093" i="6"/>
  <c r="J2093" i="6"/>
  <c r="M2092" i="6"/>
  <c r="L2091" i="6"/>
  <c r="K2091" i="6"/>
  <c r="J2091" i="6"/>
  <c r="M2090" i="6"/>
  <c r="M2089" i="6"/>
  <c r="M2088" i="6"/>
  <c r="M2087" i="6"/>
  <c r="M2086" i="6"/>
  <c r="M2085" i="6"/>
  <c r="L2084" i="6"/>
  <c r="K2084" i="6"/>
  <c r="J2084" i="6"/>
  <c r="M2083" i="6"/>
  <c r="M2082" i="6"/>
  <c r="L2081" i="6"/>
  <c r="K2081" i="6"/>
  <c r="J2081" i="6"/>
  <c r="M2080" i="6"/>
  <c r="M2079" i="6"/>
  <c r="L2078" i="6"/>
  <c r="K2078" i="6"/>
  <c r="J2078" i="6"/>
  <c r="M2077" i="6"/>
  <c r="M2076" i="6"/>
  <c r="L2075" i="6"/>
  <c r="K2075" i="6"/>
  <c r="J2075" i="6"/>
  <c r="M2059" i="6"/>
  <c r="M2058" i="6"/>
  <c r="L2057" i="6"/>
  <c r="L2056" i="6" s="1"/>
  <c r="K2057" i="6"/>
  <c r="J2057" i="6"/>
  <c r="J2056" i="6" s="1"/>
  <c r="M2055" i="6"/>
  <c r="L2054" i="6"/>
  <c r="K2054" i="6"/>
  <c r="J2054" i="6"/>
  <c r="M2053" i="6"/>
  <c r="M2052" i="6"/>
  <c r="M2051" i="6"/>
  <c r="M2050" i="6"/>
  <c r="M2049" i="6"/>
  <c r="M2048" i="6"/>
  <c r="M2047" i="6"/>
  <c r="M2046" i="6"/>
  <c r="M2045" i="6"/>
  <c r="M2044" i="6"/>
  <c r="M2043" i="6"/>
  <c r="M2042" i="6"/>
  <c r="M2041" i="6"/>
  <c r="M2040" i="6"/>
  <c r="L2039" i="6"/>
  <c r="K2039" i="6"/>
  <c r="K2038" i="6" s="1"/>
  <c r="J2039" i="6"/>
  <c r="L2038" i="6"/>
  <c r="M2035" i="6"/>
  <c r="M2034" i="6"/>
  <c r="M2033" i="6"/>
  <c r="M2032" i="6"/>
  <c r="M2031" i="6"/>
  <c r="M2030" i="6"/>
  <c r="M2029" i="6"/>
  <c r="M2028" i="6"/>
  <c r="L2027" i="6"/>
  <c r="K2027" i="6"/>
  <c r="J2027" i="6"/>
  <c r="M2027" i="6" s="1"/>
  <c r="M2026" i="6"/>
  <c r="M2025" i="6"/>
  <c r="L2024" i="6"/>
  <c r="K2024" i="6"/>
  <c r="J2024" i="6"/>
  <c r="M2023" i="6"/>
  <c r="L2022" i="6"/>
  <c r="K2022" i="6"/>
  <c r="J2022" i="6"/>
  <c r="M2021" i="6"/>
  <c r="M2020" i="6"/>
  <c r="M2019" i="6"/>
  <c r="M2018" i="6"/>
  <c r="L2017" i="6"/>
  <c r="K2017" i="6"/>
  <c r="J2017" i="6"/>
  <c r="M2016" i="6"/>
  <c r="M2015" i="6"/>
  <c r="M2014" i="6"/>
  <c r="M2013" i="6"/>
  <c r="L2012" i="6"/>
  <c r="K2012" i="6"/>
  <c r="J2012" i="6"/>
  <c r="M2012" i="6" s="1"/>
  <c r="M2011" i="6"/>
  <c r="M2010" i="6"/>
  <c r="L2009" i="6"/>
  <c r="K2009" i="6"/>
  <c r="J2009" i="6"/>
  <c r="M2008" i="6"/>
  <c r="M2007" i="6"/>
  <c r="L2006" i="6"/>
  <c r="K2006" i="6"/>
  <c r="J2006" i="6"/>
  <c r="I1995" i="6"/>
  <c r="I1994" i="6"/>
  <c r="I1997" i="6" s="1"/>
  <c r="M1993" i="6"/>
  <c r="L1993" i="6"/>
  <c r="K1993" i="6"/>
  <c r="J1993" i="6"/>
  <c r="I1993" i="6"/>
  <c r="M1990" i="6"/>
  <c r="M1989" i="6"/>
  <c r="L1988" i="6"/>
  <c r="L1987" i="6" s="1"/>
  <c r="K1988" i="6"/>
  <c r="K1987" i="6" s="1"/>
  <c r="J1988" i="6"/>
  <c r="H1988" i="6"/>
  <c r="H1987" i="6" s="1"/>
  <c r="G1988" i="6"/>
  <c r="G1987" i="6"/>
  <c r="M1986" i="6"/>
  <c r="L1985" i="6"/>
  <c r="L1984" i="6" s="1"/>
  <c r="K1985" i="6"/>
  <c r="K1984" i="6" s="1"/>
  <c r="J1985" i="6"/>
  <c r="J1984" i="6" s="1"/>
  <c r="H1985" i="6"/>
  <c r="H1984" i="6" s="1"/>
  <c r="G1985" i="6"/>
  <c r="G1984" i="6" s="1"/>
  <c r="M1983" i="6"/>
  <c r="M1982" i="6"/>
  <c r="M1981" i="6"/>
  <c r="M1980" i="6"/>
  <c r="M1979" i="6"/>
  <c r="M1978" i="6"/>
  <c r="M1977" i="6"/>
  <c r="M1976" i="6"/>
  <c r="M1975" i="6"/>
  <c r="M1974" i="6"/>
  <c r="M1973" i="6"/>
  <c r="M1972" i="6"/>
  <c r="M1971" i="6"/>
  <c r="M1970" i="6"/>
  <c r="M1969" i="6"/>
  <c r="L1968" i="6"/>
  <c r="L1967" i="6" s="1"/>
  <c r="K1968" i="6"/>
  <c r="K1967" i="6" s="1"/>
  <c r="J1968" i="6"/>
  <c r="J1967" i="6" s="1"/>
  <c r="H1968" i="6"/>
  <c r="H1967" i="6" s="1"/>
  <c r="G1968" i="6"/>
  <c r="G1967" i="6" s="1"/>
  <c r="M1965" i="6"/>
  <c r="M1964" i="6"/>
  <c r="M1963" i="6"/>
  <c r="M1962" i="6"/>
  <c r="M1961" i="6"/>
  <c r="M1960" i="6"/>
  <c r="M1959" i="6"/>
  <c r="M1958" i="6"/>
  <c r="L1957" i="6"/>
  <c r="K1957" i="6"/>
  <c r="J1957" i="6"/>
  <c r="H1957" i="6"/>
  <c r="G1957" i="6"/>
  <c r="M1956" i="6"/>
  <c r="L1955" i="6"/>
  <c r="K1955" i="6"/>
  <c r="J1955" i="6"/>
  <c r="H1955" i="6"/>
  <c r="G1955" i="6"/>
  <c r="M1954" i="6"/>
  <c r="M1953" i="6"/>
  <c r="L1952" i="6"/>
  <c r="K1952" i="6"/>
  <c r="J1952" i="6"/>
  <c r="H1952" i="6"/>
  <c r="G1952" i="6"/>
  <c r="M1951" i="6"/>
  <c r="M1950" i="6"/>
  <c r="L1949" i="6"/>
  <c r="K1949" i="6"/>
  <c r="J1949" i="6"/>
  <c r="H1949" i="6"/>
  <c r="G1949" i="6"/>
  <c r="M1948" i="6"/>
  <c r="M1947" i="6"/>
  <c r="M1946" i="6"/>
  <c r="L1945" i="6"/>
  <c r="K1945" i="6"/>
  <c r="J1945" i="6"/>
  <c r="H1945" i="6"/>
  <c r="G1945" i="6"/>
  <c r="M1944" i="6"/>
  <c r="L1943" i="6"/>
  <c r="K1943" i="6"/>
  <c r="J1943" i="6"/>
  <c r="I1943" i="6"/>
  <c r="H1943" i="6"/>
  <c r="G1943" i="6"/>
  <c r="M1942" i="6"/>
  <c r="M1941" i="6"/>
  <c r="M1940" i="6"/>
  <c r="L1939" i="6"/>
  <c r="K1939" i="6"/>
  <c r="J1939" i="6"/>
  <c r="H1939" i="6"/>
  <c r="G1939" i="6"/>
  <c r="M1938" i="6"/>
  <c r="M1937" i="6"/>
  <c r="M1936" i="6"/>
  <c r="M1935" i="6"/>
  <c r="M1934" i="6"/>
  <c r="L1933" i="6"/>
  <c r="K1933" i="6"/>
  <c r="J1933" i="6"/>
  <c r="H1933" i="6"/>
  <c r="G1933" i="6"/>
  <c r="M1932" i="6"/>
  <c r="M1931" i="6"/>
  <c r="M1930" i="6"/>
  <c r="L1929" i="6"/>
  <c r="K1929" i="6"/>
  <c r="J1929" i="6"/>
  <c r="H1929" i="6"/>
  <c r="G1929" i="6"/>
  <c r="M1928" i="6"/>
  <c r="M1927" i="6"/>
  <c r="L1926" i="6"/>
  <c r="K1926" i="6"/>
  <c r="J1926" i="6"/>
  <c r="H1926" i="6"/>
  <c r="G1926" i="6"/>
  <c r="H1922" i="6"/>
  <c r="H1921" i="6" s="1"/>
  <c r="G1922" i="6"/>
  <c r="G1921" i="6" s="1"/>
  <c r="I1919" i="6"/>
  <c r="H1919" i="6"/>
  <c r="H1918" i="6" s="1"/>
  <c r="H1917" i="6" s="1"/>
  <c r="G1919" i="6"/>
  <c r="G1918" i="6" s="1"/>
  <c r="I1909" i="6"/>
  <c r="H1909" i="6"/>
  <c r="M1906" i="6"/>
  <c r="M1905" i="6" s="1"/>
  <c r="M1909" i="6" s="1"/>
  <c r="L1906" i="6"/>
  <c r="L1905" i="6" s="1"/>
  <c r="L1904" i="6" s="1"/>
  <c r="L1903" i="6" s="1"/>
  <c r="L1909" i="6" s="1"/>
  <c r="K1906" i="6"/>
  <c r="K1905" i="6" s="1"/>
  <c r="K1904" i="6" s="1"/>
  <c r="K1903" i="6" s="1"/>
  <c r="K1909" i="6" s="1"/>
  <c r="J1906" i="6"/>
  <c r="J1905" i="6" s="1"/>
  <c r="J1904" i="6" s="1"/>
  <c r="J1903" i="6" s="1"/>
  <c r="J1909" i="6" s="1"/>
  <c r="G1906" i="6"/>
  <c r="G1905" i="6" s="1"/>
  <c r="G1904" i="6" s="1"/>
  <c r="G1903" i="6" s="1"/>
  <c r="G1909" i="6" s="1"/>
  <c r="L1892" i="6"/>
  <c r="K1892" i="6"/>
  <c r="J1892" i="6"/>
  <c r="M1889" i="6"/>
  <c r="L1888" i="6"/>
  <c r="L1887" i="6" s="1"/>
  <c r="K1888" i="6"/>
  <c r="K1887" i="6" s="1"/>
  <c r="J1888" i="6"/>
  <c r="G1888" i="6"/>
  <c r="G1887" i="6" s="1"/>
  <c r="M1886" i="6"/>
  <c r="L1885" i="6"/>
  <c r="L1884" i="6" s="1"/>
  <c r="K1885" i="6"/>
  <c r="K1884" i="6" s="1"/>
  <c r="J1885" i="6"/>
  <c r="G1885" i="6"/>
  <c r="G1884" i="6" s="1"/>
  <c r="M1883" i="6"/>
  <c r="M1882" i="6"/>
  <c r="M1881" i="6" s="1"/>
  <c r="L1881" i="6"/>
  <c r="L1880" i="6" s="1"/>
  <c r="K1881" i="6"/>
  <c r="K1880" i="6" s="1"/>
  <c r="J1881" i="6"/>
  <c r="J1880" i="6" s="1"/>
  <c r="G1881" i="6"/>
  <c r="G1880" i="6" s="1"/>
  <c r="G1879" i="6" s="1"/>
  <c r="G1894" i="6" s="1"/>
  <c r="M1878" i="6"/>
  <c r="M1877" i="6"/>
  <c r="M1876" i="6"/>
  <c r="M1875" i="6"/>
  <c r="M1874" i="6"/>
  <c r="L1873" i="6"/>
  <c r="K1873" i="6"/>
  <c r="J1873" i="6"/>
  <c r="G1873" i="6"/>
  <c r="M1872" i="6"/>
  <c r="M1871" i="6"/>
  <c r="M1870" i="6"/>
  <c r="L1869" i="6"/>
  <c r="K1869" i="6"/>
  <c r="J1869" i="6"/>
  <c r="G1869" i="6"/>
  <c r="M1868" i="6"/>
  <c r="L1867" i="6"/>
  <c r="K1867" i="6"/>
  <c r="J1867" i="6"/>
  <c r="G1867" i="6"/>
  <c r="M1866" i="6"/>
  <c r="M1865" i="6"/>
  <c r="M1864" i="6"/>
  <c r="M1863" i="6"/>
  <c r="M1862" i="6"/>
  <c r="L1861" i="6"/>
  <c r="K1861" i="6"/>
  <c r="J1861" i="6"/>
  <c r="G1861" i="6"/>
  <c r="M1860" i="6"/>
  <c r="M1859" i="6"/>
  <c r="M1858" i="6"/>
  <c r="M1857" i="6"/>
  <c r="M1856" i="6"/>
  <c r="L1855" i="6"/>
  <c r="K1855" i="6"/>
  <c r="J1855" i="6"/>
  <c r="G1855" i="6"/>
  <c r="M1854" i="6"/>
  <c r="M1853" i="6"/>
  <c r="M1852" i="6"/>
  <c r="L1851" i="6"/>
  <c r="K1851" i="6"/>
  <c r="J1851" i="6"/>
  <c r="G1851" i="6"/>
  <c r="M1850" i="6"/>
  <c r="L1849" i="6"/>
  <c r="K1849" i="6"/>
  <c r="J1849" i="6"/>
  <c r="G1849" i="6"/>
  <c r="H1848" i="6"/>
  <c r="H1847" i="6" s="1"/>
  <c r="H1844" i="6"/>
  <c r="H1843" i="6" s="1"/>
  <c r="G1844" i="6"/>
  <c r="G1843" i="6" s="1"/>
  <c r="H1841" i="6"/>
  <c r="H1840" i="6" s="1"/>
  <c r="H1839" i="6" s="1"/>
  <c r="G1841" i="6"/>
  <c r="G1840" i="6" s="1"/>
  <c r="G1839" i="6" s="1"/>
  <c r="G1892" i="6" s="1"/>
  <c r="M1837" i="6"/>
  <c r="L1836" i="6"/>
  <c r="L1835" i="6" s="1"/>
  <c r="K1836" i="6"/>
  <c r="K1835" i="6" s="1"/>
  <c r="J1836" i="6"/>
  <c r="J1835" i="6" s="1"/>
  <c r="H1836" i="6"/>
  <c r="H1835" i="6" s="1"/>
  <c r="G1836" i="6"/>
  <c r="G1835" i="6" s="1"/>
  <c r="M1834" i="6"/>
  <c r="M1833" i="6" s="1"/>
  <c r="M1832" i="6" s="1"/>
  <c r="L1833" i="6"/>
  <c r="L1832" i="6" s="1"/>
  <c r="K1833" i="6"/>
  <c r="K1832" i="6" s="1"/>
  <c r="J1833" i="6"/>
  <c r="J1832" i="6" s="1"/>
  <c r="H1833" i="6"/>
  <c r="H1832" i="6" s="1"/>
  <c r="G1833" i="6"/>
  <c r="G1832" i="6" s="1"/>
  <c r="H1820" i="6"/>
  <c r="G1820" i="6"/>
  <c r="H1816" i="6"/>
  <c r="H1815" i="6" s="1"/>
  <c r="H1811" i="6"/>
  <c r="H1810" i="6" s="1"/>
  <c r="H1802" i="6"/>
  <c r="H1801" i="6" s="1"/>
  <c r="G1800" i="6"/>
  <c r="G1822" i="6" s="1"/>
  <c r="H1792" i="6"/>
  <c r="H1790" i="6"/>
  <c r="H1788" i="6"/>
  <c r="H1784" i="6"/>
  <c r="H1781" i="6"/>
  <c r="H1777" i="6"/>
  <c r="H1775" i="6"/>
  <c r="G1774" i="6"/>
  <c r="G1821" i="6" s="1"/>
  <c r="H1770" i="6"/>
  <c r="H1769" i="6" s="1"/>
  <c r="H1767" i="6"/>
  <c r="H1766" i="6" s="1"/>
  <c r="I1756" i="6"/>
  <c r="M1754" i="6"/>
  <c r="L1754" i="6"/>
  <c r="K1754" i="6"/>
  <c r="J1754" i="6"/>
  <c r="M1752" i="6"/>
  <c r="M1751" i="6"/>
  <c r="L1750" i="6"/>
  <c r="L1749" i="6" s="1"/>
  <c r="K1750" i="6"/>
  <c r="K1749" i="6" s="1"/>
  <c r="J1750" i="6"/>
  <c r="J1749" i="6" s="1"/>
  <c r="H1750" i="6"/>
  <c r="H1749" i="6" s="1"/>
  <c r="G1750" i="6"/>
  <c r="G1749" i="6" s="1"/>
  <c r="M1748" i="6"/>
  <c r="M1747" i="6"/>
  <c r="M1746" i="6"/>
  <c r="M1745" i="6"/>
  <c r="M1744" i="6"/>
  <c r="M1743" i="6"/>
  <c r="L1742" i="6"/>
  <c r="L1741" i="6" s="1"/>
  <c r="K1742" i="6"/>
  <c r="K1741" i="6" s="1"/>
  <c r="J1742" i="6"/>
  <c r="J1741" i="6" s="1"/>
  <c r="M1741" i="6" s="1"/>
  <c r="H1742" i="6"/>
  <c r="H1741" i="6" s="1"/>
  <c r="G1742" i="6"/>
  <c r="G1741" i="6" s="1"/>
  <c r="M1740" i="6"/>
  <c r="M1739" i="6"/>
  <c r="L1738" i="6"/>
  <c r="L1737" i="6" s="1"/>
  <c r="K1738" i="6"/>
  <c r="K1737" i="6" s="1"/>
  <c r="J1738" i="6"/>
  <c r="J1737" i="6" s="1"/>
  <c r="H1738" i="6"/>
  <c r="H1737" i="6" s="1"/>
  <c r="G1738" i="6"/>
  <c r="G1737" i="6" s="1"/>
  <c r="M1736" i="6"/>
  <c r="M1735" i="6"/>
  <c r="M1734" i="6"/>
  <c r="M1733" i="6"/>
  <c r="M1732" i="6"/>
  <c r="M1731" i="6"/>
  <c r="M1730" i="6"/>
  <c r="L1729" i="6"/>
  <c r="K1729" i="6"/>
  <c r="K1728" i="6" s="1"/>
  <c r="J1729" i="6"/>
  <c r="J1728" i="6" s="1"/>
  <c r="H1729" i="6"/>
  <c r="H1728" i="6" s="1"/>
  <c r="G1729" i="6"/>
  <c r="G1728" i="6" s="1"/>
  <c r="I1727" i="6"/>
  <c r="M1726" i="6"/>
  <c r="M1725" i="6"/>
  <c r="M1724" i="6"/>
  <c r="M1723" i="6"/>
  <c r="M1722" i="6"/>
  <c r="M1721" i="6"/>
  <c r="L1720" i="6"/>
  <c r="K1720" i="6"/>
  <c r="J1720" i="6"/>
  <c r="H1720" i="6"/>
  <c r="G1720" i="6"/>
  <c r="M1719" i="6"/>
  <c r="M1718" i="6"/>
  <c r="L1717" i="6"/>
  <c r="K1717" i="6"/>
  <c r="J1717" i="6"/>
  <c r="H1717" i="6"/>
  <c r="G1717" i="6"/>
  <c r="M1716" i="6"/>
  <c r="M1715" i="6"/>
  <c r="L1714" i="6"/>
  <c r="K1714" i="6"/>
  <c r="J1714" i="6"/>
  <c r="H1714" i="6"/>
  <c r="G1714" i="6"/>
  <c r="M1713" i="6"/>
  <c r="M1712" i="6"/>
  <c r="L1711" i="6"/>
  <c r="K1711" i="6"/>
  <c r="J1711" i="6"/>
  <c r="H1711" i="6"/>
  <c r="G1711" i="6"/>
  <c r="M1710" i="6"/>
  <c r="M1709" i="6" s="1"/>
  <c r="L1709" i="6"/>
  <c r="K1709" i="6"/>
  <c r="J1709" i="6"/>
  <c r="I1709" i="6"/>
  <c r="H1709" i="6"/>
  <c r="G1709" i="6"/>
  <c r="M1708" i="6"/>
  <c r="M1707" i="6"/>
  <c r="M1706" i="6"/>
  <c r="M1705" i="6"/>
  <c r="M1704" i="6"/>
  <c r="M1703" i="6"/>
  <c r="L1702" i="6"/>
  <c r="K1702" i="6"/>
  <c r="J1702" i="6"/>
  <c r="H1702" i="6"/>
  <c r="G1702" i="6"/>
  <c r="M1701" i="6"/>
  <c r="M1700" i="6"/>
  <c r="M1699" i="6"/>
  <c r="M1698" i="6"/>
  <c r="M1697" i="6"/>
  <c r="M1696" i="6"/>
  <c r="L1695" i="6"/>
  <c r="K1695" i="6"/>
  <c r="J1695" i="6"/>
  <c r="H1695" i="6"/>
  <c r="G1695" i="6"/>
  <c r="M1694" i="6"/>
  <c r="L1693" i="6"/>
  <c r="K1693" i="6"/>
  <c r="J1693" i="6"/>
  <c r="H1693" i="6"/>
  <c r="G1693" i="6"/>
  <c r="M1692" i="6"/>
  <c r="M1691" i="6"/>
  <c r="M1690" i="6"/>
  <c r="L1689" i="6"/>
  <c r="K1689" i="6"/>
  <c r="J1689" i="6"/>
  <c r="H1689" i="6"/>
  <c r="G1689" i="6"/>
  <c r="I1685" i="6"/>
  <c r="I1684" i="6" s="1"/>
  <c r="I1754" i="6" s="1"/>
  <c r="H1685" i="6"/>
  <c r="H1684" i="6" s="1"/>
  <c r="G1685" i="6"/>
  <c r="G1684" i="6" s="1"/>
  <c r="I1682" i="6"/>
  <c r="H1682" i="6"/>
  <c r="H1681" i="6" s="1"/>
  <c r="G1682" i="6"/>
  <c r="G1681" i="6" s="1"/>
  <c r="M1667" i="6"/>
  <c r="M1666" i="6"/>
  <c r="M1665" i="6"/>
  <c r="M1664" i="6"/>
  <c r="M1663" i="6"/>
  <c r="M1662" i="6"/>
  <c r="L1661" i="6"/>
  <c r="K1661" i="6"/>
  <c r="J1661" i="6"/>
  <c r="H1661" i="6"/>
  <c r="G1661" i="6"/>
  <c r="M1660" i="6"/>
  <c r="L1659" i="6"/>
  <c r="K1659" i="6"/>
  <c r="J1659" i="6"/>
  <c r="M1659" i="6" s="1"/>
  <c r="I1659" i="6"/>
  <c r="I1646" i="6" s="1"/>
  <c r="H1659" i="6"/>
  <c r="G1659" i="6"/>
  <c r="M1658" i="6"/>
  <c r="M1657" i="6"/>
  <c r="M1656" i="6"/>
  <c r="M1655" i="6"/>
  <c r="M1654" i="6"/>
  <c r="L1653" i="6"/>
  <c r="K1653" i="6"/>
  <c r="J1653" i="6"/>
  <c r="H1653" i="6"/>
  <c r="G1653" i="6"/>
  <c r="M1652" i="6"/>
  <c r="M1651" i="6"/>
  <c r="M1650" i="6"/>
  <c r="L1649" i="6"/>
  <c r="K1649" i="6"/>
  <c r="J1649" i="6"/>
  <c r="H1649" i="6"/>
  <c r="G1649" i="6"/>
  <c r="M1648" i="6"/>
  <c r="L1647" i="6"/>
  <c r="K1647" i="6"/>
  <c r="J1647" i="6"/>
  <c r="H1647" i="6"/>
  <c r="G1647" i="6"/>
  <c r="H1638" i="6"/>
  <c r="M1636" i="6"/>
  <c r="L1636" i="6"/>
  <c r="K1636" i="6"/>
  <c r="J1636" i="6"/>
  <c r="M1634" i="6"/>
  <c r="M1633" i="6"/>
  <c r="M1632" i="6"/>
  <c r="M1631" i="6"/>
  <c r="M1630" i="6"/>
  <c r="L1629" i="6"/>
  <c r="K1629" i="6"/>
  <c r="J1629" i="6"/>
  <c r="H1629" i="6"/>
  <c r="G1629" i="6"/>
  <c r="M1628" i="6"/>
  <c r="L1627" i="6"/>
  <c r="K1627" i="6"/>
  <c r="J1627" i="6"/>
  <c r="H1627" i="6"/>
  <c r="G1627" i="6"/>
  <c r="M1626" i="6"/>
  <c r="M1625" i="6"/>
  <c r="M1624" i="6"/>
  <c r="L1623" i="6"/>
  <c r="K1623" i="6"/>
  <c r="J1623" i="6"/>
  <c r="H1623" i="6"/>
  <c r="G1623" i="6"/>
  <c r="M1622" i="6"/>
  <c r="M1621" i="6"/>
  <c r="M1620" i="6"/>
  <c r="M1619" i="6"/>
  <c r="M1618" i="6"/>
  <c r="L1617" i="6"/>
  <c r="K1617" i="6"/>
  <c r="M1617" i="6" s="1"/>
  <c r="J1617" i="6"/>
  <c r="H1617" i="6"/>
  <c r="G1617" i="6"/>
  <c r="M1616" i="6"/>
  <c r="M1615" i="6"/>
  <c r="L1614" i="6"/>
  <c r="K1614" i="6"/>
  <c r="J1614" i="6"/>
  <c r="H1614" i="6"/>
  <c r="G1614" i="6"/>
  <c r="M1613" i="6"/>
  <c r="L1612" i="6"/>
  <c r="K1612" i="6"/>
  <c r="J1612" i="6"/>
  <c r="H1612" i="6"/>
  <c r="G1612" i="6"/>
  <c r="M1611" i="6"/>
  <c r="M1610" i="6"/>
  <c r="M1609" i="6"/>
  <c r="M1608" i="6"/>
  <c r="L1607" i="6"/>
  <c r="K1607" i="6"/>
  <c r="J1607" i="6"/>
  <c r="H1607" i="6"/>
  <c r="G1607" i="6"/>
  <c r="M1606" i="6"/>
  <c r="M1605" i="6"/>
  <c r="M1604" i="6"/>
  <c r="L1603" i="6"/>
  <c r="K1603" i="6"/>
  <c r="J1603" i="6"/>
  <c r="H1603" i="6"/>
  <c r="G1603" i="6"/>
  <c r="M1602" i="6"/>
  <c r="M1601" i="6"/>
  <c r="L1600" i="6"/>
  <c r="K1600" i="6"/>
  <c r="J1600" i="6"/>
  <c r="H1600" i="6"/>
  <c r="G1600" i="6"/>
  <c r="H1595" i="6"/>
  <c r="H1594" i="6" s="1"/>
  <c r="G1595" i="6"/>
  <c r="G1594" i="6" s="1"/>
  <c r="H1592" i="6"/>
  <c r="H1591" i="6" s="1"/>
  <c r="G1592" i="6"/>
  <c r="G1591" i="6" s="1"/>
  <c r="M1580" i="6"/>
  <c r="L1580" i="6"/>
  <c r="K1580" i="6"/>
  <c r="J1580" i="6"/>
  <c r="M1577" i="6"/>
  <c r="M1576" i="6"/>
  <c r="L1575" i="6"/>
  <c r="L1574" i="6" s="1"/>
  <c r="K1575" i="6"/>
  <c r="K1574" i="6" s="1"/>
  <c r="J1575" i="6"/>
  <c r="J1574" i="6" s="1"/>
  <c r="H1575" i="6"/>
  <c r="H1574" i="6" s="1"/>
  <c r="G1575" i="6"/>
  <c r="G1574" i="6" s="1"/>
  <c r="M1573" i="6"/>
  <c r="M1572" i="6"/>
  <c r="L1571" i="6"/>
  <c r="L1570" i="6" s="1"/>
  <c r="K1571" i="6"/>
  <c r="K1570" i="6" s="1"/>
  <c r="J1571" i="6"/>
  <c r="J1570" i="6" s="1"/>
  <c r="H1571" i="6"/>
  <c r="H1570" i="6" s="1"/>
  <c r="G1571" i="6"/>
  <c r="G1570" i="6" s="1"/>
  <c r="M1569" i="6"/>
  <c r="M1568" i="6"/>
  <c r="M1567" i="6"/>
  <c r="M1566" i="6"/>
  <c r="M1565" i="6"/>
  <c r="L1564" i="6"/>
  <c r="L1563" i="6" s="1"/>
  <c r="K1564" i="6"/>
  <c r="K1563" i="6" s="1"/>
  <c r="J1564" i="6"/>
  <c r="J1563" i="6" s="1"/>
  <c r="H1564" i="6"/>
  <c r="H1563" i="6" s="1"/>
  <c r="G1564" i="6"/>
  <c r="G1563" i="6" s="1"/>
  <c r="M1562" i="6"/>
  <c r="M1561" i="6"/>
  <c r="M1560" i="6"/>
  <c r="M1559" i="6"/>
  <c r="M1558" i="6"/>
  <c r="M1557" i="6"/>
  <c r="L1556" i="6"/>
  <c r="L1555" i="6" s="1"/>
  <c r="K1556" i="6"/>
  <c r="K1555" i="6" s="1"/>
  <c r="J1556" i="6"/>
  <c r="H1556" i="6"/>
  <c r="H1555" i="6" s="1"/>
  <c r="G1556" i="6"/>
  <c r="G1555" i="6" s="1"/>
  <c r="M1552" i="6"/>
  <c r="M1551" i="6"/>
  <c r="M1550" i="6"/>
  <c r="M1549" i="6"/>
  <c r="M1548" i="6"/>
  <c r="M1547" i="6"/>
  <c r="M1546" i="6"/>
  <c r="M1545" i="6"/>
  <c r="M1544" i="6"/>
  <c r="M1543" i="6"/>
  <c r="M1542" i="6"/>
  <c r="M1541" i="6"/>
  <c r="M1540" i="6"/>
  <c r="M1539" i="6"/>
  <c r="M1538" i="6"/>
  <c r="M1537" i="6"/>
  <c r="M1536" i="6"/>
  <c r="M1535" i="6"/>
  <c r="M1534" i="6"/>
  <c r="M1533" i="6"/>
  <c r="L1532" i="6"/>
  <c r="K1532" i="6"/>
  <c r="J1532" i="6"/>
  <c r="H1532" i="6"/>
  <c r="G1532" i="6"/>
  <c r="M1531" i="6"/>
  <c r="L1530" i="6"/>
  <c r="K1530" i="6"/>
  <c r="J1530" i="6"/>
  <c r="H1530" i="6"/>
  <c r="G1530" i="6"/>
  <c r="M1529" i="6"/>
  <c r="M1528" i="6"/>
  <c r="L1527" i="6"/>
  <c r="K1527" i="6"/>
  <c r="J1527" i="6"/>
  <c r="H1527" i="6"/>
  <c r="G1527" i="6"/>
  <c r="M1526" i="6"/>
  <c r="L1525" i="6"/>
  <c r="K1525" i="6"/>
  <c r="J1525" i="6"/>
  <c r="H1525" i="6"/>
  <c r="G1525" i="6"/>
  <c r="M1524" i="6"/>
  <c r="M1523" i="6"/>
  <c r="L1522" i="6"/>
  <c r="K1522" i="6"/>
  <c r="J1522" i="6"/>
  <c r="H1522" i="6"/>
  <c r="G1522" i="6"/>
  <c r="M1521" i="6"/>
  <c r="M1520" i="6"/>
  <c r="M1519" i="6"/>
  <c r="M1518" i="6"/>
  <c r="M1517" i="6"/>
  <c r="M1516" i="6"/>
  <c r="L1515" i="6"/>
  <c r="K1515" i="6"/>
  <c r="J1515" i="6"/>
  <c r="H1515" i="6"/>
  <c r="G1515" i="6"/>
  <c r="M1514" i="6"/>
  <c r="M1513" i="6"/>
  <c r="M1512" i="6"/>
  <c r="L1511" i="6"/>
  <c r="K1511" i="6"/>
  <c r="J1511" i="6"/>
  <c r="H1511" i="6"/>
  <c r="G1511" i="6"/>
  <c r="M1510" i="6"/>
  <c r="M1509" i="6"/>
  <c r="M1508" i="6"/>
  <c r="L1507" i="6"/>
  <c r="K1507" i="6"/>
  <c r="J1507" i="6"/>
  <c r="H1507" i="6"/>
  <c r="G1507" i="6"/>
  <c r="M1506" i="6"/>
  <c r="M1505" i="6"/>
  <c r="M1504" i="6"/>
  <c r="M1503" i="6"/>
  <c r="L1502" i="6"/>
  <c r="K1502" i="6"/>
  <c r="J1502" i="6"/>
  <c r="H1502" i="6"/>
  <c r="G1502" i="6"/>
  <c r="H1498" i="6"/>
  <c r="H1497" i="6" s="1"/>
  <c r="G1498" i="6"/>
  <c r="G1497" i="6" s="1"/>
  <c r="H1495" i="6"/>
  <c r="H1494" i="6" s="1"/>
  <c r="H1493" i="6" s="1"/>
  <c r="G1495" i="6"/>
  <c r="G1494" i="6" s="1"/>
  <c r="M1491" i="6"/>
  <c r="M1490" i="6"/>
  <c r="M1489" i="6"/>
  <c r="L1488" i="6"/>
  <c r="L1487" i="6" s="1"/>
  <c r="L1486" i="6" s="1"/>
  <c r="L1485" i="6" s="1"/>
  <c r="K1488" i="6"/>
  <c r="K1487" i="6" s="1"/>
  <c r="K1486" i="6" s="1"/>
  <c r="K1485" i="6" s="1"/>
  <c r="J1488" i="6"/>
  <c r="J1487" i="6" s="1"/>
  <c r="H1488" i="6"/>
  <c r="H1487" i="6" s="1"/>
  <c r="H1486" i="6" s="1"/>
  <c r="H1485" i="6" s="1"/>
  <c r="G1488" i="6"/>
  <c r="G1487" i="6" s="1"/>
  <c r="G1486" i="6" s="1"/>
  <c r="G1485" i="6" s="1"/>
  <c r="I1478" i="6"/>
  <c r="H1478" i="6"/>
  <c r="M1476" i="6"/>
  <c r="L1475" i="6"/>
  <c r="L1474" i="6" s="1"/>
  <c r="L1473" i="6" s="1"/>
  <c r="L1478" i="6" s="1"/>
  <c r="K1475" i="6"/>
  <c r="J1475" i="6"/>
  <c r="J1474" i="6" s="1"/>
  <c r="J1473" i="6" s="1"/>
  <c r="J1478" i="6" s="1"/>
  <c r="G1475" i="6"/>
  <c r="G1474" i="6" s="1"/>
  <c r="G1473" i="6" s="1"/>
  <c r="G1478" i="6" s="1"/>
  <c r="K1474" i="6"/>
  <c r="K1473" i="6" s="1"/>
  <c r="K1478" i="6" s="1"/>
  <c r="I1466" i="6"/>
  <c r="H1466" i="6"/>
  <c r="M1464" i="6"/>
  <c r="L1463" i="6"/>
  <c r="L1462" i="6" s="1"/>
  <c r="L1461" i="6" s="1"/>
  <c r="L1466" i="6" s="1"/>
  <c r="K1463" i="6"/>
  <c r="K1462" i="6" s="1"/>
  <c r="K1461" i="6" s="1"/>
  <c r="K1466" i="6" s="1"/>
  <c r="J1463" i="6"/>
  <c r="G1463" i="6"/>
  <c r="G1462" i="6" s="1"/>
  <c r="G1461" i="6" s="1"/>
  <c r="G1466" i="6" s="1"/>
  <c r="I1454" i="6"/>
  <c r="H1454" i="6"/>
  <c r="M1451" i="6"/>
  <c r="L1450" i="6"/>
  <c r="L1449" i="6" s="1"/>
  <c r="L1448" i="6" s="1"/>
  <c r="L1454" i="6" s="1"/>
  <c r="K1450" i="6"/>
  <c r="J1450" i="6"/>
  <c r="J1449" i="6" s="1"/>
  <c r="J1448" i="6" s="1"/>
  <c r="J1454" i="6" s="1"/>
  <c r="G1450" i="6"/>
  <c r="G1449" i="6"/>
  <c r="G1448" i="6" s="1"/>
  <c r="G1454" i="6" s="1"/>
  <c r="I1442" i="6"/>
  <c r="H1442" i="6"/>
  <c r="M1440" i="6"/>
  <c r="L1439" i="6"/>
  <c r="L1438" i="6" s="1"/>
  <c r="K1439" i="6"/>
  <c r="K1438" i="6" s="1"/>
  <c r="K1437" i="6" s="1"/>
  <c r="K1442" i="6" s="1"/>
  <c r="J1439" i="6"/>
  <c r="G1439" i="6"/>
  <c r="G1438" i="6" s="1"/>
  <c r="G1437" i="6" s="1"/>
  <c r="G1442" i="6" s="1"/>
  <c r="L1437" i="6"/>
  <c r="L1442" i="6" s="1"/>
  <c r="I1431" i="6"/>
  <c r="H1431" i="6"/>
  <c r="M1429" i="6"/>
  <c r="L1428" i="6"/>
  <c r="L1427" i="6" s="1"/>
  <c r="L1426" i="6" s="1"/>
  <c r="L1431" i="6" s="1"/>
  <c r="K1428" i="6"/>
  <c r="K1427" i="6" s="1"/>
  <c r="K1426" i="6" s="1"/>
  <c r="K1431" i="6" s="1"/>
  <c r="J1428" i="6"/>
  <c r="G1428" i="6"/>
  <c r="G1427" i="6" s="1"/>
  <c r="G1426" i="6" s="1"/>
  <c r="G1431" i="6" s="1"/>
  <c r="L1417" i="6"/>
  <c r="K1417" i="6"/>
  <c r="M1414" i="6"/>
  <c r="M1413" i="6"/>
  <c r="M1412" i="6"/>
  <c r="M1411" i="6"/>
  <c r="M1410" i="6"/>
  <c r="M1409" i="6"/>
  <c r="L1408" i="6"/>
  <c r="K1408" i="6"/>
  <c r="J1408" i="6"/>
  <c r="G1408" i="6"/>
  <c r="M1407" i="6"/>
  <c r="L1406" i="6"/>
  <c r="K1406" i="6"/>
  <c r="J1406" i="6"/>
  <c r="M1406" i="6" s="1"/>
  <c r="G1406" i="6"/>
  <c r="M1405" i="6"/>
  <c r="M1404" i="6"/>
  <c r="L1403" i="6"/>
  <c r="K1403" i="6"/>
  <c r="J1403" i="6"/>
  <c r="G1403" i="6"/>
  <c r="M1402" i="6"/>
  <c r="L1401" i="6"/>
  <c r="K1401" i="6"/>
  <c r="J1401" i="6"/>
  <c r="G1401" i="6"/>
  <c r="M1400" i="6"/>
  <c r="L1399" i="6"/>
  <c r="K1399" i="6"/>
  <c r="J1399" i="6"/>
  <c r="G1399" i="6"/>
  <c r="M1398" i="6"/>
  <c r="L1397" i="6"/>
  <c r="K1397" i="6"/>
  <c r="J1397" i="6"/>
  <c r="G1397" i="6"/>
  <c r="M1396" i="6"/>
  <c r="M1395" i="6"/>
  <c r="M1394" i="6"/>
  <c r="M1393" i="6"/>
  <c r="L1392" i="6"/>
  <c r="K1392" i="6"/>
  <c r="J1392" i="6"/>
  <c r="G1392" i="6"/>
  <c r="M1391" i="6"/>
  <c r="M1390" i="6"/>
  <c r="M1389" i="6"/>
  <c r="M1388" i="6"/>
  <c r="M1387" i="6"/>
  <c r="L1386" i="6"/>
  <c r="K1386" i="6"/>
  <c r="J1386" i="6"/>
  <c r="M1386" i="6" s="1"/>
  <c r="G1386" i="6"/>
  <c r="M1385" i="6"/>
  <c r="M1384" i="6"/>
  <c r="M1383" i="6"/>
  <c r="M1382" i="6"/>
  <c r="L1381" i="6"/>
  <c r="K1381" i="6"/>
  <c r="J1381" i="6"/>
  <c r="G1381" i="6"/>
  <c r="M1380" i="6"/>
  <c r="L1379" i="6"/>
  <c r="K1379" i="6"/>
  <c r="J1379" i="6"/>
  <c r="G1379" i="6"/>
  <c r="J1376" i="6"/>
  <c r="J1375" i="6" s="1"/>
  <c r="G1376" i="6"/>
  <c r="G1375" i="6" s="1"/>
  <c r="J1373" i="6"/>
  <c r="J1372" i="6" s="1"/>
  <c r="J1371" i="6" s="1"/>
  <c r="M1371" i="6" s="1"/>
  <c r="M1417" i="6" s="1"/>
  <c r="G1373" i="6"/>
  <c r="G1372" i="6" s="1"/>
  <c r="G1371" i="6" s="1"/>
  <c r="G1370" i="6" s="1"/>
  <c r="G1417" i="6" s="1"/>
  <c r="M1358" i="6"/>
  <c r="L1358" i="6"/>
  <c r="K1358" i="6"/>
  <c r="J1358" i="6"/>
  <c r="M1355" i="6"/>
  <c r="L1354" i="6"/>
  <c r="L1353" i="6" s="1"/>
  <c r="L1314" i="6" s="1"/>
  <c r="K1354" i="6"/>
  <c r="K1353" i="6" s="1"/>
  <c r="K1314" i="6" s="1"/>
  <c r="J1354" i="6"/>
  <c r="H1354" i="6"/>
  <c r="H1353" i="6" s="1"/>
  <c r="H1314" i="6" s="1"/>
  <c r="G1354" i="6"/>
  <c r="G1353" i="6" s="1"/>
  <c r="G1314" i="6" s="1"/>
  <c r="M1352" i="6"/>
  <c r="M1351" i="6"/>
  <c r="M1350" i="6"/>
  <c r="M1349" i="6"/>
  <c r="M1348" i="6"/>
  <c r="M1347" i="6"/>
  <c r="M1346" i="6"/>
  <c r="M1345" i="6"/>
  <c r="M1344" i="6"/>
  <c r="M1343" i="6"/>
  <c r="M1342" i="6"/>
  <c r="L1341" i="6"/>
  <c r="K1341" i="6"/>
  <c r="J1341" i="6"/>
  <c r="H1341" i="6"/>
  <c r="G1341" i="6"/>
  <c r="M1340" i="6"/>
  <c r="M1339" i="6"/>
  <c r="L1338" i="6"/>
  <c r="K1338" i="6"/>
  <c r="J1338" i="6"/>
  <c r="H1338" i="6"/>
  <c r="G1338" i="6"/>
  <c r="M1337" i="6"/>
  <c r="M1336" i="6"/>
  <c r="L1335" i="6"/>
  <c r="K1335" i="6"/>
  <c r="J1335" i="6"/>
  <c r="H1335" i="6"/>
  <c r="G1335" i="6"/>
  <c r="M1334" i="6"/>
  <c r="L1333" i="6"/>
  <c r="K1333" i="6"/>
  <c r="J1333" i="6"/>
  <c r="H1333" i="6"/>
  <c r="G1333" i="6"/>
  <c r="M1332" i="6"/>
  <c r="M1331" i="6"/>
  <c r="L1330" i="6"/>
  <c r="K1330" i="6"/>
  <c r="J1330" i="6"/>
  <c r="H1330" i="6"/>
  <c r="G1330" i="6"/>
  <c r="M1329" i="6"/>
  <c r="M1328" i="6"/>
  <c r="M1327" i="6"/>
  <c r="M1326" i="6"/>
  <c r="L1325" i="6"/>
  <c r="K1325" i="6"/>
  <c r="J1325" i="6"/>
  <c r="M1325" i="6" s="1"/>
  <c r="H1325" i="6"/>
  <c r="G1325" i="6"/>
  <c r="M1324" i="6"/>
  <c r="M1323" i="6"/>
  <c r="L1322" i="6"/>
  <c r="K1322" i="6"/>
  <c r="J1322" i="6"/>
  <c r="H1322" i="6"/>
  <c r="G1322" i="6"/>
  <c r="M1321" i="6"/>
  <c r="M1320" i="6"/>
  <c r="M1319" i="6"/>
  <c r="L1318" i="6"/>
  <c r="K1318" i="6"/>
  <c r="J1318" i="6"/>
  <c r="H1318" i="6"/>
  <c r="G1318" i="6"/>
  <c r="M1317" i="6"/>
  <c r="L1316" i="6"/>
  <c r="K1316" i="6"/>
  <c r="J1316" i="6"/>
  <c r="H1316" i="6"/>
  <c r="G1316" i="6"/>
  <c r="H1312" i="6"/>
  <c r="H1311" i="6" s="1"/>
  <c r="G1312" i="6"/>
  <c r="G1311" i="6" s="1"/>
  <c r="H1309" i="6"/>
  <c r="G1309" i="6"/>
  <c r="G1308" i="6" s="1"/>
  <c r="H1308" i="6"/>
  <c r="L1297" i="6"/>
  <c r="K1297" i="6"/>
  <c r="J1297" i="6"/>
  <c r="M1296" i="6"/>
  <c r="M1295" i="6"/>
  <c r="M1294" i="6"/>
  <c r="M1293" i="6"/>
  <c r="M1292" i="6"/>
  <c r="M1291" i="6"/>
  <c r="M1290" i="6"/>
  <c r="M1289" i="6"/>
  <c r="M1288" i="6"/>
  <c r="M1287" i="6"/>
  <c r="M1286" i="6"/>
  <c r="M1285" i="6"/>
  <c r="M1284" i="6"/>
  <c r="M1283" i="6"/>
  <c r="L1282" i="6"/>
  <c r="K1282" i="6"/>
  <c r="J1282" i="6"/>
  <c r="H1282" i="6"/>
  <c r="G1282" i="6"/>
  <c r="M1281" i="6"/>
  <c r="L1280" i="6"/>
  <c r="K1280" i="6"/>
  <c r="J1280" i="6"/>
  <c r="H1280" i="6"/>
  <c r="G1280" i="6"/>
  <c r="M1279" i="6"/>
  <c r="M1278" i="6"/>
  <c r="M1277" i="6"/>
  <c r="L1276" i="6"/>
  <c r="K1276" i="6"/>
  <c r="J1276" i="6"/>
  <c r="H1276" i="6"/>
  <c r="G1276" i="6"/>
  <c r="M1275" i="6"/>
  <c r="M1274" i="6"/>
  <c r="M1273" i="6"/>
  <c r="L1272" i="6"/>
  <c r="K1272" i="6"/>
  <c r="J1272" i="6"/>
  <c r="H1272" i="6"/>
  <c r="G1272" i="6"/>
  <c r="M1271" i="6"/>
  <c r="L1270" i="6"/>
  <c r="K1270" i="6"/>
  <c r="J1270" i="6"/>
  <c r="G1270" i="6"/>
  <c r="M1269" i="6"/>
  <c r="M1268" i="6"/>
  <c r="L1267" i="6"/>
  <c r="K1267" i="6"/>
  <c r="J1267" i="6"/>
  <c r="H1267" i="6"/>
  <c r="G1267" i="6"/>
  <c r="M1266" i="6"/>
  <c r="M1265" i="6"/>
  <c r="M1264" i="6"/>
  <c r="M1263" i="6"/>
  <c r="M1262" i="6"/>
  <c r="M1261" i="6"/>
  <c r="L1260" i="6"/>
  <c r="K1260" i="6"/>
  <c r="J1260" i="6"/>
  <c r="H1260" i="6"/>
  <c r="G1260" i="6"/>
  <c r="M1259" i="6"/>
  <c r="M1258" i="6"/>
  <c r="M1257" i="6"/>
  <c r="M1256" i="6"/>
  <c r="M1255" i="6"/>
  <c r="L1254" i="6"/>
  <c r="K1254" i="6"/>
  <c r="J1254" i="6"/>
  <c r="H1254" i="6"/>
  <c r="G1254" i="6"/>
  <c r="M1253" i="6"/>
  <c r="M1252" i="6"/>
  <c r="M1251" i="6"/>
  <c r="M1250" i="6"/>
  <c r="M1249" i="6"/>
  <c r="M1248" i="6"/>
  <c r="L1247" i="6"/>
  <c r="K1247" i="6"/>
  <c r="J1247" i="6"/>
  <c r="H1247" i="6"/>
  <c r="G1247" i="6"/>
  <c r="M1246" i="6"/>
  <c r="M1245" i="6"/>
  <c r="M1244" i="6"/>
  <c r="M1243" i="6"/>
  <c r="L1242" i="6"/>
  <c r="K1242" i="6"/>
  <c r="J1242" i="6"/>
  <c r="M1242" i="6" s="1"/>
  <c r="H1242" i="6"/>
  <c r="G1242" i="6"/>
  <c r="I1240" i="6"/>
  <c r="G1237" i="6"/>
  <c r="G1233" i="6" s="1"/>
  <c r="L1222" i="6"/>
  <c r="K1222" i="6"/>
  <c r="J1222" i="6"/>
  <c r="M1220" i="6"/>
  <c r="M1219" i="6"/>
  <c r="M1218" i="6"/>
  <c r="M1217" i="6"/>
  <c r="M1216" i="6"/>
  <c r="M1215" i="6"/>
  <c r="L1214" i="6"/>
  <c r="K1214" i="6"/>
  <c r="J1214" i="6"/>
  <c r="H1214" i="6"/>
  <c r="G1214" i="6"/>
  <c r="M1213" i="6"/>
  <c r="M1212" i="6"/>
  <c r="L1211" i="6"/>
  <c r="K1211" i="6"/>
  <c r="J1211" i="6"/>
  <c r="H1211" i="6"/>
  <c r="G1211" i="6"/>
  <c r="M1210" i="6"/>
  <c r="L1209" i="6"/>
  <c r="K1209" i="6"/>
  <c r="J1209" i="6"/>
  <c r="H1209" i="6"/>
  <c r="M1208" i="6"/>
  <c r="L1207" i="6"/>
  <c r="K1207" i="6"/>
  <c r="J1207" i="6"/>
  <c r="H1207" i="6"/>
  <c r="M1206" i="6"/>
  <c r="M1205" i="6"/>
  <c r="L1204" i="6"/>
  <c r="K1204" i="6"/>
  <c r="J1204" i="6"/>
  <c r="H1204" i="6"/>
  <c r="G1204" i="6"/>
  <c r="M1203" i="6"/>
  <c r="M1202" i="6"/>
  <c r="M1201" i="6"/>
  <c r="M1200" i="6"/>
  <c r="L1199" i="6"/>
  <c r="K1199" i="6"/>
  <c r="J1199" i="6"/>
  <c r="H1199" i="6"/>
  <c r="G1199" i="6"/>
  <c r="M1198" i="6"/>
  <c r="M1197" i="6"/>
  <c r="M1196" i="6"/>
  <c r="M1195" i="6"/>
  <c r="L1194" i="6"/>
  <c r="K1194" i="6"/>
  <c r="J1194" i="6"/>
  <c r="H1194" i="6"/>
  <c r="G1194" i="6"/>
  <c r="M1193" i="6"/>
  <c r="M1192" i="6"/>
  <c r="M1191" i="6"/>
  <c r="M1190" i="6"/>
  <c r="M1189" i="6"/>
  <c r="L1188" i="6"/>
  <c r="K1188" i="6"/>
  <c r="J1188" i="6"/>
  <c r="H1188" i="6"/>
  <c r="G1188" i="6"/>
  <c r="M1187" i="6"/>
  <c r="M1186" i="6"/>
  <c r="L1185" i="6"/>
  <c r="K1185" i="6"/>
  <c r="J1185" i="6"/>
  <c r="H1185" i="6"/>
  <c r="G1185" i="6"/>
  <c r="H1182" i="6"/>
  <c r="H1181" i="6" s="1"/>
  <c r="G1182" i="6"/>
  <c r="G1181" i="6" s="1"/>
  <c r="H1179" i="6"/>
  <c r="H1178" i="6" s="1"/>
  <c r="G1179" i="6"/>
  <c r="G1178" i="6" s="1"/>
  <c r="M1169" i="6"/>
  <c r="M1165" i="6"/>
  <c r="M1164" i="6"/>
  <c r="M1163" i="6"/>
  <c r="L1162" i="6"/>
  <c r="K1162" i="6"/>
  <c r="J1162" i="6"/>
  <c r="H1162" i="6"/>
  <c r="G1162" i="6"/>
  <c r="M1161" i="6"/>
  <c r="L1160" i="6"/>
  <c r="K1160" i="6"/>
  <c r="J1160" i="6"/>
  <c r="H1160" i="6"/>
  <c r="G1160" i="6"/>
  <c r="M1159" i="6"/>
  <c r="M1158" i="6"/>
  <c r="M1157" i="6"/>
  <c r="L1156" i="6"/>
  <c r="K1156" i="6"/>
  <c r="J1156" i="6"/>
  <c r="H1156" i="6"/>
  <c r="G1156" i="6"/>
  <c r="M1155" i="6"/>
  <c r="M1154" i="6"/>
  <c r="L1153" i="6"/>
  <c r="K1153" i="6"/>
  <c r="J1153" i="6"/>
  <c r="H1153" i="6"/>
  <c r="G1153" i="6"/>
  <c r="M1152" i="6"/>
  <c r="M1151" i="6"/>
  <c r="M1150" i="6"/>
  <c r="M1149" i="6"/>
  <c r="L1148" i="6"/>
  <c r="K1148" i="6"/>
  <c r="J1148" i="6"/>
  <c r="H1148" i="6"/>
  <c r="G1148" i="6"/>
  <c r="M1147" i="6"/>
  <c r="M1146" i="6"/>
  <c r="M1145" i="6"/>
  <c r="M1144" i="6"/>
  <c r="M1143" i="6"/>
  <c r="M1142" i="6"/>
  <c r="L1141" i="6"/>
  <c r="K1141" i="6"/>
  <c r="J1141" i="6"/>
  <c r="H1141" i="6"/>
  <c r="G1141" i="6"/>
  <c r="M1140" i="6"/>
  <c r="M1139" i="6"/>
  <c r="M1138" i="6"/>
  <c r="L1137" i="6"/>
  <c r="K1137" i="6"/>
  <c r="J1137" i="6"/>
  <c r="H1137" i="6"/>
  <c r="G1137" i="6"/>
  <c r="M1136" i="6"/>
  <c r="M1135" i="6"/>
  <c r="M1134" i="6"/>
  <c r="L1133" i="6"/>
  <c r="K1133" i="6"/>
  <c r="J1133" i="6"/>
  <c r="H1133" i="6"/>
  <c r="G1133" i="6"/>
  <c r="M1120" i="6"/>
  <c r="L1120" i="6"/>
  <c r="K1120" i="6"/>
  <c r="J1120" i="6"/>
  <c r="L1116" i="6"/>
  <c r="L1115" i="6" s="1"/>
  <c r="K1116" i="6"/>
  <c r="K1115" i="6" s="1"/>
  <c r="J1116" i="6"/>
  <c r="J1115" i="6" s="1"/>
  <c r="H1116" i="6"/>
  <c r="H1115" i="6" s="1"/>
  <c r="G1116" i="6"/>
  <c r="G1115" i="6" s="1"/>
  <c r="M1113" i="6"/>
  <c r="M1111" i="6"/>
  <c r="M1110" i="6"/>
  <c r="L1104" i="6"/>
  <c r="L1103" i="6" s="1"/>
  <c r="K1104" i="6"/>
  <c r="K1103" i="6" s="1"/>
  <c r="J1104" i="6"/>
  <c r="J1103" i="6" s="1"/>
  <c r="H1104" i="6"/>
  <c r="H1103" i="6" s="1"/>
  <c r="G1104" i="6"/>
  <c r="G1103" i="6" s="1"/>
  <c r="I1102" i="6"/>
  <c r="I1122" i="6" s="1"/>
  <c r="M1101" i="6"/>
  <c r="M1100" i="6"/>
  <c r="M1095" i="6"/>
  <c r="M1091" i="6"/>
  <c r="M1090" i="6"/>
  <c r="L1085" i="6"/>
  <c r="K1085" i="6"/>
  <c r="J1085" i="6"/>
  <c r="H1085" i="6"/>
  <c r="G1085" i="6"/>
  <c r="L1082" i="6"/>
  <c r="K1082" i="6"/>
  <c r="J1082" i="6"/>
  <c r="H1082" i="6"/>
  <c r="G1082" i="6"/>
  <c r="M1081" i="6"/>
  <c r="L1080" i="6"/>
  <c r="K1080" i="6"/>
  <c r="J1080" i="6"/>
  <c r="H1080" i="6"/>
  <c r="G1080" i="6"/>
  <c r="M1076" i="6"/>
  <c r="L1076" i="6"/>
  <c r="K1076" i="6"/>
  <c r="J1076" i="6"/>
  <c r="H1076" i="6"/>
  <c r="G1076" i="6"/>
  <c r="M1075" i="6"/>
  <c r="L1074" i="6"/>
  <c r="K1074" i="6"/>
  <c r="J1074" i="6"/>
  <c r="I1074" i="6"/>
  <c r="I1059" i="6" s="1"/>
  <c r="I1121" i="6" s="1"/>
  <c r="H1074" i="6"/>
  <c r="G1074" i="6"/>
  <c r="M1073" i="6"/>
  <c r="M1072" i="6"/>
  <c r="M1071" i="6"/>
  <c r="L1070" i="6"/>
  <c r="K1070" i="6"/>
  <c r="J1070" i="6"/>
  <c r="H1070" i="6"/>
  <c r="G1070" i="6"/>
  <c r="M1069" i="6"/>
  <c r="M1068" i="6"/>
  <c r="L1067" i="6"/>
  <c r="K1067" i="6"/>
  <c r="J1067" i="6"/>
  <c r="H1067" i="6"/>
  <c r="G1067" i="6"/>
  <c r="L1065" i="6"/>
  <c r="K1065" i="6"/>
  <c r="J1065" i="6"/>
  <c r="H1065" i="6"/>
  <c r="G1065" i="6"/>
  <c r="M1062" i="6"/>
  <c r="M1061" i="6"/>
  <c r="L1060" i="6"/>
  <c r="K1060" i="6"/>
  <c r="J1060" i="6"/>
  <c r="H1060" i="6"/>
  <c r="G1060" i="6"/>
  <c r="H1056" i="6"/>
  <c r="G1056" i="6"/>
  <c r="H1055" i="6"/>
  <c r="G1055" i="6"/>
  <c r="I1053" i="6"/>
  <c r="H1053" i="6"/>
  <c r="H1052" i="6" s="1"/>
  <c r="G1053" i="6"/>
  <c r="G1052" i="6" s="1"/>
  <c r="I1051" i="6"/>
  <c r="I1120" i="6" s="1"/>
  <c r="L1040" i="6"/>
  <c r="K1040" i="6"/>
  <c r="J1040" i="6"/>
  <c r="M1037" i="6"/>
  <c r="M1036" i="6"/>
  <c r="M1035" i="6"/>
  <c r="L1034" i="6"/>
  <c r="L1033" i="6" s="1"/>
  <c r="K1034" i="6"/>
  <c r="K1033" i="6" s="1"/>
  <c r="J1034" i="6"/>
  <c r="J1033" i="6" s="1"/>
  <c r="H1034" i="6"/>
  <c r="H1033" i="6" s="1"/>
  <c r="G1034" i="6"/>
  <c r="G1033" i="6" s="1"/>
  <c r="M1032" i="6"/>
  <c r="L1031" i="6"/>
  <c r="L1030" i="6" s="1"/>
  <c r="K1031" i="6"/>
  <c r="K1030" i="6" s="1"/>
  <c r="J1031" i="6"/>
  <c r="H1031" i="6"/>
  <c r="G1031" i="6"/>
  <c r="G1030" i="6" s="1"/>
  <c r="H1030" i="6"/>
  <c r="M1029" i="6"/>
  <c r="M1028" i="6"/>
  <c r="M1027" i="6"/>
  <c r="L1026" i="6"/>
  <c r="L1025" i="6" s="1"/>
  <c r="K1026" i="6"/>
  <c r="K1025" i="6" s="1"/>
  <c r="J1026" i="6"/>
  <c r="J1025" i="6" s="1"/>
  <c r="H1026" i="6"/>
  <c r="H1025" i="6" s="1"/>
  <c r="G1026" i="6"/>
  <c r="G1025" i="6" s="1"/>
  <c r="M1024" i="6"/>
  <c r="M1023" i="6"/>
  <c r="M1022" i="6"/>
  <c r="M1021" i="6"/>
  <c r="M1020" i="6"/>
  <c r="M1019" i="6"/>
  <c r="M1018" i="6"/>
  <c r="M1017" i="6"/>
  <c r="M1016" i="6"/>
  <c r="M1015" i="6"/>
  <c r="M1014" i="6"/>
  <c r="M1013" i="6"/>
  <c r="M1012" i="6"/>
  <c r="M1011" i="6"/>
  <c r="M1010" i="6"/>
  <c r="M1009" i="6"/>
  <c r="M1008" i="6"/>
  <c r="L1007" i="6"/>
  <c r="L1006" i="6" s="1"/>
  <c r="K1007" i="6"/>
  <c r="K1006" i="6" s="1"/>
  <c r="J1007" i="6"/>
  <c r="H1007" i="6"/>
  <c r="H1006" i="6" s="1"/>
  <c r="G1007" i="6"/>
  <c r="G1006" i="6" s="1"/>
  <c r="M1003" i="6"/>
  <c r="M1002" i="6"/>
  <c r="M1001" i="6"/>
  <c r="M1000" i="6"/>
  <c r="M999" i="6"/>
  <c r="L998" i="6"/>
  <c r="L997" i="6" s="1"/>
  <c r="K998" i="6"/>
  <c r="K997" i="6" s="1"/>
  <c r="K909" i="6" s="1"/>
  <c r="J998" i="6"/>
  <c r="J997" i="6" s="1"/>
  <c r="J909" i="6" s="1"/>
  <c r="H998" i="6"/>
  <c r="H997" i="6" s="1"/>
  <c r="H909" i="6" s="1"/>
  <c r="G998" i="6"/>
  <c r="G997" i="6" s="1"/>
  <c r="G909" i="6" s="1"/>
  <c r="M996" i="6"/>
  <c r="M995" i="6"/>
  <c r="M994" i="6"/>
  <c r="M993" i="6"/>
  <c r="M992" i="6"/>
  <c r="M991" i="6"/>
  <c r="M990" i="6"/>
  <c r="M989" i="6"/>
  <c r="M988" i="6"/>
  <c r="M987" i="6"/>
  <c r="M986" i="6"/>
  <c r="M985" i="6"/>
  <c r="M984" i="6"/>
  <c r="M983" i="6"/>
  <c r="M982" i="6"/>
  <c r="M981" i="6"/>
  <c r="M980" i="6"/>
  <c r="M979" i="6"/>
  <c r="M978" i="6"/>
  <c r="M977" i="6"/>
  <c r="M976" i="6"/>
  <c r="M975" i="6"/>
  <c r="M974" i="6"/>
  <c r="M973" i="6"/>
  <c r="M972" i="6"/>
  <c r="M971" i="6"/>
  <c r="L970" i="6"/>
  <c r="K970" i="6"/>
  <c r="J970" i="6"/>
  <c r="M970" i="6" s="1"/>
  <c r="H970" i="6"/>
  <c r="G970" i="6"/>
  <c r="M969" i="6"/>
  <c r="M968" i="6"/>
  <c r="M967" i="6"/>
  <c r="M966" i="6"/>
  <c r="L965" i="6"/>
  <c r="K965" i="6"/>
  <c r="J965" i="6"/>
  <c r="H965" i="6"/>
  <c r="G965" i="6"/>
  <c r="M964" i="6"/>
  <c r="M963" i="6"/>
  <c r="M962" i="6"/>
  <c r="M961" i="6"/>
  <c r="L960" i="6"/>
  <c r="K960" i="6"/>
  <c r="J960" i="6"/>
  <c r="H960" i="6"/>
  <c r="G960" i="6"/>
  <c r="M959" i="6"/>
  <c r="M958" i="6"/>
  <c r="M957" i="6"/>
  <c r="M956" i="6"/>
  <c r="M955" i="6"/>
  <c r="M954" i="6"/>
  <c r="L953" i="6"/>
  <c r="K953" i="6"/>
  <c r="J953" i="6"/>
  <c r="H953" i="6"/>
  <c r="G953" i="6"/>
  <c r="M952" i="6"/>
  <c r="M951" i="6"/>
  <c r="M950" i="6"/>
  <c r="M949" i="6"/>
  <c r="M948" i="6"/>
  <c r="L947" i="6"/>
  <c r="K947" i="6"/>
  <c r="J947" i="6"/>
  <c r="H947" i="6"/>
  <c r="G947" i="6"/>
  <c r="M946" i="6"/>
  <c r="M945" i="6"/>
  <c r="L944" i="6"/>
  <c r="K944" i="6"/>
  <c r="J944" i="6"/>
  <c r="H944" i="6"/>
  <c r="G944" i="6"/>
  <c r="M943" i="6"/>
  <c r="M942" i="6"/>
  <c r="M941" i="6"/>
  <c r="M940" i="6"/>
  <c r="M939" i="6"/>
  <c r="M938" i="6"/>
  <c r="M937" i="6"/>
  <c r="M936" i="6"/>
  <c r="L935" i="6"/>
  <c r="K935" i="6"/>
  <c r="J935" i="6"/>
  <c r="H935" i="6"/>
  <c r="G935" i="6"/>
  <c r="M934" i="6"/>
  <c r="M933" i="6"/>
  <c r="M932" i="6"/>
  <c r="M931" i="6"/>
  <c r="M930" i="6"/>
  <c r="M929" i="6"/>
  <c r="M928" i="6"/>
  <c r="M927" i="6"/>
  <c r="M926" i="6"/>
  <c r="M925" i="6"/>
  <c r="L924" i="6"/>
  <c r="K924" i="6"/>
  <c r="J924" i="6"/>
  <c r="H924" i="6"/>
  <c r="G924" i="6"/>
  <c r="M923" i="6"/>
  <c r="M922" i="6"/>
  <c r="M921" i="6"/>
  <c r="M920" i="6"/>
  <c r="M919" i="6"/>
  <c r="M918" i="6"/>
  <c r="M917" i="6"/>
  <c r="L916" i="6"/>
  <c r="K916" i="6"/>
  <c r="J916" i="6"/>
  <c r="H916" i="6"/>
  <c r="G916" i="6"/>
  <c r="M915" i="6"/>
  <c r="M914" i="6"/>
  <c r="M913" i="6"/>
  <c r="M912" i="6"/>
  <c r="L911" i="6"/>
  <c r="K911" i="6"/>
  <c r="J911" i="6"/>
  <c r="M911" i="6" s="1"/>
  <c r="H911" i="6"/>
  <c r="G911" i="6"/>
  <c r="M908" i="6"/>
  <c r="L907" i="6"/>
  <c r="K907" i="6"/>
  <c r="J907" i="6"/>
  <c r="H907" i="6"/>
  <c r="M906" i="6"/>
  <c r="H903" i="6"/>
  <c r="H900" i="6"/>
  <c r="H899" i="6" s="1"/>
  <c r="G900" i="6"/>
  <c r="G899" i="6"/>
  <c r="G898" i="6" s="1"/>
  <c r="G1040" i="6" s="1"/>
  <c r="M886" i="6"/>
  <c r="M885" i="6"/>
  <c r="M884" i="6"/>
  <c r="M883" i="6"/>
  <c r="M882" i="6"/>
  <c r="M881" i="6"/>
  <c r="L880" i="6"/>
  <c r="K880" i="6"/>
  <c r="J880" i="6"/>
  <c r="H880" i="6"/>
  <c r="G880" i="6"/>
  <c r="M879" i="6"/>
  <c r="L878" i="6"/>
  <c r="K878" i="6"/>
  <c r="J878" i="6"/>
  <c r="H878" i="6"/>
  <c r="G878" i="6"/>
  <c r="M877" i="6"/>
  <c r="L876" i="6"/>
  <c r="K876" i="6"/>
  <c r="J876" i="6"/>
  <c r="I876" i="6"/>
  <c r="I862" i="6" s="1"/>
  <c r="I889" i="6" s="1"/>
  <c r="I891" i="6" s="1"/>
  <c r="H876" i="6"/>
  <c r="G876" i="6"/>
  <c r="M875" i="6"/>
  <c r="M874" i="6"/>
  <c r="M873" i="6"/>
  <c r="L872" i="6"/>
  <c r="K872" i="6"/>
  <c r="J872" i="6"/>
  <c r="H872" i="6"/>
  <c r="G872" i="6"/>
  <c r="M871" i="6"/>
  <c r="M870" i="6"/>
  <c r="M869" i="6"/>
  <c r="M868" i="6"/>
  <c r="M867" i="6"/>
  <c r="L866" i="6"/>
  <c r="K866" i="6"/>
  <c r="J866" i="6"/>
  <c r="H866" i="6"/>
  <c r="G866" i="6"/>
  <c r="M865" i="6"/>
  <c r="M864" i="6"/>
  <c r="L863" i="6"/>
  <c r="K863" i="6"/>
  <c r="J863" i="6"/>
  <c r="H863" i="6"/>
  <c r="G863" i="6"/>
  <c r="I856" i="6"/>
  <c r="L854" i="6"/>
  <c r="L831" i="6" s="1"/>
  <c r="K854" i="6"/>
  <c r="G854" i="6"/>
  <c r="M853" i="6"/>
  <c r="L853" i="6"/>
  <c r="K853" i="6"/>
  <c r="K856" i="6" s="1"/>
  <c r="J853" i="6"/>
  <c r="M851" i="6"/>
  <c r="M850" i="6"/>
  <c r="G850" i="6"/>
  <c r="M849" i="6"/>
  <c r="M848" i="6"/>
  <c r="M847" i="6"/>
  <c r="H847" i="6"/>
  <c r="H856" i="6" s="1"/>
  <c r="G847" i="6"/>
  <c r="M846" i="6"/>
  <c r="M845" i="6"/>
  <c r="M844" i="6"/>
  <c r="M843" i="6"/>
  <c r="J842" i="6"/>
  <c r="J839" i="6" s="1"/>
  <c r="H842" i="6"/>
  <c r="G842" i="6"/>
  <c r="M841" i="6"/>
  <c r="M840" i="6"/>
  <c r="H840" i="6"/>
  <c r="G840" i="6"/>
  <c r="K839" i="6"/>
  <c r="H837" i="6"/>
  <c r="H836" i="6" s="1"/>
  <c r="G837" i="6"/>
  <c r="G836" i="6" s="1"/>
  <c r="H834" i="6"/>
  <c r="G834" i="6"/>
  <c r="G833" i="6" s="1"/>
  <c r="H833" i="6"/>
  <c r="H832" i="6" s="1"/>
  <c r="H831" i="6" s="1"/>
  <c r="K831" i="6"/>
  <c r="M822" i="6"/>
  <c r="M819" i="6"/>
  <c r="M818" i="6"/>
  <c r="M817" i="6"/>
  <c r="L816" i="6"/>
  <c r="K816" i="6"/>
  <c r="J816" i="6"/>
  <c r="G816" i="6"/>
  <c r="M815" i="6"/>
  <c r="M814" i="6"/>
  <c r="L813" i="6"/>
  <c r="L812" i="6" s="1"/>
  <c r="K813" i="6"/>
  <c r="K823" i="6" s="1"/>
  <c r="K825" i="6" s="1"/>
  <c r="J813" i="6"/>
  <c r="G813" i="6"/>
  <c r="G823" i="6" s="1"/>
  <c r="G810" i="6"/>
  <c r="G809" i="6" s="1"/>
  <c r="G807" i="6"/>
  <c r="G806" i="6" s="1"/>
  <c r="M804" i="6"/>
  <c r="L804" i="6"/>
  <c r="L822" i="6" s="1"/>
  <c r="K804" i="6"/>
  <c r="K822" i="6" s="1"/>
  <c r="J804" i="6"/>
  <c r="J822" i="6" s="1"/>
  <c r="H794" i="6"/>
  <c r="G794" i="6"/>
  <c r="M793" i="6"/>
  <c r="L793" i="6"/>
  <c r="K793" i="6"/>
  <c r="J793" i="6"/>
  <c r="M790" i="6"/>
  <c r="M789" i="6"/>
  <c r="M788" i="6"/>
  <c r="H788" i="6"/>
  <c r="M787" i="6"/>
  <c r="M786" i="6"/>
  <c r="M785" i="6"/>
  <c r="M784" i="6"/>
  <c r="M783" i="6"/>
  <c r="M782" i="6"/>
  <c r="H782" i="6"/>
  <c r="M781" i="6"/>
  <c r="M780" i="6"/>
  <c r="M779" i="6"/>
  <c r="M778" i="6"/>
  <c r="M777" i="6"/>
  <c r="L776" i="6"/>
  <c r="L772" i="6" s="1"/>
  <c r="L764" i="6" s="1"/>
  <c r="K776" i="6"/>
  <c r="J776" i="6"/>
  <c r="J772" i="6" s="1"/>
  <c r="J764" i="6" s="1"/>
  <c r="H776" i="6"/>
  <c r="M775" i="6"/>
  <c r="M774" i="6"/>
  <c r="M773" i="6"/>
  <c r="G772" i="6"/>
  <c r="H770" i="6"/>
  <c r="H769" i="6" s="1"/>
  <c r="G770" i="6"/>
  <c r="G769" i="6" s="1"/>
  <c r="H767" i="6"/>
  <c r="H766" i="6" s="1"/>
  <c r="G767" i="6"/>
  <c r="G766" i="6" s="1"/>
  <c r="G765" i="6" s="1"/>
  <c r="M757" i="6"/>
  <c r="L754" i="6"/>
  <c r="K754" i="6"/>
  <c r="J754" i="6"/>
  <c r="M751" i="6"/>
  <c r="M750" i="6"/>
  <c r="L749" i="6"/>
  <c r="L748" i="6" s="1"/>
  <c r="K749" i="6"/>
  <c r="K748" i="6" s="1"/>
  <c r="J749" i="6"/>
  <c r="J748" i="6" s="1"/>
  <c r="H749" i="6"/>
  <c r="H748" i="6" s="1"/>
  <c r="G749" i="6"/>
  <c r="G748" i="6" s="1"/>
  <c r="M747" i="6"/>
  <c r="M746" i="6"/>
  <c r="M745" i="6"/>
  <c r="M744" i="6"/>
  <c r="L743" i="6"/>
  <c r="L742" i="6" s="1"/>
  <c r="K743" i="6"/>
  <c r="K742" i="6" s="1"/>
  <c r="J743" i="6"/>
  <c r="J742" i="6" s="1"/>
  <c r="H743" i="6"/>
  <c r="H742" i="6" s="1"/>
  <c r="G743" i="6"/>
  <c r="G742" i="6" s="1"/>
  <c r="M736" i="6"/>
  <c r="L735" i="6"/>
  <c r="K735" i="6"/>
  <c r="J735" i="6"/>
  <c r="H735" i="6"/>
  <c r="G735" i="6"/>
  <c r="M734" i="6"/>
  <c r="M733" i="6"/>
  <c r="L732" i="6"/>
  <c r="K732" i="6"/>
  <c r="J732" i="6"/>
  <c r="H732" i="6"/>
  <c r="G732" i="6"/>
  <c r="M731" i="6"/>
  <c r="M730" i="6"/>
  <c r="L729" i="6"/>
  <c r="K729" i="6"/>
  <c r="J729" i="6"/>
  <c r="H729" i="6"/>
  <c r="G729" i="6"/>
  <c r="M728" i="6"/>
  <c r="M727" i="6"/>
  <c r="L726" i="6"/>
  <c r="K726" i="6"/>
  <c r="J726" i="6"/>
  <c r="H726" i="6"/>
  <c r="G726" i="6"/>
  <c r="M725" i="6"/>
  <c r="M724" i="6"/>
  <c r="L723" i="6"/>
  <c r="K723" i="6"/>
  <c r="J723" i="6"/>
  <c r="H723" i="6"/>
  <c r="G723" i="6"/>
  <c r="M722" i="6"/>
  <c r="M721" i="6"/>
  <c r="L720" i="6"/>
  <c r="K720" i="6"/>
  <c r="J720" i="6"/>
  <c r="M720" i="6" s="1"/>
  <c r="H720" i="6"/>
  <c r="G720" i="6"/>
  <c r="M719" i="6"/>
  <c r="M718" i="6"/>
  <c r="L717" i="6"/>
  <c r="K717" i="6"/>
  <c r="J717" i="6"/>
  <c r="H717" i="6"/>
  <c r="G717" i="6"/>
  <c r="H712" i="6"/>
  <c r="H711" i="6" s="1"/>
  <c r="G712" i="6"/>
  <c r="G711" i="6" s="1"/>
  <c r="H709" i="6"/>
  <c r="G709" i="6"/>
  <c r="H708" i="6"/>
  <c r="G708" i="6"/>
  <c r="I698" i="6"/>
  <c r="I697" i="6"/>
  <c r="M696" i="6"/>
  <c r="L696" i="6"/>
  <c r="K696" i="6"/>
  <c r="J696" i="6"/>
  <c r="I696" i="6"/>
  <c r="M692" i="6"/>
  <c r="M691" i="6"/>
  <c r="M690" i="6"/>
  <c r="M689" i="6"/>
  <c r="L688" i="6"/>
  <c r="L687" i="6" s="1"/>
  <c r="K688" i="6"/>
  <c r="J688" i="6"/>
  <c r="J687" i="6" s="1"/>
  <c r="H688" i="6"/>
  <c r="G688" i="6"/>
  <c r="G687" i="6" s="1"/>
  <c r="H687" i="6"/>
  <c r="M686" i="6"/>
  <c r="M685" i="6"/>
  <c r="M684" i="6"/>
  <c r="M683" i="6"/>
  <c r="M682" i="6"/>
  <c r="L681" i="6"/>
  <c r="K681" i="6"/>
  <c r="J681" i="6"/>
  <c r="J680" i="6" s="1"/>
  <c r="H681" i="6"/>
  <c r="H680" i="6" s="1"/>
  <c r="G681" i="6"/>
  <c r="G680" i="6" s="1"/>
  <c r="K680" i="6"/>
  <c r="M679" i="6"/>
  <c r="M678" i="6"/>
  <c r="M677" i="6"/>
  <c r="M676" i="6"/>
  <c r="L675" i="6"/>
  <c r="L674" i="6" s="1"/>
  <c r="K675" i="6"/>
  <c r="J675" i="6"/>
  <c r="J674" i="6" s="1"/>
  <c r="H675" i="6"/>
  <c r="H674" i="6" s="1"/>
  <c r="G675" i="6"/>
  <c r="G674" i="6" s="1"/>
  <c r="K674" i="6"/>
  <c r="M673" i="6"/>
  <c r="M672" i="6"/>
  <c r="M671" i="6"/>
  <c r="M670" i="6"/>
  <c r="M669" i="6"/>
  <c r="L668" i="6"/>
  <c r="L667" i="6" s="1"/>
  <c r="K668" i="6"/>
  <c r="K667" i="6" s="1"/>
  <c r="J668" i="6"/>
  <c r="H668" i="6"/>
  <c r="G668" i="6"/>
  <c r="G667" i="6" s="1"/>
  <c r="J667" i="6"/>
  <c r="H667" i="6"/>
  <c r="M665" i="6"/>
  <c r="L664" i="6"/>
  <c r="K664" i="6"/>
  <c r="J664" i="6"/>
  <c r="H664" i="6"/>
  <c r="G664" i="6"/>
  <c r="M663" i="6"/>
  <c r="M662" i="6"/>
  <c r="M661" i="6"/>
  <c r="M660" i="6"/>
  <c r="M659" i="6"/>
  <c r="M658" i="6"/>
  <c r="M657" i="6"/>
  <c r="M656" i="6"/>
  <c r="M655" i="6"/>
  <c r="M654" i="6"/>
  <c r="M653" i="6"/>
  <c r="M652" i="6"/>
  <c r="M651" i="6"/>
  <c r="M650" i="6"/>
  <c r="M649" i="6"/>
  <c r="M648" i="6"/>
  <c r="L647" i="6"/>
  <c r="K647" i="6"/>
  <c r="J647" i="6"/>
  <c r="H647" i="6"/>
  <c r="G647" i="6"/>
  <c r="M646" i="6"/>
  <c r="L645" i="6"/>
  <c r="K645" i="6"/>
  <c r="J645" i="6"/>
  <c r="H645" i="6"/>
  <c r="G645" i="6"/>
  <c r="M644" i="6"/>
  <c r="M643" i="6"/>
  <c r="M642" i="6"/>
  <c r="L641" i="6"/>
  <c r="K641" i="6"/>
  <c r="J641" i="6"/>
  <c r="M641" i="6" s="1"/>
  <c r="H641" i="6"/>
  <c r="G641" i="6"/>
  <c r="M640" i="6"/>
  <c r="L639" i="6"/>
  <c r="K639" i="6"/>
  <c r="J639" i="6"/>
  <c r="H639" i="6"/>
  <c r="G639" i="6"/>
  <c r="M638" i="6"/>
  <c r="L637" i="6"/>
  <c r="K637" i="6"/>
  <c r="J637" i="6"/>
  <c r="H637" i="6"/>
  <c r="G637" i="6"/>
  <c r="M636" i="6"/>
  <c r="L635" i="6"/>
  <c r="K635" i="6"/>
  <c r="J635" i="6"/>
  <c r="H635" i="6"/>
  <c r="G635" i="6"/>
  <c r="M634" i="6"/>
  <c r="M633" i="6"/>
  <c r="M632" i="6"/>
  <c r="L631" i="6"/>
  <c r="K631" i="6"/>
  <c r="J631" i="6"/>
  <c r="H631" i="6"/>
  <c r="G631" i="6"/>
  <c r="M630" i="6"/>
  <c r="M629" i="6"/>
  <c r="M628" i="6"/>
  <c r="M627" i="6"/>
  <c r="M626" i="6"/>
  <c r="L625" i="6"/>
  <c r="K625" i="6"/>
  <c r="J625" i="6"/>
  <c r="H625" i="6"/>
  <c r="G625" i="6"/>
  <c r="M624" i="6"/>
  <c r="M623" i="6"/>
  <c r="L622" i="6"/>
  <c r="K622" i="6"/>
  <c r="J622" i="6"/>
  <c r="H622" i="6"/>
  <c r="G622" i="6"/>
  <c r="M621" i="6"/>
  <c r="M620" i="6"/>
  <c r="M619" i="6"/>
  <c r="M618" i="6"/>
  <c r="L617" i="6"/>
  <c r="K617" i="6"/>
  <c r="J617" i="6"/>
  <c r="H617" i="6"/>
  <c r="G617" i="6"/>
  <c r="H612" i="6"/>
  <c r="H611" i="6" s="1"/>
  <c r="G612" i="6"/>
  <c r="G611" i="6"/>
  <c r="H609" i="6"/>
  <c r="H608" i="6" s="1"/>
  <c r="G609" i="6"/>
  <c r="G608" i="6" s="1"/>
  <c r="G607" i="6" s="1"/>
  <c r="M605" i="6"/>
  <c r="L604" i="6"/>
  <c r="L603" i="6" s="1"/>
  <c r="L602" i="6" s="1"/>
  <c r="L601" i="6" s="1"/>
  <c r="K604" i="6"/>
  <c r="K603" i="6" s="1"/>
  <c r="K602" i="6" s="1"/>
  <c r="K601" i="6" s="1"/>
  <c r="J604" i="6"/>
  <c r="H604" i="6"/>
  <c r="H603" i="6" s="1"/>
  <c r="H602" i="6" s="1"/>
  <c r="H601" i="6" s="1"/>
  <c r="G604" i="6"/>
  <c r="G603" i="6" s="1"/>
  <c r="G602" i="6" s="1"/>
  <c r="G601" i="6" s="1"/>
  <c r="J603" i="6"/>
  <c r="J602" i="6"/>
  <c r="J601" i="6" s="1"/>
  <c r="M594" i="6"/>
  <c r="M589" i="6"/>
  <c r="M588" i="6"/>
  <c r="M587" i="6"/>
  <c r="L586" i="6"/>
  <c r="L585" i="6" s="1"/>
  <c r="K586" i="6"/>
  <c r="K585" i="6" s="1"/>
  <c r="J586" i="6"/>
  <c r="G586" i="6"/>
  <c r="G585" i="6" s="1"/>
  <c r="M584" i="6"/>
  <c r="M583" i="6"/>
  <c r="M582" i="6"/>
  <c r="L581" i="6"/>
  <c r="L580" i="6" s="1"/>
  <c r="K581" i="6"/>
  <c r="K580" i="6" s="1"/>
  <c r="J581" i="6"/>
  <c r="J580" i="6" s="1"/>
  <c r="G581" i="6"/>
  <c r="G580" i="6" s="1"/>
  <c r="M577" i="6"/>
  <c r="M576" i="6"/>
  <c r="M575" i="6"/>
  <c r="M574" i="6"/>
  <c r="M573" i="6"/>
  <c r="M572" i="6"/>
  <c r="L571" i="6"/>
  <c r="K571" i="6"/>
  <c r="J571" i="6"/>
  <c r="G571" i="6"/>
  <c r="M570" i="6"/>
  <c r="L569" i="6"/>
  <c r="K569" i="6"/>
  <c r="J569" i="6"/>
  <c r="G569" i="6"/>
  <c r="M568" i="6"/>
  <c r="M567" i="6"/>
  <c r="M566" i="6"/>
  <c r="M565" i="6"/>
  <c r="L564" i="6"/>
  <c r="K564" i="6"/>
  <c r="J564" i="6"/>
  <c r="G564" i="6"/>
  <c r="M563" i="6"/>
  <c r="M562" i="6"/>
  <c r="L561" i="6"/>
  <c r="K561" i="6"/>
  <c r="J561" i="6"/>
  <c r="G561" i="6"/>
  <c r="M560" i="6"/>
  <c r="M559" i="6"/>
  <c r="L558" i="6"/>
  <c r="K558" i="6"/>
  <c r="J558" i="6"/>
  <c r="G558" i="6"/>
  <c r="M557" i="6"/>
  <c r="M556" i="6"/>
  <c r="L555" i="6"/>
  <c r="K555" i="6"/>
  <c r="J555" i="6"/>
  <c r="M555" i="6" s="1"/>
  <c r="G555" i="6"/>
  <c r="M554" i="6"/>
  <c r="M553" i="6"/>
  <c r="M552" i="6"/>
  <c r="M551" i="6"/>
  <c r="M550" i="6"/>
  <c r="M549" i="6"/>
  <c r="M548" i="6"/>
  <c r="L547" i="6"/>
  <c r="K547" i="6"/>
  <c r="J547" i="6"/>
  <c r="G547" i="6"/>
  <c r="M546" i="6"/>
  <c r="L545" i="6"/>
  <c r="K545" i="6"/>
  <c r="J545" i="6"/>
  <c r="G545" i="6"/>
  <c r="M544" i="6"/>
  <c r="M543" i="6"/>
  <c r="M542" i="6"/>
  <c r="M541" i="6"/>
  <c r="L540" i="6"/>
  <c r="K540" i="6"/>
  <c r="J540" i="6"/>
  <c r="M540" i="6" s="1"/>
  <c r="G540" i="6"/>
  <c r="M539" i="6"/>
  <c r="M538" i="6"/>
  <c r="M537" i="6"/>
  <c r="M536" i="6"/>
  <c r="L535" i="6"/>
  <c r="K535" i="6"/>
  <c r="J535" i="6"/>
  <c r="G535" i="6"/>
  <c r="I524" i="6"/>
  <c r="I527" i="6" s="1"/>
  <c r="H524" i="6"/>
  <c r="H527" i="6" s="1"/>
  <c r="M519" i="6"/>
  <c r="M518" i="6"/>
  <c r="M517" i="6"/>
  <c r="M516" i="6"/>
  <c r="M515" i="6"/>
  <c r="M514" i="6"/>
  <c r="M513" i="6"/>
  <c r="L512" i="6"/>
  <c r="K512" i="6"/>
  <c r="J512" i="6"/>
  <c r="G512" i="6"/>
  <c r="M511" i="6"/>
  <c r="M510" i="6"/>
  <c r="L509" i="6"/>
  <c r="K509" i="6"/>
  <c r="J509" i="6"/>
  <c r="G509" i="6"/>
  <c r="M508" i="6"/>
  <c r="M507" i="6"/>
  <c r="L506" i="6"/>
  <c r="K506" i="6"/>
  <c r="J506" i="6"/>
  <c r="G506" i="6"/>
  <c r="M505" i="6"/>
  <c r="M504" i="6"/>
  <c r="M503" i="6"/>
  <c r="M502" i="6"/>
  <c r="L501" i="6"/>
  <c r="K501" i="6"/>
  <c r="J501" i="6"/>
  <c r="G501" i="6"/>
  <c r="M500" i="6"/>
  <c r="M499" i="6"/>
  <c r="M498" i="6"/>
  <c r="M497" i="6"/>
  <c r="L496" i="6"/>
  <c r="K496" i="6"/>
  <c r="J496" i="6"/>
  <c r="G496" i="6"/>
  <c r="M495" i="6"/>
  <c r="M494" i="6"/>
  <c r="M493" i="6"/>
  <c r="M492" i="6"/>
  <c r="L491" i="6"/>
  <c r="K491" i="6"/>
  <c r="J491" i="6"/>
  <c r="G491" i="6"/>
  <c r="M479" i="6"/>
  <c r="L479" i="6"/>
  <c r="K479" i="6"/>
  <c r="J479" i="6"/>
  <c r="I479" i="6"/>
  <c r="M475" i="6"/>
  <c r="M474" i="6"/>
  <c r="M473" i="6"/>
  <c r="L472" i="6"/>
  <c r="K472" i="6"/>
  <c r="J472" i="6"/>
  <c r="H472" i="6"/>
  <c r="G472" i="6"/>
  <c r="M471" i="6"/>
  <c r="L470" i="6"/>
  <c r="K470" i="6"/>
  <c r="J470" i="6"/>
  <c r="H470" i="6"/>
  <c r="G470" i="6"/>
  <c r="M469" i="6"/>
  <c r="L468" i="6"/>
  <c r="K468" i="6"/>
  <c r="M468" i="6" s="1"/>
  <c r="J468" i="6"/>
  <c r="I468" i="6"/>
  <c r="H468" i="6"/>
  <c r="G468" i="6"/>
  <c r="M467" i="6"/>
  <c r="M466" i="6"/>
  <c r="M465" i="6"/>
  <c r="M464" i="6"/>
  <c r="M463" i="6"/>
  <c r="L462" i="6"/>
  <c r="K462" i="6"/>
  <c r="J462" i="6"/>
  <c r="H462" i="6"/>
  <c r="G462" i="6"/>
  <c r="M461" i="6"/>
  <c r="M460" i="6"/>
  <c r="L459" i="6"/>
  <c r="K459" i="6"/>
  <c r="J459" i="6"/>
  <c r="H459" i="6"/>
  <c r="G459" i="6"/>
  <c r="M458" i="6"/>
  <c r="M457" i="6"/>
  <c r="M456" i="6"/>
  <c r="L455" i="6"/>
  <c r="K455" i="6"/>
  <c r="J455" i="6"/>
  <c r="M455" i="6" s="1"/>
  <c r="I455" i="6"/>
  <c r="I450" i="6" s="1"/>
  <c r="I449" i="6" s="1"/>
  <c r="I480" i="6" s="1"/>
  <c r="H455" i="6"/>
  <c r="G455" i="6"/>
  <c r="M454" i="6"/>
  <c r="M453" i="6"/>
  <c r="M452" i="6"/>
  <c r="L451" i="6"/>
  <c r="K451" i="6"/>
  <c r="J451" i="6"/>
  <c r="I451" i="6"/>
  <c r="H451" i="6"/>
  <c r="G451" i="6"/>
  <c r="I447" i="6"/>
  <c r="I446" i="6" s="1"/>
  <c r="H447" i="6"/>
  <c r="H446" i="6" s="1"/>
  <c r="G447" i="6"/>
  <c r="G446" i="6" s="1"/>
  <c r="H444" i="6"/>
  <c r="H443" i="6" s="1"/>
  <c r="G444" i="6"/>
  <c r="G443" i="6" s="1"/>
  <c r="I435" i="6"/>
  <c r="I433" i="6"/>
  <c r="M431" i="6"/>
  <c r="L431" i="6"/>
  <c r="K431" i="6"/>
  <c r="J431" i="6"/>
  <c r="I431" i="6"/>
  <c r="M427" i="6"/>
  <c r="M426" i="6"/>
  <c r="M425" i="6"/>
  <c r="L424" i="6"/>
  <c r="L423" i="6" s="1"/>
  <c r="K424" i="6"/>
  <c r="K423" i="6" s="1"/>
  <c r="J424" i="6"/>
  <c r="H424" i="6"/>
  <c r="H423" i="6" s="1"/>
  <c r="G424" i="6"/>
  <c r="G423" i="6" s="1"/>
  <c r="J423" i="6"/>
  <c r="M423" i="6" s="1"/>
  <c r="M422" i="6"/>
  <c r="M421" i="6"/>
  <c r="L420" i="6"/>
  <c r="L419" i="6" s="1"/>
  <c r="K420" i="6"/>
  <c r="K419" i="6" s="1"/>
  <c r="J420" i="6"/>
  <c r="J419" i="6" s="1"/>
  <c r="H420" i="6"/>
  <c r="H419" i="6" s="1"/>
  <c r="G420" i="6"/>
  <c r="G419" i="6" s="1"/>
  <c r="M418" i="6"/>
  <c r="L417" i="6"/>
  <c r="L416" i="6" s="1"/>
  <c r="K417" i="6"/>
  <c r="K416" i="6" s="1"/>
  <c r="J417" i="6"/>
  <c r="J416" i="6" s="1"/>
  <c r="H417" i="6"/>
  <c r="H416" i="6" s="1"/>
  <c r="G417" i="6"/>
  <c r="G416" i="6" s="1"/>
  <c r="M415" i="6"/>
  <c r="M414" i="6"/>
  <c r="M413" i="6"/>
  <c r="M412" i="6"/>
  <c r="L411" i="6"/>
  <c r="L410" i="6" s="1"/>
  <c r="K411" i="6"/>
  <c r="K410" i="6" s="1"/>
  <c r="J411" i="6"/>
  <c r="J410" i="6" s="1"/>
  <c r="H411" i="6"/>
  <c r="H410" i="6" s="1"/>
  <c r="G411" i="6"/>
  <c r="G410" i="6" s="1"/>
  <c r="M408" i="6"/>
  <c r="L407" i="6"/>
  <c r="K407" i="6"/>
  <c r="K406" i="6" s="1"/>
  <c r="J407" i="6"/>
  <c r="J406" i="6" s="1"/>
  <c r="H407" i="6"/>
  <c r="G407" i="6"/>
  <c r="H406" i="6"/>
  <c r="G406" i="6"/>
  <c r="M405" i="6"/>
  <c r="M404" i="6"/>
  <c r="M403" i="6"/>
  <c r="M402" i="6"/>
  <c r="M401" i="6"/>
  <c r="M400" i="6"/>
  <c r="M399" i="6"/>
  <c r="M398" i="6"/>
  <c r="M397" i="6"/>
  <c r="M396" i="6"/>
  <c r="M395" i="6"/>
  <c r="M394" i="6"/>
  <c r="M393" i="6"/>
  <c r="M392" i="6"/>
  <c r="M391" i="6"/>
  <c r="M390" i="6"/>
  <c r="L389" i="6"/>
  <c r="K389" i="6"/>
  <c r="J389" i="6"/>
  <c r="H389" i="6"/>
  <c r="G389" i="6"/>
  <c r="M388" i="6"/>
  <c r="M387" i="6"/>
  <c r="L386" i="6"/>
  <c r="K386" i="6"/>
  <c r="J386" i="6"/>
  <c r="H386" i="6"/>
  <c r="G386" i="6"/>
  <c r="M385" i="6"/>
  <c r="L384" i="6"/>
  <c r="K384" i="6"/>
  <c r="J384" i="6"/>
  <c r="H384" i="6"/>
  <c r="G384" i="6"/>
  <c r="M383" i="6"/>
  <c r="M382" i="6"/>
  <c r="L381" i="6"/>
  <c r="K381" i="6"/>
  <c r="J381" i="6"/>
  <c r="H381" i="6"/>
  <c r="G381" i="6"/>
  <c r="M380" i="6"/>
  <c r="M379" i="6"/>
  <c r="M378" i="6"/>
  <c r="M377" i="6"/>
  <c r="M376" i="6"/>
  <c r="L375" i="6"/>
  <c r="K375" i="6"/>
  <c r="J375" i="6"/>
  <c r="H375" i="6"/>
  <c r="M374" i="6"/>
  <c r="M373" i="6"/>
  <c r="M372" i="6"/>
  <c r="M371" i="6"/>
  <c r="M370" i="6"/>
  <c r="M369" i="6"/>
  <c r="M368" i="6"/>
  <c r="M367" i="6"/>
  <c r="M366" i="6"/>
  <c r="M365" i="6"/>
  <c r="L364" i="6"/>
  <c r="K364" i="6"/>
  <c r="J364" i="6"/>
  <c r="H364" i="6"/>
  <c r="G364" i="6"/>
  <c r="M363" i="6"/>
  <c r="M362" i="6"/>
  <c r="M361" i="6"/>
  <c r="L360" i="6"/>
  <c r="K360" i="6"/>
  <c r="J360" i="6"/>
  <c r="H360" i="6"/>
  <c r="G360" i="6"/>
  <c r="M359" i="6"/>
  <c r="M358" i="6"/>
  <c r="M357" i="6"/>
  <c r="M356" i="6"/>
  <c r="L355" i="6"/>
  <c r="K355" i="6"/>
  <c r="J355" i="6"/>
  <c r="H355" i="6"/>
  <c r="G355" i="6"/>
  <c r="I354" i="6"/>
  <c r="M352" i="6"/>
  <c r="H349" i="6"/>
  <c r="H348" i="6" s="1"/>
  <c r="G349" i="6"/>
  <c r="G348" i="6" s="1"/>
  <c r="H346" i="6"/>
  <c r="H345" i="6" s="1"/>
  <c r="G346" i="6"/>
  <c r="G345" i="6" s="1"/>
  <c r="M331" i="6"/>
  <c r="M330" i="6"/>
  <c r="M329" i="6"/>
  <c r="L328" i="6"/>
  <c r="K328" i="6"/>
  <c r="J328" i="6"/>
  <c r="H328" i="6"/>
  <c r="G328" i="6"/>
  <c r="M327" i="6"/>
  <c r="L326" i="6"/>
  <c r="K326" i="6"/>
  <c r="J326" i="6"/>
  <c r="H326" i="6"/>
  <c r="G326" i="6"/>
  <c r="M325" i="6"/>
  <c r="L324" i="6"/>
  <c r="K324" i="6"/>
  <c r="J324" i="6"/>
  <c r="H324" i="6"/>
  <c r="G324" i="6"/>
  <c r="M323" i="6"/>
  <c r="M322" i="6"/>
  <c r="L321" i="6"/>
  <c r="K321" i="6"/>
  <c r="J321" i="6"/>
  <c r="H321" i="6"/>
  <c r="G321" i="6"/>
  <c r="M320" i="6"/>
  <c r="M319" i="6"/>
  <c r="L318" i="6"/>
  <c r="K318" i="6"/>
  <c r="J318" i="6"/>
  <c r="H318" i="6"/>
  <c r="G318" i="6"/>
  <c r="J316" i="6"/>
  <c r="M316" i="6" s="1"/>
  <c r="M315" i="6" s="1"/>
  <c r="M314" i="6" s="1"/>
  <c r="L315" i="6"/>
  <c r="L314" i="6" s="1"/>
  <c r="K315" i="6"/>
  <c r="K314" i="6" s="1"/>
  <c r="H315" i="6"/>
  <c r="H314" i="6" s="1"/>
  <c r="G315" i="6"/>
  <c r="G314" i="6" s="1"/>
  <c r="J313" i="6"/>
  <c r="M313" i="6" s="1"/>
  <c r="M312" i="6" s="1"/>
  <c r="M311" i="6" s="1"/>
  <c r="L312" i="6"/>
  <c r="L311" i="6" s="1"/>
  <c r="K312" i="6"/>
  <c r="K311" i="6" s="1"/>
  <c r="H312" i="6"/>
  <c r="H311" i="6" s="1"/>
  <c r="G312" i="6"/>
  <c r="G311" i="6"/>
  <c r="L299" i="6"/>
  <c r="K299" i="6"/>
  <c r="J299" i="6"/>
  <c r="M295" i="6"/>
  <c r="M294" i="6"/>
  <c r="M293" i="6"/>
  <c r="M292" i="6"/>
  <c r="M291" i="6"/>
  <c r="M290" i="6"/>
  <c r="M289" i="6"/>
  <c r="M288" i="6"/>
  <c r="L287" i="6"/>
  <c r="K287" i="6"/>
  <c r="J287" i="6"/>
  <c r="H287" i="6"/>
  <c r="G287" i="6"/>
  <c r="M286" i="6"/>
  <c r="L285" i="6"/>
  <c r="K285" i="6"/>
  <c r="J285" i="6"/>
  <c r="H285" i="6"/>
  <c r="G285" i="6"/>
  <c r="M284" i="6"/>
  <c r="L283" i="6"/>
  <c r="K283" i="6"/>
  <c r="J283" i="6"/>
  <c r="H283" i="6"/>
  <c r="G283" i="6"/>
  <c r="M282" i="6"/>
  <c r="M281" i="6"/>
  <c r="L280" i="6"/>
  <c r="K280" i="6"/>
  <c r="J280" i="6"/>
  <c r="H280" i="6"/>
  <c r="G280" i="6"/>
  <c r="M279" i="6"/>
  <c r="M278" i="6"/>
  <c r="L277" i="6"/>
  <c r="K277" i="6"/>
  <c r="J277" i="6"/>
  <c r="H277" i="6"/>
  <c r="G277" i="6"/>
  <c r="I276" i="6"/>
  <c r="H273" i="6"/>
  <c r="H272" i="6" s="1"/>
  <c r="G273" i="6"/>
  <c r="G272" i="6" s="1"/>
  <c r="H270" i="6"/>
  <c r="H269" i="6" s="1"/>
  <c r="G270" i="6"/>
  <c r="G269" i="6" s="1"/>
  <c r="I258" i="6"/>
  <c r="G258" i="6"/>
  <c r="M254" i="6"/>
  <c r="L252" i="6"/>
  <c r="L251" i="6" s="1"/>
  <c r="K252" i="6"/>
  <c r="J252" i="6"/>
  <c r="J251" i="6" s="1"/>
  <c r="H252" i="6"/>
  <c r="G252" i="6"/>
  <c r="G251" i="6" s="1"/>
  <c r="K251" i="6"/>
  <c r="H251" i="6"/>
  <c r="M250" i="6"/>
  <c r="L249" i="6"/>
  <c r="K249" i="6"/>
  <c r="K248" i="6" s="1"/>
  <c r="J249" i="6"/>
  <c r="J248" i="6" s="1"/>
  <c r="H249" i="6"/>
  <c r="H248" i="6" s="1"/>
  <c r="G249" i="6"/>
  <c r="G248" i="6"/>
  <c r="M247" i="6"/>
  <c r="M246" i="6"/>
  <c r="M245" i="6"/>
  <c r="M244" i="6"/>
  <c r="M243" i="6"/>
  <c r="L242" i="6"/>
  <c r="L241" i="6" s="1"/>
  <c r="K242" i="6"/>
  <c r="K241" i="6" s="1"/>
  <c r="J242" i="6"/>
  <c r="H242" i="6"/>
  <c r="H241" i="6" s="1"/>
  <c r="G242" i="6"/>
  <c r="G241" i="6"/>
  <c r="I240" i="6"/>
  <c r="I259" i="6" s="1"/>
  <c r="M239" i="6"/>
  <c r="L238" i="6"/>
  <c r="L237" i="6" s="1"/>
  <c r="L177" i="6" s="1"/>
  <c r="K238" i="6"/>
  <c r="K237" i="6" s="1"/>
  <c r="K177" i="6" s="1"/>
  <c r="J238" i="6"/>
  <c r="M238" i="6" s="1"/>
  <c r="H238" i="6"/>
  <c r="H237" i="6" s="1"/>
  <c r="H177" i="6" s="1"/>
  <c r="G238" i="6"/>
  <c r="G237" i="6" s="1"/>
  <c r="G177" i="6" s="1"/>
  <c r="M236" i="6"/>
  <c r="M235" i="6"/>
  <c r="M234" i="6"/>
  <c r="M233" i="6"/>
  <c r="M232" i="6"/>
  <c r="M231" i="6"/>
  <c r="M230" i="6"/>
  <c r="M229" i="6"/>
  <c r="M228" i="6"/>
  <c r="M227" i="6"/>
  <c r="M226" i="6"/>
  <c r="M225" i="6"/>
  <c r="M224" i="6"/>
  <c r="M223" i="6"/>
  <c r="M222" i="6"/>
  <c r="M221" i="6"/>
  <c r="M220" i="6"/>
  <c r="M219" i="6"/>
  <c r="L218" i="6"/>
  <c r="K218" i="6"/>
  <c r="J218" i="6"/>
  <c r="H218" i="6"/>
  <c r="G218" i="6"/>
  <c r="M217" i="6"/>
  <c r="L216" i="6"/>
  <c r="K216" i="6"/>
  <c r="J216" i="6"/>
  <c r="H216" i="6"/>
  <c r="G216" i="6"/>
  <c r="M215" i="6"/>
  <c r="M214" i="6"/>
  <c r="L213" i="6"/>
  <c r="K213" i="6"/>
  <c r="J213" i="6"/>
  <c r="H213" i="6"/>
  <c r="G213" i="6"/>
  <c r="M212" i="6"/>
  <c r="M211" i="6"/>
  <c r="M210" i="6"/>
  <c r="L209" i="6"/>
  <c r="K209" i="6"/>
  <c r="J209" i="6"/>
  <c r="H209" i="6"/>
  <c r="G209" i="6"/>
  <c r="M208" i="6"/>
  <c r="M207" i="6"/>
  <c r="L206" i="6"/>
  <c r="K206" i="6"/>
  <c r="J206" i="6"/>
  <c r="H206" i="6"/>
  <c r="G206" i="6"/>
  <c r="M205" i="6"/>
  <c r="M204" i="6"/>
  <c r="M203" i="6"/>
  <c r="M202" i="6"/>
  <c r="M201" i="6"/>
  <c r="L200" i="6"/>
  <c r="K200" i="6"/>
  <c r="J200" i="6"/>
  <c r="H200" i="6"/>
  <c r="G200" i="6"/>
  <c r="M199" i="6"/>
  <c r="M198" i="6"/>
  <c r="M197" i="6"/>
  <c r="M196" i="6"/>
  <c r="M195" i="6"/>
  <c r="M194" i="6"/>
  <c r="L193" i="6"/>
  <c r="K193" i="6"/>
  <c r="J193" i="6"/>
  <c r="H193" i="6"/>
  <c r="G193" i="6"/>
  <c r="M192" i="6"/>
  <c r="M191" i="6"/>
  <c r="M190" i="6"/>
  <c r="M189" i="6"/>
  <c r="M188" i="6"/>
  <c r="M187" i="6"/>
  <c r="M186" i="6"/>
  <c r="M185" i="6"/>
  <c r="L184" i="6"/>
  <c r="K184" i="6"/>
  <c r="J184" i="6"/>
  <c r="H184" i="6"/>
  <c r="G184" i="6"/>
  <c r="M183" i="6"/>
  <c r="M182" i="6"/>
  <c r="M181" i="6"/>
  <c r="M180" i="6"/>
  <c r="L179" i="6"/>
  <c r="K179" i="6"/>
  <c r="J179" i="6"/>
  <c r="H179" i="6"/>
  <c r="G179" i="6"/>
  <c r="I177" i="6"/>
  <c r="I175" i="6"/>
  <c r="H175" i="6"/>
  <c r="H174" i="6" s="1"/>
  <c r="G175" i="6"/>
  <c r="G174" i="6" s="1"/>
  <c r="H172" i="6"/>
  <c r="H171" i="6" s="1"/>
  <c r="G172" i="6"/>
  <c r="G171" i="6" s="1"/>
  <c r="M170" i="6"/>
  <c r="M257" i="6" s="1"/>
  <c r="L170" i="6"/>
  <c r="L257" i="6" s="1"/>
  <c r="K170" i="6"/>
  <c r="J170" i="6"/>
  <c r="J257" i="6" s="1"/>
  <c r="I170" i="6"/>
  <c r="I257" i="6" s="1"/>
  <c r="M158" i="6"/>
  <c r="M157" i="6"/>
  <c r="M156" i="6"/>
  <c r="M155" i="6"/>
  <c r="M154" i="6"/>
  <c r="M153" i="6"/>
  <c r="M152" i="6"/>
  <c r="M151" i="6"/>
  <c r="M150" i="6"/>
  <c r="M149" i="6"/>
  <c r="M148" i="6"/>
  <c r="M147" i="6"/>
  <c r="M146" i="6"/>
  <c r="M145" i="6"/>
  <c r="M144" i="6"/>
  <c r="M143" i="6"/>
  <c r="M142" i="6"/>
  <c r="M141" i="6"/>
  <c r="M140" i="6"/>
  <c r="M139" i="6"/>
  <c r="L138" i="6"/>
  <c r="K138" i="6"/>
  <c r="J138" i="6"/>
  <c r="H138" i="6"/>
  <c r="G138" i="6"/>
  <c r="M137" i="6"/>
  <c r="L136" i="6"/>
  <c r="K136" i="6"/>
  <c r="J136" i="6"/>
  <c r="H136" i="6"/>
  <c r="G136" i="6"/>
  <c r="M135" i="6"/>
  <c r="M134" i="6"/>
  <c r="M133" i="6"/>
  <c r="M132" i="6"/>
  <c r="L131" i="6"/>
  <c r="K131" i="6"/>
  <c r="J131" i="6"/>
  <c r="M131" i="6" s="1"/>
  <c r="H131" i="6"/>
  <c r="G131" i="6"/>
  <c r="M130" i="6"/>
  <c r="M129" i="6"/>
  <c r="M128" i="6"/>
  <c r="L127" i="6"/>
  <c r="J127" i="6"/>
  <c r="H127" i="6"/>
  <c r="G127" i="6"/>
  <c r="M126" i="6"/>
  <c r="M125" i="6"/>
  <c r="L124" i="6"/>
  <c r="K124" i="6"/>
  <c r="J124" i="6"/>
  <c r="H124" i="6"/>
  <c r="G124" i="6"/>
  <c r="M123" i="6"/>
  <c r="M122" i="6" s="1"/>
  <c r="L122" i="6"/>
  <c r="K122" i="6"/>
  <c r="J122" i="6"/>
  <c r="H122" i="6"/>
  <c r="G122" i="6"/>
  <c r="M121" i="6"/>
  <c r="M120" i="6"/>
  <c r="M119" i="6"/>
  <c r="M118" i="6"/>
  <c r="M117" i="6"/>
  <c r="M116" i="6"/>
  <c r="L115" i="6"/>
  <c r="K115" i="6"/>
  <c r="J115" i="6"/>
  <c r="H115" i="6"/>
  <c r="G115" i="6"/>
  <c r="M114" i="6"/>
  <c r="M113" i="6"/>
  <c r="M112" i="6"/>
  <c r="L111" i="6"/>
  <c r="L100" i="6" s="1"/>
  <c r="K111" i="6"/>
  <c r="J111" i="6"/>
  <c r="H111" i="6"/>
  <c r="G111" i="6"/>
  <c r="M110" i="6"/>
  <c r="M109" i="6"/>
  <c r="M108" i="6"/>
  <c r="M107" i="6"/>
  <c r="M106" i="6"/>
  <c r="M105" i="6"/>
  <c r="L104" i="6"/>
  <c r="K104" i="6"/>
  <c r="J104" i="6"/>
  <c r="H104" i="6"/>
  <c r="G104" i="6"/>
  <c r="M103" i="6"/>
  <c r="M102" i="6"/>
  <c r="L101" i="6"/>
  <c r="K101" i="6"/>
  <c r="J101" i="6"/>
  <c r="H101" i="6"/>
  <c r="G101" i="6"/>
  <c r="I93" i="6"/>
  <c r="L89" i="6"/>
  <c r="K89" i="6"/>
  <c r="J89" i="6"/>
  <c r="M87" i="6"/>
  <c r="M86" i="6"/>
  <c r="M85" i="6"/>
  <c r="M84" i="6"/>
  <c r="M83" i="6"/>
  <c r="M82" i="6"/>
  <c r="L81" i="6"/>
  <c r="K81" i="6"/>
  <c r="J81" i="6"/>
  <c r="H81" i="6"/>
  <c r="H80" i="6" s="1"/>
  <c r="G81" i="6"/>
  <c r="G80" i="6" s="1"/>
  <c r="L80" i="6"/>
  <c r="K80" i="6"/>
  <c r="J80" i="6"/>
  <c r="M79" i="6"/>
  <c r="M78" i="6"/>
  <c r="M77" i="6"/>
  <c r="L76" i="6"/>
  <c r="L70" i="6" s="1"/>
  <c r="K76" i="6"/>
  <c r="K70" i="6" s="1"/>
  <c r="K69" i="6" s="1"/>
  <c r="J76" i="6"/>
  <c r="M75" i="6"/>
  <c r="M74" i="6"/>
  <c r="M73" i="6"/>
  <c r="M72" i="6"/>
  <c r="M71" i="6"/>
  <c r="H70" i="6"/>
  <c r="H69" i="6" s="1"/>
  <c r="G70" i="6"/>
  <c r="G69" i="6" s="1"/>
  <c r="M67" i="6"/>
  <c r="M66" i="6"/>
  <c r="M65" i="6"/>
  <c r="M64" i="6"/>
  <c r="M63" i="6"/>
  <c r="M62" i="6"/>
  <c r="M61" i="6"/>
  <c r="M60" i="6"/>
  <c r="M59" i="6"/>
  <c r="M58" i="6"/>
  <c r="M57" i="6"/>
  <c r="M56" i="6"/>
  <c r="L55" i="6"/>
  <c r="K55" i="6"/>
  <c r="J55" i="6"/>
  <c r="H55" i="6"/>
  <c r="G55" i="6"/>
  <c r="M54" i="6"/>
  <c r="L53" i="6"/>
  <c r="K53" i="6"/>
  <c r="J53" i="6"/>
  <c r="H53" i="6"/>
  <c r="G53" i="6"/>
  <c r="M52" i="6"/>
  <c r="M51" i="6"/>
  <c r="L50" i="6"/>
  <c r="K50" i="6"/>
  <c r="J50" i="6"/>
  <c r="H50" i="6"/>
  <c r="G50" i="6"/>
  <c r="M49" i="6"/>
  <c r="L48" i="6"/>
  <c r="K48" i="6"/>
  <c r="J48" i="6"/>
  <c r="H48" i="6"/>
  <c r="G48" i="6"/>
  <c r="M47" i="6"/>
  <c r="M46" i="6"/>
  <c r="M45" i="6"/>
  <c r="L44" i="6"/>
  <c r="K44" i="6"/>
  <c r="J44" i="6"/>
  <c r="M44" i="6" s="1"/>
  <c r="H44" i="6"/>
  <c r="G44" i="6"/>
  <c r="M43" i="6"/>
  <c r="L42" i="6"/>
  <c r="K42" i="6"/>
  <c r="J42" i="6"/>
  <c r="I42" i="6"/>
  <c r="H42" i="6"/>
  <c r="G42" i="6"/>
  <c r="M41" i="6"/>
  <c r="M40" i="6"/>
  <c r="M39" i="6"/>
  <c r="M38" i="6"/>
  <c r="M37" i="6"/>
  <c r="M36" i="6"/>
  <c r="L35" i="6"/>
  <c r="K35" i="6"/>
  <c r="J35" i="6"/>
  <c r="H35" i="6"/>
  <c r="G35" i="6"/>
  <c r="M34" i="6"/>
  <c r="M33" i="6"/>
  <c r="M32" i="6"/>
  <c r="M31" i="6"/>
  <c r="M30" i="6"/>
  <c r="L29" i="6"/>
  <c r="K29" i="6"/>
  <c r="J29" i="6"/>
  <c r="H29" i="6"/>
  <c r="G29" i="6"/>
  <c r="M28" i="6"/>
  <c r="M27" i="6"/>
  <c r="M26" i="6"/>
  <c r="M25" i="6"/>
  <c r="M24" i="6"/>
  <c r="M23" i="6"/>
  <c r="L22" i="6"/>
  <c r="K22" i="6"/>
  <c r="J22" i="6"/>
  <c r="H22" i="6"/>
  <c r="G22" i="6"/>
  <c r="M21" i="6"/>
  <c r="M20" i="6"/>
  <c r="M19" i="6"/>
  <c r="M18" i="6"/>
  <c r="L17" i="6"/>
  <c r="K17" i="6"/>
  <c r="J17" i="6"/>
  <c r="H17" i="6"/>
  <c r="G17" i="6"/>
  <c r="I12" i="6"/>
  <c r="H12" i="6"/>
  <c r="G12" i="6"/>
  <c r="H8" i="6"/>
  <c r="H7" i="6"/>
  <c r="G7" i="6"/>
  <c r="G6" i="6" s="1"/>
  <c r="G89" i="6" s="1"/>
  <c r="M6" i="6"/>
  <c r="M89" i="6" s="1"/>
  <c r="I5" i="6"/>
  <c r="M748" i="6" l="1"/>
  <c r="M1185" i="6"/>
  <c r="K741" i="6"/>
  <c r="K756" i="6" s="1"/>
  <c r="M1247" i="6"/>
  <c r="M2297" i="6"/>
  <c r="G163" i="6"/>
  <c r="K409" i="6"/>
  <c r="K433" i="6" s="1"/>
  <c r="L579" i="6"/>
  <c r="L593" i="6" s="1"/>
  <c r="M2307" i="6"/>
  <c r="J2629" i="6"/>
  <c r="M470" i="6"/>
  <c r="M639" i="6"/>
  <c r="M681" i="6"/>
  <c r="J794" i="6"/>
  <c r="M1695" i="6"/>
  <c r="K534" i="6"/>
  <c r="K592" i="6" s="1"/>
  <c r="M1904" i="6"/>
  <c r="M1903" i="6" s="1"/>
  <c r="H2409" i="6"/>
  <c r="M1943" i="6"/>
  <c r="M1282" i="6"/>
  <c r="M1855" i="6"/>
  <c r="M2084" i="6"/>
  <c r="H616" i="6"/>
  <c r="H615" i="6" s="1"/>
  <c r="M1392" i="6"/>
  <c r="K1848" i="6"/>
  <c r="M1957" i="6"/>
  <c r="K100" i="6"/>
  <c r="K1966" i="6"/>
  <c r="K1995" i="6" s="1"/>
  <c r="M501" i="6"/>
  <c r="H442" i="6"/>
  <c r="G240" i="6"/>
  <c r="G259" i="6" s="1"/>
  <c r="M80" i="6"/>
  <c r="L276" i="6"/>
  <c r="L300" i="6" s="1"/>
  <c r="L303" i="6" s="1"/>
  <c r="J315" i="6"/>
  <c r="J314" i="6" s="1"/>
  <c r="M506" i="6"/>
  <c r="M512" i="6"/>
  <c r="G805" i="6"/>
  <c r="G804" i="6" s="1"/>
  <c r="G822" i="6" s="1"/>
  <c r="H1754" i="6"/>
  <c r="M2377" i="6"/>
  <c r="M2428" i="6"/>
  <c r="G1754" i="6"/>
  <c r="G1680" i="6"/>
  <c r="G1102" i="6"/>
  <c r="G1122" i="6" s="1"/>
  <c r="M375" i="6"/>
  <c r="M776" i="6"/>
  <c r="M794" i="6" s="1"/>
  <c r="M797" i="6" s="1"/>
  <c r="L794" i="6"/>
  <c r="M1080" i="6"/>
  <c r="M1511" i="6"/>
  <c r="M2367" i="6"/>
  <c r="M732" i="6"/>
  <c r="M1207" i="6"/>
  <c r="G1493" i="6"/>
  <c r="G1580" i="6" s="1"/>
  <c r="M1711" i="6"/>
  <c r="M1729" i="6"/>
  <c r="L1925" i="6"/>
  <c r="M2282" i="6"/>
  <c r="M81" i="6"/>
  <c r="M324" i="6"/>
  <c r="M420" i="6"/>
  <c r="J741" i="6"/>
  <c r="J756" i="6" s="1"/>
  <c r="M1104" i="6"/>
  <c r="M1194" i="6"/>
  <c r="M287" i="6"/>
  <c r="M545" i="6"/>
  <c r="M723" i="6"/>
  <c r="L862" i="6"/>
  <c r="L889" i="6" s="1"/>
  <c r="L891" i="6" s="1"/>
  <c r="M876" i="6"/>
  <c r="M880" i="6"/>
  <c r="H902" i="6"/>
  <c r="H898" i="6" s="1"/>
  <c r="M944" i="6"/>
  <c r="G1177" i="6"/>
  <c r="K1501" i="6"/>
  <c r="K1581" i="6" s="1"/>
  <c r="M1603" i="6"/>
  <c r="M1738" i="6"/>
  <c r="M1836" i="6"/>
  <c r="M1835" i="6" s="1"/>
  <c r="M1952" i="6"/>
  <c r="M2688" i="6"/>
  <c r="G534" i="6"/>
  <c r="G592" i="6" s="1"/>
  <c r="M729" i="6"/>
  <c r="M743" i="6"/>
  <c r="M1156" i="6"/>
  <c r="M1335" i="6"/>
  <c r="I1671" i="6"/>
  <c r="I1673" i="6" s="1"/>
  <c r="M1689" i="6"/>
  <c r="M2163" i="6"/>
  <c r="L2170" i="6"/>
  <c r="L2195" i="6" s="1"/>
  <c r="K2212" i="6"/>
  <c r="M2241" i="6"/>
  <c r="L2037" i="6"/>
  <c r="L2064" i="6" s="1"/>
  <c r="M386" i="6"/>
  <c r="M580" i="6"/>
  <c r="K1102" i="6"/>
  <c r="K1122" i="6" s="1"/>
  <c r="K1755" i="6"/>
  <c r="J1831" i="6"/>
  <c r="J1830" i="6" s="1"/>
  <c r="K1879" i="6"/>
  <c r="K1894" i="6" s="1"/>
  <c r="H1966" i="6"/>
  <c r="H1995" i="6" s="1"/>
  <c r="M48" i="6"/>
  <c r="M280" i="6"/>
  <c r="M407" i="6"/>
  <c r="K490" i="6"/>
  <c r="K524" i="6" s="1"/>
  <c r="K527" i="6" s="1"/>
  <c r="M754" i="6"/>
  <c r="H772" i="6"/>
  <c r="M1060" i="6"/>
  <c r="M1137" i="6"/>
  <c r="M1260" i="6"/>
  <c r="M1381" i="6"/>
  <c r="M1401" i="6"/>
  <c r="K1831" i="6"/>
  <c r="K1830" i="6" s="1"/>
  <c r="L1879" i="6"/>
  <c r="L1894" i="6" s="1"/>
  <c r="H2204" i="6"/>
  <c r="H2257" i="6" s="1"/>
  <c r="M2220" i="6"/>
  <c r="M2284" i="6"/>
  <c r="M2375" i="6"/>
  <c r="K2629" i="6"/>
  <c r="K2628" i="6" s="1"/>
  <c r="K2627" i="6" s="1"/>
  <c r="K2648" i="6" s="1"/>
  <c r="K2649" i="6" s="1"/>
  <c r="H2720" i="6"/>
  <c r="H2746" i="6" s="1"/>
  <c r="J854" i="6"/>
  <c r="J831" i="6" s="1"/>
  <c r="M831" i="6" s="1"/>
  <c r="M872" i="6"/>
  <c r="I1050" i="6"/>
  <c r="K1059" i="6"/>
  <c r="K1121" i="6" s="1"/>
  <c r="M1522" i="6"/>
  <c r="M1702" i="6"/>
  <c r="M2054" i="6"/>
  <c r="M2232" i="6"/>
  <c r="M2560" i="6"/>
  <c r="M2686" i="6"/>
  <c r="M389" i="6"/>
  <c r="L490" i="6"/>
  <c r="L524" i="6" s="1"/>
  <c r="L527" i="6" s="1"/>
  <c r="M569" i="6"/>
  <c r="H1184" i="6"/>
  <c r="H1223" i="6" s="1"/>
  <c r="L1315" i="6"/>
  <c r="L1359" i="6" s="1"/>
  <c r="L1361" i="6" s="1"/>
  <c r="M1322" i="6"/>
  <c r="M1333" i="6"/>
  <c r="M1720" i="6"/>
  <c r="L1728" i="6"/>
  <c r="M1728" i="6" s="1"/>
  <c r="M1873" i="6"/>
  <c r="H2145" i="6"/>
  <c r="H2144" i="6" s="1"/>
  <c r="M2679" i="6"/>
  <c r="J312" i="6"/>
  <c r="J311" i="6" s="1"/>
  <c r="M364" i="6"/>
  <c r="G812" i="6"/>
  <c r="M916" i="6"/>
  <c r="L1184" i="6"/>
  <c r="M1338" i="6"/>
  <c r="H1501" i="6"/>
  <c r="H1581" i="6" s="1"/>
  <c r="M1861" i="6"/>
  <c r="K1925" i="6"/>
  <c r="K1994" i="6" s="1"/>
  <c r="M2175" i="6"/>
  <c r="M2354" i="6"/>
  <c r="G2409" i="6"/>
  <c r="M451" i="6"/>
  <c r="M17" i="6"/>
  <c r="M866" i="6"/>
  <c r="H1051" i="6"/>
  <c r="H1120" i="6" s="1"/>
  <c r="M1074" i="6"/>
  <c r="G1241" i="6"/>
  <c r="G1298" i="6" s="1"/>
  <c r="H1800" i="6"/>
  <c r="H1822" i="6" s="1"/>
  <c r="M2441" i="6"/>
  <c r="M2603" i="6"/>
  <c r="G2744" i="6"/>
  <c r="J276" i="6"/>
  <c r="J267" i="6" s="1"/>
  <c r="M277" i="6"/>
  <c r="M667" i="6"/>
  <c r="L680" i="6"/>
  <c r="L666" i="6" s="1"/>
  <c r="L698" i="6" s="1"/>
  <c r="I2261" i="6"/>
  <c r="M960" i="6"/>
  <c r="M1204" i="6"/>
  <c r="H1838" i="6"/>
  <c r="G1917" i="6"/>
  <c r="G1993" i="6" s="1"/>
  <c r="M2108" i="6"/>
  <c r="J2107" i="6"/>
  <c r="J2179" i="6"/>
  <c r="M2179" i="6" s="1"/>
  <c r="H2656" i="6"/>
  <c r="H2744" i="6" s="1"/>
  <c r="H2343" i="6"/>
  <c r="H2342" i="6" s="1"/>
  <c r="M417" i="6"/>
  <c r="L534" i="6"/>
  <c r="L592" i="6" s="1"/>
  <c r="M622" i="6"/>
  <c r="M251" i="6"/>
  <c r="G832" i="6"/>
  <c r="G853" i="6" s="1"/>
  <c r="G856" i="6" s="1"/>
  <c r="M1148" i="6"/>
  <c r="L1378" i="6"/>
  <c r="L1418" i="6" s="1"/>
  <c r="L1420" i="6" s="1"/>
  <c r="K2005" i="6"/>
  <c r="H2136" i="6"/>
  <c r="H2193" i="6" s="1"/>
  <c r="H2212" i="6"/>
  <c r="H2258" i="6" s="1"/>
  <c r="M2224" i="6"/>
  <c r="M2339" i="6"/>
  <c r="G2581" i="6"/>
  <c r="G2580" i="6" s="1"/>
  <c r="G2619" i="6" s="1"/>
  <c r="G2621" i="6" s="1"/>
  <c r="M2643" i="6"/>
  <c r="G1755" i="6"/>
  <c r="M635" i="6"/>
  <c r="M1160" i="6"/>
  <c r="M1214" i="6"/>
  <c r="M2078" i="6"/>
  <c r="M209" i="6"/>
  <c r="M328" i="6"/>
  <c r="M571" i="6"/>
  <c r="H697" i="6"/>
  <c r="M947" i="6"/>
  <c r="M1040" i="6"/>
  <c r="M1141" i="6"/>
  <c r="G1315" i="6"/>
  <c r="G1359" i="6" s="1"/>
  <c r="M1527" i="6"/>
  <c r="K1554" i="6"/>
  <c r="K1582" i="6" s="1"/>
  <c r="M1653" i="6"/>
  <c r="G1688" i="6"/>
  <c r="J2477" i="6"/>
  <c r="M2477" i="6" s="1"/>
  <c r="M2478" i="6"/>
  <c r="L161" i="6"/>
  <c r="H170" i="6"/>
  <c r="H257" i="6" s="1"/>
  <c r="L409" i="6"/>
  <c r="L433" i="6" s="1"/>
  <c r="M1316" i="6"/>
  <c r="M124" i="6"/>
  <c r="K1241" i="6"/>
  <c r="K1240" i="6" s="1"/>
  <c r="K1232" i="6" s="1"/>
  <c r="G1307" i="6"/>
  <c r="M1450" i="6"/>
  <c r="M1449" i="6" s="1"/>
  <c r="M1448" i="6" s="1"/>
  <c r="M1454" i="6" s="1"/>
  <c r="K1449" i="6"/>
  <c r="K1448" i="6" s="1"/>
  <c r="K1454" i="6" s="1"/>
  <c r="M581" i="6"/>
  <c r="H607" i="6"/>
  <c r="H696" i="6" s="1"/>
  <c r="G1051" i="6"/>
  <c r="G1120" i="6" s="1"/>
  <c r="I2401" i="6"/>
  <c r="K2512" i="6"/>
  <c r="K2480" i="6" s="1"/>
  <c r="M2513" i="6"/>
  <c r="K2665" i="6"/>
  <c r="M2666" i="6"/>
  <c r="L2720" i="6"/>
  <c r="L2746" i="6" s="1"/>
  <c r="J16" i="6"/>
  <c r="J90" i="6" s="1"/>
  <c r="J100" i="6"/>
  <c r="K276" i="6"/>
  <c r="M310" i="6"/>
  <c r="M334" i="6" s="1"/>
  <c r="H450" i="6"/>
  <c r="H449" i="6" s="1"/>
  <c r="H480" i="6" s="1"/>
  <c r="J534" i="6"/>
  <c r="H1102" i="6"/>
  <c r="H1122" i="6" s="1"/>
  <c r="M1162" i="6"/>
  <c r="M1563" i="6"/>
  <c r="H1774" i="6"/>
  <c r="H1821" i="6" s="1"/>
  <c r="M2006" i="6"/>
  <c r="G2281" i="6"/>
  <c r="G2328" i="6" s="1"/>
  <c r="M2697" i="6"/>
  <c r="G2720" i="6"/>
  <c r="G2746" i="6" s="1"/>
  <c r="M360" i="6"/>
  <c r="K812" i="6"/>
  <c r="M138" i="6"/>
  <c r="I169" i="6"/>
  <c r="J237" i="6"/>
  <c r="M637" i="6"/>
  <c r="G1132" i="6"/>
  <c r="G1131" i="6" s="1"/>
  <c r="G1168" i="6" s="1"/>
  <c r="G1170" i="6" s="1"/>
  <c r="M1188" i="6"/>
  <c r="J1438" i="6"/>
  <c r="J1437" i="6" s="1"/>
  <c r="J1442" i="6" s="1"/>
  <c r="M1439" i="6"/>
  <c r="M1438" i="6" s="1"/>
  <c r="M1437" i="6" s="1"/>
  <c r="M1442" i="6" s="1"/>
  <c r="M1629" i="6"/>
  <c r="G1824" i="6"/>
  <c r="M2305" i="6"/>
  <c r="M2691" i="6"/>
  <c r="G825" i="6"/>
  <c r="M924" i="6"/>
  <c r="M2161" i="6"/>
  <c r="I261" i="6"/>
  <c r="G344" i="6"/>
  <c r="G431" i="6" s="1"/>
  <c r="I483" i="6"/>
  <c r="J666" i="6"/>
  <c r="J698" i="6" s="1"/>
  <c r="H1132" i="6"/>
  <c r="H1131" i="6" s="1"/>
  <c r="H1168" i="6" s="1"/>
  <c r="H1170" i="6" s="1"/>
  <c r="M1530" i="6"/>
  <c r="M1607" i="6"/>
  <c r="I1645" i="6"/>
  <c r="I1670" i="6" s="1"/>
  <c r="M1714" i="6"/>
  <c r="G1831" i="6"/>
  <c r="G1830" i="6" s="1"/>
  <c r="H1925" i="6"/>
  <c r="H1994" i="6" s="1"/>
  <c r="K2074" i="6"/>
  <c r="K2073" i="6" s="1"/>
  <c r="K2072" i="6" s="1"/>
  <c r="M2091" i="6"/>
  <c r="M2364" i="6"/>
  <c r="G2535" i="6"/>
  <c r="G2570" i="6" s="1"/>
  <c r="G2573" i="6" s="1"/>
  <c r="M2546" i="6"/>
  <c r="G310" i="6"/>
  <c r="G334" i="6" s="1"/>
  <c r="M416" i="6"/>
  <c r="H1059" i="6"/>
  <c r="H1121" i="6" s="1"/>
  <c r="M1475" i="6"/>
  <c r="M1474" i="6" s="1"/>
  <c r="M1473" i="6" s="1"/>
  <c r="M1478" i="6" s="1"/>
  <c r="M1515" i="6"/>
  <c r="J2130" i="6"/>
  <c r="M2130" i="6" s="1"/>
  <c r="M2131" i="6"/>
  <c r="M675" i="6"/>
  <c r="L910" i="6"/>
  <c r="L1041" i="6" s="1"/>
  <c r="M249" i="6"/>
  <c r="L248" i="6"/>
  <c r="L240" i="6" s="1"/>
  <c r="L259" i="6" s="1"/>
  <c r="M816" i="6"/>
  <c r="M1267" i="6"/>
  <c r="M1272" i="6"/>
  <c r="G1646" i="6"/>
  <c r="H1831" i="6"/>
  <c r="H1830" i="6" s="1"/>
  <c r="H2170" i="6"/>
  <c r="H2195" i="6" s="1"/>
  <c r="K2351" i="6"/>
  <c r="K2398" i="6" s="1"/>
  <c r="L2629" i="6"/>
  <c r="L2628" i="6" s="1"/>
  <c r="L2627" i="6" s="1"/>
  <c r="L2648" i="6" s="1"/>
  <c r="L2649" i="6" s="1"/>
  <c r="M2636" i="6"/>
  <c r="L310" i="6"/>
  <c r="L334" i="6" s="1"/>
  <c r="H310" i="6"/>
  <c r="M381" i="6"/>
  <c r="J409" i="6"/>
  <c r="M558" i="6"/>
  <c r="M604" i="6"/>
  <c r="G616" i="6"/>
  <c r="M647" i="6"/>
  <c r="H910" i="6"/>
  <c r="H1041" i="6" s="1"/>
  <c r="M953" i="6"/>
  <c r="G1005" i="6"/>
  <c r="G897" i="6" s="1"/>
  <c r="M1276" i="6"/>
  <c r="M1623" i="6"/>
  <c r="M1929" i="6"/>
  <c r="M2097" i="6"/>
  <c r="L2212" i="6"/>
  <c r="L2203" i="6" s="1"/>
  <c r="M2234" i="6"/>
  <c r="M2358" i="6"/>
  <c r="G2518" i="6"/>
  <c r="G2569" i="6"/>
  <c r="M127" i="6"/>
  <c r="H268" i="6"/>
  <c r="H299" i="6" s="1"/>
  <c r="L317" i="6"/>
  <c r="L335" i="6" s="1"/>
  <c r="J354" i="6"/>
  <c r="J353" i="6" s="1"/>
  <c r="M496" i="6"/>
  <c r="M547" i="6"/>
  <c r="G707" i="6"/>
  <c r="M839" i="6"/>
  <c r="M878" i="6"/>
  <c r="G1059" i="6"/>
  <c r="G1121" i="6" s="1"/>
  <c r="M1318" i="6"/>
  <c r="M1330" i="6"/>
  <c r="M1397" i="6"/>
  <c r="M1742" i="6"/>
  <c r="L1831" i="6"/>
  <c r="L1830" i="6" s="1"/>
  <c r="M2152" i="6"/>
  <c r="H2480" i="6"/>
  <c r="H2519" i="6" s="1"/>
  <c r="M2676" i="6"/>
  <c r="M2722" i="6"/>
  <c r="L2074" i="6"/>
  <c r="L2120" i="6" s="1"/>
  <c r="I2197" i="6"/>
  <c r="I2203" i="6"/>
  <c r="M55" i="6"/>
  <c r="M115" i="6"/>
  <c r="M193" i="6"/>
  <c r="M213" i="6"/>
  <c r="H240" i="6"/>
  <c r="H259" i="6" s="1"/>
  <c r="M283" i="6"/>
  <c r="M299" i="6"/>
  <c r="G317" i="6"/>
  <c r="G335" i="6" s="1"/>
  <c r="M561" i="6"/>
  <c r="M645" i="6"/>
  <c r="G666" i="6"/>
  <c r="G698" i="6" s="1"/>
  <c r="H707" i="6"/>
  <c r="H754" i="6" s="1"/>
  <c r="H862" i="6"/>
  <c r="H889" i="6" s="1"/>
  <c r="H891" i="6" s="1"/>
  <c r="M935" i="6"/>
  <c r="M1085" i="6"/>
  <c r="H1241" i="6"/>
  <c r="H1240" i="6" s="1"/>
  <c r="H1554" i="6"/>
  <c r="H1582" i="6" s="1"/>
  <c r="M1614" i="6"/>
  <c r="M1955" i="6"/>
  <c r="M2022" i="6"/>
  <c r="M2095" i="6"/>
  <c r="M2340" i="6"/>
  <c r="M2422" i="6"/>
  <c r="G2665" i="6"/>
  <c r="G2664" i="6" s="1"/>
  <c r="G2745" i="6" s="1"/>
  <c r="M2669" i="6"/>
  <c r="M601" i="6"/>
  <c r="M674" i="6"/>
  <c r="M735" i="6"/>
  <c r="M965" i="6"/>
  <c r="G1184" i="6"/>
  <c r="G1223" i="6" s="1"/>
  <c r="M1211" i="6"/>
  <c r="G1378" i="6"/>
  <c r="G1418" i="6" s="1"/>
  <c r="G1420" i="6" s="1"/>
  <c r="M1408" i="6"/>
  <c r="G1590" i="6"/>
  <c r="G1636" i="6" s="1"/>
  <c r="G1645" i="6"/>
  <c r="M2081" i="6"/>
  <c r="G2170" i="6"/>
  <c r="G2195" i="6" s="1"/>
  <c r="M2238" i="6"/>
  <c r="M2456" i="6"/>
  <c r="G2480" i="6"/>
  <c r="G2519" i="6" s="1"/>
  <c r="M2554" i="6"/>
  <c r="M2641" i="6"/>
  <c r="M2700" i="6"/>
  <c r="H6" i="6"/>
  <c r="H89" i="6" s="1"/>
  <c r="M29" i="6"/>
  <c r="G68" i="6"/>
  <c r="G91" i="6" s="1"/>
  <c r="H100" i="6"/>
  <c r="M111" i="6"/>
  <c r="H178" i="6"/>
  <c r="H258" i="6" s="1"/>
  <c r="L178" i="6"/>
  <c r="L258" i="6" s="1"/>
  <c r="K178" i="6"/>
  <c r="K258" i="6" s="1"/>
  <c r="H317" i="6"/>
  <c r="H335" i="6" s="1"/>
  <c r="M535" i="6"/>
  <c r="H68" i="6"/>
  <c r="H91" i="6" s="1"/>
  <c r="M318" i="6"/>
  <c r="M424" i="6"/>
  <c r="M603" i="6"/>
  <c r="M631" i="6"/>
  <c r="M668" i="6"/>
  <c r="M726" i="6"/>
  <c r="L856" i="6"/>
  <c r="M907" i="6"/>
  <c r="M1070" i="6"/>
  <c r="M1254" i="6"/>
  <c r="M1280" i="6"/>
  <c r="M1399" i="6"/>
  <c r="M1525" i="6"/>
  <c r="M1933" i="6"/>
  <c r="M1945" i="6"/>
  <c r="M2024" i="6"/>
  <c r="M2302" i="6"/>
  <c r="M2372" i="6"/>
  <c r="M2443" i="6"/>
  <c r="M2586" i="6"/>
  <c r="I310" i="7"/>
  <c r="I312" i="7" s="1"/>
  <c r="H417" i="7"/>
  <c r="H421" i="7" s="1"/>
  <c r="H541" i="7"/>
  <c r="L541" i="7" s="1"/>
  <c r="L617" i="7" s="1"/>
  <c r="L619" i="7" s="1"/>
  <c r="K541" i="7"/>
  <c r="H576" i="7"/>
  <c r="L576" i="7" s="1"/>
  <c r="K576" i="7"/>
  <c r="J1360" i="7"/>
  <c r="J1364" i="7" s="1"/>
  <c r="J279" i="7"/>
  <c r="J281" i="7" s="1"/>
  <c r="J310" i="7"/>
  <c r="J312" i="7" s="1"/>
  <c r="L447" i="7"/>
  <c r="H447" i="7"/>
  <c r="H547" i="7"/>
  <c r="L547" i="7" s="1"/>
  <c r="K547" i="7"/>
  <c r="H553" i="7"/>
  <c r="L553" i="7" s="1"/>
  <c r="K553" i="7"/>
  <c r="K573" i="7"/>
  <c r="H588" i="7"/>
  <c r="L588" i="7" s="1"/>
  <c r="K588" i="7"/>
  <c r="I881" i="7"/>
  <c r="I882" i="7" s="1"/>
  <c r="L897" i="7"/>
  <c r="L898" i="7" s="1"/>
  <c r="J1710" i="7"/>
  <c r="J1715" i="7" s="1"/>
  <c r="I1917" i="7"/>
  <c r="I1921" i="7" s="1"/>
  <c r="H566" i="7"/>
  <c r="L566" i="7" s="1"/>
  <c r="K566" i="7"/>
  <c r="H607" i="7"/>
  <c r="L607" i="7" s="1"/>
  <c r="K607" i="7"/>
  <c r="H613" i="7"/>
  <c r="L613" i="7" s="1"/>
  <c r="K613" i="7"/>
  <c r="J658" i="7"/>
  <c r="J659" i="7" s="1"/>
  <c r="K726" i="7"/>
  <c r="K730" i="7" s="1"/>
  <c r="K1418" i="7"/>
  <c r="H1524" i="7"/>
  <c r="H1528" i="7" s="1"/>
  <c r="K1995" i="7"/>
  <c r="K1999" i="7" s="1"/>
  <c r="L658" i="7"/>
  <c r="L659" i="7" s="1"/>
  <c r="D730" i="7"/>
  <c r="J1142" i="7"/>
  <c r="J1176" i="7" s="1"/>
  <c r="H552" i="7"/>
  <c r="L552" i="7" s="1"/>
  <c r="K552" i="7"/>
  <c r="H614" i="7"/>
  <c r="L614" i="7" s="1"/>
  <c r="K614" i="7"/>
  <c r="L1373" i="7"/>
  <c r="L1389" i="7" s="1"/>
  <c r="L1392" i="7" s="1"/>
  <c r="H1389" i="7"/>
  <c r="H1392" i="7" s="1"/>
  <c r="H310" i="7"/>
  <c r="H312" i="7" s="1"/>
  <c r="L289" i="7"/>
  <c r="L310" i="7" s="1"/>
  <c r="L312" i="7" s="1"/>
  <c r="L417" i="7"/>
  <c r="L421" i="7" s="1"/>
  <c r="H564" i="7"/>
  <c r="L564" i="7" s="1"/>
  <c r="K564" i="7"/>
  <c r="K279" i="7"/>
  <c r="K281" i="7" s="1"/>
  <c r="I279" i="7"/>
  <c r="I281" i="7" s="1"/>
  <c r="K310" i="7"/>
  <c r="K312" i="7" s="1"/>
  <c r="H559" i="7"/>
  <c r="L559" i="7" s="1"/>
  <c r="K559" i="7"/>
  <c r="H565" i="7"/>
  <c r="L565" i="7" s="1"/>
  <c r="K565" i="7"/>
  <c r="K585" i="7"/>
  <c r="H600" i="7"/>
  <c r="L600" i="7" s="1"/>
  <c r="K600" i="7"/>
  <c r="J1840" i="7"/>
  <c r="J1845" i="7" s="1"/>
  <c r="L51" i="7"/>
  <c r="L67" i="7" s="1"/>
  <c r="L72" i="7" s="1"/>
  <c r="L279" i="7"/>
  <c r="L281" i="7" s="1"/>
  <c r="J617" i="7"/>
  <c r="J619" i="7" s="1"/>
  <c r="H571" i="7"/>
  <c r="L571" i="7" s="1"/>
  <c r="K571" i="7"/>
  <c r="H577" i="7"/>
  <c r="L577" i="7" s="1"/>
  <c r="K577" i="7"/>
  <c r="H612" i="7"/>
  <c r="L612" i="7" s="1"/>
  <c r="K612" i="7"/>
  <c r="L953" i="7"/>
  <c r="H1022" i="7"/>
  <c r="H1026" i="7" s="1"/>
  <c r="L7" i="7"/>
  <c r="L32" i="7" s="1"/>
  <c r="L35" i="7" s="1"/>
  <c r="H32" i="7"/>
  <c r="H35" i="7" s="1"/>
  <c r="L68" i="7"/>
  <c r="L70" i="7" s="1"/>
  <c r="H70" i="7"/>
  <c r="H279" i="7"/>
  <c r="H281" i="7" s="1"/>
  <c r="L81" i="7"/>
  <c r="H542" i="7"/>
  <c r="L542" i="7" s="1"/>
  <c r="K542" i="7"/>
  <c r="H583" i="7"/>
  <c r="L583" i="7" s="1"/>
  <c r="K583" i="7"/>
  <c r="H589" i="7"/>
  <c r="L589" i="7" s="1"/>
  <c r="K589" i="7"/>
  <c r="K934" i="7"/>
  <c r="K943" i="7" s="1"/>
  <c r="I1022" i="7"/>
  <c r="H1582" i="7"/>
  <c r="H1583" i="7" s="1"/>
  <c r="I32" i="7"/>
  <c r="I35" i="7" s="1"/>
  <c r="J67" i="7"/>
  <c r="J72" i="7" s="1"/>
  <c r="H554" i="7"/>
  <c r="L554" i="7" s="1"/>
  <c r="K554" i="7"/>
  <c r="H595" i="7"/>
  <c r="L595" i="7" s="1"/>
  <c r="K595" i="7"/>
  <c r="H601" i="7"/>
  <c r="L601" i="7" s="1"/>
  <c r="K601" i="7"/>
  <c r="J881" i="7"/>
  <c r="J882" i="7" s="1"/>
  <c r="L1023" i="7"/>
  <c r="L1024" i="7" s="1"/>
  <c r="H1024" i="7"/>
  <c r="J1524" i="7"/>
  <c r="J1528" i="7" s="1"/>
  <c r="L1929" i="7"/>
  <c r="L1945" i="7" s="1"/>
  <c r="L1947" i="7" s="1"/>
  <c r="H1945" i="7"/>
  <c r="H1947" i="7" s="1"/>
  <c r="J32" i="7"/>
  <c r="J35" i="7" s="1"/>
  <c r="K67" i="7"/>
  <c r="K72" i="7" s="1"/>
  <c r="K32" i="7"/>
  <c r="K35" i="7" s="1"/>
  <c r="K70" i="7"/>
  <c r="H578" i="7"/>
  <c r="L578" i="7" s="1"/>
  <c r="K578" i="7"/>
  <c r="K658" i="7"/>
  <c r="K659" i="7" s="1"/>
  <c r="I679" i="7"/>
  <c r="I680" i="7" s="1"/>
  <c r="L726" i="7"/>
  <c r="L730" i="7" s="1"/>
  <c r="H523" i="7"/>
  <c r="H527" i="7" s="1"/>
  <c r="H590" i="7"/>
  <c r="L590" i="7" s="1"/>
  <c r="K590" i="7"/>
  <c r="J679" i="7"/>
  <c r="J680" i="7" s="1"/>
  <c r="H679" i="7"/>
  <c r="H680" i="7" s="1"/>
  <c r="H860" i="7"/>
  <c r="H861" i="7" s="1"/>
  <c r="L870" i="7"/>
  <c r="L881" i="7" s="1"/>
  <c r="L882" i="7" s="1"/>
  <c r="H881" i="7"/>
  <c r="H882" i="7" s="1"/>
  <c r="K897" i="7"/>
  <c r="K898" i="7" s="1"/>
  <c r="J919" i="7"/>
  <c r="J920" i="7" s="1"/>
  <c r="K1175" i="7"/>
  <c r="I1389" i="7"/>
  <c r="I1392" i="7" s="1"/>
  <c r="I67" i="7"/>
  <c r="I72" i="7" s="1"/>
  <c r="H540" i="7"/>
  <c r="L540" i="7" s="1"/>
  <c r="K540" i="7"/>
  <c r="K617" i="7" s="1"/>
  <c r="K619" i="7" s="1"/>
  <c r="H602" i="7"/>
  <c r="L602" i="7" s="1"/>
  <c r="K602" i="7"/>
  <c r="I726" i="7"/>
  <c r="I730" i="7" s="1"/>
  <c r="J1022" i="7"/>
  <c r="J1026" i="7" s="1"/>
  <c r="H1063" i="7"/>
  <c r="H1066" i="7" s="1"/>
  <c r="K1063" i="7"/>
  <c r="K1066" i="7" s="1"/>
  <c r="H1142" i="7"/>
  <c r="L1166" i="7"/>
  <c r="L1175" i="7" s="1"/>
  <c r="H1175" i="7"/>
  <c r="L1721" i="7"/>
  <c r="H1840" i="7"/>
  <c r="H1845" i="7" s="1"/>
  <c r="H1917" i="7"/>
  <c r="H1921" i="7" s="1"/>
  <c r="J70" i="7"/>
  <c r="K679" i="7"/>
  <c r="K680" i="7" s="1"/>
  <c r="K1022" i="7"/>
  <c r="K1026" i="7" s="1"/>
  <c r="L1063" i="7"/>
  <c r="L1066" i="7" s="1"/>
  <c r="K1142" i="7"/>
  <c r="K1176" i="7" s="1"/>
  <c r="L1184" i="7"/>
  <c r="L1360" i="7" s="1"/>
  <c r="L1364" i="7" s="1"/>
  <c r="H1360" i="7"/>
  <c r="H1364" i="7" s="1"/>
  <c r="L1524" i="7"/>
  <c r="L1528" i="7" s="1"/>
  <c r="L860" i="7"/>
  <c r="L861" i="7" s="1"/>
  <c r="L456" i="7"/>
  <c r="L523" i="7" s="1"/>
  <c r="L527" i="7" s="1"/>
  <c r="I919" i="7"/>
  <c r="I920" i="7" s="1"/>
  <c r="L1142" i="7"/>
  <c r="I1164" i="7"/>
  <c r="J1175" i="7"/>
  <c r="I1360" i="7"/>
  <c r="I1364" i="7" s="1"/>
  <c r="L1401" i="7"/>
  <c r="L1413" i="7" s="1"/>
  <c r="L1420" i="7" s="1"/>
  <c r="H1413" i="7"/>
  <c r="H1420" i="7" s="1"/>
  <c r="L1582" i="7"/>
  <c r="L1583" i="7" s="1"/>
  <c r="K523" i="7"/>
  <c r="K527" i="7" s="1"/>
  <c r="I897" i="7"/>
  <c r="I898" i="7" s="1"/>
  <c r="K1389" i="7"/>
  <c r="K1392" i="7" s="1"/>
  <c r="H658" i="7"/>
  <c r="H659" i="7" s="1"/>
  <c r="L688" i="7"/>
  <c r="L697" i="7" s="1"/>
  <c r="L698" i="7" s="1"/>
  <c r="H697" i="7"/>
  <c r="H698" i="7" s="1"/>
  <c r="L919" i="7"/>
  <c r="L920" i="7" s="1"/>
  <c r="H934" i="7"/>
  <c r="H943" i="7" s="1"/>
  <c r="L1917" i="7"/>
  <c r="L1921" i="7" s="1"/>
  <c r="I658" i="7"/>
  <c r="I659" i="7" s="1"/>
  <c r="H919" i="7"/>
  <c r="H920" i="7" s="1"/>
  <c r="J1389" i="7"/>
  <c r="J1392" i="7" s="1"/>
  <c r="L1418" i="7"/>
  <c r="K417" i="7"/>
  <c r="K421" i="7" s="1"/>
  <c r="K447" i="7"/>
  <c r="K545" i="7"/>
  <c r="K557" i="7"/>
  <c r="K569" i="7"/>
  <c r="K581" i="7"/>
  <c r="K593" i="7"/>
  <c r="K605" i="7"/>
  <c r="I1063" i="7"/>
  <c r="I1066" i="7" s="1"/>
  <c r="J1418" i="7"/>
  <c r="L1591" i="7"/>
  <c r="H1710" i="7"/>
  <c r="H1715" i="7" s="1"/>
  <c r="L1415" i="7"/>
  <c r="H1418" i="7"/>
  <c r="J1582" i="7"/>
  <c r="J1583" i="7" s="1"/>
  <c r="I1710" i="7"/>
  <c r="I1715" i="7" s="1"/>
  <c r="I934" i="7"/>
  <c r="I943" i="7" s="1"/>
  <c r="I1413" i="7"/>
  <c r="I1420" i="7" s="1"/>
  <c r="I1582" i="7"/>
  <c r="I1583" i="7" s="1"/>
  <c r="J1917" i="7"/>
  <c r="J1921" i="7" s="1"/>
  <c r="H1995" i="7"/>
  <c r="H1999" i="7" s="1"/>
  <c r="L1954" i="7"/>
  <c r="L1995" i="7" s="1"/>
  <c r="L1999" i="7" s="1"/>
  <c r="K881" i="7"/>
  <c r="K882" i="7" s="1"/>
  <c r="J1413" i="7"/>
  <c r="J1420" i="7" s="1"/>
  <c r="J1713" i="7"/>
  <c r="K1917" i="7"/>
  <c r="K1921" i="7" s="1"/>
  <c r="I1995" i="7"/>
  <c r="I1999" i="7" s="1"/>
  <c r="J897" i="7"/>
  <c r="J898" i="7" s="1"/>
  <c r="I1142" i="7"/>
  <c r="K1413" i="7"/>
  <c r="K1420" i="7" s="1"/>
  <c r="K1582" i="7"/>
  <c r="K1583" i="7" s="1"/>
  <c r="J1995" i="7"/>
  <c r="J1999" i="7" s="1"/>
  <c r="K1840" i="7"/>
  <c r="K1845" i="7" s="1"/>
  <c r="K1360" i="7"/>
  <c r="K1364" i="7" s="1"/>
  <c r="K1710" i="7"/>
  <c r="K1715" i="7" s="1"/>
  <c r="H1164" i="7"/>
  <c r="I1524" i="7"/>
  <c r="I1528" i="7" s="1"/>
  <c r="I1840" i="7"/>
  <c r="I1845" i="7" s="1"/>
  <c r="F1176" i="7"/>
  <c r="H479" i="6"/>
  <c r="H483" i="6" s="1"/>
  <c r="G579" i="6"/>
  <c r="G615" i="6"/>
  <c r="G697" i="6"/>
  <c r="K1298" i="6"/>
  <c r="K1300" i="6" s="1"/>
  <c r="M2057" i="6"/>
  <c r="K2056" i="6"/>
  <c r="M2056" i="6" s="1"/>
  <c r="J161" i="6"/>
  <c r="M104" i="6"/>
  <c r="H163" i="6"/>
  <c r="M179" i="6"/>
  <c r="J178" i="6"/>
  <c r="J258" i="6" s="1"/>
  <c r="M184" i="6"/>
  <c r="J592" i="6"/>
  <c r="G696" i="6"/>
  <c r="J862" i="6"/>
  <c r="M863" i="6"/>
  <c r="L909" i="6"/>
  <c r="M997" i="6"/>
  <c r="K1005" i="6"/>
  <c r="K687" i="6"/>
  <c r="K666" i="6" s="1"/>
  <c r="M688" i="6"/>
  <c r="K862" i="6"/>
  <c r="K889" i="6" s="1"/>
  <c r="K891" i="6" s="1"/>
  <c r="H1040" i="6"/>
  <c r="G910" i="6"/>
  <c r="G1041" i="6" s="1"/>
  <c r="G1044" i="6" s="1"/>
  <c r="I1124" i="6"/>
  <c r="L69" i="6"/>
  <c r="L68" i="6"/>
  <c r="L91" i="6" s="1"/>
  <c r="L354" i="6"/>
  <c r="M602" i="6"/>
  <c r="J1132" i="6"/>
  <c r="M1133" i="6"/>
  <c r="J241" i="6"/>
  <c r="M242" i="6"/>
  <c r="H716" i="6"/>
  <c r="H755" i="6" s="1"/>
  <c r="J856" i="6"/>
  <c r="J1030" i="6"/>
  <c r="M1030" i="6" s="1"/>
  <c r="M1031" i="6"/>
  <c r="J1102" i="6"/>
  <c r="M1103" i="6"/>
  <c r="M1102" i="6" s="1"/>
  <c r="J1427" i="6"/>
  <c r="M1428" i="6"/>
  <c r="M410" i="6"/>
  <c r="J716" i="6"/>
  <c r="M717" i="6"/>
  <c r="M772" i="6"/>
  <c r="M764" i="6" s="1"/>
  <c r="H1005" i="6"/>
  <c r="M1661" i="6"/>
  <c r="J1646" i="6"/>
  <c r="J2005" i="6"/>
  <c r="M2009" i="6"/>
  <c r="L16" i="6"/>
  <c r="K317" i="6"/>
  <c r="K335" i="6" s="1"/>
  <c r="M321" i="6"/>
  <c r="M384" i="6"/>
  <c r="L406" i="6"/>
  <c r="M406" i="6" s="1"/>
  <c r="G409" i="6"/>
  <c r="G433" i="6" s="1"/>
  <c r="H666" i="6"/>
  <c r="K716" i="6"/>
  <c r="M1007" i="6"/>
  <c r="J1006" i="6"/>
  <c r="M1379" i="6"/>
  <c r="M1556" i="6"/>
  <c r="J1555" i="6"/>
  <c r="M1575" i="6"/>
  <c r="M22" i="6"/>
  <c r="K161" i="6"/>
  <c r="M101" i="6"/>
  <c r="K163" i="6"/>
  <c r="K169" i="6"/>
  <c r="K257" i="6"/>
  <c r="K354" i="6"/>
  <c r="M491" i="6"/>
  <c r="L716" i="6"/>
  <c r="G764" i="6"/>
  <c r="G793" i="6"/>
  <c r="G797" i="6" s="1"/>
  <c r="G16" i="6"/>
  <c r="G90" i="6" s="1"/>
  <c r="K16" i="6"/>
  <c r="M16" i="6" s="1"/>
  <c r="M90" i="6" s="1"/>
  <c r="L163" i="6"/>
  <c r="J1353" i="6"/>
  <c r="M1354" i="6"/>
  <c r="J1486" i="6"/>
  <c r="M1487" i="6"/>
  <c r="K1893" i="6"/>
  <c r="K1847" i="6"/>
  <c r="H16" i="6"/>
  <c r="H90" i="6" s="1"/>
  <c r="M53" i="6"/>
  <c r="H161" i="6"/>
  <c r="G354" i="6"/>
  <c r="L533" i="6"/>
  <c r="K68" i="6"/>
  <c r="K91" i="6" s="1"/>
  <c r="G170" i="6"/>
  <c r="G268" i="6"/>
  <c r="M625" i="6"/>
  <c r="J616" i="6"/>
  <c r="L741" i="6"/>
  <c r="L756" i="6" s="1"/>
  <c r="K794" i="6"/>
  <c r="K797" i="6" s="1"/>
  <c r="K772" i="6"/>
  <c r="K764" i="6" s="1"/>
  <c r="J2106" i="6"/>
  <c r="M2107" i="6"/>
  <c r="J2171" i="6"/>
  <c r="M2172" i="6"/>
  <c r="J163" i="6"/>
  <c r="M1034" i="6"/>
  <c r="M76" i="6"/>
  <c r="J70" i="6"/>
  <c r="M472" i="6"/>
  <c r="G100" i="6"/>
  <c r="G161" i="6"/>
  <c r="K310" i="6"/>
  <c r="M462" i="6"/>
  <c r="K450" i="6"/>
  <c r="K449" i="6" s="1"/>
  <c r="K616" i="6"/>
  <c r="M742" i="6"/>
  <c r="G862" i="6"/>
  <c r="G889" i="6" s="1"/>
  <c r="G891" i="6" s="1"/>
  <c r="J910" i="6"/>
  <c r="M1033" i="6"/>
  <c r="M1270" i="6"/>
  <c r="M1488" i="6"/>
  <c r="M1831" i="6"/>
  <c r="M1830" i="6" s="1"/>
  <c r="M2155" i="6"/>
  <c r="M2270" i="6"/>
  <c r="M419" i="6"/>
  <c r="G442" i="6"/>
  <c r="M1025" i="6"/>
  <c r="L1132" i="6"/>
  <c r="L1131" i="6" s="1"/>
  <c r="G1297" i="6"/>
  <c r="L1501" i="6"/>
  <c r="L1581" i="6" s="1"/>
  <c r="H1756" i="6"/>
  <c r="H1727" i="6"/>
  <c r="K2203" i="6"/>
  <c r="K2258" i="6"/>
  <c r="K2261" i="6" s="1"/>
  <c r="M136" i="6"/>
  <c r="K240" i="6"/>
  <c r="K259" i="6" s="1"/>
  <c r="I353" i="6"/>
  <c r="I432" i="6"/>
  <c r="H409" i="6"/>
  <c r="H433" i="6" s="1"/>
  <c r="K579" i="6"/>
  <c r="M842" i="6"/>
  <c r="M854" i="6" s="1"/>
  <c r="M856" i="6" s="1"/>
  <c r="K910" i="6"/>
  <c r="K1041" i="6" s="1"/>
  <c r="J1462" i="6"/>
  <c r="J1461" i="6" s="1"/>
  <c r="J1466" i="6" s="1"/>
  <c r="M1463" i="6"/>
  <c r="M1462" i="6" s="1"/>
  <c r="M1461" i="6" s="1"/>
  <c r="M1466" i="6" s="1"/>
  <c r="M1502" i="6"/>
  <c r="J1501" i="6"/>
  <c r="J1727" i="6"/>
  <c r="J1756" i="6"/>
  <c r="M2146" i="6"/>
  <c r="K2145" i="6"/>
  <c r="L2258" i="6"/>
  <c r="L2261" i="6" s="1"/>
  <c r="M200" i="6"/>
  <c r="M252" i="6"/>
  <c r="J310" i="6"/>
  <c r="M411" i="6"/>
  <c r="M509" i="6"/>
  <c r="M664" i="6"/>
  <c r="M1067" i="6"/>
  <c r="H1177" i="6"/>
  <c r="M1209" i="6"/>
  <c r="G1240" i="6"/>
  <c r="G1232" i="6" s="1"/>
  <c r="H1307" i="6"/>
  <c r="K1315" i="6"/>
  <c r="M1341" i="6"/>
  <c r="G1671" i="6"/>
  <c r="G1673" i="6" s="1"/>
  <c r="K1756" i="6"/>
  <c r="K1727" i="6"/>
  <c r="K2063" i="6"/>
  <c r="M2541" i="6"/>
  <c r="J2535" i="6"/>
  <c r="M1026" i="6"/>
  <c r="G1358" i="6"/>
  <c r="G1306" i="6"/>
  <c r="L1306" i="6"/>
  <c r="H1646" i="6"/>
  <c r="H1645" i="6"/>
  <c r="H1671" i="6"/>
  <c r="H1673" i="6" s="1"/>
  <c r="L1727" i="6"/>
  <c r="J1884" i="6"/>
  <c r="M1884" i="6" s="1"/>
  <c r="M1885" i="6"/>
  <c r="H765" i="6"/>
  <c r="M813" i="6"/>
  <c r="J812" i="6"/>
  <c r="J823" i="6"/>
  <c r="J825" i="6" s="1"/>
  <c r="J1417" i="6"/>
  <c r="M2338" i="6"/>
  <c r="J2337" i="6"/>
  <c r="M2337" i="6" s="1"/>
  <c r="H2397" i="6"/>
  <c r="L2351" i="6"/>
  <c r="L2398" i="6" s="1"/>
  <c r="M2352" i="6"/>
  <c r="M218" i="6"/>
  <c r="G276" i="6"/>
  <c r="G300" i="6" s="1"/>
  <c r="H354" i="6"/>
  <c r="J450" i="6"/>
  <c r="L450" i="6"/>
  <c r="L449" i="6" s="1"/>
  <c r="G490" i="6"/>
  <c r="G524" i="6" s="1"/>
  <c r="G527" i="6" s="1"/>
  <c r="M617" i="6"/>
  <c r="M749" i="6"/>
  <c r="M1199" i="6"/>
  <c r="J1184" i="6"/>
  <c r="J1378" i="6"/>
  <c r="H1580" i="6"/>
  <c r="L1554" i="6"/>
  <c r="M1574" i="6"/>
  <c r="M1880" i="6"/>
  <c r="G2327" i="6"/>
  <c r="G2272" i="6"/>
  <c r="K2281" i="6"/>
  <c r="K2328" i="6" s="1"/>
  <c r="K2331" i="6" s="1"/>
  <c r="L2281" i="6"/>
  <c r="L2328" i="6" s="1"/>
  <c r="L2331" i="6" s="1"/>
  <c r="M2300" i="6"/>
  <c r="J2317" i="6"/>
  <c r="M2318" i="6"/>
  <c r="H276" i="6"/>
  <c r="H300" i="6" s="1"/>
  <c r="M285" i="6"/>
  <c r="J317" i="6"/>
  <c r="J335" i="6" s="1"/>
  <c r="M355" i="6"/>
  <c r="M564" i="6"/>
  <c r="L616" i="6"/>
  <c r="I700" i="6"/>
  <c r="H741" i="6"/>
  <c r="H756" i="6" s="1"/>
  <c r="L797" i="6"/>
  <c r="L823" i="6"/>
  <c r="L825" i="6" s="1"/>
  <c r="M998" i="6"/>
  <c r="K1378" i="6"/>
  <c r="M1403" i="6"/>
  <c r="G1554" i="6"/>
  <c r="G1582" i="6" s="1"/>
  <c r="K1599" i="6"/>
  <c r="K1598" i="6" s="1"/>
  <c r="M1600" i="6"/>
  <c r="M1867" i="6"/>
  <c r="M586" i="6"/>
  <c r="J585" i="6"/>
  <c r="M585" i="6" s="1"/>
  <c r="L1005" i="6"/>
  <c r="L1042" i="6" s="1"/>
  <c r="J1059" i="6"/>
  <c r="J1121" i="6" s="1"/>
  <c r="L1102" i="6"/>
  <c r="J1241" i="6"/>
  <c r="L1688" i="6"/>
  <c r="L1679" i="6" s="1"/>
  <c r="L1755" i="6"/>
  <c r="H1755" i="6"/>
  <c r="H1688" i="6"/>
  <c r="M1717" i="6"/>
  <c r="G1848" i="6"/>
  <c r="M2099" i="6"/>
  <c r="J2267" i="6"/>
  <c r="M2267" i="6" s="1"/>
  <c r="M2268" i="6"/>
  <c r="M2389" i="6"/>
  <c r="L2388" i="6"/>
  <c r="L2387" i="6" s="1"/>
  <c r="L2399" i="6" s="1"/>
  <c r="L2123" i="6"/>
  <c r="H1315" i="6"/>
  <c r="H1359" i="6" s="1"/>
  <c r="M1507" i="6"/>
  <c r="H1680" i="6"/>
  <c r="J1755" i="6"/>
  <c r="J1688" i="6"/>
  <c r="J1679" i="6" s="1"/>
  <c r="I1755" i="6"/>
  <c r="I1758" i="6" s="1"/>
  <c r="I1688" i="6"/>
  <c r="M50" i="6"/>
  <c r="M206" i="6"/>
  <c r="M216" i="6"/>
  <c r="H344" i="6"/>
  <c r="G450" i="6"/>
  <c r="G449" i="6" s="1"/>
  <c r="G480" i="6" s="1"/>
  <c r="M459" i="6"/>
  <c r="J490" i="6"/>
  <c r="J524" i="6" s="1"/>
  <c r="J527" i="6" s="1"/>
  <c r="G716" i="6"/>
  <c r="G755" i="6" s="1"/>
  <c r="L1059" i="6"/>
  <c r="L1121" i="6" s="1"/>
  <c r="L1241" i="6"/>
  <c r="G1501" i="6"/>
  <c r="G1581" i="6" s="1"/>
  <c r="K1688" i="6"/>
  <c r="M1968" i="6"/>
  <c r="H1590" i="6"/>
  <c r="M1749" i="6"/>
  <c r="L1848" i="6"/>
  <c r="M1849" i="6"/>
  <c r="L2005" i="6"/>
  <c r="M2039" i="6"/>
  <c r="J2038" i="6"/>
  <c r="G2351" i="6"/>
  <c r="G2398" i="6" s="1"/>
  <c r="L1994" i="6"/>
  <c r="M326" i="6"/>
  <c r="J797" i="6"/>
  <c r="K1132" i="6"/>
  <c r="K1131" i="6" s="1"/>
  <c r="M1570" i="6"/>
  <c r="M1647" i="6"/>
  <c r="J1645" i="6"/>
  <c r="M1869" i="6"/>
  <c r="G1925" i="6"/>
  <c r="G1994" i="6" s="1"/>
  <c r="M2017" i="6"/>
  <c r="L2145" i="6"/>
  <c r="K2401" i="6"/>
  <c r="L2535" i="6"/>
  <c r="M2536" i="6"/>
  <c r="L1645" i="6"/>
  <c r="L1673" i="6" s="1"/>
  <c r="L1671" i="6" s="1"/>
  <c r="L1646" i="6"/>
  <c r="H1993" i="6"/>
  <c r="J2074" i="6"/>
  <c r="M2075" i="6"/>
  <c r="G2343" i="6"/>
  <c r="H2351" i="6"/>
  <c r="H2398" i="6" s="1"/>
  <c r="J2387" i="6"/>
  <c r="G2517" i="6"/>
  <c r="H2569" i="6"/>
  <c r="H2573" i="6" s="1"/>
  <c r="H2528" i="6"/>
  <c r="K2535" i="6"/>
  <c r="M35" i="6"/>
  <c r="M42" i="6"/>
  <c r="G741" i="6"/>
  <c r="G756" i="6" s="1"/>
  <c r="M1153" i="6"/>
  <c r="M1297" i="6"/>
  <c r="M1571" i="6"/>
  <c r="L1599" i="6"/>
  <c r="L1598" i="6" s="1"/>
  <c r="I1680" i="6"/>
  <c r="M1737" i="6"/>
  <c r="M1888" i="6"/>
  <c r="J1887" i="6"/>
  <c r="M1887" i="6" s="1"/>
  <c r="L2581" i="6"/>
  <c r="L2580" i="6" s="1"/>
  <c r="K1184" i="6"/>
  <c r="M1532" i="6"/>
  <c r="G1599" i="6"/>
  <c r="G1598" i="6" s="1"/>
  <c r="G1637" i="6" s="1"/>
  <c r="M1627" i="6"/>
  <c r="J1925" i="6"/>
  <c r="M1939" i="6"/>
  <c r="H2273" i="6"/>
  <c r="H1599" i="6"/>
  <c r="H1598" i="6" s="1"/>
  <c r="G1756" i="6"/>
  <c r="G1727" i="6"/>
  <c r="G1679" i="6" s="1"/>
  <c r="M1750" i="6"/>
  <c r="M1967" i="6"/>
  <c r="J1987" i="6"/>
  <c r="M1987" i="6" s="1"/>
  <c r="M1988" i="6"/>
  <c r="M2213" i="6"/>
  <c r="J2212" i="6"/>
  <c r="M2294" i="6"/>
  <c r="H2518" i="6"/>
  <c r="J2496" i="6"/>
  <c r="M2496" i="6" s="1"/>
  <c r="M2497" i="6"/>
  <c r="M1612" i="6"/>
  <c r="K1646" i="6"/>
  <c r="M1984" i="6"/>
  <c r="M2187" i="6"/>
  <c r="J2186" i="6"/>
  <c r="M2186" i="6" s="1"/>
  <c r="M1892" i="6"/>
  <c r="M2269" i="6"/>
  <c r="G2418" i="6"/>
  <c r="L2503" i="6"/>
  <c r="L2480" i="6" s="1"/>
  <c r="M2504" i="6"/>
  <c r="J2581" i="6"/>
  <c r="J2628" i="6"/>
  <c r="J2627" i="6" s="1"/>
  <c r="J2648" i="6" s="1"/>
  <c r="J2649" i="6" s="1"/>
  <c r="H2665" i="6"/>
  <c r="H2664" i="6" s="1"/>
  <c r="M1851" i="6"/>
  <c r="M1949" i="6"/>
  <c r="M1985" i="6"/>
  <c r="G2136" i="6"/>
  <c r="M2150" i="6"/>
  <c r="J2145" i="6"/>
  <c r="H2535" i="6"/>
  <c r="H2570" i="6" s="1"/>
  <c r="K1645" i="6"/>
  <c r="K1673" i="6" s="1"/>
  <c r="K1671" i="6" s="1"/>
  <c r="K2170" i="6"/>
  <c r="K2195" i="6" s="1"/>
  <c r="M2252" i="6"/>
  <c r="M2251" i="6" s="1"/>
  <c r="J2281" i="6"/>
  <c r="I2331" i="6"/>
  <c r="G2629" i="6"/>
  <c r="G2628" i="6" s="1"/>
  <c r="G2627" i="6" s="1"/>
  <c r="G2648" i="6" s="1"/>
  <c r="G2649" i="6" s="1"/>
  <c r="M1649" i="6"/>
  <c r="G1966" i="6"/>
  <c r="G1995" i="6" s="1"/>
  <c r="M2093" i="6"/>
  <c r="G2145" i="6"/>
  <c r="H2629" i="6"/>
  <c r="H2628" i="6" s="1"/>
  <c r="H2627" i="6" s="1"/>
  <c r="H2648" i="6" s="1"/>
  <c r="H2649" i="6" s="1"/>
  <c r="L2665" i="6"/>
  <c r="L2664" i="6" s="1"/>
  <c r="K2717" i="6"/>
  <c r="M2718" i="6"/>
  <c r="K2735" i="6"/>
  <c r="M2735" i="6" s="1"/>
  <c r="M2736" i="6"/>
  <c r="M1564" i="6"/>
  <c r="J1848" i="6"/>
  <c r="M1926" i="6"/>
  <c r="L1966" i="6"/>
  <c r="L1995" i="6" s="1"/>
  <c r="M2132" i="6"/>
  <c r="M2159" i="6"/>
  <c r="M2453" i="6"/>
  <c r="M2593" i="6"/>
  <c r="M2632" i="6"/>
  <c r="M2732" i="6"/>
  <c r="M1693" i="6"/>
  <c r="G2204" i="6"/>
  <c r="M2216" i="6"/>
  <c r="H2281" i="6"/>
  <c r="H2328" i="6" s="1"/>
  <c r="M2446" i="6"/>
  <c r="J2481" i="6"/>
  <c r="M2482" i="6"/>
  <c r="G2528" i="6"/>
  <c r="M2557" i="6"/>
  <c r="K2581" i="6"/>
  <c r="K2580" i="6" s="1"/>
  <c r="M2319" i="6"/>
  <c r="M2630" i="6"/>
  <c r="J2665" i="6"/>
  <c r="M2176" i="6"/>
  <c r="J2720" i="6"/>
  <c r="G2212" i="6"/>
  <c r="G2258" i="6" s="1"/>
  <c r="M2253" i="6"/>
  <c r="J2351" i="6"/>
  <c r="M2539" i="6"/>
  <c r="M2721" i="6"/>
  <c r="M2582" i="6"/>
  <c r="J1599" i="6"/>
  <c r="M409" i="6" l="1"/>
  <c r="M433" i="6" s="1"/>
  <c r="K1758" i="6"/>
  <c r="H5" i="6"/>
  <c r="M248" i="6"/>
  <c r="K1896" i="6"/>
  <c r="H897" i="6"/>
  <c r="H309" i="6"/>
  <c r="H1824" i="6"/>
  <c r="L267" i="6"/>
  <c r="J1758" i="6"/>
  <c r="J300" i="6"/>
  <c r="J303" i="6" s="1"/>
  <c r="M2512" i="6"/>
  <c r="K1050" i="6"/>
  <c r="J433" i="6"/>
  <c r="K2120" i="6"/>
  <c r="K2123" i="6" s="1"/>
  <c r="M687" i="6"/>
  <c r="G1997" i="6"/>
  <c r="H2655" i="6"/>
  <c r="H2747" i="6" s="1"/>
  <c r="H2521" i="6"/>
  <c r="K1997" i="6"/>
  <c r="G2331" i="6"/>
  <c r="M1688" i="6"/>
  <c r="L2401" i="6"/>
  <c r="G1050" i="6"/>
  <c r="G337" i="6"/>
  <c r="K1583" i="6"/>
  <c r="K1124" i="6"/>
  <c r="M354" i="6"/>
  <c r="L1370" i="6"/>
  <c r="G606" i="6"/>
  <c r="L2073" i="6"/>
  <c r="L2072" i="6" s="1"/>
  <c r="L169" i="6"/>
  <c r="H2194" i="6"/>
  <c r="H2197" i="6" s="1"/>
  <c r="H93" i="6"/>
  <c r="G706" i="6"/>
  <c r="G93" i="6"/>
  <c r="G1300" i="6"/>
  <c r="L1176" i="6"/>
  <c r="L1223" i="6"/>
  <c r="L1225" i="6" s="1"/>
  <c r="K1492" i="6"/>
  <c r="L1756" i="6"/>
  <c r="G831" i="6"/>
  <c r="G309" i="6"/>
  <c r="M276" i="6"/>
  <c r="L1758" i="6"/>
  <c r="G1222" i="6"/>
  <c r="G1225" i="6" s="1"/>
  <c r="G1176" i="6"/>
  <c r="H2203" i="6"/>
  <c r="M680" i="6"/>
  <c r="H1124" i="6"/>
  <c r="H261" i="6"/>
  <c r="G5" i="6"/>
  <c r="M2212" i="6"/>
  <c r="M2258" i="6" s="1"/>
  <c r="L1997" i="6"/>
  <c r="M741" i="6"/>
  <c r="H1130" i="6"/>
  <c r="L261" i="6"/>
  <c r="K1916" i="6"/>
  <c r="G1758" i="6"/>
  <c r="H1764" i="6"/>
  <c r="G2527" i="6"/>
  <c r="L1044" i="6"/>
  <c r="M534" i="6"/>
  <c r="M592" i="6" s="1"/>
  <c r="H1916" i="6"/>
  <c r="H1997" i="6"/>
  <c r="K1838" i="6"/>
  <c r="G1124" i="6"/>
  <c r="H1758" i="6"/>
  <c r="H334" i="6"/>
  <c r="K1679" i="6"/>
  <c r="M1679" i="6" s="1"/>
  <c r="L309" i="6"/>
  <c r="M237" i="6"/>
  <c r="M177" i="6" s="1"/>
  <c r="J177" i="6"/>
  <c r="L337" i="6"/>
  <c r="M1966" i="6"/>
  <c r="M1995" i="6" s="1"/>
  <c r="M1755" i="6"/>
  <c r="L897" i="6"/>
  <c r="H1050" i="6"/>
  <c r="H441" i="6"/>
  <c r="H1492" i="6"/>
  <c r="G1361" i="6"/>
  <c r="H337" i="6"/>
  <c r="K267" i="6"/>
  <c r="M267" i="6" s="1"/>
  <c r="K300" i="6"/>
  <c r="K303" i="6" s="1"/>
  <c r="G2408" i="6"/>
  <c r="K2720" i="6"/>
  <c r="K2746" i="6" s="1"/>
  <c r="J2129" i="6"/>
  <c r="M2129" i="6" s="1"/>
  <c r="M1378" i="6"/>
  <c r="M1418" i="6" s="1"/>
  <c r="M1420" i="6" s="1"/>
  <c r="H1044" i="6"/>
  <c r="G754" i="6"/>
  <c r="G758" i="6" s="1"/>
  <c r="M2629" i="6"/>
  <c r="M2628" i="6" s="1"/>
  <c r="M2627" i="6" s="1"/>
  <c r="M2648" i="6" s="1"/>
  <c r="M2649" i="6" s="1"/>
  <c r="K2664" i="6"/>
  <c r="K2745" i="6" s="1"/>
  <c r="G2521" i="6"/>
  <c r="M1879" i="6"/>
  <c r="H2261" i="6"/>
  <c r="M1059" i="6"/>
  <c r="M1121" i="6" s="1"/>
  <c r="L595" i="6"/>
  <c r="G2579" i="6"/>
  <c r="H758" i="6"/>
  <c r="H2135" i="6"/>
  <c r="H1583" i="6"/>
  <c r="G1916" i="6"/>
  <c r="G1130" i="6"/>
  <c r="K261" i="6"/>
  <c r="G700" i="6"/>
  <c r="J432" i="6"/>
  <c r="J343" i="6"/>
  <c r="J435" i="6" s="1"/>
  <c r="G2655" i="6"/>
  <c r="G2747" i="6" s="1"/>
  <c r="H617" i="7"/>
  <c r="H619" i="7" s="1"/>
  <c r="I1176" i="7"/>
  <c r="L1176" i="7"/>
  <c r="L1715" i="7"/>
  <c r="L1710" i="7" s="1"/>
  <c r="L1845" i="7"/>
  <c r="L1840" i="7" s="1"/>
  <c r="L1022" i="7"/>
  <c r="I1026" i="7"/>
  <c r="L1026" i="7" s="1"/>
  <c r="H1176" i="7"/>
  <c r="K698" i="6"/>
  <c r="M666" i="6"/>
  <c r="M698" i="6" s="1"/>
  <c r="L2408" i="6"/>
  <c r="L2519" i="6"/>
  <c r="L2521" i="6" s="1"/>
  <c r="M1645" i="6"/>
  <c r="M1673" i="6" s="1"/>
  <c r="M1671" i="6" s="1"/>
  <c r="J1673" i="6"/>
  <c r="J1671" i="6" s="1"/>
  <c r="K2194" i="6"/>
  <c r="K2197" i="6" s="1"/>
  <c r="K2144" i="6"/>
  <c r="K2135" i="6" s="1"/>
  <c r="M716" i="6"/>
  <c r="M2351" i="6"/>
  <c r="M2398" i="6" s="1"/>
  <c r="J2398" i="6"/>
  <c r="J2121" i="6"/>
  <c r="M2106" i="6"/>
  <c r="M2121" i="6" s="1"/>
  <c r="M1486" i="6"/>
  <c r="J1485" i="6"/>
  <c r="M1485" i="6" s="1"/>
  <c r="M2005" i="6"/>
  <c r="M2063" i="6" s="1"/>
  <c r="J2063" i="6"/>
  <c r="L1637" i="6"/>
  <c r="L1638" i="6" s="1"/>
  <c r="L1589" i="6"/>
  <c r="L2063" i="6"/>
  <c r="L2066" i="6" s="1"/>
  <c r="L2004" i="6"/>
  <c r="L480" i="6"/>
  <c r="L483" i="6" s="1"/>
  <c r="L441" i="6"/>
  <c r="J1041" i="6"/>
  <c r="M910" i="6"/>
  <c r="M2717" i="6"/>
  <c r="M1925" i="6"/>
  <c r="M1994" i="6" s="1"/>
  <c r="M1997" i="6" s="1"/>
  <c r="J1994" i="6"/>
  <c r="K1130" i="6"/>
  <c r="K1168" i="6"/>
  <c r="K1170" i="6" s="1"/>
  <c r="G432" i="6"/>
  <c r="G353" i="6"/>
  <c r="J1298" i="6"/>
  <c r="J1240" i="6"/>
  <c r="M1241" i="6"/>
  <c r="H353" i="6"/>
  <c r="H432" i="6"/>
  <c r="G343" i="6"/>
  <c r="G435" i="6" s="1"/>
  <c r="M1555" i="6"/>
  <c r="J1554" i="6"/>
  <c r="M1427" i="6"/>
  <c r="J1426" i="6"/>
  <c r="J2746" i="6"/>
  <c r="G2194" i="6"/>
  <c r="G2144" i="6"/>
  <c r="M2388" i="6"/>
  <c r="M2535" i="6"/>
  <c r="M1848" i="6"/>
  <c r="M1847" i="6" s="1"/>
  <c r="L1240" i="6"/>
  <c r="L1232" i="6" s="1"/>
  <c r="L1298" i="6"/>
  <c r="L1300" i="6" s="1"/>
  <c r="H706" i="6"/>
  <c r="L755" i="6"/>
  <c r="L758" i="6" s="1"/>
  <c r="L706" i="6"/>
  <c r="M432" i="6"/>
  <c r="M353" i="6"/>
  <c r="M1122" i="6"/>
  <c r="M1050" i="6"/>
  <c r="M1132" i="6"/>
  <c r="J1131" i="6"/>
  <c r="J1879" i="6"/>
  <c r="J1894" i="6" s="1"/>
  <c r="M1894" i="6" s="1"/>
  <c r="L2570" i="6"/>
  <c r="L2573" i="6" s="1"/>
  <c r="L2527" i="6"/>
  <c r="K2037" i="6"/>
  <c r="L1847" i="6"/>
  <c r="L1838" i="6" s="1"/>
  <c r="L1893" i="6"/>
  <c r="L1896" i="6" s="1"/>
  <c r="L1122" i="6"/>
  <c r="L1124" i="6" s="1"/>
  <c r="L1050" i="6"/>
  <c r="K1418" i="6"/>
  <c r="K1420" i="6" s="1"/>
  <c r="K1370" i="6"/>
  <c r="J309" i="6"/>
  <c r="J334" i="6"/>
  <c r="J337" i="6" s="1"/>
  <c r="K533" i="6"/>
  <c r="K593" i="6"/>
  <c r="K595" i="6" s="1"/>
  <c r="G1589" i="6"/>
  <c r="J69" i="6"/>
  <c r="M69" i="6" s="1"/>
  <c r="J68" i="6"/>
  <c r="M70" i="6"/>
  <c r="J579" i="6"/>
  <c r="M490" i="6"/>
  <c r="M524" i="6" s="1"/>
  <c r="M527" i="6" s="1"/>
  <c r="G1583" i="6"/>
  <c r="M317" i="6"/>
  <c r="J1050" i="6"/>
  <c r="J1122" i="6"/>
  <c r="J1124" i="6" s="1"/>
  <c r="M756" i="6"/>
  <c r="J1893" i="6"/>
  <c r="J1847" i="6"/>
  <c r="K2519" i="6"/>
  <c r="K2521" i="6" s="1"/>
  <c r="K2408" i="6"/>
  <c r="J2580" i="6"/>
  <c r="M2581" i="6"/>
  <c r="J1966" i="6"/>
  <c r="J1995" i="6" s="1"/>
  <c r="K1176" i="6"/>
  <c r="K1223" i="6"/>
  <c r="K1225" i="6" s="1"/>
  <c r="G2397" i="6"/>
  <c r="G2401" i="6" s="1"/>
  <c r="G2342" i="6"/>
  <c r="L1916" i="6"/>
  <c r="M2317" i="6"/>
  <c r="M2329" i="6" s="1"/>
  <c r="J2329" i="6"/>
  <c r="K1306" i="6"/>
  <c r="K1359" i="6"/>
  <c r="K1361" i="6" s="1"/>
  <c r="G1638" i="6"/>
  <c r="K615" i="6"/>
  <c r="K606" i="6" s="1"/>
  <c r="K697" i="6"/>
  <c r="M616" i="6"/>
  <c r="M697" i="6" s="1"/>
  <c r="J697" i="6"/>
  <c r="J700" i="6" s="1"/>
  <c r="J615" i="6"/>
  <c r="K353" i="6"/>
  <c r="K343" i="6" s="1"/>
  <c r="K432" i="6"/>
  <c r="G1492" i="6"/>
  <c r="H1589" i="6"/>
  <c r="M2281" i="6"/>
  <c r="M2328" i="6" s="1"/>
  <c r="J2328" i="6"/>
  <c r="L2745" i="6"/>
  <c r="L2655" i="6"/>
  <c r="L2747" i="6" s="1"/>
  <c r="K1589" i="6"/>
  <c r="K1637" i="6"/>
  <c r="K1638" i="6" s="1"/>
  <c r="J2480" i="6"/>
  <c r="M2481" i="6"/>
  <c r="M1599" i="6"/>
  <c r="J1598" i="6"/>
  <c r="M1756" i="6"/>
  <c r="M1758" i="6" s="1"/>
  <c r="M1727" i="6"/>
  <c r="G299" i="6"/>
  <c r="G303" i="6" s="1"/>
  <c r="G267" i="6"/>
  <c r="L432" i="6"/>
  <c r="L353" i="6"/>
  <c r="L343" i="6" s="1"/>
  <c r="L435" i="6" s="1"/>
  <c r="L697" i="6"/>
  <c r="L700" i="6" s="1"/>
  <c r="L615" i="6"/>
  <c r="L606" i="6" s="1"/>
  <c r="M178" i="6"/>
  <c r="J449" i="6"/>
  <c r="M450" i="6"/>
  <c r="M862" i="6"/>
  <c r="J889" i="6"/>
  <c r="L2144" i="6"/>
  <c r="L2135" i="6" s="1"/>
  <c r="L2194" i="6"/>
  <c r="L2197" i="6" s="1"/>
  <c r="K2579" i="6"/>
  <c r="K2619" i="6"/>
  <c r="K2621" i="6" s="1"/>
  <c r="J2037" i="6"/>
  <c r="M2038" i="6"/>
  <c r="H1222" i="6"/>
  <c r="H1225" i="6" s="1"/>
  <c r="H1176" i="6"/>
  <c r="L1130" i="6"/>
  <c r="L1168" i="6"/>
  <c r="L1170" i="6" s="1"/>
  <c r="H698" i="6"/>
  <c r="H700" i="6" s="1"/>
  <c r="H606" i="6"/>
  <c r="M2203" i="6"/>
  <c r="M2259" i="6"/>
  <c r="H2327" i="6"/>
  <c r="H2331" i="6" s="1"/>
  <c r="H2272" i="6"/>
  <c r="H793" i="6"/>
  <c r="H797" i="6" s="1"/>
  <c r="H764" i="6"/>
  <c r="G479" i="6"/>
  <c r="G483" i="6" s="1"/>
  <c r="G441" i="6"/>
  <c r="J2258" i="6"/>
  <c r="J2261" i="6" s="1"/>
  <c r="J2203" i="6"/>
  <c r="M1353" i="6"/>
  <c r="M1315" i="6" s="1"/>
  <c r="J1314" i="6"/>
  <c r="M1314" i="6" s="1"/>
  <c r="J1315" i="6"/>
  <c r="M241" i="6"/>
  <c r="J240" i="6"/>
  <c r="J2399" i="6"/>
  <c r="M2387" i="6"/>
  <c r="M2399" i="6" s="1"/>
  <c r="L1582" i="6"/>
  <c r="L1492" i="6"/>
  <c r="M2665" i="6"/>
  <c r="J2664" i="6"/>
  <c r="M2145" i="6"/>
  <c r="M2194" i="6" s="1"/>
  <c r="J2144" i="6"/>
  <c r="J2194" i="6"/>
  <c r="L2619" i="6"/>
  <c r="L2621" i="6" s="1"/>
  <c r="L2579" i="6"/>
  <c r="J1418" i="6"/>
  <c r="J1420" i="6" s="1"/>
  <c r="J1370" i="6"/>
  <c r="M1370" i="6" s="1"/>
  <c r="J2570" i="6"/>
  <c r="J2573" i="6" s="1"/>
  <c r="J2527" i="6"/>
  <c r="H1358" i="6"/>
  <c r="H1361" i="6" s="1"/>
  <c r="H1306" i="6"/>
  <c r="L1583" i="6"/>
  <c r="K480" i="6"/>
  <c r="K483" i="6" s="1"/>
  <c r="K441" i="6"/>
  <c r="G2257" i="6"/>
  <c r="G2261" i="6" s="1"/>
  <c r="G2203" i="6"/>
  <c r="J2120" i="6"/>
  <c r="J2073" i="6"/>
  <c r="M2074" i="6"/>
  <c r="M2120" i="6" s="1"/>
  <c r="M2503" i="6"/>
  <c r="G1893" i="6"/>
  <c r="G1896" i="6" s="1"/>
  <c r="G1847" i="6"/>
  <c r="G1838" i="6" s="1"/>
  <c r="J1223" i="6"/>
  <c r="J1225" i="6" s="1"/>
  <c r="M1184" i="6"/>
  <c r="M1223" i="6" s="1"/>
  <c r="J1176" i="6"/>
  <c r="J1005" i="6"/>
  <c r="M1006" i="6"/>
  <c r="G2193" i="6"/>
  <c r="G2135" i="6"/>
  <c r="K2570" i="6"/>
  <c r="K2573" i="6" s="1"/>
  <c r="K2527" i="6"/>
  <c r="H1679" i="6"/>
  <c r="G169" i="6"/>
  <c r="G257" i="6"/>
  <c r="G261" i="6" s="1"/>
  <c r="K90" i="6"/>
  <c r="K93" i="6" s="1"/>
  <c r="K5" i="6"/>
  <c r="L5" i="6"/>
  <c r="L90" i="6"/>
  <c r="L93" i="6" s="1"/>
  <c r="M909" i="6"/>
  <c r="H303" i="6"/>
  <c r="H2527" i="6"/>
  <c r="H431" i="6"/>
  <c r="H343" i="6"/>
  <c r="H435" i="6" s="1"/>
  <c r="H2401" i="6"/>
  <c r="M812" i="6"/>
  <c r="M823" i="6"/>
  <c r="M825" i="6" s="1"/>
  <c r="M1501" i="6"/>
  <c r="M1581" i="6" s="1"/>
  <c r="J1581" i="6"/>
  <c r="K309" i="6"/>
  <c r="K334" i="6"/>
  <c r="K337" i="6" s="1"/>
  <c r="J2170" i="6"/>
  <c r="M2171" i="6"/>
  <c r="M163" i="6"/>
  <c r="M161" i="6"/>
  <c r="M100" i="6"/>
  <c r="K755" i="6"/>
  <c r="K758" i="6" s="1"/>
  <c r="K706" i="6"/>
  <c r="K897" i="6"/>
  <c r="K1042" i="6"/>
  <c r="K1044" i="6" s="1"/>
  <c r="G533" i="6"/>
  <c r="G593" i="6"/>
  <c r="G595" i="6" s="1"/>
  <c r="H267" i="6"/>
  <c r="M2480" i="6" l="1"/>
  <c r="M2519" i="6" s="1"/>
  <c r="M2521" i="6" s="1"/>
  <c r="M1124" i="6"/>
  <c r="M1176" i="6"/>
  <c r="M1222" i="6" s="1"/>
  <c r="M1225" i="6" s="1"/>
  <c r="J2123" i="6"/>
  <c r="J2331" i="6"/>
  <c r="M303" i="6"/>
  <c r="M2720" i="6"/>
  <c r="M2746" i="6" s="1"/>
  <c r="M2261" i="6"/>
  <c r="M2331" i="6"/>
  <c r="J1838" i="6"/>
  <c r="M300" i="6"/>
  <c r="M1838" i="6"/>
  <c r="K2655" i="6"/>
  <c r="K2747" i="6" s="1"/>
  <c r="G2197" i="6"/>
  <c r="J2401" i="6"/>
  <c r="M2401" i="6"/>
  <c r="J259" i="6"/>
  <c r="J261" i="6" s="1"/>
  <c r="M240" i="6"/>
  <c r="M259" i="6" s="1"/>
  <c r="M579" i="6"/>
  <c r="J533" i="6"/>
  <c r="M533" i="6" s="1"/>
  <c r="J593" i="6"/>
  <c r="M2580" i="6"/>
  <c r="J2579" i="6"/>
  <c r="M2579" i="6" s="1"/>
  <c r="J2619" i="6"/>
  <c r="M1240" i="6"/>
  <c r="J1232" i="6"/>
  <c r="M1232" i="6" s="1"/>
  <c r="M1005" i="6"/>
  <c r="J897" i="6"/>
  <c r="M897" i="6" s="1"/>
  <c r="J1042" i="6"/>
  <c r="M1042" i="6" s="1"/>
  <c r="J2135" i="6"/>
  <c r="M2135" i="6" s="1"/>
  <c r="M2144" i="6"/>
  <c r="J2745" i="6"/>
  <c r="J2655" i="6"/>
  <c r="M2664" i="6"/>
  <c r="M2745" i="6" s="1"/>
  <c r="J1589" i="6"/>
  <c r="M1589" i="6" s="1"/>
  <c r="M1598" i="6"/>
  <c r="M1637" i="6" s="1"/>
  <c r="M1638" i="6" s="1"/>
  <c r="J1637" i="6"/>
  <c r="J1638" i="6" s="1"/>
  <c r="M1893" i="6"/>
  <c r="M1896" i="6" s="1"/>
  <c r="J1896" i="6"/>
  <c r="M715" i="6"/>
  <c r="J755" i="6"/>
  <c r="J706" i="6"/>
  <c r="M706" i="6" s="1"/>
  <c r="J2195" i="6"/>
  <c r="J2197" i="6" s="1"/>
  <c r="M2170" i="6"/>
  <c r="M2195" i="6" s="1"/>
  <c r="M2197" i="6" s="1"/>
  <c r="J169" i="6"/>
  <c r="M1041" i="6"/>
  <c r="J1306" i="6"/>
  <c r="J1359" i="6"/>
  <c r="J1361" i="6" s="1"/>
  <c r="M889" i="6"/>
  <c r="J891" i="6"/>
  <c r="M891" i="6" s="1"/>
  <c r="M68" i="6"/>
  <c r="J91" i="6"/>
  <c r="J5" i="6"/>
  <c r="M5" i="6" s="1"/>
  <c r="J1300" i="6"/>
  <c r="M1300" i="6" s="1"/>
  <c r="M1298" i="6"/>
  <c r="M1359" i="6"/>
  <c r="M1361" i="6" s="1"/>
  <c r="M1306" i="6"/>
  <c r="J1431" i="6"/>
  <c r="M1426" i="6"/>
  <c r="M1431" i="6" s="1"/>
  <c r="J480" i="6"/>
  <c r="J483" i="6" s="1"/>
  <c r="M449" i="6"/>
  <c r="M480" i="6" s="1"/>
  <c r="M483" i="6" s="1"/>
  <c r="J441" i="6"/>
  <c r="M441" i="6" s="1"/>
  <c r="M258" i="6"/>
  <c r="M169" i="6"/>
  <c r="K435" i="6"/>
  <c r="M343" i="6"/>
  <c r="M435" i="6" s="1"/>
  <c r="K2064" i="6"/>
  <c r="K2066" i="6" s="1"/>
  <c r="K2004" i="6"/>
  <c r="J1582" i="6"/>
  <c r="J1583" i="6" s="1"/>
  <c r="M1583" i="6" s="1"/>
  <c r="M1554" i="6"/>
  <c r="M1582" i="6" s="1"/>
  <c r="J1492" i="6"/>
  <c r="M1492" i="6" s="1"/>
  <c r="J606" i="6"/>
  <c r="M606" i="6" s="1"/>
  <c r="M615" i="6"/>
  <c r="J1997" i="6"/>
  <c r="J2408" i="6"/>
  <c r="M2408" i="6" s="1"/>
  <c r="J2519" i="6"/>
  <c r="J2521" i="6" s="1"/>
  <c r="J1916" i="6"/>
  <c r="M1916" i="6" s="1"/>
  <c r="M2123" i="6"/>
  <c r="M2037" i="6"/>
  <c r="M2064" i="6" s="1"/>
  <c r="M2066" i="6" s="1"/>
  <c r="J2064" i="6"/>
  <c r="J2066" i="6" s="1"/>
  <c r="M700" i="6"/>
  <c r="M335" i="6"/>
  <c r="M337" i="6" s="1"/>
  <c r="M309" i="6"/>
  <c r="J2004" i="6"/>
  <c r="M2073" i="6"/>
  <c r="J2072" i="6"/>
  <c r="M2072" i="6" s="1"/>
  <c r="K700" i="6"/>
  <c r="M1131" i="6"/>
  <c r="J1168" i="6"/>
  <c r="J1130" i="6"/>
  <c r="M1130" i="6" s="1"/>
  <c r="M2570" i="6"/>
  <c r="M2573" i="6" s="1"/>
  <c r="M2527" i="6"/>
  <c r="J1044" i="6" l="1"/>
  <c r="M1044" i="6"/>
  <c r="M2619" i="6"/>
  <c r="J2621" i="6"/>
  <c r="M2621" i="6" s="1"/>
  <c r="J1170" i="6"/>
  <c r="M1170" i="6" s="1"/>
  <c r="M1168" i="6"/>
  <c r="J2747" i="6"/>
  <c r="M2655" i="6"/>
  <c r="M2747" i="6" s="1"/>
  <c r="M261" i="6"/>
  <c r="M91" i="6"/>
  <c r="M93" i="6" s="1"/>
  <c r="J93" i="6"/>
  <c r="M593" i="6"/>
  <c r="J595" i="6"/>
  <c r="M595" i="6" s="1"/>
  <c r="M2004" i="6"/>
  <c r="M755" i="6"/>
  <c r="J758" i="6"/>
  <c r="M758" i="6" s="1"/>
  <c r="G775" i="3" l="1"/>
  <c r="G774" i="3"/>
  <c r="F774" i="3"/>
  <c r="E774" i="3"/>
  <c r="D774" i="3"/>
  <c r="K773" i="3"/>
  <c r="K774" i="3" s="1"/>
  <c r="J773" i="3"/>
  <c r="J774" i="3" s="1"/>
  <c r="I773" i="3"/>
  <c r="I774" i="3" s="1"/>
  <c r="H773" i="3"/>
  <c r="H774" i="3" s="1"/>
  <c r="F772" i="3"/>
  <c r="F775" i="3" s="1"/>
  <c r="E772" i="3"/>
  <c r="E775" i="3" s="1"/>
  <c r="D772" i="3"/>
  <c r="D775" i="3" s="1"/>
  <c r="K771" i="3"/>
  <c r="J771" i="3"/>
  <c r="I771" i="3"/>
  <c r="H771" i="3"/>
  <c r="L771" i="3" s="1"/>
  <c r="K770" i="3"/>
  <c r="J770" i="3"/>
  <c r="I770" i="3"/>
  <c r="H770" i="3"/>
  <c r="L770" i="3" s="1"/>
  <c r="K769" i="3"/>
  <c r="J769" i="3"/>
  <c r="I769" i="3"/>
  <c r="H769" i="3"/>
  <c r="L769" i="3" s="1"/>
  <c r="K768" i="3"/>
  <c r="J768" i="3"/>
  <c r="I768" i="3"/>
  <c r="H768" i="3"/>
  <c r="L768" i="3" s="1"/>
  <c r="K767" i="3"/>
  <c r="J767" i="3"/>
  <c r="I767" i="3"/>
  <c r="H767" i="3"/>
  <c r="L767" i="3" s="1"/>
  <c r="K766" i="3"/>
  <c r="J766" i="3"/>
  <c r="I766" i="3"/>
  <c r="H766" i="3"/>
  <c r="L766" i="3" s="1"/>
  <c r="K765" i="3"/>
  <c r="J765" i="3"/>
  <c r="I765" i="3"/>
  <c r="H765" i="3"/>
  <c r="L765" i="3" s="1"/>
  <c r="K764" i="3"/>
  <c r="J764" i="3"/>
  <c r="I764" i="3"/>
  <c r="H764" i="3"/>
  <c r="L764" i="3" s="1"/>
  <c r="K763" i="3"/>
  <c r="J763" i="3"/>
  <c r="I763" i="3"/>
  <c r="H763" i="3"/>
  <c r="L763" i="3" s="1"/>
  <c r="K762" i="3"/>
  <c r="J762" i="3"/>
  <c r="I762" i="3"/>
  <c r="H762" i="3"/>
  <c r="L762" i="3" s="1"/>
  <c r="L761" i="3"/>
  <c r="K761" i="3"/>
  <c r="J761" i="3"/>
  <c r="I761" i="3"/>
  <c r="H761" i="3"/>
  <c r="K760" i="3"/>
  <c r="J760" i="3"/>
  <c r="I760" i="3"/>
  <c r="H760" i="3"/>
  <c r="L760" i="3" s="1"/>
  <c r="K759" i="3"/>
  <c r="J759" i="3"/>
  <c r="I759" i="3"/>
  <c r="H759" i="3"/>
  <c r="L759" i="3" s="1"/>
  <c r="K758" i="3"/>
  <c r="J758" i="3"/>
  <c r="I758" i="3"/>
  <c r="H758" i="3"/>
  <c r="L758" i="3" s="1"/>
  <c r="K757" i="3"/>
  <c r="J757" i="3"/>
  <c r="I757" i="3"/>
  <c r="H757" i="3"/>
  <c r="L757" i="3" s="1"/>
  <c r="L756" i="3"/>
  <c r="K756" i="3"/>
  <c r="J756" i="3"/>
  <c r="I756" i="3"/>
  <c r="H756" i="3"/>
  <c r="K755" i="3"/>
  <c r="J755" i="3"/>
  <c r="I755" i="3"/>
  <c r="H755" i="3"/>
  <c r="L755" i="3" s="1"/>
  <c r="K754" i="3"/>
  <c r="J754" i="3"/>
  <c r="I754" i="3"/>
  <c r="H754" i="3"/>
  <c r="L754" i="3" s="1"/>
  <c r="K753" i="3"/>
  <c r="J753" i="3"/>
  <c r="I753" i="3"/>
  <c r="H753" i="3"/>
  <c r="L753" i="3" s="1"/>
  <c r="K752" i="3"/>
  <c r="J752" i="3"/>
  <c r="I752" i="3"/>
  <c r="H752" i="3"/>
  <c r="L752" i="3" s="1"/>
  <c r="K751" i="3"/>
  <c r="J751" i="3"/>
  <c r="I751" i="3"/>
  <c r="H751" i="3"/>
  <c r="L751" i="3" s="1"/>
  <c r="K750" i="3"/>
  <c r="J750" i="3"/>
  <c r="I750" i="3"/>
  <c r="H750" i="3"/>
  <c r="L750" i="3" s="1"/>
  <c r="K749" i="3"/>
  <c r="J749" i="3"/>
  <c r="I749" i="3"/>
  <c r="H749" i="3"/>
  <c r="L749" i="3" s="1"/>
  <c r="K748" i="3"/>
  <c r="J748" i="3"/>
  <c r="I748" i="3"/>
  <c r="H748" i="3"/>
  <c r="L748" i="3" s="1"/>
  <c r="K747" i="3"/>
  <c r="J747" i="3"/>
  <c r="I747" i="3"/>
  <c r="H747" i="3"/>
  <c r="L747" i="3" s="1"/>
  <c r="K746" i="3"/>
  <c r="J746" i="3"/>
  <c r="I746" i="3"/>
  <c r="H746" i="3"/>
  <c r="L746" i="3" s="1"/>
  <c r="K745" i="3"/>
  <c r="J745" i="3"/>
  <c r="I745" i="3"/>
  <c r="H745" i="3"/>
  <c r="L745" i="3" s="1"/>
  <c r="K744" i="3"/>
  <c r="J744" i="3"/>
  <c r="I744" i="3"/>
  <c r="H744" i="3"/>
  <c r="L744" i="3" s="1"/>
  <c r="K743" i="3"/>
  <c r="J743" i="3"/>
  <c r="I743" i="3"/>
  <c r="H743" i="3"/>
  <c r="L743" i="3" s="1"/>
  <c r="L742" i="3"/>
  <c r="K742" i="3"/>
  <c r="J742" i="3"/>
  <c r="I742" i="3"/>
  <c r="H742" i="3"/>
  <c r="K741" i="3"/>
  <c r="J741" i="3"/>
  <c r="I741" i="3"/>
  <c r="H741" i="3"/>
  <c r="L741" i="3" s="1"/>
  <c r="K740" i="3"/>
  <c r="J740" i="3"/>
  <c r="I740" i="3"/>
  <c r="H740" i="3"/>
  <c r="J772" i="3" l="1"/>
  <c r="J775" i="3" s="1"/>
  <c r="H772" i="3"/>
  <c r="H775" i="3" s="1"/>
  <c r="I772" i="3"/>
  <c r="I775" i="3" s="1"/>
  <c r="K772" i="3"/>
  <c r="K775" i="3" s="1"/>
  <c r="L773" i="3"/>
  <c r="L774" i="3" s="1"/>
  <c r="L740" i="3"/>
  <c r="L772" i="3" s="1"/>
  <c r="L775" i="3" s="1"/>
  <c r="L1576" i="2" l="1"/>
  <c r="L1575" i="2" s="1"/>
  <c r="K1576" i="2"/>
  <c r="K1575" i="2" s="1"/>
  <c r="M1583" i="2"/>
  <c r="M1582" i="2"/>
  <c r="M1581" i="2"/>
  <c r="M1580" i="2"/>
  <c r="M1579" i="2"/>
  <c r="M1578" i="2"/>
  <c r="M1577" i="2"/>
  <c r="J1576" i="2"/>
  <c r="J1575" i="2" s="1"/>
  <c r="H1576" i="2"/>
  <c r="H1575" i="2" s="1"/>
  <c r="G1576" i="2"/>
  <c r="G1575" i="2" s="1"/>
  <c r="J1561" i="2"/>
  <c r="M1575" i="2" l="1"/>
  <c r="M1576" i="2"/>
  <c r="G1371" i="3" l="1"/>
  <c r="G1370" i="3"/>
  <c r="F1370" i="3"/>
  <c r="E1370" i="3"/>
  <c r="D1370" i="3"/>
  <c r="K1369" i="3"/>
  <c r="K1370" i="3" s="1"/>
  <c r="J1369" i="3"/>
  <c r="J1370" i="3" s="1"/>
  <c r="I1369" i="3"/>
  <c r="I1370" i="3" s="1"/>
  <c r="H1369" i="3"/>
  <c r="L1369" i="3" s="1"/>
  <c r="L1370" i="3" s="1"/>
  <c r="F1368" i="3"/>
  <c r="F1371" i="3" s="1"/>
  <c r="E1368" i="3"/>
  <c r="E1371" i="3" s="1"/>
  <c r="D1368" i="3"/>
  <c r="K1367" i="3"/>
  <c r="J1367" i="3"/>
  <c r="I1367" i="3"/>
  <c r="H1367" i="3"/>
  <c r="L1367" i="3" s="1"/>
  <c r="K1366" i="3"/>
  <c r="J1366" i="3"/>
  <c r="I1366" i="3"/>
  <c r="H1366" i="3"/>
  <c r="L1366" i="3" s="1"/>
  <c r="K1365" i="3"/>
  <c r="J1365" i="3"/>
  <c r="I1365" i="3"/>
  <c r="H1365" i="3"/>
  <c r="L1365" i="3" s="1"/>
  <c r="K1364" i="3"/>
  <c r="J1364" i="3"/>
  <c r="I1364" i="3"/>
  <c r="H1364" i="3"/>
  <c r="L1364" i="3" s="1"/>
  <c r="K1363" i="3"/>
  <c r="J1363" i="3"/>
  <c r="I1363" i="3"/>
  <c r="H1363" i="3"/>
  <c r="L1363" i="3" s="1"/>
  <c r="K1362" i="3"/>
  <c r="J1362" i="3"/>
  <c r="I1362" i="3"/>
  <c r="H1362" i="3"/>
  <c r="L1362" i="3" s="1"/>
  <c r="K1361" i="3"/>
  <c r="J1361" i="3"/>
  <c r="I1361" i="3"/>
  <c r="H1361" i="3"/>
  <c r="L1361" i="3" s="1"/>
  <c r="K1360" i="3"/>
  <c r="J1360" i="3"/>
  <c r="I1360" i="3"/>
  <c r="H1360" i="3"/>
  <c r="L1360" i="3" s="1"/>
  <c r="K1359" i="3"/>
  <c r="J1359" i="3"/>
  <c r="I1359" i="3"/>
  <c r="H1359" i="3"/>
  <c r="L1359" i="3" s="1"/>
  <c r="K1358" i="3"/>
  <c r="J1358" i="3"/>
  <c r="I1358" i="3"/>
  <c r="H1358" i="3"/>
  <c r="L1358" i="3" s="1"/>
  <c r="K1357" i="3"/>
  <c r="J1357" i="3"/>
  <c r="I1357" i="3"/>
  <c r="H1357" i="3"/>
  <c r="L1357" i="3" s="1"/>
  <c r="K1356" i="3"/>
  <c r="J1356" i="3"/>
  <c r="I1356" i="3"/>
  <c r="H1356" i="3"/>
  <c r="L1356" i="3" s="1"/>
  <c r="K1355" i="3"/>
  <c r="J1355" i="3"/>
  <c r="I1355" i="3"/>
  <c r="H1355" i="3"/>
  <c r="L1355" i="3" s="1"/>
  <c r="K1354" i="3"/>
  <c r="J1354" i="3"/>
  <c r="I1354" i="3"/>
  <c r="H1354" i="3"/>
  <c r="L1354" i="3" s="1"/>
  <c r="K1353" i="3"/>
  <c r="J1353" i="3"/>
  <c r="I1353" i="3"/>
  <c r="H1353" i="3"/>
  <c r="L1353" i="3" s="1"/>
  <c r="K1352" i="3"/>
  <c r="J1352" i="3"/>
  <c r="I1352" i="3"/>
  <c r="H1352" i="3"/>
  <c r="L1352" i="3" s="1"/>
  <c r="K1351" i="3"/>
  <c r="J1351" i="3"/>
  <c r="I1351" i="3"/>
  <c r="H1351" i="3"/>
  <c r="L1351" i="3" s="1"/>
  <c r="L1350" i="3"/>
  <c r="K1350" i="3"/>
  <c r="J1350" i="3"/>
  <c r="I1350" i="3"/>
  <c r="H1350" i="3"/>
  <c r="K1349" i="3"/>
  <c r="J1349" i="3"/>
  <c r="I1349" i="3"/>
  <c r="H1349" i="3"/>
  <c r="L1349" i="3" s="1"/>
  <c r="K1348" i="3"/>
  <c r="J1348" i="3"/>
  <c r="I1348" i="3"/>
  <c r="H1348" i="3"/>
  <c r="L1348" i="3" s="1"/>
  <c r="K1347" i="3"/>
  <c r="J1347" i="3"/>
  <c r="I1347" i="3"/>
  <c r="H1347" i="3"/>
  <c r="L1347" i="3" s="1"/>
  <c r="K1346" i="3"/>
  <c r="J1346" i="3"/>
  <c r="I1346" i="3"/>
  <c r="H1346" i="3"/>
  <c r="L1346" i="3" s="1"/>
  <c r="K1345" i="3"/>
  <c r="J1345" i="3"/>
  <c r="I1345" i="3"/>
  <c r="H1345" i="3"/>
  <c r="L1345" i="3" s="1"/>
  <c r="K1344" i="3"/>
  <c r="J1344" i="3"/>
  <c r="I1344" i="3"/>
  <c r="H1344" i="3"/>
  <c r="L1344" i="3" s="1"/>
  <c r="K1343" i="3"/>
  <c r="J1343" i="3"/>
  <c r="I1343" i="3"/>
  <c r="H1343" i="3"/>
  <c r="L1343" i="3" s="1"/>
  <c r="K1342" i="3"/>
  <c r="J1342" i="3"/>
  <c r="I1342" i="3"/>
  <c r="H1342" i="3"/>
  <c r="L1342" i="3" s="1"/>
  <c r="K1341" i="3"/>
  <c r="J1341" i="3"/>
  <c r="I1341" i="3"/>
  <c r="H1341" i="3"/>
  <c r="L1341" i="3" s="1"/>
  <c r="K1340" i="3"/>
  <c r="J1340" i="3"/>
  <c r="I1340" i="3"/>
  <c r="H1340" i="3"/>
  <c r="L1340" i="3" s="1"/>
  <c r="K1339" i="3"/>
  <c r="J1339" i="3"/>
  <c r="I1339" i="3"/>
  <c r="H1339" i="3"/>
  <c r="L1339" i="3" s="1"/>
  <c r="K1338" i="3"/>
  <c r="J1338" i="3"/>
  <c r="I1338" i="3"/>
  <c r="H1338" i="3"/>
  <c r="L1338" i="3" s="1"/>
  <c r="K1337" i="3"/>
  <c r="J1337" i="3"/>
  <c r="I1337" i="3"/>
  <c r="H1337" i="3"/>
  <c r="L1337" i="3" s="1"/>
  <c r="K1336" i="3"/>
  <c r="J1336" i="3"/>
  <c r="I1336" i="3"/>
  <c r="H1336" i="3"/>
  <c r="L1336" i="3" s="1"/>
  <c r="K1335" i="3"/>
  <c r="J1335" i="3"/>
  <c r="I1335" i="3"/>
  <c r="H1335" i="3"/>
  <c r="L1335" i="3" s="1"/>
  <c r="K1334" i="3"/>
  <c r="J1334" i="3"/>
  <c r="I1334" i="3"/>
  <c r="H1334" i="3"/>
  <c r="L1334" i="3" s="1"/>
  <c r="K1333" i="3"/>
  <c r="J1333" i="3"/>
  <c r="I1333" i="3"/>
  <c r="H1333" i="3"/>
  <c r="L1333" i="3" s="1"/>
  <c r="K1332" i="3"/>
  <c r="J1332" i="3"/>
  <c r="I1332" i="3"/>
  <c r="H1332" i="3"/>
  <c r="L1332" i="3" s="1"/>
  <c r="K1331" i="3"/>
  <c r="J1331" i="3"/>
  <c r="I1331" i="3"/>
  <c r="H1331" i="3"/>
  <c r="L1331" i="3" s="1"/>
  <c r="K1330" i="3"/>
  <c r="J1330" i="3"/>
  <c r="I1330" i="3"/>
  <c r="H1330" i="3"/>
  <c r="L1330" i="3" s="1"/>
  <c r="K1329" i="3"/>
  <c r="J1329" i="3"/>
  <c r="I1329" i="3"/>
  <c r="H1329" i="3"/>
  <c r="L1329" i="3" s="1"/>
  <c r="K1328" i="3"/>
  <c r="J1328" i="3"/>
  <c r="I1328" i="3"/>
  <c r="H1328" i="3"/>
  <c r="L1328" i="3" s="1"/>
  <c r="K1327" i="3"/>
  <c r="J1327" i="3"/>
  <c r="I1327" i="3"/>
  <c r="H1327" i="3"/>
  <c r="L1327" i="3" s="1"/>
  <c r="K1326" i="3"/>
  <c r="J1326" i="3"/>
  <c r="I1326" i="3"/>
  <c r="H1326" i="3"/>
  <c r="L1326" i="3" s="1"/>
  <c r="K1325" i="3"/>
  <c r="J1325" i="3"/>
  <c r="I1325" i="3"/>
  <c r="H1325" i="3"/>
  <c r="L1325" i="3" s="1"/>
  <c r="K1324" i="3"/>
  <c r="J1324" i="3"/>
  <c r="I1324" i="3"/>
  <c r="H1324" i="3"/>
  <c r="L1324" i="3" s="1"/>
  <c r="K1323" i="3"/>
  <c r="J1323" i="3"/>
  <c r="I1323" i="3"/>
  <c r="H1323" i="3"/>
  <c r="L1323" i="3" s="1"/>
  <c r="K1322" i="3"/>
  <c r="J1322" i="3"/>
  <c r="I1322" i="3"/>
  <c r="H1322" i="3"/>
  <c r="L1322" i="3" s="1"/>
  <c r="K1321" i="3"/>
  <c r="J1321" i="3"/>
  <c r="I1321" i="3"/>
  <c r="H1321" i="3"/>
  <c r="L1321" i="3" s="1"/>
  <c r="K1320" i="3"/>
  <c r="J1320" i="3"/>
  <c r="I1320" i="3"/>
  <c r="H1320" i="3"/>
  <c r="L1320" i="3" s="1"/>
  <c r="K1319" i="3"/>
  <c r="J1319" i="3"/>
  <c r="I1319" i="3"/>
  <c r="H1319" i="3"/>
  <c r="L1319" i="3" s="1"/>
  <c r="K1318" i="3"/>
  <c r="J1318" i="3"/>
  <c r="I1318" i="3"/>
  <c r="H1318" i="3"/>
  <c r="L1318" i="3" s="1"/>
  <c r="K1317" i="3"/>
  <c r="J1317" i="3"/>
  <c r="I1317" i="3"/>
  <c r="H1317" i="3"/>
  <c r="L1317" i="3" s="1"/>
  <c r="K1316" i="3"/>
  <c r="J1316" i="3"/>
  <c r="I1316" i="3"/>
  <c r="H1316" i="3"/>
  <c r="L1316" i="3" s="1"/>
  <c r="K1315" i="3"/>
  <c r="J1315" i="3"/>
  <c r="I1315" i="3"/>
  <c r="H1315" i="3"/>
  <c r="L1315" i="3" s="1"/>
  <c r="K1314" i="3"/>
  <c r="J1314" i="3"/>
  <c r="I1314" i="3"/>
  <c r="H1314" i="3"/>
  <c r="L1314" i="3" s="1"/>
  <c r="K1313" i="3"/>
  <c r="J1313" i="3"/>
  <c r="I1313" i="3"/>
  <c r="H1313" i="3"/>
  <c r="L1313" i="3" s="1"/>
  <c r="G1432" i="3"/>
  <c r="G1431" i="3"/>
  <c r="F1431" i="3"/>
  <c r="E1431" i="3"/>
  <c r="D1431" i="3"/>
  <c r="K1430" i="3"/>
  <c r="K1431" i="3" s="1"/>
  <c r="J1430" i="3"/>
  <c r="J1431" i="3" s="1"/>
  <c r="I1430" i="3"/>
  <c r="I1431" i="3" s="1"/>
  <c r="H1430" i="3"/>
  <c r="H1431" i="3" s="1"/>
  <c r="F1429" i="3"/>
  <c r="F1432" i="3" s="1"/>
  <c r="E1429" i="3"/>
  <c r="E1432" i="3" s="1"/>
  <c r="D1429" i="3"/>
  <c r="K1428" i="3"/>
  <c r="J1428" i="3"/>
  <c r="I1428" i="3"/>
  <c r="H1428" i="3"/>
  <c r="L1428" i="3" s="1"/>
  <c r="K1427" i="3"/>
  <c r="J1427" i="3"/>
  <c r="I1427" i="3"/>
  <c r="H1427" i="3"/>
  <c r="L1427" i="3" s="1"/>
  <c r="K1426" i="3"/>
  <c r="J1426" i="3"/>
  <c r="I1426" i="3"/>
  <c r="H1426" i="3"/>
  <c r="L1426" i="3" s="1"/>
  <c r="K1425" i="3"/>
  <c r="J1425" i="3"/>
  <c r="I1425" i="3"/>
  <c r="H1425" i="3"/>
  <c r="L1425" i="3" s="1"/>
  <c r="K1424" i="3"/>
  <c r="J1424" i="3"/>
  <c r="I1424" i="3"/>
  <c r="H1424" i="3"/>
  <c r="L1424" i="3" s="1"/>
  <c r="K1423" i="3"/>
  <c r="J1423" i="3"/>
  <c r="I1423" i="3"/>
  <c r="H1423" i="3"/>
  <c r="L1423" i="3" s="1"/>
  <c r="K1422" i="3"/>
  <c r="J1422" i="3"/>
  <c r="I1422" i="3"/>
  <c r="H1422" i="3"/>
  <c r="L1422" i="3" s="1"/>
  <c r="K1421" i="3"/>
  <c r="J1421" i="3"/>
  <c r="I1421" i="3"/>
  <c r="H1421" i="3"/>
  <c r="L1421" i="3" s="1"/>
  <c r="K1420" i="3"/>
  <c r="J1420" i="3"/>
  <c r="I1420" i="3"/>
  <c r="H1420" i="3"/>
  <c r="L1420" i="3" s="1"/>
  <c r="K1419" i="3"/>
  <c r="J1419" i="3"/>
  <c r="I1419" i="3"/>
  <c r="H1419" i="3"/>
  <c r="L1419" i="3" s="1"/>
  <c r="K1418" i="3"/>
  <c r="J1418" i="3"/>
  <c r="I1418" i="3"/>
  <c r="H1418" i="3"/>
  <c r="L1418" i="3" s="1"/>
  <c r="K1417" i="3"/>
  <c r="J1417" i="3"/>
  <c r="I1417" i="3"/>
  <c r="H1417" i="3"/>
  <c r="L1417" i="3" s="1"/>
  <c r="K1416" i="3"/>
  <c r="J1416" i="3"/>
  <c r="I1416" i="3"/>
  <c r="H1416" i="3"/>
  <c r="L1416" i="3" s="1"/>
  <c r="K1415" i="3"/>
  <c r="J1415" i="3"/>
  <c r="I1415" i="3"/>
  <c r="H1415" i="3"/>
  <c r="L1415" i="3" s="1"/>
  <c r="K1414" i="3"/>
  <c r="J1414" i="3"/>
  <c r="I1414" i="3"/>
  <c r="H1414" i="3"/>
  <c r="L1414" i="3" s="1"/>
  <c r="K1413" i="3"/>
  <c r="J1413" i="3"/>
  <c r="I1413" i="3"/>
  <c r="H1413" i="3"/>
  <c r="L1413" i="3" s="1"/>
  <c r="K1412" i="3"/>
  <c r="J1412" i="3"/>
  <c r="I1412" i="3"/>
  <c r="H1412" i="3"/>
  <c r="L1412" i="3" s="1"/>
  <c r="K1411" i="3"/>
  <c r="J1411" i="3"/>
  <c r="I1411" i="3"/>
  <c r="H1411" i="3"/>
  <c r="L1411" i="3" s="1"/>
  <c r="K1410" i="3"/>
  <c r="J1410" i="3"/>
  <c r="I1410" i="3"/>
  <c r="H1410" i="3"/>
  <c r="L1410" i="3" s="1"/>
  <c r="K1409" i="3"/>
  <c r="J1409" i="3"/>
  <c r="I1409" i="3"/>
  <c r="H1409" i="3"/>
  <c r="L1409" i="3" s="1"/>
  <c r="K1408" i="3"/>
  <c r="J1408" i="3"/>
  <c r="I1408" i="3"/>
  <c r="H1408" i="3"/>
  <c r="L1408" i="3" s="1"/>
  <c r="K1407" i="3"/>
  <c r="J1407" i="3"/>
  <c r="I1407" i="3"/>
  <c r="H1407" i="3"/>
  <c r="L1407" i="3" s="1"/>
  <c r="K1406" i="3"/>
  <c r="J1406" i="3"/>
  <c r="I1406" i="3"/>
  <c r="H1406" i="3"/>
  <c r="L1406" i="3" s="1"/>
  <c r="K1405" i="3"/>
  <c r="J1405" i="3"/>
  <c r="I1405" i="3"/>
  <c r="H1405" i="3"/>
  <c r="L1405" i="3" s="1"/>
  <c r="K1404" i="3"/>
  <c r="J1404" i="3"/>
  <c r="I1404" i="3"/>
  <c r="H1404" i="3"/>
  <c r="L1404" i="3" s="1"/>
  <c r="K1403" i="3"/>
  <c r="J1403" i="3"/>
  <c r="I1403" i="3"/>
  <c r="H1403" i="3"/>
  <c r="L1403" i="3" s="1"/>
  <c r="K1402" i="3"/>
  <c r="J1402" i="3"/>
  <c r="I1402" i="3"/>
  <c r="H1402" i="3"/>
  <c r="L1402" i="3" s="1"/>
  <c r="K1401" i="3"/>
  <c r="J1401" i="3"/>
  <c r="I1401" i="3"/>
  <c r="H1401" i="3"/>
  <c r="L1401" i="3" s="1"/>
  <c r="K1400" i="3"/>
  <c r="J1400" i="3"/>
  <c r="I1400" i="3"/>
  <c r="H1400" i="3"/>
  <c r="L1400" i="3" s="1"/>
  <c r="K1399" i="3"/>
  <c r="J1399" i="3"/>
  <c r="I1399" i="3"/>
  <c r="H1399" i="3"/>
  <c r="L1399" i="3" s="1"/>
  <c r="K1398" i="3"/>
  <c r="J1398" i="3"/>
  <c r="I1398" i="3"/>
  <c r="H1398" i="3"/>
  <c r="L1398" i="3" s="1"/>
  <c r="K1397" i="3"/>
  <c r="J1397" i="3"/>
  <c r="I1397" i="3"/>
  <c r="H1397" i="3"/>
  <c r="L1397" i="3" s="1"/>
  <c r="K1396" i="3"/>
  <c r="J1396" i="3"/>
  <c r="I1396" i="3"/>
  <c r="H1396" i="3"/>
  <c r="L1396" i="3" s="1"/>
  <c r="K1395" i="3"/>
  <c r="J1395" i="3"/>
  <c r="I1395" i="3"/>
  <c r="H1395" i="3"/>
  <c r="L1395" i="3" s="1"/>
  <c r="K1394" i="3"/>
  <c r="J1394" i="3"/>
  <c r="I1394" i="3"/>
  <c r="H1394" i="3"/>
  <c r="L1394" i="3" s="1"/>
  <c r="K1393" i="3"/>
  <c r="J1393" i="3"/>
  <c r="I1393" i="3"/>
  <c r="H1393" i="3"/>
  <c r="L1393" i="3" s="1"/>
  <c r="K1392" i="3"/>
  <c r="J1392" i="3"/>
  <c r="I1392" i="3"/>
  <c r="H1392" i="3"/>
  <c r="L1392" i="3" s="1"/>
  <c r="K1391" i="3"/>
  <c r="J1391" i="3"/>
  <c r="I1391" i="3"/>
  <c r="H1391" i="3"/>
  <c r="L1391" i="3" s="1"/>
  <c r="K1390" i="3"/>
  <c r="J1390" i="3"/>
  <c r="I1390" i="3"/>
  <c r="H1390" i="3"/>
  <c r="L1390" i="3" s="1"/>
  <c r="K1389" i="3"/>
  <c r="J1389" i="3"/>
  <c r="I1389" i="3"/>
  <c r="H1389" i="3"/>
  <c r="L1389" i="3" s="1"/>
  <c r="K1388" i="3"/>
  <c r="J1388" i="3"/>
  <c r="I1388" i="3"/>
  <c r="H1388" i="3"/>
  <c r="L1388" i="3" s="1"/>
  <c r="K1387" i="3"/>
  <c r="J1387" i="3"/>
  <c r="I1387" i="3"/>
  <c r="H1387" i="3"/>
  <c r="L1387" i="3" s="1"/>
  <c r="K1386" i="3"/>
  <c r="J1386" i="3"/>
  <c r="I1386" i="3"/>
  <c r="H1386" i="3"/>
  <c r="L1386" i="3" s="1"/>
  <c r="K1385" i="3"/>
  <c r="J1385" i="3"/>
  <c r="I1385" i="3"/>
  <c r="H1385" i="3"/>
  <c r="L1385" i="3" s="1"/>
  <c r="K1384" i="3"/>
  <c r="J1384" i="3"/>
  <c r="I1384" i="3"/>
  <c r="H1384" i="3"/>
  <c r="L1384" i="3" s="1"/>
  <c r="K1383" i="3"/>
  <c r="J1383" i="3"/>
  <c r="I1383" i="3"/>
  <c r="H1383" i="3"/>
  <c r="L1383" i="3" s="1"/>
  <c r="K1382" i="3"/>
  <c r="J1382" i="3"/>
  <c r="I1382" i="3"/>
  <c r="H1382" i="3"/>
  <c r="L1382" i="3" s="1"/>
  <c r="K1381" i="3"/>
  <c r="J1381" i="3"/>
  <c r="I1381" i="3"/>
  <c r="H1381" i="3"/>
  <c r="L1381" i="3" s="1"/>
  <c r="K1380" i="3"/>
  <c r="J1380" i="3"/>
  <c r="I1380" i="3"/>
  <c r="H1380" i="3"/>
  <c r="L1380" i="3" s="1"/>
  <c r="K1379" i="3"/>
  <c r="J1379" i="3"/>
  <c r="I1379" i="3"/>
  <c r="H1379" i="3"/>
  <c r="L1379" i="3" s="1"/>
  <c r="I2540" i="2"/>
  <c r="L2538" i="2"/>
  <c r="K2538" i="2"/>
  <c r="M2536" i="2"/>
  <c r="M2535" i="2"/>
  <c r="M2534" i="2"/>
  <c r="L2533" i="2"/>
  <c r="L2532" i="2" s="1"/>
  <c r="K2533" i="2"/>
  <c r="K2532" i="2" s="1"/>
  <c r="J2533" i="2"/>
  <c r="H2533" i="2"/>
  <c r="H2532" i="2" s="1"/>
  <c r="G2533" i="2"/>
  <c r="G2532" i="2" s="1"/>
  <c r="M2531" i="2"/>
  <c r="L2530" i="2"/>
  <c r="L2529" i="2" s="1"/>
  <c r="K2530" i="2"/>
  <c r="K2529" i="2" s="1"/>
  <c r="J2530" i="2"/>
  <c r="H2530" i="2"/>
  <c r="H2529" i="2" s="1"/>
  <c r="G2530" i="2"/>
  <c r="G2529" i="2" s="1"/>
  <c r="M2528" i="2"/>
  <c r="L2527" i="2"/>
  <c r="L2526" i="2" s="1"/>
  <c r="K2527" i="2"/>
  <c r="K2526" i="2" s="1"/>
  <c r="J2527" i="2"/>
  <c r="J2526" i="2" s="1"/>
  <c r="H2527" i="2"/>
  <c r="H2526" i="2" s="1"/>
  <c r="G2527" i="2"/>
  <c r="G2526" i="2" s="1"/>
  <c r="M2525" i="2"/>
  <c r="M2524" i="2"/>
  <c r="M2523" i="2"/>
  <c r="M2522" i="2"/>
  <c r="L2521" i="2"/>
  <c r="L2520" i="2" s="1"/>
  <c r="K2521" i="2"/>
  <c r="K2520" i="2" s="1"/>
  <c r="J2521" i="2"/>
  <c r="H2521" i="2"/>
  <c r="H2520" i="2" s="1"/>
  <c r="G2521" i="2"/>
  <c r="G2520" i="2" s="1"/>
  <c r="M2518" i="2"/>
  <c r="M2517" i="2"/>
  <c r="M2516" i="2"/>
  <c r="M2515" i="2"/>
  <c r="M2514" i="2"/>
  <c r="M2513" i="2"/>
  <c r="M2512" i="2"/>
  <c r="L2511" i="2"/>
  <c r="K2511" i="2"/>
  <c r="J2511" i="2"/>
  <c r="H2511" i="2"/>
  <c r="G2511" i="2"/>
  <c r="M2510" i="2"/>
  <c r="L2509" i="2"/>
  <c r="K2509" i="2"/>
  <c r="J2509" i="2"/>
  <c r="H2509" i="2"/>
  <c r="G2509" i="2"/>
  <c r="M2508" i="2"/>
  <c r="L2507" i="2"/>
  <c r="K2507" i="2"/>
  <c r="J2507" i="2"/>
  <c r="H2507" i="2"/>
  <c r="G2507" i="2"/>
  <c r="M2506" i="2"/>
  <c r="L2505" i="2"/>
  <c r="K2505" i="2"/>
  <c r="J2505" i="2"/>
  <c r="H2505" i="2"/>
  <c r="G2505" i="2"/>
  <c r="M2504" i="2"/>
  <c r="M2503" i="2" s="1"/>
  <c r="L2503" i="2"/>
  <c r="K2503" i="2"/>
  <c r="J2503" i="2"/>
  <c r="I2503" i="2"/>
  <c r="I2487" i="2" s="1"/>
  <c r="I2486" i="2" s="1"/>
  <c r="I2539" i="2" s="1"/>
  <c r="H2503" i="2"/>
  <c r="G2503" i="2"/>
  <c r="M2502" i="2"/>
  <c r="M2501" i="2"/>
  <c r="M2500" i="2"/>
  <c r="M2499" i="2"/>
  <c r="L2498" i="2"/>
  <c r="K2498" i="2"/>
  <c r="J2498" i="2"/>
  <c r="H2498" i="2"/>
  <c r="G2498" i="2"/>
  <c r="M2497" i="2"/>
  <c r="M2496" i="2"/>
  <c r="L2495" i="2"/>
  <c r="K2495" i="2"/>
  <c r="J2495" i="2"/>
  <c r="H2495" i="2"/>
  <c r="G2495" i="2"/>
  <c r="M2494" i="2"/>
  <c r="M2493" i="2"/>
  <c r="L2492" i="2"/>
  <c r="K2492" i="2"/>
  <c r="J2492" i="2"/>
  <c r="H2492" i="2"/>
  <c r="G2492" i="2"/>
  <c r="M2491" i="2"/>
  <c r="M2490" i="2"/>
  <c r="M2489" i="2"/>
  <c r="L2488" i="2"/>
  <c r="K2488" i="2"/>
  <c r="H2488" i="2"/>
  <c r="G2488" i="2"/>
  <c r="M2485" i="2"/>
  <c r="I2484" i="2"/>
  <c r="I2483" i="2" s="1"/>
  <c r="I2479" i="2" s="1"/>
  <c r="I2538" i="2" s="1"/>
  <c r="H2484" i="2"/>
  <c r="H2483" i="2" s="1"/>
  <c r="G2484" i="2"/>
  <c r="G2483" i="2" s="1"/>
  <c r="M2482" i="2"/>
  <c r="I2481" i="2"/>
  <c r="H2481" i="2"/>
  <c r="H2480" i="2" s="1"/>
  <c r="G2481" i="2"/>
  <c r="G2480" i="2" s="1"/>
  <c r="M2498" i="2" l="1"/>
  <c r="D1371" i="3"/>
  <c r="J1368" i="3"/>
  <c r="J1371" i="3" s="1"/>
  <c r="I1368" i="3"/>
  <c r="I1371" i="3" s="1"/>
  <c r="K1368" i="3"/>
  <c r="K1371" i="3" s="1"/>
  <c r="M2530" i="2"/>
  <c r="M2507" i="2"/>
  <c r="M2511" i="2"/>
  <c r="M2521" i="2"/>
  <c r="M2533" i="2"/>
  <c r="L1368" i="3"/>
  <c r="L1371" i="3" s="1"/>
  <c r="D1432" i="3"/>
  <c r="H1368" i="3"/>
  <c r="H1371" i="3" s="1"/>
  <c r="H1370" i="3"/>
  <c r="I1429" i="3"/>
  <c r="I1432" i="3" s="1"/>
  <c r="J1429" i="3"/>
  <c r="J1432" i="3" s="1"/>
  <c r="K1429" i="3"/>
  <c r="K1432" i="3" s="1"/>
  <c r="L1429" i="3"/>
  <c r="H1429" i="3"/>
  <c r="H1432" i="3" s="1"/>
  <c r="L1430" i="3"/>
  <c r="L1431" i="3" s="1"/>
  <c r="I2541" i="2"/>
  <c r="M2495" i="2"/>
  <c r="M2505" i="2"/>
  <c r="L2487" i="2"/>
  <c r="L2486" i="2" s="1"/>
  <c r="L2539" i="2" s="1"/>
  <c r="H2479" i="2"/>
  <c r="H2538" i="2" s="1"/>
  <c r="J2487" i="2"/>
  <c r="J2486" i="2" s="1"/>
  <c r="J2539" i="2" s="1"/>
  <c r="M2492" i="2"/>
  <c r="J2520" i="2"/>
  <c r="M2520" i="2" s="1"/>
  <c r="M2509" i="2"/>
  <c r="G2487" i="2"/>
  <c r="G2486" i="2" s="1"/>
  <c r="G2539" i="2" s="1"/>
  <c r="H2487" i="2"/>
  <c r="H2486" i="2" s="1"/>
  <c r="H2539" i="2" s="1"/>
  <c r="G2519" i="2"/>
  <c r="G2540" i="2" s="1"/>
  <c r="K2487" i="2"/>
  <c r="K2486" i="2" s="1"/>
  <c r="K2539" i="2" s="1"/>
  <c r="G2479" i="2"/>
  <c r="H2519" i="2"/>
  <c r="H2540" i="2" s="1"/>
  <c r="L2519" i="2"/>
  <c r="L2540" i="2" s="1"/>
  <c r="M2526" i="2"/>
  <c r="K2519" i="2"/>
  <c r="K2540" i="2" s="1"/>
  <c r="M2488" i="2"/>
  <c r="J2529" i="2"/>
  <c r="M2529" i="2" s="1"/>
  <c r="J2532" i="2"/>
  <c r="M2532" i="2" s="1"/>
  <c r="M2527" i="2"/>
  <c r="M2487" i="2" l="1"/>
  <c r="M2486" i="2" s="1"/>
  <c r="M2539" i="2" s="1"/>
  <c r="L2541" i="2"/>
  <c r="L1432" i="3"/>
  <c r="M2519" i="2"/>
  <c r="M2540" i="2" s="1"/>
  <c r="M2481" i="2"/>
  <c r="K2541" i="2"/>
  <c r="H2541" i="2"/>
  <c r="H2478" i="2"/>
  <c r="M2484" i="2"/>
  <c r="M2483" i="2"/>
  <c r="J2519" i="2"/>
  <c r="J2540" i="2" s="1"/>
  <c r="G2538" i="2"/>
  <c r="G2541" i="2" s="1"/>
  <c r="G2478" i="2"/>
  <c r="K2478" i="2"/>
  <c r="L2478" i="2"/>
  <c r="M2480" i="2" l="1"/>
  <c r="J2478" i="2"/>
  <c r="M2478" i="2" s="1"/>
  <c r="J2538" i="2" l="1"/>
  <c r="J2541" i="2" s="1"/>
  <c r="M2479" i="2"/>
  <c r="M2538" i="2" s="1"/>
  <c r="M2541" i="2" s="1"/>
  <c r="M1416" i="2" l="1"/>
  <c r="L1415" i="2"/>
  <c r="L1414" i="2" s="1"/>
  <c r="K1415" i="2"/>
  <c r="K1414" i="2" s="1"/>
  <c r="J1415" i="2"/>
  <c r="J1414" i="2" s="1"/>
  <c r="H1415" i="2"/>
  <c r="H1414" i="2" s="1"/>
  <c r="G1415" i="2"/>
  <c r="G1414" i="2" s="1"/>
  <c r="M1413" i="2"/>
  <c r="L1412" i="2"/>
  <c r="L1411" i="2" s="1"/>
  <c r="K1412" i="2"/>
  <c r="K1411" i="2" s="1"/>
  <c r="J1412" i="2"/>
  <c r="J1411" i="2" s="1"/>
  <c r="H1412" i="2"/>
  <c r="H1411" i="2" s="1"/>
  <c r="G1412" i="2"/>
  <c r="G1411" i="2" s="1"/>
  <c r="M1410" i="2"/>
  <c r="M1409" i="2"/>
  <c r="L1408" i="2"/>
  <c r="L1407" i="2" s="1"/>
  <c r="K1408" i="2"/>
  <c r="K1407" i="2" s="1"/>
  <c r="J1408" i="2"/>
  <c r="J1407" i="2" s="1"/>
  <c r="H1408" i="2"/>
  <c r="H1407" i="2" s="1"/>
  <c r="G1408" i="2"/>
  <c r="G1407" i="2" s="1"/>
  <c r="M1406" i="2"/>
  <c r="M1405" i="2"/>
  <c r="M1404" i="2"/>
  <c r="M1403" i="2"/>
  <c r="M1402" i="2"/>
  <c r="M1401" i="2"/>
  <c r="M1400" i="2"/>
  <c r="L1399" i="2"/>
  <c r="L1398" i="2" s="1"/>
  <c r="K1399" i="2"/>
  <c r="K1398" i="2" s="1"/>
  <c r="J1399" i="2"/>
  <c r="J1398" i="2" s="1"/>
  <c r="H1399" i="2"/>
  <c r="H1398" i="2" s="1"/>
  <c r="G1399" i="2"/>
  <c r="G1398" i="2" s="1"/>
  <c r="M1396" i="2"/>
  <c r="M1395" i="2"/>
  <c r="M1394" i="2"/>
  <c r="M1393" i="2"/>
  <c r="L1392" i="2"/>
  <c r="K1392" i="2"/>
  <c r="J1392" i="2"/>
  <c r="H1392" i="2"/>
  <c r="G1392" i="2"/>
  <c r="M1391" i="2"/>
  <c r="L1390" i="2"/>
  <c r="K1390" i="2"/>
  <c r="J1390" i="2"/>
  <c r="H1390" i="2"/>
  <c r="G1390" i="2"/>
  <c r="M1389" i="2"/>
  <c r="M1388" i="2"/>
  <c r="L1387" i="2"/>
  <c r="K1387" i="2"/>
  <c r="J1387" i="2"/>
  <c r="H1387" i="2"/>
  <c r="G1387" i="2"/>
  <c r="M1386" i="2"/>
  <c r="L1385" i="2"/>
  <c r="K1385" i="2"/>
  <c r="J1385" i="2"/>
  <c r="H1385" i="2"/>
  <c r="G1385" i="2"/>
  <c r="M1384" i="2"/>
  <c r="L1383" i="2"/>
  <c r="K1383" i="2"/>
  <c r="J1383" i="2"/>
  <c r="H1383" i="2"/>
  <c r="G1383" i="2"/>
  <c r="M1382" i="2"/>
  <c r="M1381" i="2" s="1"/>
  <c r="L1381" i="2"/>
  <c r="K1381" i="2"/>
  <c r="J1381" i="2"/>
  <c r="I1381" i="2"/>
  <c r="H1381" i="2"/>
  <c r="G1381" i="2"/>
  <c r="M1380" i="2"/>
  <c r="M1379" i="2"/>
  <c r="M1378" i="2"/>
  <c r="M1377" i="2"/>
  <c r="M1376" i="2"/>
  <c r="M1375" i="2"/>
  <c r="M1374" i="2"/>
  <c r="L1373" i="2"/>
  <c r="K1373" i="2"/>
  <c r="J1373" i="2"/>
  <c r="H1373" i="2"/>
  <c r="G1373" i="2"/>
  <c r="M1372" i="2"/>
  <c r="M1371" i="2"/>
  <c r="M1370" i="2"/>
  <c r="M1369" i="2"/>
  <c r="M1368" i="2"/>
  <c r="L1367" i="2"/>
  <c r="K1367" i="2"/>
  <c r="J1367" i="2"/>
  <c r="H1367" i="2"/>
  <c r="G1367" i="2"/>
  <c r="M1366" i="2"/>
  <c r="M1365" i="2"/>
  <c r="L1364" i="2"/>
  <c r="K1364" i="2"/>
  <c r="J1364" i="2"/>
  <c r="H1364" i="2"/>
  <c r="G1364" i="2"/>
  <c r="M1363" i="2"/>
  <c r="M1362" i="2"/>
  <c r="L1361" i="2"/>
  <c r="K1361" i="2"/>
  <c r="J1361" i="2"/>
  <c r="H1361" i="2"/>
  <c r="G1361" i="2"/>
  <c r="I1359" i="2"/>
  <c r="M1358" i="2"/>
  <c r="M1357" i="2"/>
  <c r="L1356" i="2"/>
  <c r="L1355" i="2" s="1"/>
  <c r="K1356" i="2"/>
  <c r="K1355" i="2" s="1"/>
  <c r="J1356" i="2"/>
  <c r="J1355" i="2" s="1"/>
  <c r="I1356" i="2"/>
  <c r="I1355" i="2" s="1"/>
  <c r="I1351" i="2" s="1"/>
  <c r="H1356" i="2"/>
  <c r="H1355" i="2" s="1"/>
  <c r="G1356" i="2"/>
  <c r="G1355" i="2" s="1"/>
  <c r="M1354" i="2"/>
  <c r="M1353" i="2" s="1"/>
  <c r="L1353" i="2"/>
  <c r="L1352" i="2" s="1"/>
  <c r="I1353" i="2"/>
  <c r="H1353" i="2"/>
  <c r="H1352" i="2" s="1"/>
  <c r="G1353" i="2"/>
  <c r="G1352" i="2" s="1"/>
  <c r="M1356" i="2" l="1"/>
  <c r="M1355" i="2" s="1"/>
  <c r="G1351" i="2"/>
  <c r="G1418" i="2" s="1"/>
  <c r="M1364" i="2"/>
  <c r="M1383" i="2"/>
  <c r="H1351" i="2"/>
  <c r="H1418" i="2" s="1"/>
  <c r="M1352" i="2"/>
  <c r="J1351" i="2"/>
  <c r="J1418" i="2" s="1"/>
  <c r="M1411" i="2"/>
  <c r="M1387" i="2"/>
  <c r="M1414" i="2"/>
  <c r="G1397" i="2"/>
  <c r="G1420" i="2" s="1"/>
  <c r="K1360" i="2"/>
  <c r="K1359" i="2" s="1"/>
  <c r="K1419" i="2" s="1"/>
  <c r="M1385" i="2"/>
  <c r="M1412" i="2"/>
  <c r="L1360" i="2"/>
  <c r="L1359" i="2" s="1"/>
  <c r="L1419" i="2" s="1"/>
  <c r="M1367" i="2"/>
  <c r="M1399" i="2"/>
  <c r="H1397" i="2"/>
  <c r="H1420" i="2" s="1"/>
  <c r="L1397" i="2"/>
  <c r="L1420" i="2" s="1"/>
  <c r="M1390" i="2"/>
  <c r="M1407" i="2"/>
  <c r="M1415" i="2"/>
  <c r="M1373" i="2"/>
  <c r="L1351" i="2"/>
  <c r="L1418" i="2" s="1"/>
  <c r="M1392" i="2"/>
  <c r="K1397" i="2"/>
  <c r="K1420" i="2" s="1"/>
  <c r="J1397" i="2"/>
  <c r="J1420" i="2" s="1"/>
  <c r="H1360" i="2"/>
  <c r="H1359" i="2" s="1"/>
  <c r="H1419" i="2" s="1"/>
  <c r="G1360" i="2"/>
  <c r="G1359" i="2" s="1"/>
  <c r="G1419" i="2" s="1"/>
  <c r="J1360" i="2"/>
  <c r="K1351" i="2"/>
  <c r="M1361" i="2"/>
  <c r="M1398" i="2"/>
  <c r="M1408" i="2"/>
  <c r="M1351" i="2" l="1"/>
  <c r="M1418" i="2" s="1"/>
  <c r="M1360" i="2"/>
  <c r="M1359" i="2" s="1"/>
  <c r="M1419" i="2" s="1"/>
  <c r="L1421" i="2"/>
  <c r="L1350" i="2"/>
  <c r="J1359" i="2"/>
  <c r="J1419" i="2" s="1"/>
  <c r="J1421" i="2" s="1"/>
  <c r="H1421" i="2"/>
  <c r="H1350" i="2"/>
  <c r="G1421" i="2"/>
  <c r="M1397" i="2"/>
  <c r="M1420" i="2" s="1"/>
  <c r="G1350" i="2"/>
  <c r="K1350" i="2"/>
  <c r="K1418" i="2"/>
  <c r="K1421" i="2" s="1"/>
  <c r="J1350" i="2" l="1"/>
  <c r="M1421" i="2"/>
  <c r="M1350" i="2"/>
  <c r="K633" i="2" l="1"/>
  <c r="K632" i="2" s="1"/>
  <c r="L633" i="2"/>
  <c r="L632" i="2" s="1"/>
  <c r="J633" i="2"/>
  <c r="K636" i="2"/>
  <c r="K635" i="2" s="1"/>
  <c r="L636" i="2"/>
  <c r="L635" i="2" s="1"/>
  <c r="J636" i="2"/>
  <c r="J635" i="2" s="1"/>
  <c r="L631" i="2" l="1"/>
  <c r="K631" i="2"/>
  <c r="K627" i="2"/>
  <c r="K1561" i="2" l="1"/>
  <c r="L1561" i="2"/>
  <c r="M2469" i="2" l="1"/>
  <c r="L2468" i="2"/>
  <c r="L2467" i="2" s="1"/>
  <c r="L2466" i="2" s="1"/>
  <c r="L2472" i="2" s="1"/>
  <c r="K2468" i="2"/>
  <c r="K2467" i="2" s="1"/>
  <c r="K2466" i="2" s="1"/>
  <c r="K2472" i="2" s="1"/>
  <c r="J2468" i="2"/>
  <c r="J2467" i="2" s="1"/>
  <c r="H2468" i="2"/>
  <c r="H2467" i="2" s="1"/>
  <c r="H2466" i="2" s="1"/>
  <c r="H2472" i="2" s="1"/>
  <c r="G2468" i="2"/>
  <c r="G2467" i="2" s="1"/>
  <c r="G2466" i="2" s="1"/>
  <c r="G2472" i="2" s="1"/>
  <c r="I2466" i="2"/>
  <c r="I2472" i="2" s="1"/>
  <c r="M2465" i="2"/>
  <c r="L2464" i="2"/>
  <c r="K2464" i="2"/>
  <c r="J2464" i="2"/>
  <c r="H2464" i="2"/>
  <c r="G2464" i="2"/>
  <c r="M2463" i="2"/>
  <c r="L2462" i="2"/>
  <c r="K2462" i="2"/>
  <c r="J2462" i="2"/>
  <c r="H2462" i="2"/>
  <c r="G2462" i="2"/>
  <c r="M2461" i="2"/>
  <c r="M2460" i="2" s="1"/>
  <c r="L2460" i="2"/>
  <c r="K2460" i="2"/>
  <c r="J2460" i="2"/>
  <c r="I2460" i="2"/>
  <c r="I2447" i="2" s="1"/>
  <c r="I2446" i="2" s="1"/>
  <c r="H2460" i="2"/>
  <c r="G2460" i="2"/>
  <c r="M2459" i="2"/>
  <c r="L2458" i="2"/>
  <c r="K2458" i="2"/>
  <c r="J2458" i="2"/>
  <c r="H2458" i="2"/>
  <c r="G2458" i="2"/>
  <c r="M2457" i="2"/>
  <c r="M2456" i="2"/>
  <c r="M2455" i="2"/>
  <c r="L2454" i="2"/>
  <c r="K2454" i="2"/>
  <c r="J2454" i="2"/>
  <c r="H2454" i="2"/>
  <c r="G2454" i="2"/>
  <c r="M2453" i="2"/>
  <c r="M2452" i="2"/>
  <c r="L2451" i="2"/>
  <c r="K2451" i="2"/>
  <c r="J2451" i="2"/>
  <c r="H2451" i="2"/>
  <c r="G2451" i="2"/>
  <c r="M2450" i="2"/>
  <c r="M2449" i="2"/>
  <c r="L2448" i="2"/>
  <c r="K2448" i="2"/>
  <c r="J2448" i="2"/>
  <c r="H2448" i="2"/>
  <c r="G2448" i="2"/>
  <c r="M2451" i="2" l="1"/>
  <c r="M2458" i="2"/>
  <c r="M2464" i="2"/>
  <c r="M2448" i="2"/>
  <c r="L2447" i="2"/>
  <c r="L2446" i="2" s="1"/>
  <c r="L2445" i="2" s="1"/>
  <c r="J2447" i="2"/>
  <c r="J2446" i="2" s="1"/>
  <c r="G2447" i="2"/>
  <c r="G2446" i="2" s="1"/>
  <c r="H2447" i="2"/>
  <c r="H2446" i="2" s="1"/>
  <c r="H2445" i="2" s="1"/>
  <c r="M2462" i="2"/>
  <c r="M2454" i="2"/>
  <c r="G2445" i="2"/>
  <c r="G2471" i="2"/>
  <c r="G2473" i="2" s="1"/>
  <c r="I2445" i="2"/>
  <c r="I2471" i="2"/>
  <c r="I2473" i="2" s="1"/>
  <c r="M2467" i="2"/>
  <c r="M2466" i="2" s="1"/>
  <c r="M2472" i="2" s="1"/>
  <c r="J2466" i="2"/>
  <c r="J2472" i="2" s="1"/>
  <c r="K2447" i="2"/>
  <c r="K2446" i="2" s="1"/>
  <c r="M2468" i="2"/>
  <c r="L2471" i="2" l="1"/>
  <c r="L2473" i="2" s="1"/>
  <c r="M2447" i="2"/>
  <c r="M2446" i="2" s="1"/>
  <c r="M2445" i="2" s="1"/>
  <c r="J2445" i="2"/>
  <c r="J2471" i="2"/>
  <c r="J2473" i="2" s="1"/>
  <c r="H2471" i="2"/>
  <c r="H2473" i="2" s="1"/>
  <c r="K2471" i="2"/>
  <c r="K2473" i="2" s="1"/>
  <c r="K2445" i="2"/>
  <c r="M2471" i="2" l="1"/>
  <c r="M2473" i="2" s="1"/>
  <c r="G1003" i="3"/>
  <c r="L1001" i="3"/>
  <c r="J1001" i="3"/>
  <c r="I1001" i="3"/>
  <c r="G1001" i="3"/>
  <c r="F1001" i="3"/>
  <c r="E1001" i="3"/>
  <c r="D1001" i="3"/>
  <c r="K1000" i="3"/>
  <c r="K1001" i="3" s="1"/>
  <c r="H1000" i="3"/>
  <c r="H1001" i="3" s="1"/>
  <c r="F998" i="3"/>
  <c r="F1003" i="3" s="1"/>
  <c r="E998" i="3"/>
  <c r="E1003" i="3" s="1"/>
  <c r="D998" i="3"/>
  <c r="K997" i="3"/>
  <c r="J997" i="3"/>
  <c r="I997" i="3"/>
  <c r="H997" i="3"/>
  <c r="L997" i="3" s="1"/>
  <c r="K996" i="3"/>
  <c r="J996" i="3"/>
  <c r="I996" i="3"/>
  <c r="H996" i="3"/>
  <c r="L996" i="3" s="1"/>
  <c r="K995" i="3"/>
  <c r="J995" i="3"/>
  <c r="I995" i="3"/>
  <c r="H995" i="3"/>
  <c r="L995" i="3" s="1"/>
  <c r="K994" i="3"/>
  <c r="J994" i="3"/>
  <c r="I994" i="3"/>
  <c r="H994" i="3"/>
  <c r="L994" i="3" s="1"/>
  <c r="K993" i="3"/>
  <c r="J993" i="3"/>
  <c r="I993" i="3"/>
  <c r="H993" i="3"/>
  <c r="L993" i="3" s="1"/>
  <c r="K992" i="3"/>
  <c r="J992" i="3"/>
  <c r="I992" i="3"/>
  <c r="H992" i="3"/>
  <c r="L992" i="3" s="1"/>
  <c r="K991" i="3"/>
  <c r="J991" i="3"/>
  <c r="I991" i="3"/>
  <c r="H991" i="3"/>
  <c r="L991" i="3" s="1"/>
  <c r="K990" i="3"/>
  <c r="J990" i="3"/>
  <c r="I990" i="3"/>
  <c r="H990" i="3"/>
  <c r="L990" i="3" s="1"/>
  <c r="K989" i="3"/>
  <c r="J989" i="3"/>
  <c r="I989" i="3"/>
  <c r="H989" i="3"/>
  <c r="L989" i="3" s="1"/>
  <c r="K988" i="3"/>
  <c r="J988" i="3"/>
  <c r="I988" i="3"/>
  <c r="H988" i="3"/>
  <c r="L988" i="3" s="1"/>
  <c r="K987" i="3"/>
  <c r="J987" i="3"/>
  <c r="I987" i="3"/>
  <c r="H987" i="3"/>
  <c r="L987" i="3" s="1"/>
  <c r="K986" i="3"/>
  <c r="J986" i="3"/>
  <c r="I986" i="3"/>
  <c r="H986" i="3"/>
  <c r="L986" i="3" s="1"/>
  <c r="K985" i="3"/>
  <c r="J985" i="3"/>
  <c r="I985" i="3"/>
  <c r="H985" i="3"/>
  <c r="L985" i="3" s="1"/>
  <c r="K984" i="3"/>
  <c r="J984" i="3"/>
  <c r="I984" i="3"/>
  <c r="H984" i="3"/>
  <c r="L984" i="3" s="1"/>
  <c r="K983" i="3"/>
  <c r="J983" i="3"/>
  <c r="I983" i="3"/>
  <c r="H983" i="3"/>
  <c r="L983" i="3" s="1"/>
  <c r="K982" i="3"/>
  <c r="J982" i="3"/>
  <c r="I982" i="3"/>
  <c r="H982" i="3"/>
  <c r="L982" i="3" s="1"/>
  <c r="K981" i="3"/>
  <c r="J981" i="3"/>
  <c r="I981" i="3"/>
  <c r="H981" i="3"/>
  <c r="L981" i="3" s="1"/>
  <c r="K980" i="3"/>
  <c r="J980" i="3"/>
  <c r="I980" i="3"/>
  <c r="H980" i="3"/>
  <c r="L980" i="3" s="1"/>
  <c r="K979" i="3"/>
  <c r="J979" i="3"/>
  <c r="I979" i="3"/>
  <c r="H979" i="3"/>
  <c r="L979" i="3" s="1"/>
  <c r="K978" i="3"/>
  <c r="J978" i="3"/>
  <c r="I978" i="3"/>
  <c r="H978" i="3"/>
  <c r="L978" i="3" s="1"/>
  <c r="K977" i="3"/>
  <c r="J977" i="3"/>
  <c r="I977" i="3"/>
  <c r="H977" i="3"/>
  <c r="L977" i="3" s="1"/>
  <c r="K976" i="3"/>
  <c r="J976" i="3"/>
  <c r="I976" i="3"/>
  <c r="H976" i="3"/>
  <c r="L976" i="3" s="1"/>
  <c r="K975" i="3"/>
  <c r="J975" i="3"/>
  <c r="I975" i="3"/>
  <c r="H975" i="3"/>
  <c r="L975" i="3" s="1"/>
  <c r="L974" i="3"/>
  <c r="K974" i="3"/>
  <c r="J974" i="3"/>
  <c r="I974" i="3"/>
  <c r="H974" i="3"/>
  <c r="K973" i="3"/>
  <c r="J973" i="3"/>
  <c r="I973" i="3"/>
  <c r="H973" i="3"/>
  <c r="L973" i="3" s="1"/>
  <c r="K972" i="3"/>
  <c r="J972" i="3"/>
  <c r="I972" i="3"/>
  <c r="H972" i="3"/>
  <c r="L972" i="3" s="1"/>
  <c r="K971" i="3"/>
  <c r="J971" i="3"/>
  <c r="I971" i="3"/>
  <c r="H971" i="3"/>
  <c r="L971" i="3" s="1"/>
  <c r="K970" i="3"/>
  <c r="J970" i="3"/>
  <c r="I970" i="3"/>
  <c r="H970" i="3"/>
  <c r="L970" i="3" s="1"/>
  <c r="K969" i="3"/>
  <c r="J969" i="3"/>
  <c r="I969" i="3"/>
  <c r="H969" i="3"/>
  <c r="L969" i="3" s="1"/>
  <c r="K968" i="3"/>
  <c r="J968" i="3"/>
  <c r="I968" i="3"/>
  <c r="H968" i="3"/>
  <c r="L968" i="3" s="1"/>
  <c r="K967" i="3"/>
  <c r="J967" i="3"/>
  <c r="I967" i="3"/>
  <c r="H967" i="3"/>
  <c r="L967" i="3" s="1"/>
  <c r="K966" i="3"/>
  <c r="J966" i="3"/>
  <c r="I966" i="3"/>
  <c r="H966" i="3"/>
  <c r="L966" i="3" s="1"/>
  <c r="K965" i="3"/>
  <c r="J965" i="3"/>
  <c r="I965" i="3"/>
  <c r="H965" i="3"/>
  <c r="K964" i="3"/>
  <c r="J964" i="3"/>
  <c r="I964" i="3"/>
  <c r="H964" i="3"/>
  <c r="L964" i="3" s="1"/>
  <c r="L963" i="3"/>
  <c r="K963" i="3"/>
  <c r="J963" i="3"/>
  <c r="I963" i="3"/>
  <c r="L1663" i="2"/>
  <c r="K1663" i="2"/>
  <c r="J1663" i="2"/>
  <c r="I1663" i="2"/>
  <c r="M1661" i="2"/>
  <c r="M1660" i="2"/>
  <c r="M1659" i="2"/>
  <c r="H1659" i="2"/>
  <c r="H1658" i="2" s="1"/>
  <c r="G1659" i="2"/>
  <c r="G1658" i="2" s="1"/>
  <c r="L1658" i="2"/>
  <c r="K1658" i="2"/>
  <c r="J1658" i="2"/>
  <c r="M1657" i="2"/>
  <c r="M1656" i="2"/>
  <c r="H1656" i="2"/>
  <c r="H1655" i="2" s="1"/>
  <c r="G1656" i="2"/>
  <c r="G1655" i="2" s="1"/>
  <c r="L1655" i="2"/>
  <c r="K1655" i="2"/>
  <c r="J1655" i="2"/>
  <c r="M1654" i="2"/>
  <c r="L1653" i="2"/>
  <c r="L1652" i="2" s="1"/>
  <c r="K1653" i="2"/>
  <c r="K1652" i="2" s="1"/>
  <c r="J1653" i="2"/>
  <c r="J1652" i="2" s="1"/>
  <c r="H1653" i="2"/>
  <c r="H1652" i="2" s="1"/>
  <c r="G1653" i="2"/>
  <c r="G1652" i="2" s="1"/>
  <c r="M1651" i="2"/>
  <c r="M1650" i="2"/>
  <c r="M1649" i="2"/>
  <c r="M1648" i="2"/>
  <c r="M1647" i="2"/>
  <c r="L1646" i="2"/>
  <c r="L1645" i="2" s="1"/>
  <c r="K1646" i="2"/>
  <c r="K1645" i="2" s="1"/>
  <c r="J1646" i="2"/>
  <c r="I1646" i="2"/>
  <c r="I1645" i="2" s="1"/>
  <c r="I1644" i="2" s="1"/>
  <c r="I1665" i="2" s="1"/>
  <c r="H1646" i="2"/>
  <c r="H1645" i="2" s="1"/>
  <c r="G1646" i="2"/>
  <c r="G1645" i="2" s="1"/>
  <c r="M1643" i="2"/>
  <c r="M1642" i="2"/>
  <c r="M1641" i="2"/>
  <c r="M1640" i="2"/>
  <c r="M1639" i="2"/>
  <c r="M1638" i="2"/>
  <c r="L1637" i="2"/>
  <c r="K1637" i="2"/>
  <c r="J1637" i="2"/>
  <c r="H1637" i="2"/>
  <c r="G1637" i="2"/>
  <c r="M1636" i="2"/>
  <c r="L1635" i="2"/>
  <c r="K1635" i="2"/>
  <c r="J1635" i="2"/>
  <c r="H1635" i="2"/>
  <c r="G1635" i="2"/>
  <c r="M1634" i="2"/>
  <c r="L1633" i="2"/>
  <c r="K1633" i="2"/>
  <c r="J1633" i="2"/>
  <c r="H1633" i="2"/>
  <c r="G1633" i="2"/>
  <c r="M1632" i="2"/>
  <c r="M1631" i="2"/>
  <c r="M1630" i="2"/>
  <c r="M1629" i="2"/>
  <c r="L1628" i="2"/>
  <c r="K1628" i="2"/>
  <c r="J1628" i="2"/>
  <c r="H1628" i="2"/>
  <c r="G1628" i="2"/>
  <c r="M1627" i="2"/>
  <c r="M1626" i="2"/>
  <c r="L1625" i="2"/>
  <c r="K1625" i="2"/>
  <c r="J1625" i="2"/>
  <c r="H1625" i="2"/>
  <c r="G1625" i="2"/>
  <c r="M1624" i="2"/>
  <c r="M1623" i="2"/>
  <c r="M1622" i="2"/>
  <c r="M1621" i="2"/>
  <c r="M1620" i="2"/>
  <c r="M1619" i="2"/>
  <c r="M1618" i="2"/>
  <c r="H1618" i="2"/>
  <c r="G1618" i="2"/>
  <c r="M1617" i="2"/>
  <c r="M1616" i="2"/>
  <c r="M1615" i="2"/>
  <c r="M1614" i="2"/>
  <c r="H1614" i="2"/>
  <c r="G1614" i="2"/>
  <c r="M1613" i="2"/>
  <c r="M1612" i="2" s="1"/>
  <c r="M1664" i="2" s="1"/>
  <c r="L1612" i="2"/>
  <c r="L1664" i="2" s="1"/>
  <c r="K1612" i="2"/>
  <c r="J1612" i="2"/>
  <c r="I1612" i="2"/>
  <c r="I1664" i="2" s="1"/>
  <c r="M1611" i="2"/>
  <c r="J1610" i="2"/>
  <c r="M1610" i="2" s="1"/>
  <c r="M1609" i="2"/>
  <c r="H1609" i="2"/>
  <c r="H1608" i="2" s="1"/>
  <c r="G1609" i="2"/>
  <c r="G1608" i="2" s="1"/>
  <c r="M1608" i="2"/>
  <c r="M1607" i="2"/>
  <c r="M1606" i="2"/>
  <c r="I1606" i="2"/>
  <c r="H1606" i="2"/>
  <c r="H1605" i="2" s="1"/>
  <c r="G1606" i="2"/>
  <c r="G1605" i="2" s="1"/>
  <c r="M1605" i="2"/>
  <c r="M1604" i="2"/>
  <c r="M1663" i="2" s="1"/>
  <c r="M1602" i="2"/>
  <c r="M1601" i="2"/>
  <c r="M1600" i="2"/>
  <c r="H1600" i="2"/>
  <c r="G1600" i="2"/>
  <c r="M1599" i="2"/>
  <c r="M1598" i="2"/>
  <c r="H1598" i="2"/>
  <c r="G1598" i="2"/>
  <c r="L1597" i="2"/>
  <c r="K1597" i="2"/>
  <c r="J1597" i="2"/>
  <c r="I1597" i="2"/>
  <c r="M1596" i="2"/>
  <c r="M1595" i="2" s="1"/>
  <c r="L1595" i="2"/>
  <c r="K1595" i="2"/>
  <c r="J1595" i="2"/>
  <c r="I1595" i="2"/>
  <c r="M1655" i="2" l="1"/>
  <c r="M1635" i="2"/>
  <c r="D1003" i="3"/>
  <c r="M1658" i="2"/>
  <c r="L1644" i="2"/>
  <c r="L1665" i="2" s="1"/>
  <c r="L1666" i="2" s="1"/>
  <c r="G1604" i="2"/>
  <c r="G1663" i="2" s="1"/>
  <c r="H1604" i="2"/>
  <c r="H1663" i="2" s="1"/>
  <c r="M1625" i="2"/>
  <c r="H998" i="3"/>
  <c r="H1003" i="3" s="1"/>
  <c r="I998" i="3"/>
  <c r="I1003" i="3" s="1"/>
  <c r="J998" i="3"/>
  <c r="J1003" i="3" s="1"/>
  <c r="K998" i="3"/>
  <c r="K1003" i="3" s="1"/>
  <c r="L965" i="3"/>
  <c r="L998" i="3" s="1"/>
  <c r="L1003" i="3" s="1"/>
  <c r="M1628" i="2"/>
  <c r="H1597" i="2"/>
  <c r="H1596" i="2" s="1"/>
  <c r="H1595" i="2" s="1"/>
  <c r="M1597" i="2"/>
  <c r="G1613" i="2"/>
  <c r="G1612" i="2" s="1"/>
  <c r="G1664" i="2" s="1"/>
  <c r="H1613" i="2"/>
  <c r="H1612" i="2" s="1"/>
  <c r="H1664" i="2" s="1"/>
  <c r="M1652" i="2"/>
  <c r="G1597" i="2"/>
  <c r="G1596" i="2" s="1"/>
  <c r="G1595" i="2" s="1"/>
  <c r="M1633" i="2"/>
  <c r="M1637" i="2"/>
  <c r="M1646" i="2"/>
  <c r="K1644" i="2"/>
  <c r="K1665" i="2" s="1"/>
  <c r="M1653" i="2"/>
  <c r="I1666" i="2"/>
  <c r="G1644" i="2"/>
  <c r="G1665" i="2" s="1"/>
  <c r="H1644" i="2"/>
  <c r="H1665" i="2" s="1"/>
  <c r="J1645" i="2"/>
  <c r="J1664" i="2"/>
  <c r="K1664" i="2"/>
  <c r="K1666" i="2" l="1"/>
  <c r="L1603" i="2"/>
  <c r="H1666" i="2"/>
  <c r="G1603" i="2"/>
  <c r="K1603" i="2"/>
  <c r="G1666" i="2"/>
  <c r="J1644" i="2"/>
  <c r="M1645" i="2"/>
  <c r="M1644" i="2" s="1"/>
  <c r="M1665" i="2" s="1"/>
  <c r="M1666" i="2" s="1"/>
  <c r="H1603" i="2"/>
  <c r="J1665" i="2" l="1"/>
  <c r="J1666" i="2" s="1"/>
  <c r="J1603" i="2"/>
  <c r="M1603" i="2" s="1"/>
  <c r="M2336" i="2" l="1"/>
  <c r="L2335" i="2"/>
  <c r="L2334" i="2" s="1"/>
  <c r="K2335" i="2"/>
  <c r="K2334" i="2" s="1"/>
  <c r="J2335" i="2"/>
  <c r="J2334" i="2" s="1"/>
  <c r="H2335" i="2"/>
  <c r="H2334" i="2" s="1"/>
  <c r="G2335" i="2"/>
  <c r="G2334" i="2" s="1"/>
  <c r="M2333" i="2"/>
  <c r="M2332" i="2"/>
  <c r="M2331" i="2"/>
  <c r="M2330" i="2"/>
  <c r="M2329" i="2"/>
  <c r="L2328" i="2"/>
  <c r="L2327" i="2" s="1"/>
  <c r="K2328" i="2"/>
  <c r="K2327" i="2" s="1"/>
  <c r="J2328" i="2"/>
  <c r="J2327" i="2" s="1"/>
  <c r="H2328" i="2"/>
  <c r="H2327" i="2" s="1"/>
  <c r="G2328" i="2"/>
  <c r="G2327" i="2" s="1"/>
  <c r="M2326" i="2"/>
  <c r="M2325" i="2"/>
  <c r="M2324" i="2"/>
  <c r="M2323" i="2"/>
  <c r="M2322" i="2"/>
  <c r="M2321" i="2"/>
  <c r="M2320" i="2"/>
  <c r="L2319" i="2"/>
  <c r="L2318" i="2" s="1"/>
  <c r="K2319" i="2"/>
  <c r="K2318" i="2" s="1"/>
  <c r="J2319" i="2"/>
  <c r="J2318" i="2" s="1"/>
  <c r="H2319" i="2"/>
  <c r="H2318" i="2" s="1"/>
  <c r="G2319" i="2"/>
  <c r="G2318" i="2" s="1"/>
  <c r="M2316" i="2"/>
  <c r="L2315" i="2"/>
  <c r="L2314" i="2" s="1"/>
  <c r="K2315" i="2"/>
  <c r="K2314" i="2" s="1"/>
  <c r="J2315" i="2"/>
  <c r="H2315" i="2"/>
  <c r="H2314" i="2" s="1"/>
  <c r="G2315" i="2"/>
  <c r="G2314" i="2" s="1"/>
  <c r="M2313" i="2"/>
  <c r="M2312" i="2"/>
  <c r="L2311" i="2"/>
  <c r="K2311" i="2"/>
  <c r="J2311" i="2"/>
  <c r="H2311" i="2"/>
  <c r="G2311" i="2"/>
  <c r="M2310" i="2"/>
  <c r="M2309" i="2"/>
  <c r="M2308" i="2"/>
  <c r="L2307" i="2"/>
  <c r="K2307" i="2"/>
  <c r="J2307" i="2"/>
  <c r="H2307" i="2"/>
  <c r="G2307" i="2"/>
  <c r="M2306" i="2"/>
  <c r="M2305" i="2" s="1"/>
  <c r="L2305" i="2"/>
  <c r="K2305" i="2"/>
  <c r="J2305" i="2"/>
  <c r="H2305" i="2"/>
  <c r="G2305" i="2"/>
  <c r="M2304" i="2"/>
  <c r="M2303" i="2"/>
  <c r="M2302" i="2"/>
  <c r="M2301" i="2"/>
  <c r="M2300" i="2"/>
  <c r="M2299" i="2"/>
  <c r="L2298" i="2"/>
  <c r="K2298" i="2"/>
  <c r="J2298" i="2"/>
  <c r="H2298" i="2"/>
  <c r="G2298" i="2"/>
  <c r="M2297" i="2"/>
  <c r="M2296" i="2"/>
  <c r="M2295" i="2"/>
  <c r="L2294" i="2"/>
  <c r="K2294" i="2"/>
  <c r="J2294" i="2"/>
  <c r="H2294" i="2"/>
  <c r="G2294" i="2"/>
  <c r="M2293" i="2"/>
  <c r="M2292" i="2"/>
  <c r="M2291" i="2"/>
  <c r="L2290" i="2"/>
  <c r="K2290" i="2"/>
  <c r="J2290" i="2"/>
  <c r="H2290" i="2"/>
  <c r="G2290" i="2"/>
  <c r="M2289" i="2"/>
  <c r="M2288" i="2"/>
  <c r="L2287" i="2"/>
  <c r="K2287" i="2"/>
  <c r="J2287" i="2"/>
  <c r="H2287" i="2"/>
  <c r="G2287" i="2"/>
  <c r="G1691" i="3"/>
  <c r="G1690" i="3"/>
  <c r="F1690" i="3"/>
  <c r="E1690" i="3"/>
  <c r="D1690" i="3"/>
  <c r="K1689" i="3"/>
  <c r="K1690" i="3" s="1"/>
  <c r="J1689" i="3"/>
  <c r="J1690" i="3" s="1"/>
  <c r="I1689" i="3"/>
  <c r="I1690" i="3" s="1"/>
  <c r="H1689" i="3"/>
  <c r="F1688" i="3"/>
  <c r="F1691" i="3" s="1"/>
  <c r="E1688" i="3"/>
  <c r="E1691" i="3" s="1"/>
  <c r="D1688" i="3"/>
  <c r="K1687" i="3"/>
  <c r="J1687" i="3"/>
  <c r="I1687" i="3"/>
  <c r="H1687" i="3"/>
  <c r="L1687" i="3" s="1"/>
  <c r="K1686" i="3"/>
  <c r="J1686" i="3"/>
  <c r="I1686" i="3"/>
  <c r="H1686" i="3"/>
  <c r="L1686" i="3" s="1"/>
  <c r="K1685" i="3"/>
  <c r="J1685" i="3"/>
  <c r="I1685" i="3"/>
  <c r="H1685" i="3"/>
  <c r="L1685" i="3" s="1"/>
  <c r="K1684" i="3"/>
  <c r="J1684" i="3"/>
  <c r="I1684" i="3"/>
  <c r="H1684" i="3"/>
  <c r="L1684" i="3" s="1"/>
  <c r="K1683" i="3"/>
  <c r="J1683" i="3"/>
  <c r="I1683" i="3"/>
  <c r="H1683" i="3"/>
  <c r="L1683" i="3" s="1"/>
  <c r="K1682" i="3"/>
  <c r="J1682" i="3"/>
  <c r="I1682" i="3"/>
  <c r="H1682" i="3"/>
  <c r="L1682" i="3" s="1"/>
  <c r="K1681" i="3"/>
  <c r="J1681" i="3"/>
  <c r="I1681" i="3"/>
  <c r="H1681" i="3"/>
  <c r="L1681" i="3" s="1"/>
  <c r="K1680" i="3"/>
  <c r="J1680" i="3"/>
  <c r="I1680" i="3"/>
  <c r="H1680" i="3"/>
  <c r="L1680" i="3" s="1"/>
  <c r="K1679" i="3"/>
  <c r="J1679" i="3"/>
  <c r="I1679" i="3"/>
  <c r="H1679" i="3"/>
  <c r="L1679" i="3" s="1"/>
  <c r="K1678" i="3"/>
  <c r="J1678" i="3"/>
  <c r="I1678" i="3"/>
  <c r="H1678" i="3"/>
  <c r="L1678" i="3" s="1"/>
  <c r="K1677" i="3"/>
  <c r="J1677" i="3"/>
  <c r="I1677" i="3"/>
  <c r="H1677" i="3"/>
  <c r="L1677" i="3" s="1"/>
  <c r="K1676" i="3"/>
  <c r="J1676" i="3"/>
  <c r="I1676" i="3"/>
  <c r="H1676" i="3"/>
  <c r="L1676" i="3" s="1"/>
  <c r="K1675" i="3"/>
  <c r="J1675" i="3"/>
  <c r="I1675" i="3"/>
  <c r="H1675" i="3"/>
  <c r="L1675" i="3" s="1"/>
  <c r="K1674" i="3"/>
  <c r="J1674" i="3"/>
  <c r="I1674" i="3"/>
  <c r="H1674" i="3"/>
  <c r="L1674" i="3" s="1"/>
  <c r="K1673" i="3"/>
  <c r="J1673" i="3"/>
  <c r="I1673" i="3"/>
  <c r="H1673" i="3"/>
  <c r="L1673" i="3" s="1"/>
  <c r="K1672" i="3"/>
  <c r="J1672" i="3"/>
  <c r="I1672" i="3"/>
  <c r="H1672" i="3"/>
  <c r="L1672" i="3" s="1"/>
  <c r="K1671" i="3"/>
  <c r="J1671" i="3"/>
  <c r="I1671" i="3"/>
  <c r="H1671" i="3"/>
  <c r="L1671" i="3" s="1"/>
  <c r="K1670" i="3"/>
  <c r="J1670" i="3"/>
  <c r="I1670" i="3"/>
  <c r="H1670" i="3"/>
  <c r="L1670" i="3" s="1"/>
  <c r="K1669" i="3"/>
  <c r="J1669" i="3"/>
  <c r="I1669" i="3"/>
  <c r="H1669" i="3"/>
  <c r="L3098" i="2"/>
  <c r="K3098" i="2"/>
  <c r="J3098" i="2"/>
  <c r="H3098" i="2"/>
  <c r="M3097" i="2"/>
  <c r="M3096" i="2"/>
  <c r="M3095" i="2"/>
  <c r="G3095" i="2"/>
  <c r="M3093" i="2"/>
  <c r="M3092" i="2"/>
  <c r="M3091" i="2"/>
  <c r="L3090" i="2"/>
  <c r="L3089" i="2" s="1"/>
  <c r="K3090" i="2"/>
  <c r="K3089" i="2" s="1"/>
  <c r="J3090" i="2"/>
  <c r="H3090" i="2"/>
  <c r="H3089" i="2" s="1"/>
  <c r="G3090" i="2"/>
  <c r="G3089" i="2" s="1"/>
  <c r="M3088" i="2"/>
  <c r="M3087" i="2"/>
  <c r="M3086" i="2"/>
  <c r="L3085" i="2"/>
  <c r="L3084" i="2" s="1"/>
  <c r="K3085" i="2"/>
  <c r="K3084" i="2" s="1"/>
  <c r="J3085" i="2"/>
  <c r="J3084" i="2" s="1"/>
  <c r="H3085" i="2"/>
  <c r="H3084" i="2" s="1"/>
  <c r="G3085" i="2"/>
  <c r="G3084" i="2" s="1"/>
  <c r="M3082" i="2"/>
  <c r="L3081" i="2"/>
  <c r="K3081" i="2"/>
  <c r="J3081" i="2"/>
  <c r="H3081" i="2"/>
  <c r="G3081" i="2"/>
  <c r="M3080" i="2"/>
  <c r="L3079" i="2"/>
  <c r="K3079" i="2"/>
  <c r="J3079" i="2"/>
  <c r="H3079" i="2"/>
  <c r="G3079" i="2"/>
  <c r="M3078" i="2"/>
  <c r="L3077" i="2"/>
  <c r="K3077" i="2"/>
  <c r="J3077" i="2"/>
  <c r="H3077" i="2"/>
  <c r="G3077" i="2"/>
  <c r="M3076" i="2"/>
  <c r="M3075" i="2" s="1"/>
  <c r="L3075" i="2"/>
  <c r="K3075" i="2"/>
  <c r="J3075" i="2"/>
  <c r="I3075" i="2"/>
  <c r="I3064" i="2" s="1"/>
  <c r="I3063" i="2" s="1"/>
  <c r="H3075" i="2"/>
  <c r="G3075" i="2"/>
  <c r="M3074" i="2"/>
  <c r="M3073" i="2"/>
  <c r="M3072" i="2"/>
  <c r="L3071" i="2"/>
  <c r="K3071" i="2"/>
  <c r="J3071" i="2"/>
  <c r="H3071" i="2"/>
  <c r="G3071" i="2"/>
  <c r="M3070" i="2"/>
  <c r="L3069" i="2"/>
  <c r="K3069" i="2"/>
  <c r="J3069" i="2"/>
  <c r="H3069" i="2"/>
  <c r="G3069" i="2"/>
  <c r="M3068" i="2"/>
  <c r="L3067" i="2"/>
  <c r="K3067" i="2"/>
  <c r="J3067" i="2"/>
  <c r="H3067" i="2"/>
  <c r="G3067" i="2"/>
  <c r="M3066" i="2"/>
  <c r="L3065" i="2"/>
  <c r="K3065" i="2"/>
  <c r="J3065" i="2"/>
  <c r="H3065" i="2"/>
  <c r="G3065" i="2"/>
  <c r="M3062" i="2"/>
  <c r="M3061" i="2"/>
  <c r="H3061" i="2"/>
  <c r="H3060" i="2" s="1"/>
  <c r="G3061" i="2"/>
  <c r="G3060" i="2" s="1"/>
  <c r="M3060" i="2"/>
  <c r="M3059" i="2"/>
  <c r="M3058" i="2"/>
  <c r="H3058" i="2"/>
  <c r="H3057" i="2" s="1"/>
  <c r="G3058" i="2"/>
  <c r="G3057" i="2" s="1"/>
  <c r="M3057" i="2"/>
  <c r="M3056" i="2"/>
  <c r="M3065" i="2" l="1"/>
  <c r="M3069" i="2"/>
  <c r="M3090" i="2"/>
  <c r="M2294" i="2"/>
  <c r="M3077" i="2"/>
  <c r="M3081" i="2"/>
  <c r="M2311" i="2"/>
  <c r="M2307" i="2"/>
  <c r="M2318" i="2"/>
  <c r="M3084" i="2"/>
  <c r="H2317" i="2"/>
  <c r="H2339" i="2" s="1"/>
  <c r="J1688" i="3"/>
  <c r="J1691" i="3" s="1"/>
  <c r="K1688" i="3"/>
  <c r="K1691" i="3" s="1"/>
  <c r="D1691" i="3"/>
  <c r="I1688" i="3"/>
  <c r="I1691" i="3" s="1"/>
  <c r="G2317" i="2"/>
  <c r="G2339" i="2" s="1"/>
  <c r="K2286" i="2"/>
  <c r="K2285" i="2" s="1"/>
  <c r="K2338" i="2" s="1"/>
  <c r="G2286" i="2"/>
  <c r="G2285" i="2" s="1"/>
  <c r="G2338" i="2" s="1"/>
  <c r="H2286" i="2"/>
  <c r="H2285" i="2" s="1"/>
  <c r="K2317" i="2"/>
  <c r="K2339" i="2" s="1"/>
  <c r="K3064" i="2"/>
  <c r="K3063" i="2" s="1"/>
  <c r="M2315" i="2"/>
  <c r="M2334" i="2"/>
  <c r="L3083" i="2"/>
  <c r="L3064" i="2"/>
  <c r="L3063" i="2" s="1"/>
  <c r="G3083" i="2"/>
  <c r="G3097" i="2" s="1"/>
  <c r="K3083" i="2"/>
  <c r="L2286" i="2"/>
  <c r="L2285" i="2" s="1"/>
  <c r="L2338" i="2" s="1"/>
  <c r="M2290" i="2"/>
  <c r="M2319" i="2"/>
  <c r="G3064" i="2"/>
  <c r="G3063" i="2" s="1"/>
  <c r="G3096" i="2" s="1"/>
  <c r="H3064" i="2"/>
  <c r="H3063" i="2" s="1"/>
  <c r="H3055" i="2" s="1"/>
  <c r="M3067" i="2"/>
  <c r="M3071" i="2"/>
  <c r="J3089" i="2"/>
  <c r="M3089" i="2" s="1"/>
  <c r="M3098" i="2"/>
  <c r="L2317" i="2"/>
  <c r="L2339" i="2" s="1"/>
  <c r="J3064" i="2"/>
  <c r="J3063" i="2" s="1"/>
  <c r="J2317" i="2"/>
  <c r="J2339" i="2" s="1"/>
  <c r="J2314" i="2"/>
  <c r="M2314" i="2" s="1"/>
  <c r="M3085" i="2"/>
  <c r="J2286" i="2"/>
  <c r="M2327" i="2"/>
  <c r="M3079" i="2"/>
  <c r="M2298" i="2"/>
  <c r="M2328" i="2"/>
  <c r="M2287" i="2"/>
  <c r="M2335" i="2"/>
  <c r="H1688" i="3"/>
  <c r="H1691" i="3" s="1"/>
  <c r="L1669" i="3"/>
  <c r="L1688" i="3" s="1"/>
  <c r="H1690" i="3"/>
  <c r="L1689" i="3"/>
  <c r="L1690" i="3" s="1"/>
  <c r="L3055" i="2" l="1"/>
  <c r="M3083" i="2"/>
  <c r="H2284" i="2"/>
  <c r="G2340" i="2"/>
  <c r="K3055" i="2"/>
  <c r="G2284" i="2"/>
  <c r="M2317" i="2"/>
  <c r="M2339" i="2" s="1"/>
  <c r="J3083" i="2"/>
  <c r="J3055" i="2" s="1"/>
  <c r="K2340" i="2"/>
  <c r="G3098" i="2"/>
  <c r="K2284" i="2"/>
  <c r="H2338" i="2"/>
  <c r="H2340" i="2" s="1"/>
  <c r="M3064" i="2"/>
  <c r="M3063" i="2" s="1"/>
  <c r="G3055" i="2"/>
  <c r="M2286" i="2"/>
  <c r="M2285" i="2" s="1"/>
  <c r="M2338" i="2" s="1"/>
  <c r="J2285" i="2"/>
  <c r="L2284" i="2"/>
  <c r="L2340" i="2"/>
  <c r="L1691" i="3"/>
  <c r="M3055" i="2" l="1"/>
  <c r="M2284" i="2"/>
  <c r="M2340" i="2"/>
  <c r="J2338" i="2"/>
  <c r="J2340" i="2" s="1"/>
  <c r="J2284" i="2"/>
  <c r="G1661" i="3"/>
  <c r="G1660" i="3"/>
  <c r="F1660" i="3"/>
  <c r="E1660" i="3"/>
  <c r="D1660" i="3"/>
  <c r="K1659" i="3"/>
  <c r="K1660" i="3" s="1"/>
  <c r="J1659" i="3"/>
  <c r="J1660" i="3" s="1"/>
  <c r="I1659" i="3"/>
  <c r="I1660" i="3" s="1"/>
  <c r="H1659" i="3"/>
  <c r="F1658" i="3"/>
  <c r="F1661" i="3" s="1"/>
  <c r="E1658" i="3"/>
  <c r="E1661" i="3" s="1"/>
  <c r="D1658" i="3"/>
  <c r="K1657" i="3"/>
  <c r="J1657" i="3"/>
  <c r="I1657" i="3"/>
  <c r="H1657" i="3"/>
  <c r="L1657" i="3" s="1"/>
  <c r="K1656" i="3"/>
  <c r="J1656" i="3"/>
  <c r="I1656" i="3"/>
  <c r="H1656" i="3"/>
  <c r="L1656" i="3" s="1"/>
  <c r="K1655" i="3"/>
  <c r="J1655" i="3"/>
  <c r="I1655" i="3"/>
  <c r="H1655" i="3"/>
  <c r="L1655" i="3" s="1"/>
  <c r="K1654" i="3"/>
  <c r="J1654" i="3"/>
  <c r="I1654" i="3"/>
  <c r="H1654" i="3"/>
  <c r="L1654" i="3" s="1"/>
  <c r="K1653" i="3"/>
  <c r="J1653" i="3"/>
  <c r="I1653" i="3"/>
  <c r="H1653" i="3"/>
  <c r="L1653" i="3" s="1"/>
  <c r="K1652" i="3"/>
  <c r="J1652" i="3"/>
  <c r="I1652" i="3"/>
  <c r="H1652" i="3"/>
  <c r="L1652" i="3" s="1"/>
  <c r="K1651" i="3"/>
  <c r="J1651" i="3"/>
  <c r="I1651" i="3"/>
  <c r="H1651" i="3"/>
  <c r="L1651" i="3" s="1"/>
  <c r="K1650" i="3"/>
  <c r="J1650" i="3"/>
  <c r="I1650" i="3"/>
  <c r="H1650" i="3"/>
  <c r="L1650" i="3" s="1"/>
  <c r="K1649" i="3"/>
  <c r="J1649" i="3"/>
  <c r="I1649" i="3"/>
  <c r="H1649" i="3"/>
  <c r="L1649" i="3" s="1"/>
  <c r="K1648" i="3"/>
  <c r="J1648" i="3"/>
  <c r="I1648" i="3"/>
  <c r="H1648" i="3"/>
  <c r="L1648" i="3" s="1"/>
  <c r="K1647" i="3"/>
  <c r="J1647" i="3"/>
  <c r="I1647" i="3"/>
  <c r="H1647" i="3"/>
  <c r="L1647" i="3" s="1"/>
  <c r="K1646" i="3"/>
  <c r="J1646" i="3"/>
  <c r="I1646" i="3"/>
  <c r="H1646" i="3"/>
  <c r="L1646" i="3" s="1"/>
  <c r="K1645" i="3"/>
  <c r="J1645" i="3"/>
  <c r="I1645" i="3"/>
  <c r="H1645" i="3"/>
  <c r="L1645" i="3" s="1"/>
  <c r="K1644" i="3"/>
  <c r="J1644" i="3"/>
  <c r="I1644" i="3"/>
  <c r="H1644" i="3"/>
  <c r="L3046" i="2"/>
  <c r="K3046" i="2"/>
  <c r="J3046" i="2"/>
  <c r="M3044" i="2"/>
  <c r="M3043" i="2"/>
  <c r="M3042" i="2"/>
  <c r="M3041" i="2"/>
  <c r="M3040" i="2"/>
  <c r="M3039" i="2"/>
  <c r="M3038" i="2"/>
  <c r="L3037" i="2"/>
  <c r="L3036" i="2" s="1"/>
  <c r="L3035" i="2" s="1"/>
  <c r="L3048" i="2" s="1"/>
  <c r="K3037" i="2"/>
  <c r="K3036" i="2" s="1"/>
  <c r="K3035" i="2" s="1"/>
  <c r="K3048" i="2" s="1"/>
  <c r="J3037" i="2"/>
  <c r="H3037" i="2"/>
  <c r="H3036" i="2" s="1"/>
  <c r="H3035" i="2" s="1"/>
  <c r="H3048" i="2" s="1"/>
  <c r="G3037" i="2"/>
  <c r="G3036" i="2" s="1"/>
  <c r="G3035" i="2" s="1"/>
  <c r="G3048" i="2" s="1"/>
  <c r="I3035" i="2"/>
  <c r="M3034" i="2"/>
  <c r="M3033" i="2"/>
  <c r="M3032" i="2"/>
  <c r="M3031" i="2"/>
  <c r="M3030" i="2"/>
  <c r="M3029" i="2"/>
  <c r="M3028" i="2"/>
  <c r="M3027" i="2"/>
  <c r="M3026" i="2"/>
  <c r="M3025" i="2"/>
  <c r="M3024" i="2"/>
  <c r="M3023" i="2"/>
  <c r="M3022" i="2"/>
  <c r="L3021" i="2"/>
  <c r="K3021" i="2"/>
  <c r="J3021" i="2"/>
  <c r="H3021" i="2"/>
  <c r="G3021" i="2"/>
  <c r="M3020" i="2"/>
  <c r="L3019" i="2"/>
  <c r="K3019" i="2"/>
  <c r="J3019" i="2"/>
  <c r="H3019" i="2"/>
  <c r="G3019" i="2"/>
  <c r="M3018" i="2"/>
  <c r="M3017" i="2"/>
  <c r="L3016" i="2"/>
  <c r="K3016" i="2"/>
  <c r="J3016" i="2"/>
  <c r="H3016" i="2"/>
  <c r="G3016" i="2"/>
  <c r="M3015" i="2"/>
  <c r="M3014" i="2"/>
  <c r="M3013" i="2"/>
  <c r="M3012" i="2"/>
  <c r="L3011" i="2"/>
  <c r="K3011" i="2"/>
  <c r="J3011" i="2"/>
  <c r="H3011" i="2"/>
  <c r="G3011" i="2"/>
  <c r="M3010" i="2"/>
  <c r="M3009" i="2"/>
  <c r="L3008" i="2"/>
  <c r="K3008" i="2"/>
  <c r="J3008" i="2"/>
  <c r="H3008" i="2"/>
  <c r="G3008" i="2"/>
  <c r="M3007" i="2"/>
  <c r="M3006" i="2"/>
  <c r="M3005" i="2"/>
  <c r="M3004" i="2"/>
  <c r="M3003" i="2"/>
  <c r="M3002" i="2"/>
  <c r="L3001" i="2"/>
  <c r="K3001" i="2"/>
  <c r="J3001" i="2"/>
  <c r="H3001" i="2"/>
  <c r="G3001" i="2"/>
  <c r="M3000" i="2"/>
  <c r="M2999" i="2"/>
  <c r="M2998" i="2"/>
  <c r="M2997" i="2"/>
  <c r="L2996" i="2"/>
  <c r="K2996" i="2"/>
  <c r="J2996" i="2"/>
  <c r="M2996" i="2" s="1"/>
  <c r="H2996" i="2"/>
  <c r="G2996" i="2"/>
  <c r="M2995" i="2"/>
  <c r="M2994" i="2"/>
  <c r="M2993" i="2"/>
  <c r="M2992" i="2"/>
  <c r="M2991" i="2"/>
  <c r="L2990" i="2"/>
  <c r="K2990" i="2"/>
  <c r="J2990" i="2"/>
  <c r="H2990" i="2"/>
  <c r="G2990" i="2"/>
  <c r="M2989" i="2"/>
  <c r="M2988" i="2"/>
  <c r="L2987" i="2"/>
  <c r="K2987" i="2"/>
  <c r="J2987" i="2"/>
  <c r="H2987" i="2"/>
  <c r="G2987" i="2"/>
  <c r="I2986" i="2"/>
  <c r="I2985" i="2" s="1"/>
  <c r="M2984" i="2"/>
  <c r="M2983" i="2"/>
  <c r="H2983" i="2"/>
  <c r="H2982" i="2" s="1"/>
  <c r="G2983" i="2"/>
  <c r="G2982" i="2" s="1"/>
  <c r="M2982" i="2"/>
  <c r="M2981" i="2"/>
  <c r="M2980" i="2"/>
  <c r="H2980" i="2"/>
  <c r="H2979" i="2" s="1"/>
  <c r="G2980" i="2"/>
  <c r="G2979" i="2" s="1"/>
  <c r="M2979" i="2"/>
  <c r="M2978" i="2"/>
  <c r="M3046" i="2" s="1"/>
  <c r="M2976" i="2"/>
  <c r="M2975" i="2"/>
  <c r="M2974" i="2"/>
  <c r="L2973" i="2"/>
  <c r="L2972" i="2" s="1"/>
  <c r="L2971" i="2" s="1"/>
  <c r="L2970" i="2" s="1"/>
  <c r="K2973" i="2"/>
  <c r="K2972" i="2" s="1"/>
  <c r="K2971" i="2" s="1"/>
  <c r="K2970" i="2" s="1"/>
  <c r="J2973" i="2"/>
  <c r="J2972" i="2" s="1"/>
  <c r="J2971" i="2" s="1"/>
  <c r="J2970" i="2" s="1"/>
  <c r="H2973" i="2"/>
  <c r="H2972" i="2" s="1"/>
  <c r="H2971" i="2" s="1"/>
  <c r="H2970" i="2" s="1"/>
  <c r="G2973" i="2"/>
  <c r="G2972" i="2" s="1"/>
  <c r="G2971" i="2" s="1"/>
  <c r="G2970" i="2" s="1"/>
  <c r="I2972" i="2"/>
  <c r="I2971" i="2" s="1"/>
  <c r="I2970" i="2" s="1"/>
  <c r="M2990" i="2" l="1"/>
  <c r="M3011" i="2"/>
  <c r="M3016" i="2"/>
  <c r="M3021" i="2"/>
  <c r="I1658" i="3"/>
  <c r="I1661" i="3" s="1"/>
  <c r="K2986" i="2"/>
  <c r="K2985" i="2" s="1"/>
  <c r="K2977" i="2" s="1"/>
  <c r="M3008" i="2"/>
  <c r="L2986" i="2"/>
  <c r="L2985" i="2" s="1"/>
  <c r="L2977" i="2" s="1"/>
  <c r="M3001" i="2"/>
  <c r="M3037" i="2"/>
  <c r="G2986" i="2"/>
  <c r="G2985" i="2" s="1"/>
  <c r="G3047" i="2" s="1"/>
  <c r="G2978" i="2"/>
  <c r="H2978" i="2"/>
  <c r="H3046" i="2" s="1"/>
  <c r="H2986" i="2"/>
  <c r="H2985" i="2" s="1"/>
  <c r="H3047" i="2" s="1"/>
  <c r="M2973" i="2"/>
  <c r="M2972" i="2" s="1"/>
  <c r="M2971" i="2" s="1"/>
  <c r="M2970" i="2" s="1"/>
  <c r="M2987" i="2"/>
  <c r="M3019" i="2"/>
  <c r="J1658" i="3"/>
  <c r="J1661" i="3" s="1"/>
  <c r="K1658" i="3"/>
  <c r="K1661" i="3" s="1"/>
  <c r="J3036" i="2"/>
  <c r="D1661" i="3"/>
  <c r="J2986" i="2"/>
  <c r="H1658" i="3"/>
  <c r="H1661" i="3" s="1"/>
  <c r="L1644" i="3"/>
  <c r="L1658" i="3" s="1"/>
  <c r="H1660" i="3"/>
  <c r="L1659" i="3"/>
  <c r="L1660" i="3" s="1"/>
  <c r="G2977" i="2" l="1"/>
  <c r="L3047" i="2"/>
  <c r="L3049" i="2" s="1"/>
  <c r="K3047" i="2"/>
  <c r="K3049" i="2" s="1"/>
  <c r="G3046" i="2"/>
  <c r="G3049" i="2" s="1"/>
  <c r="H3049" i="2"/>
  <c r="H2977" i="2"/>
  <c r="M3036" i="2"/>
  <c r="M3035" i="2" s="1"/>
  <c r="M3048" i="2" s="1"/>
  <c r="J3035" i="2"/>
  <c r="J3048" i="2" s="1"/>
  <c r="M2986" i="2"/>
  <c r="M2985" i="2" s="1"/>
  <c r="M3047" i="2" s="1"/>
  <c r="M3049" i="2" s="1"/>
  <c r="J2985" i="2"/>
  <c r="L1661" i="3"/>
  <c r="J3047" i="2" l="1"/>
  <c r="J3049" i="2" s="1"/>
  <c r="J2977" i="2"/>
  <c r="M2977" i="2" s="1"/>
  <c r="M2960" i="2"/>
  <c r="M2959" i="2"/>
  <c r="L2958" i="2"/>
  <c r="K2958" i="2"/>
  <c r="J2958" i="2"/>
  <c r="H2958" i="2"/>
  <c r="H2957" i="2" s="1"/>
  <c r="H2956" i="2" s="1"/>
  <c r="H2963" i="2" s="1"/>
  <c r="G2958" i="2"/>
  <c r="G2957" i="2" s="1"/>
  <c r="G2956" i="2" s="1"/>
  <c r="G2963" i="2" s="1"/>
  <c r="L2957" i="2"/>
  <c r="L2956" i="2" s="1"/>
  <c r="L2963" i="2" s="1"/>
  <c r="K2957" i="2"/>
  <c r="K2956" i="2" s="1"/>
  <c r="K2963" i="2" s="1"/>
  <c r="J2957" i="2"/>
  <c r="M2955" i="2"/>
  <c r="G2955" i="2"/>
  <c r="M2954" i="2"/>
  <c r="G2954" i="2"/>
  <c r="M2953" i="2"/>
  <c r="G2953" i="2"/>
  <c r="M2952" i="2"/>
  <c r="G2952" i="2"/>
  <c r="L2951" i="2"/>
  <c r="K2951" i="2"/>
  <c r="J2951" i="2"/>
  <c r="H2951" i="2"/>
  <c r="M2950" i="2"/>
  <c r="L2949" i="2"/>
  <c r="K2949" i="2"/>
  <c r="J2949" i="2"/>
  <c r="H2949" i="2"/>
  <c r="G2949" i="2"/>
  <c r="M2948" i="2"/>
  <c r="L2947" i="2"/>
  <c r="K2947" i="2"/>
  <c r="J2947" i="2"/>
  <c r="M2947" i="2" s="1"/>
  <c r="H2947" i="2"/>
  <c r="G2947" i="2"/>
  <c r="M2946" i="2"/>
  <c r="M2945" i="2"/>
  <c r="M2944" i="2"/>
  <c r="L2943" i="2"/>
  <c r="K2943" i="2"/>
  <c r="J2943" i="2"/>
  <c r="H2943" i="2"/>
  <c r="G2943" i="2"/>
  <c r="M2942" i="2"/>
  <c r="M2941" i="2"/>
  <c r="L2940" i="2"/>
  <c r="K2940" i="2"/>
  <c r="J2940" i="2"/>
  <c r="H2940" i="2"/>
  <c r="G2940" i="2"/>
  <c r="M2939" i="2"/>
  <c r="L2938" i="2"/>
  <c r="K2938" i="2"/>
  <c r="J2938" i="2"/>
  <c r="H2938" i="2"/>
  <c r="G2938" i="2"/>
  <c r="M2937" i="2"/>
  <c r="L2936" i="2"/>
  <c r="K2936" i="2"/>
  <c r="J2936" i="2"/>
  <c r="H2936" i="2"/>
  <c r="G2936" i="2"/>
  <c r="M2938" i="2" l="1"/>
  <c r="M2957" i="2"/>
  <c r="M2956" i="2" s="1"/>
  <c r="M2963" i="2" s="1"/>
  <c r="K2935" i="2"/>
  <c r="K2934" i="2" s="1"/>
  <c r="K2962" i="2" s="1"/>
  <c r="K2964" i="2" s="1"/>
  <c r="L2935" i="2"/>
  <c r="L2934" i="2" s="1"/>
  <c r="L2962" i="2" s="1"/>
  <c r="L2964" i="2" s="1"/>
  <c r="M2943" i="2"/>
  <c r="G2951" i="2"/>
  <c r="G2935" i="2" s="1"/>
  <c r="G2934" i="2" s="1"/>
  <c r="H2935" i="2"/>
  <c r="H2934" i="2" s="1"/>
  <c r="H2962" i="2" s="1"/>
  <c r="H2964" i="2" s="1"/>
  <c r="M2940" i="2"/>
  <c r="M2936" i="2"/>
  <c r="M2951" i="2"/>
  <c r="M2958" i="2"/>
  <c r="J2956" i="2"/>
  <c r="J2963" i="2" s="1"/>
  <c r="J2935" i="2"/>
  <c r="M2949" i="2"/>
  <c r="L2933" i="2" l="1"/>
  <c r="K2933" i="2"/>
  <c r="H2933" i="2"/>
  <c r="M2935" i="2"/>
  <c r="J2934" i="2"/>
  <c r="G2962" i="2"/>
  <c r="G2964" i="2" s="1"/>
  <c r="G2933" i="2"/>
  <c r="G1636" i="3"/>
  <c r="G1635" i="3"/>
  <c r="F1635" i="3"/>
  <c r="E1635" i="3"/>
  <c r="D1635" i="3"/>
  <c r="K1634" i="3"/>
  <c r="K1635" i="3" s="1"/>
  <c r="J1634" i="3"/>
  <c r="J1635" i="3" s="1"/>
  <c r="I1634" i="3"/>
  <c r="I1635" i="3" s="1"/>
  <c r="H1634" i="3"/>
  <c r="F1633" i="3"/>
  <c r="F1636" i="3" s="1"/>
  <c r="E1633" i="3"/>
  <c r="E1636" i="3" s="1"/>
  <c r="D1633" i="3"/>
  <c r="K1632" i="3"/>
  <c r="J1632" i="3"/>
  <c r="I1632" i="3"/>
  <c r="H1632" i="3"/>
  <c r="L1632" i="3" s="1"/>
  <c r="K1631" i="3"/>
  <c r="J1631" i="3"/>
  <c r="I1631" i="3"/>
  <c r="H1631" i="3"/>
  <c r="L1631" i="3" s="1"/>
  <c r="K1630" i="3"/>
  <c r="J1630" i="3"/>
  <c r="I1630" i="3"/>
  <c r="H1630" i="3"/>
  <c r="L1630" i="3" s="1"/>
  <c r="K1629" i="3"/>
  <c r="J1629" i="3"/>
  <c r="I1629" i="3"/>
  <c r="H1629" i="3"/>
  <c r="L1629" i="3" s="1"/>
  <c r="K1628" i="3"/>
  <c r="J1628" i="3"/>
  <c r="I1628" i="3"/>
  <c r="H1628" i="3"/>
  <c r="L1628" i="3" s="1"/>
  <c r="K1627" i="3"/>
  <c r="J1627" i="3"/>
  <c r="I1627" i="3"/>
  <c r="H1627" i="3"/>
  <c r="L1627" i="3" s="1"/>
  <c r="K1626" i="3"/>
  <c r="J1626" i="3"/>
  <c r="I1626" i="3"/>
  <c r="H1626" i="3"/>
  <c r="L1626" i="3" s="1"/>
  <c r="K1625" i="3"/>
  <c r="J1625" i="3"/>
  <c r="I1625" i="3"/>
  <c r="H1625" i="3"/>
  <c r="L1625" i="3" s="1"/>
  <c r="K1624" i="3"/>
  <c r="J1624" i="3"/>
  <c r="I1624" i="3"/>
  <c r="H1624" i="3"/>
  <c r="L1624" i="3" s="1"/>
  <c r="K1623" i="3"/>
  <c r="J1623" i="3"/>
  <c r="I1623" i="3"/>
  <c r="H1623" i="3"/>
  <c r="L1623" i="3" s="1"/>
  <c r="K1622" i="3"/>
  <c r="J1622" i="3"/>
  <c r="I1622" i="3"/>
  <c r="H1622" i="3"/>
  <c r="L1622" i="3" s="1"/>
  <c r="K1621" i="3"/>
  <c r="J1621" i="3"/>
  <c r="I1621" i="3"/>
  <c r="H1621" i="3"/>
  <c r="L1621" i="3" s="1"/>
  <c r="K1620" i="3"/>
  <c r="J1620" i="3"/>
  <c r="I1620" i="3"/>
  <c r="H1620" i="3"/>
  <c r="L1620" i="3" s="1"/>
  <c r="K1619" i="3"/>
  <c r="J1619" i="3"/>
  <c r="I1619" i="3"/>
  <c r="H1619" i="3"/>
  <c r="L1619" i="3" s="1"/>
  <c r="K1618" i="3"/>
  <c r="J1618" i="3"/>
  <c r="I1618" i="3"/>
  <c r="H1618" i="3"/>
  <c r="L1618" i="3" s="1"/>
  <c r="K1617" i="3"/>
  <c r="J1617" i="3"/>
  <c r="I1617" i="3"/>
  <c r="H1617" i="3"/>
  <c r="L1617" i="3" s="1"/>
  <c r="K1616" i="3"/>
  <c r="J1616" i="3"/>
  <c r="I1616" i="3"/>
  <c r="H1616" i="3"/>
  <c r="L1616" i="3" s="1"/>
  <c r="K1615" i="3"/>
  <c r="J1615" i="3"/>
  <c r="I1615" i="3"/>
  <c r="H1615" i="3"/>
  <c r="L1615" i="3" s="1"/>
  <c r="K1614" i="3"/>
  <c r="J1614" i="3"/>
  <c r="I1614" i="3"/>
  <c r="H1614" i="3"/>
  <c r="L1614" i="3" s="1"/>
  <c r="K1613" i="3"/>
  <c r="J1613" i="3"/>
  <c r="I1613" i="3"/>
  <c r="H1613" i="3"/>
  <c r="L1613" i="3" s="1"/>
  <c r="K1612" i="3"/>
  <c r="J1612" i="3"/>
  <c r="I1612" i="3"/>
  <c r="H1612" i="3"/>
  <c r="L1612" i="3" s="1"/>
  <c r="K1611" i="3"/>
  <c r="J1611" i="3"/>
  <c r="I1611" i="3"/>
  <c r="H1611" i="3"/>
  <c r="L1611" i="3" s="1"/>
  <c r="K1610" i="3"/>
  <c r="J1610" i="3"/>
  <c r="I1610" i="3"/>
  <c r="H1610" i="3"/>
  <c r="L1610" i="3" s="1"/>
  <c r="K1609" i="3"/>
  <c r="J1609" i="3"/>
  <c r="I1609" i="3"/>
  <c r="H1609" i="3"/>
  <c r="L1609" i="3" s="1"/>
  <c r="K1608" i="3"/>
  <c r="J1608" i="3"/>
  <c r="I1608" i="3"/>
  <c r="H1608" i="3"/>
  <c r="L1608" i="3" s="1"/>
  <c r="K1607" i="3"/>
  <c r="J1607" i="3"/>
  <c r="I1607" i="3"/>
  <c r="H1607" i="3"/>
  <c r="L1607" i="3" s="1"/>
  <c r="K1606" i="3"/>
  <c r="J1606" i="3"/>
  <c r="I1606" i="3"/>
  <c r="H1606" i="3"/>
  <c r="L1606" i="3" s="1"/>
  <c r="K1605" i="3"/>
  <c r="J1605" i="3"/>
  <c r="I1605" i="3"/>
  <c r="H1605" i="3"/>
  <c r="L1605" i="3" s="1"/>
  <c r="K1604" i="3"/>
  <c r="J1604" i="3"/>
  <c r="I1604" i="3"/>
  <c r="H1604" i="3"/>
  <c r="L1604" i="3" s="1"/>
  <c r="K1603" i="3"/>
  <c r="J1603" i="3"/>
  <c r="I1603" i="3"/>
  <c r="H1603" i="3"/>
  <c r="L1603" i="3" s="1"/>
  <c r="K1602" i="3"/>
  <c r="J1602" i="3"/>
  <c r="I1602" i="3"/>
  <c r="H1602" i="3"/>
  <c r="L1602" i="3" s="1"/>
  <c r="K1601" i="3"/>
  <c r="J1601" i="3"/>
  <c r="I1601" i="3"/>
  <c r="H1601" i="3"/>
  <c r="L1601" i="3" s="1"/>
  <c r="K1600" i="3"/>
  <c r="J1600" i="3"/>
  <c r="I1600" i="3"/>
  <c r="H1600" i="3"/>
  <c r="L1600" i="3" s="1"/>
  <c r="K1599" i="3"/>
  <c r="J1599" i="3"/>
  <c r="I1599" i="3"/>
  <c r="H1599" i="3"/>
  <c r="L1599" i="3" s="1"/>
  <c r="K1598" i="3"/>
  <c r="J1598" i="3"/>
  <c r="I1598" i="3"/>
  <c r="H1598" i="3"/>
  <c r="L1598" i="3" s="1"/>
  <c r="K1597" i="3"/>
  <c r="J1597" i="3"/>
  <c r="I1597" i="3"/>
  <c r="H1597" i="3"/>
  <c r="L1597" i="3" s="1"/>
  <c r="K1596" i="3"/>
  <c r="J1596" i="3"/>
  <c r="I1596" i="3"/>
  <c r="H1596" i="3"/>
  <c r="L1596" i="3" s="1"/>
  <c r="K1595" i="3"/>
  <c r="J1595" i="3"/>
  <c r="I1595" i="3"/>
  <c r="H1595" i="3"/>
  <c r="L1595" i="3" s="1"/>
  <c r="K1594" i="3"/>
  <c r="J1594" i="3"/>
  <c r="I1594" i="3"/>
  <c r="H1594" i="3"/>
  <c r="M2922" i="2"/>
  <c r="M2921" i="2"/>
  <c r="M2920" i="2"/>
  <c r="L2919" i="2"/>
  <c r="L2918" i="2" s="1"/>
  <c r="K2919" i="2"/>
  <c r="K2918" i="2" s="1"/>
  <c r="J2919" i="2"/>
  <c r="H2919" i="2"/>
  <c r="H2918" i="2" s="1"/>
  <c r="G2919" i="2"/>
  <c r="G2918" i="2" s="1"/>
  <c r="M2917" i="2"/>
  <c r="L2916" i="2"/>
  <c r="K2916" i="2"/>
  <c r="K2915" i="2" s="1"/>
  <c r="J2916" i="2"/>
  <c r="H2916" i="2"/>
  <c r="H2915" i="2" s="1"/>
  <c r="G2916" i="2"/>
  <c r="G2915" i="2" s="1"/>
  <c r="L2915" i="2"/>
  <c r="M2914" i="2"/>
  <c r="M2913" i="2"/>
  <c r="L2912" i="2"/>
  <c r="L2911" i="2" s="1"/>
  <c r="K2912" i="2"/>
  <c r="K2911" i="2" s="1"/>
  <c r="J2912" i="2"/>
  <c r="H2912" i="2"/>
  <c r="H2911" i="2" s="1"/>
  <c r="G2912" i="2"/>
  <c r="G2911" i="2" s="1"/>
  <c r="M2910" i="2"/>
  <c r="L2909" i="2"/>
  <c r="K2909" i="2"/>
  <c r="K2908" i="2" s="1"/>
  <c r="J2909" i="2"/>
  <c r="H2909" i="2"/>
  <c r="H2908" i="2" s="1"/>
  <c r="G2909" i="2"/>
  <c r="G2908" i="2" s="1"/>
  <c r="L2908" i="2"/>
  <c r="M2907" i="2"/>
  <c r="M2906" i="2"/>
  <c r="M2905" i="2"/>
  <c r="M2904" i="2"/>
  <c r="M2903" i="2"/>
  <c r="M2902" i="2"/>
  <c r="M2901" i="2"/>
  <c r="M2900" i="2"/>
  <c r="L2899" i="2"/>
  <c r="L2898" i="2" s="1"/>
  <c r="K2899" i="2"/>
  <c r="K2898" i="2" s="1"/>
  <c r="J2899" i="2"/>
  <c r="J2898" i="2" s="1"/>
  <c r="H2899" i="2"/>
  <c r="H2898" i="2" s="1"/>
  <c r="G2899" i="2"/>
  <c r="G2898" i="2" s="1"/>
  <c r="M2896" i="2"/>
  <c r="M2895" i="2"/>
  <c r="M2894" i="2"/>
  <c r="M2893" i="2"/>
  <c r="M2892" i="2"/>
  <c r="M2891" i="2"/>
  <c r="M2890" i="2"/>
  <c r="L2889" i="2"/>
  <c r="K2889" i="2"/>
  <c r="J2889" i="2"/>
  <c r="H2889" i="2"/>
  <c r="G2889" i="2"/>
  <c r="M2888" i="2"/>
  <c r="M2887" i="2"/>
  <c r="L2886" i="2"/>
  <c r="K2886" i="2"/>
  <c r="J2886" i="2"/>
  <c r="H2886" i="2"/>
  <c r="G2886" i="2"/>
  <c r="M2885" i="2"/>
  <c r="M2884" i="2"/>
  <c r="M2883" i="2"/>
  <c r="M2882" i="2"/>
  <c r="L2881" i="2"/>
  <c r="K2881" i="2"/>
  <c r="J2881" i="2"/>
  <c r="H2881" i="2"/>
  <c r="G2881" i="2"/>
  <c r="M2880" i="2"/>
  <c r="M2879" i="2"/>
  <c r="L2878" i="2"/>
  <c r="K2878" i="2"/>
  <c r="J2878" i="2"/>
  <c r="H2878" i="2"/>
  <c r="G2878" i="2"/>
  <c r="M2877" i="2"/>
  <c r="L2876" i="2"/>
  <c r="K2876" i="2"/>
  <c r="J2876" i="2"/>
  <c r="I2876" i="2"/>
  <c r="H2876" i="2"/>
  <c r="G2876" i="2"/>
  <c r="M2875" i="2"/>
  <c r="M2874" i="2"/>
  <c r="M2873" i="2"/>
  <c r="M2872" i="2"/>
  <c r="M2871" i="2"/>
  <c r="L2870" i="2"/>
  <c r="K2870" i="2"/>
  <c r="J2870" i="2"/>
  <c r="H2870" i="2"/>
  <c r="G2870" i="2"/>
  <c r="M2869" i="2"/>
  <c r="M2868" i="2"/>
  <c r="M2867" i="2"/>
  <c r="L2866" i="2"/>
  <c r="K2866" i="2"/>
  <c r="J2866" i="2"/>
  <c r="H2866" i="2"/>
  <c r="G2866" i="2"/>
  <c r="M2865" i="2"/>
  <c r="M2864" i="2"/>
  <c r="L2863" i="2"/>
  <c r="K2863" i="2"/>
  <c r="J2863" i="2"/>
  <c r="H2863" i="2"/>
  <c r="G2863" i="2"/>
  <c r="M2862" i="2"/>
  <c r="M2861" i="2"/>
  <c r="L2860" i="2"/>
  <c r="K2860" i="2"/>
  <c r="J2860" i="2"/>
  <c r="H2860" i="2"/>
  <c r="G2860" i="2"/>
  <c r="M2857" i="2"/>
  <c r="H2856" i="2"/>
  <c r="H2855" i="2" s="1"/>
  <c r="G2856" i="2"/>
  <c r="G2855" i="2" s="1"/>
  <c r="L2855" i="2"/>
  <c r="K2855" i="2"/>
  <c r="M2854" i="2"/>
  <c r="L2853" i="2"/>
  <c r="L2852" i="2" s="1"/>
  <c r="L2851" i="2" s="1"/>
  <c r="L2924" i="2" s="1"/>
  <c r="K2853" i="2"/>
  <c r="K2852" i="2" s="1"/>
  <c r="K2851" i="2" s="1"/>
  <c r="K2924" i="2" s="1"/>
  <c r="H2853" i="2"/>
  <c r="H2852" i="2" s="1"/>
  <c r="G2853" i="2"/>
  <c r="G2852" i="2" s="1"/>
  <c r="M2849" i="2"/>
  <c r="L2848" i="2"/>
  <c r="K2848" i="2"/>
  <c r="J2848" i="2"/>
  <c r="I2848" i="2"/>
  <c r="I2843" i="2" s="1"/>
  <c r="I2842" i="2" s="1"/>
  <c r="I2841" i="2" s="1"/>
  <c r="H2848" i="2"/>
  <c r="G2848" i="2"/>
  <c r="M2847" i="2"/>
  <c r="M2846" i="2"/>
  <c r="M2845" i="2"/>
  <c r="L2844" i="2"/>
  <c r="K2844" i="2"/>
  <c r="J2844" i="2"/>
  <c r="H2844" i="2"/>
  <c r="G2844" i="2"/>
  <c r="M2866" i="2" l="1"/>
  <c r="M2889" i="2"/>
  <c r="M2848" i="2"/>
  <c r="M2919" i="2"/>
  <c r="M2916" i="2"/>
  <c r="M2856" i="2"/>
  <c r="M2870" i="2"/>
  <c r="M2881" i="2"/>
  <c r="K2843" i="2"/>
  <c r="K2842" i="2" s="1"/>
  <c r="K2841" i="2" s="1"/>
  <c r="L2843" i="2"/>
  <c r="L2842" i="2" s="1"/>
  <c r="L2841" i="2" s="1"/>
  <c r="K2897" i="2"/>
  <c r="K2926" i="2" s="1"/>
  <c r="G2851" i="2"/>
  <c r="G2924" i="2" s="1"/>
  <c r="G2859" i="2"/>
  <c r="G2858" i="2" s="1"/>
  <c r="G2925" i="2" s="1"/>
  <c r="L2897" i="2"/>
  <c r="L2926" i="2" s="1"/>
  <c r="H2859" i="2"/>
  <c r="H2858" i="2" s="1"/>
  <c r="H2925" i="2" s="1"/>
  <c r="G2843" i="2"/>
  <c r="G2842" i="2" s="1"/>
  <c r="G2841" i="2" s="1"/>
  <c r="H2843" i="2"/>
  <c r="H2842" i="2" s="1"/>
  <c r="H2841" i="2" s="1"/>
  <c r="L2859" i="2"/>
  <c r="L2858" i="2" s="1"/>
  <c r="L2925" i="2" s="1"/>
  <c r="M2844" i="2"/>
  <c r="K2859" i="2"/>
  <c r="K2858" i="2" s="1"/>
  <c r="K2925" i="2" s="1"/>
  <c r="M2878" i="2"/>
  <c r="H2851" i="2"/>
  <c r="M2912" i="2"/>
  <c r="G2897" i="2"/>
  <c r="G2926" i="2" s="1"/>
  <c r="H2897" i="2"/>
  <c r="H2926" i="2" s="1"/>
  <c r="M2909" i="2"/>
  <c r="J2859" i="2"/>
  <c r="M2863" i="2"/>
  <c r="M2886" i="2"/>
  <c r="M2898" i="2"/>
  <c r="M2876" i="2"/>
  <c r="D1636" i="3"/>
  <c r="J2918" i="2"/>
  <c r="M2918" i="2" s="1"/>
  <c r="J2933" i="2"/>
  <c r="M2933" i="2" s="1"/>
  <c r="J2962" i="2"/>
  <c r="J2964" i="2" s="1"/>
  <c r="M2934" i="2"/>
  <c r="M2962" i="2" s="1"/>
  <c r="M2964" i="2" s="1"/>
  <c r="I1633" i="3"/>
  <c r="I1636" i="3" s="1"/>
  <c r="J2843" i="2"/>
  <c r="M2860" i="2"/>
  <c r="M2899" i="2"/>
  <c r="J2911" i="2"/>
  <c r="M2911" i="2" s="1"/>
  <c r="J2915" i="2"/>
  <c r="M2915" i="2" s="1"/>
  <c r="J1633" i="3"/>
  <c r="J1636" i="3" s="1"/>
  <c r="J2908" i="2"/>
  <c r="K1633" i="3"/>
  <c r="K1636" i="3" s="1"/>
  <c r="H1633" i="3"/>
  <c r="H1636" i="3" s="1"/>
  <c r="L1594" i="3"/>
  <c r="L1633" i="3" s="1"/>
  <c r="H1635" i="3"/>
  <c r="L1634" i="3"/>
  <c r="L1635" i="3" s="1"/>
  <c r="M2855" i="2" l="1"/>
  <c r="K2927" i="2"/>
  <c r="L2927" i="2"/>
  <c r="L2850" i="2"/>
  <c r="H2850" i="2"/>
  <c r="H2924" i="2"/>
  <c r="H2927" i="2" s="1"/>
  <c r="K2850" i="2"/>
  <c r="M2859" i="2"/>
  <c r="J2858" i="2"/>
  <c r="M2908" i="2"/>
  <c r="J2897" i="2"/>
  <c r="M2853" i="2"/>
  <c r="G2850" i="2"/>
  <c r="M2843" i="2"/>
  <c r="J2842" i="2"/>
  <c r="G2927" i="2"/>
  <c r="L1636" i="3"/>
  <c r="M2842" i="2" l="1"/>
  <c r="J2841" i="2"/>
  <c r="M2841" i="2" s="1"/>
  <c r="M2852" i="2"/>
  <c r="J2926" i="2"/>
  <c r="M2897" i="2"/>
  <c r="M2926" i="2" s="1"/>
  <c r="J2925" i="2"/>
  <c r="M2858" i="2"/>
  <c r="M2925" i="2" s="1"/>
  <c r="G1586" i="3"/>
  <c r="G1585" i="3"/>
  <c r="F1585" i="3"/>
  <c r="E1585" i="3"/>
  <c r="D1585" i="3"/>
  <c r="K1584" i="3"/>
  <c r="K1585" i="3" s="1"/>
  <c r="J1584" i="3"/>
  <c r="J1585" i="3" s="1"/>
  <c r="I1584" i="3"/>
  <c r="I1585" i="3" s="1"/>
  <c r="H1584" i="3"/>
  <c r="F1583" i="3"/>
  <c r="F1586" i="3" s="1"/>
  <c r="E1583" i="3"/>
  <c r="E1586" i="3" s="1"/>
  <c r="D1583" i="3"/>
  <c r="K1582" i="3"/>
  <c r="J1582" i="3"/>
  <c r="I1582" i="3"/>
  <c r="H1582" i="3"/>
  <c r="L1582" i="3" s="1"/>
  <c r="K1581" i="3"/>
  <c r="J1581" i="3"/>
  <c r="I1581" i="3"/>
  <c r="H1581" i="3"/>
  <c r="L1581" i="3" s="1"/>
  <c r="K1580" i="3"/>
  <c r="J1580" i="3"/>
  <c r="I1580" i="3"/>
  <c r="H1580" i="3"/>
  <c r="L1580" i="3" s="1"/>
  <c r="K1579" i="3"/>
  <c r="J1579" i="3"/>
  <c r="I1579" i="3"/>
  <c r="H1579" i="3"/>
  <c r="L1579" i="3" s="1"/>
  <c r="K1578" i="3"/>
  <c r="J1578" i="3"/>
  <c r="I1578" i="3"/>
  <c r="H1578" i="3"/>
  <c r="L1578" i="3" s="1"/>
  <c r="K1577" i="3"/>
  <c r="J1577" i="3"/>
  <c r="I1577" i="3"/>
  <c r="H1577" i="3"/>
  <c r="L1577" i="3" s="1"/>
  <c r="K1576" i="3"/>
  <c r="J1576" i="3"/>
  <c r="I1576" i="3"/>
  <c r="H1576" i="3"/>
  <c r="L1576" i="3" s="1"/>
  <c r="K1575" i="3"/>
  <c r="J1575" i="3"/>
  <c r="I1575" i="3"/>
  <c r="H1575" i="3"/>
  <c r="L1575" i="3" s="1"/>
  <c r="K1574" i="3"/>
  <c r="J1574" i="3"/>
  <c r="I1574" i="3"/>
  <c r="H1574" i="3"/>
  <c r="L1574" i="3" s="1"/>
  <c r="K1573" i="3"/>
  <c r="J1573" i="3"/>
  <c r="I1573" i="3"/>
  <c r="H1573" i="3"/>
  <c r="L1573" i="3" s="1"/>
  <c r="K1572" i="3"/>
  <c r="J1572" i="3"/>
  <c r="I1572" i="3"/>
  <c r="H1572" i="3"/>
  <c r="L1572" i="3" s="1"/>
  <c r="K1571" i="3"/>
  <c r="J1571" i="3"/>
  <c r="I1571" i="3"/>
  <c r="H1571" i="3"/>
  <c r="L1571" i="3" s="1"/>
  <c r="K1570" i="3"/>
  <c r="J1570" i="3"/>
  <c r="I1570" i="3"/>
  <c r="H1570" i="3"/>
  <c r="L1570" i="3" s="1"/>
  <c r="K1569" i="3"/>
  <c r="J1569" i="3"/>
  <c r="I1569" i="3"/>
  <c r="H1569" i="3"/>
  <c r="L1569" i="3" s="1"/>
  <c r="K1568" i="3"/>
  <c r="J1568" i="3"/>
  <c r="I1568" i="3"/>
  <c r="H1568" i="3"/>
  <c r="L1568" i="3" s="1"/>
  <c r="K1567" i="3"/>
  <c r="J1567" i="3"/>
  <c r="I1567" i="3"/>
  <c r="H1567" i="3"/>
  <c r="L1567" i="3" s="1"/>
  <c r="K1566" i="3"/>
  <c r="J1566" i="3"/>
  <c r="I1566" i="3"/>
  <c r="H1566" i="3"/>
  <c r="L1566" i="3" s="1"/>
  <c r="K1565" i="3"/>
  <c r="J1565" i="3"/>
  <c r="I1565" i="3"/>
  <c r="H1565" i="3"/>
  <c r="L1565" i="3" s="1"/>
  <c r="K1564" i="3"/>
  <c r="J1564" i="3"/>
  <c r="I1564" i="3"/>
  <c r="H1564" i="3"/>
  <c r="L1564" i="3" s="1"/>
  <c r="K1563" i="3"/>
  <c r="J1563" i="3"/>
  <c r="I1563" i="3"/>
  <c r="H1563" i="3"/>
  <c r="L1563" i="3" s="1"/>
  <c r="K1562" i="3"/>
  <c r="J1562" i="3"/>
  <c r="I1562" i="3"/>
  <c r="H1562" i="3"/>
  <c r="L1562" i="3" s="1"/>
  <c r="K1561" i="3"/>
  <c r="J1561" i="3"/>
  <c r="I1561" i="3"/>
  <c r="H1561" i="3"/>
  <c r="L1561" i="3" s="1"/>
  <c r="K1560" i="3"/>
  <c r="J1560" i="3"/>
  <c r="I1560" i="3"/>
  <c r="H1560" i="3"/>
  <c r="L1560" i="3" s="1"/>
  <c r="K1559" i="3"/>
  <c r="J1559" i="3"/>
  <c r="I1559" i="3"/>
  <c r="H1559" i="3"/>
  <c r="L1559" i="3" s="1"/>
  <c r="K1558" i="3"/>
  <c r="J1558" i="3"/>
  <c r="I1558" i="3"/>
  <c r="H1558" i="3"/>
  <c r="L1558" i="3" s="1"/>
  <c r="K1557" i="3"/>
  <c r="J1557" i="3"/>
  <c r="I1557" i="3"/>
  <c r="H1557" i="3"/>
  <c r="L1557" i="3" s="1"/>
  <c r="K1556" i="3"/>
  <c r="J1556" i="3"/>
  <c r="I1556" i="3"/>
  <c r="H1556" i="3"/>
  <c r="L1556" i="3" s="1"/>
  <c r="K1555" i="3"/>
  <c r="J1555" i="3"/>
  <c r="I1555" i="3"/>
  <c r="H1555" i="3"/>
  <c r="L1555" i="3" s="1"/>
  <c r="K1554" i="3"/>
  <c r="J1554" i="3"/>
  <c r="I1554" i="3"/>
  <c r="H1554" i="3"/>
  <c r="L1554" i="3" s="1"/>
  <c r="K1553" i="3"/>
  <c r="J1553" i="3"/>
  <c r="I1553" i="3"/>
  <c r="H1553" i="3"/>
  <c r="L1553" i="3" s="1"/>
  <c r="K1552" i="3"/>
  <c r="J1552" i="3"/>
  <c r="I1552" i="3"/>
  <c r="H1552" i="3"/>
  <c r="L1552" i="3" s="1"/>
  <c r="K1551" i="3"/>
  <c r="J1551" i="3"/>
  <c r="I1551" i="3"/>
  <c r="H1551" i="3"/>
  <c r="L1551" i="3" s="1"/>
  <c r="K1550" i="3"/>
  <c r="J1550" i="3"/>
  <c r="I1550" i="3"/>
  <c r="H1550" i="3"/>
  <c r="L2832" i="2"/>
  <c r="K2832" i="2"/>
  <c r="J2832" i="2"/>
  <c r="M2830" i="2"/>
  <c r="L2829" i="2"/>
  <c r="L2828" i="2" s="1"/>
  <c r="K2829" i="2"/>
  <c r="K2828" i="2" s="1"/>
  <c r="J2829" i="2"/>
  <c r="H2829" i="2"/>
  <c r="H2828" i="2" s="1"/>
  <c r="G2829" i="2"/>
  <c r="G2828" i="2" s="1"/>
  <c r="M2827" i="2"/>
  <c r="L2826" i="2"/>
  <c r="L2825" i="2" s="1"/>
  <c r="K2826" i="2"/>
  <c r="K2825" i="2" s="1"/>
  <c r="J2826" i="2"/>
  <c r="J2825" i="2" s="1"/>
  <c r="H2826" i="2"/>
  <c r="H2825" i="2" s="1"/>
  <c r="G2826" i="2"/>
  <c r="G2825" i="2" s="1"/>
  <c r="M2824" i="2"/>
  <c r="M2823" i="2"/>
  <c r="M2822" i="2"/>
  <c r="M2821" i="2"/>
  <c r="M2820" i="2"/>
  <c r="M2819" i="2"/>
  <c r="L2818" i="2"/>
  <c r="L2817" i="2" s="1"/>
  <c r="K2818" i="2"/>
  <c r="K2817" i="2" s="1"/>
  <c r="J2818" i="2"/>
  <c r="J2817" i="2" s="1"/>
  <c r="H2818" i="2"/>
  <c r="H2817" i="2" s="1"/>
  <c r="G2818" i="2"/>
  <c r="G2817" i="2" s="1"/>
  <c r="I2816" i="2"/>
  <c r="M2815" i="2"/>
  <c r="M2814" i="2"/>
  <c r="L2813" i="2"/>
  <c r="K2813" i="2"/>
  <c r="J2813" i="2"/>
  <c r="H2813" i="2"/>
  <c r="G2813" i="2"/>
  <c r="M2812" i="2"/>
  <c r="L2811" i="2"/>
  <c r="K2811" i="2"/>
  <c r="J2811" i="2"/>
  <c r="H2811" i="2"/>
  <c r="G2811" i="2"/>
  <c r="M2810" i="2"/>
  <c r="M2809" i="2"/>
  <c r="M2808" i="2"/>
  <c r="L2807" i="2"/>
  <c r="K2807" i="2"/>
  <c r="J2807" i="2"/>
  <c r="H2807" i="2"/>
  <c r="G2807" i="2"/>
  <c r="M2806" i="2"/>
  <c r="M2805" i="2"/>
  <c r="L2804" i="2"/>
  <c r="K2804" i="2"/>
  <c r="J2804" i="2"/>
  <c r="H2804" i="2"/>
  <c r="G2804" i="2"/>
  <c r="M2803" i="2"/>
  <c r="M2802" i="2"/>
  <c r="L2801" i="2"/>
  <c r="K2801" i="2"/>
  <c r="J2801" i="2"/>
  <c r="H2801" i="2"/>
  <c r="G2801" i="2"/>
  <c r="M2800" i="2"/>
  <c r="M2799" i="2" s="1"/>
  <c r="L2799" i="2"/>
  <c r="K2799" i="2"/>
  <c r="J2799" i="2"/>
  <c r="I2799" i="2"/>
  <c r="H2799" i="2"/>
  <c r="G2799" i="2"/>
  <c r="M2798" i="2"/>
  <c r="M2797" i="2"/>
  <c r="M2796" i="2"/>
  <c r="M2795" i="2"/>
  <c r="M2794" i="2"/>
  <c r="M2793" i="2"/>
  <c r="L2792" i="2"/>
  <c r="K2792" i="2"/>
  <c r="J2792" i="2"/>
  <c r="H2792" i="2"/>
  <c r="G2792" i="2"/>
  <c r="M2791" i="2"/>
  <c r="M2790" i="2"/>
  <c r="M2789" i="2"/>
  <c r="L2788" i="2"/>
  <c r="K2788" i="2"/>
  <c r="J2788" i="2"/>
  <c r="H2788" i="2"/>
  <c r="G2788" i="2"/>
  <c r="M2787" i="2"/>
  <c r="M2786" i="2"/>
  <c r="L2785" i="2"/>
  <c r="K2785" i="2"/>
  <c r="J2785" i="2"/>
  <c r="H2785" i="2"/>
  <c r="G2785" i="2"/>
  <c r="M2782" i="2"/>
  <c r="M2781" i="2"/>
  <c r="H2781" i="2"/>
  <c r="H2780" i="2" s="1"/>
  <c r="G2781" i="2"/>
  <c r="G2780" i="2" s="1"/>
  <c r="M2780" i="2"/>
  <c r="M2779" i="2"/>
  <c r="M2778" i="2"/>
  <c r="H2778" i="2"/>
  <c r="H2777" i="2" s="1"/>
  <c r="G2778" i="2"/>
  <c r="G2777" i="2" s="1"/>
  <c r="M2777" i="2"/>
  <c r="M2776" i="2"/>
  <c r="M2804" i="2" l="1"/>
  <c r="G2776" i="2"/>
  <c r="G2832" i="2" s="1"/>
  <c r="M2801" i="2"/>
  <c r="M2829" i="2"/>
  <c r="H2776" i="2"/>
  <c r="H2832" i="2" s="1"/>
  <c r="H2816" i="2"/>
  <c r="H2834" i="2" s="1"/>
  <c r="M2788" i="2"/>
  <c r="M2811" i="2"/>
  <c r="G2816" i="2"/>
  <c r="G2834" i="2" s="1"/>
  <c r="M2817" i="2"/>
  <c r="L2784" i="2"/>
  <c r="L2783" i="2" s="1"/>
  <c r="L2833" i="2" s="1"/>
  <c r="H2784" i="2"/>
  <c r="H2783" i="2" s="1"/>
  <c r="H2833" i="2" s="1"/>
  <c r="M2792" i="2"/>
  <c r="G2784" i="2"/>
  <c r="G2783" i="2" s="1"/>
  <c r="G2833" i="2" s="1"/>
  <c r="M2818" i="2"/>
  <c r="K2784" i="2"/>
  <c r="K2783" i="2" s="1"/>
  <c r="K2833" i="2" s="1"/>
  <c r="K2816" i="2"/>
  <c r="K2834" i="2" s="1"/>
  <c r="L2816" i="2"/>
  <c r="L2834" i="2" s="1"/>
  <c r="J2828" i="2"/>
  <c r="M2828" i="2" s="1"/>
  <c r="J1583" i="3"/>
  <c r="J1586" i="3" s="1"/>
  <c r="I1583" i="3"/>
  <c r="I1586" i="3" s="1"/>
  <c r="K1583" i="3"/>
  <c r="K1586" i="3" s="1"/>
  <c r="J2784" i="2"/>
  <c r="J2783" i="2" s="1"/>
  <c r="D1586" i="3"/>
  <c r="J2850" i="2"/>
  <c r="M2850" i="2" s="1"/>
  <c r="J2924" i="2"/>
  <c r="J2927" i="2" s="1"/>
  <c r="M2851" i="2"/>
  <c r="M2924" i="2" s="1"/>
  <c r="M2927" i="2" s="1"/>
  <c r="M2825" i="2"/>
  <c r="M2785" i="2"/>
  <c r="M2807" i="2"/>
  <c r="M2826" i="2"/>
  <c r="M2813" i="2"/>
  <c r="H1583" i="3"/>
  <c r="H1586" i="3" s="1"/>
  <c r="L1550" i="3"/>
  <c r="L1583" i="3" s="1"/>
  <c r="H1585" i="3"/>
  <c r="L1584" i="3"/>
  <c r="L1585" i="3" s="1"/>
  <c r="M2832" i="2"/>
  <c r="L2835" i="2" l="1"/>
  <c r="K2835" i="2"/>
  <c r="H2775" i="2"/>
  <c r="K2775" i="2"/>
  <c r="M2784" i="2"/>
  <c r="M2783" i="2" s="1"/>
  <c r="M2816" i="2"/>
  <c r="H2835" i="2"/>
  <c r="G2775" i="2"/>
  <c r="G2835" i="2"/>
  <c r="L2775" i="2"/>
  <c r="J2833" i="2"/>
  <c r="J2816" i="2"/>
  <c r="J2834" i="2" s="1"/>
  <c r="M2834" i="2" s="1"/>
  <c r="L1586" i="3"/>
  <c r="J2775" i="2" l="1"/>
  <c r="M2775" i="2" s="1"/>
  <c r="M2833" i="2"/>
  <c r="J2835" i="2"/>
  <c r="M2835" i="2" s="1"/>
  <c r="G1542" i="3"/>
  <c r="G1541" i="3"/>
  <c r="F1541" i="3"/>
  <c r="E1541" i="3"/>
  <c r="D1541" i="3"/>
  <c r="K1540" i="3"/>
  <c r="K1541" i="3" s="1"/>
  <c r="J1540" i="3"/>
  <c r="J1541" i="3" s="1"/>
  <c r="I1540" i="3"/>
  <c r="I1541" i="3" s="1"/>
  <c r="H1540" i="3"/>
  <c r="F1539" i="3"/>
  <c r="F1542" i="3" s="1"/>
  <c r="E1539" i="3"/>
  <c r="E1542" i="3" s="1"/>
  <c r="D1539" i="3"/>
  <c r="K1538" i="3"/>
  <c r="J1538" i="3"/>
  <c r="I1538" i="3"/>
  <c r="H1538" i="3"/>
  <c r="L1538" i="3" s="1"/>
  <c r="K1537" i="3"/>
  <c r="J1537" i="3"/>
  <c r="I1537" i="3"/>
  <c r="H1537" i="3"/>
  <c r="L1537" i="3" s="1"/>
  <c r="K1536" i="3"/>
  <c r="J1536" i="3"/>
  <c r="I1536" i="3"/>
  <c r="H1536" i="3"/>
  <c r="L1536" i="3" s="1"/>
  <c r="K1535" i="3"/>
  <c r="J1535" i="3"/>
  <c r="I1535" i="3"/>
  <c r="H1535" i="3"/>
  <c r="L1535" i="3" s="1"/>
  <c r="K1534" i="3"/>
  <c r="J1534" i="3"/>
  <c r="I1534" i="3"/>
  <c r="H1534" i="3"/>
  <c r="L1534" i="3" s="1"/>
  <c r="K1533" i="3"/>
  <c r="J1533" i="3"/>
  <c r="I1533" i="3"/>
  <c r="H1533" i="3"/>
  <c r="L1533" i="3" s="1"/>
  <c r="K1532" i="3"/>
  <c r="J1532" i="3"/>
  <c r="I1532" i="3"/>
  <c r="H1532" i="3"/>
  <c r="L1532" i="3" s="1"/>
  <c r="K1531" i="3"/>
  <c r="J1531" i="3"/>
  <c r="I1531" i="3"/>
  <c r="H1531" i="3"/>
  <c r="L1531" i="3" s="1"/>
  <c r="K1530" i="3"/>
  <c r="J1530" i="3"/>
  <c r="I1530" i="3"/>
  <c r="H1530" i="3"/>
  <c r="L1530" i="3" s="1"/>
  <c r="K1529" i="3"/>
  <c r="J1529" i="3"/>
  <c r="I1529" i="3"/>
  <c r="H1529" i="3"/>
  <c r="L1529" i="3" s="1"/>
  <c r="K1528" i="3"/>
  <c r="J1528" i="3"/>
  <c r="I1528" i="3"/>
  <c r="H1528" i="3"/>
  <c r="L1528" i="3" s="1"/>
  <c r="K1527" i="3"/>
  <c r="J1527" i="3"/>
  <c r="I1527" i="3"/>
  <c r="H1527" i="3"/>
  <c r="L1527" i="3" s="1"/>
  <c r="K1526" i="3"/>
  <c r="J1526" i="3"/>
  <c r="I1526" i="3"/>
  <c r="H1526" i="3"/>
  <c r="L1526" i="3" s="1"/>
  <c r="K1525" i="3"/>
  <c r="J1525" i="3"/>
  <c r="I1525" i="3"/>
  <c r="H1525" i="3"/>
  <c r="L1525" i="3" s="1"/>
  <c r="K1524" i="3"/>
  <c r="J1524" i="3"/>
  <c r="I1524" i="3"/>
  <c r="H1524" i="3"/>
  <c r="L1524" i="3" s="1"/>
  <c r="K1523" i="3"/>
  <c r="J1523" i="3"/>
  <c r="I1523" i="3"/>
  <c r="H1523" i="3"/>
  <c r="L1523" i="3" s="1"/>
  <c r="K1522" i="3"/>
  <c r="J1522" i="3"/>
  <c r="I1522" i="3"/>
  <c r="H1522" i="3"/>
  <c r="L1522" i="3" s="1"/>
  <c r="K1521" i="3"/>
  <c r="J1521" i="3"/>
  <c r="I1521" i="3"/>
  <c r="H1521" i="3"/>
  <c r="L1521" i="3" s="1"/>
  <c r="K1520" i="3"/>
  <c r="J1520" i="3"/>
  <c r="I1520" i="3"/>
  <c r="H1520" i="3"/>
  <c r="L1520" i="3" s="1"/>
  <c r="K1519" i="3"/>
  <c r="J1519" i="3"/>
  <c r="I1519" i="3"/>
  <c r="H1519" i="3"/>
  <c r="L1519" i="3" s="1"/>
  <c r="K1518" i="3"/>
  <c r="J1518" i="3"/>
  <c r="I1518" i="3"/>
  <c r="H1518" i="3"/>
  <c r="L1518" i="3" s="1"/>
  <c r="K1517" i="3"/>
  <c r="J1517" i="3"/>
  <c r="I1517" i="3"/>
  <c r="H1517" i="3"/>
  <c r="L1517" i="3" s="1"/>
  <c r="K1516" i="3"/>
  <c r="J1516" i="3"/>
  <c r="I1516" i="3"/>
  <c r="H1516" i="3"/>
  <c r="L1516" i="3" s="1"/>
  <c r="K1515" i="3"/>
  <c r="J1515" i="3"/>
  <c r="I1515" i="3"/>
  <c r="H1515" i="3"/>
  <c r="L1515" i="3" s="1"/>
  <c r="K1514" i="3"/>
  <c r="J1514" i="3"/>
  <c r="I1514" i="3"/>
  <c r="H1514" i="3"/>
  <c r="L1514" i="3" s="1"/>
  <c r="K1513" i="3"/>
  <c r="J1513" i="3"/>
  <c r="I1513" i="3"/>
  <c r="H1513" i="3"/>
  <c r="L1513" i="3" s="1"/>
  <c r="K1512" i="3"/>
  <c r="J1512" i="3"/>
  <c r="I1512" i="3"/>
  <c r="H1512" i="3"/>
  <c r="L1512" i="3" s="1"/>
  <c r="K1511" i="3"/>
  <c r="J1511" i="3"/>
  <c r="I1511" i="3"/>
  <c r="H1511" i="3"/>
  <c r="L1511" i="3" s="1"/>
  <c r="K1510" i="3"/>
  <c r="J1510" i="3"/>
  <c r="I1510" i="3"/>
  <c r="H1510" i="3"/>
  <c r="L1510" i="3" s="1"/>
  <c r="K1509" i="3"/>
  <c r="J1509" i="3"/>
  <c r="I1509" i="3"/>
  <c r="H1509" i="3"/>
  <c r="L1509" i="3" s="1"/>
  <c r="K1508" i="3"/>
  <c r="J1508" i="3"/>
  <c r="I1508" i="3"/>
  <c r="H1508" i="3"/>
  <c r="L1508" i="3" s="1"/>
  <c r="K1507" i="3"/>
  <c r="J1507" i="3"/>
  <c r="I1507" i="3"/>
  <c r="H1507" i="3"/>
  <c r="L1507" i="3" s="1"/>
  <c r="K1506" i="3"/>
  <c r="J1506" i="3"/>
  <c r="I1506" i="3"/>
  <c r="H1506" i="3"/>
  <c r="L1506" i="3" s="1"/>
  <c r="K1505" i="3"/>
  <c r="J1505" i="3"/>
  <c r="I1505" i="3"/>
  <c r="H1505" i="3"/>
  <c r="L1505" i="3" s="1"/>
  <c r="K1504" i="3"/>
  <c r="J1504" i="3"/>
  <c r="I1504" i="3"/>
  <c r="H1504" i="3"/>
  <c r="L1504" i="3" s="1"/>
  <c r="K1503" i="3"/>
  <c r="J1503" i="3"/>
  <c r="I1503" i="3"/>
  <c r="H1503" i="3"/>
  <c r="L1503" i="3" s="1"/>
  <c r="K1502" i="3"/>
  <c r="J1502" i="3"/>
  <c r="I1502" i="3"/>
  <c r="H1502" i="3"/>
  <c r="L1502" i="3" s="1"/>
  <c r="K1501" i="3"/>
  <c r="J1501" i="3"/>
  <c r="I1501" i="3"/>
  <c r="H1501" i="3"/>
  <c r="L1501" i="3" s="1"/>
  <c r="K1500" i="3"/>
  <c r="J1500" i="3"/>
  <c r="I1500" i="3"/>
  <c r="H1500" i="3"/>
  <c r="L1500" i="3" s="1"/>
  <c r="K1499" i="3"/>
  <c r="J1499" i="3"/>
  <c r="I1499" i="3"/>
  <c r="H1499" i="3"/>
  <c r="L1499" i="3" s="1"/>
  <c r="K1498" i="3"/>
  <c r="J1498" i="3"/>
  <c r="I1498" i="3"/>
  <c r="H1498" i="3"/>
  <c r="L1498" i="3" s="1"/>
  <c r="K1497" i="3"/>
  <c r="J1497" i="3"/>
  <c r="I1497" i="3"/>
  <c r="H1497" i="3"/>
  <c r="L1497" i="3" s="1"/>
  <c r="K1496" i="3"/>
  <c r="J1496" i="3"/>
  <c r="I1496" i="3"/>
  <c r="H1496" i="3"/>
  <c r="L1496" i="3" s="1"/>
  <c r="K1495" i="3"/>
  <c r="J1495" i="3"/>
  <c r="I1495" i="3"/>
  <c r="H1495" i="3"/>
  <c r="L1495" i="3" s="1"/>
  <c r="K1494" i="3"/>
  <c r="J1494" i="3"/>
  <c r="I1494" i="3"/>
  <c r="H1494" i="3"/>
  <c r="L1494" i="3" s="1"/>
  <c r="K1493" i="3"/>
  <c r="J1493" i="3"/>
  <c r="I1493" i="3"/>
  <c r="H1493" i="3"/>
  <c r="L2766" i="2"/>
  <c r="K2766" i="2"/>
  <c r="J2766" i="2"/>
  <c r="M2764" i="2"/>
  <c r="L2763" i="2"/>
  <c r="L2762" i="2" s="1"/>
  <c r="K2763" i="2"/>
  <c r="K2762" i="2" s="1"/>
  <c r="J2763" i="2"/>
  <c r="J2762" i="2" s="1"/>
  <c r="H2763" i="2"/>
  <c r="H2762" i="2" s="1"/>
  <c r="G2763" i="2"/>
  <c r="G2762" i="2" s="1"/>
  <c r="M2761" i="2"/>
  <c r="L2760" i="2"/>
  <c r="L2759" i="2" s="1"/>
  <c r="K2760" i="2"/>
  <c r="K2759" i="2" s="1"/>
  <c r="J2760" i="2"/>
  <c r="J2759" i="2" s="1"/>
  <c r="H2760" i="2"/>
  <c r="H2759" i="2" s="1"/>
  <c r="G2760" i="2"/>
  <c r="G2759" i="2" s="1"/>
  <c r="M2758" i="2"/>
  <c r="M2757" i="2"/>
  <c r="L2756" i="2"/>
  <c r="L2755" i="2" s="1"/>
  <c r="K2756" i="2"/>
  <c r="K2755" i="2" s="1"/>
  <c r="J2756" i="2"/>
  <c r="J2755" i="2" s="1"/>
  <c r="H2756" i="2"/>
  <c r="H2755" i="2" s="1"/>
  <c r="G2756" i="2"/>
  <c r="G2755" i="2" s="1"/>
  <c r="M2753" i="2"/>
  <c r="M2752" i="2"/>
  <c r="L2751" i="2"/>
  <c r="K2751" i="2"/>
  <c r="J2751" i="2"/>
  <c r="H2751" i="2"/>
  <c r="G2751" i="2"/>
  <c r="M2750" i="2"/>
  <c r="L2749" i="2"/>
  <c r="K2749" i="2"/>
  <c r="J2749" i="2"/>
  <c r="H2749" i="2"/>
  <c r="G2749" i="2"/>
  <c r="M2748" i="2"/>
  <c r="L2747" i="2"/>
  <c r="K2747" i="2"/>
  <c r="J2747" i="2"/>
  <c r="H2747" i="2"/>
  <c r="G2747" i="2"/>
  <c r="M2746" i="2"/>
  <c r="M2745" i="2"/>
  <c r="L2744" i="2"/>
  <c r="K2744" i="2"/>
  <c r="J2744" i="2"/>
  <c r="H2744" i="2"/>
  <c r="G2744" i="2"/>
  <c r="M2743" i="2"/>
  <c r="M2742" i="2" s="1"/>
  <c r="L2742" i="2"/>
  <c r="K2742" i="2"/>
  <c r="J2742" i="2"/>
  <c r="H2742" i="2"/>
  <c r="G2742" i="2"/>
  <c r="M2741" i="2"/>
  <c r="M2740" i="2"/>
  <c r="M2739" i="2"/>
  <c r="M2738" i="2"/>
  <c r="M2737" i="2"/>
  <c r="L2736" i="2"/>
  <c r="K2736" i="2"/>
  <c r="J2736" i="2"/>
  <c r="H2736" i="2"/>
  <c r="G2736" i="2"/>
  <c r="M2735" i="2"/>
  <c r="M2734" i="2"/>
  <c r="L2733" i="2"/>
  <c r="K2733" i="2"/>
  <c r="J2733" i="2"/>
  <c r="H2733" i="2"/>
  <c r="G2733" i="2"/>
  <c r="M2732" i="2"/>
  <c r="M2731" i="2"/>
  <c r="L2730" i="2"/>
  <c r="K2730" i="2"/>
  <c r="J2730" i="2"/>
  <c r="H2730" i="2"/>
  <c r="G2730" i="2"/>
  <c r="M2729" i="2"/>
  <c r="M2728" i="2"/>
  <c r="L2727" i="2"/>
  <c r="K2727" i="2"/>
  <c r="J2727" i="2"/>
  <c r="H2727" i="2"/>
  <c r="G2727" i="2"/>
  <c r="I2726" i="2"/>
  <c r="I2725" i="2" s="1"/>
  <c r="M2724" i="2"/>
  <c r="M2723" i="2"/>
  <c r="I2722" i="2"/>
  <c r="I2721" i="2" s="1"/>
  <c r="I2717" i="2" s="1"/>
  <c r="H2722" i="2"/>
  <c r="H2721" i="2" s="1"/>
  <c r="G2722" i="2"/>
  <c r="G2721" i="2" s="1"/>
  <c r="M2720" i="2"/>
  <c r="M2719" i="2" s="1"/>
  <c r="I2719" i="2"/>
  <c r="H2719" i="2"/>
  <c r="H2718" i="2" s="1"/>
  <c r="G2719" i="2"/>
  <c r="G2718" i="2" s="1"/>
  <c r="M2718" i="2"/>
  <c r="G2754" i="2" l="1"/>
  <c r="G2768" i="2" s="1"/>
  <c r="M2722" i="2"/>
  <c r="M2721" i="2" s="1"/>
  <c r="M2717" i="2" s="1"/>
  <c r="M2766" i="2" s="1"/>
  <c r="H2754" i="2"/>
  <c r="H2768" i="2" s="1"/>
  <c r="M2747" i="2"/>
  <c r="M2751" i="2"/>
  <c r="M2736" i="2"/>
  <c r="M2730" i="2"/>
  <c r="H2726" i="2"/>
  <c r="H2725" i="2" s="1"/>
  <c r="H2767" i="2" s="1"/>
  <c r="G2717" i="2"/>
  <c r="G2766" i="2" s="1"/>
  <c r="H2717" i="2"/>
  <c r="H2716" i="2" s="1"/>
  <c r="M2727" i="2"/>
  <c r="J2754" i="2"/>
  <c r="J2768" i="2" s="1"/>
  <c r="K2726" i="2"/>
  <c r="K2725" i="2" s="1"/>
  <c r="K2767" i="2" s="1"/>
  <c r="G2726" i="2"/>
  <c r="G2725" i="2" s="1"/>
  <c r="G2767" i="2" s="1"/>
  <c r="L2726" i="2"/>
  <c r="L2725" i="2" s="1"/>
  <c r="L2767" i="2" s="1"/>
  <c r="J2726" i="2"/>
  <c r="J2725" i="2" s="1"/>
  <c r="J2767" i="2" s="1"/>
  <c r="K2754" i="2"/>
  <c r="K2768" i="2" s="1"/>
  <c r="L2754" i="2"/>
  <c r="L2768" i="2" s="1"/>
  <c r="M2762" i="2"/>
  <c r="J1539" i="3"/>
  <c r="J1542" i="3" s="1"/>
  <c r="M2755" i="2"/>
  <c r="M2733" i="2"/>
  <c r="M2759" i="2"/>
  <c r="I1539" i="3"/>
  <c r="I1542" i="3" s="1"/>
  <c r="K1539" i="3"/>
  <c r="K1542" i="3" s="1"/>
  <c r="D1542" i="3"/>
  <c r="M2744" i="2"/>
  <c r="M2763" i="2"/>
  <c r="M2749" i="2"/>
  <c r="M2756" i="2"/>
  <c r="M2760" i="2"/>
  <c r="H1539" i="3"/>
  <c r="H1542" i="3" s="1"/>
  <c r="L1493" i="3"/>
  <c r="L1539" i="3" s="1"/>
  <c r="H1541" i="3"/>
  <c r="L1540" i="3"/>
  <c r="L1541" i="3" s="1"/>
  <c r="K2769" i="2" l="1"/>
  <c r="L2769" i="2"/>
  <c r="H2766" i="2"/>
  <c r="H2769" i="2" s="1"/>
  <c r="J2769" i="2"/>
  <c r="J2716" i="2"/>
  <c r="G2716" i="2"/>
  <c r="G2769" i="2"/>
  <c r="L2716" i="2"/>
  <c r="M2726" i="2"/>
  <c r="M2725" i="2" s="1"/>
  <c r="M2767" i="2" s="1"/>
  <c r="K2716" i="2"/>
  <c r="M2716" i="2" s="1"/>
  <c r="M2754" i="2"/>
  <c r="M2768" i="2" s="1"/>
  <c r="L1542" i="3"/>
  <c r="M2769" i="2" l="1"/>
  <c r="I2709" i="2"/>
  <c r="I2710" i="2" s="1"/>
  <c r="M2707" i="2"/>
  <c r="M2706" i="2"/>
  <c r="H2706" i="2"/>
  <c r="G2706" i="2"/>
  <c r="M2705" i="2"/>
  <c r="M2704" i="2"/>
  <c r="H2704" i="2"/>
  <c r="G2704" i="2"/>
  <c r="M2703" i="2"/>
  <c r="L2701" i="2"/>
  <c r="L2700" i="2" s="1"/>
  <c r="L2699" i="2" s="1"/>
  <c r="L2709" i="2" s="1"/>
  <c r="L2710" i="2" s="1"/>
  <c r="K2701" i="2"/>
  <c r="K2700" i="2" s="1"/>
  <c r="K2699" i="2" s="1"/>
  <c r="K2709" i="2" s="1"/>
  <c r="K2710" i="2" s="1"/>
  <c r="J2701" i="2"/>
  <c r="J2700" i="2" s="1"/>
  <c r="J2699" i="2" s="1"/>
  <c r="J2709" i="2" s="1"/>
  <c r="H2701" i="2"/>
  <c r="G2701" i="2"/>
  <c r="M2698" i="2"/>
  <c r="G2700" i="2" l="1"/>
  <c r="G2699" i="2" s="1"/>
  <c r="G2709" i="2" s="1"/>
  <c r="G2710" i="2" s="1"/>
  <c r="H2700" i="2"/>
  <c r="H2699" i="2" s="1"/>
  <c r="H2709" i="2" s="1"/>
  <c r="H2710" i="2" s="1"/>
  <c r="M2700" i="2"/>
  <c r="M2699" i="2" s="1"/>
  <c r="M2701" i="2"/>
  <c r="J2710" i="2"/>
  <c r="M2710" i="2" s="1"/>
  <c r="M2709" i="2"/>
  <c r="H2698" i="2" l="1"/>
  <c r="G2698" i="2"/>
  <c r="G1485" i="3"/>
  <c r="G1484" i="3"/>
  <c r="F1484" i="3"/>
  <c r="E1484" i="3"/>
  <c r="D1484" i="3"/>
  <c r="K1483" i="3"/>
  <c r="K1484" i="3" s="1"/>
  <c r="J1483" i="3"/>
  <c r="J1484" i="3" s="1"/>
  <c r="I1483" i="3"/>
  <c r="I1484" i="3" s="1"/>
  <c r="H1483" i="3"/>
  <c r="F1482" i="3"/>
  <c r="F1485" i="3" s="1"/>
  <c r="E1482" i="3"/>
  <c r="E1485" i="3" s="1"/>
  <c r="D1482" i="3"/>
  <c r="K1481" i="3"/>
  <c r="J1481" i="3"/>
  <c r="I1481" i="3"/>
  <c r="H1481" i="3"/>
  <c r="L1481" i="3" s="1"/>
  <c r="K1480" i="3"/>
  <c r="J1480" i="3"/>
  <c r="I1480" i="3"/>
  <c r="H1480" i="3"/>
  <c r="L1480" i="3" s="1"/>
  <c r="K1479" i="3"/>
  <c r="J1479" i="3"/>
  <c r="I1479" i="3"/>
  <c r="H1479" i="3"/>
  <c r="L1479" i="3" s="1"/>
  <c r="K1478" i="3"/>
  <c r="J1478" i="3"/>
  <c r="I1478" i="3"/>
  <c r="H1478" i="3"/>
  <c r="L1478" i="3" s="1"/>
  <c r="K1477" i="3"/>
  <c r="J1477" i="3"/>
  <c r="I1477" i="3"/>
  <c r="H1477" i="3"/>
  <c r="L1477" i="3" s="1"/>
  <c r="K1476" i="3"/>
  <c r="J1476" i="3"/>
  <c r="I1476" i="3"/>
  <c r="H1476" i="3"/>
  <c r="L1476" i="3" s="1"/>
  <c r="K1475" i="3"/>
  <c r="J1475" i="3"/>
  <c r="I1475" i="3"/>
  <c r="H1475" i="3"/>
  <c r="L1475" i="3" s="1"/>
  <c r="K1474" i="3"/>
  <c r="J1474" i="3"/>
  <c r="I1474" i="3"/>
  <c r="H1474" i="3"/>
  <c r="L1474" i="3" s="1"/>
  <c r="K1473" i="3"/>
  <c r="J1473" i="3"/>
  <c r="I1473" i="3"/>
  <c r="H1473" i="3"/>
  <c r="L1473" i="3" s="1"/>
  <c r="K1472" i="3"/>
  <c r="J1472" i="3"/>
  <c r="I1472" i="3"/>
  <c r="H1472" i="3"/>
  <c r="L1472" i="3" s="1"/>
  <c r="K1471" i="3"/>
  <c r="J1471" i="3"/>
  <c r="I1471" i="3"/>
  <c r="H1471" i="3"/>
  <c r="L1471" i="3" s="1"/>
  <c r="K1470" i="3"/>
  <c r="J1470" i="3"/>
  <c r="I1470" i="3"/>
  <c r="H1470" i="3"/>
  <c r="L1470" i="3" s="1"/>
  <c r="K1469" i="3"/>
  <c r="J1469" i="3"/>
  <c r="I1469" i="3"/>
  <c r="H1469" i="3"/>
  <c r="L1469" i="3" s="1"/>
  <c r="K1468" i="3"/>
  <c r="J1468" i="3"/>
  <c r="I1468" i="3"/>
  <c r="H1468" i="3"/>
  <c r="L1468" i="3" s="1"/>
  <c r="K1467" i="3"/>
  <c r="J1467" i="3"/>
  <c r="I1467" i="3"/>
  <c r="H1467" i="3"/>
  <c r="L1467" i="3" s="1"/>
  <c r="K1466" i="3"/>
  <c r="J1466" i="3"/>
  <c r="I1466" i="3"/>
  <c r="H1466" i="3"/>
  <c r="L1466" i="3" s="1"/>
  <c r="K1465" i="3"/>
  <c r="J1465" i="3"/>
  <c r="I1465" i="3"/>
  <c r="H1465" i="3"/>
  <c r="L1465" i="3" s="1"/>
  <c r="K1464" i="3"/>
  <c r="J1464" i="3"/>
  <c r="I1464" i="3"/>
  <c r="H1464" i="3"/>
  <c r="L1464" i="3" s="1"/>
  <c r="K1463" i="3"/>
  <c r="J1463" i="3"/>
  <c r="I1463" i="3"/>
  <c r="H1463" i="3"/>
  <c r="L1463" i="3" s="1"/>
  <c r="K1462" i="3"/>
  <c r="J1462" i="3"/>
  <c r="I1462" i="3"/>
  <c r="H1462" i="3"/>
  <c r="L1462" i="3" s="1"/>
  <c r="K1461" i="3"/>
  <c r="J1461" i="3"/>
  <c r="I1461" i="3"/>
  <c r="H1461" i="3"/>
  <c r="L1461" i="3" s="1"/>
  <c r="K1460" i="3"/>
  <c r="J1460" i="3"/>
  <c r="I1460" i="3"/>
  <c r="H1460" i="3"/>
  <c r="L1460" i="3" s="1"/>
  <c r="K1459" i="3"/>
  <c r="J1459" i="3"/>
  <c r="I1459" i="3"/>
  <c r="H1459" i="3"/>
  <c r="L1459" i="3" s="1"/>
  <c r="K1458" i="3"/>
  <c r="J1458" i="3"/>
  <c r="I1458" i="3"/>
  <c r="H1458" i="3"/>
  <c r="L1458" i="3" s="1"/>
  <c r="K1457" i="3"/>
  <c r="J1457" i="3"/>
  <c r="I1457" i="3"/>
  <c r="H1457" i="3"/>
  <c r="L1457" i="3" s="1"/>
  <c r="K1456" i="3"/>
  <c r="J1456" i="3"/>
  <c r="I1456" i="3"/>
  <c r="H1456" i="3"/>
  <c r="L1456" i="3" s="1"/>
  <c r="K1455" i="3"/>
  <c r="J1455" i="3"/>
  <c r="I1455" i="3"/>
  <c r="H1455" i="3"/>
  <c r="L1455" i="3" s="1"/>
  <c r="K1454" i="3"/>
  <c r="J1454" i="3"/>
  <c r="I1454" i="3"/>
  <c r="H1454" i="3"/>
  <c r="L1454" i="3" s="1"/>
  <c r="K1453" i="3"/>
  <c r="J1453" i="3"/>
  <c r="I1453" i="3"/>
  <c r="H1453" i="3"/>
  <c r="L1453" i="3" s="1"/>
  <c r="K1452" i="3"/>
  <c r="J1452" i="3"/>
  <c r="I1452" i="3"/>
  <c r="H1452" i="3"/>
  <c r="L1452" i="3" s="1"/>
  <c r="K1451" i="3"/>
  <c r="J1451" i="3"/>
  <c r="I1451" i="3"/>
  <c r="H1451" i="3"/>
  <c r="L1451" i="3" s="1"/>
  <c r="K1450" i="3"/>
  <c r="J1450" i="3"/>
  <c r="I1450" i="3"/>
  <c r="H1450" i="3"/>
  <c r="L1450" i="3" s="1"/>
  <c r="K1449" i="3"/>
  <c r="J1449" i="3"/>
  <c r="I1449" i="3"/>
  <c r="H1449" i="3"/>
  <c r="L1449" i="3" s="1"/>
  <c r="K1448" i="3"/>
  <c r="J1448" i="3"/>
  <c r="I1448" i="3"/>
  <c r="H1448" i="3"/>
  <c r="L1448" i="3" s="1"/>
  <c r="K1447" i="3"/>
  <c r="J1447" i="3"/>
  <c r="I1447" i="3"/>
  <c r="H1447" i="3"/>
  <c r="L1447" i="3" s="1"/>
  <c r="K1446" i="3"/>
  <c r="J1446" i="3"/>
  <c r="I1446" i="3"/>
  <c r="H1446" i="3"/>
  <c r="L1446" i="3" s="1"/>
  <c r="K1445" i="3"/>
  <c r="J1445" i="3"/>
  <c r="I1445" i="3"/>
  <c r="H1445" i="3"/>
  <c r="L1445" i="3" s="1"/>
  <c r="K1444" i="3"/>
  <c r="J1444" i="3"/>
  <c r="I1444" i="3"/>
  <c r="H1444" i="3"/>
  <c r="L1444" i="3" s="1"/>
  <c r="K1443" i="3"/>
  <c r="J1443" i="3"/>
  <c r="I1443" i="3"/>
  <c r="H1443" i="3"/>
  <c r="L1443" i="3" s="1"/>
  <c r="K1442" i="3"/>
  <c r="J1442" i="3"/>
  <c r="I1442" i="3"/>
  <c r="H1442" i="3"/>
  <c r="L1442" i="3" s="1"/>
  <c r="K1441" i="3"/>
  <c r="J1441" i="3"/>
  <c r="I1441" i="3"/>
  <c r="H1441" i="3"/>
  <c r="L1441" i="3" s="1"/>
  <c r="K1440" i="3"/>
  <c r="J1440" i="3"/>
  <c r="I1440" i="3"/>
  <c r="H1440" i="3"/>
  <c r="L1440" i="3" s="1"/>
  <c r="K1439" i="3"/>
  <c r="J1439" i="3"/>
  <c r="I1439" i="3"/>
  <c r="H1439" i="3"/>
  <c r="L2689" i="2"/>
  <c r="K2689" i="2"/>
  <c r="J2689" i="2"/>
  <c r="M2687" i="2"/>
  <c r="M2686" i="2"/>
  <c r="M2685" i="2"/>
  <c r="M2684" i="2"/>
  <c r="L2683" i="2"/>
  <c r="L2682" i="2" s="1"/>
  <c r="K2683" i="2"/>
  <c r="K2682" i="2" s="1"/>
  <c r="J2683" i="2"/>
  <c r="J2682" i="2" s="1"/>
  <c r="H2683" i="2"/>
  <c r="H2682" i="2" s="1"/>
  <c r="G2683" i="2"/>
  <c r="G2682" i="2" s="1"/>
  <c r="M2681" i="2"/>
  <c r="M2680" i="2"/>
  <c r="M2679" i="2"/>
  <c r="M2678" i="2"/>
  <c r="L2677" i="2"/>
  <c r="L2676" i="2" s="1"/>
  <c r="K2677" i="2"/>
  <c r="K2676" i="2" s="1"/>
  <c r="J2677" i="2"/>
  <c r="J2676" i="2" s="1"/>
  <c r="H2677" i="2"/>
  <c r="H2676" i="2" s="1"/>
  <c r="G2677" i="2"/>
  <c r="G2676" i="2" s="1"/>
  <c r="M2675" i="2"/>
  <c r="M2674" i="2"/>
  <c r="M2673" i="2"/>
  <c r="L2672" i="2"/>
  <c r="L2671" i="2" s="1"/>
  <c r="K2672" i="2"/>
  <c r="K2671" i="2" s="1"/>
  <c r="J2672" i="2"/>
  <c r="J2671" i="2" s="1"/>
  <c r="H2672" i="2"/>
  <c r="H2671" i="2" s="1"/>
  <c r="G2672" i="2"/>
  <c r="G2671" i="2" s="1"/>
  <c r="M2670" i="2"/>
  <c r="M2669" i="2"/>
  <c r="M2668" i="2"/>
  <c r="L2667" i="2"/>
  <c r="L2666" i="2" s="1"/>
  <c r="K2667" i="2"/>
  <c r="K2666" i="2" s="1"/>
  <c r="J2667" i="2"/>
  <c r="J2666" i="2" s="1"/>
  <c r="H2667" i="2"/>
  <c r="H2666" i="2" s="1"/>
  <c r="G2667" i="2"/>
  <c r="G2666" i="2" s="1"/>
  <c r="M2665" i="2"/>
  <c r="M2664" i="2"/>
  <c r="M2663" i="2"/>
  <c r="M2662" i="2"/>
  <c r="M2661" i="2"/>
  <c r="M2660" i="2"/>
  <c r="M2659" i="2"/>
  <c r="M2658" i="2"/>
  <c r="M2657" i="2"/>
  <c r="M2656" i="2"/>
  <c r="M2655" i="2"/>
  <c r="M2654" i="2"/>
  <c r="M2653" i="2"/>
  <c r="L2652" i="2"/>
  <c r="L2651" i="2" s="1"/>
  <c r="K2652" i="2"/>
  <c r="K2651" i="2" s="1"/>
  <c r="J2652" i="2"/>
  <c r="J2651" i="2" s="1"/>
  <c r="H2652" i="2"/>
  <c r="H2651" i="2" s="1"/>
  <c r="G2652" i="2"/>
  <c r="G2651" i="2" s="1"/>
  <c r="I2650" i="2"/>
  <c r="M2649" i="2"/>
  <c r="M2648" i="2"/>
  <c r="M2647" i="2"/>
  <c r="M2646" i="2"/>
  <c r="M2645" i="2"/>
  <c r="L2644" i="2"/>
  <c r="K2644" i="2"/>
  <c r="J2644" i="2"/>
  <c r="H2644" i="2"/>
  <c r="G2644" i="2"/>
  <c r="M2643" i="2"/>
  <c r="L2642" i="2"/>
  <c r="K2642" i="2"/>
  <c r="J2642" i="2"/>
  <c r="H2642" i="2"/>
  <c r="G2642" i="2"/>
  <c r="M2641" i="2"/>
  <c r="M2640" i="2"/>
  <c r="M2639" i="2"/>
  <c r="L2638" i="2"/>
  <c r="K2638" i="2"/>
  <c r="J2638" i="2"/>
  <c r="H2638" i="2"/>
  <c r="G2638" i="2"/>
  <c r="M2637" i="2"/>
  <c r="M2636" i="2"/>
  <c r="L2635" i="2"/>
  <c r="K2635" i="2"/>
  <c r="J2635" i="2"/>
  <c r="H2635" i="2"/>
  <c r="G2635" i="2"/>
  <c r="M2634" i="2"/>
  <c r="M2633" i="2"/>
  <c r="L2632" i="2"/>
  <c r="K2632" i="2"/>
  <c r="J2632" i="2"/>
  <c r="H2632" i="2"/>
  <c r="G2632" i="2"/>
  <c r="M2631" i="2"/>
  <c r="L2630" i="2"/>
  <c r="K2630" i="2"/>
  <c r="J2630" i="2"/>
  <c r="I2630" i="2"/>
  <c r="H2630" i="2"/>
  <c r="G2630" i="2"/>
  <c r="M2629" i="2"/>
  <c r="M2628" i="2"/>
  <c r="L2627" i="2"/>
  <c r="K2627" i="2"/>
  <c r="J2627" i="2"/>
  <c r="H2627" i="2"/>
  <c r="G2627" i="2"/>
  <c r="M2626" i="2"/>
  <c r="M2625" i="2"/>
  <c r="M2624" i="2"/>
  <c r="M2623" i="2"/>
  <c r="M2622" i="2"/>
  <c r="L2621" i="2"/>
  <c r="K2621" i="2"/>
  <c r="J2621" i="2"/>
  <c r="H2621" i="2"/>
  <c r="G2621" i="2"/>
  <c r="M2620" i="2"/>
  <c r="M2619" i="2"/>
  <c r="M2618" i="2"/>
  <c r="M2617" i="2"/>
  <c r="M2616" i="2"/>
  <c r="L2615" i="2"/>
  <c r="K2615" i="2"/>
  <c r="J2615" i="2"/>
  <c r="H2615" i="2"/>
  <c r="G2615" i="2"/>
  <c r="M2614" i="2"/>
  <c r="K2613" i="2"/>
  <c r="K2612" i="2" s="1"/>
  <c r="J2612" i="2"/>
  <c r="H2612" i="2"/>
  <c r="G2612" i="2"/>
  <c r="I2610" i="2"/>
  <c r="M2609" i="2"/>
  <c r="M2608" i="2"/>
  <c r="M2607" i="2"/>
  <c r="H2607" i="2"/>
  <c r="H2606" i="2" s="1"/>
  <c r="G2607" i="2"/>
  <c r="G2606" i="2" s="1"/>
  <c r="M2606" i="2"/>
  <c r="M2605" i="2"/>
  <c r="M2604" i="2"/>
  <c r="H2604" i="2"/>
  <c r="H2603" i="2" s="1"/>
  <c r="G2604" i="2"/>
  <c r="G2603" i="2" s="1"/>
  <c r="M2603" i="2"/>
  <c r="M2602" i="2"/>
  <c r="M2666" i="2" l="1"/>
  <c r="M2630" i="2"/>
  <c r="M2671" i="2"/>
  <c r="M2615" i="2"/>
  <c r="M2638" i="2"/>
  <c r="D1485" i="3"/>
  <c r="M2635" i="2"/>
  <c r="M2677" i="2"/>
  <c r="M2651" i="2"/>
  <c r="M2676" i="2"/>
  <c r="K2611" i="2"/>
  <c r="K2610" i="2" s="1"/>
  <c r="K2690" i="2" s="1"/>
  <c r="G2650" i="2"/>
  <c r="G2691" i="2" s="1"/>
  <c r="K2650" i="2"/>
  <c r="M2689" i="2"/>
  <c r="H2650" i="2"/>
  <c r="J2611" i="2"/>
  <c r="J2610" i="2" s="1"/>
  <c r="J2690" i="2" s="1"/>
  <c r="H2602" i="2"/>
  <c r="G2611" i="2"/>
  <c r="G2610" i="2" s="1"/>
  <c r="G2690" i="2" s="1"/>
  <c r="H2611" i="2"/>
  <c r="H2610" i="2" s="1"/>
  <c r="H2690" i="2" s="1"/>
  <c r="M2627" i="2"/>
  <c r="M2642" i="2"/>
  <c r="G2602" i="2"/>
  <c r="L2650" i="2"/>
  <c r="L2691" i="2" s="1"/>
  <c r="M2682" i="2"/>
  <c r="M2621" i="2"/>
  <c r="M2632" i="2"/>
  <c r="M2667" i="2"/>
  <c r="M2652" i="2"/>
  <c r="M2672" i="2"/>
  <c r="J2650" i="2"/>
  <c r="I1482" i="3"/>
  <c r="I1485" i="3" s="1"/>
  <c r="M2644" i="2"/>
  <c r="M2683" i="2"/>
  <c r="J1482" i="3"/>
  <c r="J1485" i="3" s="1"/>
  <c r="K1482" i="3"/>
  <c r="K1485" i="3" s="1"/>
  <c r="H1482" i="3"/>
  <c r="H1485" i="3" s="1"/>
  <c r="L1439" i="3"/>
  <c r="L1482" i="3" s="1"/>
  <c r="H1484" i="3"/>
  <c r="L1483" i="3"/>
  <c r="L1484" i="3" s="1"/>
  <c r="L2613" i="2"/>
  <c r="K2692" i="2" l="1"/>
  <c r="K2601" i="2"/>
  <c r="M2650" i="2"/>
  <c r="H2601" i="2"/>
  <c r="J2601" i="2"/>
  <c r="H2692" i="2"/>
  <c r="K2691" i="2"/>
  <c r="H2689" i="2"/>
  <c r="G2692" i="2"/>
  <c r="J2691" i="2"/>
  <c r="M2691" i="2" s="1"/>
  <c r="J2692" i="2"/>
  <c r="H2691" i="2"/>
  <c r="G2689" i="2"/>
  <c r="G2601" i="2"/>
  <c r="L1485" i="3"/>
  <c r="L2612" i="2"/>
  <c r="M2613" i="2"/>
  <c r="L2611" i="2" l="1"/>
  <c r="M2612" i="2"/>
  <c r="L2610" i="2" l="1"/>
  <c r="M2611" i="2"/>
  <c r="L2690" i="2" l="1"/>
  <c r="M2690" i="2" s="1"/>
  <c r="L2601" i="2"/>
  <c r="M2601" i="2" s="1"/>
  <c r="M2610" i="2"/>
  <c r="M2692" i="2" s="1"/>
  <c r="L2692" i="2"/>
  <c r="M2436" i="2" l="1"/>
  <c r="L2435" i="2"/>
  <c r="K2435" i="2"/>
  <c r="J2435" i="2"/>
  <c r="H2435" i="2"/>
  <c r="G2435" i="2"/>
  <c r="M2434" i="2"/>
  <c r="L2433" i="2"/>
  <c r="K2433" i="2"/>
  <c r="J2433" i="2"/>
  <c r="H2433" i="2"/>
  <c r="G2433" i="2"/>
  <c r="M2432" i="2"/>
  <c r="L2431" i="2"/>
  <c r="K2431" i="2"/>
  <c r="J2431" i="2"/>
  <c r="M2431" i="2" s="1"/>
  <c r="H2431" i="2"/>
  <c r="G2431" i="2"/>
  <c r="M2430" i="2"/>
  <c r="L2429" i="2"/>
  <c r="K2429" i="2"/>
  <c r="J2429" i="2"/>
  <c r="H2429" i="2"/>
  <c r="G2429" i="2"/>
  <c r="M2428" i="2"/>
  <c r="M2427" i="2"/>
  <c r="M2426" i="2"/>
  <c r="L2425" i="2"/>
  <c r="K2425" i="2"/>
  <c r="J2425" i="2"/>
  <c r="H2425" i="2"/>
  <c r="G2425" i="2"/>
  <c r="M2424" i="2"/>
  <c r="M2423" i="2"/>
  <c r="L2422" i="2"/>
  <c r="K2422" i="2"/>
  <c r="K2418" i="2" s="1"/>
  <c r="K2417" i="2" s="1"/>
  <c r="J2422" i="2"/>
  <c r="H2422" i="2"/>
  <c r="G2422" i="2"/>
  <c r="M2421" i="2"/>
  <c r="M2420" i="2"/>
  <c r="L2419" i="2"/>
  <c r="K2419" i="2"/>
  <c r="J2419" i="2"/>
  <c r="H2419" i="2"/>
  <c r="G2419" i="2"/>
  <c r="M2435" i="2" l="1"/>
  <c r="L2418" i="2"/>
  <c r="L2417" i="2" s="1"/>
  <c r="L2438" i="2" s="1"/>
  <c r="L2439" i="2" s="1"/>
  <c r="M2425" i="2"/>
  <c r="M2429" i="2"/>
  <c r="M2433" i="2"/>
  <c r="M2419" i="2"/>
  <c r="H2418" i="2"/>
  <c r="H2417" i="2" s="1"/>
  <c r="H2438" i="2" s="1"/>
  <c r="H2439" i="2" s="1"/>
  <c r="G2418" i="2"/>
  <c r="G2417" i="2" s="1"/>
  <c r="G2438" i="2" s="1"/>
  <c r="G2439" i="2" s="1"/>
  <c r="K2438" i="2"/>
  <c r="K2439" i="2" s="1"/>
  <c r="K2416" i="2"/>
  <c r="J2418" i="2"/>
  <c r="M2422" i="2"/>
  <c r="L2416" i="2" l="1"/>
  <c r="G2416" i="2"/>
  <c r="H2416" i="2"/>
  <c r="M2418" i="2"/>
  <c r="J2417" i="2"/>
  <c r="M2407" i="2"/>
  <c r="M2406" i="2"/>
  <c r="M2405" i="2"/>
  <c r="L2404" i="2"/>
  <c r="K2404" i="2"/>
  <c r="J2404" i="2"/>
  <c r="H2404" i="2"/>
  <c r="G2404" i="2"/>
  <c r="M2403" i="2"/>
  <c r="L2402" i="2"/>
  <c r="K2402" i="2"/>
  <c r="J2402" i="2"/>
  <c r="H2402" i="2"/>
  <c r="G2402" i="2"/>
  <c r="M2401" i="2"/>
  <c r="L2400" i="2"/>
  <c r="K2400" i="2"/>
  <c r="J2400" i="2"/>
  <c r="H2400" i="2"/>
  <c r="G2400" i="2"/>
  <c r="M2399" i="2"/>
  <c r="M2398" i="2"/>
  <c r="M2397" i="2"/>
  <c r="L2396" i="2"/>
  <c r="K2396" i="2"/>
  <c r="J2396" i="2"/>
  <c r="H2396" i="2"/>
  <c r="G2396" i="2"/>
  <c r="M2395" i="2"/>
  <c r="M2394" i="2"/>
  <c r="L2393" i="2"/>
  <c r="K2393" i="2"/>
  <c r="J2393" i="2"/>
  <c r="H2393" i="2"/>
  <c r="G2393" i="2"/>
  <c r="I2392" i="2"/>
  <c r="M2396" i="2" l="1"/>
  <c r="K2392" i="2"/>
  <c r="K2391" i="2" s="1"/>
  <c r="K2409" i="2" s="1"/>
  <c r="K2410" i="2" s="1"/>
  <c r="M2400" i="2"/>
  <c r="M2404" i="2"/>
  <c r="G2392" i="2"/>
  <c r="G2391" i="2" s="1"/>
  <c r="G2409" i="2" s="1"/>
  <c r="G2410" i="2" s="1"/>
  <c r="M2393" i="2"/>
  <c r="H2392" i="2"/>
  <c r="H2391" i="2" s="1"/>
  <c r="H2409" i="2" s="1"/>
  <c r="H2410" i="2" s="1"/>
  <c r="L2392" i="2"/>
  <c r="L2391" i="2" s="1"/>
  <c r="L2409" i="2" s="1"/>
  <c r="L2410" i="2" s="1"/>
  <c r="J2392" i="2"/>
  <c r="M2402" i="2"/>
  <c r="J2416" i="2"/>
  <c r="M2416" i="2" s="1"/>
  <c r="J2438" i="2"/>
  <c r="J2439" i="2" s="1"/>
  <c r="M2417" i="2"/>
  <c r="M2438" i="2" s="1"/>
  <c r="M2439" i="2" s="1"/>
  <c r="M2392" i="2" l="1"/>
  <c r="J2391" i="2"/>
  <c r="J2409" i="2" l="1"/>
  <c r="M2391" i="2"/>
  <c r="I2384" i="2"/>
  <c r="I2385" i="2" s="1"/>
  <c r="M2381" i="2"/>
  <c r="M2380" i="2"/>
  <c r="M2379" i="2"/>
  <c r="L2378" i="2"/>
  <c r="L2377" i="2" s="1"/>
  <c r="L2376" i="2" s="1"/>
  <c r="L2384" i="2" s="1"/>
  <c r="K2378" i="2"/>
  <c r="K2377" i="2" s="1"/>
  <c r="K2376" i="2" s="1"/>
  <c r="K2384" i="2" s="1"/>
  <c r="J2378" i="2"/>
  <c r="H2378" i="2"/>
  <c r="H2377" i="2" s="1"/>
  <c r="H2376" i="2" s="1"/>
  <c r="H2384" i="2" s="1"/>
  <c r="G2378" i="2"/>
  <c r="G2377" i="2" s="1"/>
  <c r="G2376" i="2" s="1"/>
  <c r="G2384" i="2" s="1"/>
  <c r="M2375" i="2"/>
  <c r="M2374" i="2"/>
  <c r="M2373" i="2"/>
  <c r="L2372" i="2"/>
  <c r="K2372" i="2"/>
  <c r="J2372" i="2"/>
  <c r="H2372" i="2"/>
  <c r="G2372" i="2"/>
  <c r="M2371" i="2"/>
  <c r="L2370" i="2"/>
  <c r="K2370" i="2"/>
  <c r="J2370" i="2"/>
  <c r="H2370" i="2"/>
  <c r="G2370" i="2"/>
  <c r="M2369" i="2"/>
  <c r="L2368" i="2"/>
  <c r="K2368" i="2"/>
  <c r="J2368" i="2"/>
  <c r="H2368" i="2"/>
  <c r="G2368" i="2"/>
  <c r="M2367" i="2"/>
  <c r="L2366" i="2"/>
  <c r="K2366" i="2"/>
  <c r="J2366" i="2"/>
  <c r="H2366" i="2"/>
  <c r="G2366" i="2"/>
  <c r="M2365" i="2"/>
  <c r="L2364" i="2"/>
  <c r="K2364" i="2"/>
  <c r="J2364" i="2"/>
  <c r="H2364" i="2"/>
  <c r="G2364" i="2"/>
  <c r="M2363" i="2"/>
  <c r="M2362" i="2"/>
  <c r="M2361" i="2"/>
  <c r="M2360" i="2"/>
  <c r="L2359" i="2"/>
  <c r="K2359" i="2"/>
  <c r="J2359" i="2"/>
  <c r="H2359" i="2"/>
  <c r="G2359" i="2"/>
  <c r="M2358" i="2"/>
  <c r="M2357" i="2"/>
  <c r="M2356" i="2"/>
  <c r="L2355" i="2"/>
  <c r="K2355" i="2"/>
  <c r="J2355" i="2"/>
  <c r="H2355" i="2"/>
  <c r="G2355" i="2"/>
  <c r="M2354" i="2"/>
  <c r="M2353" i="2"/>
  <c r="L2352" i="2"/>
  <c r="K2352" i="2"/>
  <c r="J2352" i="2"/>
  <c r="H2352" i="2"/>
  <c r="G2352" i="2"/>
  <c r="M2351" i="2"/>
  <c r="M2350" i="2"/>
  <c r="L2349" i="2"/>
  <c r="K2349" i="2"/>
  <c r="J2349" i="2"/>
  <c r="H2349" i="2"/>
  <c r="G2349" i="2"/>
  <c r="M2366" i="2" l="1"/>
  <c r="M2359" i="2"/>
  <c r="K2348" i="2"/>
  <c r="K2347" i="2" s="1"/>
  <c r="K2346" i="2" s="1"/>
  <c r="M2355" i="2"/>
  <c r="M2378" i="2"/>
  <c r="G2348" i="2"/>
  <c r="G2347" i="2" s="1"/>
  <c r="H2348" i="2"/>
  <c r="H2347" i="2" s="1"/>
  <c r="H2346" i="2" s="1"/>
  <c r="L2348" i="2"/>
  <c r="L2347" i="2" s="1"/>
  <c r="L2383" i="2" s="1"/>
  <c r="L2385" i="2" s="1"/>
  <c r="M2349" i="2"/>
  <c r="M2370" i="2"/>
  <c r="G2383" i="2"/>
  <c r="G2385" i="2" s="1"/>
  <c r="G2346" i="2"/>
  <c r="J2348" i="2"/>
  <c r="M2352" i="2"/>
  <c r="M2364" i="2"/>
  <c r="M2368" i="2"/>
  <c r="M2372" i="2"/>
  <c r="J2377" i="2"/>
  <c r="J2410" i="2"/>
  <c r="M2410" i="2" s="1"/>
  <c r="M2409" i="2"/>
  <c r="K2383" i="2" l="1"/>
  <c r="K2385" i="2" s="1"/>
  <c r="H2383" i="2"/>
  <c r="H2385" i="2" s="1"/>
  <c r="L2346" i="2"/>
  <c r="M2377" i="2"/>
  <c r="J2376" i="2"/>
  <c r="M2348" i="2"/>
  <c r="J2347" i="2"/>
  <c r="J2346" i="2" l="1"/>
  <c r="M2346" i="2" s="1"/>
  <c r="J2383" i="2"/>
  <c r="M2347" i="2"/>
  <c r="J2384" i="2"/>
  <c r="M2376" i="2"/>
  <c r="M2384" i="2" s="1"/>
  <c r="M2271" i="2"/>
  <c r="L2270" i="2"/>
  <c r="K2270" i="2"/>
  <c r="K2269" i="2" s="1"/>
  <c r="K2268" i="2" s="1"/>
  <c r="K2277" i="2" s="1"/>
  <c r="J2270" i="2"/>
  <c r="H2270" i="2"/>
  <c r="H2269" i="2" s="1"/>
  <c r="H2268" i="2" s="1"/>
  <c r="H2277" i="2" s="1"/>
  <c r="G2270" i="2"/>
  <c r="G2269" i="2" s="1"/>
  <c r="G2268" i="2" s="1"/>
  <c r="G2277" i="2" s="1"/>
  <c r="L2269" i="2"/>
  <c r="L2268" i="2" s="1"/>
  <c r="L2277" i="2" s="1"/>
  <c r="M2266" i="2"/>
  <c r="M2265" i="2"/>
  <c r="M2264" i="2"/>
  <c r="M2263" i="2"/>
  <c r="M2262" i="2"/>
  <c r="M2261" i="2"/>
  <c r="L2260" i="2"/>
  <c r="K2260" i="2"/>
  <c r="J2260" i="2"/>
  <c r="H2260" i="2"/>
  <c r="G2260" i="2"/>
  <c r="M2259" i="2"/>
  <c r="L2258" i="2"/>
  <c r="K2258" i="2"/>
  <c r="J2258" i="2"/>
  <c r="H2258" i="2"/>
  <c r="G2258" i="2"/>
  <c r="M2257" i="2"/>
  <c r="M2256" i="2"/>
  <c r="L2255" i="2"/>
  <c r="K2255" i="2"/>
  <c r="J2255" i="2"/>
  <c r="H2255" i="2"/>
  <c r="G2255" i="2"/>
  <c r="M2254" i="2"/>
  <c r="L2253" i="2"/>
  <c r="J2253" i="2"/>
  <c r="H2253" i="2"/>
  <c r="G2253" i="2"/>
  <c r="M2252" i="2"/>
  <c r="M2251" i="2"/>
  <c r="L2250" i="2"/>
  <c r="K2250" i="2"/>
  <c r="J2250" i="2"/>
  <c r="M2250" i="2" s="1"/>
  <c r="H2250" i="2"/>
  <c r="G2250" i="2"/>
  <c r="M2249" i="2"/>
  <c r="M2248" i="2"/>
  <c r="L2247" i="2"/>
  <c r="K2247" i="2"/>
  <c r="J2247" i="2"/>
  <c r="H2247" i="2"/>
  <c r="G2247" i="2"/>
  <c r="M2246" i="2"/>
  <c r="M2245" i="2"/>
  <c r="L2244" i="2"/>
  <c r="K2244" i="2"/>
  <c r="J2244" i="2"/>
  <c r="H2244" i="2"/>
  <c r="G2244" i="2"/>
  <c r="M2243" i="2"/>
  <c r="M2242" i="2"/>
  <c r="L2241" i="2"/>
  <c r="K2241" i="2"/>
  <c r="J2241" i="2"/>
  <c r="H2241" i="2"/>
  <c r="G2241" i="2"/>
  <c r="M2260" i="2" l="1"/>
  <c r="M2270" i="2"/>
  <c r="M2241" i="2"/>
  <c r="M2253" i="2"/>
  <c r="M2258" i="2"/>
  <c r="L2240" i="2"/>
  <c r="L2239" i="2" s="1"/>
  <c r="G2240" i="2"/>
  <c r="G2239" i="2" s="1"/>
  <c r="G2238" i="2" s="1"/>
  <c r="M2244" i="2"/>
  <c r="H2240" i="2"/>
  <c r="H2239" i="2" s="1"/>
  <c r="H2238" i="2" s="1"/>
  <c r="K2240" i="2"/>
  <c r="K2239" i="2" s="1"/>
  <c r="K2238" i="2" s="1"/>
  <c r="L2276" i="2"/>
  <c r="L2278" i="2" s="1"/>
  <c r="L2238" i="2"/>
  <c r="M2255" i="2"/>
  <c r="J2240" i="2"/>
  <c r="M2247" i="2"/>
  <c r="J2269" i="2"/>
  <c r="J2385" i="2"/>
  <c r="M2383" i="2"/>
  <c r="M2385" i="2" s="1"/>
  <c r="G2276" i="2" l="1"/>
  <c r="G2278" i="2" s="1"/>
  <c r="H2276" i="2"/>
  <c r="H2278" i="2" s="1"/>
  <c r="K2276" i="2"/>
  <c r="K2278" i="2" s="1"/>
  <c r="M2269" i="2"/>
  <c r="J2268" i="2"/>
  <c r="M2240" i="2"/>
  <c r="J2239" i="2"/>
  <c r="J2238" i="2" l="1"/>
  <c r="M2238" i="2" s="1"/>
  <c r="J2276" i="2"/>
  <c r="M2239" i="2"/>
  <c r="J2277" i="2"/>
  <c r="M2277" i="2" s="1"/>
  <c r="M2268" i="2"/>
  <c r="M2229" i="2"/>
  <c r="L2228" i="2"/>
  <c r="K2228" i="2"/>
  <c r="J2228" i="2"/>
  <c r="H2228" i="2"/>
  <c r="G2228" i="2"/>
  <c r="M2227" i="2"/>
  <c r="L2226" i="2"/>
  <c r="K2226" i="2"/>
  <c r="J2226" i="2"/>
  <c r="H2226" i="2"/>
  <c r="G2226" i="2"/>
  <c r="M2225" i="2"/>
  <c r="M2224" i="2"/>
  <c r="M2223" i="2"/>
  <c r="L2222" i="2"/>
  <c r="K2222" i="2"/>
  <c r="J2222" i="2"/>
  <c r="H2222" i="2"/>
  <c r="H2214" i="2" s="1"/>
  <c r="H2213" i="2" s="1"/>
  <c r="G2222" i="2"/>
  <c r="M2221" i="2"/>
  <c r="M2220" i="2"/>
  <c r="L2219" i="2"/>
  <c r="K2219" i="2"/>
  <c r="J2219" i="2"/>
  <c r="H2219" i="2"/>
  <c r="G2219" i="2"/>
  <c r="M2218" i="2"/>
  <c r="M2217" i="2"/>
  <c r="M2216" i="2"/>
  <c r="L2215" i="2"/>
  <c r="K2215" i="2"/>
  <c r="J2215" i="2"/>
  <c r="H2215" i="2"/>
  <c r="G2215" i="2"/>
  <c r="M2228" i="2" l="1"/>
  <c r="M2219" i="2"/>
  <c r="L2214" i="2"/>
  <c r="L2213" i="2" s="1"/>
  <c r="L2231" i="2" s="1"/>
  <c r="L2232" i="2" s="1"/>
  <c r="G2214" i="2"/>
  <c r="G2213" i="2" s="1"/>
  <c r="G2231" i="2" s="1"/>
  <c r="G2232" i="2" s="1"/>
  <c r="K2214" i="2"/>
  <c r="K2213" i="2" s="1"/>
  <c r="K2231" i="2" s="1"/>
  <c r="K2232" i="2" s="1"/>
  <c r="M2226" i="2"/>
  <c r="H2231" i="2"/>
  <c r="H2232" i="2" s="1"/>
  <c r="H2212" i="2"/>
  <c r="M2222" i="2"/>
  <c r="J2214" i="2"/>
  <c r="M2215" i="2"/>
  <c r="J2278" i="2"/>
  <c r="M2278" i="2" s="1"/>
  <c r="M2276" i="2"/>
  <c r="K2212" i="2" l="1"/>
  <c r="G2212" i="2"/>
  <c r="L2212" i="2"/>
  <c r="M2214" i="2"/>
  <c r="J2213" i="2"/>
  <c r="J2212" i="2" l="1"/>
  <c r="M2212" i="2" s="1"/>
  <c r="J2231" i="2"/>
  <c r="M2213" i="2"/>
  <c r="M2203" i="2"/>
  <c r="M2202" i="2"/>
  <c r="M2201" i="2"/>
  <c r="M2200" i="2"/>
  <c r="M2199" i="2"/>
  <c r="L2198" i="2"/>
  <c r="K2198" i="2"/>
  <c r="J2198" i="2"/>
  <c r="M2198" i="2" s="1"/>
  <c r="H2198" i="2"/>
  <c r="M2197" i="2"/>
  <c r="L2196" i="2"/>
  <c r="K2196" i="2"/>
  <c r="J2196" i="2"/>
  <c r="H2196" i="2"/>
  <c r="G2196" i="2"/>
  <c r="M2195" i="2"/>
  <c r="L2194" i="2"/>
  <c r="K2194" i="2"/>
  <c r="J2194" i="2"/>
  <c r="H2194" i="2"/>
  <c r="M2193" i="2"/>
  <c r="M2192" i="2"/>
  <c r="M2191" i="2"/>
  <c r="L2190" i="2"/>
  <c r="K2190" i="2"/>
  <c r="J2190" i="2"/>
  <c r="H2190" i="2"/>
  <c r="M2189" i="2"/>
  <c r="M2188" i="2"/>
  <c r="M2187" i="2"/>
  <c r="M2186" i="2"/>
  <c r="M2185" i="2"/>
  <c r="L2184" i="2"/>
  <c r="K2184" i="2"/>
  <c r="J2184" i="2"/>
  <c r="H2184" i="2"/>
  <c r="M2183" i="2"/>
  <c r="M2182" i="2"/>
  <c r="M2181" i="2"/>
  <c r="M2180" i="2"/>
  <c r="M2179" i="2"/>
  <c r="L2178" i="2"/>
  <c r="K2178" i="2"/>
  <c r="J2178" i="2"/>
  <c r="H2178" i="2"/>
  <c r="G2178" i="2"/>
  <c r="M2177" i="2"/>
  <c r="M2176" i="2"/>
  <c r="M2175" i="2"/>
  <c r="H2175" i="2"/>
  <c r="M2174" i="2"/>
  <c r="L2173" i="2"/>
  <c r="L2205" i="2" s="1"/>
  <c r="L2206" i="2" s="1"/>
  <c r="K2173" i="2"/>
  <c r="K2205" i="2" s="1"/>
  <c r="K2206" i="2" s="1"/>
  <c r="J2173" i="2"/>
  <c r="J2172" i="2" s="1"/>
  <c r="H2173" i="2"/>
  <c r="H2205" i="2" s="1"/>
  <c r="H2206" i="2" s="1"/>
  <c r="G2173" i="2"/>
  <c r="G2205" i="2" s="1"/>
  <c r="G2206" i="2" s="1"/>
  <c r="L2172" i="2"/>
  <c r="M2196" i="2" l="1"/>
  <c r="M2178" i="2"/>
  <c r="M2194" i="2"/>
  <c r="M2190" i="2"/>
  <c r="H2172" i="2"/>
  <c r="M2184" i="2"/>
  <c r="J2232" i="2"/>
  <c r="M2232" i="2" s="1"/>
  <c r="M2231" i="2"/>
  <c r="G2172" i="2"/>
  <c r="K2172" i="2"/>
  <c r="M2172" i="2" s="1"/>
  <c r="J2205" i="2"/>
  <c r="J2206" i="2" s="1"/>
  <c r="M2173" i="2"/>
  <c r="M2205" i="2" s="1"/>
  <c r="M2206" i="2" s="1"/>
  <c r="M2163" i="2" l="1"/>
  <c r="M2162" i="2"/>
  <c r="M2161" i="2"/>
  <c r="M2160" i="2"/>
  <c r="L2159" i="2"/>
  <c r="K2159" i="2"/>
  <c r="J2159" i="2"/>
  <c r="G2159" i="2"/>
  <c r="M2158" i="2"/>
  <c r="J2157" i="2"/>
  <c r="M2157" i="2" s="1"/>
  <c r="H2157" i="2"/>
  <c r="G2157" i="2"/>
  <c r="M2156" i="2"/>
  <c r="M2155" i="2"/>
  <c r="M2154" i="2"/>
  <c r="L2153" i="2"/>
  <c r="K2153" i="2"/>
  <c r="J2153" i="2"/>
  <c r="G2153" i="2"/>
  <c r="M2152" i="2"/>
  <c r="L2151" i="2"/>
  <c r="K2151" i="2"/>
  <c r="J2151" i="2"/>
  <c r="G2151" i="2"/>
  <c r="M2150" i="2"/>
  <c r="M2149" i="2"/>
  <c r="L2148" i="2"/>
  <c r="K2148" i="2"/>
  <c r="J2148" i="2"/>
  <c r="H2148" i="2"/>
  <c r="G2148" i="2"/>
  <c r="M2147" i="2"/>
  <c r="M2146" i="2"/>
  <c r="M2145" i="2"/>
  <c r="M2144" i="2"/>
  <c r="L2143" i="2"/>
  <c r="K2143" i="2"/>
  <c r="J2143" i="2"/>
  <c r="G2143" i="2"/>
  <c r="M2142" i="2"/>
  <c r="M2141" i="2"/>
  <c r="M2140" i="2"/>
  <c r="M2139" i="2"/>
  <c r="M2138" i="2"/>
  <c r="L2137" i="2"/>
  <c r="K2137" i="2"/>
  <c r="J2137" i="2"/>
  <c r="M2137" i="2" s="1"/>
  <c r="G2137" i="2"/>
  <c r="M2136" i="2"/>
  <c r="M2135" i="2"/>
  <c r="M2134" i="2"/>
  <c r="L2133" i="2"/>
  <c r="K2133" i="2"/>
  <c r="J2133" i="2"/>
  <c r="G2133" i="2"/>
  <c r="M2132" i="2"/>
  <c r="M2131" i="2"/>
  <c r="J2130" i="2"/>
  <c r="M2130" i="2" s="1"/>
  <c r="H2130" i="2"/>
  <c r="I2128" i="2"/>
  <c r="I2165" i="2" s="1"/>
  <c r="I2166" i="2" s="1"/>
  <c r="H2128" i="2"/>
  <c r="H2165" i="2" s="1"/>
  <c r="H2166" i="2" s="1"/>
  <c r="M2151" i="2" l="1"/>
  <c r="M2133" i="2"/>
  <c r="M2153" i="2"/>
  <c r="M2148" i="2"/>
  <c r="M2159" i="2"/>
  <c r="L2129" i="2"/>
  <c r="L2128" i="2" s="1"/>
  <c r="L2165" i="2" s="1"/>
  <c r="L2166" i="2" s="1"/>
  <c r="G2129" i="2"/>
  <c r="G2128" i="2" s="1"/>
  <c r="G2165" i="2" s="1"/>
  <c r="G2166" i="2" s="1"/>
  <c r="K2129" i="2"/>
  <c r="K2128" i="2" s="1"/>
  <c r="K2165" i="2" s="1"/>
  <c r="K2166" i="2" s="1"/>
  <c r="H2127" i="2"/>
  <c r="I2127" i="2"/>
  <c r="M2143" i="2"/>
  <c r="J2129" i="2"/>
  <c r="G1305" i="3"/>
  <c r="G1304" i="3"/>
  <c r="F1304" i="3"/>
  <c r="E1304" i="3"/>
  <c r="D1304" i="3"/>
  <c r="K1303" i="3"/>
  <c r="K1304" i="3" s="1"/>
  <c r="J1303" i="3"/>
  <c r="J1304" i="3" s="1"/>
  <c r="I1303" i="3"/>
  <c r="I1304" i="3" s="1"/>
  <c r="H1303" i="3"/>
  <c r="F1302" i="3"/>
  <c r="F1305" i="3" s="1"/>
  <c r="E1302" i="3"/>
  <c r="E1305" i="3" s="1"/>
  <c r="D1302" i="3"/>
  <c r="K1301" i="3"/>
  <c r="J1301" i="3"/>
  <c r="I1301" i="3"/>
  <c r="H1301" i="3"/>
  <c r="L1301" i="3" s="1"/>
  <c r="K1300" i="3"/>
  <c r="J1300" i="3"/>
  <c r="I1300" i="3"/>
  <c r="H1300" i="3"/>
  <c r="L1300" i="3" s="1"/>
  <c r="K1299" i="3"/>
  <c r="J1299" i="3"/>
  <c r="I1299" i="3"/>
  <c r="H1299" i="3"/>
  <c r="L1299" i="3" s="1"/>
  <c r="K1298" i="3"/>
  <c r="J1298" i="3"/>
  <c r="I1298" i="3"/>
  <c r="H1298" i="3"/>
  <c r="L1298" i="3" s="1"/>
  <c r="K1297" i="3"/>
  <c r="J1297" i="3"/>
  <c r="I1297" i="3"/>
  <c r="H1297" i="3"/>
  <c r="L1297" i="3" s="1"/>
  <c r="K1296" i="3"/>
  <c r="J1296" i="3"/>
  <c r="I1296" i="3"/>
  <c r="H1296" i="3"/>
  <c r="L1296" i="3" s="1"/>
  <c r="K1295" i="3"/>
  <c r="J1295" i="3"/>
  <c r="I1295" i="3"/>
  <c r="H1295" i="3"/>
  <c r="L1295" i="3" s="1"/>
  <c r="K1294" i="3"/>
  <c r="J1294" i="3"/>
  <c r="I1294" i="3"/>
  <c r="H1294" i="3"/>
  <c r="L1294" i="3" s="1"/>
  <c r="K1293" i="3"/>
  <c r="J1293" i="3"/>
  <c r="I1293" i="3"/>
  <c r="H1293" i="3"/>
  <c r="L1293" i="3" s="1"/>
  <c r="K1292" i="3"/>
  <c r="J1292" i="3"/>
  <c r="I1292" i="3"/>
  <c r="H1292" i="3"/>
  <c r="L1292" i="3" s="1"/>
  <c r="K1291" i="3"/>
  <c r="J1291" i="3"/>
  <c r="I1291" i="3"/>
  <c r="H1291" i="3"/>
  <c r="L1291" i="3" s="1"/>
  <c r="K1290" i="3"/>
  <c r="J1290" i="3"/>
  <c r="I1290" i="3"/>
  <c r="H1290" i="3"/>
  <c r="L1290" i="3" s="1"/>
  <c r="K1289" i="3"/>
  <c r="J1289" i="3"/>
  <c r="I1289" i="3"/>
  <c r="H1289" i="3"/>
  <c r="L1289" i="3" s="1"/>
  <c r="K1288" i="3"/>
  <c r="J1288" i="3"/>
  <c r="I1288" i="3"/>
  <c r="H1288" i="3"/>
  <c r="L1288" i="3" s="1"/>
  <c r="K1287" i="3"/>
  <c r="J1287" i="3"/>
  <c r="I1287" i="3"/>
  <c r="H1287" i="3"/>
  <c r="L1287" i="3" s="1"/>
  <c r="K1286" i="3"/>
  <c r="J1286" i="3"/>
  <c r="I1286" i="3"/>
  <c r="H1286" i="3"/>
  <c r="L1286" i="3" s="1"/>
  <c r="K1285" i="3"/>
  <c r="J1285" i="3"/>
  <c r="I1285" i="3"/>
  <c r="H1285" i="3"/>
  <c r="L1285" i="3" s="1"/>
  <c r="K1284" i="3"/>
  <c r="J1284" i="3"/>
  <c r="I1284" i="3"/>
  <c r="H1284" i="3"/>
  <c r="L1284" i="3" s="1"/>
  <c r="K1283" i="3"/>
  <c r="J1283" i="3"/>
  <c r="I1283" i="3"/>
  <c r="H1283" i="3"/>
  <c r="L1283" i="3" s="1"/>
  <c r="K1282" i="3"/>
  <c r="J1282" i="3"/>
  <c r="I1282" i="3"/>
  <c r="H1282" i="3"/>
  <c r="L1282" i="3" s="1"/>
  <c r="K1281" i="3"/>
  <c r="J1281" i="3"/>
  <c r="I1281" i="3"/>
  <c r="H1281" i="3"/>
  <c r="L1281" i="3" s="1"/>
  <c r="K1280" i="3"/>
  <c r="J1280" i="3"/>
  <c r="I1280" i="3"/>
  <c r="H1280" i="3"/>
  <c r="L1280" i="3" s="1"/>
  <c r="K1279" i="3"/>
  <c r="J1279" i="3"/>
  <c r="I1279" i="3"/>
  <c r="H1279" i="3"/>
  <c r="L1279" i="3" s="1"/>
  <c r="K1278" i="3"/>
  <c r="J1278" i="3"/>
  <c r="I1278" i="3"/>
  <c r="H1278" i="3"/>
  <c r="L1278" i="3" s="1"/>
  <c r="K1277" i="3"/>
  <c r="J1277" i="3"/>
  <c r="I1277" i="3"/>
  <c r="H1277" i="3"/>
  <c r="L1277" i="3" s="1"/>
  <c r="K1276" i="3"/>
  <c r="J1276" i="3"/>
  <c r="I1276" i="3"/>
  <c r="H1276" i="3"/>
  <c r="L1276" i="3" s="1"/>
  <c r="K1275" i="3"/>
  <c r="J1275" i="3"/>
  <c r="I1275" i="3"/>
  <c r="H1275" i="3"/>
  <c r="L1275" i="3" s="1"/>
  <c r="K1274" i="3"/>
  <c r="J1274" i="3"/>
  <c r="I1274" i="3"/>
  <c r="H1274" i="3"/>
  <c r="L1274" i="3" s="1"/>
  <c r="K1273" i="3"/>
  <c r="J1273" i="3"/>
  <c r="I1273" i="3"/>
  <c r="H1273" i="3"/>
  <c r="L1273" i="3" s="1"/>
  <c r="K1272" i="3"/>
  <c r="J1272" i="3"/>
  <c r="I1272" i="3"/>
  <c r="H1272" i="3"/>
  <c r="L1272" i="3" s="1"/>
  <c r="K1271" i="3"/>
  <c r="J1271" i="3"/>
  <c r="I1271" i="3"/>
  <c r="H1271" i="3"/>
  <c r="L1271" i="3" s="1"/>
  <c r="K1270" i="3"/>
  <c r="J1270" i="3"/>
  <c r="I1270" i="3"/>
  <c r="H1270" i="3"/>
  <c r="L1270" i="3" s="1"/>
  <c r="K1269" i="3"/>
  <c r="J1269" i="3"/>
  <c r="I1269" i="3"/>
  <c r="H1269" i="3"/>
  <c r="L1269" i="3" s="1"/>
  <c r="K1268" i="3"/>
  <c r="J1268" i="3"/>
  <c r="I1268" i="3"/>
  <c r="H1268" i="3"/>
  <c r="L1268" i="3" s="1"/>
  <c r="K1267" i="3"/>
  <c r="J1267" i="3"/>
  <c r="I1267" i="3"/>
  <c r="H1267" i="3"/>
  <c r="L1267" i="3" s="1"/>
  <c r="K1266" i="3"/>
  <c r="J1266" i="3"/>
  <c r="I1266" i="3"/>
  <c r="H1266" i="3"/>
  <c r="L1266" i="3" s="1"/>
  <c r="K1265" i="3"/>
  <c r="J1265" i="3"/>
  <c r="I1265" i="3"/>
  <c r="H1265" i="3"/>
  <c r="L1265" i="3" s="1"/>
  <c r="K1264" i="3"/>
  <c r="J1264" i="3"/>
  <c r="I1264" i="3"/>
  <c r="H1264" i="3"/>
  <c r="L1264" i="3" s="1"/>
  <c r="K1263" i="3"/>
  <c r="J1263" i="3"/>
  <c r="I1263" i="3"/>
  <c r="H1263" i="3"/>
  <c r="L1263" i="3" s="1"/>
  <c r="K1262" i="3"/>
  <c r="J1262" i="3"/>
  <c r="I1262" i="3"/>
  <c r="H1262" i="3"/>
  <c r="L1262" i="3" s="1"/>
  <c r="K1261" i="3"/>
  <c r="J1261" i="3"/>
  <c r="I1261" i="3"/>
  <c r="H1261" i="3"/>
  <c r="L1261" i="3" s="1"/>
  <c r="K1260" i="3"/>
  <c r="J1260" i="3"/>
  <c r="I1260" i="3"/>
  <c r="H1260" i="3"/>
  <c r="L1260" i="3" s="1"/>
  <c r="K1259" i="3"/>
  <c r="J1259" i="3"/>
  <c r="I1259" i="3"/>
  <c r="H1259" i="3"/>
  <c r="L1259" i="3" s="1"/>
  <c r="K1258" i="3"/>
  <c r="J1258" i="3"/>
  <c r="I1258" i="3"/>
  <c r="H1258" i="3"/>
  <c r="L1258" i="3" s="1"/>
  <c r="K1257" i="3"/>
  <c r="J1257" i="3"/>
  <c r="I1257" i="3"/>
  <c r="H1257" i="3"/>
  <c r="L1257" i="3" s="1"/>
  <c r="K1256" i="3"/>
  <c r="J1256" i="3"/>
  <c r="I1256" i="3"/>
  <c r="H1256" i="3"/>
  <c r="L1256" i="3" s="1"/>
  <c r="K1255" i="3"/>
  <c r="J1255" i="3"/>
  <c r="I1255" i="3"/>
  <c r="H1255" i="3"/>
  <c r="L1255" i="3" s="1"/>
  <c r="K1254" i="3"/>
  <c r="J1254" i="3"/>
  <c r="I1254" i="3"/>
  <c r="H1254" i="3"/>
  <c r="L1254" i="3" s="1"/>
  <c r="K1253" i="3"/>
  <c r="J1253" i="3"/>
  <c r="I1253" i="3"/>
  <c r="H1253" i="3"/>
  <c r="L1253" i="3" s="1"/>
  <c r="K1252" i="3"/>
  <c r="J1252" i="3"/>
  <c r="I1252" i="3"/>
  <c r="H1252" i="3"/>
  <c r="L1252" i="3" s="1"/>
  <c r="K1251" i="3"/>
  <c r="J1251" i="3"/>
  <c r="I1251" i="3"/>
  <c r="H1251" i="3"/>
  <c r="L1251" i="3" s="1"/>
  <c r="K1250" i="3"/>
  <c r="J1250" i="3"/>
  <c r="I1250" i="3"/>
  <c r="H1250" i="3"/>
  <c r="L1250" i="3" s="1"/>
  <c r="K1249" i="3"/>
  <c r="J1249" i="3"/>
  <c r="I1249" i="3"/>
  <c r="H1249" i="3"/>
  <c r="L1249" i="3" s="1"/>
  <c r="K1248" i="3"/>
  <c r="J1248" i="3"/>
  <c r="I1248" i="3"/>
  <c r="H1248" i="3"/>
  <c r="L1248" i="3" s="1"/>
  <c r="K1247" i="3"/>
  <c r="J1247" i="3"/>
  <c r="I1247" i="3"/>
  <c r="H1247" i="3"/>
  <c r="L1247" i="3" s="1"/>
  <c r="K1246" i="3"/>
  <c r="J1246" i="3"/>
  <c r="I1246" i="3"/>
  <c r="H1246" i="3"/>
  <c r="L1246" i="3" s="1"/>
  <c r="K1245" i="3"/>
  <c r="J1245" i="3"/>
  <c r="I1245" i="3"/>
  <c r="H1245" i="3"/>
  <c r="L1245" i="3" s="1"/>
  <c r="K1244" i="3"/>
  <c r="J1244" i="3"/>
  <c r="I1244" i="3"/>
  <c r="H1244" i="3"/>
  <c r="L1244" i="3" s="1"/>
  <c r="K1243" i="3"/>
  <c r="J1243" i="3"/>
  <c r="I1243" i="3"/>
  <c r="H1243" i="3"/>
  <c r="H2118" i="2"/>
  <c r="G2118" i="2"/>
  <c r="L2115" i="2"/>
  <c r="K2115" i="2"/>
  <c r="J2115" i="2"/>
  <c r="M2113" i="2"/>
  <c r="L2112" i="2"/>
  <c r="K2112" i="2"/>
  <c r="J2112" i="2"/>
  <c r="M2111" i="2"/>
  <c r="M2110" i="2"/>
  <c r="I2109" i="2"/>
  <c r="H2109" i="2"/>
  <c r="H2108" i="2" s="1"/>
  <c r="G2109" i="2"/>
  <c r="G2108" i="2" s="1"/>
  <c r="M2107" i="2"/>
  <c r="M2106" i="2"/>
  <c r="M2105" i="2"/>
  <c r="M2104" i="2"/>
  <c r="M2103" i="2"/>
  <c r="M2102" i="2"/>
  <c r="M2101" i="2"/>
  <c r="M2100" i="2"/>
  <c r="M2099" i="2"/>
  <c r="M2098" i="2"/>
  <c r="L2097" i="2"/>
  <c r="L2096" i="2" s="1"/>
  <c r="K2097" i="2"/>
  <c r="K2096" i="2" s="1"/>
  <c r="J2097" i="2"/>
  <c r="H2097" i="2"/>
  <c r="H2096" i="2" s="1"/>
  <c r="G2097" i="2"/>
  <c r="G2096" i="2" s="1"/>
  <c r="I2095" i="2"/>
  <c r="M2094" i="2"/>
  <c r="M2093" i="2"/>
  <c r="M2092" i="2"/>
  <c r="M2091" i="2"/>
  <c r="L2084" i="2"/>
  <c r="K2084" i="2"/>
  <c r="J2084" i="2"/>
  <c r="M2089" i="2"/>
  <c r="M2088" i="2"/>
  <c r="M2087" i="2"/>
  <c r="M2086" i="2"/>
  <c r="M2085" i="2"/>
  <c r="H2084" i="2"/>
  <c r="G2084" i="2"/>
  <c r="M2083" i="2"/>
  <c r="M2082" i="2"/>
  <c r="H2082" i="2"/>
  <c r="G2082" i="2"/>
  <c r="M2081" i="2"/>
  <c r="M2080" i="2"/>
  <c r="H2080" i="2"/>
  <c r="G2080" i="2"/>
  <c r="M2079" i="2"/>
  <c r="M2078" i="2"/>
  <c r="M2077" i="2"/>
  <c r="H2077" i="2"/>
  <c r="G2077" i="2"/>
  <c r="M2076" i="2"/>
  <c r="L2075" i="2"/>
  <c r="K2075" i="2"/>
  <c r="J2075" i="2"/>
  <c r="H2075" i="2"/>
  <c r="G2075" i="2"/>
  <c r="M2074" i="2"/>
  <c r="M2073" i="2"/>
  <c r="M2072" i="2"/>
  <c r="M2071" i="2"/>
  <c r="M2070" i="2"/>
  <c r="M2069" i="2"/>
  <c r="L2068" i="2"/>
  <c r="K2068" i="2"/>
  <c r="J2068" i="2"/>
  <c r="H2068" i="2"/>
  <c r="G2068" i="2"/>
  <c r="M2067" i="2"/>
  <c r="M2066" i="2"/>
  <c r="M2065" i="2"/>
  <c r="M2064" i="2"/>
  <c r="L2063" i="2"/>
  <c r="K2063" i="2"/>
  <c r="J2063" i="2"/>
  <c r="H2063" i="2"/>
  <c r="G2063" i="2"/>
  <c r="M2062" i="2"/>
  <c r="M2061" i="2"/>
  <c r="M2060" i="2"/>
  <c r="L2059" i="2"/>
  <c r="K2059" i="2"/>
  <c r="J2059" i="2"/>
  <c r="H2059" i="2"/>
  <c r="G2059" i="2"/>
  <c r="L2054" i="2"/>
  <c r="K2054" i="2"/>
  <c r="J2054" i="2"/>
  <c r="M2057" i="2"/>
  <c r="M2056" i="2"/>
  <c r="M2055" i="2"/>
  <c r="H2054" i="2"/>
  <c r="G2054" i="2"/>
  <c r="I2053" i="2"/>
  <c r="I2052" i="2" s="1"/>
  <c r="M2051" i="2"/>
  <c r="M2050" i="2"/>
  <c r="L2049" i="2"/>
  <c r="L2048" i="2" s="1"/>
  <c r="K2049" i="2"/>
  <c r="K2048" i="2" s="1"/>
  <c r="H2049" i="2"/>
  <c r="H2048" i="2" s="1"/>
  <c r="G2049" i="2"/>
  <c r="G2048" i="2" s="1"/>
  <c r="M2047" i="2"/>
  <c r="L2046" i="2"/>
  <c r="L2045" i="2" s="1"/>
  <c r="K2046" i="2"/>
  <c r="K2045" i="2" s="1"/>
  <c r="H2046" i="2"/>
  <c r="H2045" i="2" s="1"/>
  <c r="G2046" i="2"/>
  <c r="G2045" i="2" s="1"/>
  <c r="G2127" i="2" l="1"/>
  <c r="K2127" i="2"/>
  <c r="L2127" i="2"/>
  <c r="D1305" i="3"/>
  <c r="M2068" i="2"/>
  <c r="M2059" i="2"/>
  <c r="M2097" i="2"/>
  <c r="L2109" i="2"/>
  <c r="L2108" i="2" s="1"/>
  <c r="K2044" i="2"/>
  <c r="K2118" i="2" s="1"/>
  <c r="L2044" i="2"/>
  <c r="L2118" i="2" s="1"/>
  <c r="L2095" i="2"/>
  <c r="L2120" i="2" s="1"/>
  <c r="K2109" i="2"/>
  <c r="K2108" i="2" s="1"/>
  <c r="K2095" i="2" s="1"/>
  <c r="K2120" i="2" s="1"/>
  <c r="K2053" i="2"/>
  <c r="K2052" i="2" s="1"/>
  <c r="K2119" i="2" s="1"/>
  <c r="H2053" i="2"/>
  <c r="H2052" i="2" s="1"/>
  <c r="H2119" i="2" s="1"/>
  <c r="M2112" i="2"/>
  <c r="M2075" i="2"/>
  <c r="J2096" i="2"/>
  <c r="M2096" i="2" s="1"/>
  <c r="G2053" i="2"/>
  <c r="G2052" i="2" s="1"/>
  <c r="G2119" i="2" s="1"/>
  <c r="M2115" i="2"/>
  <c r="L2053" i="2"/>
  <c r="L2052" i="2" s="1"/>
  <c r="L2119" i="2" s="1"/>
  <c r="G2095" i="2"/>
  <c r="G2120" i="2" s="1"/>
  <c r="H2095" i="2"/>
  <c r="H2120" i="2" s="1"/>
  <c r="M2129" i="2"/>
  <c r="M2128" i="2" s="1"/>
  <c r="J2128" i="2"/>
  <c r="I1302" i="3"/>
  <c r="I1305" i="3" s="1"/>
  <c r="K1302" i="3"/>
  <c r="K1305" i="3" s="1"/>
  <c r="J1302" i="3"/>
  <c r="J1305" i="3" s="1"/>
  <c r="M2084" i="2"/>
  <c r="M2054" i="2"/>
  <c r="J2109" i="2"/>
  <c r="M2058" i="2"/>
  <c r="M2090" i="2"/>
  <c r="J2053" i="2"/>
  <c r="M2063" i="2"/>
  <c r="H1302" i="3"/>
  <c r="H1305" i="3" s="1"/>
  <c r="L1243" i="3"/>
  <c r="L1302" i="3" s="1"/>
  <c r="H1304" i="3"/>
  <c r="L1303" i="3"/>
  <c r="L1304" i="3" s="1"/>
  <c r="H2121" i="2" l="1"/>
  <c r="K2121" i="2"/>
  <c r="G2121" i="2"/>
  <c r="K2043" i="2"/>
  <c r="M2049" i="2"/>
  <c r="M2048" i="2"/>
  <c r="M2109" i="2"/>
  <c r="J2108" i="2"/>
  <c r="M2046" i="2"/>
  <c r="H2043" i="2"/>
  <c r="G2043" i="2"/>
  <c r="M2053" i="2"/>
  <c r="J2052" i="2"/>
  <c r="J2165" i="2"/>
  <c r="J2166" i="2" s="1"/>
  <c r="J2127" i="2"/>
  <c r="L2043" i="2"/>
  <c r="M2165" i="2"/>
  <c r="M2166" i="2" s="1"/>
  <c r="M2127" i="2"/>
  <c r="L2121" i="2"/>
  <c r="L1305" i="3"/>
  <c r="J2119" i="2" l="1"/>
  <c r="M2052" i="2"/>
  <c r="M2119" i="2" s="1"/>
  <c r="M2045" i="2"/>
  <c r="M2108" i="2"/>
  <c r="M2095" i="2" s="1"/>
  <c r="M2120" i="2" s="1"/>
  <c r="J2095" i="2"/>
  <c r="J2120" i="2" s="1"/>
  <c r="G1235" i="3"/>
  <c r="G1234" i="3"/>
  <c r="F1234" i="3"/>
  <c r="E1234" i="3"/>
  <c r="D1234" i="3"/>
  <c r="K1233" i="3"/>
  <c r="J1233" i="3"/>
  <c r="I1233" i="3"/>
  <c r="H1233" i="3"/>
  <c r="L1233" i="3" s="1"/>
  <c r="K1232" i="3"/>
  <c r="J1232" i="3"/>
  <c r="I1232" i="3"/>
  <c r="H1232" i="3"/>
  <c r="F1231" i="3"/>
  <c r="F1235" i="3" s="1"/>
  <c r="E1231" i="3"/>
  <c r="E1235" i="3" s="1"/>
  <c r="D1231" i="3"/>
  <c r="K1230" i="3"/>
  <c r="J1230" i="3"/>
  <c r="I1230" i="3"/>
  <c r="H1230" i="3"/>
  <c r="L1230" i="3" s="1"/>
  <c r="K1229" i="3"/>
  <c r="J1229" i="3"/>
  <c r="I1229" i="3"/>
  <c r="H1229" i="3"/>
  <c r="L1229" i="3" s="1"/>
  <c r="K1228" i="3"/>
  <c r="J1228" i="3"/>
  <c r="I1228" i="3"/>
  <c r="H1228" i="3"/>
  <c r="L1228" i="3" s="1"/>
  <c r="K1227" i="3"/>
  <c r="J1227" i="3"/>
  <c r="I1227" i="3"/>
  <c r="H1227" i="3"/>
  <c r="L1227" i="3" s="1"/>
  <c r="K1226" i="3"/>
  <c r="J1226" i="3"/>
  <c r="I1226" i="3"/>
  <c r="H1226" i="3"/>
  <c r="L1226" i="3" s="1"/>
  <c r="K1225" i="3"/>
  <c r="J1225" i="3"/>
  <c r="I1225" i="3"/>
  <c r="H1225" i="3"/>
  <c r="L1225" i="3" s="1"/>
  <c r="K1224" i="3"/>
  <c r="J1224" i="3"/>
  <c r="I1224" i="3"/>
  <c r="H1224" i="3"/>
  <c r="L1224" i="3" s="1"/>
  <c r="K1223" i="3"/>
  <c r="J1223" i="3"/>
  <c r="I1223" i="3"/>
  <c r="H1223" i="3"/>
  <c r="L1223" i="3" s="1"/>
  <c r="K1222" i="3"/>
  <c r="J1222" i="3"/>
  <c r="I1222" i="3"/>
  <c r="H1222" i="3"/>
  <c r="L1222" i="3" s="1"/>
  <c r="K1221" i="3"/>
  <c r="J1221" i="3"/>
  <c r="I1221" i="3"/>
  <c r="H1221" i="3"/>
  <c r="L1221" i="3" s="1"/>
  <c r="K1220" i="3"/>
  <c r="J1220" i="3"/>
  <c r="I1220" i="3"/>
  <c r="H1220" i="3"/>
  <c r="L1220" i="3" s="1"/>
  <c r="K1219" i="3"/>
  <c r="J1219" i="3"/>
  <c r="I1219" i="3"/>
  <c r="H1219" i="3"/>
  <c r="L1219" i="3" s="1"/>
  <c r="K1218" i="3"/>
  <c r="J1218" i="3"/>
  <c r="I1218" i="3"/>
  <c r="H1218" i="3"/>
  <c r="L1218" i="3" s="1"/>
  <c r="K1217" i="3"/>
  <c r="J1217" i="3"/>
  <c r="I1217" i="3"/>
  <c r="H1217" i="3"/>
  <c r="L1217" i="3" s="1"/>
  <c r="K1216" i="3"/>
  <c r="J1216" i="3"/>
  <c r="I1216" i="3"/>
  <c r="H1216" i="3"/>
  <c r="L1216" i="3" s="1"/>
  <c r="K1215" i="3"/>
  <c r="J1215" i="3"/>
  <c r="I1215" i="3"/>
  <c r="H1215" i="3"/>
  <c r="L1215" i="3" s="1"/>
  <c r="K1214" i="3"/>
  <c r="J1214" i="3"/>
  <c r="I1214" i="3"/>
  <c r="H1214" i="3"/>
  <c r="L1214" i="3" s="1"/>
  <c r="K1213" i="3"/>
  <c r="J1213" i="3"/>
  <c r="I1213" i="3"/>
  <c r="H1213" i="3"/>
  <c r="L1213" i="3" s="1"/>
  <c r="K1212" i="3"/>
  <c r="J1212" i="3"/>
  <c r="I1212" i="3"/>
  <c r="H1212" i="3"/>
  <c r="L1212" i="3" s="1"/>
  <c r="K1211" i="3"/>
  <c r="J1211" i="3"/>
  <c r="I1211" i="3"/>
  <c r="H1211" i="3"/>
  <c r="L1211" i="3" s="1"/>
  <c r="K1210" i="3"/>
  <c r="J1210" i="3"/>
  <c r="I1210" i="3"/>
  <c r="H1210" i="3"/>
  <c r="L1210" i="3" s="1"/>
  <c r="K1209" i="3"/>
  <c r="J1209" i="3"/>
  <c r="I1209" i="3"/>
  <c r="H1209" i="3"/>
  <c r="L1209" i="3" s="1"/>
  <c r="K1208" i="3"/>
  <c r="J1208" i="3"/>
  <c r="I1208" i="3"/>
  <c r="H1208" i="3"/>
  <c r="L1208" i="3" s="1"/>
  <c r="K1207" i="3"/>
  <c r="J1207" i="3"/>
  <c r="I1207" i="3"/>
  <c r="H1207" i="3"/>
  <c r="L1207" i="3" s="1"/>
  <c r="K1206" i="3"/>
  <c r="J1206" i="3"/>
  <c r="I1206" i="3"/>
  <c r="H1206" i="3"/>
  <c r="L2034" i="2"/>
  <c r="K2034" i="2"/>
  <c r="M2032" i="2"/>
  <c r="M2031" i="2"/>
  <c r="L2030" i="2"/>
  <c r="K2030" i="2"/>
  <c r="K2029" i="2" s="1"/>
  <c r="J2030" i="2"/>
  <c r="H2030" i="2"/>
  <c r="H2029" i="2" s="1"/>
  <c r="G2030" i="2"/>
  <c r="G2029" i="2" s="1"/>
  <c r="L2029" i="2"/>
  <c r="M2028" i="2"/>
  <c r="M2027" i="2"/>
  <c r="M2026" i="2"/>
  <c r="L2025" i="2"/>
  <c r="L2024" i="2" s="1"/>
  <c r="K2025" i="2"/>
  <c r="K2024" i="2" s="1"/>
  <c r="J2025" i="2"/>
  <c r="H2025" i="2"/>
  <c r="H2024" i="2" s="1"/>
  <c r="G2025" i="2"/>
  <c r="G2024" i="2" s="1"/>
  <c r="M2023" i="2"/>
  <c r="L2022" i="2"/>
  <c r="L2021" i="2" s="1"/>
  <c r="K2022" i="2"/>
  <c r="K2021" i="2" s="1"/>
  <c r="J2022" i="2"/>
  <c r="H2022" i="2"/>
  <c r="H2021" i="2" s="1"/>
  <c r="G2022" i="2"/>
  <c r="G2021" i="2" s="1"/>
  <c r="M2020" i="2"/>
  <c r="M2019" i="2"/>
  <c r="M2018" i="2"/>
  <c r="M2017" i="2"/>
  <c r="M2016" i="2"/>
  <c r="M2015" i="2"/>
  <c r="M2014" i="2"/>
  <c r="L2013" i="2"/>
  <c r="L2012" i="2" s="1"/>
  <c r="K2013" i="2"/>
  <c r="K2012" i="2" s="1"/>
  <c r="J2013" i="2"/>
  <c r="J2012" i="2" s="1"/>
  <c r="H2013" i="2"/>
  <c r="H2012" i="2" s="1"/>
  <c r="G2013" i="2"/>
  <c r="G2012" i="2" s="1"/>
  <c r="I2011" i="2"/>
  <c r="I2036" i="2" s="1"/>
  <c r="M2010" i="2"/>
  <c r="L2009" i="2"/>
  <c r="L2008" i="2" s="1"/>
  <c r="K2009" i="2"/>
  <c r="K2008" i="2" s="1"/>
  <c r="J2009" i="2"/>
  <c r="H2009" i="2"/>
  <c r="H2008" i="2" s="1"/>
  <c r="G2009" i="2"/>
  <c r="G2008" i="2" s="1"/>
  <c r="M2007" i="2"/>
  <c r="M2006" i="2"/>
  <c r="M2005" i="2"/>
  <c r="M2004" i="2"/>
  <c r="M2003" i="2"/>
  <c r="M2002" i="2"/>
  <c r="M2001" i="2"/>
  <c r="M2000" i="2"/>
  <c r="L1999" i="2"/>
  <c r="K1999" i="2"/>
  <c r="J1999" i="2"/>
  <c r="H1999" i="2"/>
  <c r="G1999" i="2"/>
  <c r="M1998" i="2"/>
  <c r="L1997" i="2"/>
  <c r="K1997" i="2"/>
  <c r="J1997" i="2"/>
  <c r="H1997" i="2"/>
  <c r="G1997" i="2"/>
  <c r="M1996" i="2"/>
  <c r="L1995" i="2"/>
  <c r="K1995" i="2"/>
  <c r="J1995" i="2"/>
  <c r="H1995" i="2"/>
  <c r="G1995" i="2"/>
  <c r="M1994" i="2"/>
  <c r="M1993" i="2"/>
  <c r="L1992" i="2"/>
  <c r="K1992" i="2"/>
  <c r="J1992" i="2"/>
  <c r="H1992" i="2"/>
  <c r="G1992" i="2"/>
  <c r="M1991" i="2"/>
  <c r="L1990" i="2"/>
  <c r="K1990" i="2"/>
  <c r="J1990" i="2"/>
  <c r="I1990" i="2"/>
  <c r="I1971" i="2" s="1"/>
  <c r="I1970" i="2" s="1"/>
  <c r="I2035" i="2" s="1"/>
  <c r="H1990" i="2"/>
  <c r="G1990" i="2"/>
  <c r="M1989" i="2"/>
  <c r="M1988" i="2"/>
  <c r="M1987" i="2"/>
  <c r="L1986" i="2"/>
  <c r="K1986" i="2"/>
  <c r="J1986" i="2"/>
  <c r="H1986" i="2"/>
  <c r="G1986" i="2"/>
  <c r="M1985" i="2"/>
  <c r="M1984" i="2"/>
  <c r="M1983" i="2"/>
  <c r="L1982" i="2"/>
  <c r="K1982" i="2"/>
  <c r="J1982" i="2"/>
  <c r="H1982" i="2"/>
  <c r="G1982" i="2"/>
  <c r="M1981" i="2"/>
  <c r="M1980" i="2"/>
  <c r="M1979" i="2"/>
  <c r="M1978" i="2"/>
  <c r="M1977" i="2"/>
  <c r="L1976" i="2"/>
  <c r="K1976" i="2"/>
  <c r="J1976" i="2"/>
  <c r="H1976" i="2"/>
  <c r="G1976" i="2"/>
  <c r="M1975" i="2"/>
  <c r="M1974" i="2"/>
  <c r="M1973" i="2"/>
  <c r="L1972" i="2"/>
  <c r="K1972" i="2"/>
  <c r="J1972" i="2"/>
  <c r="H1972" i="2"/>
  <c r="G1972" i="2"/>
  <c r="M1969" i="2"/>
  <c r="M1968" i="2"/>
  <c r="M1967" i="2"/>
  <c r="I1967" i="2"/>
  <c r="I1966" i="2" s="1"/>
  <c r="I1962" i="2" s="1"/>
  <c r="I2034" i="2" s="1"/>
  <c r="H1967" i="2"/>
  <c r="H1966" i="2" s="1"/>
  <c r="G1967" i="2"/>
  <c r="G1966" i="2" s="1"/>
  <c r="M1966" i="2"/>
  <c r="M1965" i="2"/>
  <c r="M1964" i="2"/>
  <c r="I1964" i="2"/>
  <c r="H1964" i="2"/>
  <c r="H1963" i="2" s="1"/>
  <c r="G1964" i="2"/>
  <c r="G1963" i="2" s="1"/>
  <c r="M1963" i="2"/>
  <c r="M2025" i="2" l="1"/>
  <c r="M2022" i="2"/>
  <c r="M1982" i="2"/>
  <c r="M1997" i="2"/>
  <c r="J1231" i="3"/>
  <c r="J1235" i="3" s="1"/>
  <c r="K1231" i="3"/>
  <c r="K1235" i="3" s="1"/>
  <c r="I1234" i="3"/>
  <c r="J1234" i="3"/>
  <c r="M2009" i="2"/>
  <c r="M2030" i="2"/>
  <c r="M1992" i="2"/>
  <c r="H1962" i="2"/>
  <c r="H2034" i="2" s="1"/>
  <c r="K1971" i="2"/>
  <c r="K1970" i="2" s="1"/>
  <c r="K2035" i="2" s="1"/>
  <c r="H1971" i="2"/>
  <c r="H1970" i="2" s="1"/>
  <c r="H2035" i="2" s="1"/>
  <c r="M1976" i="2"/>
  <c r="G1971" i="2"/>
  <c r="G1970" i="2" s="1"/>
  <c r="G2035" i="2" s="1"/>
  <c r="K2011" i="2"/>
  <c r="K2036" i="2" s="1"/>
  <c r="M1990" i="2"/>
  <c r="L2011" i="2"/>
  <c r="L2036" i="2" s="1"/>
  <c r="L1971" i="2"/>
  <c r="L1970" i="2" s="1"/>
  <c r="L2035" i="2" s="1"/>
  <c r="M1986" i="2"/>
  <c r="G2011" i="2"/>
  <c r="G2036" i="2" s="1"/>
  <c r="G1962" i="2"/>
  <c r="H2011" i="2"/>
  <c r="H2036" i="2" s="1"/>
  <c r="I2037" i="2"/>
  <c r="D1235" i="3"/>
  <c r="J1971" i="2"/>
  <c r="M2012" i="2"/>
  <c r="K1234" i="3"/>
  <c r="J2043" i="2"/>
  <c r="M2043" i="2" s="1"/>
  <c r="J2118" i="2"/>
  <c r="J2121" i="2" s="1"/>
  <c r="M2044" i="2"/>
  <c r="M2118" i="2" s="1"/>
  <c r="M2121" i="2" s="1"/>
  <c r="J2024" i="2"/>
  <c r="M2024" i="2" s="1"/>
  <c r="M1972" i="2"/>
  <c r="M1995" i="2"/>
  <c r="M1999" i="2"/>
  <c r="M2013" i="2"/>
  <c r="J2021" i="2"/>
  <c r="M2021" i="2" s="1"/>
  <c r="J2029" i="2"/>
  <c r="M2029" i="2" s="1"/>
  <c r="J2008" i="2"/>
  <c r="M2008" i="2" s="1"/>
  <c r="I1231" i="3"/>
  <c r="I1235" i="3" s="1"/>
  <c r="H1231" i="3"/>
  <c r="H1235" i="3" s="1"/>
  <c r="L1206" i="3"/>
  <c r="L1231" i="3" s="1"/>
  <c r="H1234" i="3"/>
  <c r="L1232" i="3"/>
  <c r="L1234" i="3" s="1"/>
  <c r="J2034" i="2"/>
  <c r="M1962" i="2"/>
  <c r="M2034" i="2" s="1"/>
  <c r="L2037" i="2" l="1"/>
  <c r="L1961" i="2"/>
  <c r="K2037" i="2"/>
  <c r="K1961" i="2"/>
  <c r="G2034" i="2"/>
  <c r="G2037" i="2" s="1"/>
  <c r="G1961" i="2"/>
  <c r="M1971" i="2"/>
  <c r="J1970" i="2"/>
  <c r="H1961" i="2"/>
  <c r="H2037" i="2"/>
  <c r="J2011" i="2"/>
  <c r="J2036" i="2" s="1"/>
  <c r="M2011" i="2"/>
  <c r="M2036" i="2" s="1"/>
  <c r="L1235" i="3"/>
  <c r="J1961" i="2" l="1"/>
  <c r="M1961" i="2" s="1"/>
  <c r="J2035" i="2"/>
  <c r="J2037" i="2" s="1"/>
  <c r="M1970" i="2"/>
  <c r="M2035" i="2" s="1"/>
  <c r="M2037" i="2" s="1"/>
  <c r="G1198" i="3"/>
  <c r="G1197" i="3"/>
  <c r="F1197" i="3"/>
  <c r="E1197" i="3"/>
  <c r="D1197" i="3"/>
  <c r="K1196" i="3"/>
  <c r="K1197" i="3" s="1"/>
  <c r="J1196" i="3"/>
  <c r="J1197" i="3" s="1"/>
  <c r="I1196" i="3"/>
  <c r="I1197" i="3" s="1"/>
  <c r="H1196" i="3"/>
  <c r="F1195" i="3"/>
  <c r="F1198" i="3" s="1"/>
  <c r="E1195" i="3"/>
  <c r="E1198" i="3" s="1"/>
  <c r="D1195" i="3"/>
  <c r="J1194" i="3"/>
  <c r="I1194" i="3"/>
  <c r="G1194" i="3"/>
  <c r="K1193" i="3"/>
  <c r="J1193" i="3"/>
  <c r="I1193" i="3"/>
  <c r="H1193" i="3"/>
  <c r="L1193" i="3" s="1"/>
  <c r="J1192" i="3"/>
  <c r="I1192" i="3"/>
  <c r="G1192" i="3"/>
  <c r="K1191" i="3"/>
  <c r="J1191" i="3"/>
  <c r="I1191" i="3"/>
  <c r="H1191" i="3"/>
  <c r="L1191" i="3" s="1"/>
  <c r="J1190" i="3"/>
  <c r="I1190" i="3"/>
  <c r="G1190" i="3"/>
  <c r="K1189" i="3"/>
  <c r="J1189" i="3"/>
  <c r="I1189" i="3"/>
  <c r="H1189" i="3"/>
  <c r="L1189" i="3" s="1"/>
  <c r="J1188" i="3"/>
  <c r="I1188" i="3"/>
  <c r="G1188" i="3"/>
  <c r="K1187" i="3"/>
  <c r="J1187" i="3"/>
  <c r="I1187" i="3"/>
  <c r="H1187" i="3"/>
  <c r="L1187" i="3" s="1"/>
  <c r="K1186" i="3"/>
  <c r="J1186" i="3"/>
  <c r="I1186" i="3"/>
  <c r="H1186" i="3"/>
  <c r="L1186" i="3" s="1"/>
  <c r="J1185" i="3"/>
  <c r="I1185" i="3"/>
  <c r="G1185" i="3"/>
  <c r="J1184" i="3"/>
  <c r="I1184" i="3"/>
  <c r="G1184" i="3"/>
  <c r="J1183" i="3"/>
  <c r="I1183" i="3"/>
  <c r="G1183" i="3"/>
  <c r="K1182" i="3"/>
  <c r="J1182" i="3"/>
  <c r="I1182" i="3"/>
  <c r="H1182" i="3"/>
  <c r="L1182" i="3" s="1"/>
  <c r="J1181" i="3"/>
  <c r="I1181" i="3"/>
  <c r="G1181" i="3"/>
  <c r="K1180" i="3"/>
  <c r="J1180" i="3"/>
  <c r="I1180" i="3"/>
  <c r="H1180" i="3"/>
  <c r="L1180" i="3" s="1"/>
  <c r="J1179" i="3"/>
  <c r="I1179" i="3"/>
  <c r="G1179" i="3"/>
  <c r="J1178" i="3"/>
  <c r="I1178" i="3"/>
  <c r="G1178" i="3"/>
  <c r="J1177" i="3"/>
  <c r="I1177" i="3"/>
  <c r="G1177" i="3"/>
  <c r="J1176" i="3"/>
  <c r="I1176" i="3"/>
  <c r="G1176" i="3"/>
  <c r="K1175" i="3"/>
  <c r="J1175" i="3"/>
  <c r="I1175" i="3"/>
  <c r="H1175" i="3"/>
  <c r="L1175" i="3" s="1"/>
  <c r="J1174" i="3"/>
  <c r="I1174" i="3"/>
  <c r="G1174" i="3"/>
  <c r="J1173" i="3"/>
  <c r="I1173" i="3"/>
  <c r="G1173" i="3"/>
  <c r="J1172" i="3"/>
  <c r="I1172" i="3"/>
  <c r="G1172" i="3"/>
  <c r="J1171" i="3"/>
  <c r="I1171" i="3"/>
  <c r="G1171" i="3"/>
  <c r="K1170" i="3"/>
  <c r="J1170" i="3"/>
  <c r="I1170" i="3"/>
  <c r="H1170" i="3"/>
  <c r="L1170" i="3" s="1"/>
  <c r="J1169" i="3"/>
  <c r="I1169" i="3"/>
  <c r="G1169" i="3"/>
  <c r="J1168" i="3"/>
  <c r="I1168" i="3"/>
  <c r="G1168" i="3"/>
  <c r="J1167" i="3"/>
  <c r="I1167" i="3"/>
  <c r="G1167" i="3"/>
  <c r="J1166" i="3"/>
  <c r="I1166" i="3"/>
  <c r="G1166" i="3"/>
  <c r="K1165" i="3"/>
  <c r="J1165" i="3"/>
  <c r="I1165" i="3"/>
  <c r="H1165" i="3"/>
  <c r="L1165" i="3" s="1"/>
  <c r="J1164" i="3"/>
  <c r="I1164" i="3"/>
  <c r="G1164" i="3"/>
  <c r="K1163" i="3"/>
  <c r="J1163" i="3"/>
  <c r="I1163" i="3"/>
  <c r="H1163" i="3"/>
  <c r="L1163" i="3" s="1"/>
  <c r="J1162" i="3"/>
  <c r="I1162" i="3"/>
  <c r="G1162" i="3"/>
  <c r="J1161" i="3"/>
  <c r="I1161" i="3"/>
  <c r="G1161" i="3"/>
  <c r="J1160" i="3"/>
  <c r="I1160" i="3"/>
  <c r="G1160" i="3"/>
  <c r="K1159" i="3"/>
  <c r="J1159" i="3"/>
  <c r="I1159" i="3"/>
  <c r="H1159" i="3"/>
  <c r="L1159" i="3" s="1"/>
  <c r="J1158" i="3"/>
  <c r="I1158" i="3"/>
  <c r="G1158" i="3"/>
  <c r="J1157" i="3"/>
  <c r="I1157" i="3"/>
  <c r="G1157" i="3"/>
  <c r="J1156" i="3"/>
  <c r="I1156" i="3"/>
  <c r="G1156" i="3"/>
  <c r="J1155" i="3"/>
  <c r="I1155" i="3"/>
  <c r="G1155" i="3"/>
  <c r="J1154" i="3"/>
  <c r="I1154" i="3"/>
  <c r="G1154" i="3"/>
  <c r="K1153" i="3"/>
  <c r="J1153" i="3"/>
  <c r="I1153" i="3"/>
  <c r="H1153" i="3"/>
  <c r="L1153" i="3" s="1"/>
  <c r="J1152" i="3"/>
  <c r="I1152" i="3"/>
  <c r="G1152" i="3"/>
  <c r="J1151" i="3"/>
  <c r="I1151" i="3"/>
  <c r="G1151" i="3"/>
  <c r="J1150" i="3"/>
  <c r="I1150" i="3"/>
  <c r="G1150" i="3"/>
  <c r="K1149" i="3"/>
  <c r="J1149" i="3"/>
  <c r="I1149" i="3"/>
  <c r="H1149" i="3"/>
  <c r="L1149" i="3" s="1"/>
  <c r="J1148" i="3"/>
  <c r="I1148" i="3"/>
  <c r="G1148" i="3"/>
  <c r="K1147" i="3"/>
  <c r="J1147" i="3"/>
  <c r="I1147" i="3"/>
  <c r="H1147" i="3"/>
  <c r="L1147" i="3" s="1"/>
  <c r="J1146" i="3"/>
  <c r="I1146" i="3"/>
  <c r="G1146" i="3"/>
  <c r="J1145" i="3"/>
  <c r="I1145" i="3"/>
  <c r="G1145" i="3"/>
  <c r="J1144" i="3"/>
  <c r="I1144" i="3"/>
  <c r="G1144" i="3"/>
  <c r="K1143" i="3"/>
  <c r="J1143" i="3"/>
  <c r="I1143" i="3"/>
  <c r="H1143" i="3"/>
  <c r="L1143" i="3" s="1"/>
  <c r="J1142" i="3"/>
  <c r="I1142" i="3"/>
  <c r="G1142" i="3"/>
  <c r="K1141" i="3"/>
  <c r="J1141" i="3"/>
  <c r="I1141" i="3"/>
  <c r="H1141" i="3"/>
  <c r="L1141" i="3" s="1"/>
  <c r="J1140" i="3"/>
  <c r="I1140" i="3"/>
  <c r="G1140" i="3"/>
  <c r="J1139" i="3"/>
  <c r="I1139" i="3"/>
  <c r="G1139" i="3"/>
  <c r="J1138" i="3"/>
  <c r="I1138" i="3"/>
  <c r="G1138" i="3"/>
  <c r="K1137" i="3"/>
  <c r="J1137" i="3"/>
  <c r="I1137" i="3"/>
  <c r="H1137" i="3"/>
  <c r="L1137" i="3" s="1"/>
  <c r="J1136" i="3"/>
  <c r="I1136" i="3"/>
  <c r="G1136" i="3"/>
  <c r="J1135" i="3"/>
  <c r="I1135" i="3"/>
  <c r="G1135" i="3"/>
  <c r="J1134" i="3"/>
  <c r="I1134" i="3"/>
  <c r="G1134" i="3"/>
  <c r="K1133" i="3"/>
  <c r="J1133" i="3"/>
  <c r="I1133" i="3"/>
  <c r="H1133" i="3"/>
  <c r="L1133" i="3" s="1"/>
  <c r="J1132" i="3"/>
  <c r="I1132" i="3"/>
  <c r="G1132" i="3"/>
  <c r="J1131" i="3"/>
  <c r="I1131" i="3"/>
  <c r="G1131" i="3"/>
  <c r="J1130" i="3"/>
  <c r="I1130" i="3"/>
  <c r="G1130" i="3"/>
  <c r="K1129" i="3"/>
  <c r="J1129" i="3"/>
  <c r="I1129" i="3"/>
  <c r="H1129" i="3"/>
  <c r="L1129" i="3" s="1"/>
  <c r="K1128" i="3"/>
  <c r="J1128" i="3"/>
  <c r="I1128" i="3"/>
  <c r="H1128" i="3"/>
  <c r="L1128" i="3" s="1"/>
  <c r="J1127" i="3"/>
  <c r="I1127" i="3"/>
  <c r="G1127" i="3"/>
  <c r="J1126" i="3"/>
  <c r="I1126" i="3"/>
  <c r="G1126" i="3"/>
  <c r="J1125" i="3"/>
  <c r="I1125" i="3"/>
  <c r="G1125" i="3"/>
  <c r="K1124" i="3"/>
  <c r="J1124" i="3"/>
  <c r="I1124" i="3"/>
  <c r="H1124" i="3"/>
  <c r="L1124" i="3" s="1"/>
  <c r="J1123" i="3"/>
  <c r="I1123" i="3"/>
  <c r="G1123" i="3"/>
  <c r="K1122" i="3"/>
  <c r="J1122" i="3"/>
  <c r="I1122" i="3"/>
  <c r="H1122" i="3"/>
  <c r="L1122" i="3" s="1"/>
  <c r="J1121" i="3"/>
  <c r="I1121" i="3"/>
  <c r="G1121" i="3"/>
  <c r="J1120" i="3"/>
  <c r="I1120" i="3"/>
  <c r="G1120" i="3"/>
  <c r="K1119" i="3"/>
  <c r="J1119" i="3"/>
  <c r="I1119" i="3"/>
  <c r="H1119" i="3"/>
  <c r="L1119" i="3" s="1"/>
  <c r="J1118" i="3"/>
  <c r="I1118" i="3"/>
  <c r="G1118" i="3"/>
  <c r="J1117" i="3"/>
  <c r="I1117" i="3"/>
  <c r="G1117" i="3"/>
  <c r="J1116" i="3"/>
  <c r="I1116" i="3"/>
  <c r="G1116" i="3"/>
  <c r="K1115" i="3"/>
  <c r="J1115" i="3"/>
  <c r="I1115" i="3"/>
  <c r="H1115" i="3"/>
  <c r="L1115" i="3" s="1"/>
  <c r="J1114" i="3"/>
  <c r="I1114" i="3"/>
  <c r="G1114" i="3"/>
  <c r="J1113" i="3"/>
  <c r="I1113" i="3"/>
  <c r="G1113" i="3"/>
  <c r="K1112" i="3"/>
  <c r="J1112" i="3"/>
  <c r="I1112" i="3"/>
  <c r="H1112" i="3"/>
  <c r="L1112" i="3" s="1"/>
  <c r="J1111" i="3"/>
  <c r="I1111" i="3"/>
  <c r="G1111" i="3"/>
  <c r="K1110" i="3"/>
  <c r="J1110" i="3"/>
  <c r="I1110" i="3"/>
  <c r="H1110" i="3"/>
  <c r="L1110" i="3" s="1"/>
  <c r="J1109" i="3"/>
  <c r="I1109" i="3"/>
  <c r="G1109" i="3"/>
  <c r="J1108" i="3"/>
  <c r="I1108" i="3"/>
  <c r="G1108" i="3"/>
  <c r="K1107" i="3"/>
  <c r="J1107" i="3"/>
  <c r="I1107" i="3"/>
  <c r="H1107" i="3"/>
  <c r="L1107" i="3" s="1"/>
  <c r="J1106" i="3"/>
  <c r="I1106" i="3"/>
  <c r="G1106" i="3"/>
  <c r="K1105" i="3"/>
  <c r="J1105" i="3"/>
  <c r="I1105" i="3"/>
  <c r="H1105" i="3"/>
  <c r="L1953" i="2"/>
  <c r="K1953" i="2"/>
  <c r="M1951" i="2"/>
  <c r="H1951" i="2"/>
  <c r="M1950" i="2"/>
  <c r="L1949" i="2"/>
  <c r="K1949" i="2"/>
  <c r="J1949" i="2"/>
  <c r="H1949" i="2"/>
  <c r="G1949" i="2"/>
  <c r="M1948" i="2"/>
  <c r="L1947" i="2"/>
  <c r="K1947" i="2"/>
  <c r="J1947" i="2"/>
  <c r="H1947" i="2"/>
  <c r="G1947" i="2"/>
  <c r="M1946" i="2"/>
  <c r="M1945" i="2" s="1"/>
  <c r="L1945" i="2"/>
  <c r="K1945" i="2"/>
  <c r="J1945" i="2"/>
  <c r="I1945" i="2"/>
  <c r="I1933" i="2" s="1"/>
  <c r="I1932" i="2" s="1"/>
  <c r="I1923" i="2" s="1"/>
  <c r="H1945" i="2"/>
  <c r="G1945" i="2"/>
  <c r="M1944" i="2"/>
  <c r="M1943" i="2"/>
  <c r="M1942" i="2"/>
  <c r="M1941" i="2"/>
  <c r="L1940" i="2"/>
  <c r="K1940" i="2"/>
  <c r="J1940" i="2"/>
  <c r="H1940" i="2"/>
  <c r="G1940" i="2"/>
  <c r="M1939" i="2"/>
  <c r="M1938" i="2"/>
  <c r="M1937" i="2"/>
  <c r="L1936" i="2"/>
  <c r="K1936" i="2"/>
  <c r="J1936" i="2"/>
  <c r="H1936" i="2"/>
  <c r="G1936" i="2"/>
  <c r="M1935" i="2"/>
  <c r="H1935" i="2"/>
  <c r="H1934" i="2" s="1"/>
  <c r="L1934" i="2"/>
  <c r="K1934" i="2"/>
  <c r="J1934" i="2"/>
  <c r="G1934" i="2"/>
  <c r="M1931" i="2"/>
  <c r="M1930" i="2"/>
  <c r="I1929" i="2"/>
  <c r="H1929" i="2"/>
  <c r="H1928" i="2" s="1"/>
  <c r="G1929" i="2"/>
  <c r="G1928" i="2" s="1"/>
  <c r="M1927" i="2"/>
  <c r="I1926" i="2"/>
  <c r="H1926" i="2"/>
  <c r="H1925" i="2" s="1"/>
  <c r="G1926" i="2"/>
  <c r="G1925" i="2" s="1"/>
  <c r="K1933" i="2" l="1"/>
  <c r="K1932" i="2" s="1"/>
  <c r="K1923" i="2" s="1"/>
  <c r="M1934" i="2"/>
  <c r="M1949" i="2"/>
  <c r="M1940" i="2"/>
  <c r="I1195" i="3"/>
  <c r="I1198" i="3" s="1"/>
  <c r="H1933" i="2"/>
  <c r="H1932" i="2" s="1"/>
  <c r="H1954" i="2" s="1"/>
  <c r="G1933" i="2"/>
  <c r="G1932" i="2" s="1"/>
  <c r="G1954" i="2" s="1"/>
  <c r="L1933" i="2"/>
  <c r="L1932" i="2" s="1"/>
  <c r="L1923" i="2" s="1"/>
  <c r="H1924" i="2"/>
  <c r="G1924" i="2"/>
  <c r="G1923" i="2" s="1"/>
  <c r="H1953" i="2"/>
  <c r="J1195" i="3"/>
  <c r="J1198" i="3" s="1"/>
  <c r="J1933" i="2"/>
  <c r="J1932" i="2" s="1"/>
  <c r="J1954" i="2" s="1"/>
  <c r="M1936" i="2"/>
  <c r="M1947" i="2"/>
  <c r="D1198" i="3"/>
  <c r="L1105" i="3"/>
  <c r="K1106" i="3"/>
  <c r="H1106" i="3"/>
  <c r="K1108" i="3"/>
  <c r="H1108" i="3"/>
  <c r="L1108" i="3" s="1"/>
  <c r="K1109" i="3"/>
  <c r="H1109" i="3"/>
  <c r="L1109" i="3" s="1"/>
  <c r="K1111" i="3"/>
  <c r="H1111" i="3"/>
  <c r="L1111" i="3" s="1"/>
  <c r="K1113" i="3"/>
  <c r="H1113" i="3"/>
  <c r="L1113" i="3" s="1"/>
  <c r="K1114" i="3"/>
  <c r="H1114" i="3"/>
  <c r="L1114" i="3" s="1"/>
  <c r="K1116" i="3"/>
  <c r="H1116" i="3"/>
  <c r="L1116" i="3" s="1"/>
  <c r="K1117" i="3"/>
  <c r="H1117" i="3"/>
  <c r="L1117" i="3" s="1"/>
  <c r="K1118" i="3"/>
  <c r="H1118" i="3"/>
  <c r="L1118" i="3" s="1"/>
  <c r="K1120" i="3"/>
  <c r="H1120" i="3"/>
  <c r="L1120" i="3" s="1"/>
  <c r="K1121" i="3"/>
  <c r="H1121" i="3"/>
  <c r="L1121" i="3" s="1"/>
  <c r="K1123" i="3"/>
  <c r="H1123" i="3"/>
  <c r="L1123" i="3" s="1"/>
  <c r="K1125" i="3"/>
  <c r="H1125" i="3"/>
  <c r="L1125" i="3" s="1"/>
  <c r="K1126" i="3"/>
  <c r="H1126" i="3"/>
  <c r="L1126" i="3" s="1"/>
  <c r="K1127" i="3"/>
  <c r="H1127" i="3"/>
  <c r="L1127" i="3" s="1"/>
  <c r="K1130" i="3"/>
  <c r="H1130" i="3"/>
  <c r="L1130" i="3" s="1"/>
  <c r="K1131" i="3"/>
  <c r="H1131" i="3"/>
  <c r="L1131" i="3" s="1"/>
  <c r="K1132" i="3"/>
  <c r="H1132" i="3"/>
  <c r="L1132" i="3" s="1"/>
  <c r="K1134" i="3"/>
  <c r="H1134" i="3"/>
  <c r="L1134" i="3" s="1"/>
  <c r="K1135" i="3"/>
  <c r="H1135" i="3"/>
  <c r="L1135" i="3" s="1"/>
  <c r="K1136" i="3"/>
  <c r="H1136" i="3"/>
  <c r="L1136" i="3" s="1"/>
  <c r="K1138" i="3"/>
  <c r="H1138" i="3"/>
  <c r="L1138" i="3" s="1"/>
  <c r="K1139" i="3"/>
  <c r="H1139" i="3"/>
  <c r="L1139" i="3" s="1"/>
  <c r="K1140" i="3"/>
  <c r="H1140" i="3"/>
  <c r="L1140" i="3" s="1"/>
  <c r="K1142" i="3"/>
  <c r="H1142" i="3"/>
  <c r="L1142" i="3" s="1"/>
  <c r="K1144" i="3"/>
  <c r="H1144" i="3"/>
  <c r="L1144" i="3" s="1"/>
  <c r="K1145" i="3"/>
  <c r="H1145" i="3"/>
  <c r="L1145" i="3" s="1"/>
  <c r="K1146" i="3"/>
  <c r="H1146" i="3"/>
  <c r="L1146" i="3" s="1"/>
  <c r="K1148" i="3"/>
  <c r="H1148" i="3"/>
  <c r="L1148" i="3" s="1"/>
  <c r="K1150" i="3"/>
  <c r="H1150" i="3"/>
  <c r="L1150" i="3" s="1"/>
  <c r="K1151" i="3"/>
  <c r="H1151" i="3"/>
  <c r="L1151" i="3" s="1"/>
  <c r="K1152" i="3"/>
  <c r="H1152" i="3"/>
  <c r="L1152" i="3" s="1"/>
  <c r="K1154" i="3"/>
  <c r="H1154" i="3"/>
  <c r="L1154" i="3" s="1"/>
  <c r="K1155" i="3"/>
  <c r="H1155" i="3"/>
  <c r="L1155" i="3" s="1"/>
  <c r="K1156" i="3"/>
  <c r="H1156" i="3"/>
  <c r="L1156" i="3" s="1"/>
  <c r="K1157" i="3"/>
  <c r="H1157" i="3"/>
  <c r="L1157" i="3" s="1"/>
  <c r="K1158" i="3"/>
  <c r="H1158" i="3"/>
  <c r="L1158" i="3" s="1"/>
  <c r="K1160" i="3"/>
  <c r="H1160" i="3"/>
  <c r="L1160" i="3" s="1"/>
  <c r="K1161" i="3"/>
  <c r="H1161" i="3"/>
  <c r="L1161" i="3" s="1"/>
  <c r="K1162" i="3"/>
  <c r="H1162" i="3"/>
  <c r="L1162" i="3" s="1"/>
  <c r="K1164" i="3"/>
  <c r="H1164" i="3"/>
  <c r="L1164" i="3" s="1"/>
  <c r="K1166" i="3"/>
  <c r="H1166" i="3"/>
  <c r="L1166" i="3" s="1"/>
  <c r="K1167" i="3"/>
  <c r="H1167" i="3"/>
  <c r="L1167" i="3" s="1"/>
  <c r="K1168" i="3"/>
  <c r="H1168" i="3"/>
  <c r="L1168" i="3" s="1"/>
  <c r="K1169" i="3"/>
  <c r="H1169" i="3"/>
  <c r="L1169" i="3" s="1"/>
  <c r="K1171" i="3"/>
  <c r="H1171" i="3"/>
  <c r="L1171" i="3" s="1"/>
  <c r="K1172" i="3"/>
  <c r="H1172" i="3"/>
  <c r="L1172" i="3" s="1"/>
  <c r="K1173" i="3"/>
  <c r="H1173" i="3"/>
  <c r="L1173" i="3" s="1"/>
  <c r="K1174" i="3"/>
  <c r="H1174" i="3"/>
  <c r="L1174" i="3" s="1"/>
  <c r="K1176" i="3"/>
  <c r="H1176" i="3"/>
  <c r="L1176" i="3" s="1"/>
  <c r="K1177" i="3"/>
  <c r="H1177" i="3"/>
  <c r="L1177" i="3" s="1"/>
  <c r="K1178" i="3"/>
  <c r="H1178" i="3"/>
  <c r="L1178" i="3" s="1"/>
  <c r="K1179" i="3"/>
  <c r="H1179" i="3"/>
  <c r="L1179" i="3" s="1"/>
  <c r="K1181" i="3"/>
  <c r="H1181" i="3"/>
  <c r="L1181" i="3" s="1"/>
  <c r="K1183" i="3"/>
  <c r="H1183" i="3"/>
  <c r="L1183" i="3" s="1"/>
  <c r="K1184" i="3"/>
  <c r="H1184" i="3"/>
  <c r="L1184" i="3" s="1"/>
  <c r="K1185" i="3"/>
  <c r="H1185" i="3"/>
  <c r="L1185" i="3" s="1"/>
  <c r="K1188" i="3"/>
  <c r="H1188" i="3"/>
  <c r="L1188" i="3" s="1"/>
  <c r="K1190" i="3"/>
  <c r="H1190" i="3"/>
  <c r="L1190" i="3" s="1"/>
  <c r="K1192" i="3"/>
  <c r="H1192" i="3"/>
  <c r="L1192" i="3" s="1"/>
  <c r="K1194" i="3"/>
  <c r="H1194" i="3"/>
  <c r="L1194" i="3" s="1"/>
  <c r="H1197" i="3"/>
  <c r="L1196" i="3"/>
  <c r="L1197" i="3" s="1"/>
  <c r="K1954" i="2" l="1"/>
  <c r="K1955" i="2" s="1"/>
  <c r="L1954" i="2"/>
  <c r="L1955" i="2" s="1"/>
  <c r="M1933" i="2"/>
  <c r="M1932" i="2" s="1"/>
  <c r="H1955" i="2"/>
  <c r="H1923" i="2"/>
  <c r="G1953" i="2"/>
  <c r="G1955" i="2" s="1"/>
  <c r="M1929" i="2"/>
  <c r="M1928" i="2"/>
  <c r="M1926" i="2"/>
  <c r="L1106" i="3"/>
  <c r="L1195" i="3" s="1"/>
  <c r="L1198" i="3" s="1"/>
  <c r="H1195" i="3"/>
  <c r="H1198" i="3" s="1"/>
  <c r="K1195" i="3"/>
  <c r="K1198" i="3" s="1"/>
  <c r="M1954" i="2" l="1"/>
  <c r="M1925" i="2"/>
  <c r="J1924" i="2"/>
  <c r="G1097" i="3"/>
  <c r="G1096" i="3"/>
  <c r="F1096" i="3"/>
  <c r="E1096" i="3"/>
  <c r="D1096" i="3"/>
  <c r="K1095" i="3"/>
  <c r="K1096" i="3" s="1"/>
  <c r="J1095" i="3"/>
  <c r="J1096" i="3" s="1"/>
  <c r="I1095" i="3"/>
  <c r="I1096" i="3" s="1"/>
  <c r="H1095" i="3"/>
  <c r="F1094" i="3"/>
  <c r="F1097" i="3" s="1"/>
  <c r="E1094" i="3"/>
  <c r="E1097" i="3" s="1"/>
  <c r="D1094" i="3"/>
  <c r="J1093" i="3"/>
  <c r="I1093" i="3"/>
  <c r="G1093" i="3"/>
  <c r="J1092" i="3"/>
  <c r="I1092" i="3"/>
  <c r="G1092" i="3"/>
  <c r="J1091" i="3"/>
  <c r="I1091" i="3"/>
  <c r="G1091" i="3"/>
  <c r="J1090" i="3"/>
  <c r="I1090" i="3"/>
  <c r="G1090" i="3"/>
  <c r="J1089" i="3"/>
  <c r="I1089" i="3"/>
  <c r="G1089" i="3"/>
  <c r="J1088" i="3"/>
  <c r="I1088" i="3"/>
  <c r="G1088" i="3"/>
  <c r="J1087" i="3"/>
  <c r="I1087" i="3"/>
  <c r="G1087" i="3"/>
  <c r="J1086" i="3"/>
  <c r="I1086" i="3"/>
  <c r="G1086" i="3"/>
  <c r="J1085" i="3"/>
  <c r="I1085" i="3"/>
  <c r="G1085" i="3"/>
  <c r="J1084" i="3"/>
  <c r="I1084" i="3"/>
  <c r="G1084" i="3"/>
  <c r="J1083" i="3"/>
  <c r="I1083" i="3"/>
  <c r="G1083" i="3"/>
  <c r="J1082" i="3"/>
  <c r="I1082" i="3"/>
  <c r="G1082" i="3"/>
  <c r="J1081" i="3"/>
  <c r="I1081" i="3"/>
  <c r="G1081" i="3"/>
  <c r="J1080" i="3"/>
  <c r="I1080" i="3"/>
  <c r="G1080" i="3"/>
  <c r="J1079" i="3"/>
  <c r="I1079" i="3"/>
  <c r="G1079" i="3"/>
  <c r="J1078" i="3"/>
  <c r="I1078" i="3"/>
  <c r="G1078" i="3"/>
  <c r="J1077" i="3"/>
  <c r="I1077" i="3"/>
  <c r="G1077" i="3"/>
  <c r="J1076" i="3"/>
  <c r="I1076" i="3"/>
  <c r="G1076" i="3"/>
  <c r="J1075" i="3"/>
  <c r="I1075" i="3"/>
  <c r="G1075" i="3"/>
  <c r="J1074" i="3"/>
  <c r="I1074" i="3"/>
  <c r="G1074" i="3"/>
  <c r="I1914" i="2"/>
  <c r="M1912" i="2"/>
  <c r="L1911" i="2"/>
  <c r="K1911" i="2"/>
  <c r="K1910" i="2" s="1"/>
  <c r="J1911" i="2"/>
  <c r="H1911" i="2"/>
  <c r="H1910" i="2" s="1"/>
  <c r="G1911" i="2"/>
  <c r="G1910" i="2" s="1"/>
  <c r="L1910" i="2"/>
  <c r="M1909" i="2"/>
  <c r="L1908" i="2"/>
  <c r="L1907" i="2" s="1"/>
  <c r="K1908" i="2"/>
  <c r="K1907" i="2" s="1"/>
  <c r="J1908" i="2"/>
  <c r="H1908" i="2"/>
  <c r="H1907" i="2" s="1"/>
  <c r="G1908" i="2"/>
  <c r="G1907" i="2" s="1"/>
  <c r="M1906" i="2"/>
  <c r="M1905" i="2"/>
  <c r="M1904" i="2"/>
  <c r="M1903" i="2"/>
  <c r="M1902" i="2"/>
  <c r="L1901" i="2"/>
  <c r="L1900" i="2" s="1"/>
  <c r="K1901" i="2"/>
  <c r="K1900" i="2" s="1"/>
  <c r="J1901" i="2"/>
  <c r="H1901" i="2"/>
  <c r="H1900" i="2" s="1"/>
  <c r="G1901" i="2"/>
  <c r="G1900" i="2" s="1"/>
  <c r="I1899" i="2"/>
  <c r="I1916" i="2" s="1"/>
  <c r="M1898" i="2"/>
  <c r="M1897" i="2"/>
  <c r="M1896" i="2"/>
  <c r="M1895" i="2"/>
  <c r="M1894" i="2"/>
  <c r="M1893" i="2"/>
  <c r="M1892" i="2"/>
  <c r="M1891" i="2"/>
  <c r="M1890" i="2"/>
  <c r="M1889" i="2"/>
  <c r="L1888" i="2"/>
  <c r="K1888" i="2"/>
  <c r="J1888" i="2"/>
  <c r="H1888" i="2"/>
  <c r="G1888" i="2"/>
  <c r="M1887" i="2"/>
  <c r="L1886" i="2"/>
  <c r="K1886" i="2"/>
  <c r="J1886" i="2"/>
  <c r="H1886" i="2"/>
  <c r="G1886" i="2"/>
  <c r="M1885" i="2"/>
  <c r="M1884" i="2" s="1"/>
  <c r="L1884" i="2"/>
  <c r="K1884" i="2"/>
  <c r="J1884" i="2"/>
  <c r="I1884" i="2"/>
  <c r="H1884" i="2"/>
  <c r="G1884" i="2"/>
  <c r="M1883" i="2"/>
  <c r="M1882" i="2"/>
  <c r="M1881" i="2"/>
  <c r="M1880" i="2"/>
  <c r="M1879" i="2"/>
  <c r="M1878" i="2"/>
  <c r="L1877" i="2"/>
  <c r="K1877" i="2"/>
  <c r="J1877" i="2"/>
  <c r="H1877" i="2"/>
  <c r="G1877" i="2"/>
  <c r="M1876" i="2"/>
  <c r="M1875" i="2"/>
  <c r="M1874" i="2"/>
  <c r="M1873" i="2"/>
  <c r="M1872" i="2"/>
  <c r="M1871" i="2"/>
  <c r="M1870" i="2"/>
  <c r="L1869" i="2"/>
  <c r="K1869" i="2"/>
  <c r="J1869" i="2"/>
  <c r="H1869" i="2"/>
  <c r="G1869" i="2"/>
  <c r="M1868" i="2"/>
  <c r="M1867" i="2"/>
  <c r="M1866" i="2"/>
  <c r="L1865" i="2"/>
  <c r="K1865" i="2"/>
  <c r="J1865" i="2"/>
  <c r="H1865" i="2"/>
  <c r="G1865" i="2"/>
  <c r="M1864" i="2"/>
  <c r="M1863" i="2"/>
  <c r="L1862" i="2"/>
  <c r="K1862" i="2"/>
  <c r="J1862" i="2"/>
  <c r="I1862" i="2"/>
  <c r="I1861" i="2" s="1"/>
  <c r="I1860" i="2" s="1"/>
  <c r="I1915" i="2" s="1"/>
  <c r="H1862" i="2"/>
  <c r="G1862" i="2"/>
  <c r="M1859" i="2"/>
  <c r="M1858" i="2"/>
  <c r="I1857" i="2"/>
  <c r="H1857" i="2"/>
  <c r="H1856" i="2" s="1"/>
  <c r="G1857" i="2"/>
  <c r="G1856" i="2" s="1"/>
  <c r="I1856" i="2"/>
  <c r="I1852" i="2" s="1"/>
  <c r="M1855" i="2"/>
  <c r="H1854" i="2"/>
  <c r="H1853" i="2" s="1"/>
  <c r="G1854" i="2"/>
  <c r="G1853" i="2" s="1"/>
  <c r="H1852" i="2" l="1"/>
  <c r="M1901" i="2"/>
  <c r="J1094" i="3"/>
  <c r="J1097" i="3" s="1"/>
  <c r="I1094" i="3"/>
  <c r="I1097" i="3" s="1"/>
  <c r="M1869" i="2"/>
  <c r="M1877" i="2"/>
  <c r="M1862" i="2"/>
  <c r="K1861" i="2"/>
  <c r="K1860" i="2" s="1"/>
  <c r="K1915" i="2" s="1"/>
  <c r="M1908" i="2"/>
  <c r="L1899" i="2"/>
  <c r="L1916" i="2" s="1"/>
  <c r="G1852" i="2"/>
  <c r="L1861" i="2"/>
  <c r="L1860" i="2" s="1"/>
  <c r="L1915" i="2" s="1"/>
  <c r="M1865" i="2"/>
  <c r="G1861" i="2"/>
  <c r="G1860" i="2" s="1"/>
  <c r="G1915" i="2" s="1"/>
  <c r="M1854" i="2"/>
  <c r="H1861" i="2"/>
  <c r="H1860" i="2" s="1"/>
  <c r="H1915" i="2" s="1"/>
  <c r="M1886" i="2"/>
  <c r="G1899" i="2"/>
  <c r="G1916" i="2" s="1"/>
  <c r="H1899" i="2"/>
  <c r="H1916" i="2" s="1"/>
  <c r="K1899" i="2"/>
  <c r="K1916" i="2" s="1"/>
  <c r="M1911" i="2"/>
  <c r="J1900" i="2"/>
  <c r="M1888" i="2"/>
  <c r="J1910" i="2"/>
  <c r="M1910" i="2" s="1"/>
  <c r="D1097" i="3"/>
  <c r="J1923" i="2"/>
  <c r="J1953" i="2"/>
  <c r="M1924" i="2"/>
  <c r="M1923" i="2" s="1"/>
  <c r="J1861" i="2"/>
  <c r="J1860" i="2" s="1"/>
  <c r="J1915" i="2" s="1"/>
  <c r="J1907" i="2"/>
  <c r="M1907" i="2" s="1"/>
  <c r="K1074" i="3"/>
  <c r="H1074" i="3"/>
  <c r="K1075" i="3"/>
  <c r="H1075" i="3"/>
  <c r="L1075" i="3" s="1"/>
  <c r="K1076" i="3"/>
  <c r="H1076" i="3"/>
  <c r="L1076" i="3" s="1"/>
  <c r="K1077" i="3"/>
  <c r="H1077" i="3"/>
  <c r="L1077" i="3" s="1"/>
  <c r="K1078" i="3"/>
  <c r="H1078" i="3"/>
  <c r="L1078" i="3" s="1"/>
  <c r="K1079" i="3"/>
  <c r="H1079" i="3"/>
  <c r="L1079" i="3" s="1"/>
  <c r="K1080" i="3"/>
  <c r="H1080" i="3"/>
  <c r="L1080" i="3" s="1"/>
  <c r="K1081" i="3"/>
  <c r="H1081" i="3"/>
  <c r="L1081" i="3" s="1"/>
  <c r="K1082" i="3"/>
  <c r="H1082" i="3"/>
  <c r="L1082" i="3" s="1"/>
  <c r="K1083" i="3"/>
  <c r="H1083" i="3"/>
  <c r="L1083" i="3" s="1"/>
  <c r="K1084" i="3"/>
  <c r="H1084" i="3"/>
  <c r="L1084" i="3" s="1"/>
  <c r="K1085" i="3"/>
  <c r="H1085" i="3"/>
  <c r="L1085" i="3" s="1"/>
  <c r="K1086" i="3"/>
  <c r="H1086" i="3"/>
  <c r="L1086" i="3" s="1"/>
  <c r="K1087" i="3"/>
  <c r="H1087" i="3"/>
  <c r="L1087" i="3" s="1"/>
  <c r="K1088" i="3"/>
  <c r="H1088" i="3"/>
  <c r="L1088" i="3" s="1"/>
  <c r="K1089" i="3"/>
  <c r="H1089" i="3"/>
  <c r="L1089" i="3" s="1"/>
  <c r="K1090" i="3"/>
  <c r="H1090" i="3"/>
  <c r="L1090" i="3" s="1"/>
  <c r="K1091" i="3"/>
  <c r="H1091" i="3"/>
  <c r="L1091" i="3" s="1"/>
  <c r="K1092" i="3"/>
  <c r="H1092" i="3"/>
  <c r="L1092" i="3" s="1"/>
  <c r="K1093" i="3"/>
  <c r="H1093" i="3"/>
  <c r="L1093" i="3" s="1"/>
  <c r="H1096" i="3"/>
  <c r="L1095" i="3"/>
  <c r="L1096" i="3" s="1"/>
  <c r="I1917" i="2"/>
  <c r="G1851" i="2" l="1"/>
  <c r="G1914" i="2" s="1"/>
  <c r="G1917" i="2" s="1"/>
  <c r="M1861" i="2"/>
  <c r="M1860" i="2" s="1"/>
  <c r="M1915" i="2" s="1"/>
  <c r="M1853" i="2"/>
  <c r="H1851" i="2"/>
  <c r="H1914" i="2" s="1"/>
  <c r="H1917" i="2" s="1"/>
  <c r="L1851" i="2"/>
  <c r="L1914" i="2" s="1"/>
  <c r="L1917" i="2" s="1"/>
  <c r="J1955" i="2"/>
  <c r="M1955" i="2" s="1"/>
  <c r="M1953" i="2"/>
  <c r="K1851" i="2"/>
  <c r="K1914" i="2" s="1"/>
  <c r="K1917" i="2" s="1"/>
  <c r="M1900" i="2"/>
  <c r="M1899" i="2" s="1"/>
  <c r="M1916" i="2" s="1"/>
  <c r="J1899" i="2"/>
  <c r="J1916" i="2" s="1"/>
  <c r="M1857" i="2"/>
  <c r="M1856" i="2"/>
  <c r="L1074" i="3"/>
  <c r="L1094" i="3" s="1"/>
  <c r="L1097" i="3" s="1"/>
  <c r="H1094" i="3"/>
  <c r="H1097" i="3" s="1"/>
  <c r="K1094" i="3"/>
  <c r="K1097" i="3" s="1"/>
  <c r="J1851" i="2" l="1"/>
  <c r="M1852" i="2"/>
  <c r="G1066" i="3"/>
  <c r="G1064" i="3"/>
  <c r="F1064" i="3"/>
  <c r="E1064" i="3"/>
  <c r="D1064" i="3"/>
  <c r="K1063" i="3"/>
  <c r="K1064" i="3" s="1"/>
  <c r="J1063" i="3"/>
  <c r="J1064" i="3" s="1"/>
  <c r="I1063" i="3"/>
  <c r="I1064" i="3" s="1"/>
  <c r="H1063" i="3"/>
  <c r="F1062" i="3"/>
  <c r="F1066" i="3" s="1"/>
  <c r="E1062" i="3"/>
  <c r="E1066" i="3" s="1"/>
  <c r="D1062" i="3"/>
  <c r="K1061" i="3"/>
  <c r="J1061" i="3"/>
  <c r="I1061" i="3"/>
  <c r="H1061" i="3"/>
  <c r="L1061" i="3" s="1"/>
  <c r="K1060" i="3"/>
  <c r="J1060" i="3"/>
  <c r="I1060" i="3"/>
  <c r="H1060" i="3"/>
  <c r="L1060" i="3" s="1"/>
  <c r="K1059" i="3"/>
  <c r="J1059" i="3"/>
  <c r="I1059" i="3"/>
  <c r="H1059" i="3"/>
  <c r="L1059" i="3" s="1"/>
  <c r="K1058" i="3"/>
  <c r="J1058" i="3"/>
  <c r="I1058" i="3"/>
  <c r="H1058" i="3"/>
  <c r="L1058" i="3" s="1"/>
  <c r="K1057" i="3"/>
  <c r="J1057" i="3"/>
  <c r="I1057" i="3"/>
  <c r="H1057" i="3"/>
  <c r="L1057" i="3" s="1"/>
  <c r="K1056" i="3"/>
  <c r="J1056" i="3"/>
  <c r="I1056" i="3"/>
  <c r="H1056" i="3"/>
  <c r="L1056" i="3" s="1"/>
  <c r="K1055" i="3"/>
  <c r="J1055" i="3"/>
  <c r="I1055" i="3"/>
  <c r="H1055" i="3"/>
  <c r="L1055" i="3" s="1"/>
  <c r="K1054" i="3"/>
  <c r="J1054" i="3"/>
  <c r="I1054" i="3"/>
  <c r="H1054" i="3"/>
  <c r="L1054" i="3" s="1"/>
  <c r="K1053" i="3"/>
  <c r="J1053" i="3"/>
  <c r="I1053" i="3"/>
  <c r="H1053" i="3"/>
  <c r="L1053" i="3" s="1"/>
  <c r="K1052" i="3"/>
  <c r="J1052" i="3"/>
  <c r="I1052" i="3"/>
  <c r="H1052" i="3"/>
  <c r="L1052" i="3" s="1"/>
  <c r="K1051" i="3"/>
  <c r="J1051" i="3"/>
  <c r="I1051" i="3"/>
  <c r="H1051" i="3"/>
  <c r="L1051" i="3" s="1"/>
  <c r="K1050" i="3"/>
  <c r="J1050" i="3"/>
  <c r="I1050" i="3"/>
  <c r="H1050" i="3"/>
  <c r="L1050" i="3" s="1"/>
  <c r="K1049" i="3"/>
  <c r="J1049" i="3"/>
  <c r="I1049" i="3"/>
  <c r="H1049" i="3"/>
  <c r="L1049" i="3" s="1"/>
  <c r="K1048" i="3"/>
  <c r="J1048" i="3"/>
  <c r="I1048" i="3"/>
  <c r="H1048" i="3"/>
  <c r="L1048" i="3" s="1"/>
  <c r="K1047" i="3"/>
  <c r="J1047" i="3"/>
  <c r="I1047" i="3"/>
  <c r="H1047" i="3"/>
  <c r="L1047" i="3" s="1"/>
  <c r="K1046" i="3"/>
  <c r="J1046" i="3"/>
  <c r="I1046" i="3"/>
  <c r="H1046" i="3"/>
  <c r="L1046" i="3" s="1"/>
  <c r="K1045" i="3"/>
  <c r="J1045" i="3"/>
  <c r="I1045" i="3"/>
  <c r="H1045" i="3"/>
  <c r="L1045" i="3" s="1"/>
  <c r="K1044" i="3"/>
  <c r="J1044" i="3"/>
  <c r="I1044" i="3"/>
  <c r="H1044" i="3"/>
  <c r="L1044" i="3" s="1"/>
  <c r="K1043" i="3"/>
  <c r="J1043" i="3"/>
  <c r="I1043" i="3"/>
  <c r="H1043" i="3"/>
  <c r="L1043" i="3" s="1"/>
  <c r="K1042" i="3"/>
  <c r="J1042" i="3"/>
  <c r="I1042" i="3"/>
  <c r="H1042" i="3"/>
  <c r="L1042" i="3" s="1"/>
  <c r="K1041" i="3"/>
  <c r="J1041" i="3"/>
  <c r="I1041" i="3"/>
  <c r="H1041" i="3"/>
  <c r="L1041" i="3" s="1"/>
  <c r="K1040" i="3"/>
  <c r="J1040" i="3"/>
  <c r="I1040" i="3"/>
  <c r="H1040" i="3"/>
  <c r="L1040" i="3" s="1"/>
  <c r="K1039" i="3"/>
  <c r="J1039" i="3"/>
  <c r="I1039" i="3"/>
  <c r="H1039" i="3"/>
  <c r="L1039" i="3" s="1"/>
  <c r="K1038" i="3"/>
  <c r="J1038" i="3"/>
  <c r="I1038" i="3"/>
  <c r="H1038" i="3"/>
  <c r="L1038" i="3" s="1"/>
  <c r="K1037" i="3"/>
  <c r="J1037" i="3"/>
  <c r="I1037" i="3"/>
  <c r="H1037" i="3"/>
  <c r="L1037" i="3" s="1"/>
  <c r="K1036" i="3"/>
  <c r="J1036" i="3"/>
  <c r="I1036" i="3"/>
  <c r="H1036" i="3"/>
  <c r="L1036" i="3" s="1"/>
  <c r="K1035" i="3"/>
  <c r="J1035" i="3"/>
  <c r="I1035" i="3"/>
  <c r="H1035" i="3"/>
  <c r="L1035" i="3" s="1"/>
  <c r="K1034" i="3"/>
  <c r="J1034" i="3"/>
  <c r="I1034" i="3"/>
  <c r="H1034" i="3"/>
  <c r="L1034" i="3" s="1"/>
  <c r="K1033" i="3"/>
  <c r="J1033" i="3"/>
  <c r="I1033" i="3"/>
  <c r="H1033" i="3"/>
  <c r="L1033" i="3" s="1"/>
  <c r="K1032" i="3"/>
  <c r="J1032" i="3"/>
  <c r="I1032" i="3"/>
  <c r="H1032" i="3"/>
  <c r="I1842" i="2"/>
  <c r="M1840" i="2"/>
  <c r="M1839" i="2"/>
  <c r="M1838" i="2"/>
  <c r="L1837" i="2"/>
  <c r="L1836" i="2" s="1"/>
  <c r="K1837" i="2"/>
  <c r="K1836" i="2" s="1"/>
  <c r="J1837" i="2"/>
  <c r="H1837" i="2"/>
  <c r="H1836" i="2" s="1"/>
  <c r="G1837" i="2"/>
  <c r="G1836" i="2" s="1"/>
  <c r="M1835" i="2"/>
  <c r="L1834" i="2"/>
  <c r="L1833" i="2" s="1"/>
  <c r="K1834" i="2"/>
  <c r="K1833" i="2" s="1"/>
  <c r="J1834" i="2"/>
  <c r="H1834" i="2"/>
  <c r="H1833" i="2" s="1"/>
  <c r="G1834" i="2"/>
  <c r="G1833" i="2" s="1"/>
  <c r="M1832" i="2"/>
  <c r="M1831" i="2"/>
  <c r="L1830" i="2"/>
  <c r="L1829" i="2" s="1"/>
  <c r="K1830" i="2"/>
  <c r="K1829" i="2" s="1"/>
  <c r="J1830" i="2"/>
  <c r="H1830" i="2"/>
  <c r="H1829" i="2" s="1"/>
  <c r="G1830" i="2"/>
  <c r="G1829" i="2" s="1"/>
  <c r="M1828" i="2"/>
  <c r="M1827" i="2"/>
  <c r="M1826" i="2"/>
  <c r="M1825" i="2"/>
  <c r="L1824" i="2"/>
  <c r="L1823" i="2" s="1"/>
  <c r="K1824" i="2"/>
  <c r="K1823" i="2" s="1"/>
  <c r="J1824" i="2"/>
  <c r="H1824" i="2"/>
  <c r="H1823" i="2" s="1"/>
  <c r="G1824" i="2"/>
  <c r="G1823" i="2" s="1"/>
  <c r="I1822" i="2"/>
  <c r="I1844" i="2" s="1"/>
  <c r="M1821" i="2"/>
  <c r="M1820" i="2"/>
  <c r="M1819" i="2"/>
  <c r="M1818" i="2"/>
  <c r="L1817" i="2"/>
  <c r="K1817" i="2"/>
  <c r="J1817" i="2"/>
  <c r="H1817" i="2"/>
  <c r="G1817" i="2"/>
  <c r="M1816" i="2"/>
  <c r="L1815" i="2"/>
  <c r="K1815" i="2"/>
  <c r="J1815" i="2"/>
  <c r="H1815" i="2"/>
  <c r="G1815" i="2"/>
  <c r="M1814" i="2"/>
  <c r="L1813" i="2"/>
  <c r="K1813" i="2"/>
  <c r="J1813" i="2"/>
  <c r="H1813" i="2"/>
  <c r="G1813" i="2"/>
  <c r="M1812" i="2"/>
  <c r="L1811" i="2"/>
  <c r="K1811" i="2"/>
  <c r="J1811" i="2"/>
  <c r="H1811" i="2"/>
  <c r="G1811" i="2"/>
  <c r="M1810" i="2"/>
  <c r="M1809" i="2"/>
  <c r="L1808" i="2"/>
  <c r="K1808" i="2"/>
  <c r="J1808" i="2"/>
  <c r="H1808" i="2"/>
  <c r="G1808" i="2"/>
  <c r="M1807" i="2"/>
  <c r="L1806" i="2"/>
  <c r="K1806" i="2"/>
  <c r="J1806" i="2"/>
  <c r="H1806" i="2"/>
  <c r="G1806" i="2"/>
  <c r="M1805" i="2"/>
  <c r="L1804" i="2"/>
  <c r="K1804" i="2"/>
  <c r="J1804" i="2"/>
  <c r="H1804" i="2"/>
  <c r="G1804" i="2"/>
  <c r="M1803" i="2"/>
  <c r="M1802" i="2"/>
  <c r="L1801" i="2"/>
  <c r="K1801" i="2"/>
  <c r="J1801" i="2"/>
  <c r="H1801" i="2"/>
  <c r="I1800" i="2"/>
  <c r="I1799" i="2" s="1"/>
  <c r="I1843" i="2" s="1"/>
  <c r="M1798" i="2"/>
  <c r="M1797" i="2"/>
  <c r="L1796" i="2"/>
  <c r="L1795" i="2" s="1"/>
  <c r="I1796" i="2"/>
  <c r="I1795" i="2" s="1"/>
  <c r="H1796" i="2"/>
  <c r="H1795" i="2" s="1"/>
  <c r="G1796" i="2"/>
  <c r="G1795" i="2" s="1"/>
  <c r="G1791" i="2" s="1"/>
  <c r="M1794" i="2"/>
  <c r="L1793" i="2"/>
  <c r="L1792" i="2" s="1"/>
  <c r="H1793" i="2"/>
  <c r="H1792" i="2" s="1"/>
  <c r="G1793" i="2"/>
  <c r="M1793" i="2" l="1"/>
  <c r="M1824" i="2"/>
  <c r="M1801" i="2"/>
  <c r="M1837" i="2"/>
  <c r="K1062" i="3"/>
  <c r="K1066" i="3" s="1"/>
  <c r="H1800" i="2"/>
  <c r="H1799" i="2" s="1"/>
  <c r="H1843" i="2" s="1"/>
  <c r="J1800" i="2"/>
  <c r="J1799" i="2" s="1"/>
  <c r="J1843" i="2" s="1"/>
  <c r="H1791" i="2"/>
  <c r="H1842" i="2" s="1"/>
  <c r="L1791" i="2"/>
  <c r="L1842" i="2" s="1"/>
  <c r="M1792" i="2"/>
  <c r="G1800" i="2"/>
  <c r="G1799" i="2" s="1"/>
  <c r="G1843" i="2" s="1"/>
  <c r="M1796" i="2"/>
  <c r="M1795" i="2" s="1"/>
  <c r="K1822" i="2"/>
  <c r="K1844" i="2" s="1"/>
  <c r="L1822" i="2"/>
  <c r="L1844" i="2" s="1"/>
  <c r="L1800" i="2"/>
  <c r="L1799" i="2" s="1"/>
  <c r="L1843" i="2" s="1"/>
  <c r="K1800" i="2"/>
  <c r="K1799" i="2" s="1"/>
  <c r="K1843" i="2" s="1"/>
  <c r="G1842" i="2"/>
  <c r="G1822" i="2"/>
  <c r="G1844" i="2" s="1"/>
  <c r="H1822" i="2"/>
  <c r="H1844" i="2" s="1"/>
  <c r="M1804" i="2"/>
  <c r="M1808" i="2"/>
  <c r="M1830" i="2"/>
  <c r="M1834" i="2"/>
  <c r="M1813" i="2"/>
  <c r="M1817" i="2"/>
  <c r="J1062" i="3"/>
  <c r="J1066" i="3" s="1"/>
  <c r="J1823" i="2"/>
  <c r="M1806" i="2"/>
  <c r="J1836" i="2"/>
  <c r="M1836" i="2" s="1"/>
  <c r="D1066" i="3"/>
  <c r="M1851" i="2"/>
  <c r="M1914" i="2" s="1"/>
  <c r="M1917" i="2" s="1"/>
  <c r="J1914" i="2"/>
  <c r="J1917" i="2" s="1"/>
  <c r="M1811" i="2"/>
  <c r="M1815" i="2"/>
  <c r="J1829" i="2"/>
  <c r="M1829" i="2" s="1"/>
  <c r="J1833" i="2"/>
  <c r="M1833" i="2" s="1"/>
  <c r="I1062" i="3"/>
  <c r="I1066" i="3" s="1"/>
  <c r="H1062" i="3"/>
  <c r="H1066" i="3" s="1"/>
  <c r="L1032" i="3"/>
  <c r="L1062" i="3" s="1"/>
  <c r="H1064" i="3"/>
  <c r="L1063" i="3"/>
  <c r="L1064" i="3" s="1"/>
  <c r="I1845" i="2"/>
  <c r="M1791" i="2" l="1"/>
  <c r="M1842" i="2" s="1"/>
  <c r="M1845" i="2" s="1"/>
  <c r="L1790" i="2"/>
  <c r="L1845" i="2"/>
  <c r="M1800" i="2"/>
  <c r="M1799" i="2" s="1"/>
  <c r="M1843" i="2" s="1"/>
  <c r="G1790" i="2"/>
  <c r="M1823" i="2"/>
  <c r="M1822" i="2" s="1"/>
  <c r="M1844" i="2" s="1"/>
  <c r="J1822" i="2"/>
  <c r="J1844" i="2" s="1"/>
  <c r="H1845" i="2"/>
  <c r="J1842" i="2"/>
  <c r="G1845" i="2"/>
  <c r="H1790" i="2"/>
  <c r="K1842" i="2"/>
  <c r="K1845" i="2" s="1"/>
  <c r="K1790" i="2"/>
  <c r="L1066" i="3"/>
  <c r="J1790" i="2" l="1"/>
  <c r="J1845" i="2"/>
  <c r="M1790" i="2"/>
  <c r="G1024" i="3"/>
  <c r="G1023" i="3"/>
  <c r="F1023" i="3"/>
  <c r="E1023" i="3"/>
  <c r="D1023" i="3"/>
  <c r="K1022" i="3"/>
  <c r="K1023" i="3" s="1"/>
  <c r="J1022" i="3"/>
  <c r="J1023" i="3" s="1"/>
  <c r="I1022" i="3"/>
  <c r="I1023" i="3" s="1"/>
  <c r="H1022" i="3"/>
  <c r="F1021" i="3"/>
  <c r="F1024" i="3" s="1"/>
  <c r="E1021" i="3"/>
  <c r="E1024" i="3" s="1"/>
  <c r="D1021" i="3"/>
  <c r="K1020" i="3"/>
  <c r="J1020" i="3"/>
  <c r="I1020" i="3"/>
  <c r="H1020" i="3"/>
  <c r="L1020" i="3" s="1"/>
  <c r="K1019" i="3"/>
  <c r="J1019" i="3"/>
  <c r="I1019" i="3"/>
  <c r="H1019" i="3"/>
  <c r="L1019" i="3" s="1"/>
  <c r="K1018" i="3"/>
  <c r="J1018" i="3"/>
  <c r="I1018" i="3"/>
  <c r="H1018" i="3"/>
  <c r="L1018" i="3" s="1"/>
  <c r="K1017" i="3"/>
  <c r="J1017" i="3"/>
  <c r="I1017" i="3"/>
  <c r="H1017" i="3"/>
  <c r="L1017" i="3" s="1"/>
  <c r="K1016" i="3"/>
  <c r="J1016" i="3"/>
  <c r="I1016" i="3"/>
  <c r="H1016" i="3"/>
  <c r="L1016" i="3" s="1"/>
  <c r="K1015" i="3"/>
  <c r="J1015" i="3"/>
  <c r="I1015" i="3"/>
  <c r="H1015" i="3"/>
  <c r="L1015" i="3" s="1"/>
  <c r="K1014" i="3"/>
  <c r="J1014" i="3"/>
  <c r="I1014" i="3"/>
  <c r="H1014" i="3"/>
  <c r="L1014" i="3" s="1"/>
  <c r="K1013" i="3"/>
  <c r="J1013" i="3"/>
  <c r="I1013" i="3"/>
  <c r="H1013" i="3"/>
  <c r="L1013" i="3" s="1"/>
  <c r="K1012" i="3"/>
  <c r="J1012" i="3"/>
  <c r="I1012" i="3"/>
  <c r="H1012" i="3"/>
  <c r="L1012" i="3" s="1"/>
  <c r="K1011" i="3"/>
  <c r="J1011" i="3"/>
  <c r="I1011" i="3"/>
  <c r="H1011" i="3"/>
  <c r="L1782" i="2"/>
  <c r="K1782" i="2"/>
  <c r="J1782" i="2"/>
  <c r="M1780" i="2"/>
  <c r="M1779" i="2"/>
  <c r="M1778" i="2"/>
  <c r="J1777" i="2"/>
  <c r="M1777" i="2" s="1"/>
  <c r="H1777" i="2"/>
  <c r="G1777" i="2"/>
  <c r="M1776" i="2"/>
  <c r="J1775" i="2"/>
  <c r="M1775" i="2" s="1"/>
  <c r="H1775" i="2"/>
  <c r="G1775" i="2"/>
  <c r="M1774" i="2"/>
  <c r="J1773" i="2"/>
  <c r="M1773" i="2" s="1"/>
  <c r="H1773" i="2"/>
  <c r="G1773" i="2"/>
  <c r="M1772" i="2"/>
  <c r="M1771" i="2"/>
  <c r="J1770" i="2"/>
  <c r="M1770" i="2" s="1"/>
  <c r="H1770" i="2"/>
  <c r="G1770" i="2"/>
  <c r="L1768" i="2"/>
  <c r="L1783" i="2" s="1"/>
  <c r="K1768" i="2"/>
  <c r="K1783" i="2" s="1"/>
  <c r="I1768" i="2"/>
  <c r="M1767" i="2"/>
  <c r="M1766" i="2"/>
  <c r="M1765" i="2"/>
  <c r="I1765" i="2"/>
  <c r="I1764" i="2" s="1"/>
  <c r="I1760" i="2" s="1"/>
  <c r="I1759" i="2" s="1"/>
  <c r="H1765" i="2"/>
  <c r="H1764" i="2" s="1"/>
  <c r="G1765" i="2"/>
  <c r="G1764" i="2" s="1"/>
  <c r="M1764" i="2"/>
  <c r="M1763" i="2"/>
  <c r="M1762" i="2"/>
  <c r="I1762" i="2"/>
  <c r="H1762" i="2"/>
  <c r="H1761" i="2" s="1"/>
  <c r="G1762" i="2"/>
  <c r="M1761" i="2"/>
  <c r="G1761" i="2"/>
  <c r="M1760" i="2"/>
  <c r="M1782" i="2" s="1"/>
  <c r="L1759" i="2"/>
  <c r="K1759" i="2" l="1"/>
  <c r="D1024" i="3"/>
  <c r="G1769" i="2"/>
  <c r="G1768" i="2" s="1"/>
  <c r="G1783" i="2" s="1"/>
  <c r="H1760" i="2"/>
  <c r="H1782" i="2" s="1"/>
  <c r="G1760" i="2"/>
  <c r="G1782" i="2" s="1"/>
  <c r="H1769" i="2"/>
  <c r="H1768" i="2" s="1"/>
  <c r="H1783" i="2" s="1"/>
  <c r="J1021" i="3"/>
  <c r="J1024" i="3" s="1"/>
  <c r="J1769" i="2"/>
  <c r="I1021" i="3"/>
  <c r="I1024" i="3" s="1"/>
  <c r="K1021" i="3"/>
  <c r="K1024" i="3" s="1"/>
  <c r="H1021" i="3"/>
  <c r="H1024" i="3" s="1"/>
  <c r="L1011" i="3"/>
  <c r="L1021" i="3" s="1"/>
  <c r="H1023" i="3"/>
  <c r="L1022" i="3"/>
  <c r="L1023" i="3" s="1"/>
  <c r="K1784" i="2"/>
  <c r="L1784" i="2"/>
  <c r="G1784" i="2" l="1"/>
  <c r="H1784" i="2"/>
  <c r="G1759" i="2"/>
  <c r="H1759" i="2"/>
  <c r="M1769" i="2"/>
  <c r="J1768" i="2"/>
  <c r="L1024" i="3"/>
  <c r="J1759" i="2" l="1"/>
  <c r="M1759" i="2" s="1"/>
  <c r="J1783" i="2"/>
  <c r="J1784" i="2" s="1"/>
  <c r="M1768" i="2"/>
  <c r="M1783" i="2" s="1"/>
  <c r="M1784" i="2" s="1"/>
  <c r="G954" i="3"/>
  <c r="G953" i="3"/>
  <c r="F953" i="3"/>
  <c r="E953" i="3"/>
  <c r="D953" i="3"/>
  <c r="K952" i="3"/>
  <c r="K953" i="3" s="1"/>
  <c r="J952" i="3"/>
  <c r="J953" i="3" s="1"/>
  <c r="I952" i="3"/>
  <c r="I953" i="3" s="1"/>
  <c r="H952" i="3"/>
  <c r="F951" i="3"/>
  <c r="F954" i="3" s="1"/>
  <c r="E951" i="3"/>
  <c r="E954" i="3" s="1"/>
  <c r="D951" i="3"/>
  <c r="K950" i="3"/>
  <c r="J950" i="3"/>
  <c r="I950" i="3"/>
  <c r="H950" i="3"/>
  <c r="L950" i="3" s="1"/>
  <c r="K949" i="3"/>
  <c r="J949" i="3"/>
  <c r="I949" i="3"/>
  <c r="H949" i="3"/>
  <c r="L949" i="3" s="1"/>
  <c r="K948" i="3"/>
  <c r="J948" i="3"/>
  <c r="I948" i="3"/>
  <c r="H948" i="3"/>
  <c r="L948" i="3" s="1"/>
  <c r="K947" i="3"/>
  <c r="J947" i="3"/>
  <c r="I947" i="3"/>
  <c r="H947" i="3"/>
  <c r="L947" i="3" s="1"/>
  <c r="K946" i="3"/>
  <c r="J946" i="3"/>
  <c r="I946" i="3"/>
  <c r="H946" i="3"/>
  <c r="L946" i="3" s="1"/>
  <c r="K945" i="3"/>
  <c r="J945" i="3"/>
  <c r="I945" i="3"/>
  <c r="H945" i="3"/>
  <c r="L945" i="3" s="1"/>
  <c r="K944" i="3"/>
  <c r="J944" i="3"/>
  <c r="I944" i="3"/>
  <c r="H944" i="3"/>
  <c r="L944" i="3" s="1"/>
  <c r="K943" i="3"/>
  <c r="J943" i="3"/>
  <c r="I943" i="3"/>
  <c r="H943" i="3"/>
  <c r="L943" i="3" s="1"/>
  <c r="K942" i="3"/>
  <c r="J942" i="3"/>
  <c r="I942" i="3"/>
  <c r="H942" i="3"/>
  <c r="L942" i="3" s="1"/>
  <c r="K941" i="3"/>
  <c r="J941" i="3"/>
  <c r="I941" i="3"/>
  <c r="H941" i="3"/>
  <c r="L941" i="3" s="1"/>
  <c r="K940" i="3"/>
  <c r="J940" i="3"/>
  <c r="I940" i="3"/>
  <c r="H940" i="3"/>
  <c r="L940" i="3" s="1"/>
  <c r="K939" i="3"/>
  <c r="J939" i="3"/>
  <c r="I939" i="3"/>
  <c r="H939" i="3"/>
  <c r="L939" i="3" s="1"/>
  <c r="K938" i="3"/>
  <c r="J938" i="3"/>
  <c r="I938" i="3"/>
  <c r="H938" i="3"/>
  <c r="L938" i="3" s="1"/>
  <c r="K937" i="3"/>
  <c r="J937" i="3"/>
  <c r="I937" i="3"/>
  <c r="H937" i="3"/>
  <c r="L937" i="3" s="1"/>
  <c r="K936" i="3"/>
  <c r="J936" i="3"/>
  <c r="I936" i="3"/>
  <c r="H936" i="3"/>
  <c r="L936" i="3" s="1"/>
  <c r="K935" i="3"/>
  <c r="J935" i="3"/>
  <c r="I935" i="3"/>
  <c r="H935" i="3"/>
  <c r="L935" i="3" s="1"/>
  <c r="K934" i="3"/>
  <c r="J934" i="3"/>
  <c r="I934" i="3"/>
  <c r="H934" i="3"/>
  <c r="L934" i="3" s="1"/>
  <c r="K933" i="3"/>
  <c r="J933" i="3"/>
  <c r="I933" i="3"/>
  <c r="H933" i="3"/>
  <c r="L933" i="3" s="1"/>
  <c r="K932" i="3"/>
  <c r="J932" i="3"/>
  <c r="I932" i="3"/>
  <c r="H932" i="3"/>
  <c r="L932" i="3" s="1"/>
  <c r="K931" i="3"/>
  <c r="J931" i="3"/>
  <c r="I931" i="3"/>
  <c r="H931" i="3"/>
  <c r="L931" i="3" s="1"/>
  <c r="K930" i="3"/>
  <c r="J930" i="3"/>
  <c r="I930" i="3"/>
  <c r="H930" i="3"/>
  <c r="L930" i="3" s="1"/>
  <c r="K929" i="3"/>
  <c r="J929" i="3"/>
  <c r="I929" i="3"/>
  <c r="H929" i="3"/>
  <c r="L929" i="3" s="1"/>
  <c r="K928" i="3"/>
  <c r="J928" i="3"/>
  <c r="I928" i="3"/>
  <c r="H928" i="3"/>
  <c r="L928" i="3" s="1"/>
  <c r="K927" i="3"/>
  <c r="J927" i="3"/>
  <c r="I927" i="3"/>
  <c r="H927" i="3"/>
  <c r="L927" i="3" s="1"/>
  <c r="K926" i="3"/>
  <c r="J926" i="3"/>
  <c r="I926" i="3"/>
  <c r="H926" i="3"/>
  <c r="L926" i="3" s="1"/>
  <c r="K925" i="3"/>
  <c r="J925" i="3"/>
  <c r="I925" i="3"/>
  <c r="H925" i="3"/>
  <c r="L925" i="3" s="1"/>
  <c r="K924" i="3"/>
  <c r="J924" i="3"/>
  <c r="I924" i="3"/>
  <c r="H924" i="3"/>
  <c r="L924" i="3" s="1"/>
  <c r="K923" i="3"/>
  <c r="J923" i="3"/>
  <c r="I923" i="3"/>
  <c r="H923" i="3"/>
  <c r="L923" i="3" s="1"/>
  <c r="K922" i="3"/>
  <c r="J922" i="3"/>
  <c r="I922" i="3"/>
  <c r="H922" i="3"/>
  <c r="L922" i="3" s="1"/>
  <c r="K921" i="3"/>
  <c r="J921" i="3"/>
  <c r="I921" i="3"/>
  <c r="H921" i="3"/>
  <c r="L921" i="3" s="1"/>
  <c r="K920" i="3"/>
  <c r="J920" i="3"/>
  <c r="I920" i="3"/>
  <c r="H920" i="3"/>
  <c r="L920" i="3" s="1"/>
  <c r="K919" i="3"/>
  <c r="J919" i="3"/>
  <c r="I919" i="3"/>
  <c r="H919" i="3"/>
  <c r="L919" i="3" s="1"/>
  <c r="K918" i="3"/>
  <c r="J918" i="3"/>
  <c r="I918" i="3"/>
  <c r="H918" i="3"/>
  <c r="L918" i="3" s="1"/>
  <c r="K917" i="3"/>
  <c r="J917" i="3"/>
  <c r="I917" i="3"/>
  <c r="H917" i="3"/>
  <c r="L917" i="3" s="1"/>
  <c r="K916" i="3"/>
  <c r="J916" i="3"/>
  <c r="I916" i="3"/>
  <c r="H916" i="3"/>
  <c r="L916" i="3" s="1"/>
  <c r="K915" i="3"/>
  <c r="J915" i="3"/>
  <c r="I915" i="3"/>
  <c r="H915" i="3"/>
  <c r="L915" i="3" s="1"/>
  <c r="K914" i="3"/>
  <c r="J914" i="3"/>
  <c r="I914" i="3"/>
  <c r="H914" i="3"/>
  <c r="L914" i="3" s="1"/>
  <c r="K913" i="3"/>
  <c r="J913" i="3"/>
  <c r="I913" i="3"/>
  <c r="H913" i="3"/>
  <c r="L913" i="3" s="1"/>
  <c r="K912" i="3"/>
  <c r="J912" i="3"/>
  <c r="I912" i="3"/>
  <c r="H912" i="3"/>
  <c r="L912" i="3" s="1"/>
  <c r="K911" i="3"/>
  <c r="J911" i="3"/>
  <c r="I911" i="3"/>
  <c r="H911" i="3"/>
  <c r="L1750" i="2"/>
  <c r="K1750" i="2"/>
  <c r="J1750" i="2"/>
  <c r="I1750" i="2"/>
  <c r="M1748" i="2"/>
  <c r="M1747" i="2"/>
  <c r="M1746" i="2"/>
  <c r="L1745" i="2"/>
  <c r="L1744" i="2" s="1"/>
  <c r="K1745" i="2"/>
  <c r="K1744" i="2" s="1"/>
  <c r="J1745" i="2"/>
  <c r="J1744" i="2" s="1"/>
  <c r="H1745" i="2"/>
  <c r="H1744" i="2" s="1"/>
  <c r="G1745" i="2"/>
  <c r="G1744" i="2" s="1"/>
  <c r="M1743" i="2"/>
  <c r="M1742" i="2"/>
  <c r="M1741" i="2"/>
  <c r="L1740" i="2"/>
  <c r="L1739" i="2" s="1"/>
  <c r="K1740" i="2"/>
  <c r="K1739" i="2" s="1"/>
  <c r="J1740" i="2"/>
  <c r="J1739" i="2" s="1"/>
  <c r="H1740" i="2"/>
  <c r="H1739" i="2" s="1"/>
  <c r="G1740" i="2"/>
  <c r="G1739" i="2" s="1"/>
  <c r="I1738" i="2"/>
  <c r="I1752" i="2" s="1"/>
  <c r="M1737" i="2"/>
  <c r="M1736" i="2"/>
  <c r="M1735" i="2"/>
  <c r="M1734" i="2"/>
  <c r="M1733" i="2"/>
  <c r="M1732" i="2"/>
  <c r="M1731" i="2"/>
  <c r="M1730" i="2"/>
  <c r="M1729" i="2"/>
  <c r="L1728" i="2"/>
  <c r="K1728" i="2"/>
  <c r="J1728" i="2"/>
  <c r="H1728" i="2"/>
  <c r="G1728" i="2"/>
  <c r="M1727" i="2"/>
  <c r="M1726" i="2"/>
  <c r="L1725" i="2"/>
  <c r="K1725" i="2"/>
  <c r="J1725" i="2"/>
  <c r="H1725" i="2"/>
  <c r="G1725" i="2"/>
  <c r="M1724" i="2"/>
  <c r="M1723" i="2"/>
  <c r="M1722" i="2"/>
  <c r="L1721" i="2"/>
  <c r="K1721" i="2"/>
  <c r="J1721" i="2"/>
  <c r="H1721" i="2"/>
  <c r="G1721" i="2"/>
  <c r="M1720" i="2"/>
  <c r="L1719" i="2"/>
  <c r="K1719" i="2"/>
  <c r="J1719" i="2"/>
  <c r="H1719" i="2"/>
  <c r="G1719" i="2"/>
  <c r="M1718" i="2"/>
  <c r="M1717" i="2"/>
  <c r="M1716" i="2"/>
  <c r="H1716" i="2"/>
  <c r="G1716" i="2"/>
  <c r="M1715" i="2"/>
  <c r="M1714" i="2"/>
  <c r="K1713" i="2"/>
  <c r="J1713" i="2"/>
  <c r="H1713" i="2"/>
  <c r="G1713" i="2"/>
  <c r="M1712" i="2"/>
  <c r="M1711" i="2"/>
  <c r="M1710" i="2"/>
  <c r="M1709" i="2"/>
  <c r="M1708" i="2"/>
  <c r="M1707" i="2"/>
  <c r="L1706" i="2"/>
  <c r="K1706" i="2"/>
  <c r="J1706" i="2"/>
  <c r="H1706" i="2"/>
  <c r="G1706" i="2"/>
  <c r="M1705" i="2"/>
  <c r="M1704" i="2"/>
  <c r="M1703" i="2"/>
  <c r="M1702" i="2"/>
  <c r="M1701" i="2"/>
  <c r="L1700" i="2"/>
  <c r="K1700" i="2"/>
  <c r="J1700" i="2"/>
  <c r="H1700" i="2"/>
  <c r="G1700" i="2"/>
  <c r="M1699" i="2"/>
  <c r="M1698" i="2"/>
  <c r="M1697" i="2"/>
  <c r="M1696" i="2"/>
  <c r="L1695" i="2"/>
  <c r="K1695" i="2"/>
  <c r="J1695" i="2"/>
  <c r="H1695" i="2"/>
  <c r="G1695" i="2"/>
  <c r="M1694" i="2"/>
  <c r="M1693" i="2"/>
  <c r="L1692" i="2"/>
  <c r="K1692" i="2"/>
  <c r="J1692" i="2"/>
  <c r="H1692" i="2"/>
  <c r="G1692" i="2"/>
  <c r="I1690" i="2"/>
  <c r="I1751" i="2" s="1"/>
  <c r="M1689" i="2"/>
  <c r="M1688" i="2"/>
  <c r="M1687" i="2"/>
  <c r="H1687" i="2"/>
  <c r="H1686" i="2" s="1"/>
  <c r="G1687" i="2"/>
  <c r="G1686" i="2" s="1"/>
  <c r="M1686" i="2"/>
  <c r="M1685" i="2"/>
  <c r="M1684" i="2"/>
  <c r="H1684" i="2"/>
  <c r="H1683" i="2" s="1"/>
  <c r="G1684" i="2"/>
  <c r="G1683" i="2" s="1"/>
  <c r="M1683" i="2"/>
  <c r="M1682" i="2"/>
  <c r="M1750" i="2" s="1"/>
  <c r="M1680" i="2"/>
  <c r="L1679" i="2"/>
  <c r="K1679" i="2"/>
  <c r="H1679" i="2"/>
  <c r="G1679" i="2"/>
  <c r="M1678" i="2"/>
  <c r="M1677" i="2"/>
  <c r="M1676" i="2"/>
  <c r="L1675" i="2"/>
  <c r="K1675" i="2"/>
  <c r="J1675" i="2"/>
  <c r="H1675" i="2"/>
  <c r="G1675" i="2"/>
  <c r="I1674" i="2"/>
  <c r="I1673" i="2" s="1"/>
  <c r="M1672" i="2"/>
  <c r="M1692" i="2" l="1"/>
  <c r="M1719" i="2"/>
  <c r="M1713" i="2"/>
  <c r="M1679" i="2"/>
  <c r="H1738" i="2"/>
  <c r="H1752" i="2" s="1"/>
  <c r="L1738" i="2"/>
  <c r="L1752" i="2" s="1"/>
  <c r="M1675" i="2"/>
  <c r="M1739" i="2"/>
  <c r="M1706" i="2"/>
  <c r="M1725" i="2"/>
  <c r="I951" i="3"/>
  <c r="I954" i="3" s="1"/>
  <c r="G1674" i="2"/>
  <c r="G1673" i="2" s="1"/>
  <c r="H1674" i="2"/>
  <c r="H1673" i="2" s="1"/>
  <c r="M1745" i="2"/>
  <c r="L1691" i="2"/>
  <c r="L1690" i="2" s="1"/>
  <c r="L1751" i="2" s="1"/>
  <c r="M1721" i="2"/>
  <c r="J1674" i="2"/>
  <c r="J1673" i="2" s="1"/>
  <c r="L1674" i="2"/>
  <c r="L1673" i="2" s="1"/>
  <c r="K1738" i="2"/>
  <c r="K1752" i="2" s="1"/>
  <c r="K1674" i="2"/>
  <c r="K1673" i="2" s="1"/>
  <c r="M1740" i="2"/>
  <c r="H1682" i="2"/>
  <c r="G1691" i="2"/>
  <c r="G1690" i="2" s="1"/>
  <c r="G1751" i="2" s="1"/>
  <c r="H1691" i="2"/>
  <c r="H1690" i="2" s="1"/>
  <c r="H1751" i="2" s="1"/>
  <c r="G1738" i="2"/>
  <c r="G1752" i="2" s="1"/>
  <c r="G1682" i="2"/>
  <c r="G1750" i="2" s="1"/>
  <c r="K1691" i="2"/>
  <c r="K1690" i="2" s="1"/>
  <c r="K1751" i="2" s="1"/>
  <c r="M1728" i="2"/>
  <c r="J1691" i="2"/>
  <c r="M1695" i="2"/>
  <c r="M1744" i="2"/>
  <c r="J1738" i="2"/>
  <c r="J1752" i="2" s="1"/>
  <c r="D954" i="3"/>
  <c r="J951" i="3"/>
  <c r="J954" i="3" s="1"/>
  <c r="K951" i="3"/>
  <c r="K954" i="3" s="1"/>
  <c r="M1700" i="2"/>
  <c r="H951" i="3"/>
  <c r="H954" i="3" s="1"/>
  <c r="L911" i="3"/>
  <c r="L951" i="3" s="1"/>
  <c r="H953" i="3"/>
  <c r="L952" i="3"/>
  <c r="L953" i="3" s="1"/>
  <c r="I1753" i="2"/>
  <c r="L1753" i="2" l="1"/>
  <c r="M1738" i="2"/>
  <c r="M1752" i="2" s="1"/>
  <c r="K1753" i="2"/>
  <c r="M1674" i="2"/>
  <c r="G1753" i="2"/>
  <c r="H1681" i="2"/>
  <c r="L1681" i="2"/>
  <c r="M1673" i="2"/>
  <c r="H1750" i="2"/>
  <c r="H1753" i="2" s="1"/>
  <c r="G1681" i="2"/>
  <c r="K1681" i="2"/>
  <c r="M1691" i="2"/>
  <c r="J1690" i="2"/>
  <c r="J1681" i="2"/>
  <c r="L954" i="3"/>
  <c r="M1681" i="2" l="1"/>
  <c r="J1751" i="2"/>
  <c r="J1753" i="2" s="1"/>
  <c r="M1690" i="2"/>
  <c r="M1751" i="2" s="1"/>
  <c r="M1753" i="2" s="1"/>
  <c r="G903" i="3"/>
  <c r="G902" i="3"/>
  <c r="F902" i="3"/>
  <c r="E902" i="3"/>
  <c r="D902" i="3"/>
  <c r="K901" i="3"/>
  <c r="K902" i="3" s="1"/>
  <c r="J901" i="3"/>
  <c r="J902" i="3" s="1"/>
  <c r="I901" i="3"/>
  <c r="I902" i="3" s="1"/>
  <c r="H901" i="3"/>
  <c r="F900" i="3"/>
  <c r="F903" i="3" s="1"/>
  <c r="E900" i="3"/>
  <c r="E903" i="3" s="1"/>
  <c r="D900" i="3"/>
  <c r="K899" i="3"/>
  <c r="J899" i="3"/>
  <c r="I899" i="3"/>
  <c r="H899" i="3"/>
  <c r="L899" i="3" s="1"/>
  <c r="K898" i="3"/>
  <c r="J898" i="3"/>
  <c r="I898" i="3"/>
  <c r="H898" i="3"/>
  <c r="L898" i="3" s="1"/>
  <c r="K897" i="3"/>
  <c r="J897" i="3"/>
  <c r="I897" i="3"/>
  <c r="H897" i="3"/>
  <c r="L897" i="3" s="1"/>
  <c r="K896" i="3"/>
  <c r="J896" i="3"/>
  <c r="I896" i="3"/>
  <c r="H896" i="3"/>
  <c r="L896" i="3" s="1"/>
  <c r="K895" i="3"/>
  <c r="J895" i="3"/>
  <c r="I895" i="3"/>
  <c r="H895" i="3"/>
  <c r="L895" i="3" s="1"/>
  <c r="K894" i="3"/>
  <c r="J894" i="3"/>
  <c r="I894" i="3"/>
  <c r="H894" i="3"/>
  <c r="L894" i="3" s="1"/>
  <c r="K893" i="3"/>
  <c r="J893" i="3"/>
  <c r="I893" i="3"/>
  <c r="H893" i="3"/>
  <c r="L893" i="3" s="1"/>
  <c r="K892" i="3"/>
  <c r="J892" i="3"/>
  <c r="I892" i="3"/>
  <c r="H892" i="3"/>
  <c r="L892" i="3" s="1"/>
  <c r="K891" i="3"/>
  <c r="J891" i="3"/>
  <c r="I891" i="3"/>
  <c r="H891" i="3"/>
  <c r="L891" i="3" s="1"/>
  <c r="K890" i="3"/>
  <c r="J890" i="3"/>
  <c r="I890" i="3"/>
  <c r="H890" i="3"/>
  <c r="L890" i="3" s="1"/>
  <c r="K889" i="3"/>
  <c r="J889" i="3"/>
  <c r="I889" i="3"/>
  <c r="H889" i="3"/>
  <c r="L889" i="3" s="1"/>
  <c r="K888" i="3"/>
  <c r="J888" i="3"/>
  <c r="I888" i="3"/>
  <c r="H888" i="3"/>
  <c r="L888" i="3" s="1"/>
  <c r="K887" i="3"/>
  <c r="J887" i="3"/>
  <c r="I887" i="3"/>
  <c r="H887" i="3"/>
  <c r="L887" i="3" s="1"/>
  <c r="K886" i="3"/>
  <c r="J886" i="3"/>
  <c r="I886" i="3"/>
  <c r="H886" i="3"/>
  <c r="L886" i="3" s="1"/>
  <c r="K885" i="3"/>
  <c r="J885" i="3"/>
  <c r="I885" i="3"/>
  <c r="H885" i="3"/>
  <c r="L885" i="3" s="1"/>
  <c r="K884" i="3"/>
  <c r="J884" i="3"/>
  <c r="I884" i="3"/>
  <c r="H884" i="3"/>
  <c r="L884" i="3" s="1"/>
  <c r="K883" i="3"/>
  <c r="J883" i="3"/>
  <c r="I883" i="3"/>
  <c r="H883" i="3"/>
  <c r="L883" i="3" s="1"/>
  <c r="K882" i="3"/>
  <c r="J882" i="3"/>
  <c r="I882" i="3"/>
  <c r="H882" i="3"/>
  <c r="L882" i="3" s="1"/>
  <c r="K881" i="3"/>
  <c r="J881" i="3"/>
  <c r="I881" i="3"/>
  <c r="H881" i="3"/>
  <c r="L881" i="3" s="1"/>
  <c r="K880" i="3"/>
  <c r="J880" i="3"/>
  <c r="I880" i="3"/>
  <c r="H880" i="3"/>
  <c r="L880" i="3" s="1"/>
  <c r="K879" i="3"/>
  <c r="J879" i="3"/>
  <c r="I879" i="3"/>
  <c r="H879" i="3"/>
  <c r="L879" i="3" s="1"/>
  <c r="K878" i="3"/>
  <c r="J878" i="3"/>
  <c r="I878" i="3"/>
  <c r="H878" i="3"/>
  <c r="L878" i="3" s="1"/>
  <c r="K877" i="3"/>
  <c r="J877" i="3"/>
  <c r="I877" i="3"/>
  <c r="H877" i="3"/>
  <c r="L877" i="3" s="1"/>
  <c r="K876" i="3"/>
  <c r="J876" i="3"/>
  <c r="I876" i="3"/>
  <c r="H876" i="3"/>
  <c r="L876" i="3" s="1"/>
  <c r="K875" i="3"/>
  <c r="J875" i="3"/>
  <c r="I875" i="3"/>
  <c r="H875" i="3"/>
  <c r="L875" i="3" s="1"/>
  <c r="K874" i="3"/>
  <c r="J874" i="3"/>
  <c r="I874" i="3"/>
  <c r="H874" i="3"/>
  <c r="L874" i="3" s="1"/>
  <c r="K873" i="3"/>
  <c r="J873" i="3"/>
  <c r="I873" i="3"/>
  <c r="H873" i="3"/>
  <c r="L873" i="3" s="1"/>
  <c r="K872" i="3"/>
  <c r="J872" i="3"/>
  <c r="I872" i="3"/>
  <c r="H872" i="3"/>
  <c r="L872" i="3" s="1"/>
  <c r="K871" i="3"/>
  <c r="J871" i="3"/>
  <c r="I871" i="3"/>
  <c r="H871" i="3"/>
  <c r="L871" i="3" s="1"/>
  <c r="K870" i="3"/>
  <c r="J870" i="3"/>
  <c r="I870" i="3"/>
  <c r="H870" i="3"/>
  <c r="L870" i="3" s="1"/>
  <c r="K869" i="3"/>
  <c r="J869" i="3"/>
  <c r="I869" i="3"/>
  <c r="H869" i="3"/>
  <c r="L869" i="3" s="1"/>
  <c r="K868" i="3"/>
  <c r="J868" i="3"/>
  <c r="I868" i="3"/>
  <c r="H868" i="3"/>
  <c r="L868" i="3" s="1"/>
  <c r="K867" i="3"/>
  <c r="J867" i="3"/>
  <c r="I867" i="3"/>
  <c r="H867" i="3"/>
  <c r="L867" i="3" s="1"/>
  <c r="K866" i="3"/>
  <c r="J866" i="3"/>
  <c r="I866" i="3"/>
  <c r="H866" i="3"/>
  <c r="L866" i="3" s="1"/>
  <c r="K865" i="3"/>
  <c r="J865" i="3"/>
  <c r="I865" i="3"/>
  <c r="H865" i="3"/>
  <c r="L865" i="3" s="1"/>
  <c r="K864" i="3"/>
  <c r="J864" i="3"/>
  <c r="I864" i="3"/>
  <c r="H864" i="3"/>
  <c r="L864" i="3" s="1"/>
  <c r="K863" i="3"/>
  <c r="J863" i="3"/>
  <c r="I863" i="3"/>
  <c r="H863" i="3"/>
  <c r="L863" i="3" s="1"/>
  <c r="K862" i="3"/>
  <c r="J862" i="3"/>
  <c r="I862" i="3"/>
  <c r="H862" i="3"/>
  <c r="L862" i="3" s="1"/>
  <c r="K861" i="3"/>
  <c r="J861" i="3"/>
  <c r="I861" i="3"/>
  <c r="H861" i="3"/>
  <c r="L861" i="3" s="1"/>
  <c r="K860" i="3"/>
  <c r="J860" i="3"/>
  <c r="I860" i="3"/>
  <c r="H860" i="3"/>
  <c r="L860" i="3" s="1"/>
  <c r="K859" i="3"/>
  <c r="J859" i="3"/>
  <c r="I859" i="3"/>
  <c r="H859" i="3"/>
  <c r="L859" i="3" s="1"/>
  <c r="K858" i="3"/>
  <c r="J858" i="3"/>
  <c r="I858" i="3"/>
  <c r="H858" i="3"/>
  <c r="L858" i="3" s="1"/>
  <c r="K857" i="3"/>
  <c r="J857" i="3"/>
  <c r="I857" i="3"/>
  <c r="H857" i="3"/>
  <c r="L857" i="3" s="1"/>
  <c r="K856" i="3"/>
  <c r="J856" i="3"/>
  <c r="I856" i="3"/>
  <c r="H856" i="3"/>
  <c r="L856" i="3" s="1"/>
  <c r="K855" i="3"/>
  <c r="J855" i="3"/>
  <c r="I855" i="3"/>
  <c r="H855" i="3"/>
  <c r="L855" i="3" s="1"/>
  <c r="K854" i="3"/>
  <c r="J854" i="3"/>
  <c r="I854" i="3"/>
  <c r="H854" i="3"/>
  <c r="L854" i="3" s="1"/>
  <c r="K853" i="3"/>
  <c r="J853" i="3"/>
  <c r="I853" i="3"/>
  <c r="H853" i="3"/>
  <c r="L853" i="3" s="1"/>
  <c r="K852" i="3"/>
  <c r="J852" i="3"/>
  <c r="I852" i="3"/>
  <c r="H852" i="3"/>
  <c r="L852" i="3" s="1"/>
  <c r="K851" i="3"/>
  <c r="J851" i="3"/>
  <c r="I851" i="3"/>
  <c r="H851" i="3"/>
  <c r="L851" i="3" s="1"/>
  <c r="K850" i="3"/>
  <c r="J850" i="3"/>
  <c r="I850" i="3"/>
  <c r="H850" i="3"/>
  <c r="L850" i="3" s="1"/>
  <c r="K849" i="3"/>
  <c r="J849" i="3"/>
  <c r="I849" i="3"/>
  <c r="H849" i="3"/>
  <c r="L849" i="3" s="1"/>
  <c r="K848" i="3"/>
  <c r="J848" i="3"/>
  <c r="I848" i="3"/>
  <c r="H848" i="3"/>
  <c r="L848" i="3" s="1"/>
  <c r="K847" i="3"/>
  <c r="J847" i="3"/>
  <c r="I847" i="3"/>
  <c r="H847" i="3"/>
  <c r="L847" i="3" s="1"/>
  <c r="K846" i="3"/>
  <c r="J846" i="3"/>
  <c r="I846" i="3"/>
  <c r="H846" i="3"/>
  <c r="L846" i="3" s="1"/>
  <c r="K845" i="3"/>
  <c r="J845" i="3"/>
  <c r="I845" i="3"/>
  <c r="H845" i="3"/>
  <c r="L845" i="3" s="1"/>
  <c r="K844" i="3"/>
  <c r="J844" i="3"/>
  <c r="I844" i="3"/>
  <c r="H844" i="3"/>
  <c r="L844" i="3" s="1"/>
  <c r="K843" i="3"/>
  <c r="J843" i="3"/>
  <c r="I843" i="3"/>
  <c r="H843" i="3"/>
  <c r="L843" i="3" s="1"/>
  <c r="K842" i="3"/>
  <c r="J842" i="3"/>
  <c r="I842" i="3"/>
  <c r="H842" i="3"/>
  <c r="L842" i="3" s="1"/>
  <c r="K841" i="3"/>
  <c r="J841" i="3"/>
  <c r="I841" i="3"/>
  <c r="H841" i="3"/>
  <c r="L841" i="3" s="1"/>
  <c r="K840" i="3"/>
  <c r="J840" i="3"/>
  <c r="I840" i="3"/>
  <c r="H840" i="3"/>
  <c r="L840" i="3" s="1"/>
  <c r="K839" i="3"/>
  <c r="J839" i="3"/>
  <c r="I839" i="3"/>
  <c r="H839" i="3"/>
  <c r="L839" i="3" s="1"/>
  <c r="K838" i="3"/>
  <c r="J838" i="3"/>
  <c r="I838" i="3"/>
  <c r="H838" i="3"/>
  <c r="L838" i="3" s="1"/>
  <c r="K837" i="3"/>
  <c r="J837" i="3"/>
  <c r="I837" i="3"/>
  <c r="H837" i="3"/>
  <c r="L837" i="3" s="1"/>
  <c r="K836" i="3"/>
  <c r="J836" i="3"/>
  <c r="I836" i="3"/>
  <c r="H836" i="3"/>
  <c r="L836" i="3" s="1"/>
  <c r="K835" i="3"/>
  <c r="J835" i="3"/>
  <c r="I835" i="3"/>
  <c r="H835" i="3"/>
  <c r="L1586" i="2"/>
  <c r="K1586" i="2"/>
  <c r="M1574" i="2"/>
  <c r="M1573" i="2"/>
  <c r="L1572" i="2"/>
  <c r="K1572" i="2"/>
  <c r="J1572" i="2"/>
  <c r="H1572" i="2"/>
  <c r="H1571" i="2" s="1"/>
  <c r="G1572" i="2"/>
  <c r="G1571" i="2" s="1"/>
  <c r="L1571" i="2"/>
  <c r="K1571" i="2"/>
  <c r="J1571" i="2"/>
  <c r="M1570" i="2"/>
  <c r="L1569" i="2"/>
  <c r="L1568" i="2" s="1"/>
  <c r="K1569" i="2"/>
  <c r="K1568" i="2" s="1"/>
  <c r="J1569" i="2"/>
  <c r="J1568" i="2" s="1"/>
  <c r="H1569" i="2"/>
  <c r="H1568" i="2" s="1"/>
  <c r="G1569" i="2"/>
  <c r="G1568" i="2" s="1"/>
  <c r="M1567" i="2"/>
  <c r="M1566" i="2"/>
  <c r="M1565" i="2"/>
  <c r="L1564" i="2"/>
  <c r="L1563" i="2" s="1"/>
  <c r="K1564" i="2"/>
  <c r="K1563" i="2" s="1"/>
  <c r="J1564" i="2"/>
  <c r="J1563" i="2" s="1"/>
  <c r="H1564" i="2"/>
  <c r="H1563" i="2" s="1"/>
  <c r="G1564" i="2"/>
  <c r="G1563" i="2" s="1"/>
  <c r="M1562" i="2"/>
  <c r="M1561" i="2"/>
  <c r="M1560" i="2"/>
  <c r="M1559" i="2"/>
  <c r="L1558" i="2"/>
  <c r="L1557" i="2" s="1"/>
  <c r="K1558" i="2"/>
  <c r="K1557" i="2" s="1"/>
  <c r="J1558" i="2"/>
  <c r="J1557" i="2" s="1"/>
  <c r="H1558" i="2"/>
  <c r="H1557" i="2" s="1"/>
  <c r="G1558" i="2"/>
  <c r="G1557" i="2" s="1"/>
  <c r="M1556" i="2"/>
  <c r="M1555" i="2"/>
  <c r="M1554" i="2"/>
  <c r="M1553" i="2"/>
  <c r="M1552" i="2"/>
  <c r="L1551" i="2"/>
  <c r="L1550" i="2" s="1"/>
  <c r="K1551" i="2"/>
  <c r="K1550" i="2" s="1"/>
  <c r="J1551" i="2"/>
  <c r="H1551" i="2"/>
  <c r="H1550" i="2" s="1"/>
  <c r="G1551" i="2"/>
  <c r="G1550" i="2" s="1"/>
  <c r="M1548" i="2"/>
  <c r="M1547" i="2"/>
  <c r="M1546" i="2"/>
  <c r="M1545" i="2"/>
  <c r="M1544" i="2"/>
  <c r="L1543" i="2"/>
  <c r="K1543" i="2"/>
  <c r="J1543" i="2"/>
  <c r="H1543" i="2"/>
  <c r="G1543" i="2"/>
  <c r="M1542" i="2"/>
  <c r="L1541" i="2"/>
  <c r="K1541" i="2"/>
  <c r="J1541" i="2"/>
  <c r="H1541" i="2"/>
  <c r="G1541" i="2"/>
  <c r="M1540" i="2"/>
  <c r="M1539" i="2"/>
  <c r="L1538" i="2"/>
  <c r="K1538" i="2"/>
  <c r="J1538" i="2"/>
  <c r="H1538" i="2"/>
  <c r="G1538" i="2"/>
  <c r="M1537" i="2"/>
  <c r="L1536" i="2"/>
  <c r="K1536" i="2"/>
  <c r="J1536" i="2"/>
  <c r="H1536" i="2"/>
  <c r="G1536" i="2"/>
  <c r="M1535" i="2"/>
  <c r="M1534" i="2"/>
  <c r="L1533" i="2"/>
  <c r="K1533" i="2"/>
  <c r="J1533" i="2"/>
  <c r="H1533" i="2"/>
  <c r="G1533" i="2"/>
  <c r="M1532" i="2"/>
  <c r="M1531" i="2"/>
  <c r="M1530" i="2"/>
  <c r="M1529" i="2"/>
  <c r="M1528" i="2"/>
  <c r="L1527" i="2"/>
  <c r="K1527" i="2"/>
  <c r="J1527" i="2"/>
  <c r="H1527" i="2"/>
  <c r="G1527" i="2"/>
  <c r="M1526" i="2"/>
  <c r="M1525" i="2"/>
  <c r="L1524" i="2"/>
  <c r="K1524" i="2"/>
  <c r="J1524" i="2"/>
  <c r="H1524" i="2"/>
  <c r="G1524" i="2"/>
  <c r="M1523" i="2"/>
  <c r="M1522" i="2"/>
  <c r="M1521" i="2"/>
  <c r="M1520" i="2"/>
  <c r="L1519" i="2"/>
  <c r="K1519" i="2"/>
  <c r="J1519" i="2"/>
  <c r="H1519" i="2"/>
  <c r="G1519" i="2"/>
  <c r="M1518" i="2"/>
  <c r="M1517" i="2"/>
  <c r="L1516" i="2"/>
  <c r="K1516" i="2"/>
  <c r="J1516" i="2"/>
  <c r="H1516" i="2"/>
  <c r="G1516" i="2"/>
  <c r="M1513" i="2"/>
  <c r="M1512" i="2"/>
  <c r="M1511" i="2"/>
  <c r="H1511" i="2"/>
  <c r="H1510" i="2" s="1"/>
  <c r="G1511" i="2"/>
  <c r="G1510" i="2" s="1"/>
  <c r="M1510" i="2"/>
  <c r="M1509" i="2"/>
  <c r="M1508" i="2"/>
  <c r="H1508" i="2"/>
  <c r="H1507" i="2" s="1"/>
  <c r="G1508" i="2"/>
  <c r="G1507" i="2" s="1"/>
  <c r="M1507" i="2"/>
  <c r="J1506" i="2"/>
  <c r="H1549" i="2" l="1"/>
  <c r="G1549" i="2"/>
  <c r="G1588" i="2" s="1"/>
  <c r="K1549" i="2"/>
  <c r="K1588" i="2" s="1"/>
  <c r="L1549" i="2"/>
  <c r="L1588" i="2" s="1"/>
  <c r="M1533" i="2"/>
  <c r="M1571" i="2"/>
  <c r="M1551" i="2"/>
  <c r="M1541" i="2"/>
  <c r="M1557" i="2"/>
  <c r="M1519" i="2"/>
  <c r="L1515" i="2"/>
  <c r="L1514" i="2" s="1"/>
  <c r="L1587" i="2" s="1"/>
  <c r="I900" i="3"/>
  <c r="M1563" i="2"/>
  <c r="G1515" i="2"/>
  <c r="G1514" i="2" s="1"/>
  <c r="G1587" i="2" s="1"/>
  <c r="G1506" i="2"/>
  <c r="G1586" i="2" s="1"/>
  <c r="H1506" i="2"/>
  <c r="H1586" i="2" s="1"/>
  <c r="M1527" i="2"/>
  <c r="M1543" i="2"/>
  <c r="M1572" i="2"/>
  <c r="M1516" i="2"/>
  <c r="M1564" i="2"/>
  <c r="H1588" i="2"/>
  <c r="H1515" i="2"/>
  <c r="H1514" i="2" s="1"/>
  <c r="H1587" i="2" s="1"/>
  <c r="K1515" i="2"/>
  <c r="K1514" i="2" s="1"/>
  <c r="K1587" i="2" s="1"/>
  <c r="M1568" i="2"/>
  <c r="J900" i="3"/>
  <c r="J903" i="3" s="1"/>
  <c r="M1538" i="2"/>
  <c r="M1558" i="2"/>
  <c r="K900" i="3"/>
  <c r="K903" i="3" s="1"/>
  <c r="J1515" i="2"/>
  <c r="M1569" i="2"/>
  <c r="J1550" i="2"/>
  <c r="J1549" i="2" s="1"/>
  <c r="D903" i="3"/>
  <c r="I903" i="3"/>
  <c r="M1524" i="2"/>
  <c r="M1536" i="2"/>
  <c r="H900" i="3"/>
  <c r="H903" i="3" s="1"/>
  <c r="L835" i="3"/>
  <c r="L900" i="3" s="1"/>
  <c r="H902" i="3"/>
  <c r="L901" i="3"/>
  <c r="L902" i="3" s="1"/>
  <c r="J1586" i="2"/>
  <c r="M1506" i="2"/>
  <c r="M1586" i="2" s="1"/>
  <c r="G1505" i="2" l="1"/>
  <c r="G1589" i="2"/>
  <c r="L1589" i="2"/>
  <c r="K1589" i="2"/>
  <c r="K1505" i="2"/>
  <c r="H1505" i="2"/>
  <c r="H1589" i="2"/>
  <c r="L1505" i="2"/>
  <c r="M1515" i="2"/>
  <c r="M1514" i="2" s="1"/>
  <c r="M1587" i="2" s="1"/>
  <c r="J1514" i="2"/>
  <c r="M1550" i="2"/>
  <c r="L903" i="3"/>
  <c r="J1588" i="2" l="1"/>
  <c r="M1549" i="2"/>
  <c r="M1588" i="2" s="1"/>
  <c r="M1589" i="2" s="1"/>
  <c r="J1587" i="2"/>
  <c r="J1505" i="2"/>
  <c r="M1505" i="2" s="1"/>
  <c r="G827" i="3"/>
  <c r="G826" i="3"/>
  <c r="F826" i="3"/>
  <c r="E826" i="3"/>
  <c r="D826" i="3"/>
  <c r="K825" i="3"/>
  <c r="K826" i="3" s="1"/>
  <c r="J825" i="3"/>
  <c r="J826" i="3" s="1"/>
  <c r="I825" i="3"/>
  <c r="I826" i="3" s="1"/>
  <c r="H825" i="3"/>
  <c r="F824" i="3"/>
  <c r="F827" i="3" s="1"/>
  <c r="E824" i="3"/>
  <c r="E827" i="3" s="1"/>
  <c r="D824" i="3"/>
  <c r="K823" i="3"/>
  <c r="J823" i="3"/>
  <c r="I823" i="3"/>
  <c r="H823" i="3"/>
  <c r="L823" i="3" s="1"/>
  <c r="K822" i="3"/>
  <c r="J822" i="3"/>
  <c r="I822" i="3"/>
  <c r="H822" i="3"/>
  <c r="L822" i="3" s="1"/>
  <c r="K821" i="3"/>
  <c r="J821" i="3"/>
  <c r="I821" i="3"/>
  <c r="H821" i="3"/>
  <c r="L821" i="3" s="1"/>
  <c r="K820" i="3"/>
  <c r="J820" i="3"/>
  <c r="I820" i="3"/>
  <c r="H820" i="3"/>
  <c r="L820" i="3" s="1"/>
  <c r="K819" i="3"/>
  <c r="J819" i="3"/>
  <c r="I819" i="3"/>
  <c r="H819" i="3"/>
  <c r="L819" i="3" s="1"/>
  <c r="K818" i="3"/>
  <c r="J818" i="3"/>
  <c r="I818" i="3"/>
  <c r="H818" i="3"/>
  <c r="L818" i="3" s="1"/>
  <c r="K817" i="3"/>
  <c r="J817" i="3"/>
  <c r="I817" i="3"/>
  <c r="H817" i="3"/>
  <c r="L817" i="3" s="1"/>
  <c r="K816" i="3"/>
  <c r="J816" i="3"/>
  <c r="I816" i="3"/>
  <c r="H816" i="3"/>
  <c r="L816" i="3" s="1"/>
  <c r="K815" i="3"/>
  <c r="J815" i="3"/>
  <c r="I815" i="3"/>
  <c r="H815" i="3"/>
  <c r="L815" i="3" s="1"/>
  <c r="K814" i="3"/>
  <c r="J814" i="3"/>
  <c r="I814" i="3"/>
  <c r="H814" i="3"/>
  <c r="L814" i="3" s="1"/>
  <c r="K813" i="3"/>
  <c r="J813" i="3"/>
  <c r="I813" i="3"/>
  <c r="H813" i="3"/>
  <c r="L813" i="3" s="1"/>
  <c r="K812" i="3"/>
  <c r="J812" i="3"/>
  <c r="I812" i="3"/>
  <c r="H812" i="3"/>
  <c r="L812" i="3" s="1"/>
  <c r="K811" i="3"/>
  <c r="J811" i="3"/>
  <c r="I811" i="3"/>
  <c r="H811" i="3"/>
  <c r="L811" i="3" s="1"/>
  <c r="K810" i="3"/>
  <c r="J810" i="3"/>
  <c r="I810" i="3"/>
  <c r="H810" i="3"/>
  <c r="L810" i="3" s="1"/>
  <c r="K809" i="3"/>
  <c r="J809" i="3"/>
  <c r="I809" i="3"/>
  <c r="H809" i="3"/>
  <c r="L809" i="3" s="1"/>
  <c r="K808" i="3"/>
  <c r="J808" i="3"/>
  <c r="I808" i="3"/>
  <c r="H808" i="3"/>
  <c r="L808" i="3" s="1"/>
  <c r="K807" i="3"/>
  <c r="J807" i="3"/>
  <c r="I807" i="3"/>
  <c r="H807" i="3"/>
  <c r="L807" i="3" s="1"/>
  <c r="K806" i="3"/>
  <c r="J806" i="3"/>
  <c r="I806" i="3"/>
  <c r="H806" i="3"/>
  <c r="L806" i="3" s="1"/>
  <c r="K805" i="3"/>
  <c r="J805" i="3"/>
  <c r="I805" i="3"/>
  <c r="H805" i="3"/>
  <c r="L805" i="3" s="1"/>
  <c r="K804" i="3"/>
  <c r="J804" i="3"/>
  <c r="I804" i="3"/>
  <c r="H804" i="3"/>
  <c r="L804" i="3" s="1"/>
  <c r="K803" i="3"/>
  <c r="J803" i="3"/>
  <c r="I803" i="3"/>
  <c r="H803" i="3"/>
  <c r="L803" i="3" s="1"/>
  <c r="K802" i="3"/>
  <c r="J802" i="3"/>
  <c r="I802" i="3"/>
  <c r="H802" i="3"/>
  <c r="L802" i="3" s="1"/>
  <c r="K801" i="3"/>
  <c r="J801" i="3"/>
  <c r="I801" i="3"/>
  <c r="H801" i="3"/>
  <c r="L801" i="3" s="1"/>
  <c r="K800" i="3"/>
  <c r="J800" i="3"/>
  <c r="I800" i="3"/>
  <c r="H800" i="3"/>
  <c r="L800" i="3" s="1"/>
  <c r="K799" i="3"/>
  <c r="J799" i="3"/>
  <c r="I799" i="3"/>
  <c r="H799" i="3"/>
  <c r="L799" i="3" s="1"/>
  <c r="K798" i="3"/>
  <c r="J798" i="3"/>
  <c r="I798" i="3"/>
  <c r="H798" i="3"/>
  <c r="L798" i="3" s="1"/>
  <c r="K797" i="3"/>
  <c r="J797" i="3"/>
  <c r="I797" i="3"/>
  <c r="H797" i="3"/>
  <c r="L797" i="3" s="1"/>
  <c r="K796" i="3"/>
  <c r="J796" i="3"/>
  <c r="I796" i="3"/>
  <c r="H796" i="3"/>
  <c r="L796" i="3" s="1"/>
  <c r="K795" i="3"/>
  <c r="J795" i="3"/>
  <c r="I795" i="3"/>
  <c r="H795" i="3"/>
  <c r="L795" i="3" s="1"/>
  <c r="K794" i="3"/>
  <c r="J794" i="3"/>
  <c r="I794" i="3"/>
  <c r="H794" i="3"/>
  <c r="L794" i="3" s="1"/>
  <c r="K793" i="3"/>
  <c r="J793" i="3"/>
  <c r="I793" i="3"/>
  <c r="H793" i="3"/>
  <c r="L793" i="3" s="1"/>
  <c r="K792" i="3"/>
  <c r="J792" i="3"/>
  <c r="I792" i="3"/>
  <c r="H792" i="3"/>
  <c r="L792" i="3" s="1"/>
  <c r="K791" i="3"/>
  <c r="J791" i="3"/>
  <c r="I791" i="3"/>
  <c r="H791" i="3"/>
  <c r="L791" i="3" s="1"/>
  <c r="K790" i="3"/>
  <c r="J790" i="3"/>
  <c r="I790" i="3"/>
  <c r="H790" i="3"/>
  <c r="L790" i="3" s="1"/>
  <c r="K789" i="3"/>
  <c r="J789" i="3"/>
  <c r="I789" i="3"/>
  <c r="H789" i="3"/>
  <c r="L789" i="3" s="1"/>
  <c r="K788" i="3"/>
  <c r="J788" i="3"/>
  <c r="I788" i="3"/>
  <c r="H788" i="3"/>
  <c r="L788" i="3" s="1"/>
  <c r="K787" i="3"/>
  <c r="J787" i="3"/>
  <c r="I787" i="3"/>
  <c r="H787" i="3"/>
  <c r="L787" i="3" s="1"/>
  <c r="K786" i="3"/>
  <c r="J786" i="3"/>
  <c r="I786" i="3"/>
  <c r="H786" i="3"/>
  <c r="L786" i="3" s="1"/>
  <c r="K785" i="3"/>
  <c r="J785" i="3"/>
  <c r="I785" i="3"/>
  <c r="H785" i="3"/>
  <c r="L1496" i="2"/>
  <c r="K1496" i="2"/>
  <c r="J1496" i="2"/>
  <c r="M1494" i="2"/>
  <c r="M1493" i="2"/>
  <c r="L1492" i="2"/>
  <c r="L1491" i="2" s="1"/>
  <c r="K1492" i="2"/>
  <c r="K1491" i="2" s="1"/>
  <c r="J1492" i="2"/>
  <c r="H1492" i="2"/>
  <c r="H1491" i="2" s="1"/>
  <c r="G1492" i="2"/>
  <c r="G1491" i="2" s="1"/>
  <c r="M1490" i="2"/>
  <c r="L1489" i="2"/>
  <c r="L1488" i="2" s="1"/>
  <c r="K1489" i="2"/>
  <c r="K1488" i="2" s="1"/>
  <c r="J1489" i="2"/>
  <c r="H1489" i="2"/>
  <c r="H1488" i="2" s="1"/>
  <c r="G1489" i="2"/>
  <c r="G1488" i="2" s="1"/>
  <c r="M1487" i="2"/>
  <c r="L1486" i="2"/>
  <c r="L1485" i="2" s="1"/>
  <c r="K1486" i="2"/>
  <c r="K1485" i="2" s="1"/>
  <c r="J1486" i="2"/>
  <c r="H1486" i="2"/>
  <c r="H1485" i="2" s="1"/>
  <c r="G1486" i="2"/>
  <c r="G1485" i="2" s="1"/>
  <c r="M1484" i="2"/>
  <c r="M1483" i="2"/>
  <c r="M1482" i="2"/>
  <c r="M1481" i="2"/>
  <c r="M1480" i="2"/>
  <c r="M1479" i="2"/>
  <c r="L1478" i="2"/>
  <c r="L1477" i="2" s="1"/>
  <c r="K1478" i="2"/>
  <c r="K1477" i="2" s="1"/>
  <c r="J1478" i="2"/>
  <c r="J1477" i="2" s="1"/>
  <c r="H1478" i="2"/>
  <c r="H1477" i="2" s="1"/>
  <c r="G1478" i="2"/>
  <c r="G1477" i="2" s="1"/>
  <c r="M1475" i="2"/>
  <c r="L1474" i="2"/>
  <c r="L1473" i="2" s="1"/>
  <c r="K1474" i="2"/>
  <c r="K1473" i="2" s="1"/>
  <c r="J1474" i="2"/>
  <c r="J1473" i="2" s="1"/>
  <c r="H1474" i="2"/>
  <c r="H1473" i="2" s="1"/>
  <c r="G1474" i="2"/>
  <c r="G1473" i="2" s="1"/>
  <c r="M1472" i="2"/>
  <c r="M1471" i="2"/>
  <c r="M1470" i="2"/>
  <c r="M1469" i="2"/>
  <c r="M1468" i="2"/>
  <c r="M1467" i="2"/>
  <c r="M1466" i="2"/>
  <c r="L1465" i="2"/>
  <c r="K1465" i="2"/>
  <c r="J1465" i="2"/>
  <c r="H1465" i="2"/>
  <c r="G1465" i="2"/>
  <c r="M1464" i="2"/>
  <c r="M1463" i="2"/>
  <c r="L1462" i="2"/>
  <c r="K1462" i="2"/>
  <c r="J1462" i="2"/>
  <c r="H1462" i="2"/>
  <c r="G1462" i="2"/>
  <c r="M1461" i="2"/>
  <c r="L1460" i="2"/>
  <c r="K1460" i="2"/>
  <c r="J1460" i="2"/>
  <c r="H1460" i="2"/>
  <c r="G1460" i="2"/>
  <c r="M1459" i="2"/>
  <c r="L1458" i="2"/>
  <c r="K1458" i="2"/>
  <c r="J1458" i="2"/>
  <c r="H1458" i="2"/>
  <c r="G1458" i="2"/>
  <c r="M1457" i="2"/>
  <c r="M1456" i="2" s="1"/>
  <c r="L1456" i="2"/>
  <c r="K1456" i="2"/>
  <c r="J1456" i="2"/>
  <c r="H1456" i="2"/>
  <c r="G1456" i="2"/>
  <c r="M1455" i="2"/>
  <c r="M1454" i="2"/>
  <c r="M1453" i="2"/>
  <c r="M1452" i="2"/>
  <c r="M1451" i="2"/>
  <c r="L1450" i="2"/>
  <c r="K1450" i="2"/>
  <c r="J1450" i="2"/>
  <c r="H1450" i="2"/>
  <c r="G1450" i="2"/>
  <c r="M1449" i="2"/>
  <c r="L1448" i="2"/>
  <c r="K1448" i="2"/>
  <c r="J1448" i="2"/>
  <c r="H1448" i="2"/>
  <c r="G1448" i="2"/>
  <c r="M1447" i="2"/>
  <c r="M1446" i="2"/>
  <c r="M1445" i="2"/>
  <c r="L1444" i="2"/>
  <c r="K1444" i="2"/>
  <c r="J1444" i="2"/>
  <c r="H1444" i="2"/>
  <c r="G1444" i="2"/>
  <c r="M1443" i="2"/>
  <c r="M1442" i="2"/>
  <c r="M1441" i="2"/>
  <c r="M1440" i="2"/>
  <c r="L1439" i="2"/>
  <c r="K1439" i="2"/>
  <c r="J1439" i="2"/>
  <c r="H1439" i="2"/>
  <c r="G1439" i="2"/>
  <c r="M1436" i="2"/>
  <c r="M1435" i="2"/>
  <c r="H1434" i="2"/>
  <c r="H1433" i="2" s="1"/>
  <c r="G1434" i="2"/>
  <c r="G1433" i="2" s="1"/>
  <c r="M1432" i="2"/>
  <c r="M1431" i="2"/>
  <c r="H1431" i="2"/>
  <c r="H1430" i="2" s="1"/>
  <c r="G1431" i="2"/>
  <c r="G1430" i="2" s="1"/>
  <c r="M1430" i="2"/>
  <c r="M1473" i="2" l="1"/>
  <c r="M1489" i="2"/>
  <c r="M1439" i="2"/>
  <c r="M1458" i="2"/>
  <c r="M1462" i="2"/>
  <c r="M1492" i="2"/>
  <c r="L1476" i="2"/>
  <c r="L1498" i="2" s="1"/>
  <c r="M1434" i="2"/>
  <c r="M1433" i="2" s="1"/>
  <c r="M1429" i="2" s="1"/>
  <c r="M1496" i="2" s="1"/>
  <c r="J1589" i="2"/>
  <c r="M1486" i="2"/>
  <c r="M1460" i="2"/>
  <c r="M1450" i="2"/>
  <c r="M1465" i="2"/>
  <c r="G1438" i="2"/>
  <c r="G1437" i="2" s="1"/>
  <c r="G1497" i="2" s="1"/>
  <c r="H1438" i="2"/>
  <c r="H1437" i="2" s="1"/>
  <c r="H1497" i="2" s="1"/>
  <c r="G1476" i="2"/>
  <c r="G1498" i="2" s="1"/>
  <c r="G1429" i="2"/>
  <c r="H1429" i="2"/>
  <c r="H1496" i="2" s="1"/>
  <c r="K1438" i="2"/>
  <c r="K1437" i="2" s="1"/>
  <c r="K1497" i="2" s="1"/>
  <c r="L1438" i="2"/>
  <c r="L1437" i="2" s="1"/>
  <c r="L1497" i="2" s="1"/>
  <c r="L1499" i="2" s="1"/>
  <c r="H1476" i="2"/>
  <c r="H1498" i="2" s="1"/>
  <c r="K1476" i="2"/>
  <c r="K1498" i="2" s="1"/>
  <c r="M1477" i="2"/>
  <c r="M1474" i="2"/>
  <c r="J1491" i="2"/>
  <c r="M1491" i="2" s="1"/>
  <c r="D827" i="3"/>
  <c r="M1448" i="2"/>
  <c r="J1438" i="2"/>
  <c r="J1437" i="2" s="1"/>
  <c r="J1485" i="2"/>
  <c r="I824" i="3"/>
  <c r="I827" i="3" s="1"/>
  <c r="J1488" i="2"/>
  <c r="M1488" i="2" s="1"/>
  <c r="M1478" i="2"/>
  <c r="J824" i="3"/>
  <c r="J827" i="3" s="1"/>
  <c r="M1444" i="2"/>
  <c r="K824" i="3"/>
  <c r="K827" i="3" s="1"/>
  <c r="H824" i="3"/>
  <c r="H827" i="3" s="1"/>
  <c r="L785" i="3"/>
  <c r="L824" i="3" s="1"/>
  <c r="H826" i="3"/>
  <c r="L825" i="3"/>
  <c r="L826" i="3" s="1"/>
  <c r="G1428" i="2" l="1"/>
  <c r="H1499" i="2"/>
  <c r="G1496" i="2"/>
  <c r="G1499" i="2" s="1"/>
  <c r="H1428" i="2"/>
  <c r="M1438" i="2"/>
  <c r="M1437" i="2" s="1"/>
  <c r="M1497" i="2" s="1"/>
  <c r="K1499" i="2"/>
  <c r="M1485" i="2"/>
  <c r="J1476" i="2"/>
  <c r="J1428" i="2" s="1"/>
  <c r="M1428" i="2" s="1"/>
  <c r="J1497" i="2"/>
  <c r="L827" i="3"/>
  <c r="J1498" i="2" l="1"/>
  <c r="J1499" i="2" s="1"/>
  <c r="M1476" i="2"/>
  <c r="M1498" i="2" s="1"/>
  <c r="M1499" i="2" s="1"/>
  <c r="L2595" i="2"/>
  <c r="K2595" i="2"/>
  <c r="J2595" i="2"/>
  <c r="M2593" i="2"/>
  <c r="M2595" i="2" s="1"/>
  <c r="M2591" i="2"/>
  <c r="M2590" i="2"/>
  <c r="M2589" i="2"/>
  <c r="M2588" i="2"/>
  <c r="M2587" i="2"/>
  <c r="L2586" i="2"/>
  <c r="K2586" i="2"/>
  <c r="J2586" i="2"/>
  <c r="H2586" i="2"/>
  <c r="G2586" i="2"/>
  <c r="M2585" i="2"/>
  <c r="M2584" i="2"/>
  <c r="L2583" i="2"/>
  <c r="K2583" i="2"/>
  <c r="J2583" i="2"/>
  <c r="H2583" i="2"/>
  <c r="G2583" i="2"/>
  <c r="M2582" i="2"/>
  <c r="L2581" i="2"/>
  <c r="K2581" i="2"/>
  <c r="J2581" i="2"/>
  <c r="H2581" i="2"/>
  <c r="G2581" i="2"/>
  <c r="M2580" i="2"/>
  <c r="L2579" i="2"/>
  <c r="K2579" i="2"/>
  <c r="J2579" i="2"/>
  <c r="H2579" i="2"/>
  <c r="G2579" i="2"/>
  <c r="M2578" i="2"/>
  <c r="L2577" i="2"/>
  <c r="K2577" i="2"/>
  <c r="J2577" i="2"/>
  <c r="H2577" i="2"/>
  <c r="G2577" i="2"/>
  <c r="M2576" i="2"/>
  <c r="M2575" i="2"/>
  <c r="M2574" i="2"/>
  <c r="M2573" i="2"/>
  <c r="M2572" i="2"/>
  <c r="M2571" i="2"/>
  <c r="L2570" i="2"/>
  <c r="K2570" i="2"/>
  <c r="J2570" i="2"/>
  <c r="H2570" i="2"/>
  <c r="G2570" i="2"/>
  <c r="M2569" i="2"/>
  <c r="M2568" i="2"/>
  <c r="M2567" i="2"/>
  <c r="M2566" i="2"/>
  <c r="M2565" i="2"/>
  <c r="L2564" i="2"/>
  <c r="K2564" i="2"/>
  <c r="J2564" i="2"/>
  <c r="H2564" i="2"/>
  <c r="G2564" i="2"/>
  <c r="M2563" i="2"/>
  <c r="M2562" i="2"/>
  <c r="L2561" i="2"/>
  <c r="K2561" i="2"/>
  <c r="J2561" i="2"/>
  <c r="H2561" i="2"/>
  <c r="G2561" i="2"/>
  <c r="M2560" i="2"/>
  <c r="M2559" i="2"/>
  <c r="L2558" i="2"/>
  <c r="K2558" i="2"/>
  <c r="J2558" i="2"/>
  <c r="H2558" i="2"/>
  <c r="G2558" i="2"/>
  <c r="M2555" i="2"/>
  <c r="M2554" i="2"/>
  <c r="M2553" i="2"/>
  <c r="M2552" i="2"/>
  <c r="H2552" i="2"/>
  <c r="H2551" i="2" s="1"/>
  <c r="G2552" i="2"/>
  <c r="G2551" i="2" s="1"/>
  <c r="M2551" i="2"/>
  <c r="M2550" i="2"/>
  <c r="M2549" i="2"/>
  <c r="H2549" i="2"/>
  <c r="H2548" i="2" s="1"/>
  <c r="G2549" i="2"/>
  <c r="G2548" i="2" s="1"/>
  <c r="M2548" i="2"/>
  <c r="I2548" i="2"/>
  <c r="I2547" i="2" s="1"/>
  <c r="I2546" i="2" s="1"/>
  <c r="M2547" i="2"/>
  <c r="H2547" i="2" l="1"/>
  <c r="M2577" i="2"/>
  <c r="M2581" i="2"/>
  <c r="M2586" i="2"/>
  <c r="M2558" i="2"/>
  <c r="M2570" i="2"/>
  <c r="M2579" i="2"/>
  <c r="M2583" i="2"/>
  <c r="M2564" i="2"/>
  <c r="G2547" i="2"/>
  <c r="G2593" i="2" s="1"/>
  <c r="M2561" i="2"/>
  <c r="H2557" i="2"/>
  <c r="H2556" i="2" s="1"/>
  <c r="H2546" i="2" s="1"/>
  <c r="G2557" i="2"/>
  <c r="G2556" i="2" s="1"/>
  <c r="G2594" i="2" s="1"/>
  <c r="K2557" i="2"/>
  <c r="K2556" i="2" s="1"/>
  <c r="K2546" i="2" s="1"/>
  <c r="L2557" i="2"/>
  <c r="L2556" i="2" s="1"/>
  <c r="L2546" i="2" s="1"/>
  <c r="J2557" i="2"/>
  <c r="G2595" i="2" l="1"/>
  <c r="G2546" i="2"/>
  <c r="M2557" i="2"/>
  <c r="J2556" i="2"/>
  <c r="M2556" i="2" l="1"/>
  <c r="J2546" i="2"/>
  <c r="M2546" i="2" s="1"/>
  <c r="G733" i="3" l="1"/>
  <c r="G732" i="3"/>
  <c r="F732" i="3"/>
  <c r="E732" i="3"/>
  <c r="D732" i="3"/>
  <c r="K731" i="3"/>
  <c r="K732" i="3" s="1"/>
  <c r="J731" i="3"/>
  <c r="J732" i="3" s="1"/>
  <c r="I731" i="3"/>
  <c r="I732" i="3" s="1"/>
  <c r="H731" i="3"/>
  <c r="F730" i="3"/>
  <c r="F733" i="3" s="1"/>
  <c r="E730" i="3"/>
  <c r="E733" i="3" s="1"/>
  <c r="D730" i="3"/>
  <c r="K729" i="3"/>
  <c r="J729" i="3"/>
  <c r="I729" i="3"/>
  <c r="H729" i="3"/>
  <c r="L729" i="3" s="1"/>
  <c r="K728" i="3"/>
  <c r="J728" i="3"/>
  <c r="I728" i="3"/>
  <c r="H728" i="3"/>
  <c r="L728" i="3" s="1"/>
  <c r="K727" i="3"/>
  <c r="J727" i="3"/>
  <c r="I727" i="3"/>
  <c r="H727" i="3"/>
  <c r="L727" i="3" s="1"/>
  <c r="K726" i="3"/>
  <c r="J726" i="3"/>
  <c r="I726" i="3"/>
  <c r="H726" i="3"/>
  <c r="L726" i="3" s="1"/>
  <c r="K725" i="3"/>
  <c r="J725" i="3"/>
  <c r="I725" i="3"/>
  <c r="H725" i="3"/>
  <c r="L725" i="3" s="1"/>
  <c r="K724" i="3"/>
  <c r="J724" i="3"/>
  <c r="I724" i="3"/>
  <c r="H724" i="3"/>
  <c r="L724" i="3" s="1"/>
  <c r="K723" i="3"/>
  <c r="J723" i="3"/>
  <c r="I723" i="3"/>
  <c r="H723" i="3"/>
  <c r="L723" i="3" s="1"/>
  <c r="K722" i="3"/>
  <c r="J722" i="3"/>
  <c r="I722" i="3"/>
  <c r="H722" i="3"/>
  <c r="L722" i="3" s="1"/>
  <c r="K721" i="3"/>
  <c r="J721" i="3"/>
  <c r="I721" i="3"/>
  <c r="H721" i="3"/>
  <c r="L721" i="3" s="1"/>
  <c r="K720" i="3"/>
  <c r="J720" i="3"/>
  <c r="I720" i="3"/>
  <c r="H720" i="3"/>
  <c r="L720" i="3" s="1"/>
  <c r="K719" i="3"/>
  <c r="J719" i="3"/>
  <c r="I719" i="3"/>
  <c r="H719" i="3"/>
  <c r="L719" i="3" s="1"/>
  <c r="K718" i="3"/>
  <c r="J718" i="3"/>
  <c r="I718" i="3"/>
  <c r="H718" i="3"/>
  <c r="L718" i="3" s="1"/>
  <c r="K717" i="3"/>
  <c r="J717" i="3"/>
  <c r="I717" i="3"/>
  <c r="H717" i="3"/>
  <c r="L717" i="3" s="1"/>
  <c r="K716" i="3"/>
  <c r="J716" i="3"/>
  <c r="I716" i="3"/>
  <c r="H716" i="3"/>
  <c r="L716" i="3" s="1"/>
  <c r="K715" i="3"/>
  <c r="J715" i="3"/>
  <c r="I715" i="3"/>
  <c r="H715" i="3"/>
  <c r="L715" i="3" s="1"/>
  <c r="K714" i="3"/>
  <c r="J714" i="3"/>
  <c r="I714" i="3"/>
  <c r="H714" i="3"/>
  <c r="L714" i="3" s="1"/>
  <c r="K713" i="3"/>
  <c r="J713" i="3"/>
  <c r="I713" i="3"/>
  <c r="H713" i="3"/>
  <c r="L713" i="3" s="1"/>
  <c r="K712" i="3"/>
  <c r="J712" i="3"/>
  <c r="I712" i="3"/>
  <c r="H712" i="3"/>
  <c r="L712" i="3" s="1"/>
  <c r="K711" i="3"/>
  <c r="J711" i="3"/>
  <c r="I711" i="3"/>
  <c r="H711" i="3"/>
  <c r="L711" i="3" s="1"/>
  <c r="K710" i="3"/>
  <c r="J710" i="3"/>
  <c r="I710" i="3"/>
  <c r="H710" i="3"/>
  <c r="L710" i="3" s="1"/>
  <c r="K709" i="3"/>
  <c r="J709" i="3"/>
  <c r="I709" i="3"/>
  <c r="H709" i="3"/>
  <c r="L709" i="3" s="1"/>
  <c r="K708" i="3"/>
  <c r="J708" i="3"/>
  <c r="I708" i="3"/>
  <c r="H708" i="3"/>
  <c r="L708" i="3" s="1"/>
  <c r="K707" i="3"/>
  <c r="J707" i="3"/>
  <c r="I707" i="3"/>
  <c r="H707" i="3"/>
  <c r="L707" i="3" s="1"/>
  <c r="K706" i="3"/>
  <c r="J706" i="3"/>
  <c r="I706" i="3"/>
  <c r="H706" i="3"/>
  <c r="L706" i="3" s="1"/>
  <c r="K705" i="3"/>
  <c r="J705" i="3"/>
  <c r="I705" i="3"/>
  <c r="H705" i="3"/>
  <c r="L705" i="3" s="1"/>
  <c r="K704" i="3"/>
  <c r="J704" i="3"/>
  <c r="I704" i="3"/>
  <c r="H704" i="3"/>
  <c r="L704" i="3" s="1"/>
  <c r="K703" i="3"/>
  <c r="J703" i="3"/>
  <c r="I703" i="3"/>
  <c r="H703" i="3"/>
  <c r="L703" i="3" s="1"/>
  <c r="K702" i="3"/>
  <c r="J702" i="3"/>
  <c r="I702" i="3"/>
  <c r="H702" i="3"/>
  <c r="L702" i="3" s="1"/>
  <c r="K701" i="3"/>
  <c r="J701" i="3"/>
  <c r="I701" i="3"/>
  <c r="H701" i="3"/>
  <c r="L701" i="3" s="1"/>
  <c r="K700" i="3"/>
  <c r="J700" i="3"/>
  <c r="I700" i="3"/>
  <c r="H700" i="3"/>
  <c r="L700" i="3" s="1"/>
  <c r="K699" i="3"/>
  <c r="J699" i="3"/>
  <c r="I699" i="3"/>
  <c r="H699" i="3"/>
  <c r="L699" i="3" s="1"/>
  <c r="K698" i="3"/>
  <c r="J698" i="3"/>
  <c r="I698" i="3"/>
  <c r="H698" i="3"/>
  <c r="L698" i="3" s="1"/>
  <c r="K697" i="3"/>
  <c r="J697" i="3"/>
  <c r="I697" i="3"/>
  <c r="H697" i="3"/>
  <c r="L697" i="3" s="1"/>
  <c r="K696" i="3"/>
  <c r="J696" i="3"/>
  <c r="I696" i="3"/>
  <c r="H696" i="3"/>
  <c r="L696" i="3" s="1"/>
  <c r="K695" i="3"/>
  <c r="J695" i="3"/>
  <c r="I695" i="3"/>
  <c r="H695" i="3"/>
  <c r="L695" i="3" s="1"/>
  <c r="K694" i="3"/>
  <c r="J694" i="3"/>
  <c r="I694" i="3"/>
  <c r="H694" i="3"/>
  <c r="L694" i="3" s="1"/>
  <c r="K693" i="3"/>
  <c r="J693" i="3"/>
  <c r="I693" i="3"/>
  <c r="H693" i="3"/>
  <c r="L693" i="3" s="1"/>
  <c r="K692" i="3"/>
  <c r="J692" i="3"/>
  <c r="I692" i="3"/>
  <c r="H692" i="3"/>
  <c r="L692" i="3" s="1"/>
  <c r="K691" i="3"/>
  <c r="J691" i="3"/>
  <c r="I691" i="3"/>
  <c r="H691" i="3"/>
  <c r="L691" i="3" s="1"/>
  <c r="K690" i="3"/>
  <c r="J690" i="3"/>
  <c r="I690" i="3"/>
  <c r="H690" i="3"/>
  <c r="L690" i="3" s="1"/>
  <c r="K689" i="3"/>
  <c r="J689" i="3"/>
  <c r="I689" i="3"/>
  <c r="H689" i="3"/>
  <c r="L689" i="3" s="1"/>
  <c r="K688" i="3"/>
  <c r="J688" i="3"/>
  <c r="I688" i="3"/>
  <c r="H688" i="3"/>
  <c r="L688" i="3" s="1"/>
  <c r="K687" i="3"/>
  <c r="J687" i="3"/>
  <c r="I687" i="3"/>
  <c r="H687" i="3"/>
  <c r="L687" i="3" s="1"/>
  <c r="K686" i="3"/>
  <c r="J686" i="3"/>
  <c r="I686" i="3"/>
  <c r="H686" i="3"/>
  <c r="L1342" i="2"/>
  <c r="K1342" i="2"/>
  <c r="J1342" i="2"/>
  <c r="M1340" i="2"/>
  <c r="M1339" i="2"/>
  <c r="M1338" i="2"/>
  <c r="M1337" i="2"/>
  <c r="M1336" i="2"/>
  <c r="M1335" i="2"/>
  <c r="M1334" i="2"/>
  <c r="M1333" i="2"/>
  <c r="M1332" i="2"/>
  <c r="M1331" i="2"/>
  <c r="L1330" i="2"/>
  <c r="L1329" i="2" s="1"/>
  <c r="K1330" i="2"/>
  <c r="K1329" i="2" s="1"/>
  <c r="J1330" i="2"/>
  <c r="J1329" i="2" s="1"/>
  <c r="H1330" i="2"/>
  <c r="H1329" i="2" s="1"/>
  <c r="G1330" i="2"/>
  <c r="G1329" i="2" s="1"/>
  <c r="M1328" i="2"/>
  <c r="M1327" i="2"/>
  <c r="M1326" i="2"/>
  <c r="M1325" i="2"/>
  <c r="M1324" i="2"/>
  <c r="M1323" i="2"/>
  <c r="M1322" i="2"/>
  <c r="L1321" i="2"/>
  <c r="L1320" i="2" s="1"/>
  <c r="K1321" i="2"/>
  <c r="K1320" i="2" s="1"/>
  <c r="J1321" i="2"/>
  <c r="H1321" i="2"/>
  <c r="H1320" i="2" s="1"/>
  <c r="G1321" i="2"/>
  <c r="G1320" i="2" s="1"/>
  <c r="M1319" i="2"/>
  <c r="M1318" i="2"/>
  <c r="M1317" i="2"/>
  <c r="M1316" i="2"/>
  <c r="M1315" i="2"/>
  <c r="M1314" i="2"/>
  <c r="M1313" i="2"/>
  <c r="M1312" i="2"/>
  <c r="M1311" i="2"/>
  <c r="M1310" i="2"/>
  <c r="M1309" i="2"/>
  <c r="M1308" i="2"/>
  <c r="M1307" i="2"/>
  <c r="M1306" i="2"/>
  <c r="L1305" i="2"/>
  <c r="L1304" i="2" s="1"/>
  <c r="K1305" i="2"/>
  <c r="K1304" i="2" s="1"/>
  <c r="J1305" i="2"/>
  <c r="H1305" i="2"/>
  <c r="H1304" i="2" s="1"/>
  <c r="G1305" i="2"/>
  <c r="G1304" i="2" s="1"/>
  <c r="M1302" i="2"/>
  <c r="M1301" i="2"/>
  <c r="M1300" i="2"/>
  <c r="M1299" i="2"/>
  <c r="M1298" i="2"/>
  <c r="M1297" i="2"/>
  <c r="M1296" i="2"/>
  <c r="M1295" i="2"/>
  <c r="M1294" i="2"/>
  <c r="M1293" i="2"/>
  <c r="M1292" i="2"/>
  <c r="M1291" i="2"/>
  <c r="M1290" i="2"/>
  <c r="M1289" i="2"/>
  <c r="M1288" i="2"/>
  <c r="M1287" i="2"/>
  <c r="L1286" i="2"/>
  <c r="K1286" i="2"/>
  <c r="J1286" i="2"/>
  <c r="H1286" i="2"/>
  <c r="G1286" i="2"/>
  <c r="M1285" i="2"/>
  <c r="L1284" i="2"/>
  <c r="K1284" i="2"/>
  <c r="J1284" i="2"/>
  <c r="H1284" i="2"/>
  <c r="G1284" i="2"/>
  <c r="M1283" i="2"/>
  <c r="M1282" i="2"/>
  <c r="L1281" i="2"/>
  <c r="K1281" i="2"/>
  <c r="J1281" i="2"/>
  <c r="H1281" i="2"/>
  <c r="G1281" i="2"/>
  <c r="M1280" i="2"/>
  <c r="M1279" i="2"/>
  <c r="M1278" i="2"/>
  <c r="M1277" i="2"/>
  <c r="L1276" i="2"/>
  <c r="K1276" i="2"/>
  <c r="J1276" i="2"/>
  <c r="H1276" i="2"/>
  <c r="G1276" i="2"/>
  <c r="M1275" i="2"/>
  <c r="M1274" i="2"/>
  <c r="M1273" i="2"/>
  <c r="L1272" i="2"/>
  <c r="K1272" i="2"/>
  <c r="J1272" i="2"/>
  <c r="H1272" i="2"/>
  <c r="G1272" i="2"/>
  <c r="M1271" i="2"/>
  <c r="L1270" i="2"/>
  <c r="K1270" i="2"/>
  <c r="J1270" i="2"/>
  <c r="H1270" i="2"/>
  <c r="G1270" i="2"/>
  <c r="M1269" i="2"/>
  <c r="M1268" i="2"/>
  <c r="M1267" i="2"/>
  <c r="M1266" i="2"/>
  <c r="M1265" i="2"/>
  <c r="M1264" i="2"/>
  <c r="M1263" i="2"/>
  <c r="M1262" i="2"/>
  <c r="L1261" i="2"/>
  <c r="K1261" i="2"/>
  <c r="J1261" i="2"/>
  <c r="H1261" i="2"/>
  <c r="G1261" i="2"/>
  <c r="M1260" i="2"/>
  <c r="M1259" i="2"/>
  <c r="M1258" i="2"/>
  <c r="M1257" i="2"/>
  <c r="L1256" i="2"/>
  <c r="K1256" i="2"/>
  <c r="J1256" i="2"/>
  <c r="H1256" i="2"/>
  <c r="G1256" i="2"/>
  <c r="M1255" i="2"/>
  <c r="M1254" i="2"/>
  <c r="M1253" i="2"/>
  <c r="M1252" i="2"/>
  <c r="M1251" i="2"/>
  <c r="M1250" i="2"/>
  <c r="L1249" i="2"/>
  <c r="K1249" i="2"/>
  <c r="J1249" i="2"/>
  <c r="H1249" i="2"/>
  <c r="G1249" i="2"/>
  <c r="M1248" i="2"/>
  <c r="L1247" i="2"/>
  <c r="K1247" i="2"/>
  <c r="J1247" i="2"/>
  <c r="H1247" i="2"/>
  <c r="G1247" i="2"/>
  <c r="M1244" i="2"/>
  <c r="M1242" i="2"/>
  <c r="H1242" i="2"/>
  <c r="H1241" i="2" s="1"/>
  <c r="G1242" i="2"/>
  <c r="G1241" i="2" s="1"/>
  <c r="M1241" i="2"/>
  <c r="M1240" i="2"/>
  <c r="M1239" i="2"/>
  <c r="H1239" i="2"/>
  <c r="H1238" i="2" s="1"/>
  <c r="G1239" i="2"/>
  <c r="G1238" i="2" s="1"/>
  <c r="M1238" i="2"/>
  <c r="M1237" i="2"/>
  <c r="M1342" i="2" s="1"/>
  <c r="M1235" i="2"/>
  <c r="L1234" i="2"/>
  <c r="K1234" i="2"/>
  <c r="J1234" i="2"/>
  <c r="H1234" i="2"/>
  <c r="G1234" i="2"/>
  <c r="M1233" i="2"/>
  <c r="L1232" i="2"/>
  <c r="K1232" i="2"/>
  <c r="J1232" i="2"/>
  <c r="H1232" i="2"/>
  <c r="G1232" i="2"/>
  <c r="L1231" i="2"/>
  <c r="L1230" i="2" s="1"/>
  <c r="K1231" i="2"/>
  <c r="K1230" i="2" s="1"/>
  <c r="J1231" i="2"/>
  <c r="J1230" i="2" s="1"/>
  <c r="H1230" i="2"/>
  <c r="G1230" i="2"/>
  <c r="M1329" i="2" l="1"/>
  <c r="M1321" i="2"/>
  <c r="M1272" i="2"/>
  <c r="M1284" i="2"/>
  <c r="J1246" i="2"/>
  <c r="M1270" i="2"/>
  <c r="M1286" i="2"/>
  <c r="M1261" i="2"/>
  <c r="M1281" i="2"/>
  <c r="K730" i="3"/>
  <c r="K733" i="3" s="1"/>
  <c r="H1237" i="2"/>
  <c r="H1342" i="2" s="1"/>
  <c r="M1330" i="2"/>
  <c r="M1232" i="2"/>
  <c r="K1229" i="2"/>
  <c r="K1228" i="2" s="1"/>
  <c r="K1227" i="2" s="1"/>
  <c r="L1229" i="2"/>
  <c r="L1228" i="2" s="1"/>
  <c r="L1227" i="2" s="1"/>
  <c r="G1246" i="2"/>
  <c r="G1245" i="2" s="1"/>
  <c r="G1343" i="2" s="1"/>
  <c r="H1246" i="2"/>
  <c r="H1245" i="2" s="1"/>
  <c r="H1343" i="2" s="1"/>
  <c r="H1229" i="2"/>
  <c r="H1228" i="2" s="1"/>
  <c r="H1227" i="2" s="1"/>
  <c r="M1305" i="2"/>
  <c r="K1246" i="2"/>
  <c r="M1230" i="2"/>
  <c r="G1229" i="2"/>
  <c r="G1228" i="2" s="1"/>
  <c r="G1227" i="2" s="1"/>
  <c r="L1246" i="2"/>
  <c r="L1303" i="2"/>
  <c r="L1344" i="2" s="1"/>
  <c r="M1234" i="2"/>
  <c r="M1231" i="2"/>
  <c r="G1237" i="2"/>
  <c r="G1342" i="2" s="1"/>
  <c r="G1303" i="2"/>
  <c r="G1344" i="2" s="1"/>
  <c r="H1303" i="2"/>
  <c r="H1344" i="2" s="1"/>
  <c r="K1303" i="2"/>
  <c r="K1344" i="2" s="1"/>
  <c r="I730" i="3"/>
  <c r="I733" i="3" s="1"/>
  <c r="J730" i="3"/>
  <c r="J733" i="3" s="1"/>
  <c r="M1247" i="2"/>
  <c r="D733" i="3"/>
  <c r="J1245" i="2"/>
  <c r="J1343" i="2" s="1"/>
  <c r="J1320" i="2"/>
  <c r="M1320" i="2" s="1"/>
  <c r="J1229" i="2"/>
  <c r="M1256" i="2"/>
  <c r="M1276" i="2"/>
  <c r="J1304" i="2"/>
  <c r="M1249" i="2"/>
  <c r="H730" i="3"/>
  <c r="H733" i="3" s="1"/>
  <c r="L686" i="3"/>
  <c r="L730" i="3" s="1"/>
  <c r="H732" i="3"/>
  <c r="L731" i="3"/>
  <c r="L732" i="3" s="1"/>
  <c r="L1236" i="2" l="1"/>
  <c r="M1246" i="2"/>
  <c r="K1245" i="2"/>
  <c r="K1343" i="2" s="1"/>
  <c r="K1345" i="2" s="1"/>
  <c r="L1245" i="2"/>
  <c r="L1343" i="2" s="1"/>
  <c r="L1345" i="2" s="1"/>
  <c r="G1345" i="2"/>
  <c r="G1236" i="2"/>
  <c r="M1229" i="2"/>
  <c r="J1228" i="2"/>
  <c r="K1236" i="2"/>
  <c r="M1304" i="2"/>
  <c r="J1303" i="2"/>
  <c r="H1236" i="2"/>
  <c r="H1345" i="2"/>
  <c r="L733" i="3"/>
  <c r="M1245" i="2" l="1"/>
  <c r="M1343" i="2" s="1"/>
  <c r="J1344" i="2"/>
  <c r="J1345" i="2" s="1"/>
  <c r="M1303" i="2"/>
  <c r="M1344" i="2" s="1"/>
  <c r="J1236" i="2"/>
  <c r="M1236" i="2" s="1"/>
  <c r="M1228" i="2"/>
  <c r="J1227" i="2"/>
  <c r="M1227" i="2" s="1"/>
  <c r="G678" i="3"/>
  <c r="G677" i="3"/>
  <c r="F677" i="3"/>
  <c r="E677" i="3"/>
  <c r="D677" i="3"/>
  <c r="K676" i="3"/>
  <c r="K677" i="3" s="1"/>
  <c r="J676" i="3"/>
  <c r="J677" i="3" s="1"/>
  <c r="I676" i="3"/>
  <c r="I677" i="3" s="1"/>
  <c r="H676" i="3"/>
  <c r="F675" i="3"/>
  <c r="F678" i="3" s="1"/>
  <c r="E675" i="3"/>
  <c r="E678" i="3" s="1"/>
  <c r="D675" i="3"/>
  <c r="K674" i="3"/>
  <c r="J674" i="3"/>
  <c r="I674" i="3"/>
  <c r="H674" i="3"/>
  <c r="L674" i="3" s="1"/>
  <c r="K673" i="3"/>
  <c r="J673" i="3"/>
  <c r="I673" i="3"/>
  <c r="H673" i="3"/>
  <c r="L673" i="3" s="1"/>
  <c r="K672" i="3"/>
  <c r="J672" i="3"/>
  <c r="I672" i="3"/>
  <c r="H672" i="3"/>
  <c r="L672" i="3" s="1"/>
  <c r="K671" i="3"/>
  <c r="J671" i="3"/>
  <c r="I671" i="3"/>
  <c r="H671" i="3"/>
  <c r="L671" i="3" s="1"/>
  <c r="K670" i="3"/>
  <c r="J670" i="3"/>
  <c r="I670" i="3"/>
  <c r="H670" i="3"/>
  <c r="L670" i="3" s="1"/>
  <c r="K669" i="3"/>
  <c r="J669" i="3"/>
  <c r="I669" i="3"/>
  <c r="H669" i="3"/>
  <c r="L669" i="3" s="1"/>
  <c r="K668" i="3"/>
  <c r="J668" i="3"/>
  <c r="I668" i="3"/>
  <c r="H668" i="3"/>
  <c r="L668" i="3" s="1"/>
  <c r="K667" i="3"/>
  <c r="J667" i="3"/>
  <c r="I667" i="3"/>
  <c r="H667" i="3"/>
  <c r="L667" i="3" s="1"/>
  <c r="K666" i="3"/>
  <c r="J666" i="3"/>
  <c r="I666" i="3"/>
  <c r="H666" i="3"/>
  <c r="L666" i="3" s="1"/>
  <c r="K665" i="3"/>
  <c r="J665" i="3"/>
  <c r="I665" i="3"/>
  <c r="H665" i="3"/>
  <c r="L665" i="3" s="1"/>
  <c r="K664" i="3"/>
  <c r="J664" i="3"/>
  <c r="I664" i="3"/>
  <c r="H664" i="3"/>
  <c r="L664" i="3" s="1"/>
  <c r="K663" i="3"/>
  <c r="J663" i="3"/>
  <c r="I663" i="3"/>
  <c r="H663" i="3"/>
  <c r="L663" i="3" s="1"/>
  <c r="K662" i="3"/>
  <c r="J662" i="3"/>
  <c r="I662" i="3"/>
  <c r="H662" i="3"/>
  <c r="L662" i="3" s="1"/>
  <c r="K661" i="3"/>
  <c r="J661" i="3"/>
  <c r="I661" i="3"/>
  <c r="H661" i="3"/>
  <c r="L661" i="3" s="1"/>
  <c r="K660" i="3"/>
  <c r="J660" i="3"/>
  <c r="I660" i="3"/>
  <c r="H660" i="3"/>
  <c r="L660" i="3" s="1"/>
  <c r="K659" i="3"/>
  <c r="J659" i="3"/>
  <c r="I659" i="3"/>
  <c r="H659" i="3"/>
  <c r="L659" i="3" s="1"/>
  <c r="K658" i="3"/>
  <c r="J658" i="3"/>
  <c r="I658" i="3"/>
  <c r="H658" i="3"/>
  <c r="L658" i="3" s="1"/>
  <c r="K657" i="3"/>
  <c r="J657" i="3"/>
  <c r="I657" i="3"/>
  <c r="H657" i="3"/>
  <c r="L657" i="3" s="1"/>
  <c r="K656" i="3"/>
  <c r="J656" i="3"/>
  <c r="I656" i="3"/>
  <c r="H656" i="3"/>
  <c r="L656" i="3" s="1"/>
  <c r="K655" i="3"/>
  <c r="J655" i="3"/>
  <c r="I655" i="3"/>
  <c r="H655" i="3"/>
  <c r="L655" i="3" s="1"/>
  <c r="K654" i="3"/>
  <c r="J654" i="3"/>
  <c r="I654" i="3"/>
  <c r="H654" i="3"/>
  <c r="L654" i="3" s="1"/>
  <c r="K653" i="3"/>
  <c r="J653" i="3"/>
  <c r="I653" i="3"/>
  <c r="H653" i="3"/>
  <c r="L653" i="3" s="1"/>
  <c r="K652" i="3"/>
  <c r="J652" i="3"/>
  <c r="I652" i="3"/>
  <c r="H652" i="3"/>
  <c r="L652" i="3" s="1"/>
  <c r="K651" i="3"/>
  <c r="J651" i="3"/>
  <c r="I651" i="3"/>
  <c r="H651" i="3"/>
  <c r="L651" i="3" s="1"/>
  <c r="K650" i="3"/>
  <c r="J650" i="3"/>
  <c r="I650" i="3"/>
  <c r="H650" i="3"/>
  <c r="L650" i="3" s="1"/>
  <c r="K649" i="3"/>
  <c r="J649" i="3"/>
  <c r="I649" i="3"/>
  <c r="H649" i="3"/>
  <c r="L649" i="3" s="1"/>
  <c r="K648" i="3"/>
  <c r="J648" i="3"/>
  <c r="I648" i="3"/>
  <c r="H648" i="3"/>
  <c r="L648" i="3" s="1"/>
  <c r="K647" i="3"/>
  <c r="J647" i="3"/>
  <c r="I647" i="3"/>
  <c r="H647" i="3"/>
  <c r="L647" i="3" s="1"/>
  <c r="K646" i="3"/>
  <c r="J646" i="3"/>
  <c r="I646" i="3"/>
  <c r="H646" i="3"/>
  <c r="L646" i="3" s="1"/>
  <c r="K645" i="3"/>
  <c r="J645" i="3"/>
  <c r="I645" i="3"/>
  <c r="H645" i="3"/>
  <c r="L645" i="3" s="1"/>
  <c r="K644" i="3"/>
  <c r="J644" i="3"/>
  <c r="I644" i="3"/>
  <c r="H644" i="3"/>
  <c r="L644" i="3" s="1"/>
  <c r="K643" i="3"/>
  <c r="J643" i="3"/>
  <c r="I643" i="3"/>
  <c r="H643" i="3"/>
  <c r="L643" i="3" s="1"/>
  <c r="K642" i="3"/>
  <c r="J642" i="3"/>
  <c r="I642" i="3"/>
  <c r="H642" i="3"/>
  <c r="L642" i="3" s="1"/>
  <c r="K641" i="3"/>
  <c r="J641" i="3"/>
  <c r="I641" i="3"/>
  <c r="H641" i="3"/>
  <c r="L641" i="3" s="1"/>
  <c r="K640" i="3"/>
  <c r="J640" i="3"/>
  <c r="I640" i="3"/>
  <c r="H640" i="3"/>
  <c r="L640" i="3" s="1"/>
  <c r="K639" i="3"/>
  <c r="J639" i="3"/>
  <c r="I639" i="3"/>
  <c r="H639" i="3"/>
  <c r="L639" i="3" s="1"/>
  <c r="K638" i="3"/>
  <c r="J638" i="3"/>
  <c r="I638" i="3"/>
  <c r="H638" i="3"/>
  <c r="L638" i="3" s="1"/>
  <c r="K637" i="3"/>
  <c r="J637" i="3"/>
  <c r="I637" i="3"/>
  <c r="H637" i="3"/>
  <c r="L637" i="3" s="1"/>
  <c r="K636" i="3"/>
  <c r="J636" i="3"/>
  <c r="I636" i="3"/>
  <c r="H636" i="3"/>
  <c r="L636" i="3" s="1"/>
  <c r="K635" i="3"/>
  <c r="J635" i="3"/>
  <c r="I635" i="3"/>
  <c r="H635" i="3"/>
  <c r="L1219" i="2"/>
  <c r="K1219" i="2"/>
  <c r="J1219" i="2"/>
  <c r="M1217" i="2"/>
  <c r="M1216" i="2"/>
  <c r="M1215" i="2"/>
  <c r="M1214" i="2"/>
  <c r="L1213" i="2"/>
  <c r="K1213" i="2"/>
  <c r="J1213" i="2"/>
  <c r="I1213" i="2"/>
  <c r="H1213" i="2"/>
  <c r="G1213" i="2"/>
  <c r="M1212" i="2"/>
  <c r="M1211" i="2"/>
  <c r="L1210" i="2"/>
  <c r="K1210" i="2"/>
  <c r="J1210" i="2"/>
  <c r="I1210" i="2"/>
  <c r="H1210" i="2"/>
  <c r="G1210" i="2"/>
  <c r="M1209" i="2"/>
  <c r="M1208" i="2"/>
  <c r="L1207" i="2"/>
  <c r="K1207" i="2"/>
  <c r="J1207" i="2"/>
  <c r="I1207" i="2"/>
  <c r="H1207" i="2"/>
  <c r="G1207" i="2"/>
  <c r="M1206" i="2"/>
  <c r="M1205" i="2" s="1"/>
  <c r="L1205" i="2"/>
  <c r="K1205" i="2"/>
  <c r="J1205" i="2"/>
  <c r="I1205" i="2"/>
  <c r="H1205" i="2"/>
  <c r="G1205" i="2"/>
  <c r="M1204" i="2"/>
  <c r="M1203" i="2"/>
  <c r="M1202" i="2"/>
  <c r="M1201" i="2"/>
  <c r="M1200" i="2"/>
  <c r="M1199" i="2"/>
  <c r="M1198" i="2"/>
  <c r="L1197" i="2"/>
  <c r="K1197" i="2"/>
  <c r="J1197" i="2"/>
  <c r="I1197" i="2"/>
  <c r="H1197" i="2"/>
  <c r="G1197" i="2"/>
  <c r="M1196" i="2"/>
  <c r="M1195" i="2"/>
  <c r="M1194" i="2"/>
  <c r="M1193" i="2"/>
  <c r="M1192" i="2"/>
  <c r="M1191" i="2"/>
  <c r="L1190" i="2"/>
  <c r="K1190" i="2"/>
  <c r="J1190" i="2"/>
  <c r="I1190" i="2"/>
  <c r="H1190" i="2"/>
  <c r="G1190" i="2"/>
  <c r="M1189" i="2"/>
  <c r="M1188" i="2"/>
  <c r="M1187" i="2"/>
  <c r="M1186" i="2"/>
  <c r="M1185" i="2"/>
  <c r="L1184" i="2"/>
  <c r="K1184" i="2"/>
  <c r="J1184" i="2"/>
  <c r="I1184" i="2"/>
  <c r="H1184" i="2"/>
  <c r="G1184" i="2"/>
  <c r="M1183" i="2"/>
  <c r="M1182" i="2"/>
  <c r="L1181" i="2"/>
  <c r="K1181" i="2"/>
  <c r="J1181" i="2"/>
  <c r="I1181" i="2"/>
  <c r="H1181" i="2"/>
  <c r="G1181" i="2"/>
  <c r="M1178" i="2"/>
  <c r="M1177" i="2"/>
  <c r="I1177" i="2"/>
  <c r="I1176" i="2" s="1"/>
  <c r="H1177" i="2"/>
  <c r="H1176" i="2" s="1"/>
  <c r="H1172" i="2" s="1"/>
  <c r="G1177" i="2"/>
  <c r="G1176" i="2" s="1"/>
  <c r="G1172" i="2" s="1"/>
  <c r="M1176" i="2"/>
  <c r="M1175" i="2"/>
  <c r="M1174" i="2"/>
  <c r="M1173" i="2"/>
  <c r="M1172" i="2"/>
  <c r="M1219" i="2" s="1"/>
  <c r="M1207" i="2" l="1"/>
  <c r="M1345" i="2"/>
  <c r="M1190" i="2"/>
  <c r="M1184" i="2"/>
  <c r="M1210" i="2"/>
  <c r="M1181" i="2"/>
  <c r="L1180" i="2"/>
  <c r="L1179" i="2" s="1"/>
  <c r="L1220" i="2" s="1"/>
  <c r="L1221" i="2" s="1"/>
  <c r="G1180" i="2"/>
  <c r="G1179" i="2" s="1"/>
  <c r="G1220" i="2" s="1"/>
  <c r="K1180" i="2"/>
  <c r="K1179" i="2" s="1"/>
  <c r="K1220" i="2" s="1"/>
  <c r="K1221" i="2" s="1"/>
  <c r="H1180" i="2"/>
  <c r="H1179" i="2" s="1"/>
  <c r="H1220" i="2" s="1"/>
  <c r="I1180" i="2"/>
  <c r="I1179" i="2" s="1"/>
  <c r="J1180" i="2"/>
  <c r="J1179" i="2" s="1"/>
  <c r="J1171" i="2" s="1"/>
  <c r="M1171" i="2" s="1"/>
  <c r="M1197" i="2"/>
  <c r="G1219" i="2"/>
  <c r="H1219" i="2"/>
  <c r="I675" i="3"/>
  <c r="I678" i="3" s="1"/>
  <c r="M1213" i="2"/>
  <c r="J675" i="3"/>
  <c r="J678" i="3" s="1"/>
  <c r="D678" i="3"/>
  <c r="K675" i="3"/>
  <c r="K678" i="3" s="1"/>
  <c r="H675" i="3"/>
  <c r="H678" i="3" s="1"/>
  <c r="L635" i="3"/>
  <c r="L675" i="3" s="1"/>
  <c r="H677" i="3"/>
  <c r="L676" i="3"/>
  <c r="L677" i="3" s="1"/>
  <c r="G1221" i="2" l="1"/>
  <c r="J1220" i="2"/>
  <c r="J1221" i="2" s="1"/>
  <c r="G1171" i="2"/>
  <c r="M1180" i="2"/>
  <c r="M1179" i="2" s="1"/>
  <c r="M1220" i="2" s="1"/>
  <c r="M1221" i="2" s="1"/>
  <c r="H1171" i="2"/>
  <c r="H1221" i="2"/>
  <c r="L678" i="3"/>
  <c r="G627" i="3" l="1"/>
  <c r="G626" i="3"/>
  <c r="F626" i="3"/>
  <c r="E626" i="3"/>
  <c r="D626" i="3"/>
  <c r="K625" i="3"/>
  <c r="K626" i="3" s="1"/>
  <c r="J625" i="3"/>
  <c r="J626" i="3" s="1"/>
  <c r="I625" i="3"/>
  <c r="I626" i="3" s="1"/>
  <c r="H625" i="3"/>
  <c r="F624" i="3"/>
  <c r="F627" i="3" s="1"/>
  <c r="E624" i="3"/>
  <c r="E627" i="3" s="1"/>
  <c r="D624" i="3"/>
  <c r="D627" i="3" s="1"/>
  <c r="K623" i="3"/>
  <c r="J623" i="3"/>
  <c r="I623" i="3"/>
  <c r="H623" i="3"/>
  <c r="L623" i="3" s="1"/>
  <c r="K622" i="3"/>
  <c r="J622" i="3"/>
  <c r="I622" i="3"/>
  <c r="H622" i="3"/>
  <c r="L622" i="3" s="1"/>
  <c r="K621" i="3"/>
  <c r="J621" i="3"/>
  <c r="I621" i="3"/>
  <c r="H621" i="3"/>
  <c r="L621" i="3" s="1"/>
  <c r="K620" i="3"/>
  <c r="J620" i="3"/>
  <c r="I620" i="3"/>
  <c r="H620" i="3"/>
  <c r="L620" i="3" s="1"/>
  <c r="K619" i="3"/>
  <c r="J619" i="3"/>
  <c r="I619" i="3"/>
  <c r="H619" i="3"/>
  <c r="L619" i="3" s="1"/>
  <c r="K618" i="3"/>
  <c r="J618" i="3"/>
  <c r="I618" i="3"/>
  <c r="H618" i="3"/>
  <c r="L618" i="3" s="1"/>
  <c r="K617" i="3"/>
  <c r="J617" i="3"/>
  <c r="I617" i="3"/>
  <c r="H617" i="3"/>
  <c r="L617" i="3" s="1"/>
  <c r="K616" i="3"/>
  <c r="J616" i="3"/>
  <c r="I616" i="3"/>
  <c r="H616" i="3"/>
  <c r="L616" i="3" s="1"/>
  <c r="K615" i="3"/>
  <c r="J615" i="3"/>
  <c r="I615" i="3"/>
  <c r="H615" i="3"/>
  <c r="L615" i="3" s="1"/>
  <c r="K614" i="3"/>
  <c r="J614" i="3"/>
  <c r="I614" i="3"/>
  <c r="H614" i="3"/>
  <c r="L614" i="3" s="1"/>
  <c r="K613" i="3"/>
  <c r="J613" i="3"/>
  <c r="I613" i="3"/>
  <c r="H613" i="3"/>
  <c r="L613" i="3" s="1"/>
  <c r="K612" i="3"/>
  <c r="J612" i="3"/>
  <c r="I612" i="3"/>
  <c r="H612" i="3"/>
  <c r="L612" i="3" s="1"/>
  <c r="K611" i="3"/>
  <c r="J611" i="3"/>
  <c r="I611" i="3"/>
  <c r="H611" i="3"/>
  <c r="L611" i="3" s="1"/>
  <c r="K610" i="3"/>
  <c r="J610" i="3"/>
  <c r="I610" i="3"/>
  <c r="H610" i="3"/>
  <c r="L610" i="3" s="1"/>
  <c r="K609" i="3"/>
  <c r="J609" i="3"/>
  <c r="I609" i="3"/>
  <c r="H609" i="3"/>
  <c r="L609" i="3" s="1"/>
  <c r="K608" i="3"/>
  <c r="J608" i="3"/>
  <c r="I608" i="3"/>
  <c r="H608" i="3"/>
  <c r="L608" i="3" s="1"/>
  <c r="K607" i="3"/>
  <c r="J607" i="3"/>
  <c r="I607" i="3"/>
  <c r="H607" i="3"/>
  <c r="L607" i="3" s="1"/>
  <c r="K606" i="3"/>
  <c r="J606" i="3"/>
  <c r="I606" i="3"/>
  <c r="H606" i="3"/>
  <c r="L606" i="3" s="1"/>
  <c r="K605" i="3"/>
  <c r="J605" i="3"/>
  <c r="I605" i="3"/>
  <c r="H605" i="3"/>
  <c r="L605" i="3" s="1"/>
  <c r="K604" i="3"/>
  <c r="J604" i="3"/>
  <c r="I604" i="3"/>
  <c r="H604" i="3"/>
  <c r="L604" i="3" s="1"/>
  <c r="K603" i="3"/>
  <c r="J603" i="3"/>
  <c r="I603" i="3"/>
  <c r="H603" i="3"/>
  <c r="L603" i="3" s="1"/>
  <c r="K602" i="3"/>
  <c r="J602" i="3"/>
  <c r="I602" i="3"/>
  <c r="H602" i="3"/>
  <c r="L602" i="3" s="1"/>
  <c r="K601" i="3"/>
  <c r="J601" i="3"/>
  <c r="I601" i="3"/>
  <c r="H601" i="3"/>
  <c r="L601" i="3" s="1"/>
  <c r="K600" i="3"/>
  <c r="J600" i="3"/>
  <c r="I600" i="3"/>
  <c r="H600" i="3"/>
  <c r="L600" i="3" s="1"/>
  <c r="K599" i="3"/>
  <c r="J599" i="3"/>
  <c r="I599" i="3"/>
  <c r="H599" i="3"/>
  <c r="L599" i="3" s="1"/>
  <c r="K598" i="3"/>
  <c r="J598" i="3"/>
  <c r="I598" i="3"/>
  <c r="H598" i="3"/>
  <c r="L598" i="3" s="1"/>
  <c r="K597" i="3"/>
  <c r="J597" i="3"/>
  <c r="I597" i="3"/>
  <c r="H597" i="3"/>
  <c r="L597" i="3" s="1"/>
  <c r="K596" i="3"/>
  <c r="J596" i="3"/>
  <c r="I596" i="3"/>
  <c r="H596" i="3"/>
  <c r="L596" i="3" s="1"/>
  <c r="K595" i="3"/>
  <c r="J595" i="3"/>
  <c r="I595" i="3"/>
  <c r="H595" i="3"/>
  <c r="L595" i="3" s="1"/>
  <c r="K594" i="3"/>
  <c r="J594" i="3"/>
  <c r="I594" i="3"/>
  <c r="H594" i="3"/>
  <c r="L1162" i="2"/>
  <c r="K1162" i="2"/>
  <c r="J1162" i="2"/>
  <c r="M1160" i="2"/>
  <c r="L1159" i="2"/>
  <c r="K1159" i="2"/>
  <c r="J1159" i="2"/>
  <c r="H1159" i="2"/>
  <c r="H1158" i="2" s="1"/>
  <c r="G1159" i="2"/>
  <c r="G1158" i="2" s="1"/>
  <c r="L1158" i="2"/>
  <c r="K1158" i="2"/>
  <c r="J1158" i="2"/>
  <c r="M1157" i="2"/>
  <c r="M1156" i="2"/>
  <c r="M1155" i="2"/>
  <c r="L1154" i="2"/>
  <c r="L1153" i="2" s="1"/>
  <c r="K1154" i="2"/>
  <c r="K1153" i="2" s="1"/>
  <c r="J1154" i="2"/>
  <c r="J1153" i="2" s="1"/>
  <c r="H1154" i="2"/>
  <c r="H1153" i="2" s="1"/>
  <c r="G1154" i="2"/>
  <c r="G1153" i="2" s="1"/>
  <c r="M1151" i="2"/>
  <c r="L1150" i="2"/>
  <c r="K1150" i="2"/>
  <c r="J1150" i="2"/>
  <c r="H1150" i="2"/>
  <c r="G1150" i="2"/>
  <c r="M1149" i="2"/>
  <c r="L1148" i="2"/>
  <c r="K1148" i="2"/>
  <c r="J1148" i="2"/>
  <c r="H1148" i="2"/>
  <c r="G1148" i="2"/>
  <c r="M1147" i="2"/>
  <c r="L1146" i="2"/>
  <c r="K1146" i="2"/>
  <c r="J1146" i="2"/>
  <c r="H1146" i="2"/>
  <c r="G1146" i="2"/>
  <c r="M1145" i="2"/>
  <c r="L1144" i="2"/>
  <c r="K1144" i="2"/>
  <c r="J1144" i="2"/>
  <c r="H1144" i="2"/>
  <c r="G1144" i="2"/>
  <c r="M1143" i="2"/>
  <c r="M1142" i="2"/>
  <c r="M1141" i="2"/>
  <c r="L1140" i="2"/>
  <c r="K1140" i="2"/>
  <c r="J1140" i="2"/>
  <c r="H1140" i="2"/>
  <c r="G1140" i="2"/>
  <c r="M1139" i="2"/>
  <c r="L1138" i="2"/>
  <c r="K1138" i="2"/>
  <c r="J1138" i="2"/>
  <c r="H1138" i="2"/>
  <c r="G1138" i="2"/>
  <c r="M1137" i="2"/>
  <c r="M1136" i="2"/>
  <c r="M1135" i="2"/>
  <c r="M1134" i="2"/>
  <c r="L1133" i="2"/>
  <c r="K1133" i="2"/>
  <c r="J1133" i="2"/>
  <c r="H1133" i="2"/>
  <c r="G1133" i="2"/>
  <c r="M1132" i="2"/>
  <c r="M1131" i="2"/>
  <c r="M1130" i="2"/>
  <c r="L1129" i="2"/>
  <c r="K1129" i="2"/>
  <c r="J1129" i="2"/>
  <c r="H1129" i="2"/>
  <c r="G1129" i="2"/>
  <c r="M1126" i="2"/>
  <c r="M1125" i="2"/>
  <c r="M1124" i="2"/>
  <c r="H1124" i="2"/>
  <c r="H1123" i="2" s="1"/>
  <c r="G1124" i="2"/>
  <c r="G1123" i="2" s="1"/>
  <c r="M1123" i="2"/>
  <c r="M1122" i="2"/>
  <c r="M1121" i="2"/>
  <c r="H1121" i="2"/>
  <c r="H1120" i="2" s="1"/>
  <c r="G1121" i="2"/>
  <c r="G1120" i="2" s="1"/>
  <c r="M1120" i="2"/>
  <c r="M1119" i="2"/>
  <c r="M1162" i="2" s="1"/>
  <c r="M1154" i="2" l="1"/>
  <c r="M1153" i="2" s="1"/>
  <c r="G1119" i="2"/>
  <c r="G1162" i="2" s="1"/>
  <c r="H1119" i="2"/>
  <c r="H1162" i="2" s="1"/>
  <c r="H1128" i="2"/>
  <c r="H1127" i="2" s="1"/>
  <c r="H1163" i="2" s="1"/>
  <c r="K1128" i="2"/>
  <c r="K1127" i="2" s="1"/>
  <c r="M1148" i="2"/>
  <c r="M1140" i="2"/>
  <c r="M1158" i="2"/>
  <c r="M1129" i="2"/>
  <c r="J624" i="3"/>
  <c r="J627" i="3" s="1"/>
  <c r="I624" i="3"/>
  <c r="I627" i="3" s="1"/>
  <c r="M1133" i="2"/>
  <c r="G1152" i="2"/>
  <c r="G1164" i="2" s="1"/>
  <c r="H1152" i="2"/>
  <c r="H1164" i="2" s="1"/>
  <c r="M1138" i="2"/>
  <c r="M1144" i="2"/>
  <c r="G1128" i="2"/>
  <c r="G1127" i="2" s="1"/>
  <c r="G1163" i="2" s="1"/>
  <c r="K1152" i="2"/>
  <c r="K1164" i="2" s="1"/>
  <c r="L1128" i="2"/>
  <c r="L1127" i="2" s="1"/>
  <c r="L1163" i="2" s="1"/>
  <c r="J1152" i="2"/>
  <c r="J1164" i="2" s="1"/>
  <c r="L1152" i="2"/>
  <c r="L1164" i="2" s="1"/>
  <c r="M1146" i="2"/>
  <c r="M1150" i="2"/>
  <c r="K1163" i="2"/>
  <c r="J1128" i="2"/>
  <c r="M1159" i="2"/>
  <c r="K624" i="3"/>
  <c r="K627" i="3" s="1"/>
  <c r="H624" i="3"/>
  <c r="H627" i="3" s="1"/>
  <c r="L594" i="3"/>
  <c r="L624" i="3" s="1"/>
  <c r="H626" i="3"/>
  <c r="L625" i="3"/>
  <c r="L626" i="3" s="1"/>
  <c r="M1152" i="2" l="1"/>
  <c r="M1164" i="2" s="1"/>
  <c r="H1118" i="2"/>
  <c r="K1165" i="2"/>
  <c r="H1165" i="2"/>
  <c r="K1118" i="2"/>
  <c r="G1118" i="2"/>
  <c r="G1165" i="2"/>
  <c r="L1165" i="2"/>
  <c r="L1118" i="2"/>
  <c r="M1128" i="2"/>
  <c r="J1127" i="2"/>
  <c r="L627" i="3"/>
  <c r="J1118" i="2" l="1"/>
  <c r="M1118" i="2" s="1"/>
  <c r="J1163" i="2"/>
  <c r="J1165" i="2" s="1"/>
  <c r="M1127" i="2"/>
  <c r="M1163" i="2" s="1"/>
  <c r="M1165" i="2" s="1"/>
  <c r="G586" i="3"/>
  <c r="G585" i="3"/>
  <c r="F585" i="3"/>
  <c r="E585" i="3"/>
  <c r="D585" i="3"/>
  <c r="K584" i="3"/>
  <c r="K585" i="3" s="1"/>
  <c r="J584" i="3"/>
  <c r="J585" i="3" s="1"/>
  <c r="I584" i="3"/>
  <c r="I585" i="3" s="1"/>
  <c r="H584" i="3"/>
  <c r="F583" i="3"/>
  <c r="F586" i="3" s="1"/>
  <c r="E583" i="3"/>
  <c r="E586" i="3" s="1"/>
  <c r="D583" i="3"/>
  <c r="K582" i="3"/>
  <c r="J582" i="3"/>
  <c r="I582" i="3"/>
  <c r="H582" i="3"/>
  <c r="L582" i="3" s="1"/>
  <c r="K581" i="3"/>
  <c r="J581" i="3"/>
  <c r="I581" i="3"/>
  <c r="H581" i="3"/>
  <c r="L581" i="3" s="1"/>
  <c r="K580" i="3"/>
  <c r="J580" i="3"/>
  <c r="I580" i="3"/>
  <c r="H580" i="3"/>
  <c r="L580" i="3" s="1"/>
  <c r="K579" i="3"/>
  <c r="J579" i="3"/>
  <c r="I579" i="3"/>
  <c r="H579" i="3"/>
  <c r="L579" i="3" s="1"/>
  <c r="K578" i="3"/>
  <c r="J578" i="3"/>
  <c r="I578" i="3"/>
  <c r="H578" i="3"/>
  <c r="L578" i="3" s="1"/>
  <c r="K577" i="3"/>
  <c r="J577" i="3"/>
  <c r="I577" i="3"/>
  <c r="H577" i="3"/>
  <c r="L577" i="3" s="1"/>
  <c r="K576" i="3"/>
  <c r="J576" i="3"/>
  <c r="I576" i="3"/>
  <c r="H576" i="3"/>
  <c r="L576" i="3" s="1"/>
  <c r="K575" i="3"/>
  <c r="J575" i="3"/>
  <c r="I575" i="3"/>
  <c r="H575" i="3"/>
  <c r="L575" i="3" s="1"/>
  <c r="K574" i="3"/>
  <c r="J574" i="3"/>
  <c r="I574" i="3"/>
  <c r="H574" i="3"/>
  <c r="L574" i="3" s="1"/>
  <c r="K573" i="3"/>
  <c r="J573" i="3"/>
  <c r="I573" i="3"/>
  <c r="H573" i="3"/>
  <c r="L573" i="3" s="1"/>
  <c r="K572" i="3"/>
  <c r="J572" i="3"/>
  <c r="I572" i="3"/>
  <c r="H572" i="3"/>
  <c r="L572" i="3" s="1"/>
  <c r="K571" i="3"/>
  <c r="J571" i="3"/>
  <c r="I571" i="3"/>
  <c r="H571" i="3"/>
  <c r="L571" i="3" s="1"/>
  <c r="K570" i="3"/>
  <c r="J570" i="3"/>
  <c r="I570" i="3"/>
  <c r="H570" i="3"/>
  <c r="L570" i="3" s="1"/>
  <c r="K569" i="3"/>
  <c r="J569" i="3"/>
  <c r="I569" i="3"/>
  <c r="H569" i="3"/>
  <c r="L569" i="3" s="1"/>
  <c r="K568" i="3"/>
  <c r="J568" i="3"/>
  <c r="I568" i="3"/>
  <c r="H568" i="3"/>
  <c r="L568" i="3" s="1"/>
  <c r="K567" i="3"/>
  <c r="J567" i="3"/>
  <c r="I567" i="3"/>
  <c r="H567" i="3"/>
  <c r="L567" i="3" s="1"/>
  <c r="K566" i="3"/>
  <c r="J566" i="3"/>
  <c r="I566" i="3"/>
  <c r="H566" i="3"/>
  <c r="L566" i="3" s="1"/>
  <c r="K565" i="3"/>
  <c r="J565" i="3"/>
  <c r="I565" i="3"/>
  <c r="H565" i="3"/>
  <c r="L565" i="3" s="1"/>
  <c r="K564" i="3"/>
  <c r="J564" i="3"/>
  <c r="I564" i="3"/>
  <c r="H564" i="3"/>
  <c r="L564" i="3" s="1"/>
  <c r="K563" i="3"/>
  <c r="J563" i="3"/>
  <c r="I563" i="3"/>
  <c r="H563" i="3"/>
  <c r="L563" i="3" s="1"/>
  <c r="K562" i="3"/>
  <c r="J562" i="3"/>
  <c r="I562" i="3"/>
  <c r="H562" i="3"/>
  <c r="L562" i="3" s="1"/>
  <c r="K561" i="3"/>
  <c r="J561" i="3"/>
  <c r="I561" i="3"/>
  <c r="H561" i="3"/>
  <c r="L561" i="3" s="1"/>
  <c r="K560" i="3"/>
  <c r="J560" i="3"/>
  <c r="I560" i="3"/>
  <c r="H560" i="3"/>
  <c r="L560" i="3" s="1"/>
  <c r="K559" i="3"/>
  <c r="J559" i="3"/>
  <c r="I559" i="3"/>
  <c r="H559" i="3"/>
  <c r="L559" i="3" s="1"/>
  <c r="K558" i="3"/>
  <c r="J558" i="3"/>
  <c r="I558" i="3"/>
  <c r="H558" i="3"/>
  <c r="L558" i="3" s="1"/>
  <c r="K557" i="3"/>
  <c r="J557" i="3"/>
  <c r="I557" i="3"/>
  <c r="H557" i="3"/>
  <c r="L557" i="3" s="1"/>
  <c r="K556" i="3"/>
  <c r="J556" i="3"/>
  <c r="I556" i="3"/>
  <c r="H556" i="3"/>
  <c r="L556" i="3" s="1"/>
  <c r="K555" i="3"/>
  <c r="J555" i="3"/>
  <c r="I555" i="3"/>
  <c r="H555" i="3"/>
  <c r="L555" i="3" s="1"/>
  <c r="K554" i="3"/>
  <c r="J554" i="3"/>
  <c r="I554" i="3"/>
  <c r="H554" i="3"/>
  <c r="L554" i="3" s="1"/>
  <c r="K553" i="3"/>
  <c r="J553" i="3"/>
  <c r="I553" i="3"/>
  <c r="H553" i="3"/>
  <c r="L553" i="3" s="1"/>
  <c r="K552" i="3"/>
  <c r="J552" i="3"/>
  <c r="I552" i="3"/>
  <c r="H552" i="3"/>
  <c r="L1109" i="2"/>
  <c r="K1109" i="2"/>
  <c r="J1109" i="2"/>
  <c r="M1107" i="2"/>
  <c r="M1106" i="2"/>
  <c r="L1105" i="2"/>
  <c r="L1104" i="2" s="1"/>
  <c r="K1105" i="2"/>
  <c r="J1105" i="2"/>
  <c r="J1104" i="2" s="1"/>
  <c r="H1105" i="2"/>
  <c r="H1104" i="2" s="1"/>
  <c r="G1105" i="2"/>
  <c r="G1104" i="2" s="1"/>
  <c r="K1104" i="2"/>
  <c r="M1103" i="2"/>
  <c r="M1102" i="2"/>
  <c r="L1101" i="2"/>
  <c r="L1100" i="2" s="1"/>
  <c r="K1101" i="2"/>
  <c r="K1100" i="2" s="1"/>
  <c r="J1101" i="2"/>
  <c r="J1100" i="2" s="1"/>
  <c r="H1101" i="2"/>
  <c r="H1100" i="2" s="1"/>
  <c r="G1101" i="2"/>
  <c r="G1100" i="2" s="1"/>
  <c r="M1099" i="2"/>
  <c r="L1098" i="2"/>
  <c r="L1097" i="2" s="1"/>
  <c r="K1098" i="2"/>
  <c r="K1097" i="2" s="1"/>
  <c r="J1098" i="2"/>
  <c r="J1097" i="2" s="1"/>
  <c r="H1098" i="2"/>
  <c r="H1097" i="2" s="1"/>
  <c r="G1098" i="2"/>
  <c r="G1097" i="2" s="1"/>
  <c r="M1096" i="2"/>
  <c r="M1095" i="2"/>
  <c r="M1094" i="2"/>
  <c r="M1093" i="2"/>
  <c r="M1092" i="2"/>
  <c r="M1091" i="2"/>
  <c r="M1090" i="2"/>
  <c r="M1089" i="2"/>
  <c r="M1088" i="2"/>
  <c r="M1087" i="2"/>
  <c r="M1086" i="2"/>
  <c r="L1085" i="2"/>
  <c r="L1084" i="2" s="1"/>
  <c r="K1085" i="2"/>
  <c r="K1084" i="2" s="1"/>
  <c r="J1085" i="2"/>
  <c r="H1085" i="2"/>
  <c r="H1084" i="2" s="1"/>
  <c r="G1085" i="2"/>
  <c r="G1084" i="2" s="1"/>
  <c r="M1082" i="2"/>
  <c r="M1081" i="2"/>
  <c r="M1080" i="2"/>
  <c r="M1079" i="2"/>
  <c r="M1078" i="2"/>
  <c r="M1077" i="2"/>
  <c r="M1076" i="2"/>
  <c r="M1075" i="2"/>
  <c r="L1074" i="2"/>
  <c r="K1074" i="2"/>
  <c r="J1074" i="2"/>
  <c r="H1074" i="2"/>
  <c r="G1074" i="2"/>
  <c r="M1073" i="2"/>
  <c r="M1072" i="2"/>
  <c r="L1071" i="2"/>
  <c r="K1071" i="2"/>
  <c r="J1071" i="2"/>
  <c r="H1071" i="2"/>
  <c r="G1071" i="2"/>
  <c r="M1070" i="2"/>
  <c r="L1069" i="2"/>
  <c r="K1069" i="2"/>
  <c r="J1069" i="2"/>
  <c r="H1069" i="2"/>
  <c r="G1069" i="2"/>
  <c r="M1068" i="2"/>
  <c r="M1067" i="2" s="1"/>
  <c r="L1067" i="2"/>
  <c r="K1067" i="2"/>
  <c r="J1067" i="2"/>
  <c r="I1067" i="2"/>
  <c r="I1048" i="2" s="1"/>
  <c r="I1047" i="2" s="1"/>
  <c r="H1067" i="2"/>
  <c r="G1067" i="2"/>
  <c r="M1066" i="2"/>
  <c r="M1065" i="2"/>
  <c r="M1064" i="2"/>
  <c r="M1063" i="2"/>
  <c r="L1062" i="2"/>
  <c r="K1062" i="2"/>
  <c r="J1062" i="2"/>
  <c r="H1062" i="2"/>
  <c r="G1062" i="2"/>
  <c r="M1061" i="2"/>
  <c r="M1060" i="2"/>
  <c r="M1059" i="2"/>
  <c r="M1058" i="2"/>
  <c r="M1057" i="2"/>
  <c r="L1056" i="2"/>
  <c r="K1056" i="2"/>
  <c r="J1056" i="2"/>
  <c r="H1056" i="2"/>
  <c r="G1056" i="2"/>
  <c r="M1055" i="2"/>
  <c r="M1054" i="2"/>
  <c r="L1053" i="2"/>
  <c r="K1053" i="2"/>
  <c r="J1053" i="2"/>
  <c r="H1053" i="2"/>
  <c r="G1053" i="2"/>
  <c r="M1052" i="2"/>
  <c r="M1051" i="2"/>
  <c r="M1050" i="2"/>
  <c r="L1049" i="2"/>
  <c r="K1049" i="2"/>
  <c r="J1049" i="2"/>
  <c r="H1049" i="2"/>
  <c r="G1049" i="2"/>
  <c r="M1046" i="2"/>
  <c r="M1045" i="2"/>
  <c r="M1044" i="2"/>
  <c r="I1044" i="2"/>
  <c r="I1043" i="2" s="1"/>
  <c r="I1039" i="2" s="1"/>
  <c r="H1044" i="2"/>
  <c r="H1043" i="2" s="1"/>
  <c r="G1044" i="2"/>
  <c r="G1043" i="2" s="1"/>
  <c r="M1043" i="2"/>
  <c r="M1042" i="2"/>
  <c r="M1041" i="2" s="1"/>
  <c r="I1041" i="2"/>
  <c r="H1041" i="2"/>
  <c r="H1040" i="2" s="1"/>
  <c r="G1041" i="2"/>
  <c r="G1040" i="2" s="1"/>
  <c r="M1040" i="2"/>
  <c r="M1039" i="2"/>
  <c r="M1109" i="2" s="1"/>
  <c r="M1085" i="2" l="1"/>
  <c r="M1062" i="2"/>
  <c r="G1083" i="2"/>
  <c r="G1111" i="2" s="1"/>
  <c r="M1053" i="2"/>
  <c r="K1083" i="2"/>
  <c r="K1111" i="2" s="1"/>
  <c r="M1100" i="2"/>
  <c r="M1104" i="2"/>
  <c r="M1101" i="2"/>
  <c r="M1105" i="2"/>
  <c r="H1083" i="2"/>
  <c r="H1111" i="2" s="1"/>
  <c r="H1048" i="2"/>
  <c r="H1047" i="2" s="1"/>
  <c r="H1110" i="2" s="1"/>
  <c r="G1048" i="2"/>
  <c r="G1047" i="2" s="1"/>
  <c r="G1110" i="2" s="1"/>
  <c r="L1048" i="2"/>
  <c r="L1047" i="2" s="1"/>
  <c r="L1110" i="2" s="1"/>
  <c r="G1039" i="2"/>
  <c r="M1069" i="2"/>
  <c r="H1039" i="2"/>
  <c r="H1109" i="2" s="1"/>
  <c r="K1048" i="2"/>
  <c r="K1047" i="2" s="1"/>
  <c r="K1110" i="2" s="1"/>
  <c r="K1112" i="2" s="1"/>
  <c r="M1074" i="2"/>
  <c r="L1083" i="2"/>
  <c r="L1111" i="2" s="1"/>
  <c r="M1049" i="2"/>
  <c r="M1071" i="2"/>
  <c r="J583" i="3"/>
  <c r="J586" i="3" s="1"/>
  <c r="K583" i="3"/>
  <c r="K586" i="3" s="1"/>
  <c r="J1048" i="2"/>
  <c r="I583" i="3"/>
  <c r="I586" i="3" s="1"/>
  <c r="D586" i="3"/>
  <c r="M1097" i="2"/>
  <c r="M1098" i="2"/>
  <c r="J1084" i="2"/>
  <c r="M1056" i="2"/>
  <c r="H583" i="3"/>
  <c r="H586" i="3" s="1"/>
  <c r="L552" i="3"/>
  <c r="L583" i="3" s="1"/>
  <c r="H585" i="3"/>
  <c r="L584" i="3"/>
  <c r="L585" i="3" s="1"/>
  <c r="L1112" i="2" l="1"/>
  <c r="G1038" i="2"/>
  <c r="H1112" i="2"/>
  <c r="G1109" i="2"/>
  <c r="G1112" i="2" s="1"/>
  <c r="L1038" i="2"/>
  <c r="K1038" i="2"/>
  <c r="H1038" i="2"/>
  <c r="M1084" i="2"/>
  <c r="J1083" i="2"/>
  <c r="M1048" i="2"/>
  <c r="M1047" i="2" s="1"/>
  <c r="M1110" i="2" s="1"/>
  <c r="J1047" i="2"/>
  <c r="L586" i="3"/>
  <c r="J1110" i="2" l="1"/>
  <c r="J1038" i="2"/>
  <c r="M1038" i="2" s="1"/>
  <c r="J1111" i="2"/>
  <c r="M1083" i="2"/>
  <c r="M1111" i="2" s="1"/>
  <c r="M1112" i="2" s="1"/>
  <c r="M1029" i="2"/>
  <c r="M1028" i="2"/>
  <c r="M1027" i="2"/>
  <c r="M1026" i="2"/>
  <c r="M1025" i="2"/>
  <c r="M1024" i="2"/>
  <c r="M1023" i="2"/>
  <c r="M1022" i="2"/>
  <c r="M1021" i="2"/>
  <c r="M1020" i="2"/>
  <c r="M1019" i="2"/>
  <c r="M1018" i="2"/>
  <c r="L1017" i="2"/>
  <c r="K1017" i="2"/>
  <c r="J1017" i="2"/>
  <c r="I1017" i="2"/>
  <c r="H1017" i="2"/>
  <c r="G1017" i="2"/>
  <c r="M1016" i="2"/>
  <c r="M1015" i="2"/>
  <c r="L1014" i="2"/>
  <c r="K1014" i="2"/>
  <c r="J1014" i="2"/>
  <c r="H1014" i="2"/>
  <c r="G1014" i="2"/>
  <c r="M1013" i="2"/>
  <c r="L1012" i="2"/>
  <c r="K1012" i="2"/>
  <c r="J1012" i="2"/>
  <c r="I1012" i="2"/>
  <c r="H1012" i="2"/>
  <c r="G1012" i="2"/>
  <c r="M1011" i="2"/>
  <c r="M1010" i="2" s="1"/>
  <c r="L1010" i="2"/>
  <c r="K1010" i="2"/>
  <c r="J1010" i="2"/>
  <c r="I1010" i="2"/>
  <c r="H1010" i="2"/>
  <c r="G1010" i="2"/>
  <c r="M1009" i="2"/>
  <c r="M1008" i="2"/>
  <c r="M1007" i="2"/>
  <c r="M1006" i="2"/>
  <c r="M1005" i="2"/>
  <c r="M1004" i="2"/>
  <c r="H1004" i="2"/>
  <c r="G1004" i="2"/>
  <c r="M1003" i="2"/>
  <c r="M1002" i="2"/>
  <c r="M1001" i="2"/>
  <c r="L1000" i="2"/>
  <c r="K1000" i="2"/>
  <c r="J1000" i="2"/>
  <c r="I1000" i="2"/>
  <c r="I991" i="2" s="1"/>
  <c r="I990" i="2" s="1"/>
  <c r="H1000" i="2"/>
  <c r="G1000" i="2"/>
  <c r="M999" i="2"/>
  <c r="M998" i="2"/>
  <c r="M997" i="2"/>
  <c r="M996" i="2"/>
  <c r="L995" i="2"/>
  <c r="K995" i="2"/>
  <c r="J995" i="2"/>
  <c r="H995" i="2"/>
  <c r="G995" i="2"/>
  <c r="M994" i="2"/>
  <c r="M993" i="2"/>
  <c r="M992" i="2"/>
  <c r="H992" i="2"/>
  <c r="G992" i="2"/>
  <c r="M1000" i="2" l="1"/>
  <c r="M1014" i="2"/>
  <c r="M995" i="2"/>
  <c r="M1012" i="2"/>
  <c r="M1017" i="2"/>
  <c r="H991" i="2"/>
  <c r="H990" i="2" s="1"/>
  <c r="H989" i="2" s="1"/>
  <c r="G991" i="2"/>
  <c r="G990" i="2" s="1"/>
  <c r="G1031" i="2" s="1"/>
  <c r="G1032" i="2" s="1"/>
  <c r="K991" i="2"/>
  <c r="K990" i="2" s="1"/>
  <c r="K989" i="2" s="1"/>
  <c r="L991" i="2"/>
  <c r="L990" i="2" s="1"/>
  <c r="L989" i="2" s="1"/>
  <c r="I1031" i="2"/>
  <c r="I1032" i="2" s="1"/>
  <c r="I989" i="2"/>
  <c r="G989" i="2"/>
  <c r="J991" i="2"/>
  <c r="J1112" i="2"/>
  <c r="G544" i="3"/>
  <c r="G543" i="3"/>
  <c r="F543" i="3"/>
  <c r="E543" i="3"/>
  <c r="D543" i="3"/>
  <c r="K542" i="3"/>
  <c r="K543" i="3" s="1"/>
  <c r="J542" i="3"/>
  <c r="J543" i="3" s="1"/>
  <c r="I542" i="3"/>
  <c r="I543" i="3" s="1"/>
  <c r="H542" i="3"/>
  <c r="F541" i="3"/>
  <c r="F544" i="3" s="1"/>
  <c r="E541" i="3"/>
  <c r="E544" i="3" s="1"/>
  <c r="D541" i="3"/>
  <c r="K540" i="3"/>
  <c r="J540" i="3"/>
  <c r="I540" i="3"/>
  <c r="H540" i="3"/>
  <c r="L540" i="3" s="1"/>
  <c r="K539" i="3"/>
  <c r="J539" i="3"/>
  <c r="I539" i="3"/>
  <c r="H539" i="3"/>
  <c r="L539" i="3" s="1"/>
  <c r="K538" i="3"/>
  <c r="J538" i="3"/>
  <c r="I538" i="3"/>
  <c r="H538" i="3"/>
  <c r="L538" i="3" s="1"/>
  <c r="K537" i="3"/>
  <c r="J537" i="3"/>
  <c r="I537" i="3"/>
  <c r="H537" i="3"/>
  <c r="L537" i="3" s="1"/>
  <c r="K536" i="3"/>
  <c r="J536" i="3"/>
  <c r="I536" i="3"/>
  <c r="H536" i="3"/>
  <c r="L536" i="3" s="1"/>
  <c r="K535" i="3"/>
  <c r="J535" i="3"/>
  <c r="I535" i="3"/>
  <c r="H535" i="3"/>
  <c r="L535" i="3" s="1"/>
  <c r="K534" i="3"/>
  <c r="J534" i="3"/>
  <c r="I534" i="3"/>
  <c r="H534" i="3"/>
  <c r="L534" i="3" s="1"/>
  <c r="K533" i="3"/>
  <c r="J533" i="3"/>
  <c r="I533" i="3"/>
  <c r="H533" i="3"/>
  <c r="L533" i="3" s="1"/>
  <c r="K532" i="3"/>
  <c r="J532" i="3"/>
  <c r="I532" i="3"/>
  <c r="H532" i="3"/>
  <c r="L532" i="3" s="1"/>
  <c r="K531" i="3"/>
  <c r="J531" i="3"/>
  <c r="I531" i="3"/>
  <c r="H531" i="3"/>
  <c r="L981" i="2"/>
  <c r="K981" i="2"/>
  <c r="J981" i="2"/>
  <c r="M979" i="2"/>
  <c r="M978" i="2"/>
  <c r="M977" i="2"/>
  <c r="M976" i="2"/>
  <c r="M975" i="2"/>
  <c r="M974" i="2"/>
  <c r="L973" i="2"/>
  <c r="K973" i="2"/>
  <c r="J973" i="2"/>
  <c r="H973" i="2"/>
  <c r="G973" i="2"/>
  <c r="M972" i="2"/>
  <c r="M971" i="2"/>
  <c r="L970" i="2"/>
  <c r="K970" i="2"/>
  <c r="J970" i="2"/>
  <c r="H970" i="2"/>
  <c r="G970" i="2"/>
  <c r="M969" i="2"/>
  <c r="L968" i="2"/>
  <c r="K968" i="2"/>
  <c r="J968" i="2"/>
  <c r="H968" i="2"/>
  <c r="G968" i="2"/>
  <c r="M967" i="2"/>
  <c r="M966" i="2" s="1"/>
  <c r="L966" i="2"/>
  <c r="K966" i="2"/>
  <c r="J966" i="2"/>
  <c r="H966" i="2"/>
  <c r="G966" i="2"/>
  <c r="M965" i="2"/>
  <c r="M964" i="2"/>
  <c r="L963" i="2"/>
  <c r="K963" i="2"/>
  <c r="J963" i="2"/>
  <c r="H963" i="2"/>
  <c r="G963" i="2"/>
  <c r="M962" i="2"/>
  <c r="M961" i="2"/>
  <c r="L960" i="2"/>
  <c r="K960" i="2"/>
  <c r="J960" i="2"/>
  <c r="H960" i="2"/>
  <c r="G960" i="2"/>
  <c r="M959" i="2"/>
  <c r="M958" i="2"/>
  <c r="L957" i="2"/>
  <c r="K957" i="2"/>
  <c r="J957" i="2"/>
  <c r="M957" i="2" s="1"/>
  <c r="H957" i="2"/>
  <c r="G957" i="2"/>
  <c r="M956" i="2"/>
  <c r="M955" i="2"/>
  <c r="L954" i="2"/>
  <c r="K954" i="2"/>
  <c r="J954" i="2"/>
  <c r="H954" i="2"/>
  <c r="G954" i="2"/>
  <c r="M952" i="2"/>
  <c r="M951" i="2" s="1"/>
  <c r="H951" i="2"/>
  <c r="G951" i="2"/>
  <c r="M950" i="2"/>
  <c r="M949" i="2" s="1"/>
  <c r="H949" i="2"/>
  <c r="H948" i="2" s="1"/>
  <c r="G949" i="2"/>
  <c r="G948" i="2" s="1"/>
  <c r="M948" i="2"/>
  <c r="M973" i="2" l="1"/>
  <c r="M954" i="2"/>
  <c r="H1031" i="2"/>
  <c r="H1032" i="2" s="1"/>
  <c r="M947" i="2"/>
  <c r="M981" i="2" s="1"/>
  <c r="M963" i="2"/>
  <c r="G953" i="2"/>
  <c r="G982" i="2" s="1"/>
  <c r="M968" i="2"/>
  <c r="K1031" i="2"/>
  <c r="K1032" i="2" s="1"/>
  <c r="D544" i="3"/>
  <c r="G947" i="2"/>
  <c r="G981" i="2" s="1"/>
  <c r="G983" i="2" s="1"/>
  <c r="H947" i="2"/>
  <c r="H981" i="2" s="1"/>
  <c r="L1031" i="2"/>
  <c r="L1032" i="2" s="1"/>
  <c r="L953" i="2"/>
  <c r="L946" i="2" s="1"/>
  <c r="J953" i="2"/>
  <c r="J946" i="2" s="1"/>
  <c r="H953" i="2"/>
  <c r="H982" i="2" s="1"/>
  <c r="K953" i="2"/>
  <c r="K946" i="2" s="1"/>
  <c r="M970" i="2"/>
  <c r="M991" i="2"/>
  <c r="M990" i="2" s="1"/>
  <c r="M1031" i="2" s="1"/>
  <c r="M1032" i="2" s="1"/>
  <c r="J990" i="2"/>
  <c r="I541" i="3"/>
  <c r="I544" i="3" s="1"/>
  <c r="M960" i="2"/>
  <c r="J541" i="3"/>
  <c r="J544" i="3" s="1"/>
  <c r="K541" i="3"/>
  <c r="K544" i="3" s="1"/>
  <c r="H541" i="3"/>
  <c r="H544" i="3" s="1"/>
  <c r="L531" i="3"/>
  <c r="L541" i="3" s="1"/>
  <c r="H543" i="3"/>
  <c r="L542" i="3"/>
  <c r="L543" i="3" s="1"/>
  <c r="J982" i="2" l="1"/>
  <c r="J983" i="2" s="1"/>
  <c r="K982" i="2"/>
  <c r="K983" i="2" s="1"/>
  <c r="G946" i="2"/>
  <c r="M953" i="2"/>
  <c r="M982" i="2" s="1"/>
  <c r="H946" i="2"/>
  <c r="H983" i="2"/>
  <c r="L982" i="2"/>
  <c r="L983" i="2" s="1"/>
  <c r="J1031" i="2"/>
  <c r="J1032" i="2" s="1"/>
  <c r="J989" i="2"/>
  <c r="M989" i="2" s="1"/>
  <c r="L544" i="3"/>
  <c r="M983" i="2" l="1"/>
  <c r="M946" i="2"/>
  <c r="G523" i="3"/>
  <c r="G522" i="3"/>
  <c r="F522" i="3"/>
  <c r="E522" i="3"/>
  <c r="D522" i="3"/>
  <c r="K521" i="3"/>
  <c r="J521" i="3"/>
  <c r="I521" i="3"/>
  <c r="H521" i="3"/>
  <c r="L521" i="3" s="1"/>
  <c r="K520" i="3"/>
  <c r="K522" i="3" s="1"/>
  <c r="J520" i="3"/>
  <c r="J522" i="3" s="1"/>
  <c r="I520" i="3"/>
  <c r="H520" i="3"/>
  <c r="F519" i="3"/>
  <c r="F523" i="3" s="1"/>
  <c r="E519" i="3"/>
  <c r="E523" i="3" s="1"/>
  <c r="D519" i="3"/>
  <c r="K518" i="3"/>
  <c r="J518" i="3"/>
  <c r="I518" i="3"/>
  <c r="H518" i="3"/>
  <c r="L518" i="3" s="1"/>
  <c r="K517" i="3"/>
  <c r="J517" i="3"/>
  <c r="I517" i="3"/>
  <c r="H517" i="3"/>
  <c r="L517" i="3" s="1"/>
  <c r="K516" i="3"/>
  <c r="J516" i="3"/>
  <c r="I516" i="3"/>
  <c r="H516" i="3"/>
  <c r="L516" i="3" s="1"/>
  <c r="K515" i="3"/>
  <c r="J515" i="3"/>
  <c r="I515" i="3"/>
  <c r="H515" i="3"/>
  <c r="L515" i="3" s="1"/>
  <c r="K514" i="3"/>
  <c r="J514" i="3"/>
  <c r="I514" i="3"/>
  <c r="H514" i="3"/>
  <c r="L514" i="3" s="1"/>
  <c r="K513" i="3"/>
  <c r="J513" i="3"/>
  <c r="I513" i="3"/>
  <c r="H513" i="3"/>
  <c r="L513" i="3" s="1"/>
  <c r="K512" i="3"/>
  <c r="J512" i="3"/>
  <c r="I512" i="3"/>
  <c r="H512" i="3"/>
  <c r="M936" i="2"/>
  <c r="M935" i="2"/>
  <c r="M934" i="2"/>
  <c r="M933" i="2"/>
  <c r="M932" i="2"/>
  <c r="M931" i="2"/>
  <c r="L930" i="2"/>
  <c r="K930" i="2"/>
  <c r="J930" i="2"/>
  <c r="M930" i="2" s="1"/>
  <c r="H930" i="2"/>
  <c r="G930" i="2"/>
  <c r="M929" i="2"/>
  <c r="L928" i="2"/>
  <c r="K928" i="2"/>
  <c r="J928" i="2"/>
  <c r="H928" i="2"/>
  <c r="G928" i="2"/>
  <c r="M927" i="2"/>
  <c r="L926" i="2"/>
  <c r="K926" i="2"/>
  <c r="J926" i="2"/>
  <c r="H926" i="2"/>
  <c r="G926" i="2"/>
  <c r="M925" i="2"/>
  <c r="L924" i="2"/>
  <c r="K924" i="2"/>
  <c r="J924" i="2"/>
  <c r="I924" i="2"/>
  <c r="I913" i="2" s="1"/>
  <c r="I912" i="2" s="1"/>
  <c r="I939" i="2" s="1"/>
  <c r="H924" i="2"/>
  <c r="G924" i="2"/>
  <c r="M923" i="2"/>
  <c r="L922" i="2"/>
  <c r="K922" i="2"/>
  <c r="J922" i="2"/>
  <c r="H922" i="2"/>
  <c r="G922" i="2"/>
  <c r="M921" i="2"/>
  <c r="M920" i="2"/>
  <c r="L919" i="2"/>
  <c r="K919" i="2"/>
  <c r="J919" i="2"/>
  <c r="H919" i="2"/>
  <c r="G919" i="2"/>
  <c r="M918" i="2"/>
  <c r="L917" i="2"/>
  <c r="K917" i="2"/>
  <c r="J917" i="2"/>
  <c r="H917" i="2"/>
  <c r="G917" i="2"/>
  <c r="M916" i="2"/>
  <c r="M915" i="2"/>
  <c r="L914" i="2"/>
  <c r="K914" i="2"/>
  <c r="J914" i="2"/>
  <c r="H914" i="2"/>
  <c r="G914" i="2"/>
  <c r="M911" i="2"/>
  <c r="L910" i="2"/>
  <c r="K910" i="2"/>
  <c r="K909" i="2" s="1"/>
  <c r="H910" i="2"/>
  <c r="H909" i="2" s="1"/>
  <c r="G910" i="2"/>
  <c r="G909" i="2" s="1"/>
  <c r="L909" i="2"/>
  <c r="M908" i="2"/>
  <c r="M907" i="2" s="1"/>
  <c r="L907" i="2"/>
  <c r="L906" i="2" s="1"/>
  <c r="K907" i="2"/>
  <c r="K906" i="2" s="1"/>
  <c r="I907" i="2"/>
  <c r="H907" i="2"/>
  <c r="H906" i="2" s="1"/>
  <c r="G907" i="2"/>
  <c r="G906" i="2" s="1"/>
  <c r="J938" i="2"/>
  <c r="I905" i="2"/>
  <c r="I938" i="2" s="1"/>
  <c r="M903" i="2"/>
  <c r="L902" i="2"/>
  <c r="L899" i="2" s="1"/>
  <c r="K902" i="2"/>
  <c r="J902" i="2"/>
  <c r="H902" i="2"/>
  <c r="G902" i="2"/>
  <c r="M901" i="2"/>
  <c r="L900" i="2"/>
  <c r="K900" i="2"/>
  <c r="J900" i="2"/>
  <c r="M900" i="2" s="1"/>
  <c r="H900" i="2"/>
  <c r="G900" i="2"/>
  <c r="I899" i="2"/>
  <c r="M924" i="2" l="1"/>
  <c r="M928" i="2"/>
  <c r="G899" i="2"/>
  <c r="M922" i="2"/>
  <c r="H899" i="2"/>
  <c r="M910" i="2"/>
  <c r="M926" i="2"/>
  <c r="M917" i="2"/>
  <c r="G913" i="2"/>
  <c r="G912" i="2" s="1"/>
  <c r="G939" i="2" s="1"/>
  <c r="I522" i="3"/>
  <c r="J899" i="2"/>
  <c r="L913" i="2"/>
  <c r="L912" i="2" s="1"/>
  <c r="L939" i="2" s="1"/>
  <c r="K913" i="2"/>
  <c r="K912" i="2" s="1"/>
  <c r="K939" i="2" s="1"/>
  <c r="H913" i="2"/>
  <c r="H912" i="2" s="1"/>
  <c r="H939" i="2" s="1"/>
  <c r="D523" i="3"/>
  <c r="M909" i="2"/>
  <c r="L905" i="2"/>
  <c r="M902" i="2"/>
  <c r="M899" i="2" s="1"/>
  <c r="K899" i="2"/>
  <c r="G905" i="2"/>
  <c r="H905" i="2"/>
  <c r="M906" i="2"/>
  <c r="K905" i="2"/>
  <c r="J913" i="2"/>
  <c r="I519" i="3"/>
  <c r="I523" i="3" s="1"/>
  <c r="I940" i="2"/>
  <c r="J519" i="3"/>
  <c r="J523" i="3" s="1"/>
  <c r="K519" i="3"/>
  <c r="K523" i="3" s="1"/>
  <c r="I904" i="2"/>
  <c r="M914" i="2"/>
  <c r="M919" i="2"/>
  <c r="H519" i="3"/>
  <c r="H523" i="3" s="1"/>
  <c r="L512" i="3"/>
  <c r="L519" i="3" s="1"/>
  <c r="H522" i="3"/>
  <c r="L520" i="3"/>
  <c r="L522" i="3" s="1"/>
  <c r="L904" i="2" l="1"/>
  <c r="L938" i="2"/>
  <c r="L940" i="2" s="1"/>
  <c r="M905" i="2"/>
  <c r="M938" i="2" s="1"/>
  <c r="M913" i="2"/>
  <c r="M912" i="2" s="1"/>
  <c r="M939" i="2" s="1"/>
  <c r="J912" i="2"/>
  <c r="K938" i="2"/>
  <c r="K940" i="2" s="1"/>
  <c r="K904" i="2"/>
  <c r="H938" i="2"/>
  <c r="H940" i="2" s="1"/>
  <c r="H904" i="2"/>
  <c r="G938" i="2"/>
  <c r="G940" i="2" s="1"/>
  <c r="G904" i="2"/>
  <c r="L523" i="3"/>
  <c r="M904" i="2" l="1"/>
  <c r="M940" i="2"/>
  <c r="J939" i="2"/>
  <c r="J940" i="2" s="1"/>
  <c r="J904" i="2"/>
  <c r="G504" i="3"/>
  <c r="G503" i="3"/>
  <c r="F503" i="3"/>
  <c r="E503" i="3"/>
  <c r="D503" i="3"/>
  <c r="K502" i="3"/>
  <c r="J502" i="3"/>
  <c r="I502" i="3"/>
  <c r="H502" i="3"/>
  <c r="L501" i="3"/>
  <c r="K501" i="3"/>
  <c r="J501" i="3"/>
  <c r="I501" i="3"/>
  <c r="F500" i="3"/>
  <c r="F504" i="3" s="1"/>
  <c r="E500" i="3"/>
  <c r="E504" i="3" s="1"/>
  <c r="D500" i="3"/>
  <c r="K499" i="3"/>
  <c r="J499" i="3"/>
  <c r="I499" i="3"/>
  <c r="H499" i="3"/>
  <c r="L499" i="3" s="1"/>
  <c r="K498" i="3"/>
  <c r="J498" i="3"/>
  <c r="I498" i="3"/>
  <c r="H498" i="3"/>
  <c r="L498" i="3" s="1"/>
  <c r="K497" i="3"/>
  <c r="J497" i="3"/>
  <c r="I497" i="3"/>
  <c r="H497" i="3"/>
  <c r="L497" i="3" s="1"/>
  <c r="K496" i="3"/>
  <c r="J496" i="3"/>
  <c r="I496" i="3"/>
  <c r="H496" i="3"/>
  <c r="L496" i="3" s="1"/>
  <c r="K495" i="3"/>
  <c r="J495" i="3"/>
  <c r="I495" i="3"/>
  <c r="H495" i="3"/>
  <c r="L495" i="3" s="1"/>
  <c r="K494" i="3"/>
  <c r="J494" i="3"/>
  <c r="I494" i="3"/>
  <c r="H494" i="3"/>
  <c r="L494" i="3" s="1"/>
  <c r="K493" i="3"/>
  <c r="J493" i="3"/>
  <c r="I493" i="3"/>
  <c r="H493" i="3"/>
  <c r="L493" i="3" s="1"/>
  <c r="K492" i="3"/>
  <c r="J492" i="3"/>
  <c r="I492" i="3"/>
  <c r="H492" i="3"/>
  <c r="L492" i="3" s="1"/>
  <c r="K491" i="3"/>
  <c r="J491" i="3"/>
  <c r="I491" i="3"/>
  <c r="H491" i="3"/>
  <c r="L491" i="3" s="1"/>
  <c r="K490" i="3"/>
  <c r="J490" i="3"/>
  <c r="I490" i="3"/>
  <c r="H490" i="3"/>
  <c r="M888" i="2"/>
  <c r="M887" i="2"/>
  <c r="M886" i="2"/>
  <c r="M885" i="2"/>
  <c r="M884" i="2"/>
  <c r="L883" i="2"/>
  <c r="K883" i="2"/>
  <c r="K882" i="2" s="1"/>
  <c r="J883" i="2"/>
  <c r="H883" i="2"/>
  <c r="H882" i="2" s="1"/>
  <c r="G883" i="2"/>
  <c r="G882" i="2" s="1"/>
  <c r="L882" i="2"/>
  <c r="M881" i="2"/>
  <c r="L880" i="2"/>
  <c r="L879" i="2" s="1"/>
  <c r="K880" i="2"/>
  <c r="K879" i="2" s="1"/>
  <c r="J880" i="2"/>
  <c r="J879" i="2" s="1"/>
  <c r="H880" i="2"/>
  <c r="G880" i="2"/>
  <c r="G879" i="2" s="1"/>
  <c r="H879" i="2"/>
  <c r="M878" i="2"/>
  <c r="M877" i="2"/>
  <c r="M876" i="2"/>
  <c r="M875" i="2"/>
  <c r="M874" i="2"/>
  <c r="M873" i="2"/>
  <c r="M872" i="2"/>
  <c r="M871" i="2"/>
  <c r="M870" i="2"/>
  <c r="M869" i="2"/>
  <c r="M868" i="2"/>
  <c r="M867" i="2"/>
  <c r="L866" i="2"/>
  <c r="L865" i="2" s="1"/>
  <c r="K866" i="2"/>
  <c r="K865" i="2" s="1"/>
  <c r="J866" i="2"/>
  <c r="J865" i="2" s="1"/>
  <c r="H866" i="2"/>
  <c r="H865" i="2" s="1"/>
  <c r="G866" i="2"/>
  <c r="G865" i="2" s="1"/>
  <c r="M863" i="2"/>
  <c r="M862" i="2" s="1"/>
  <c r="M861" i="2" s="1"/>
  <c r="L862" i="2"/>
  <c r="L861" i="2" s="1"/>
  <c r="K862" i="2"/>
  <c r="K861" i="2" s="1"/>
  <c r="J862" i="2"/>
  <c r="J861" i="2" s="1"/>
  <c r="H862" i="2"/>
  <c r="H861" i="2" s="1"/>
  <c r="G862" i="2"/>
  <c r="G861" i="2" s="1"/>
  <c r="M860" i="2"/>
  <c r="M859" i="2" s="1"/>
  <c r="M858" i="2" s="1"/>
  <c r="L859" i="2"/>
  <c r="L858" i="2" s="1"/>
  <c r="K859" i="2"/>
  <c r="K858" i="2" s="1"/>
  <c r="J859" i="2"/>
  <c r="J858" i="2" s="1"/>
  <c r="H859" i="2"/>
  <c r="H858" i="2" s="1"/>
  <c r="G859" i="2"/>
  <c r="G858" i="2" s="1"/>
  <c r="M857" i="2"/>
  <c r="L856" i="2"/>
  <c r="L855" i="2" s="1"/>
  <c r="K856" i="2"/>
  <c r="K855" i="2" s="1"/>
  <c r="J856" i="2"/>
  <c r="H856" i="2"/>
  <c r="H855" i="2" s="1"/>
  <c r="G856" i="2"/>
  <c r="G855" i="2" s="1"/>
  <c r="M854" i="2"/>
  <c r="M853" i="2"/>
  <c r="M852" i="2"/>
  <c r="M851" i="2"/>
  <c r="M850" i="2"/>
  <c r="M849" i="2"/>
  <c r="M848" i="2"/>
  <c r="M847" i="2"/>
  <c r="M846" i="2"/>
  <c r="M845" i="2"/>
  <c r="M844" i="2"/>
  <c r="M843" i="2"/>
  <c r="M842" i="2"/>
  <c r="M841" i="2"/>
  <c r="M840" i="2"/>
  <c r="L839" i="2"/>
  <c r="K839" i="2"/>
  <c r="J839" i="2"/>
  <c r="H839" i="2"/>
  <c r="G839" i="2"/>
  <c r="M838" i="2"/>
  <c r="L837" i="2"/>
  <c r="K837" i="2"/>
  <c r="J837" i="2"/>
  <c r="H837" i="2"/>
  <c r="G837" i="2"/>
  <c r="M836" i="2"/>
  <c r="M835" i="2"/>
  <c r="L834" i="2"/>
  <c r="K834" i="2"/>
  <c r="J834" i="2"/>
  <c r="H834" i="2"/>
  <c r="G834" i="2"/>
  <c r="M833" i="2"/>
  <c r="M832" i="2"/>
  <c r="M831" i="2"/>
  <c r="L830" i="2"/>
  <c r="K830" i="2"/>
  <c r="J830" i="2"/>
  <c r="H830" i="2"/>
  <c r="G830" i="2"/>
  <c r="M829" i="2"/>
  <c r="L828" i="2"/>
  <c r="K828" i="2"/>
  <c r="J828" i="2"/>
  <c r="H828" i="2"/>
  <c r="G828" i="2"/>
  <c r="M827" i="2"/>
  <c r="M826" i="2" s="1"/>
  <c r="L826" i="2"/>
  <c r="K826" i="2"/>
  <c r="J826" i="2"/>
  <c r="H826" i="2"/>
  <c r="G826" i="2"/>
  <c r="M825" i="2"/>
  <c r="M824" i="2"/>
  <c r="M823" i="2"/>
  <c r="M822" i="2"/>
  <c r="M821" i="2"/>
  <c r="M820" i="2"/>
  <c r="M819" i="2"/>
  <c r="L818" i="2"/>
  <c r="K818" i="2"/>
  <c r="J818" i="2"/>
  <c r="H818" i="2"/>
  <c r="G818" i="2"/>
  <c r="M817" i="2"/>
  <c r="M816" i="2"/>
  <c r="M815" i="2"/>
  <c r="M814" i="2"/>
  <c r="M813" i="2"/>
  <c r="M812" i="2"/>
  <c r="M811" i="2"/>
  <c r="M810" i="2"/>
  <c r="L809" i="2"/>
  <c r="K809" i="2"/>
  <c r="J809" i="2"/>
  <c r="H809" i="2"/>
  <c r="G809" i="2"/>
  <c r="M808" i="2"/>
  <c r="M807" i="2"/>
  <c r="M806" i="2"/>
  <c r="M805" i="2"/>
  <c r="M804" i="2"/>
  <c r="M803" i="2"/>
  <c r="M802" i="2"/>
  <c r="L801" i="2"/>
  <c r="K801" i="2"/>
  <c r="J801" i="2"/>
  <c r="H801" i="2"/>
  <c r="G801" i="2"/>
  <c r="M800" i="2"/>
  <c r="M799" i="2"/>
  <c r="M798" i="2"/>
  <c r="K797" i="2"/>
  <c r="J797" i="2"/>
  <c r="H797" i="2"/>
  <c r="G797" i="2"/>
  <c r="M794" i="2"/>
  <c r="M793" i="2" s="1"/>
  <c r="M792" i="2" s="1"/>
  <c r="L793" i="2"/>
  <c r="L792" i="2" s="1"/>
  <c r="K793" i="2"/>
  <c r="K792" i="2" s="1"/>
  <c r="H793" i="2"/>
  <c r="H792" i="2" s="1"/>
  <c r="G793" i="2"/>
  <c r="G792" i="2" s="1"/>
  <c r="M791" i="2"/>
  <c r="M790" i="2" s="1"/>
  <c r="L790" i="2"/>
  <c r="L789" i="2" s="1"/>
  <c r="K790" i="2"/>
  <c r="K789" i="2" s="1"/>
  <c r="H790" i="2"/>
  <c r="H789" i="2" s="1"/>
  <c r="G790" i="2"/>
  <c r="G789" i="2" s="1"/>
  <c r="J890" i="2"/>
  <c r="M801" i="2" l="1"/>
  <c r="M809" i="2"/>
  <c r="M883" i="2"/>
  <c r="M818" i="2"/>
  <c r="J882" i="2"/>
  <c r="M882" i="2" s="1"/>
  <c r="L864" i="2"/>
  <c r="L892" i="2" s="1"/>
  <c r="K864" i="2"/>
  <c r="K892" i="2" s="1"/>
  <c r="I500" i="3"/>
  <c r="I504" i="3" s="1"/>
  <c r="M837" i="2"/>
  <c r="M797" i="2"/>
  <c r="M879" i="2"/>
  <c r="M880" i="2"/>
  <c r="M856" i="2"/>
  <c r="K788" i="2"/>
  <c r="K890" i="2" s="1"/>
  <c r="M834" i="2"/>
  <c r="L788" i="2"/>
  <c r="L890" i="2" s="1"/>
  <c r="M789" i="2"/>
  <c r="M788" i="2" s="1"/>
  <c r="M890" i="2" s="1"/>
  <c r="H864" i="2"/>
  <c r="H892" i="2" s="1"/>
  <c r="L796" i="2"/>
  <c r="L795" i="2" s="1"/>
  <c r="M839" i="2"/>
  <c r="K796" i="2"/>
  <c r="K795" i="2" s="1"/>
  <c r="H796" i="2"/>
  <c r="H795" i="2" s="1"/>
  <c r="H891" i="2" s="1"/>
  <c r="M865" i="2"/>
  <c r="G864" i="2"/>
  <c r="G892" i="2" s="1"/>
  <c r="G796" i="2"/>
  <c r="G795" i="2" s="1"/>
  <c r="G891" i="2" s="1"/>
  <c r="M866" i="2"/>
  <c r="G788" i="2"/>
  <c r="H788" i="2"/>
  <c r="M830" i="2"/>
  <c r="K500" i="3"/>
  <c r="K504" i="3" s="1"/>
  <c r="J500" i="3"/>
  <c r="J504" i="3" s="1"/>
  <c r="D504" i="3"/>
  <c r="J796" i="2"/>
  <c r="I503" i="3"/>
  <c r="J503" i="3"/>
  <c r="J855" i="2"/>
  <c r="M855" i="2" s="1"/>
  <c r="M828" i="2"/>
  <c r="K503" i="3"/>
  <c r="H500" i="3"/>
  <c r="H504" i="3" s="1"/>
  <c r="L490" i="3"/>
  <c r="L500" i="3" s="1"/>
  <c r="H503" i="3"/>
  <c r="L502" i="3"/>
  <c r="L503" i="3" s="1"/>
  <c r="J864" i="2" l="1"/>
  <c r="J892" i="2" s="1"/>
  <c r="K891" i="2"/>
  <c r="K787" i="2"/>
  <c r="L891" i="2"/>
  <c r="L893" i="2" s="1"/>
  <c r="L787" i="2"/>
  <c r="K893" i="2"/>
  <c r="H890" i="2"/>
  <c r="H893" i="2" s="1"/>
  <c r="H787" i="2"/>
  <c r="G890" i="2"/>
  <c r="G893" i="2" s="1"/>
  <c r="G787" i="2"/>
  <c r="M796" i="2"/>
  <c r="J795" i="2"/>
  <c r="L504" i="3"/>
  <c r="M864" i="2" l="1"/>
  <c r="M892" i="2" s="1"/>
  <c r="J787" i="2"/>
  <c r="M787" i="2" s="1"/>
  <c r="J891" i="2"/>
  <c r="J893" i="2" s="1"/>
  <c r="M795" i="2"/>
  <c r="M891" i="2" s="1"/>
  <c r="M893" i="2" s="1"/>
  <c r="G482" i="3"/>
  <c r="F482" i="3"/>
  <c r="E482" i="3"/>
  <c r="D482" i="3"/>
  <c r="K481" i="3"/>
  <c r="K482" i="3" s="1"/>
  <c r="J481" i="3"/>
  <c r="J482" i="3" s="1"/>
  <c r="I481" i="3"/>
  <c r="I482" i="3" s="1"/>
  <c r="H481" i="3"/>
  <c r="F480" i="3"/>
  <c r="E480" i="3"/>
  <c r="D480" i="3"/>
  <c r="K479" i="3"/>
  <c r="J479" i="3"/>
  <c r="I479" i="3"/>
  <c r="H479" i="3"/>
  <c r="L479" i="3" s="1"/>
  <c r="K478" i="3"/>
  <c r="J478" i="3"/>
  <c r="I478" i="3"/>
  <c r="H478" i="3"/>
  <c r="L478" i="3" s="1"/>
  <c r="K477" i="3"/>
  <c r="J477" i="3"/>
  <c r="I477" i="3"/>
  <c r="H477" i="3"/>
  <c r="L477" i="3" s="1"/>
  <c r="K476" i="3"/>
  <c r="J476" i="3"/>
  <c r="I476" i="3"/>
  <c r="H476" i="3"/>
  <c r="L476" i="3" s="1"/>
  <c r="K475" i="3"/>
  <c r="J475" i="3"/>
  <c r="I475" i="3"/>
  <c r="H475" i="3"/>
  <c r="L475" i="3" s="1"/>
  <c r="K474" i="3"/>
  <c r="J474" i="3"/>
  <c r="I474" i="3"/>
  <c r="H474" i="3"/>
  <c r="L474" i="3" s="1"/>
  <c r="K473" i="3"/>
  <c r="J473" i="3"/>
  <c r="I473" i="3"/>
  <c r="H473" i="3"/>
  <c r="L473" i="3" s="1"/>
  <c r="K472" i="3"/>
  <c r="J472" i="3"/>
  <c r="I472" i="3"/>
  <c r="H472" i="3"/>
  <c r="L472" i="3" s="1"/>
  <c r="K471" i="3"/>
  <c r="J471" i="3"/>
  <c r="I471" i="3"/>
  <c r="H471" i="3"/>
  <c r="L471" i="3" s="1"/>
  <c r="K470" i="3"/>
  <c r="J470" i="3"/>
  <c r="I470" i="3"/>
  <c r="H470" i="3"/>
  <c r="L470" i="3" s="1"/>
  <c r="K469" i="3"/>
  <c r="J469" i="3"/>
  <c r="I469" i="3"/>
  <c r="H469" i="3"/>
  <c r="L469" i="3" s="1"/>
  <c r="K468" i="3"/>
  <c r="J468" i="3"/>
  <c r="I468" i="3"/>
  <c r="H468" i="3"/>
  <c r="L468" i="3" s="1"/>
  <c r="K467" i="3"/>
  <c r="J467" i="3"/>
  <c r="I467" i="3"/>
  <c r="H467" i="3"/>
  <c r="L467" i="3" s="1"/>
  <c r="K466" i="3"/>
  <c r="J466" i="3"/>
  <c r="I466" i="3"/>
  <c r="H466" i="3"/>
  <c r="L466" i="3" s="1"/>
  <c r="K465" i="3"/>
  <c r="J465" i="3"/>
  <c r="I465" i="3"/>
  <c r="H465" i="3"/>
  <c r="L465" i="3" s="1"/>
  <c r="K464" i="3"/>
  <c r="J464" i="3"/>
  <c r="I464" i="3"/>
  <c r="H464" i="3"/>
  <c r="L464" i="3" s="1"/>
  <c r="K463" i="3"/>
  <c r="J463" i="3"/>
  <c r="I463" i="3"/>
  <c r="H463" i="3"/>
  <c r="L463" i="3" s="1"/>
  <c r="K462" i="3"/>
  <c r="J462" i="3"/>
  <c r="I462" i="3"/>
  <c r="H462" i="3"/>
  <c r="L462" i="3" s="1"/>
  <c r="K461" i="3"/>
  <c r="J461" i="3"/>
  <c r="I461" i="3"/>
  <c r="H461" i="3"/>
  <c r="L461" i="3" s="1"/>
  <c r="K460" i="3"/>
  <c r="J460" i="3"/>
  <c r="I460" i="3"/>
  <c r="H460" i="3"/>
  <c r="L460" i="3" s="1"/>
  <c r="K459" i="3"/>
  <c r="J459" i="3"/>
  <c r="I459" i="3"/>
  <c r="H459" i="3"/>
  <c r="L459" i="3" s="1"/>
  <c r="K458" i="3"/>
  <c r="J458" i="3"/>
  <c r="I458" i="3"/>
  <c r="H458" i="3"/>
  <c r="L458" i="3" s="1"/>
  <c r="K457" i="3"/>
  <c r="J457" i="3"/>
  <c r="I457" i="3"/>
  <c r="H457" i="3"/>
  <c r="L457" i="3" s="1"/>
  <c r="K456" i="3"/>
  <c r="J456" i="3"/>
  <c r="I456" i="3"/>
  <c r="H456" i="3"/>
  <c r="L456" i="3" s="1"/>
  <c r="K455" i="3"/>
  <c r="J455" i="3"/>
  <c r="I455" i="3"/>
  <c r="H455" i="3"/>
  <c r="L455" i="3" s="1"/>
  <c r="K454" i="3"/>
  <c r="J454" i="3"/>
  <c r="I454" i="3"/>
  <c r="H454" i="3"/>
  <c r="L454" i="3" s="1"/>
  <c r="K453" i="3"/>
  <c r="J453" i="3"/>
  <c r="I453" i="3"/>
  <c r="H453" i="3"/>
  <c r="L453" i="3" s="1"/>
  <c r="K452" i="3"/>
  <c r="J452" i="3"/>
  <c r="I452" i="3"/>
  <c r="H452" i="3"/>
  <c r="L452" i="3" s="1"/>
  <c r="K451" i="3"/>
  <c r="J451" i="3"/>
  <c r="I451" i="3"/>
  <c r="H451" i="3"/>
  <c r="L451" i="3" s="1"/>
  <c r="K450" i="3"/>
  <c r="J450" i="3"/>
  <c r="I450" i="3"/>
  <c r="H450" i="3"/>
  <c r="L450" i="3" s="1"/>
  <c r="K449" i="3"/>
  <c r="J449" i="3"/>
  <c r="I449" i="3"/>
  <c r="H449" i="3"/>
  <c r="L449" i="3" s="1"/>
  <c r="K448" i="3"/>
  <c r="J448" i="3"/>
  <c r="I448" i="3"/>
  <c r="H448" i="3"/>
  <c r="L448" i="3" s="1"/>
  <c r="K447" i="3"/>
  <c r="J447" i="3"/>
  <c r="I447" i="3"/>
  <c r="H447" i="3"/>
  <c r="L447" i="3" s="1"/>
  <c r="K446" i="3"/>
  <c r="J446" i="3"/>
  <c r="I446" i="3"/>
  <c r="H446" i="3"/>
  <c r="L446" i="3" s="1"/>
  <c r="K445" i="3"/>
  <c r="J445" i="3"/>
  <c r="I445" i="3"/>
  <c r="H445" i="3"/>
  <c r="L445" i="3" s="1"/>
  <c r="K444" i="3"/>
  <c r="J444" i="3"/>
  <c r="I444" i="3"/>
  <c r="H444" i="3"/>
  <c r="L444" i="3" s="1"/>
  <c r="K443" i="3"/>
  <c r="J443" i="3"/>
  <c r="I443" i="3"/>
  <c r="H443" i="3"/>
  <c r="L443" i="3" s="1"/>
  <c r="K442" i="3"/>
  <c r="J442" i="3"/>
  <c r="I442" i="3"/>
  <c r="H442" i="3"/>
  <c r="L442" i="3" s="1"/>
  <c r="K441" i="3"/>
  <c r="J441" i="3"/>
  <c r="I441" i="3"/>
  <c r="H441" i="3"/>
  <c r="L441" i="3" s="1"/>
  <c r="K440" i="3"/>
  <c r="J440" i="3"/>
  <c r="I440" i="3"/>
  <c r="H440" i="3"/>
  <c r="L440" i="3" s="1"/>
  <c r="K439" i="3"/>
  <c r="J439" i="3"/>
  <c r="I439" i="3"/>
  <c r="H439" i="3"/>
  <c r="L439" i="3" s="1"/>
  <c r="K438" i="3"/>
  <c r="J438" i="3"/>
  <c r="I438" i="3"/>
  <c r="H438" i="3"/>
  <c r="L438" i="3" s="1"/>
  <c r="K437" i="3"/>
  <c r="J437" i="3"/>
  <c r="I437" i="3"/>
  <c r="H437" i="3"/>
  <c r="L437" i="3" s="1"/>
  <c r="K436" i="3"/>
  <c r="J436" i="3"/>
  <c r="I436" i="3"/>
  <c r="H436" i="3"/>
  <c r="L436" i="3" s="1"/>
  <c r="K435" i="3"/>
  <c r="J435" i="3"/>
  <c r="I435" i="3"/>
  <c r="H435" i="3"/>
  <c r="L435" i="3" s="1"/>
  <c r="K434" i="3"/>
  <c r="J434" i="3"/>
  <c r="I434" i="3"/>
  <c r="H434" i="3"/>
  <c r="L434" i="3" s="1"/>
  <c r="K433" i="3"/>
  <c r="J433" i="3"/>
  <c r="I433" i="3"/>
  <c r="H433" i="3"/>
  <c r="L433" i="3" s="1"/>
  <c r="K432" i="3"/>
  <c r="J432" i="3"/>
  <c r="I432" i="3"/>
  <c r="H432" i="3"/>
  <c r="L432" i="3" s="1"/>
  <c r="K431" i="3"/>
  <c r="J431" i="3"/>
  <c r="I431" i="3"/>
  <c r="H431" i="3"/>
  <c r="L431" i="3" s="1"/>
  <c r="K430" i="3"/>
  <c r="J430" i="3"/>
  <c r="I430" i="3"/>
  <c r="H430" i="3"/>
  <c r="L430" i="3" s="1"/>
  <c r="K429" i="3"/>
  <c r="J429" i="3"/>
  <c r="I429" i="3"/>
  <c r="H429" i="3"/>
  <c r="L429" i="3" s="1"/>
  <c r="K428" i="3"/>
  <c r="J428" i="3"/>
  <c r="I428" i="3"/>
  <c r="H428" i="3"/>
  <c r="L428" i="3" s="1"/>
  <c r="K427" i="3"/>
  <c r="J427" i="3"/>
  <c r="I427" i="3"/>
  <c r="H427" i="3"/>
  <c r="L427" i="3" s="1"/>
  <c r="K426" i="3"/>
  <c r="J426" i="3"/>
  <c r="I426" i="3"/>
  <c r="H426" i="3"/>
  <c r="L426" i="3" s="1"/>
  <c r="K425" i="3"/>
  <c r="J425" i="3"/>
  <c r="I425" i="3"/>
  <c r="H425" i="3"/>
  <c r="L425" i="3" s="1"/>
  <c r="K424" i="3"/>
  <c r="J424" i="3"/>
  <c r="I424" i="3"/>
  <c r="H424" i="3"/>
  <c r="L424" i="3" s="1"/>
  <c r="K423" i="3"/>
  <c r="J423" i="3"/>
  <c r="I423" i="3"/>
  <c r="H423" i="3"/>
  <c r="L423" i="3" s="1"/>
  <c r="K422" i="3"/>
  <c r="J422" i="3"/>
  <c r="I422" i="3"/>
  <c r="H422" i="3"/>
  <c r="L422" i="3" s="1"/>
  <c r="K421" i="3"/>
  <c r="J421" i="3"/>
  <c r="I421" i="3"/>
  <c r="H421" i="3"/>
  <c r="L421" i="3" s="1"/>
  <c r="K420" i="3"/>
  <c r="J420" i="3"/>
  <c r="I420" i="3"/>
  <c r="H420" i="3"/>
  <c r="L420" i="3" s="1"/>
  <c r="K419" i="3"/>
  <c r="J419" i="3"/>
  <c r="I419" i="3"/>
  <c r="H419" i="3"/>
  <c r="L419" i="3" s="1"/>
  <c r="K418" i="3"/>
  <c r="J418" i="3"/>
  <c r="I418" i="3"/>
  <c r="H418" i="3"/>
  <c r="L418" i="3" s="1"/>
  <c r="K417" i="3"/>
  <c r="J417" i="3"/>
  <c r="I417" i="3"/>
  <c r="H417" i="3"/>
  <c r="L417" i="3" s="1"/>
  <c r="K416" i="3"/>
  <c r="J416" i="3"/>
  <c r="I416" i="3"/>
  <c r="H416" i="3"/>
  <c r="L416" i="3" s="1"/>
  <c r="K415" i="3"/>
  <c r="J415" i="3"/>
  <c r="I415" i="3"/>
  <c r="H415" i="3"/>
  <c r="L415" i="3" s="1"/>
  <c r="K414" i="3"/>
  <c r="J414" i="3"/>
  <c r="I414" i="3"/>
  <c r="H414" i="3"/>
  <c r="L414" i="3" s="1"/>
  <c r="K413" i="3"/>
  <c r="J413" i="3"/>
  <c r="I413" i="3"/>
  <c r="H413" i="3"/>
  <c r="L413" i="3" s="1"/>
  <c r="K412" i="3"/>
  <c r="J412" i="3"/>
  <c r="I412" i="3"/>
  <c r="H412" i="3"/>
  <c r="L412" i="3" s="1"/>
  <c r="K411" i="3"/>
  <c r="J411" i="3"/>
  <c r="I411" i="3"/>
  <c r="H411" i="3"/>
  <c r="L411" i="3" s="1"/>
  <c r="K410" i="3"/>
  <c r="J410" i="3"/>
  <c r="I410" i="3"/>
  <c r="H410" i="3"/>
  <c r="M776" i="2"/>
  <c r="M775" i="2"/>
  <c r="M774" i="2"/>
  <c r="M773" i="2"/>
  <c r="L772" i="2"/>
  <c r="L771" i="2" s="1"/>
  <c r="K772" i="2"/>
  <c r="K771" i="2" s="1"/>
  <c r="J772" i="2"/>
  <c r="J771" i="2" s="1"/>
  <c r="H772" i="2"/>
  <c r="H771" i="2" s="1"/>
  <c r="G772" i="2"/>
  <c r="G771" i="2" s="1"/>
  <c r="M770" i="2"/>
  <c r="L769" i="2"/>
  <c r="L768" i="2" s="1"/>
  <c r="K769" i="2"/>
  <c r="K768" i="2" s="1"/>
  <c r="J769" i="2"/>
  <c r="H769" i="2"/>
  <c r="H768" i="2" s="1"/>
  <c r="G769" i="2"/>
  <c r="G768" i="2" s="1"/>
  <c r="M767" i="2"/>
  <c r="M766" i="2"/>
  <c r="L765" i="2"/>
  <c r="L764" i="2" s="1"/>
  <c r="K765" i="2"/>
  <c r="K764" i="2" s="1"/>
  <c r="J765" i="2"/>
  <c r="H765" i="2"/>
  <c r="H764" i="2" s="1"/>
  <c r="G765" i="2"/>
  <c r="G764" i="2" s="1"/>
  <c r="M763" i="2"/>
  <c r="M762" i="2"/>
  <c r="M761" i="2"/>
  <c r="M760" i="2"/>
  <c r="M759" i="2"/>
  <c r="M758" i="2"/>
  <c r="M757" i="2"/>
  <c r="M756" i="2"/>
  <c r="M755" i="2"/>
  <c r="M754" i="2"/>
  <c r="M753" i="2"/>
  <c r="L752" i="2"/>
  <c r="L751" i="2" s="1"/>
  <c r="K752" i="2"/>
  <c r="K751" i="2" s="1"/>
  <c r="J752" i="2"/>
  <c r="H752" i="2"/>
  <c r="H751" i="2" s="1"/>
  <c r="G752" i="2"/>
  <c r="G751" i="2" s="1"/>
  <c r="M748" i="2"/>
  <c r="M747" i="2"/>
  <c r="M746" i="2"/>
  <c r="M745" i="2"/>
  <c r="M744" i="2"/>
  <c r="M743" i="2"/>
  <c r="M742" i="2"/>
  <c r="M741" i="2"/>
  <c r="M740" i="2"/>
  <c r="M739" i="2"/>
  <c r="M738" i="2"/>
  <c r="M737" i="2"/>
  <c r="M736" i="2"/>
  <c r="M735" i="2"/>
  <c r="L734" i="2"/>
  <c r="K734" i="2"/>
  <c r="J734" i="2"/>
  <c r="H734" i="2"/>
  <c r="G734" i="2"/>
  <c r="M733" i="2"/>
  <c r="L732" i="2"/>
  <c r="K732" i="2"/>
  <c r="J732" i="2"/>
  <c r="H732" i="2"/>
  <c r="G732" i="2"/>
  <c r="M731" i="2"/>
  <c r="M730" i="2"/>
  <c r="L729" i="2"/>
  <c r="K729" i="2"/>
  <c r="J729" i="2"/>
  <c r="H729" i="2"/>
  <c r="G729" i="2"/>
  <c r="M728" i="2"/>
  <c r="M727" i="2"/>
  <c r="L726" i="2"/>
  <c r="K726" i="2"/>
  <c r="J726" i="2"/>
  <c r="H726" i="2"/>
  <c r="G726" i="2"/>
  <c r="M725" i="2"/>
  <c r="M724" i="2"/>
  <c r="L723" i="2"/>
  <c r="K723" i="2"/>
  <c r="J723" i="2"/>
  <c r="H723" i="2"/>
  <c r="G723" i="2"/>
  <c r="M722" i="2"/>
  <c r="M721" i="2" s="1"/>
  <c r="L721" i="2"/>
  <c r="K721" i="2"/>
  <c r="J721" i="2"/>
  <c r="H721" i="2"/>
  <c r="G721" i="2"/>
  <c r="M720" i="2"/>
  <c r="M719" i="2"/>
  <c r="M718" i="2"/>
  <c r="M717" i="2"/>
  <c r="M716" i="2"/>
  <c r="M715" i="2"/>
  <c r="L714" i="2"/>
  <c r="K714" i="2"/>
  <c r="J714" i="2"/>
  <c r="H714" i="2"/>
  <c r="G714" i="2"/>
  <c r="M713" i="2"/>
  <c r="M712" i="2"/>
  <c r="M711" i="2"/>
  <c r="M710" i="2"/>
  <c r="M709" i="2"/>
  <c r="L708" i="2"/>
  <c r="K708" i="2"/>
  <c r="J708" i="2"/>
  <c r="H708" i="2"/>
  <c r="G708" i="2"/>
  <c r="M707" i="2"/>
  <c r="M706" i="2"/>
  <c r="M705" i="2"/>
  <c r="M704" i="2"/>
  <c r="M703" i="2"/>
  <c r="L702" i="2"/>
  <c r="K702" i="2"/>
  <c r="J702" i="2"/>
  <c r="H702" i="2"/>
  <c r="G702" i="2"/>
  <c r="M701" i="2"/>
  <c r="M700" i="2"/>
  <c r="M699" i="2"/>
  <c r="L698" i="2"/>
  <c r="K698" i="2"/>
  <c r="J698" i="2"/>
  <c r="H698" i="2"/>
  <c r="G698" i="2"/>
  <c r="M696" i="2"/>
  <c r="M695" i="2"/>
  <c r="M694" i="2"/>
  <c r="M693" i="2" s="1"/>
  <c r="M692" i="2"/>
  <c r="L691" i="2"/>
  <c r="L690" i="2" s="1"/>
  <c r="L689" i="2" s="1"/>
  <c r="K691" i="2"/>
  <c r="K690" i="2" s="1"/>
  <c r="K689" i="2" s="1"/>
  <c r="J691" i="2"/>
  <c r="H691" i="2"/>
  <c r="H690" i="2" s="1"/>
  <c r="H689" i="2" s="1"/>
  <c r="G691" i="2"/>
  <c r="G690" i="2" s="1"/>
  <c r="G689" i="2" s="1"/>
  <c r="M687" i="2"/>
  <c r="L686" i="2"/>
  <c r="K686" i="2"/>
  <c r="J686" i="2"/>
  <c r="H686" i="2"/>
  <c r="G686" i="2"/>
  <c r="M685" i="2"/>
  <c r="L684" i="2"/>
  <c r="K684" i="2"/>
  <c r="J684" i="2"/>
  <c r="H684" i="2"/>
  <c r="G684" i="2"/>
  <c r="M683" i="2"/>
  <c r="M682" i="2"/>
  <c r="M681" i="2"/>
  <c r="L680" i="2"/>
  <c r="K680" i="2"/>
  <c r="J680" i="2"/>
  <c r="H680" i="2"/>
  <c r="G680" i="2"/>
  <c r="M686" i="2" l="1"/>
  <c r="M702" i="2"/>
  <c r="G750" i="2"/>
  <c r="G780" i="2" s="1"/>
  <c r="M752" i="2"/>
  <c r="M769" i="2"/>
  <c r="M708" i="2"/>
  <c r="M732" i="2"/>
  <c r="M698" i="2"/>
  <c r="M729" i="2"/>
  <c r="K679" i="2"/>
  <c r="L679" i="2"/>
  <c r="L750" i="2"/>
  <c r="L780" i="2" s="1"/>
  <c r="M684" i="2"/>
  <c r="M765" i="2"/>
  <c r="H750" i="2"/>
  <c r="K697" i="2"/>
  <c r="K779" i="2" s="1"/>
  <c r="L697" i="2"/>
  <c r="L779" i="2" s="1"/>
  <c r="G679" i="2"/>
  <c r="H679" i="2"/>
  <c r="M734" i="2"/>
  <c r="H697" i="2"/>
  <c r="M726" i="2"/>
  <c r="G697" i="2"/>
  <c r="G779" i="2" s="1"/>
  <c r="K778" i="2"/>
  <c r="L778" i="2"/>
  <c r="K750" i="2"/>
  <c r="K780" i="2" s="1"/>
  <c r="G778" i="2"/>
  <c r="M680" i="2"/>
  <c r="M691" i="2"/>
  <c r="M723" i="2"/>
  <c r="M771" i="2"/>
  <c r="J764" i="2"/>
  <c r="M764" i="2" s="1"/>
  <c r="J768" i="2"/>
  <c r="M768" i="2" s="1"/>
  <c r="I480" i="3"/>
  <c r="J480" i="3"/>
  <c r="J697" i="2"/>
  <c r="J779" i="2" s="1"/>
  <c r="J751" i="2"/>
  <c r="K480" i="3"/>
  <c r="J679" i="2"/>
  <c r="J690" i="2"/>
  <c r="M714" i="2"/>
  <c r="M772" i="2"/>
  <c r="H480" i="3"/>
  <c r="L410" i="3"/>
  <c r="L480" i="3" s="1"/>
  <c r="H482" i="3"/>
  <c r="L481" i="3"/>
  <c r="L482" i="3" s="1"/>
  <c r="H688" i="2" l="1"/>
  <c r="L781" i="2"/>
  <c r="M679" i="2"/>
  <c r="G688" i="2"/>
  <c r="G781" i="2"/>
  <c r="M697" i="2"/>
  <c r="M779" i="2" s="1"/>
  <c r="L688" i="2"/>
  <c r="M690" i="2"/>
  <c r="M689" i="2" s="1"/>
  <c r="M778" i="2" s="1"/>
  <c r="J689" i="2"/>
  <c r="M751" i="2"/>
  <c r="M750" i="2" s="1"/>
  <c r="M780" i="2" s="1"/>
  <c r="M781" i="2" s="1"/>
  <c r="J750" i="2"/>
  <c r="J780" i="2" s="1"/>
  <c r="K688" i="2"/>
  <c r="K781" i="2"/>
  <c r="G402" i="3"/>
  <c r="G401" i="3"/>
  <c r="F401" i="3"/>
  <c r="E401" i="3"/>
  <c r="D401" i="3"/>
  <c r="K400" i="3"/>
  <c r="K401" i="3" s="1"/>
  <c r="J400" i="3"/>
  <c r="J401" i="3" s="1"/>
  <c r="I400" i="3"/>
  <c r="I401" i="3" s="1"/>
  <c r="H400" i="3"/>
  <c r="F399" i="3"/>
  <c r="F402" i="3" s="1"/>
  <c r="E399" i="3"/>
  <c r="E402" i="3" s="1"/>
  <c r="D399" i="3"/>
  <c r="K398" i="3"/>
  <c r="J398" i="3"/>
  <c r="I398" i="3"/>
  <c r="H398" i="3"/>
  <c r="L398" i="3" s="1"/>
  <c r="K397" i="3"/>
  <c r="J397" i="3"/>
  <c r="I397" i="3"/>
  <c r="H397" i="3"/>
  <c r="L397" i="3" s="1"/>
  <c r="K396" i="3"/>
  <c r="J396" i="3"/>
  <c r="I396" i="3"/>
  <c r="H396" i="3"/>
  <c r="L396" i="3" s="1"/>
  <c r="K395" i="3"/>
  <c r="J395" i="3"/>
  <c r="I395" i="3"/>
  <c r="H395" i="3"/>
  <c r="L395" i="3" s="1"/>
  <c r="K394" i="3"/>
  <c r="J394" i="3"/>
  <c r="I394" i="3"/>
  <c r="H394" i="3"/>
  <c r="L394" i="3" s="1"/>
  <c r="K393" i="3"/>
  <c r="J393" i="3"/>
  <c r="I393" i="3"/>
  <c r="H393" i="3"/>
  <c r="L672" i="2"/>
  <c r="K672" i="2"/>
  <c r="L671" i="2"/>
  <c r="K671" i="2"/>
  <c r="M669" i="2"/>
  <c r="M668" i="2"/>
  <c r="L667" i="2"/>
  <c r="K667" i="2"/>
  <c r="J667" i="2"/>
  <c r="M667" i="2" s="1"/>
  <c r="H667" i="2"/>
  <c r="G667" i="2"/>
  <c r="M666" i="2"/>
  <c r="L665" i="2"/>
  <c r="K665" i="2"/>
  <c r="J665" i="2"/>
  <c r="H665" i="2"/>
  <c r="G665" i="2"/>
  <c r="M664" i="2"/>
  <c r="L663" i="2"/>
  <c r="K663" i="2"/>
  <c r="J663" i="2"/>
  <c r="H663" i="2"/>
  <c r="G663" i="2"/>
  <c r="M662" i="2"/>
  <c r="L661" i="2"/>
  <c r="K661" i="2"/>
  <c r="J661" i="2"/>
  <c r="H661" i="2"/>
  <c r="G661" i="2"/>
  <c r="M660" i="2"/>
  <c r="M659" i="2"/>
  <c r="J658" i="2"/>
  <c r="M658" i="2" s="1"/>
  <c r="H658" i="2"/>
  <c r="G658" i="2"/>
  <c r="M657" i="2"/>
  <c r="M656" i="2" s="1"/>
  <c r="L656" i="2"/>
  <c r="K656" i="2"/>
  <c r="J656" i="2"/>
  <c r="H656" i="2"/>
  <c r="G656" i="2"/>
  <c r="M655" i="2"/>
  <c r="M654" i="2"/>
  <c r="M653" i="2"/>
  <c r="M652" i="2"/>
  <c r="M651" i="2"/>
  <c r="L650" i="2"/>
  <c r="K650" i="2"/>
  <c r="J650" i="2"/>
  <c r="H650" i="2"/>
  <c r="G650" i="2"/>
  <c r="M649" i="2"/>
  <c r="L648" i="2"/>
  <c r="K648" i="2"/>
  <c r="J648" i="2"/>
  <c r="H648" i="2"/>
  <c r="G648" i="2"/>
  <c r="M647" i="2"/>
  <c r="M646" i="2"/>
  <c r="M645" i="2"/>
  <c r="M644" i="2"/>
  <c r="M643" i="2"/>
  <c r="L642" i="2"/>
  <c r="K642" i="2"/>
  <c r="J642" i="2"/>
  <c r="H642" i="2"/>
  <c r="G642" i="2"/>
  <c r="M641" i="2"/>
  <c r="M640" i="2"/>
  <c r="J639" i="2"/>
  <c r="M639" i="2" s="1"/>
  <c r="H639" i="2"/>
  <c r="G639" i="2"/>
  <c r="M637" i="2"/>
  <c r="M635" i="2"/>
  <c r="M634" i="2"/>
  <c r="M633" i="2"/>
  <c r="J632" i="2"/>
  <c r="H631" i="2"/>
  <c r="H671" i="2" s="1"/>
  <c r="G631" i="2"/>
  <c r="G671" i="2" s="1"/>
  <c r="M629" i="2"/>
  <c r="M628" i="2"/>
  <c r="L627" i="2"/>
  <c r="J627" i="2"/>
  <c r="J626" i="2" s="1"/>
  <c r="H627" i="2"/>
  <c r="H626" i="2" s="1"/>
  <c r="H625" i="2" s="1"/>
  <c r="H624" i="2" s="1"/>
  <c r="G627" i="2"/>
  <c r="G626" i="2" s="1"/>
  <c r="G625" i="2" s="1"/>
  <c r="G624" i="2" s="1"/>
  <c r="K673" i="2" l="1"/>
  <c r="M663" i="2"/>
  <c r="D402" i="3"/>
  <c r="M632" i="2"/>
  <c r="J631" i="2"/>
  <c r="M631" i="2" s="1"/>
  <c r="M671" i="2" s="1"/>
  <c r="M648" i="2"/>
  <c r="M650" i="2"/>
  <c r="M626" i="2"/>
  <c r="J625" i="2"/>
  <c r="H638" i="2"/>
  <c r="H630" i="2" s="1"/>
  <c r="G638" i="2"/>
  <c r="G630" i="2" s="1"/>
  <c r="J638" i="2"/>
  <c r="J630" i="2" s="1"/>
  <c r="M630" i="2" s="1"/>
  <c r="M661" i="2"/>
  <c r="M665" i="2"/>
  <c r="L673" i="2"/>
  <c r="I399" i="3"/>
  <c r="I402" i="3" s="1"/>
  <c r="K399" i="3"/>
  <c r="K402" i="3" s="1"/>
  <c r="J399" i="3"/>
  <c r="J402" i="3" s="1"/>
  <c r="M627" i="2"/>
  <c r="J778" i="2"/>
  <c r="J781" i="2" s="1"/>
  <c r="J688" i="2"/>
  <c r="M688" i="2" s="1"/>
  <c r="M642" i="2"/>
  <c r="H399" i="3"/>
  <c r="H402" i="3" s="1"/>
  <c r="L393" i="3"/>
  <c r="L399" i="3" s="1"/>
  <c r="H401" i="3"/>
  <c r="L400" i="3"/>
  <c r="L401" i="3" s="1"/>
  <c r="H672" i="2" l="1"/>
  <c r="H673" i="2" s="1"/>
  <c r="J671" i="2"/>
  <c r="G672" i="2"/>
  <c r="G673" i="2" s="1"/>
  <c r="M638" i="2"/>
  <c r="M672" i="2" s="1"/>
  <c r="M673" i="2" s="1"/>
  <c r="J672" i="2"/>
  <c r="M625" i="2"/>
  <c r="J624" i="2"/>
  <c r="M624" i="2" s="1"/>
  <c r="L402" i="3"/>
  <c r="J673" i="2" l="1"/>
  <c r="G385" i="3"/>
  <c r="H384" i="3"/>
  <c r="G384" i="3"/>
  <c r="F384" i="3"/>
  <c r="E384" i="3"/>
  <c r="D384" i="3"/>
  <c r="L383" i="3"/>
  <c r="L384" i="3" s="1"/>
  <c r="K383" i="3"/>
  <c r="K384" i="3" s="1"/>
  <c r="J383" i="3"/>
  <c r="J384" i="3" s="1"/>
  <c r="I383" i="3"/>
  <c r="I384" i="3" s="1"/>
  <c r="F382" i="3"/>
  <c r="F385" i="3" s="1"/>
  <c r="E382" i="3"/>
  <c r="E385" i="3" s="1"/>
  <c r="D382" i="3"/>
  <c r="K381" i="3"/>
  <c r="J381" i="3"/>
  <c r="I381" i="3"/>
  <c r="H381" i="3"/>
  <c r="L381" i="3" s="1"/>
  <c r="K380" i="3"/>
  <c r="J380" i="3"/>
  <c r="I380" i="3"/>
  <c r="H380" i="3"/>
  <c r="L380" i="3" s="1"/>
  <c r="K379" i="3"/>
  <c r="J379" i="3"/>
  <c r="I379" i="3"/>
  <c r="H379" i="3"/>
  <c r="L379" i="3" s="1"/>
  <c r="K378" i="3"/>
  <c r="J378" i="3"/>
  <c r="I378" i="3"/>
  <c r="H378" i="3"/>
  <c r="L378" i="3" s="1"/>
  <c r="K377" i="3"/>
  <c r="J377" i="3"/>
  <c r="I377" i="3"/>
  <c r="H377" i="3"/>
  <c r="L377" i="3" s="1"/>
  <c r="K376" i="3"/>
  <c r="J376" i="3"/>
  <c r="I376" i="3"/>
  <c r="H376" i="3"/>
  <c r="L376" i="3" s="1"/>
  <c r="K375" i="3"/>
  <c r="J375" i="3"/>
  <c r="I375" i="3"/>
  <c r="H375" i="3"/>
  <c r="L375" i="3" s="1"/>
  <c r="K374" i="3"/>
  <c r="J374" i="3"/>
  <c r="I374" i="3"/>
  <c r="H374" i="3"/>
  <c r="L374" i="3" s="1"/>
  <c r="K373" i="3"/>
  <c r="J373" i="3"/>
  <c r="I373" i="3"/>
  <c r="H373" i="3"/>
  <c r="L373" i="3" s="1"/>
  <c r="K372" i="3"/>
  <c r="J372" i="3"/>
  <c r="I372" i="3"/>
  <c r="H372" i="3"/>
  <c r="L372" i="3" s="1"/>
  <c r="K371" i="3"/>
  <c r="J371" i="3"/>
  <c r="I371" i="3"/>
  <c r="H371" i="3"/>
  <c r="L371" i="3" s="1"/>
  <c r="K370" i="3"/>
  <c r="J370" i="3"/>
  <c r="I370" i="3"/>
  <c r="H370" i="3"/>
  <c r="L370" i="3" s="1"/>
  <c r="K369" i="3"/>
  <c r="J369" i="3"/>
  <c r="I369" i="3"/>
  <c r="H369" i="3"/>
  <c r="L369" i="3" s="1"/>
  <c r="K368" i="3"/>
  <c r="J368" i="3"/>
  <c r="I368" i="3"/>
  <c r="H368" i="3"/>
  <c r="L368" i="3" s="1"/>
  <c r="K367" i="3"/>
  <c r="J367" i="3"/>
  <c r="I367" i="3"/>
  <c r="H367" i="3"/>
  <c r="L367" i="3" s="1"/>
  <c r="K366" i="3"/>
  <c r="J366" i="3"/>
  <c r="I366" i="3"/>
  <c r="H366" i="3"/>
  <c r="L366" i="3" s="1"/>
  <c r="K365" i="3"/>
  <c r="J365" i="3"/>
  <c r="I365" i="3"/>
  <c r="H365" i="3"/>
  <c r="L365" i="3" s="1"/>
  <c r="K364" i="3"/>
  <c r="J364" i="3"/>
  <c r="I364" i="3"/>
  <c r="H364" i="3"/>
  <c r="L364" i="3" s="1"/>
  <c r="K363" i="3"/>
  <c r="J363" i="3"/>
  <c r="I363" i="3"/>
  <c r="H363" i="3"/>
  <c r="L363" i="3" s="1"/>
  <c r="K362" i="3"/>
  <c r="J362" i="3"/>
  <c r="I362" i="3"/>
  <c r="H362" i="3"/>
  <c r="L362" i="3" s="1"/>
  <c r="K361" i="3"/>
  <c r="J361" i="3"/>
  <c r="I361" i="3"/>
  <c r="H361" i="3"/>
  <c r="L361" i="3" s="1"/>
  <c r="K360" i="3"/>
  <c r="J360" i="3"/>
  <c r="I360" i="3"/>
  <c r="H360" i="3"/>
  <c r="L360" i="3" s="1"/>
  <c r="K359" i="3"/>
  <c r="J359" i="3"/>
  <c r="I359" i="3"/>
  <c r="H359" i="3"/>
  <c r="L359" i="3" s="1"/>
  <c r="K358" i="3"/>
  <c r="J358" i="3"/>
  <c r="I358" i="3"/>
  <c r="H358" i="3"/>
  <c r="L358" i="3" s="1"/>
  <c r="K357" i="3"/>
  <c r="J357" i="3"/>
  <c r="I357" i="3"/>
  <c r="H357" i="3"/>
  <c r="L357" i="3" s="1"/>
  <c r="K356" i="3"/>
  <c r="J356" i="3"/>
  <c r="I356" i="3"/>
  <c r="H356" i="3"/>
  <c r="L356" i="3" s="1"/>
  <c r="K355" i="3"/>
  <c r="J355" i="3"/>
  <c r="I355" i="3"/>
  <c r="H355" i="3"/>
  <c r="L355" i="3" s="1"/>
  <c r="K354" i="3"/>
  <c r="J354" i="3"/>
  <c r="I354" i="3"/>
  <c r="H354" i="3"/>
  <c r="L354" i="3" s="1"/>
  <c r="K353" i="3"/>
  <c r="J353" i="3"/>
  <c r="I353" i="3"/>
  <c r="H353" i="3"/>
  <c r="L353" i="3" s="1"/>
  <c r="K352" i="3"/>
  <c r="J352" i="3"/>
  <c r="I352" i="3"/>
  <c r="H352" i="3"/>
  <c r="L352" i="3" s="1"/>
  <c r="K351" i="3"/>
  <c r="J351" i="3"/>
  <c r="I351" i="3"/>
  <c r="H351" i="3"/>
  <c r="L351" i="3" s="1"/>
  <c r="K350" i="3"/>
  <c r="J350" i="3"/>
  <c r="I350" i="3"/>
  <c r="H350" i="3"/>
  <c r="L350" i="3" s="1"/>
  <c r="K349" i="3"/>
  <c r="J349" i="3"/>
  <c r="I349" i="3"/>
  <c r="H349" i="3"/>
  <c r="L349" i="3" s="1"/>
  <c r="K348" i="3"/>
  <c r="J348" i="3"/>
  <c r="I348" i="3"/>
  <c r="H348" i="3"/>
  <c r="L348" i="3" s="1"/>
  <c r="K347" i="3"/>
  <c r="J347" i="3"/>
  <c r="I347" i="3"/>
  <c r="H347" i="3"/>
  <c r="L347" i="3" s="1"/>
  <c r="K346" i="3"/>
  <c r="J346" i="3"/>
  <c r="I346" i="3"/>
  <c r="H346" i="3"/>
  <c r="L346" i="3" s="1"/>
  <c r="K345" i="3"/>
  <c r="J345" i="3"/>
  <c r="I345" i="3"/>
  <c r="H345" i="3"/>
  <c r="L345" i="3" s="1"/>
  <c r="K344" i="3"/>
  <c r="J344" i="3"/>
  <c r="I344" i="3"/>
  <c r="H344" i="3"/>
  <c r="L344" i="3" s="1"/>
  <c r="K343" i="3"/>
  <c r="J343" i="3"/>
  <c r="I343" i="3"/>
  <c r="H343" i="3"/>
  <c r="L343" i="3" s="1"/>
  <c r="K342" i="3"/>
  <c r="J342" i="3"/>
  <c r="I342" i="3"/>
  <c r="H342" i="3"/>
  <c r="L342" i="3" s="1"/>
  <c r="K341" i="3"/>
  <c r="J341" i="3"/>
  <c r="I341" i="3"/>
  <c r="H341" i="3"/>
  <c r="L341" i="3" s="1"/>
  <c r="K340" i="3"/>
  <c r="J340" i="3"/>
  <c r="I340" i="3"/>
  <c r="H340" i="3"/>
  <c r="L340" i="3" s="1"/>
  <c r="K339" i="3"/>
  <c r="J339" i="3"/>
  <c r="I339" i="3"/>
  <c r="H339" i="3"/>
  <c r="L339" i="3" s="1"/>
  <c r="K338" i="3"/>
  <c r="J338" i="3"/>
  <c r="I338" i="3"/>
  <c r="H338" i="3"/>
  <c r="J616" i="2"/>
  <c r="M614" i="2"/>
  <c r="M613" i="2"/>
  <c r="M612" i="2"/>
  <c r="M611" i="2"/>
  <c r="M610" i="2"/>
  <c r="L609" i="2"/>
  <c r="K609" i="2"/>
  <c r="J609" i="2"/>
  <c r="H609" i="2"/>
  <c r="G609" i="2"/>
  <c r="M608" i="2"/>
  <c r="L607" i="2"/>
  <c r="K607" i="2"/>
  <c r="J607" i="2"/>
  <c r="H607" i="2"/>
  <c r="G607" i="2"/>
  <c r="M606" i="2"/>
  <c r="M605" i="2"/>
  <c r="L604" i="2"/>
  <c r="K604" i="2"/>
  <c r="J604" i="2"/>
  <c r="H604" i="2"/>
  <c r="G604" i="2"/>
  <c r="M603" i="2"/>
  <c r="M602" i="2"/>
  <c r="L601" i="2"/>
  <c r="K601" i="2"/>
  <c r="J601" i="2"/>
  <c r="H601" i="2"/>
  <c r="G601" i="2"/>
  <c r="M600" i="2"/>
  <c r="L599" i="2"/>
  <c r="K599" i="2"/>
  <c r="J599" i="2"/>
  <c r="H599" i="2"/>
  <c r="G599" i="2"/>
  <c r="M598" i="2"/>
  <c r="L597" i="2"/>
  <c r="K597" i="2"/>
  <c r="J597" i="2"/>
  <c r="I597" i="2"/>
  <c r="H597" i="2"/>
  <c r="G597" i="2"/>
  <c r="M596" i="2"/>
  <c r="M595" i="2"/>
  <c r="M594" i="2"/>
  <c r="M593" i="2"/>
  <c r="M592" i="2"/>
  <c r="L591" i="2"/>
  <c r="K591" i="2"/>
  <c r="J591" i="2"/>
  <c r="H591" i="2"/>
  <c r="G591" i="2"/>
  <c r="M590" i="2"/>
  <c r="M589" i="2"/>
  <c r="M588" i="2"/>
  <c r="L587" i="2"/>
  <c r="K587" i="2"/>
  <c r="J587" i="2"/>
  <c r="H587" i="2"/>
  <c r="G587" i="2"/>
  <c r="M586" i="2"/>
  <c r="L585" i="2"/>
  <c r="K585" i="2"/>
  <c r="J585" i="2"/>
  <c r="H585" i="2"/>
  <c r="G585" i="2"/>
  <c r="M584" i="2"/>
  <c r="M583" i="2"/>
  <c r="L582" i="2"/>
  <c r="K582" i="2"/>
  <c r="J582" i="2"/>
  <c r="H582" i="2"/>
  <c r="G582" i="2"/>
  <c r="I580" i="2"/>
  <c r="I617" i="2" s="1"/>
  <c r="M579" i="2"/>
  <c r="M578" i="2" s="1"/>
  <c r="L578" i="2"/>
  <c r="K578" i="2"/>
  <c r="I578" i="2"/>
  <c r="H578" i="2"/>
  <c r="G578" i="2"/>
  <c r="G577" i="2" s="1"/>
  <c r="L577" i="2"/>
  <c r="K577" i="2"/>
  <c r="I577" i="2"/>
  <c r="I573" i="2" s="1"/>
  <c r="H577" i="2"/>
  <c r="M576" i="2"/>
  <c r="L575" i="2"/>
  <c r="K575" i="2"/>
  <c r="K574" i="2" s="1"/>
  <c r="I575" i="2"/>
  <c r="H575" i="2"/>
  <c r="H574" i="2" s="1"/>
  <c r="G575" i="2"/>
  <c r="G574" i="2" s="1"/>
  <c r="L574" i="2"/>
  <c r="M571" i="2"/>
  <c r="M570" i="2"/>
  <c r="L569" i="2"/>
  <c r="K569" i="2"/>
  <c r="J569" i="2"/>
  <c r="H569" i="2"/>
  <c r="G569" i="2"/>
  <c r="M568" i="2"/>
  <c r="M567" i="2"/>
  <c r="M566" i="2"/>
  <c r="L565" i="2"/>
  <c r="K565" i="2"/>
  <c r="J565" i="2"/>
  <c r="H565" i="2"/>
  <c r="G565" i="2"/>
  <c r="I564" i="2"/>
  <c r="I557" i="2" s="1"/>
  <c r="I556" i="2" s="1"/>
  <c r="M563" i="2"/>
  <c r="L562" i="2"/>
  <c r="K562" i="2"/>
  <c r="J562" i="2"/>
  <c r="H562" i="2"/>
  <c r="G562" i="2"/>
  <c r="M561" i="2"/>
  <c r="M560" i="2"/>
  <c r="L559" i="2"/>
  <c r="L558" i="2" s="1"/>
  <c r="K559" i="2"/>
  <c r="J559" i="2"/>
  <c r="I559" i="2"/>
  <c r="H559" i="2"/>
  <c r="G559" i="2"/>
  <c r="M577" i="2" l="1"/>
  <c r="M587" i="2"/>
  <c r="L573" i="2"/>
  <c r="L616" i="2" s="1"/>
  <c r="L564" i="2"/>
  <c r="L557" i="2" s="1"/>
  <c r="L556" i="2" s="1"/>
  <c r="M574" i="2"/>
  <c r="M582" i="2"/>
  <c r="H581" i="2"/>
  <c r="H580" i="2" s="1"/>
  <c r="H617" i="2" s="1"/>
  <c r="M562" i="2"/>
  <c r="M609" i="2"/>
  <c r="K558" i="2"/>
  <c r="G581" i="2"/>
  <c r="G580" i="2" s="1"/>
  <c r="G617" i="2" s="1"/>
  <c r="M607" i="2"/>
  <c r="J558" i="2"/>
  <c r="M585" i="2"/>
  <c r="M559" i="2"/>
  <c r="K581" i="2"/>
  <c r="K580" i="2" s="1"/>
  <c r="K617" i="2" s="1"/>
  <c r="L581" i="2"/>
  <c r="L580" i="2" s="1"/>
  <c r="L617" i="2" s="1"/>
  <c r="H558" i="2"/>
  <c r="G564" i="2"/>
  <c r="M575" i="2"/>
  <c r="G573" i="2"/>
  <c r="G616" i="2" s="1"/>
  <c r="H564" i="2"/>
  <c r="H573" i="2"/>
  <c r="H616" i="2" s="1"/>
  <c r="H618" i="2" s="1"/>
  <c r="G558" i="2"/>
  <c r="M565" i="2"/>
  <c r="K564" i="2"/>
  <c r="K573" i="2"/>
  <c r="K616" i="2" s="1"/>
  <c r="I616" i="2"/>
  <c r="I618" i="2" s="1"/>
  <c r="I572" i="2"/>
  <c r="M599" i="2"/>
  <c r="I382" i="3"/>
  <c r="I385" i="3" s="1"/>
  <c r="M604" i="2"/>
  <c r="J382" i="3"/>
  <c r="J385" i="3" s="1"/>
  <c r="K382" i="3"/>
  <c r="K385" i="3" s="1"/>
  <c r="J564" i="2"/>
  <c r="M597" i="2"/>
  <c r="J581" i="2"/>
  <c r="M601" i="2"/>
  <c r="M569" i="2"/>
  <c r="M591" i="2"/>
  <c r="D385" i="3"/>
  <c r="H382" i="3"/>
  <c r="H385" i="3" s="1"/>
  <c r="L338" i="3"/>
  <c r="L382" i="3" s="1"/>
  <c r="L385" i="3" s="1"/>
  <c r="L618" i="2" l="1"/>
  <c r="K557" i="2"/>
  <c r="K556" i="2" s="1"/>
  <c r="K572" i="2"/>
  <c r="M558" i="2"/>
  <c r="G618" i="2"/>
  <c r="K618" i="2"/>
  <c r="J557" i="2"/>
  <c r="J556" i="2" s="1"/>
  <c r="L572" i="2"/>
  <c r="M573" i="2"/>
  <c r="M616" i="2" s="1"/>
  <c r="G557" i="2"/>
  <c r="G556" i="2" s="1"/>
  <c r="M564" i="2"/>
  <c r="H572" i="2"/>
  <c r="H557" i="2"/>
  <c r="H556" i="2" s="1"/>
  <c r="G572" i="2"/>
  <c r="M581" i="2"/>
  <c r="M580" i="2" s="1"/>
  <c r="M617" i="2" s="1"/>
  <c r="J580" i="2"/>
  <c r="J617" i="2" s="1"/>
  <c r="J618" i="2" s="1"/>
  <c r="G330" i="3"/>
  <c r="G329" i="3"/>
  <c r="F329" i="3"/>
  <c r="E329" i="3"/>
  <c r="D329" i="3"/>
  <c r="K328" i="3"/>
  <c r="K329" i="3" s="1"/>
  <c r="J328" i="3"/>
  <c r="J329" i="3" s="1"/>
  <c r="I328" i="3"/>
  <c r="I329" i="3" s="1"/>
  <c r="H328" i="3"/>
  <c r="F327" i="3"/>
  <c r="F330" i="3" s="1"/>
  <c r="E327" i="3"/>
  <c r="E330" i="3" s="1"/>
  <c r="D327" i="3"/>
  <c r="K326" i="3"/>
  <c r="J326" i="3"/>
  <c r="I326" i="3"/>
  <c r="H326" i="3"/>
  <c r="L326" i="3" s="1"/>
  <c r="K325" i="3"/>
  <c r="J325" i="3"/>
  <c r="I325" i="3"/>
  <c r="H325" i="3"/>
  <c r="L325" i="3" s="1"/>
  <c r="K324" i="3"/>
  <c r="J324" i="3"/>
  <c r="I324" i="3"/>
  <c r="H324" i="3"/>
  <c r="L324" i="3" s="1"/>
  <c r="K323" i="3"/>
  <c r="J323" i="3"/>
  <c r="I323" i="3"/>
  <c r="H323" i="3"/>
  <c r="L323" i="3" s="1"/>
  <c r="K322" i="3"/>
  <c r="J322" i="3"/>
  <c r="I322" i="3"/>
  <c r="H322" i="3"/>
  <c r="L322" i="3" s="1"/>
  <c r="K321" i="3"/>
  <c r="J321" i="3"/>
  <c r="I321" i="3"/>
  <c r="H321" i="3"/>
  <c r="L321" i="3" s="1"/>
  <c r="K320" i="3"/>
  <c r="J320" i="3"/>
  <c r="I320" i="3"/>
  <c r="H320" i="3"/>
  <c r="L320" i="3" s="1"/>
  <c r="K319" i="3"/>
  <c r="J319" i="3"/>
  <c r="I319" i="3"/>
  <c r="H319" i="3"/>
  <c r="L319" i="3" s="1"/>
  <c r="K318" i="3"/>
  <c r="J318" i="3"/>
  <c r="I318" i="3"/>
  <c r="H318" i="3"/>
  <c r="L318" i="3" s="1"/>
  <c r="K317" i="3"/>
  <c r="J317" i="3"/>
  <c r="I317" i="3"/>
  <c r="H317" i="3"/>
  <c r="L317" i="3" s="1"/>
  <c r="K316" i="3"/>
  <c r="J316" i="3"/>
  <c r="I316" i="3"/>
  <c r="H316" i="3"/>
  <c r="L316" i="3" s="1"/>
  <c r="K315" i="3"/>
  <c r="J315" i="3"/>
  <c r="I315" i="3"/>
  <c r="H315" i="3"/>
  <c r="L315" i="3" s="1"/>
  <c r="K314" i="3"/>
  <c r="J314" i="3"/>
  <c r="I314" i="3"/>
  <c r="H314" i="3"/>
  <c r="L314" i="3" s="1"/>
  <c r="K313" i="3"/>
  <c r="J313" i="3"/>
  <c r="I313" i="3"/>
  <c r="H313" i="3"/>
  <c r="L313" i="3" s="1"/>
  <c r="K312" i="3"/>
  <c r="J312" i="3"/>
  <c r="I312" i="3"/>
  <c r="H312" i="3"/>
  <c r="L312" i="3" s="1"/>
  <c r="K311" i="3"/>
  <c r="J311" i="3"/>
  <c r="I311" i="3"/>
  <c r="H311" i="3"/>
  <c r="L311" i="3" s="1"/>
  <c r="K310" i="3"/>
  <c r="J310" i="3"/>
  <c r="I310" i="3"/>
  <c r="H310" i="3"/>
  <c r="L310" i="3" s="1"/>
  <c r="K309" i="3"/>
  <c r="J309" i="3"/>
  <c r="I309" i="3"/>
  <c r="H309" i="3"/>
  <c r="L309" i="3" s="1"/>
  <c r="K308" i="3"/>
  <c r="J308" i="3"/>
  <c r="I308" i="3"/>
  <c r="H308" i="3"/>
  <c r="L308" i="3" s="1"/>
  <c r="K307" i="3"/>
  <c r="J307" i="3"/>
  <c r="I307" i="3"/>
  <c r="H307" i="3"/>
  <c r="L307" i="3" s="1"/>
  <c r="K306" i="3"/>
  <c r="J306" i="3"/>
  <c r="I306" i="3"/>
  <c r="H306" i="3"/>
  <c r="L306" i="3" s="1"/>
  <c r="K305" i="3"/>
  <c r="J305" i="3"/>
  <c r="I305" i="3"/>
  <c r="H305" i="3"/>
  <c r="L305" i="3" s="1"/>
  <c r="K304" i="3"/>
  <c r="J304" i="3"/>
  <c r="I304" i="3"/>
  <c r="H304" i="3"/>
  <c r="L304" i="3" s="1"/>
  <c r="K303" i="3"/>
  <c r="J303" i="3"/>
  <c r="I303" i="3"/>
  <c r="H303" i="3"/>
  <c r="L303" i="3" s="1"/>
  <c r="K302" i="3"/>
  <c r="J302" i="3"/>
  <c r="I302" i="3"/>
  <c r="H302" i="3"/>
  <c r="L302" i="3" s="1"/>
  <c r="K301" i="3"/>
  <c r="J301" i="3"/>
  <c r="I301" i="3"/>
  <c r="H301" i="3"/>
  <c r="L301" i="3" s="1"/>
  <c r="K300" i="3"/>
  <c r="J300" i="3"/>
  <c r="I300" i="3"/>
  <c r="H300" i="3"/>
  <c r="L300" i="3" s="1"/>
  <c r="K299" i="3"/>
  <c r="J299" i="3"/>
  <c r="I299" i="3"/>
  <c r="H299" i="3"/>
  <c r="L299" i="3" s="1"/>
  <c r="K298" i="3"/>
  <c r="J298" i="3"/>
  <c r="I298" i="3"/>
  <c r="H298" i="3"/>
  <c r="L298" i="3" s="1"/>
  <c r="K297" i="3"/>
  <c r="J297" i="3"/>
  <c r="I297" i="3"/>
  <c r="H297" i="3"/>
  <c r="L297" i="3" s="1"/>
  <c r="K296" i="3"/>
  <c r="J296" i="3"/>
  <c r="I296" i="3"/>
  <c r="H296" i="3"/>
  <c r="L296" i="3" s="1"/>
  <c r="K295" i="3"/>
  <c r="J295" i="3"/>
  <c r="I295" i="3"/>
  <c r="H295" i="3"/>
  <c r="L295" i="3" s="1"/>
  <c r="K294" i="3"/>
  <c r="J294" i="3"/>
  <c r="I294" i="3"/>
  <c r="H294" i="3"/>
  <c r="L294" i="3" s="1"/>
  <c r="K293" i="3"/>
  <c r="J293" i="3"/>
  <c r="I293" i="3"/>
  <c r="H293" i="3"/>
  <c r="L293" i="3" s="1"/>
  <c r="K292" i="3"/>
  <c r="J292" i="3"/>
  <c r="I292" i="3"/>
  <c r="H292" i="3"/>
  <c r="L292" i="3" s="1"/>
  <c r="K291" i="3"/>
  <c r="J291" i="3"/>
  <c r="I291" i="3"/>
  <c r="H291" i="3"/>
  <c r="L291" i="3" s="1"/>
  <c r="K290" i="3"/>
  <c r="J290" i="3"/>
  <c r="I290" i="3"/>
  <c r="H290" i="3"/>
  <c r="L290" i="3" s="1"/>
  <c r="K289" i="3"/>
  <c r="J289" i="3"/>
  <c r="I289" i="3"/>
  <c r="H289" i="3"/>
  <c r="L289" i="3" s="1"/>
  <c r="K288" i="3"/>
  <c r="J288" i="3"/>
  <c r="I288" i="3"/>
  <c r="H288" i="3"/>
  <c r="L288" i="3" s="1"/>
  <c r="K287" i="3"/>
  <c r="J287" i="3"/>
  <c r="I287" i="3"/>
  <c r="H287" i="3"/>
  <c r="L287" i="3" s="1"/>
  <c r="K286" i="3"/>
  <c r="J286" i="3"/>
  <c r="I286" i="3"/>
  <c r="H286" i="3"/>
  <c r="L286" i="3" s="1"/>
  <c r="K285" i="3"/>
  <c r="J285" i="3"/>
  <c r="I285" i="3"/>
  <c r="H285" i="3"/>
  <c r="L285" i="3" s="1"/>
  <c r="K284" i="3"/>
  <c r="J284" i="3"/>
  <c r="I284" i="3"/>
  <c r="H284" i="3"/>
  <c r="L284" i="3" s="1"/>
  <c r="K283" i="3"/>
  <c r="J283" i="3"/>
  <c r="I283" i="3"/>
  <c r="H283" i="3"/>
  <c r="L283" i="3" s="1"/>
  <c r="K282" i="3"/>
  <c r="J282" i="3"/>
  <c r="I282" i="3"/>
  <c r="H282" i="3"/>
  <c r="L282" i="3" s="1"/>
  <c r="K281" i="3"/>
  <c r="J281" i="3"/>
  <c r="I281" i="3"/>
  <c r="H281" i="3"/>
  <c r="L281" i="3" s="1"/>
  <c r="K280" i="3"/>
  <c r="J280" i="3"/>
  <c r="I280" i="3"/>
  <c r="H280" i="3"/>
  <c r="L280" i="3" s="1"/>
  <c r="K279" i="3"/>
  <c r="J279" i="3"/>
  <c r="I279" i="3"/>
  <c r="H279" i="3"/>
  <c r="L279" i="3" s="1"/>
  <c r="K278" i="3"/>
  <c r="J278" i="3"/>
  <c r="I278" i="3"/>
  <c r="H278" i="3"/>
  <c r="L278" i="3" s="1"/>
  <c r="K277" i="3"/>
  <c r="J277" i="3"/>
  <c r="I277" i="3"/>
  <c r="H277" i="3"/>
  <c r="L277" i="3" s="1"/>
  <c r="K276" i="3"/>
  <c r="J276" i="3"/>
  <c r="I276" i="3"/>
  <c r="H276" i="3"/>
  <c r="L276" i="3" s="1"/>
  <c r="K275" i="3"/>
  <c r="J275" i="3"/>
  <c r="I275" i="3"/>
  <c r="H275" i="3"/>
  <c r="L275" i="3" s="1"/>
  <c r="K274" i="3"/>
  <c r="J274" i="3"/>
  <c r="I274" i="3"/>
  <c r="H274" i="3"/>
  <c r="L274" i="3" s="1"/>
  <c r="K273" i="3"/>
  <c r="J273" i="3"/>
  <c r="I273" i="3"/>
  <c r="H273" i="3"/>
  <c r="L273" i="3" s="1"/>
  <c r="K272" i="3"/>
  <c r="J272" i="3"/>
  <c r="I272" i="3"/>
  <c r="H272" i="3"/>
  <c r="L272" i="3" s="1"/>
  <c r="K271" i="3"/>
  <c r="J271" i="3"/>
  <c r="I271" i="3"/>
  <c r="H271" i="3"/>
  <c r="L271" i="3" s="1"/>
  <c r="K270" i="3"/>
  <c r="J270" i="3"/>
  <c r="I270" i="3"/>
  <c r="H270" i="3"/>
  <c r="L270" i="3" s="1"/>
  <c r="K269" i="3"/>
  <c r="J269" i="3"/>
  <c r="I269" i="3"/>
  <c r="H269" i="3"/>
  <c r="L269" i="3" s="1"/>
  <c r="K268" i="3"/>
  <c r="J268" i="3"/>
  <c r="I268" i="3"/>
  <c r="H268" i="3"/>
  <c r="L268" i="3" s="1"/>
  <c r="K267" i="3"/>
  <c r="J267" i="3"/>
  <c r="I267" i="3"/>
  <c r="H267" i="3"/>
  <c r="L267" i="3" s="1"/>
  <c r="K266" i="3"/>
  <c r="J266" i="3"/>
  <c r="I266" i="3"/>
  <c r="H266" i="3"/>
  <c r="L266" i="3" s="1"/>
  <c r="K265" i="3"/>
  <c r="J265" i="3"/>
  <c r="I265" i="3"/>
  <c r="H265" i="3"/>
  <c r="L265" i="3" s="1"/>
  <c r="K264" i="3"/>
  <c r="J264" i="3"/>
  <c r="I264" i="3"/>
  <c r="H264" i="3"/>
  <c r="L264" i="3" s="1"/>
  <c r="K263" i="3"/>
  <c r="J263" i="3"/>
  <c r="I263" i="3"/>
  <c r="H263" i="3"/>
  <c r="L263" i="3" s="1"/>
  <c r="K262" i="3"/>
  <c r="J262" i="3"/>
  <c r="I262" i="3"/>
  <c r="H262" i="3"/>
  <c r="L262" i="3" s="1"/>
  <c r="K261" i="3"/>
  <c r="J261" i="3"/>
  <c r="I261" i="3"/>
  <c r="H261" i="3"/>
  <c r="L261" i="3" s="1"/>
  <c r="K260" i="3"/>
  <c r="J260" i="3"/>
  <c r="I260" i="3"/>
  <c r="H260" i="3"/>
  <c r="L260" i="3" s="1"/>
  <c r="K259" i="3"/>
  <c r="J259" i="3"/>
  <c r="I259" i="3"/>
  <c r="H259" i="3"/>
  <c r="L259" i="3" s="1"/>
  <c r="K258" i="3"/>
  <c r="J258" i="3"/>
  <c r="I258" i="3"/>
  <c r="H258" i="3"/>
  <c r="L258" i="3" s="1"/>
  <c r="K257" i="3"/>
  <c r="J257" i="3"/>
  <c r="I257" i="3"/>
  <c r="H257" i="3"/>
  <c r="L257" i="3" s="1"/>
  <c r="K256" i="3"/>
  <c r="J256" i="3"/>
  <c r="I256" i="3"/>
  <c r="H256" i="3"/>
  <c r="L256" i="3" s="1"/>
  <c r="K255" i="3"/>
  <c r="J255" i="3"/>
  <c r="I255" i="3"/>
  <c r="H255" i="3"/>
  <c r="L255" i="3" s="1"/>
  <c r="K254" i="3"/>
  <c r="J254" i="3"/>
  <c r="I254" i="3"/>
  <c r="H254" i="3"/>
  <c r="L254" i="3" s="1"/>
  <c r="K253" i="3"/>
  <c r="J253" i="3"/>
  <c r="I253" i="3"/>
  <c r="H253" i="3"/>
  <c r="L253" i="3" s="1"/>
  <c r="K252" i="3"/>
  <c r="J252" i="3"/>
  <c r="I252" i="3"/>
  <c r="H252" i="3"/>
  <c r="L252" i="3" s="1"/>
  <c r="K251" i="3"/>
  <c r="J251" i="3"/>
  <c r="I251" i="3"/>
  <c r="H251" i="3"/>
  <c r="L251" i="3" s="1"/>
  <c r="K250" i="3"/>
  <c r="J250" i="3"/>
  <c r="I250" i="3"/>
  <c r="H250" i="3"/>
  <c r="L250" i="3" s="1"/>
  <c r="K249" i="3"/>
  <c r="J249" i="3"/>
  <c r="I249" i="3"/>
  <c r="H249" i="3"/>
  <c r="L547" i="2"/>
  <c r="K547" i="2"/>
  <c r="J547" i="2"/>
  <c r="I547" i="2"/>
  <c r="H547" i="2"/>
  <c r="G547" i="2"/>
  <c r="M545" i="2"/>
  <c r="M544" i="2"/>
  <c r="H544" i="2"/>
  <c r="H543" i="2" s="1"/>
  <c r="G544" i="2"/>
  <c r="G543" i="2" s="1"/>
  <c r="M543" i="2"/>
  <c r="M542" i="2"/>
  <c r="M541" i="2"/>
  <c r="M540" i="2"/>
  <c r="L539" i="2"/>
  <c r="L538" i="2" s="1"/>
  <c r="L537" i="2" s="1"/>
  <c r="L549" i="2" s="1"/>
  <c r="K539" i="2"/>
  <c r="K538" i="2" s="1"/>
  <c r="K537" i="2" s="1"/>
  <c r="K549" i="2" s="1"/>
  <c r="J539" i="2"/>
  <c r="H539" i="2"/>
  <c r="H538" i="2" s="1"/>
  <c r="G539" i="2"/>
  <c r="G538" i="2" s="1"/>
  <c r="I537" i="2"/>
  <c r="I549" i="2" s="1"/>
  <c r="M536" i="2"/>
  <c r="M535" i="2"/>
  <c r="M534" i="2"/>
  <c r="M533" i="2"/>
  <c r="M532" i="2"/>
  <c r="M531" i="2"/>
  <c r="M530" i="2"/>
  <c r="L529" i="2"/>
  <c r="K529" i="2"/>
  <c r="J529" i="2"/>
  <c r="H529" i="2"/>
  <c r="G529" i="2"/>
  <c r="M528" i="2"/>
  <c r="L527" i="2"/>
  <c r="K527" i="2"/>
  <c r="J527" i="2"/>
  <c r="H527" i="2"/>
  <c r="G527" i="2"/>
  <c r="M526" i="2"/>
  <c r="L525" i="2"/>
  <c r="K525" i="2"/>
  <c r="J525" i="2"/>
  <c r="H525" i="2"/>
  <c r="G525" i="2"/>
  <c r="M524" i="2"/>
  <c r="M523" i="2"/>
  <c r="L522" i="2"/>
  <c r="K522" i="2"/>
  <c r="J522" i="2"/>
  <c r="H522" i="2"/>
  <c r="G522" i="2"/>
  <c r="M521" i="2"/>
  <c r="M520" i="2"/>
  <c r="L519" i="2"/>
  <c r="K519" i="2"/>
  <c r="J519" i="2"/>
  <c r="H519" i="2"/>
  <c r="G519" i="2"/>
  <c r="M518" i="2"/>
  <c r="M517" i="2"/>
  <c r="M516" i="2"/>
  <c r="M515" i="2"/>
  <c r="M514" i="2"/>
  <c r="M513" i="2"/>
  <c r="L512" i="2"/>
  <c r="K512" i="2"/>
  <c r="J512" i="2"/>
  <c r="H512" i="2"/>
  <c r="G512" i="2"/>
  <c r="M511" i="2"/>
  <c r="M510" i="2"/>
  <c r="M509" i="2"/>
  <c r="M508" i="2"/>
  <c r="M507" i="2"/>
  <c r="L506" i="2"/>
  <c r="K506" i="2"/>
  <c r="J506" i="2"/>
  <c r="H506" i="2"/>
  <c r="G506" i="2"/>
  <c r="M505" i="2"/>
  <c r="M504" i="2"/>
  <c r="M503" i="2"/>
  <c r="M502" i="2"/>
  <c r="M501" i="2"/>
  <c r="M500" i="2"/>
  <c r="L499" i="2"/>
  <c r="K499" i="2"/>
  <c r="J499" i="2"/>
  <c r="H499" i="2"/>
  <c r="G499" i="2"/>
  <c r="M498" i="2"/>
  <c r="M497" i="2"/>
  <c r="L496" i="2"/>
  <c r="K496" i="2"/>
  <c r="J496" i="2"/>
  <c r="H496" i="2"/>
  <c r="G496" i="2"/>
  <c r="I495" i="2"/>
  <c r="I494" i="2" s="1"/>
  <c r="I548" i="2" s="1"/>
  <c r="M493" i="2"/>
  <c r="M492" i="2"/>
  <c r="I491" i="2"/>
  <c r="I490" i="2" s="1"/>
  <c r="H491" i="2"/>
  <c r="H490" i="2" s="1"/>
  <c r="G491" i="2"/>
  <c r="G490" i="2" s="1"/>
  <c r="M489" i="2"/>
  <c r="M488" i="2"/>
  <c r="H488" i="2"/>
  <c r="H487" i="2" s="1"/>
  <c r="M487" i="2"/>
  <c r="M486" i="2"/>
  <c r="M547" i="2" s="1"/>
  <c r="M572" i="2" l="1"/>
  <c r="M557" i="2"/>
  <c r="M556" i="2" s="1"/>
  <c r="M519" i="2"/>
  <c r="M618" i="2"/>
  <c r="M496" i="2"/>
  <c r="G495" i="2"/>
  <c r="G494" i="2" s="1"/>
  <c r="G548" i="2" s="1"/>
  <c r="M527" i="2"/>
  <c r="M491" i="2"/>
  <c r="M490" i="2" s="1"/>
  <c r="L495" i="2"/>
  <c r="L494" i="2" s="1"/>
  <c r="L548" i="2" s="1"/>
  <c r="L550" i="2" s="1"/>
  <c r="H495" i="2"/>
  <c r="H494" i="2" s="1"/>
  <c r="H548" i="2" s="1"/>
  <c r="M512" i="2"/>
  <c r="G537" i="2"/>
  <c r="G549" i="2" s="1"/>
  <c r="K495" i="2"/>
  <c r="K494" i="2" s="1"/>
  <c r="K548" i="2" s="1"/>
  <c r="K550" i="2" s="1"/>
  <c r="M525" i="2"/>
  <c r="M529" i="2"/>
  <c r="M506" i="2"/>
  <c r="M539" i="2"/>
  <c r="H537" i="2"/>
  <c r="H549" i="2" s="1"/>
  <c r="M499" i="2"/>
  <c r="M522" i="2"/>
  <c r="D330" i="3"/>
  <c r="K327" i="3"/>
  <c r="K330" i="3" s="1"/>
  <c r="J495" i="2"/>
  <c r="J494" i="2" s="1"/>
  <c r="J538" i="2"/>
  <c r="I327" i="3"/>
  <c r="I330" i="3" s="1"/>
  <c r="J327" i="3"/>
  <c r="J330" i="3" s="1"/>
  <c r="H327" i="3"/>
  <c r="H330" i="3" s="1"/>
  <c r="L249" i="3"/>
  <c r="L327" i="3" s="1"/>
  <c r="H329" i="3"/>
  <c r="L328" i="3"/>
  <c r="L329" i="3" s="1"/>
  <c r="I550" i="2"/>
  <c r="L485" i="2" l="1"/>
  <c r="G550" i="2"/>
  <c r="H550" i="2"/>
  <c r="G485" i="2"/>
  <c r="K485" i="2"/>
  <c r="H485" i="2"/>
  <c r="M495" i="2"/>
  <c r="M494" i="2" s="1"/>
  <c r="M548" i="2" s="1"/>
  <c r="M538" i="2"/>
  <c r="M537" i="2" s="1"/>
  <c r="M549" i="2" s="1"/>
  <c r="J537" i="2"/>
  <c r="J549" i="2" s="1"/>
  <c r="J548" i="2"/>
  <c r="L330" i="3"/>
  <c r="J485" i="2" l="1"/>
  <c r="J550" i="2"/>
  <c r="M485" i="2"/>
  <c r="M550" i="2"/>
  <c r="G241" i="3"/>
  <c r="G240" i="3"/>
  <c r="F240" i="3"/>
  <c r="E240" i="3"/>
  <c r="D240" i="3"/>
  <c r="K239" i="3"/>
  <c r="K240" i="3" s="1"/>
  <c r="J239" i="3"/>
  <c r="J240" i="3" s="1"/>
  <c r="I239" i="3"/>
  <c r="I240" i="3" s="1"/>
  <c r="H239" i="3"/>
  <c r="F238" i="3"/>
  <c r="F241" i="3" s="1"/>
  <c r="E238" i="3"/>
  <c r="E241" i="3" s="1"/>
  <c r="D238" i="3"/>
  <c r="K237" i="3"/>
  <c r="J237" i="3"/>
  <c r="I237" i="3"/>
  <c r="H237" i="3"/>
  <c r="L237" i="3" s="1"/>
  <c r="K236" i="3"/>
  <c r="J236" i="3"/>
  <c r="I236" i="3"/>
  <c r="H236" i="3"/>
  <c r="L236" i="3" s="1"/>
  <c r="K235" i="3"/>
  <c r="J235" i="3"/>
  <c r="I235" i="3"/>
  <c r="H235" i="3"/>
  <c r="L235" i="3" s="1"/>
  <c r="K234" i="3"/>
  <c r="J234" i="3"/>
  <c r="I234" i="3"/>
  <c r="H234" i="3"/>
  <c r="L234" i="3" s="1"/>
  <c r="K233" i="3"/>
  <c r="J233" i="3"/>
  <c r="I233" i="3"/>
  <c r="H233" i="3"/>
  <c r="L233" i="3" s="1"/>
  <c r="K232" i="3"/>
  <c r="J232" i="3"/>
  <c r="I232" i="3"/>
  <c r="H232" i="3"/>
  <c r="L232" i="3" s="1"/>
  <c r="K231" i="3"/>
  <c r="J231" i="3"/>
  <c r="I231" i="3"/>
  <c r="H231" i="3"/>
  <c r="L231" i="3" s="1"/>
  <c r="K230" i="3"/>
  <c r="J230" i="3"/>
  <c r="I230" i="3"/>
  <c r="H230" i="3"/>
  <c r="L230" i="3" s="1"/>
  <c r="K229" i="3"/>
  <c r="J229" i="3"/>
  <c r="I229" i="3"/>
  <c r="H229" i="3"/>
  <c r="L229" i="3" s="1"/>
  <c r="K228" i="3"/>
  <c r="J228" i="3"/>
  <c r="I228" i="3"/>
  <c r="H228" i="3"/>
  <c r="L228" i="3" s="1"/>
  <c r="K227" i="3"/>
  <c r="J227" i="3"/>
  <c r="I227" i="3"/>
  <c r="H227" i="3"/>
  <c r="L227" i="3" s="1"/>
  <c r="K226" i="3"/>
  <c r="J226" i="3"/>
  <c r="I226" i="3"/>
  <c r="H226" i="3"/>
  <c r="L226" i="3" s="1"/>
  <c r="K225" i="3"/>
  <c r="J225" i="3"/>
  <c r="I225" i="3"/>
  <c r="H225" i="3"/>
  <c r="L225" i="3" s="1"/>
  <c r="K224" i="3"/>
  <c r="J224" i="3"/>
  <c r="I224" i="3"/>
  <c r="H224" i="3"/>
  <c r="L224" i="3" s="1"/>
  <c r="K223" i="3"/>
  <c r="J223" i="3"/>
  <c r="I223" i="3"/>
  <c r="H223" i="3"/>
  <c r="L223" i="3" s="1"/>
  <c r="K222" i="3"/>
  <c r="J222" i="3"/>
  <c r="I222" i="3"/>
  <c r="H222" i="3"/>
  <c r="L222" i="3" s="1"/>
  <c r="K221" i="3"/>
  <c r="J221" i="3"/>
  <c r="I221" i="3"/>
  <c r="H221" i="3"/>
  <c r="L221" i="3" s="1"/>
  <c r="K220" i="3"/>
  <c r="J220" i="3"/>
  <c r="I220" i="3"/>
  <c r="H220" i="3"/>
  <c r="L220" i="3" s="1"/>
  <c r="K219" i="3"/>
  <c r="J219" i="3"/>
  <c r="I219" i="3"/>
  <c r="H219" i="3"/>
  <c r="L219" i="3" s="1"/>
  <c r="K218" i="3"/>
  <c r="J218" i="3"/>
  <c r="I218" i="3"/>
  <c r="H218" i="3"/>
  <c r="L218" i="3" s="1"/>
  <c r="K217" i="3"/>
  <c r="J217" i="3"/>
  <c r="I217" i="3"/>
  <c r="H217" i="3"/>
  <c r="L217" i="3" s="1"/>
  <c r="K216" i="3"/>
  <c r="J216" i="3"/>
  <c r="I216" i="3"/>
  <c r="H216" i="3"/>
  <c r="L476" i="2"/>
  <c r="K476" i="2"/>
  <c r="M474" i="2"/>
  <c r="M473" i="2"/>
  <c r="M472" i="2"/>
  <c r="M471" i="2"/>
  <c r="L470" i="2"/>
  <c r="L469" i="2" s="1"/>
  <c r="L468" i="2" s="1"/>
  <c r="L478" i="2" s="1"/>
  <c r="K470" i="2"/>
  <c r="K469" i="2" s="1"/>
  <c r="K468" i="2" s="1"/>
  <c r="K478" i="2" s="1"/>
  <c r="J470" i="2"/>
  <c r="J469" i="2" s="1"/>
  <c r="J468" i="2" s="1"/>
  <c r="H470" i="2"/>
  <c r="H469" i="2" s="1"/>
  <c r="H468" i="2" s="1"/>
  <c r="H478" i="2" s="1"/>
  <c r="G470" i="2"/>
  <c r="G469" i="2" s="1"/>
  <c r="G468" i="2" s="1"/>
  <c r="G478" i="2" s="1"/>
  <c r="M467" i="2"/>
  <c r="M466" i="2"/>
  <c r="M465" i="2"/>
  <c r="M464" i="2"/>
  <c r="M463" i="2"/>
  <c r="M462" i="2"/>
  <c r="M461" i="2"/>
  <c r="H461" i="2"/>
  <c r="G461" i="2"/>
  <c r="M460" i="2"/>
  <c r="M459" i="2"/>
  <c r="H459" i="2"/>
  <c r="G459" i="2"/>
  <c r="M458" i="2"/>
  <c r="M457" i="2"/>
  <c r="M456" i="2"/>
  <c r="H456" i="2"/>
  <c r="G456" i="2"/>
  <c r="M455" i="2"/>
  <c r="M454" i="2"/>
  <c r="H454" i="2"/>
  <c r="G454" i="2"/>
  <c r="M453" i="2"/>
  <c r="M452" i="2"/>
  <c r="H452" i="2"/>
  <c r="G452" i="2"/>
  <c r="M451" i="2"/>
  <c r="M450" i="2"/>
  <c r="M449" i="2"/>
  <c r="M448" i="2"/>
  <c r="M447" i="2"/>
  <c r="H447" i="2"/>
  <c r="G447" i="2"/>
  <c r="M446" i="2"/>
  <c r="M445" i="2"/>
  <c r="M444" i="2"/>
  <c r="H444" i="2"/>
  <c r="G444" i="2"/>
  <c r="M443" i="2"/>
  <c r="M442" i="2"/>
  <c r="M441" i="2"/>
  <c r="H441" i="2"/>
  <c r="G441" i="2"/>
  <c r="M440" i="2"/>
  <c r="M439" i="2"/>
  <c r="M438" i="2"/>
  <c r="H438" i="2"/>
  <c r="G438" i="2"/>
  <c r="L437" i="2"/>
  <c r="L436" i="2" s="1"/>
  <c r="L477" i="2" s="1"/>
  <c r="K437" i="2"/>
  <c r="K436" i="2" s="1"/>
  <c r="K477" i="2" s="1"/>
  <c r="J437" i="2"/>
  <c r="J436" i="2" s="1"/>
  <c r="M435" i="2"/>
  <c r="M434" i="2"/>
  <c r="H434" i="2"/>
  <c r="H433" i="2" s="1"/>
  <c r="G434" i="2"/>
  <c r="G433" i="2" s="1"/>
  <c r="M433" i="2"/>
  <c r="M432" i="2"/>
  <c r="M431" i="2"/>
  <c r="H431" i="2"/>
  <c r="H430" i="2" s="1"/>
  <c r="G431" i="2"/>
  <c r="G430" i="2" s="1"/>
  <c r="M430" i="2"/>
  <c r="H437" i="2" l="1"/>
  <c r="H436" i="2" s="1"/>
  <c r="H477" i="2" s="1"/>
  <c r="J428" i="2"/>
  <c r="G437" i="2"/>
  <c r="G436" i="2" s="1"/>
  <c r="G477" i="2" s="1"/>
  <c r="G429" i="2"/>
  <c r="G476" i="2" s="1"/>
  <c r="H429" i="2"/>
  <c r="M437" i="2"/>
  <c r="H476" i="2"/>
  <c r="M469" i="2"/>
  <c r="K428" i="2"/>
  <c r="L428" i="2"/>
  <c r="I238" i="3"/>
  <c r="I241" i="3" s="1"/>
  <c r="J238" i="3"/>
  <c r="J241" i="3" s="1"/>
  <c r="M470" i="2"/>
  <c r="K238" i="3"/>
  <c r="K241" i="3" s="1"/>
  <c r="D241" i="3"/>
  <c r="H238" i="3"/>
  <c r="H241" i="3" s="1"/>
  <c r="L216" i="3"/>
  <c r="L238" i="3" s="1"/>
  <c r="H240" i="3"/>
  <c r="L239" i="3"/>
  <c r="L240" i="3" s="1"/>
  <c r="J476" i="2"/>
  <c r="M429" i="2"/>
  <c r="J477" i="2"/>
  <c r="M477" i="2" s="1"/>
  <c r="M436" i="2"/>
  <c r="J478" i="2"/>
  <c r="M478" i="2" s="1"/>
  <c r="M468" i="2"/>
  <c r="K479" i="2"/>
  <c r="L479" i="2"/>
  <c r="G479" i="2" l="1"/>
  <c r="G428" i="2"/>
  <c r="M428" i="2"/>
  <c r="H428" i="2"/>
  <c r="H479" i="2"/>
  <c r="L241" i="3"/>
  <c r="J479" i="2"/>
  <c r="M479" i="2" s="1"/>
  <c r="M476" i="2"/>
  <c r="I421" i="2" l="1"/>
  <c r="I422" i="2" s="1"/>
  <c r="M419" i="2"/>
  <c r="M418" i="2"/>
  <c r="M417" i="2"/>
  <c r="L416" i="2"/>
  <c r="K416" i="2"/>
  <c r="J416" i="2"/>
  <c r="H416" i="2"/>
  <c r="G416" i="2"/>
  <c r="M415" i="2"/>
  <c r="L414" i="2"/>
  <c r="K414" i="2"/>
  <c r="J414" i="2"/>
  <c r="H414" i="2"/>
  <c r="G414" i="2"/>
  <c r="M413" i="2"/>
  <c r="L412" i="2"/>
  <c r="K412" i="2"/>
  <c r="J412" i="2"/>
  <c r="H412" i="2"/>
  <c r="G412" i="2"/>
  <c r="M411" i="2"/>
  <c r="M410" i="2"/>
  <c r="L409" i="2"/>
  <c r="K409" i="2"/>
  <c r="J409" i="2"/>
  <c r="H409" i="2"/>
  <c r="G409" i="2"/>
  <c r="M408" i="2"/>
  <c r="M407" i="2"/>
  <c r="M406" i="2"/>
  <c r="M405" i="2"/>
  <c r="M404" i="2"/>
  <c r="L403" i="2"/>
  <c r="K403" i="2"/>
  <c r="J403" i="2"/>
  <c r="H403" i="2"/>
  <c r="G403" i="2"/>
  <c r="M402" i="2"/>
  <c r="M401" i="2"/>
  <c r="M400" i="2"/>
  <c r="M399" i="2"/>
  <c r="L398" i="2"/>
  <c r="K398" i="2"/>
  <c r="J398" i="2"/>
  <c r="M398" i="2" s="1"/>
  <c r="H398" i="2"/>
  <c r="G398" i="2"/>
  <c r="M397" i="2"/>
  <c r="M396" i="2"/>
  <c r="L395" i="2"/>
  <c r="K395" i="2"/>
  <c r="J395" i="2"/>
  <c r="H395" i="2"/>
  <c r="G395" i="2"/>
  <c r="M394" i="2"/>
  <c r="L393" i="2"/>
  <c r="K393" i="2"/>
  <c r="J393" i="2"/>
  <c r="H393" i="2"/>
  <c r="G393" i="2"/>
  <c r="M393" i="2" l="1"/>
  <c r="M416" i="2"/>
  <c r="M403" i="2"/>
  <c r="M412" i="2"/>
  <c r="G392" i="2"/>
  <c r="G391" i="2" s="1"/>
  <c r="G421" i="2" s="1"/>
  <c r="G422" i="2" s="1"/>
  <c r="H392" i="2"/>
  <c r="H391" i="2" s="1"/>
  <c r="M395" i="2"/>
  <c r="K392" i="2"/>
  <c r="K391" i="2" s="1"/>
  <c r="K390" i="2" s="1"/>
  <c r="L392" i="2"/>
  <c r="L391" i="2" s="1"/>
  <c r="L390" i="2" s="1"/>
  <c r="G390" i="2"/>
  <c r="H421" i="2"/>
  <c r="H422" i="2" s="1"/>
  <c r="H390" i="2"/>
  <c r="J392" i="2"/>
  <c r="M409" i="2"/>
  <c r="M414" i="2"/>
  <c r="K421" i="2" l="1"/>
  <c r="K422" i="2" s="1"/>
  <c r="L421" i="2"/>
  <c r="L422" i="2" s="1"/>
  <c r="M392" i="2"/>
  <c r="J391" i="2"/>
  <c r="G208" i="3"/>
  <c r="G207" i="3"/>
  <c r="F207" i="3"/>
  <c r="E207" i="3"/>
  <c r="D207" i="3"/>
  <c r="K206" i="3"/>
  <c r="J206" i="3"/>
  <c r="I206" i="3"/>
  <c r="H206" i="3"/>
  <c r="L205" i="3"/>
  <c r="K205" i="3"/>
  <c r="J205" i="3"/>
  <c r="I205" i="3"/>
  <c r="F204" i="3"/>
  <c r="F208" i="3" s="1"/>
  <c r="E204" i="3"/>
  <c r="E208" i="3" s="1"/>
  <c r="D204" i="3"/>
  <c r="K203" i="3"/>
  <c r="J203" i="3"/>
  <c r="I203" i="3"/>
  <c r="H203" i="3"/>
  <c r="L203" i="3" s="1"/>
  <c r="K202" i="3"/>
  <c r="J202" i="3"/>
  <c r="I202" i="3"/>
  <c r="H202" i="3"/>
  <c r="L202" i="3" s="1"/>
  <c r="K201" i="3"/>
  <c r="J201" i="3"/>
  <c r="I201" i="3"/>
  <c r="H201" i="3"/>
  <c r="L201" i="3" s="1"/>
  <c r="K200" i="3"/>
  <c r="J200" i="3"/>
  <c r="I200" i="3"/>
  <c r="H200" i="3"/>
  <c r="L200" i="3" s="1"/>
  <c r="K199" i="3"/>
  <c r="J199" i="3"/>
  <c r="I199" i="3"/>
  <c r="H199" i="3"/>
  <c r="L199" i="3" s="1"/>
  <c r="K198" i="3"/>
  <c r="J198" i="3"/>
  <c r="I198" i="3"/>
  <c r="H198" i="3"/>
  <c r="L198" i="3" s="1"/>
  <c r="K197" i="3"/>
  <c r="J197" i="3"/>
  <c r="I197" i="3"/>
  <c r="H197" i="3"/>
  <c r="L197" i="3" s="1"/>
  <c r="K196" i="3"/>
  <c r="J196" i="3"/>
  <c r="I196" i="3"/>
  <c r="H196" i="3"/>
  <c r="L196" i="3" s="1"/>
  <c r="K195" i="3"/>
  <c r="J195" i="3"/>
  <c r="I195" i="3"/>
  <c r="H195" i="3"/>
  <c r="L195" i="3" s="1"/>
  <c r="K194" i="3"/>
  <c r="J194" i="3"/>
  <c r="I194" i="3"/>
  <c r="H194" i="3"/>
  <c r="L194" i="3" s="1"/>
  <c r="K193" i="3"/>
  <c r="J193" i="3"/>
  <c r="I193" i="3"/>
  <c r="H193" i="3"/>
  <c r="L193" i="3" s="1"/>
  <c r="K192" i="3"/>
  <c r="J192" i="3"/>
  <c r="I192" i="3"/>
  <c r="H192" i="3"/>
  <c r="L192" i="3" s="1"/>
  <c r="K191" i="3"/>
  <c r="J191" i="3"/>
  <c r="I191" i="3"/>
  <c r="H191" i="3"/>
  <c r="L191" i="3" s="1"/>
  <c r="K190" i="3"/>
  <c r="J190" i="3"/>
  <c r="I190" i="3"/>
  <c r="H190" i="3"/>
  <c r="L190" i="3" s="1"/>
  <c r="K189" i="3"/>
  <c r="J189" i="3"/>
  <c r="I189" i="3"/>
  <c r="H189" i="3"/>
  <c r="L189" i="3" s="1"/>
  <c r="K188" i="3"/>
  <c r="J188" i="3"/>
  <c r="I188" i="3"/>
  <c r="H188" i="3"/>
  <c r="L188" i="3" s="1"/>
  <c r="K187" i="3"/>
  <c r="J187" i="3"/>
  <c r="I187" i="3"/>
  <c r="H187" i="3"/>
  <c r="L187" i="3" s="1"/>
  <c r="K186" i="3"/>
  <c r="J186" i="3"/>
  <c r="I186" i="3"/>
  <c r="H186" i="3"/>
  <c r="L186" i="3" s="1"/>
  <c r="K185" i="3"/>
  <c r="J185" i="3"/>
  <c r="I185" i="3"/>
  <c r="H185" i="3"/>
  <c r="L185" i="3" s="1"/>
  <c r="K184" i="3"/>
  <c r="J184" i="3"/>
  <c r="I184" i="3"/>
  <c r="H184" i="3"/>
  <c r="L184" i="3" s="1"/>
  <c r="K183" i="3"/>
  <c r="J183" i="3"/>
  <c r="I183" i="3"/>
  <c r="H183" i="3"/>
  <c r="L183" i="3" s="1"/>
  <c r="K182" i="3"/>
  <c r="J182" i="3"/>
  <c r="I182" i="3"/>
  <c r="H182" i="3"/>
  <c r="L182" i="3" s="1"/>
  <c r="K181" i="3"/>
  <c r="J181" i="3"/>
  <c r="I181" i="3"/>
  <c r="H181" i="3"/>
  <c r="L181" i="3" s="1"/>
  <c r="K180" i="3"/>
  <c r="J180" i="3"/>
  <c r="I180" i="3"/>
  <c r="H180" i="3"/>
  <c r="L180" i="3" s="1"/>
  <c r="K179" i="3"/>
  <c r="J179" i="3"/>
  <c r="I179" i="3"/>
  <c r="H179" i="3"/>
  <c r="L179" i="3" s="1"/>
  <c r="K178" i="3"/>
  <c r="J178" i="3"/>
  <c r="I178" i="3"/>
  <c r="H178" i="3"/>
  <c r="L178" i="3" s="1"/>
  <c r="K177" i="3"/>
  <c r="J177" i="3"/>
  <c r="I177" i="3"/>
  <c r="H177" i="3"/>
  <c r="L177" i="3" s="1"/>
  <c r="K176" i="3"/>
  <c r="J176" i="3"/>
  <c r="I176" i="3"/>
  <c r="H176" i="3"/>
  <c r="L176" i="3" s="1"/>
  <c r="K175" i="3"/>
  <c r="J175" i="3"/>
  <c r="I175" i="3"/>
  <c r="H175" i="3"/>
  <c r="L175" i="3" s="1"/>
  <c r="K174" i="3"/>
  <c r="J174" i="3"/>
  <c r="I174" i="3"/>
  <c r="H174" i="3"/>
  <c r="L174" i="3" s="1"/>
  <c r="K173" i="3"/>
  <c r="J173" i="3"/>
  <c r="I173" i="3"/>
  <c r="H173" i="3"/>
  <c r="L173" i="3" s="1"/>
  <c r="K172" i="3"/>
  <c r="J172" i="3"/>
  <c r="I172" i="3"/>
  <c r="H172" i="3"/>
  <c r="L172" i="3" s="1"/>
  <c r="K171" i="3"/>
  <c r="J171" i="3"/>
  <c r="I171" i="3"/>
  <c r="H171" i="3"/>
  <c r="L171" i="3" s="1"/>
  <c r="K170" i="3"/>
  <c r="J170" i="3"/>
  <c r="I170" i="3"/>
  <c r="H170" i="3"/>
  <c r="L170" i="3" s="1"/>
  <c r="K169" i="3"/>
  <c r="J169" i="3"/>
  <c r="I169" i="3"/>
  <c r="H169" i="3"/>
  <c r="L381" i="2"/>
  <c r="K381" i="2"/>
  <c r="I381" i="2"/>
  <c r="G381" i="2"/>
  <c r="M379" i="2"/>
  <c r="M378" i="2"/>
  <c r="M377" i="2"/>
  <c r="M376" i="2"/>
  <c r="L375" i="2"/>
  <c r="L374" i="2" s="1"/>
  <c r="K375" i="2"/>
  <c r="K374" i="2" s="1"/>
  <c r="J375" i="2"/>
  <c r="J374" i="2" s="1"/>
  <c r="H375" i="2"/>
  <c r="H374" i="2" s="1"/>
  <c r="G375" i="2"/>
  <c r="G374" i="2" s="1"/>
  <c r="M373" i="2"/>
  <c r="M372" i="2"/>
  <c r="L371" i="2"/>
  <c r="L370" i="2" s="1"/>
  <c r="K371" i="2"/>
  <c r="K370" i="2" s="1"/>
  <c r="J371" i="2"/>
  <c r="J370" i="2" s="1"/>
  <c r="H371" i="2"/>
  <c r="H370" i="2" s="1"/>
  <c r="G371" i="2"/>
  <c r="G370" i="2" s="1"/>
  <c r="M369" i="2"/>
  <c r="L368" i="2"/>
  <c r="L367" i="2" s="1"/>
  <c r="K368" i="2"/>
  <c r="K367" i="2" s="1"/>
  <c r="J368" i="2"/>
  <c r="H368" i="2"/>
  <c r="H367" i="2" s="1"/>
  <c r="G368" i="2"/>
  <c r="G367" i="2" s="1"/>
  <c r="G358" i="2" s="1"/>
  <c r="G357" i="2" s="1"/>
  <c r="M366" i="2"/>
  <c r="M365" i="2"/>
  <c r="M364" i="2"/>
  <c r="M363" i="2"/>
  <c r="M362" i="2"/>
  <c r="M361" i="2"/>
  <c r="M360" i="2"/>
  <c r="M359" i="2"/>
  <c r="L358" i="2"/>
  <c r="K358" i="2"/>
  <c r="K357" i="2" s="1"/>
  <c r="J358" i="2"/>
  <c r="J357" i="2" s="1"/>
  <c r="H358" i="2"/>
  <c r="H357" i="2" s="1"/>
  <c r="L357" i="2"/>
  <c r="I356" i="2"/>
  <c r="I383" i="2" s="1"/>
  <c r="M343" i="2"/>
  <c r="M342" i="2"/>
  <c r="M341" i="2"/>
  <c r="M340" i="2"/>
  <c r="M339" i="2"/>
  <c r="M338" i="2"/>
  <c r="L337" i="2"/>
  <c r="K337" i="2"/>
  <c r="J337" i="2"/>
  <c r="H337" i="2"/>
  <c r="G337" i="2"/>
  <c r="M336" i="2"/>
  <c r="L335" i="2"/>
  <c r="K335" i="2"/>
  <c r="J335" i="2"/>
  <c r="H335" i="2"/>
  <c r="G335" i="2"/>
  <c r="M334" i="2"/>
  <c r="M333" i="2"/>
  <c r="L332" i="2"/>
  <c r="K332" i="2"/>
  <c r="J332" i="2"/>
  <c r="H332" i="2"/>
  <c r="G332" i="2"/>
  <c r="M331" i="2"/>
  <c r="L330" i="2"/>
  <c r="K330" i="2"/>
  <c r="J330" i="2"/>
  <c r="H330" i="2"/>
  <c r="G330" i="2"/>
  <c r="M329" i="2"/>
  <c r="M328" i="2"/>
  <c r="L327" i="2"/>
  <c r="K327" i="2"/>
  <c r="J327" i="2"/>
  <c r="H327" i="2"/>
  <c r="G327" i="2"/>
  <c r="M326" i="2"/>
  <c r="M325" i="2" s="1"/>
  <c r="L325" i="2"/>
  <c r="K325" i="2"/>
  <c r="J325" i="2"/>
  <c r="I325" i="2"/>
  <c r="H325" i="2"/>
  <c r="G325" i="2"/>
  <c r="M324" i="2"/>
  <c r="M323" i="2"/>
  <c r="M322" i="2"/>
  <c r="M321" i="2"/>
  <c r="M320" i="2"/>
  <c r="M319" i="2"/>
  <c r="L318" i="2"/>
  <c r="K318" i="2"/>
  <c r="J318" i="2"/>
  <c r="H318" i="2"/>
  <c r="G318" i="2"/>
  <c r="M317" i="2"/>
  <c r="M316" i="2"/>
  <c r="M315" i="2"/>
  <c r="M314" i="2"/>
  <c r="L313" i="2"/>
  <c r="K313" i="2"/>
  <c r="J313" i="2"/>
  <c r="H313" i="2"/>
  <c r="G313" i="2"/>
  <c r="M312" i="2"/>
  <c r="M311" i="2"/>
  <c r="M310" i="2"/>
  <c r="L309" i="2"/>
  <c r="K309" i="2"/>
  <c r="J309" i="2"/>
  <c r="H309" i="2"/>
  <c r="G309" i="2"/>
  <c r="M308" i="2"/>
  <c r="M307" i="2"/>
  <c r="M306" i="2"/>
  <c r="M305" i="2"/>
  <c r="L304" i="2"/>
  <c r="K304" i="2"/>
  <c r="J304" i="2"/>
  <c r="H304" i="2"/>
  <c r="G304" i="2"/>
  <c r="M301" i="2"/>
  <c r="M300" i="2"/>
  <c r="J299" i="2"/>
  <c r="M297" i="2"/>
  <c r="J296" i="2"/>
  <c r="M295" i="2"/>
  <c r="M294" i="2"/>
  <c r="M293" i="2"/>
  <c r="M292" i="2"/>
  <c r="M291" i="2"/>
  <c r="M289" i="2"/>
  <c r="M288" i="2"/>
  <c r="M287" i="2"/>
  <c r="M286" i="2"/>
  <c r="I247" i="2"/>
  <c r="H247" i="2"/>
  <c r="M244" i="2"/>
  <c r="M243" i="2"/>
  <c r="M242" i="2"/>
  <c r="L241" i="2"/>
  <c r="L240" i="2" s="1"/>
  <c r="L239" i="2" s="1"/>
  <c r="K241" i="2"/>
  <c r="K240" i="2" s="1"/>
  <c r="K239" i="2" s="1"/>
  <c r="J241" i="2"/>
  <c r="J240" i="2" s="1"/>
  <c r="H241" i="2"/>
  <c r="H240" i="2" s="1"/>
  <c r="G241" i="2"/>
  <c r="G240" i="2" s="1"/>
  <c r="G239" i="2" s="1"/>
  <c r="M238" i="2"/>
  <c r="M237" i="2"/>
  <c r="M236" i="2"/>
  <c r="M235" i="2"/>
  <c r="L234" i="2"/>
  <c r="K234" i="2"/>
  <c r="J234" i="2"/>
  <c r="H234" i="2"/>
  <c r="G234" i="2"/>
  <c r="M233" i="2"/>
  <c r="L232" i="2"/>
  <c r="K232" i="2"/>
  <c r="J232" i="2"/>
  <c r="H232" i="2"/>
  <c r="G232" i="2"/>
  <c r="M231" i="2"/>
  <c r="L230" i="2"/>
  <c r="K230" i="2"/>
  <c r="J230" i="2"/>
  <c r="H230" i="2"/>
  <c r="G230" i="2"/>
  <c r="M229" i="2"/>
  <c r="L228" i="2"/>
  <c r="K228" i="2"/>
  <c r="J228" i="2"/>
  <c r="H228" i="2"/>
  <c r="G228" i="2"/>
  <c r="I227" i="2"/>
  <c r="I246" i="2" s="1"/>
  <c r="M354" i="2" l="1"/>
  <c r="M337" i="2"/>
  <c r="J227" i="2"/>
  <c r="J226" i="2" s="1"/>
  <c r="D208" i="3"/>
  <c r="M357" i="2"/>
  <c r="G227" i="2"/>
  <c r="G226" i="2" s="1"/>
  <c r="H227" i="2"/>
  <c r="H246" i="2" s="1"/>
  <c r="M240" i="2"/>
  <c r="M358" i="2"/>
  <c r="M330" i="2"/>
  <c r="M299" i="2"/>
  <c r="M313" i="2"/>
  <c r="M335" i="2"/>
  <c r="M368" i="2"/>
  <c r="M353" i="2" s="1"/>
  <c r="I225" i="2"/>
  <c r="I249" i="2" s="1"/>
  <c r="I226" i="2"/>
  <c r="H356" i="2"/>
  <c r="H383" i="2" s="1"/>
  <c r="G303" i="2"/>
  <c r="L356" i="2"/>
  <c r="L383" i="2" s="1"/>
  <c r="M309" i="2"/>
  <c r="M327" i="2"/>
  <c r="I382" i="2"/>
  <c r="I384" i="2" s="1"/>
  <c r="G356" i="2"/>
  <c r="G383" i="2" s="1"/>
  <c r="K356" i="2"/>
  <c r="K383" i="2" s="1"/>
  <c r="H303" i="2"/>
  <c r="H302" i="2" s="1"/>
  <c r="K227" i="2"/>
  <c r="K225" i="2" s="1"/>
  <c r="K249" i="2" s="1"/>
  <c r="M304" i="2"/>
  <c r="L303" i="2"/>
  <c r="L302" i="2" s="1"/>
  <c r="L227" i="2"/>
  <c r="L226" i="2" s="1"/>
  <c r="K303" i="2"/>
  <c r="K302" i="2" s="1"/>
  <c r="K247" i="2"/>
  <c r="L247" i="2"/>
  <c r="G247" i="2"/>
  <c r="J204" i="3"/>
  <c r="J208" i="3" s="1"/>
  <c r="K204" i="3"/>
  <c r="K208" i="3" s="1"/>
  <c r="M296" i="2"/>
  <c r="J303" i="2"/>
  <c r="J302" i="2" s="1"/>
  <c r="M228" i="2"/>
  <c r="M232" i="2"/>
  <c r="M241" i="2"/>
  <c r="M370" i="2"/>
  <c r="M374" i="2"/>
  <c r="M332" i="2"/>
  <c r="J356" i="2"/>
  <c r="J383" i="2" s="1"/>
  <c r="J367" i="2"/>
  <c r="M367" i="2" s="1"/>
  <c r="J239" i="2"/>
  <c r="J225" i="2" s="1"/>
  <c r="J249" i="2" s="1"/>
  <c r="I207" i="3"/>
  <c r="J207" i="3"/>
  <c r="J390" i="2"/>
  <c r="M390" i="2" s="1"/>
  <c r="M391" i="2"/>
  <c r="M421" i="2" s="1"/>
  <c r="M422" i="2" s="1"/>
  <c r="J421" i="2"/>
  <c r="J422" i="2" s="1"/>
  <c r="J298" i="2"/>
  <c r="M298" i="2" s="1"/>
  <c r="M230" i="2"/>
  <c r="M234" i="2"/>
  <c r="M318" i="2"/>
  <c r="M371" i="2"/>
  <c r="M375" i="2"/>
  <c r="I204" i="3"/>
  <c r="I208" i="3" s="1"/>
  <c r="K207" i="3"/>
  <c r="H204" i="3"/>
  <c r="H208" i="3" s="1"/>
  <c r="L169" i="3"/>
  <c r="L204" i="3" s="1"/>
  <c r="H207" i="3"/>
  <c r="L206" i="3"/>
  <c r="L207" i="3" s="1"/>
  <c r="J246" i="2"/>
  <c r="K284" i="2" l="1"/>
  <c r="L284" i="2"/>
  <c r="G302" i="2"/>
  <c r="G284" i="2" s="1"/>
  <c r="M352" i="2"/>
  <c r="M351" i="2" s="1"/>
  <c r="M350" i="2" s="1"/>
  <c r="M349" i="2" s="1"/>
  <c r="H284" i="2"/>
  <c r="J285" i="2"/>
  <c r="L382" i="2"/>
  <c r="L384" i="2" s="1"/>
  <c r="G246" i="2"/>
  <c r="H226" i="2"/>
  <c r="H225" i="2"/>
  <c r="H249" i="2" s="1"/>
  <c r="G225" i="2"/>
  <c r="G249" i="2" s="1"/>
  <c r="K226" i="2"/>
  <c r="K246" i="2"/>
  <c r="M227" i="2"/>
  <c r="M226" i="2" s="1"/>
  <c r="M356" i="2"/>
  <c r="M383" i="2" s="1"/>
  <c r="H382" i="2"/>
  <c r="L246" i="2"/>
  <c r="M239" i="2"/>
  <c r="M247" i="2" s="1"/>
  <c r="L225" i="2"/>
  <c r="L249" i="2" s="1"/>
  <c r="J247" i="2"/>
  <c r="H381" i="2"/>
  <c r="K382" i="2"/>
  <c r="K384" i="2" s="1"/>
  <c r="M303" i="2"/>
  <c r="L208" i="3"/>
  <c r="J284" i="2" l="1"/>
  <c r="J381" i="2"/>
  <c r="M285" i="2"/>
  <c r="M381" i="2" s="1"/>
  <c r="G382" i="2"/>
  <c r="G384" i="2" s="1"/>
  <c r="M246" i="2"/>
  <c r="M302" i="2"/>
  <c r="M382" i="2" s="1"/>
  <c r="H384" i="2"/>
  <c r="M225" i="2"/>
  <c r="M249" i="2" s="1"/>
  <c r="J382" i="2"/>
  <c r="M284" i="2"/>
  <c r="G161" i="3"/>
  <c r="G160" i="3"/>
  <c r="F160" i="3"/>
  <c r="E160" i="3"/>
  <c r="D160" i="3"/>
  <c r="K159" i="3"/>
  <c r="K160" i="3" s="1"/>
  <c r="J159" i="3"/>
  <c r="J160" i="3" s="1"/>
  <c r="I159" i="3"/>
  <c r="I160" i="3" s="1"/>
  <c r="H159" i="3"/>
  <c r="F158" i="3"/>
  <c r="F161" i="3" s="1"/>
  <c r="E158" i="3"/>
  <c r="E161" i="3" s="1"/>
  <c r="D158" i="3"/>
  <c r="K157" i="3"/>
  <c r="J157" i="3"/>
  <c r="I157" i="3"/>
  <c r="H157" i="3"/>
  <c r="L157" i="3" s="1"/>
  <c r="K156" i="3"/>
  <c r="J156" i="3"/>
  <c r="I156" i="3"/>
  <c r="H156" i="3"/>
  <c r="L156" i="3" s="1"/>
  <c r="K155" i="3"/>
  <c r="J155" i="3"/>
  <c r="I155" i="3"/>
  <c r="H155" i="3"/>
  <c r="L155" i="3" s="1"/>
  <c r="K154" i="3"/>
  <c r="J154" i="3"/>
  <c r="I154" i="3"/>
  <c r="H154" i="3"/>
  <c r="L154" i="3" s="1"/>
  <c r="K153" i="3"/>
  <c r="J153" i="3"/>
  <c r="I153" i="3"/>
  <c r="H153" i="3"/>
  <c r="L153" i="3" s="1"/>
  <c r="K152" i="3"/>
  <c r="J152" i="3"/>
  <c r="I152" i="3"/>
  <c r="H152" i="3"/>
  <c r="L152" i="3" s="1"/>
  <c r="K151" i="3"/>
  <c r="J151" i="3"/>
  <c r="I151" i="3"/>
  <c r="H151" i="3"/>
  <c r="L151" i="3" s="1"/>
  <c r="K150" i="3"/>
  <c r="J150" i="3"/>
  <c r="I150" i="3"/>
  <c r="H150" i="3"/>
  <c r="L150" i="3" s="1"/>
  <c r="K149" i="3"/>
  <c r="J149" i="3"/>
  <c r="I149" i="3"/>
  <c r="H149" i="3"/>
  <c r="L149" i="3" s="1"/>
  <c r="K148" i="3"/>
  <c r="J148" i="3"/>
  <c r="I148" i="3"/>
  <c r="H148" i="3"/>
  <c r="L148" i="3" s="1"/>
  <c r="K147" i="3"/>
  <c r="J147" i="3"/>
  <c r="I147" i="3"/>
  <c r="H147" i="3"/>
  <c r="L147" i="3" s="1"/>
  <c r="K146" i="3"/>
  <c r="J146" i="3"/>
  <c r="I146" i="3"/>
  <c r="H146" i="3"/>
  <c r="L146" i="3" s="1"/>
  <c r="K145" i="3"/>
  <c r="J145" i="3"/>
  <c r="I145" i="3"/>
  <c r="H145" i="3"/>
  <c r="L145" i="3" s="1"/>
  <c r="K144" i="3"/>
  <c r="J144" i="3"/>
  <c r="I144" i="3"/>
  <c r="H144" i="3"/>
  <c r="L217" i="2"/>
  <c r="K217" i="2"/>
  <c r="J217" i="2"/>
  <c r="M215" i="2"/>
  <c r="M214" i="2"/>
  <c r="L213" i="2"/>
  <c r="K213" i="2"/>
  <c r="J213" i="2"/>
  <c r="H213" i="2"/>
  <c r="G213" i="2"/>
  <c r="M212" i="2"/>
  <c r="L211" i="2"/>
  <c r="K211" i="2"/>
  <c r="J211" i="2"/>
  <c r="H211" i="2"/>
  <c r="G211" i="2"/>
  <c r="M210" i="2"/>
  <c r="L209" i="2"/>
  <c r="K209" i="2"/>
  <c r="J209" i="2"/>
  <c r="H209" i="2"/>
  <c r="G209" i="2"/>
  <c r="M208" i="2"/>
  <c r="M207" i="2"/>
  <c r="M206" i="2"/>
  <c r="M205" i="2"/>
  <c r="M204" i="2"/>
  <c r="L203" i="2"/>
  <c r="K203" i="2"/>
  <c r="J203" i="2"/>
  <c r="H203" i="2"/>
  <c r="G203" i="2"/>
  <c r="M202" i="2"/>
  <c r="M201" i="2"/>
  <c r="L200" i="2"/>
  <c r="K200" i="2"/>
  <c r="J200" i="2"/>
  <c r="H200" i="2"/>
  <c r="G200" i="2"/>
  <c r="M199" i="2"/>
  <c r="L198" i="2"/>
  <c r="K198" i="2"/>
  <c r="J198" i="2"/>
  <c r="H198" i="2"/>
  <c r="G198" i="2"/>
  <c r="M197" i="2"/>
  <c r="M196" i="2"/>
  <c r="L195" i="2"/>
  <c r="K195" i="2"/>
  <c r="J195" i="2"/>
  <c r="H195" i="2"/>
  <c r="G195" i="2"/>
  <c r="M192" i="2"/>
  <c r="M191" i="2"/>
  <c r="M190" i="2"/>
  <c r="H190" i="2"/>
  <c r="H189" i="2" s="1"/>
  <c r="G190" i="2"/>
  <c r="G189" i="2" s="1"/>
  <c r="M189" i="2"/>
  <c r="M188" i="2"/>
  <c r="M187" i="2"/>
  <c r="H187" i="2"/>
  <c r="H186" i="2" s="1"/>
  <c r="G187" i="2"/>
  <c r="G186" i="2" s="1"/>
  <c r="M186" i="2"/>
  <c r="M185" i="2"/>
  <c r="M217" i="2" s="1"/>
  <c r="J384" i="2" l="1"/>
  <c r="M384" i="2"/>
  <c r="M213" i="2"/>
  <c r="M209" i="2"/>
  <c r="M198" i="2"/>
  <c r="H185" i="2"/>
  <c r="H217" i="2" s="1"/>
  <c r="L194" i="2"/>
  <c r="L193" i="2" s="1"/>
  <c r="L218" i="2" s="1"/>
  <c r="L219" i="2" s="1"/>
  <c r="K194" i="2"/>
  <c r="K193" i="2" s="1"/>
  <c r="K184" i="2" s="1"/>
  <c r="M200" i="2"/>
  <c r="G185" i="2"/>
  <c r="G217" i="2" s="1"/>
  <c r="M195" i="2"/>
  <c r="H194" i="2"/>
  <c r="H193" i="2" s="1"/>
  <c r="H218" i="2" s="1"/>
  <c r="M211" i="2"/>
  <c r="G194" i="2"/>
  <c r="G193" i="2" s="1"/>
  <c r="G218" i="2" s="1"/>
  <c r="M203" i="2"/>
  <c r="I158" i="3"/>
  <c r="I161" i="3" s="1"/>
  <c r="J158" i="3"/>
  <c r="J161" i="3" s="1"/>
  <c r="K158" i="3"/>
  <c r="K161" i="3" s="1"/>
  <c r="J194" i="2"/>
  <c r="D161" i="3"/>
  <c r="H158" i="3"/>
  <c r="H161" i="3" s="1"/>
  <c r="L144" i="3"/>
  <c r="L158" i="3" s="1"/>
  <c r="H160" i="3"/>
  <c r="L159" i="3"/>
  <c r="L160" i="3" s="1"/>
  <c r="L184" i="2" l="1"/>
  <c r="G219" i="2"/>
  <c r="G184" i="2"/>
  <c r="K218" i="2"/>
  <c r="K219" i="2" s="1"/>
  <c r="H184" i="2"/>
  <c r="H219" i="2"/>
  <c r="M194" i="2"/>
  <c r="J193" i="2"/>
  <c r="L161" i="3"/>
  <c r="J184" i="2" l="1"/>
  <c r="M184" i="2" s="1"/>
  <c r="J218" i="2"/>
  <c r="J219" i="2" s="1"/>
  <c r="M193" i="2"/>
  <c r="M218" i="2" s="1"/>
  <c r="M219" i="2" s="1"/>
  <c r="I177" i="2"/>
  <c r="M174" i="2"/>
  <c r="L173" i="2"/>
  <c r="K173" i="2"/>
  <c r="J173" i="2"/>
  <c r="H173" i="2"/>
  <c r="H172" i="2" s="1"/>
  <c r="G173" i="2"/>
  <c r="G172" i="2" s="1"/>
  <c r="L172" i="2"/>
  <c r="K172" i="2"/>
  <c r="M171" i="2"/>
  <c r="L170" i="2"/>
  <c r="K170" i="2"/>
  <c r="K169" i="2" s="1"/>
  <c r="J170" i="2"/>
  <c r="J169" i="2" s="1"/>
  <c r="H170" i="2"/>
  <c r="H169" i="2" s="1"/>
  <c r="G170" i="2"/>
  <c r="G169" i="2" s="1"/>
  <c r="L169" i="2"/>
  <c r="M168" i="2"/>
  <c r="M167" i="2"/>
  <c r="L166" i="2"/>
  <c r="L165" i="2" s="1"/>
  <c r="K166" i="2"/>
  <c r="K165" i="2" s="1"/>
  <c r="J166" i="2"/>
  <c r="J165" i="2" s="1"/>
  <c r="H166" i="2"/>
  <c r="H165" i="2" s="1"/>
  <c r="G166" i="2"/>
  <c r="G165" i="2" s="1"/>
  <c r="M164" i="2"/>
  <c r="M163" i="2"/>
  <c r="M162" i="2"/>
  <c r="M161" i="2"/>
  <c r="M160" i="2"/>
  <c r="M159" i="2"/>
  <c r="L158" i="2"/>
  <c r="L157" i="2" s="1"/>
  <c r="K158" i="2"/>
  <c r="K157" i="2" s="1"/>
  <c r="J158" i="2"/>
  <c r="H158" i="2"/>
  <c r="H157" i="2" s="1"/>
  <c r="G158" i="2"/>
  <c r="G157" i="2" s="1"/>
  <c r="M155" i="2"/>
  <c r="M154" i="2"/>
  <c r="M153" i="2"/>
  <c r="M152" i="2"/>
  <c r="M151" i="2"/>
  <c r="M150" i="2"/>
  <c r="L149" i="2"/>
  <c r="K149" i="2"/>
  <c r="J149" i="2"/>
  <c r="H149" i="2"/>
  <c r="G149" i="2"/>
  <c r="M148" i="2"/>
  <c r="M147" i="2"/>
  <c r="L146" i="2"/>
  <c r="K146" i="2"/>
  <c r="J146" i="2"/>
  <c r="H146" i="2"/>
  <c r="G146" i="2"/>
  <c r="M145" i="2"/>
  <c r="M144" i="2"/>
  <c r="L143" i="2"/>
  <c r="K143" i="2"/>
  <c r="J143" i="2"/>
  <c r="H143" i="2"/>
  <c r="G143" i="2"/>
  <c r="M142" i="2"/>
  <c r="M141" i="2"/>
  <c r="M140" i="2"/>
  <c r="M139" i="2"/>
  <c r="M138" i="2"/>
  <c r="M137" i="2"/>
  <c r="L136" i="2"/>
  <c r="K136" i="2"/>
  <c r="J136" i="2"/>
  <c r="H136" i="2"/>
  <c r="G136" i="2"/>
  <c r="M135" i="2"/>
  <c r="M134" i="2"/>
  <c r="M133" i="2"/>
  <c r="M132" i="2"/>
  <c r="L131" i="2"/>
  <c r="K131" i="2"/>
  <c r="J131" i="2"/>
  <c r="H131" i="2"/>
  <c r="G131" i="2"/>
  <c r="M130" i="2"/>
  <c r="M129" i="2"/>
  <c r="M128" i="2"/>
  <c r="M127" i="2"/>
  <c r="L126" i="2"/>
  <c r="K126" i="2"/>
  <c r="J126" i="2"/>
  <c r="H126" i="2"/>
  <c r="G126" i="2"/>
  <c r="M125" i="2"/>
  <c r="M124" i="2"/>
  <c r="M123" i="2"/>
  <c r="M122" i="2"/>
  <c r="L121" i="2"/>
  <c r="K121" i="2"/>
  <c r="J121" i="2"/>
  <c r="H121" i="2"/>
  <c r="G121" i="2"/>
  <c r="I119" i="2"/>
  <c r="I176" i="2" s="1"/>
  <c r="I178" i="2" s="1"/>
  <c r="M173" i="2" l="1"/>
  <c r="M126" i="2"/>
  <c r="M146" i="2"/>
  <c r="M169" i="2"/>
  <c r="M136" i="2"/>
  <c r="M158" i="2"/>
  <c r="M121" i="2"/>
  <c r="M143" i="2"/>
  <c r="K120" i="2"/>
  <c r="K119" i="2" s="1"/>
  <c r="K176" i="2" s="1"/>
  <c r="H120" i="2"/>
  <c r="H119" i="2" s="1"/>
  <c r="H176" i="2" s="1"/>
  <c r="M149" i="2"/>
  <c r="M170" i="2"/>
  <c r="M165" i="2"/>
  <c r="L120" i="2"/>
  <c r="L119" i="2" s="1"/>
  <c r="L176" i="2" s="1"/>
  <c r="K156" i="2"/>
  <c r="K177" i="2" s="1"/>
  <c r="L156" i="2"/>
  <c r="L177" i="2" s="1"/>
  <c r="M166" i="2"/>
  <c r="G120" i="2"/>
  <c r="G119" i="2" s="1"/>
  <c r="G176" i="2" s="1"/>
  <c r="H156" i="2"/>
  <c r="H177" i="2" s="1"/>
  <c r="G156" i="2"/>
  <c r="G177" i="2" s="1"/>
  <c r="M131" i="2"/>
  <c r="I118" i="2"/>
  <c r="J120" i="2"/>
  <c r="J157" i="2"/>
  <c r="J172" i="2"/>
  <c r="M172" i="2" s="1"/>
  <c r="K178" i="2" l="1"/>
  <c r="K118" i="2"/>
  <c r="L178" i="2"/>
  <c r="L118" i="2"/>
  <c r="G118" i="2"/>
  <c r="G178" i="2"/>
  <c r="H118" i="2"/>
  <c r="H178" i="2"/>
  <c r="M157" i="2"/>
  <c r="J156" i="2"/>
  <c r="M120" i="2"/>
  <c r="M119" i="2" s="1"/>
  <c r="M176" i="2" s="1"/>
  <c r="J119" i="2"/>
  <c r="J176" i="2" l="1"/>
  <c r="J118" i="2"/>
  <c r="J177" i="2"/>
  <c r="M156" i="2"/>
  <c r="G136" i="3"/>
  <c r="G135" i="3"/>
  <c r="F135" i="3"/>
  <c r="E135" i="3"/>
  <c r="D135" i="3"/>
  <c r="K134" i="3"/>
  <c r="K135" i="3" s="1"/>
  <c r="J134" i="3"/>
  <c r="J135" i="3" s="1"/>
  <c r="I134" i="3"/>
  <c r="I135" i="3" s="1"/>
  <c r="H134" i="3"/>
  <c r="F133" i="3"/>
  <c r="F136" i="3" s="1"/>
  <c r="E133" i="3"/>
  <c r="E136" i="3" s="1"/>
  <c r="D133" i="3"/>
  <c r="K132" i="3"/>
  <c r="J132" i="3"/>
  <c r="I132" i="3"/>
  <c r="H132" i="3"/>
  <c r="L132" i="3" s="1"/>
  <c r="K131" i="3"/>
  <c r="J131" i="3"/>
  <c r="I131" i="3"/>
  <c r="H131" i="3"/>
  <c r="L131" i="3" s="1"/>
  <c r="K130" i="3"/>
  <c r="J130" i="3"/>
  <c r="I130" i="3"/>
  <c r="H130" i="3"/>
  <c r="L130" i="3" s="1"/>
  <c r="K129" i="3"/>
  <c r="J129" i="3"/>
  <c r="I129" i="3"/>
  <c r="H129" i="3"/>
  <c r="L129" i="3" s="1"/>
  <c r="K128" i="3"/>
  <c r="J128" i="3"/>
  <c r="I128" i="3"/>
  <c r="H128" i="3"/>
  <c r="L128" i="3" s="1"/>
  <c r="K127" i="3"/>
  <c r="J127" i="3"/>
  <c r="I127" i="3"/>
  <c r="H127" i="3"/>
  <c r="L127" i="3" s="1"/>
  <c r="K126" i="3"/>
  <c r="J126" i="3"/>
  <c r="I126" i="3"/>
  <c r="H126" i="3"/>
  <c r="L126" i="3" s="1"/>
  <c r="K125" i="3"/>
  <c r="J125" i="3"/>
  <c r="I125" i="3"/>
  <c r="H125" i="3"/>
  <c r="L125" i="3" s="1"/>
  <c r="K124" i="3"/>
  <c r="J124" i="3"/>
  <c r="I124" i="3"/>
  <c r="H124" i="3"/>
  <c r="L124" i="3" s="1"/>
  <c r="K123" i="3"/>
  <c r="J123" i="3"/>
  <c r="I123" i="3"/>
  <c r="H123" i="3"/>
  <c r="L123" i="3" s="1"/>
  <c r="K122" i="3"/>
  <c r="J122" i="3"/>
  <c r="I122" i="3"/>
  <c r="H122" i="3"/>
  <c r="L122" i="3" s="1"/>
  <c r="K121" i="3"/>
  <c r="J121" i="3"/>
  <c r="I121" i="3"/>
  <c r="H121" i="3"/>
  <c r="L121" i="3" s="1"/>
  <c r="K120" i="3"/>
  <c r="J120" i="3"/>
  <c r="I120" i="3"/>
  <c r="H120" i="3"/>
  <c r="L120" i="3" s="1"/>
  <c r="K119" i="3"/>
  <c r="J119" i="3"/>
  <c r="I119" i="3"/>
  <c r="H119" i="3"/>
  <c r="L119" i="3" s="1"/>
  <c r="K118" i="3"/>
  <c r="J118" i="3"/>
  <c r="I118" i="3"/>
  <c r="H118" i="3"/>
  <c r="L118" i="3" s="1"/>
  <c r="K117" i="3"/>
  <c r="J117" i="3"/>
  <c r="I117" i="3"/>
  <c r="H117" i="3"/>
  <c r="L117" i="3" s="1"/>
  <c r="K116" i="3"/>
  <c r="J116" i="3"/>
  <c r="I116" i="3"/>
  <c r="H116" i="3"/>
  <c r="M107" i="2"/>
  <c r="L106" i="2"/>
  <c r="K106" i="2"/>
  <c r="J106" i="2"/>
  <c r="H106" i="2"/>
  <c r="G106" i="2"/>
  <c r="M105" i="2"/>
  <c r="L104" i="2"/>
  <c r="K104" i="2"/>
  <c r="K96" i="2" s="1"/>
  <c r="K95" i="2" s="1"/>
  <c r="K111" i="2" s="1"/>
  <c r="J104" i="2"/>
  <c r="I104" i="2"/>
  <c r="I96" i="2" s="1"/>
  <c r="I95" i="2" s="1"/>
  <c r="H104" i="2"/>
  <c r="G104" i="2"/>
  <c r="M103" i="2"/>
  <c r="M102" i="2"/>
  <c r="L101" i="2"/>
  <c r="K101" i="2"/>
  <c r="J101" i="2"/>
  <c r="H101" i="2"/>
  <c r="G101" i="2"/>
  <c r="M100" i="2"/>
  <c r="M99" i="2"/>
  <c r="H99" i="2"/>
  <c r="G99" i="2"/>
  <c r="G96" i="2" s="1"/>
  <c r="M98" i="2"/>
  <c r="M97" i="2"/>
  <c r="H97" i="2"/>
  <c r="G97" i="2"/>
  <c r="M94" i="2"/>
  <c r="M93" i="2"/>
  <c r="I93" i="2"/>
  <c r="H93" i="2"/>
  <c r="G93" i="2"/>
  <c r="M92" i="2"/>
  <c r="H92" i="2"/>
  <c r="M91" i="2"/>
  <c r="M90" i="2"/>
  <c r="I90" i="2"/>
  <c r="H90" i="2"/>
  <c r="H89" i="2" s="1"/>
  <c r="G90" i="2"/>
  <c r="G89" i="2" s="1"/>
  <c r="M89" i="2"/>
  <c r="L88" i="2"/>
  <c r="L110" i="2" s="1"/>
  <c r="K88" i="2"/>
  <c r="K110" i="2" s="1"/>
  <c r="I88" i="2"/>
  <c r="M104" i="2" l="1"/>
  <c r="J133" i="3"/>
  <c r="J178" i="2"/>
  <c r="J136" i="3"/>
  <c r="L96" i="2"/>
  <c r="L95" i="2" s="1"/>
  <c r="L111" i="2" s="1"/>
  <c r="L112" i="2" s="1"/>
  <c r="M101" i="2"/>
  <c r="M106" i="2"/>
  <c r="H88" i="2"/>
  <c r="H96" i="2"/>
  <c r="H95" i="2" s="1"/>
  <c r="H87" i="2" s="1"/>
  <c r="G95" i="2"/>
  <c r="G92" i="2"/>
  <c r="G88" i="2" s="1"/>
  <c r="G87" i="2" s="1"/>
  <c r="I87" i="2"/>
  <c r="K133" i="3"/>
  <c r="K136" i="3" s="1"/>
  <c r="J96" i="2"/>
  <c r="K112" i="2"/>
  <c r="I133" i="3"/>
  <c r="I136" i="3" s="1"/>
  <c r="D136" i="3"/>
  <c r="M177" i="2"/>
  <c r="M178" i="2" s="1"/>
  <c r="M118" i="2"/>
  <c r="K87" i="2"/>
  <c r="H133" i="3"/>
  <c r="H136" i="3" s="1"/>
  <c r="L116" i="3"/>
  <c r="L133" i="3" s="1"/>
  <c r="H135" i="3"/>
  <c r="L134" i="3"/>
  <c r="L135" i="3" s="1"/>
  <c r="J110" i="2"/>
  <c r="M88" i="2"/>
  <c r="M110" i="2" s="1"/>
  <c r="L87" i="2" l="1"/>
  <c r="M96" i="2"/>
  <c r="J95" i="2"/>
  <c r="L136" i="3"/>
  <c r="J87" i="2" l="1"/>
  <c r="M87" i="2" s="1"/>
  <c r="M95" i="2"/>
  <c r="M111" i="2" s="1"/>
  <c r="M112" i="2" s="1"/>
  <c r="J111" i="2"/>
  <c r="J112" i="2" s="1"/>
  <c r="G108" i="3"/>
  <c r="G107" i="3"/>
  <c r="F107" i="3"/>
  <c r="E107" i="3"/>
  <c r="D107" i="3"/>
  <c r="K106" i="3"/>
  <c r="K107" i="3" s="1"/>
  <c r="J106" i="3"/>
  <c r="J107" i="3" s="1"/>
  <c r="I106" i="3"/>
  <c r="I107" i="3" s="1"/>
  <c r="H106" i="3"/>
  <c r="F105" i="3"/>
  <c r="F108" i="3" s="1"/>
  <c r="E105" i="3"/>
  <c r="E108" i="3" s="1"/>
  <c r="D105" i="3"/>
  <c r="K104" i="3"/>
  <c r="J104" i="3"/>
  <c r="I104" i="3"/>
  <c r="H104" i="3"/>
  <c r="L104" i="3" s="1"/>
  <c r="K103" i="3"/>
  <c r="J103" i="3"/>
  <c r="I103" i="3"/>
  <c r="H103" i="3"/>
  <c r="L103" i="3" s="1"/>
  <c r="K102" i="3"/>
  <c r="J102" i="3"/>
  <c r="I102" i="3"/>
  <c r="H102" i="3"/>
  <c r="L102" i="3" s="1"/>
  <c r="K101" i="3"/>
  <c r="J101" i="3"/>
  <c r="I101" i="3"/>
  <c r="H101" i="3"/>
  <c r="L101" i="3" s="1"/>
  <c r="K100" i="3"/>
  <c r="J100" i="3"/>
  <c r="I100" i="3"/>
  <c r="H100" i="3"/>
  <c r="L100" i="3" s="1"/>
  <c r="K99" i="3"/>
  <c r="J99" i="3"/>
  <c r="I99" i="3"/>
  <c r="H99" i="3"/>
  <c r="L99" i="3" s="1"/>
  <c r="K98" i="3"/>
  <c r="J98" i="3"/>
  <c r="I98" i="3"/>
  <c r="H98" i="3"/>
  <c r="L98" i="3" s="1"/>
  <c r="K97" i="3"/>
  <c r="J97" i="3"/>
  <c r="I97" i="3"/>
  <c r="H97" i="3"/>
  <c r="L97" i="3" s="1"/>
  <c r="K96" i="3"/>
  <c r="J96" i="3"/>
  <c r="I96" i="3"/>
  <c r="H96" i="3"/>
  <c r="L96" i="3" s="1"/>
  <c r="K95" i="3"/>
  <c r="J95" i="3"/>
  <c r="I95" i="3"/>
  <c r="H95" i="3"/>
  <c r="L95" i="3" s="1"/>
  <c r="K94" i="3"/>
  <c r="J94" i="3"/>
  <c r="I94" i="3"/>
  <c r="H94" i="3"/>
  <c r="L94" i="3" s="1"/>
  <c r="K93" i="3"/>
  <c r="J93" i="3"/>
  <c r="I93" i="3"/>
  <c r="H93" i="3"/>
  <c r="L93" i="3" s="1"/>
  <c r="K92" i="3"/>
  <c r="J92" i="3"/>
  <c r="I92" i="3"/>
  <c r="H92" i="3"/>
  <c r="L92" i="3" s="1"/>
  <c r="K91" i="3"/>
  <c r="J91" i="3"/>
  <c r="I91" i="3"/>
  <c r="H91" i="3"/>
  <c r="L91" i="3" s="1"/>
  <c r="K90" i="3"/>
  <c r="J90" i="3"/>
  <c r="I90" i="3"/>
  <c r="H90" i="3"/>
  <c r="L90" i="3" s="1"/>
  <c r="K89" i="3"/>
  <c r="J89" i="3"/>
  <c r="I89" i="3"/>
  <c r="H89" i="3"/>
  <c r="L89" i="3" s="1"/>
  <c r="K88" i="3"/>
  <c r="J88" i="3"/>
  <c r="I88" i="3"/>
  <c r="H88" i="3"/>
  <c r="L88" i="3" s="1"/>
  <c r="K87" i="3"/>
  <c r="J87" i="3"/>
  <c r="I87" i="3"/>
  <c r="H87" i="3"/>
  <c r="L87" i="3" s="1"/>
  <c r="K86" i="3"/>
  <c r="J86" i="3"/>
  <c r="I86" i="3"/>
  <c r="H86" i="3"/>
  <c r="L86" i="3" s="1"/>
  <c r="K85" i="3"/>
  <c r="J85" i="3"/>
  <c r="I85" i="3"/>
  <c r="H85" i="3"/>
  <c r="L85" i="3" s="1"/>
  <c r="K84" i="3"/>
  <c r="J84" i="3"/>
  <c r="I84" i="3"/>
  <c r="H84" i="3"/>
  <c r="L84" i="3" s="1"/>
  <c r="K83" i="3"/>
  <c r="J83" i="3"/>
  <c r="I83" i="3"/>
  <c r="H83" i="3"/>
  <c r="L83" i="3" s="1"/>
  <c r="K82" i="3"/>
  <c r="J82" i="3"/>
  <c r="I82" i="3"/>
  <c r="H82" i="3"/>
  <c r="L82" i="3" s="1"/>
  <c r="K81" i="3"/>
  <c r="J81" i="3"/>
  <c r="I81" i="3"/>
  <c r="H81" i="3"/>
  <c r="L81" i="3" s="1"/>
  <c r="K80" i="3"/>
  <c r="J80" i="3"/>
  <c r="I80" i="3"/>
  <c r="H80" i="3"/>
  <c r="L80" i="3" s="1"/>
  <c r="K79" i="3"/>
  <c r="J79" i="3"/>
  <c r="I79" i="3"/>
  <c r="H79" i="3"/>
  <c r="L79" i="3" s="1"/>
  <c r="K78" i="3"/>
  <c r="J78" i="3"/>
  <c r="I78" i="3"/>
  <c r="H78" i="3"/>
  <c r="L78" i="3" s="1"/>
  <c r="K77" i="3"/>
  <c r="J77" i="3"/>
  <c r="I77" i="3"/>
  <c r="H77" i="3"/>
  <c r="L77" i="3" s="1"/>
  <c r="K76" i="3"/>
  <c r="J76" i="3"/>
  <c r="I76" i="3"/>
  <c r="H76" i="3"/>
  <c r="L76" i="3" s="1"/>
  <c r="K75" i="3"/>
  <c r="J75" i="3"/>
  <c r="I75" i="3"/>
  <c r="H75" i="3"/>
  <c r="L75" i="3" s="1"/>
  <c r="K74" i="3"/>
  <c r="J74" i="3"/>
  <c r="I74" i="3"/>
  <c r="H74" i="3"/>
  <c r="L74" i="3" s="1"/>
  <c r="K73" i="3"/>
  <c r="J73" i="3"/>
  <c r="I73" i="3"/>
  <c r="H73" i="3"/>
  <c r="L73" i="3" s="1"/>
  <c r="K72" i="3"/>
  <c r="J72" i="3"/>
  <c r="I72" i="3"/>
  <c r="H72" i="3"/>
  <c r="L72" i="3" s="1"/>
  <c r="K71" i="3"/>
  <c r="J71" i="3"/>
  <c r="I71" i="3"/>
  <c r="H71" i="3"/>
  <c r="L71" i="3" s="1"/>
  <c r="K70" i="3"/>
  <c r="J70" i="3"/>
  <c r="I70" i="3"/>
  <c r="H70" i="3"/>
  <c r="L70" i="3" s="1"/>
  <c r="K69" i="3"/>
  <c r="J69" i="3"/>
  <c r="I69" i="3"/>
  <c r="H69" i="3"/>
  <c r="L69" i="3" s="1"/>
  <c r="K68" i="3"/>
  <c r="J68" i="3"/>
  <c r="I68" i="3"/>
  <c r="H68" i="3"/>
  <c r="L68" i="3" s="1"/>
  <c r="K67" i="3"/>
  <c r="J67" i="3"/>
  <c r="I67" i="3"/>
  <c r="H67" i="3"/>
  <c r="L67" i="3" s="1"/>
  <c r="K66" i="3"/>
  <c r="J66" i="3"/>
  <c r="I66" i="3"/>
  <c r="H66" i="3"/>
  <c r="L66" i="3" s="1"/>
  <c r="K65" i="3"/>
  <c r="J65" i="3"/>
  <c r="I65" i="3"/>
  <c r="H65" i="3"/>
  <c r="L65" i="3" s="1"/>
  <c r="K64" i="3"/>
  <c r="J64" i="3"/>
  <c r="I64" i="3"/>
  <c r="H64" i="3"/>
  <c r="L64" i="3" s="1"/>
  <c r="K63" i="3"/>
  <c r="J63" i="3"/>
  <c r="I63" i="3"/>
  <c r="H63" i="3"/>
  <c r="L63" i="3" s="1"/>
  <c r="K62" i="3"/>
  <c r="J62" i="3"/>
  <c r="I62" i="3"/>
  <c r="H62" i="3"/>
  <c r="L62" i="3" s="1"/>
  <c r="K61" i="3"/>
  <c r="J61" i="3"/>
  <c r="I61" i="3"/>
  <c r="H61" i="3"/>
  <c r="L61" i="3" s="1"/>
  <c r="K60" i="3"/>
  <c r="J60" i="3"/>
  <c r="I60" i="3"/>
  <c r="H60" i="3"/>
  <c r="L60" i="3" s="1"/>
  <c r="K59" i="3"/>
  <c r="J59" i="3"/>
  <c r="I59" i="3"/>
  <c r="H59" i="3"/>
  <c r="L59" i="3" s="1"/>
  <c r="K58" i="3"/>
  <c r="J58" i="3"/>
  <c r="I58" i="3"/>
  <c r="H58" i="3"/>
  <c r="L58" i="3" s="1"/>
  <c r="K57" i="3"/>
  <c r="J57" i="3"/>
  <c r="I57" i="3"/>
  <c r="H57" i="3"/>
  <c r="L57" i="3" s="1"/>
  <c r="K56" i="3"/>
  <c r="J56" i="3"/>
  <c r="I56" i="3"/>
  <c r="H56" i="3"/>
  <c r="L56" i="3" s="1"/>
  <c r="K55" i="3"/>
  <c r="J55" i="3"/>
  <c r="I55" i="3"/>
  <c r="H55" i="3"/>
  <c r="L55" i="3" s="1"/>
  <c r="K54" i="3"/>
  <c r="J54" i="3"/>
  <c r="I54" i="3"/>
  <c r="H54" i="3"/>
  <c r="L54" i="3" s="1"/>
  <c r="K53" i="3"/>
  <c r="J53" i="3"/>
  <c r="I53" i="3"/>
  <c r="H53" i="3"/>
  <c r="L53" i="3" s="1"/>
  <c r="K52" i="3"/>
  <c r="J52" i="3"/>
  <c r="I52" i="3"/>
  <c r="H52" i="3"/>
  <c r="L52" i="3" s="1"/>
  <c r="K51" i="3"/>
  <c r="J51" i="3"/>
  <c r="I51" i="3"/>
  <c r="H51" i="3"/>
  <c r="L51" i="3" s="1"/>
  <c r="K50" i="3"/>
  <c r="J50" i="3"/>
  <c r="I50" i="3"/>
  <c r="H50" i="3"/>
  <c r="L50" i="3" s="1"/>
  <c r="K49" i="3"/>
  <c r="J49" i="3"/>
  <c r="I49" i="3"/>
  <c r="H49" i="3"/>
  <c r="L49" i="3" s="1"/>
  <c r="K48" i="3"/>
  <c r="J48" i="3"/>
  <c r="I48" i="3"/>
  <c r="H48" i="3"/>
  <c r="L48" i="3" s="1"/>
  <c r="K47" i="3"/>
  <c r="J47" i="3"/>
  <c r="I47" i="3"/>
  <c r="H47" i="3"/>
  <c r="L47" i="3" s="1"/>
  <c r="K46" i="3"/>
  <c r="J46" i="3"/>
  <c r="I46" i="3"/>
  <c r="H46" i="3"/>
  <c r="L46" i="3" s="1"/>
  <c r="K45" i="3"/>
  <c r="J45" i="3"/>
  <c r="I45" i="3"/>
  <c r="H45" i="3"/>
  <c r="L45" i="3" s="1"/>
  <c r="K44" i="3"/>
  <c r="J44" i="3"/>
  <c r="I44" i="3"/>
  <c r="H44" i="3"/>
  <c r="L44" i="3" s="1"/>
  <c r="K43" i="3"/>
  <c r="J43" i="3"/>
  <c r="I43" i="3"/>
  <c r="H43" i="3"/>
  <c r="L43" i="3" s="1"/>
  <c r="K42" i="3"/>
  <c r="J42" i="3"/>
  <c r="I42" i="3"/>
  <c r="H42" i="3"/>
  <c r="L42" i="3" s="1"/>
  <c r="K41" i="3"/>
  <c r="J41" i="3"/>
  <c r="I41" i="3"/>
  <c r="H41" i="3"/>
  <c r="L41" i="3" s="1"/>
  <c r="K40" i="3"/>
  <c r="J40" i="3"/>
  <c r="I40" i="3"/>
  <c r="H40" i="3"/>
  <c r="L40" i="3" s="1"/>
  <c r="K39" i="3"/>
  <c r="J39" i="3"/>
  <c r="I39" i="3"/>
  <c r="H39" i="3"/>
  <c r="L39" i="3" s="1"/>
  <c r="K38" i="3"/>
  <c r="J38" i="3"/>
  <c r="I38" i="3"/>
  <c r="H38" i="3"/>
  <c r="L38" i="3" s="1"/>
  <c r="K37" i="3"/>
  <c r="J37" i="3"/>
  <c r="I37" i="3"/>
  <c r="H37" i="3"/>
  <c r="L37" i="3" s="1"/>
  <c r="K36" i="3"/>
  <c r="J36" i="3"/>
  <c r="I36" i="3"/>
  <c r="H36" i="3"/>
  <c r="L36" i="3" s="1"/>
  <c r="K35" i="3"/>
  <c r="J35" i="3"/>
  <c r="I35" i="3"/>
  <c r="H35" i="3"/>
  <c r="L35" i="3" s="1"/>
  <c r="K34" i="3"/>
  <c r="J34" i="3"/>
  <c r="I34" i="3"/>
  <c r="H34" i="3"/>
  <c r="L34" i="3" s="1"/>
  <c r="K33" i="3"/>
  <c r="J33" i="3"/>
  <c r="I33" i="3"/>
  <c r="H33" i="3"/>
  <c r="L33" i="3" s="1"/>
  <c r="K32" i="3"/>
  <c r="J32" i="3"/>
  <c r="I32" i="3"/>
  <c r="H32" i="3"/>
  <c r="L32" i="3" s="1"/>
  <c r="K31" i="3"/>
  <c r="J31" i="3"/>
  <c r="I31" i="3"/>
  <c r="H31" i="3"/>
  <c r="L31" i="3" s="1"/>
  <c r="K30" i="3"/>
  <c r="J30" i="3"/>
  <c r="I30" i="3"/>
  <c r="H30" i="3"/>
  <c r="L30" i="3" s="1"/>
  <c r="K29" i="3"/>
  <c r="J29" i="3"/>
  <c r="I29" i="3"/>
  <c r="H29" i="3"/>
  <c r="L29" i="3" s="1"/>
  <c r="K28" i="3"/>
  <c r="J28" i="3"/>
  <c r="I28" i="3"/>
  <c r="H28" i="3"/>
  <c r="L28" i="3" s="1"/>
  <c r="K27" i="3"/>
  <c r="J27" i="3"/>
  <c r="I27" i="3"/>
  <c r="H27" i="3"/>
  <c r="L27" i="3" s="1"/>
  <c r="K26" i="3"/>
  <c r="J26" i="3"/>
  <c r="I26" i="3"/>
  <c r="H26" i="3"/>
  <c r="L26" i="3" s="1"/>
  <c r="K25" i="3"/>
  <c r="J25" i="3"/>
  <c r="I25" i="3"/>
  <c r="H25" i="3"/>
  <c r="L25" i="3" s="1"/>
  <c r="K24" i="3"/>
  <c r="J24" i="3"/>
  <c r="I24" i="3"/>
  <c r="H24" i="3"/>
  <c r="L24" i="3" s="1"/>
  <c r="K23" i="3"/>
  <c r="J23" i="3"/>
  <c r="I23" i="3"/>
  <c r="H23" i="3"/>
  <c r="L23" i="3" s="1"/>
  <c r="K22" i="3"/>
  <c r="J22" i="3"/>
  <c r="I22" i="3"/>
  <c r="H22" i="3"/>
  <c r="L22" i="3" s="1"/>
  <c r="K21" i="3"/>
  <c r="J21" i="3"/>
  <c r="I21" i="3"/>
  <c r="H21" i="3"/>
  <c r="L21" i="3" s="1"/>
  <c r="K20" i="3"/>
  <c r="J20" i="3"/>
  <c r="I20" i="3"/>
  <c r="H20" i="3"/>
  <c r="L20" i="3" s="1"/>
  <c r="K19" i="3"/>
  <c r="J19" i="3"/>
  <c r="I19" i="3"/>
  <c r="H19" i="3"/>
  <c r="L19" i="3" s="1"/>
  <c r="K18" i="3"/>
  <c r="J18" i="3"/>
  <c r="I18" i="3"/>
  <c r="H18" i="3"/>
  <c r="L18" i="3" s="1"/>
  <c r="K17" i="3"/>
  <c r="J17" i="3"/>
  <c r="I17" i="3"/>
  <c r="H17" i="3"/>
  <c r="L17" i="3" s="1"/>
  <c r="K16" i="3"/>
  <c r="J16" i="3"/>
  <c r="I16" i="3"/>
  <c r="H16" i="3"/>
  <c r="L16" i="3" s="1"/>
  <c r="K15" i="3"/>
  <c r="J15" i="3"/>
  <c r="I15" i="3"/>
  <c r="H15" i="3"/>
  <c r="L15" i="3" s="1"/>
  <c r="K14" i="3"/>
  <c r="J14" i="3"/>
  <c r="I14" i="3"/>
  <c r="H14" i="3"/>
  <c r="L14" i="3" s="1"/>
  <c r="K13" i="3"/>
  <c r="J13" i="3"/>
  <c r="I13" i="3"/>
  <c r="H13" i="3"/>
  <c r="L13" i="3" s="1"/>
  <c r="K12" i="3"/>
  <c r="J12" i="3"/>
  <c r="I12" i="3"/>
  <c r="H12" i="3"/>
  <c r="L12" i="3" s="1"/>
  <c r="K11" i="3"/>
  <c r="J11" i="3"/>
  <c r="I11" i="3"/>
  <c r="H11" i="3"/>
  <c r="L11" i="3" s="1"/>
  <c r="K10" i="3"/>
  <c r="J10" i="3"/>
  <c r="I10" i="3"/>
  <c r="H10" i="3"/>
  <c r="L10" i="3" s="1"/>
  <c r="K9" i="3"/>
  <c r="J9" i="3"/>
  <c r="I9" i="3"/>
  <c r="H9" i="3"/>
  <c r="L9" i="3" s="1"/>
  <c r="K8" i="3"/>
  <c r="J8" i="3"/>
  <c r="I8" i="3"/>
  <c r="H8" i="3"/>
  <c r="L8" i="3" s="1"/>
  <c r="K7" i="3"/>
  <c r="J7" i="3"/>
  <c r="I7" i="3"/>
  <c r="H7" i="3"/>
  <c r="L7" i="3" s="1"/>
  <c r="K6" i="3"/>
  <c r="J6" i="3"/>
  <c r="I6" i="3"/>
  <c r="H6" i="3"/>
  <c r="L78" i="2"/>
  <c r="K78" i="2"/>
  <c r="M76" i="2"/>
  <c r="M75" i="2"/>
  <c r="M74" i="2"/>
  <c r="M73" i="2"/>
  <c r="L72" i="2"/>
  <c r="L71" i="2" s="1"/>
  <c r="K72" i="2"/>
  <c r="K71" i="2" s="1"/>
  <c r="J72" i="2"/>
  <c r="H72" i="2"/>
  <c r="H71" i="2" s="1"/>
  <c r="G72" i="2"/>
  <c r="G71" i="2" s="1"/>
  <c r="M70" i="2"/>
  <c r="L69" i="2"/>
  <c r="L68" i="2" s="1"/>
  <c r="K69" i="2"/>
  <c r="K68" i="2" s="1"/>
  <c r="J69" i="2"/>
  <c r="H69" i="2"/>
  <c r="H68" i="2" s="1"/>
  <c r="G69" i="2"/>
  <c r="G68" i="2" s="1"/>
  <c r="M67" i="2"/>
  <c r="L66" i="2"/>
  <c r="L65" i="2" s="1"/>
  <c r="K66" i="2"/>
  <c r="K65" i="2" s="1"/>
  <c r="J66" i="2"/>
  <c r="H66" i="2"/>
  <c r="H65" i="2" s="1"/>
  <c r="G66" i="2"/>
  <c r="G65" i="2" s="1"/>
  <c r="M64" i="2"/>
  <c r="L63" i="2"/>
  <c r="L62" i="2" s="1"/>
  <c r="K63" i="2"/>
  <c r="K62" i="2" s="1"/>
  <c r="J63" i="2"/>
  <c r="H63" i="2"/>
  <c r="H62" i="2" s="1"/>
  <c r="G63" i="2"/>
  <c r="G62" i="2" s="1"/>
  <c r="I61" i="2"/>
  <c r="I80" i="2" s="1"/>
  <c r="M60" i="2"/>
  <c r="M59" i="2"/>
  <c r="M58" i="2"/>
  <c r="M57" i="2"/>
  <c r="M56" i="2"/>
  <c r="M55" i="2"/>
  <c r="M54" i="2"/>
  <c r="M53" i="2"/>
  <c r="M52" i="2"/>
  <c r="M51" i="2"/>
  <c r="M50" i="2"/>
  <c r="L49" i="2"/>
  <c r="K49" i="2"/>
  <c r="J49" i="2"/>
  <c r="H49" i="2"/>
  <c r="G49" i="2"/>
  <c r="M48" i="2"/>
  <c r="M47" i="2"/>
  <c r="L46" i="2"/>
  <c r="K46" i="2"/>
  <c r="J46" i="2"/>
  <c r="H46" i="2"/>
  <c r="G46" i="2"/>
  <c r="M45" i="2"/>
  <c r="M44" i="2"/>
  <c r="L43" i="2"/>
  <c r="K43" i="2"/>
  <c r="J43" i="2"/>
  <c r="H43" i="2"/>
  <c r="G43" i="2"/>
  <c r="M42" i="2"/>
  <c r="M41" i="2" s="1"/>
  <c r="L41" i="2"/>
  <c r="K41" i="2"/>
  <c r="J41" i="2"/>
  <c r="I41" i="2"/>
  <c r="H41" i="2"/>
  <c r="G41" i="2"/>
  <c r="M40" i="2"/>
  <c r="M39" i="2"/>
  <c r="M38" i="2"/>
  <c r="M37" i="2"/>
  <c r="M36" i="2"/>
  <c r="M35" i="2"/>
  <c r="L34" i="2"/>
  <c r="K34" i="2"/>
  <c r="J34" i="2"/>
  <c r="H34" i="2"/>
  <c r="G34" i="2"/>
  <c r="M33" i="2"/>
  <c r="M32" i="2"/>
  <c r="M31" i="2"/>
  <c r="M30" i="2"/>
  <c r="L29" i="2"/>
  <c r="K29" i="2"/>
  <c r="J29" i="2"/>
  <c r="H29" i="2"/>
  <c r="G29" i="2"/>
  <c r="M28" i="2"/>
  <c r="M27" i="2"/>
  <c r="M26" i="2"/>
  <c r="M25" i="2"/>
  <c r="M24" i="2"/>
  <c r="L23" i="2"/>
  <c r="K23" i="2"/>
  <c r="J23" i="2"/>
  <c r="H23" i="2"/>
  <c r="G23" i="2"/>
  <c r="M22" i="2"/>
  <c r="M21" i="2"/>
  <c r="L20" i="2"/>
  <c r="K20" i="2"/>
  <c r="J20" i="2"/>
  <c r="H20" i="2"/>
  <c r="G20" i="2"/>
  <c r="J17" i="2"/>
  <c r="M17" i="2" s="1"/>
  <c r="J16" i="2"/>
  <c r="M16" i="2" s="1"/>
  <c r="H15" i="2"/>
  <c r="H14" i="2" s="1"/>
  <c r="G15" i="2"/>
  <c r="G14" i="2" s="1"/>
  <c r="J13" i="2"/>
  <c r="M13" i="2" s="1"/>
  <c r="H12" i="2"/>
  <c r="H11" i="2" s="1"/>
  <c r="G12" i="2"/>
  <c r="G11" i="2" s="1"/>
  <c r="M8" i="2"/>
  <c r="L7" i="2"/>
  <c r="L6" i="2" s="1"/>
  <c r="L5" i="2" s="1"/>
  <c r="L4" i="2" s="1"/>
  <c r="K7" i="2"/>
  <c r="K6" i="2" s="1"/>
  <c r="K5" i="2" s="1"/>
  <c r="K4" i="2" s="1"/>
  <c r="J7" i="2"/>
  <c r="J6" i="2" s="1"/>
  <c r="H7" i="2"/>
  <c r="H6" i="2" s="1"/>
  <c r="H5" i="2" s="1"/>
  <c r="H4" i="2" s="1"/>
  <c r="G7" i="2"/>
  <c r="G6" i="2" s="1"/>
  <c r="G5" i="2" s="1"/>
  <c r="G4" i="2" s="1"/>
  <c r="I6" i="2"/>
  <c r="I5" i="2" s="1"/>
  <c r="I4" i="2" s="1"/>
  <c r="M69" i="2" l="1"/>
  <c r="J12" i="2"/>
  <c r="M12" i="2" s="1"/>
  <c r="M72" i="2"/>
  <c r="M34" i="2"/>
  <c r="K105" i="3"/>
  <c r="K108" i="3" s="1"/>
  <c r="M46" i="2"/>
  <c r="L61" i="2"/>
  <c r="L80" i="2" s="1"/>
  <c r="L19" i="2"/>
  <c r="L18" i="2" s="1"/>
  <c r="L9" i="2" s="1"/>
  <c r="H10" i="2"/>
  <c r="H78" i="2" s="1"/>
  <c r="M29" i="2"/>
  <c r="H61" i="2"/>
  <c r="H80" i="2" s="1"/>
  <c r="G10" i="2"/>
  <c r="G78" i="2" s="1"/>
  <c r="M66" i="2"/>
  <c r="M6" i="2"/>
  <c r="M5" i="2" s="1"/>
  <c r="M4" i="2" s="1"/>
  <c r="M43" i="2"/>
  <c r="G61" i="2"/>
  <c r="G80" i="2" s="1"/>
  <c r="H19" i="2"/>
  <c r="H18" i="2" s="1"/>
  <c r="H79" i="2" s="1"/>
  <c r="M20" i="2"/>
  <c r="G19" i="2"/>
  <c r="G18" i="2" s="1"/>
  <c r="G79" i="2" s="1"/>
  <c r="K19" i="2"/>
  <c r="K18" i="2" s="1"/>
  <c r="K79" i="2" s="1"/>
  <c r="K61" i="2"/>
  <c r="K80" i="2" s="1"/>
  <c r="M63" i="2"/>
  <c r="J5" i="2"/>
  <c r="J4" i="2" s="1"/>
  <c r="M7" i="2"/>
  <c r="J15" i="2"/>
  <c r="M23" i="2"/>
  <c r="J71" i="2"/>
  <c r="M71" i="2" s="1"/>
  <c r="J19" i="2"/>
  <c r="J18" i="2" s="1"/>
  <c r="J79" i="2" s="1"/>
  <c r="J68" i="2"/>
  <c r="M68" i="2" s="1"/>
  <c r="D108" i="3"/>
  <c r="J65" i="2"/>
  <c r="M65" i="2" s="1"/>
  <c r="J62" i="2"/>
  <c r="I105" i="3"/>
  <c r="I108" i="3" s="1"/>
  <c r="M49" i="2"/>
  <c r="J105" i="3"/>
  <c r="J108" i="3" s="1"/>
  <c r="H105" i="3"/>
  <c r="H108" i="3" s="1"/>
  <c r="L6" i="3"/>
  <c r="L105" i="3" s="1"/>
  <c r="H107" i="3"/>
  <c r="L106" i="3"/>
  <c r="L107" i="3" s="1"/>
  <c r="J11" i="2" l="1"/>
  <c r="M11" i="2" s="1"/>
  <c r="L79" i="2"/>
  <c r="L81" i="2" s="1"/>
  <c r="K81" i="2"/>
  <c r="H9" i="2"/>
  <c r="H81" i="2"/>
  <c r="G81" i="2"/>
  <c r="M19" i="2"/>
  <c r="M18" i="2" s="1"/>
  <c r="K9" i="2"/>
  <c r="G9" i="2"/>
  <c r="M15" i="2"/>
  <c r="J14" i="2"/>
  <c r="M14" i="2" s="1"/>
  <c r="M62" i="2"/>
  <c r="M61" i="2" s="1"/>
  <c r="M80" i="2" s="1"/>
  <c r="J61" i="2"/>
  <c r="J80" i="2" s="1"/>
  <c r="L108" i="3"/>
  <c r="M79" i="2" l="1"/>
  <c r="J10" i="2"/>
  <c r="J9" i="2" l="1"/>
  <c r="M9" i="2" s="1"/>
  <c r="J78" i="2"/>
  <c r="M10" i="2"/>
  <c r="M78" i="2" l="1"/>
  <c r="J81" i="2"/>
  <c r="M81" i="2" s="1"/>
</calcChain>
</file>

<file path=xl/sharedStrings.xml><?xml version="1.0" encoding="utf-8"?>
<sst xmlns="http://schemas.openxmlformats.org/spreadsheetml/2006/main" count="18865" uniqueCount="1753">
  <si>
    <t>BAYELSA STATE GOVERNMENT OF NIGERIA</t>
  </si>
  <si>
    <t>ECONOMIC
CODE</t>
  </si>
  <si>
    <t>FUNCTIONAL CODE</t>
  </si>
  <si>
    <t>PROGRAM CODE</t>
  </si>
  <si>
    <t>FUND CODE</t>
  </si>
  <si>
    <t>GEO CODE</t>
  </si>
  <si>
    <t>DESCRIPTION</t>
  </si>
  <si>
    <t>APPROVED 2025 BUDGET</t>
  </si>
  <si>
    <t>2025 PERFORMANCE  REVENUE/EXPENDITURE ACTUALS (JANUARY TO SEPTEMEMBER)</t>
  </si>
  <si>
    <t>2026 BUDGET PROPOSALS</t>
  </si>
  <si>
    <t>2027 BUDGET PROPOSALS</t>
  </si>
  <si>
    <t>2028 BUDGET PROPOSALS</t>
  </si>
  <si>
    <t>TOTAL 3YEAR BUDGETS</t>
  </si>
  <si>
    <t>REVENUE</t>
  </si>
  <si>
    <t>INDEPENDENT REVENUE</t>
  </si>
  <si>
    <t>NON-TAX REVENUE</t>
  </si>
  <si>
    <t>FEES - GENERAL</t>
  </si>
  <si>
    <t>AGRICULTURAL/VETINARY SERVICES FEES</t>
  </si>
  <si>
    <t>TOTAL EXPENDITURES</t>
  </si>
  <si>
    <t>PERSONNEL COST</t>
  </si>
  <si>
    <t>SALARY</t>
  </si>
  <si>
    <t>SALARIES AND WAGES</t>
  </si>
  <si>
    <t>ALLOWANCES AND SOCIAL CONTRIBUTION</t>
  </si>
  <si>
    <t>ALLOWANCES</t>
  </si>
  <si>
    <t>NON REGULAR ALLOWANCES</t>
  </si>
  <si>
    <t>MEDICAL ALLOWANCE</t>
  </si>
  <si>
    <t>OTHER RECURRENT COSTS</t>
  </si>
  <si>
    <t>OVERHEAD COST</t>
  </si>
  <si>
    <t>TRAVEL &amp; TRANSPORT - GENERAL</t>
  </si>
  <si>
    <t>LOCAL TRAVEL &amp; TRANSPORT: TRAINING</t>
  </si>
  <si>
    <t>LOCAL TRAVEL &amp; TRANSPORT: OTHERS</t>
  </si>
  <si>
    <t>UTILITIES - GENERAL</t>
  </si>
  <si>
    <t>ELECTRICITY CHARGES</t>
  </si>
  <si>
    <t>TELEPHONE CHARGES</t>
  </si>
  <si>
    <t>INTERNET ACCESS CHARGES</t>
  </si>
  <si>
    <t>WATER RATES</t>
  </si>
  <si>
    <t>SEWAGE CHARGES</t>
  </si>
  <si>
    <t>MATERIALS &amp; SUPPLIES - GENERAL</t>
  </si>
  <si>
    <t>OFFICE STATIONERIES / COMPUTER CONSUMABLES</t>
  </si>
  <si>
    <t>BOOKS</t>
  </si>
  <si>
    <t>NEWSPAPERS</t>
  </si>
  <si>
    <t>PRINTING OF NON SECURITY DOCUMENTS</t>
  </si>
  <si>
    <t>MAINTENANCE SERVICES - GENERAL</t>
  </si>
  <si>
    <t>MAINTENANCE OF MOTOR VEHICLE / TRANSPORT EQUIPMENT</t>
  </si>
  <si>
    <t xml:space="preserve">MAINTENANCE OF OFFICE FURNITURE </t>
  </si>
  <si>
    <t>MAINTENANCE OF OFFICE BUILDING / RESIDENTIAL QTRS</t>
  </si>
  <si>
    <t>MAINTENANCE OF OFFICE / IT EQUIPMENTS</t>
  </si>
  <si>
    <t>MAINTENANCE OF PLANTS/GENERATORS</t>
  </si>
  <si>
    <t>OTHER MAINTENANCE SERVICES</t>
  </si>
  <si>
    <t>TRAINING - GENERAL</t>
  </si>
  <si>
    <t xml:space="preserve">LOCAL TRAINING </t>
  </si>
  <si>
    <t>OTHER SERVICES - GENERAL</t>
  </si>
  <si>
    <t>SECURITY SERVICES</t>
  </si>
  <si>
    <t>CLEANING &amp; FUMIGATION SERVICES</t>
  </si>
  <si>
    <t>FUEL &amp; LUBRICANTS - GENERAL</t>
  </si>
  <si>
    <t>MOTOR VEHICLE  FUEL COST</t>
  </si>
  <si>
    <t>PLANT / GENERATOR FUEL COST</t>
  </si>
  <si>
    <t>MISCELLANEOUS EXPENSES GENERAL</t>
  </si>
  <si>
    <t>REFRESHMENT &amp; MEALS</t>
  </si>
  <si>
    <t>HONORARIUM &amp; SITTING ALLOWANCE</t>
  </si>
  <si>
    <t>PUBLICITY &amp; ADVERTISEMENTS</t>
  </si>
  <si>
    <t>MEDICAL EXPENSES-LOCAL</t>
  </si>
  <si>
    <t>POSTAGES &amp; COURIER SERVICES</t>
  </si>
  <si>
    <t>WELFARE PACKAGES</t>
  </si>
  <si>
    <t>SUBSCRIPTION TO PROFESSIONAL BODIES</t>
  </si>
  <si>
    <t>BURIAL LOGISTICS</t>
  </si>
  <si>
    <t>TOWN HALL MEETINGS EXPENSES</t>
  </si>
  <si>
    <t>NUTRITION ACTIVITIES</t>
  </si>
  <si>
    <t>CLIMATE CHANGE ACTIVITIES</t>
  </si>
  <si>
    <t>CAPITAL EXPENDITURE</t>
  </si>
  <si>
    <t>FIXED ASSETS PURCHASED</t>
  </si>
  <si>
    <t>PURCHASE OF FIXED ASSETS - GENERAL</t>
  </si>
  <si>
    <t>PURCHASE OF AGRICULTURAL EQUIPMENT</t>
  </si>
  <si>
    <t>CONSTRUCTION / PROVISION</t>
  </si>
  <si>
    <t>CONSTRUCTION / PROVISION OF FIXED ASSETS - GENERAL</t>
  </si>
  <si>
    <t>CONSTRUCTION / PROVISION OF AGRICULTURAL FACILITIES</t>
  </si>
  <si>
    <t>REHABILITATION / REPAIRS</t>
  </si>
  <si>
    <t>REHABILITATION / REPAIRS OF FIXED ASSETS - GENERAL</t>
  </si>
  <si>
    <t>REHABILITATION / REPAIRS - AGRICICULTURAL FACILITIES</t>
  </si>
  <si>
    <t>OTHER CAPITAL PROJECTS</t>
  </si>
  <si>
    <t>ACQUISITION OF NON TANGIBLE ASSETS</t>
  </si>
  <si>
    <t>RESEARCH AND DEVELOPMENT</t>
  </si>
  <si>
    <t>MONITORING AND EVALUATION</t>
  </si>
  <si>
    <t>ANNIVERSARIES/CELEBRATIONS</t>
  </si>
  <si>
    <t>GOVERNANCE AND INSTITUTIONAL REFORMS</t>
  </si>
  <si>
    <t>MDA SUMMARY</t>
  </si>
  <si>
    <t>PERSONNEL COSTS</t>
  </si>
  <si>
    <t>OVERHEAD COSTS</t>
  </si>
  <si>
    <t>TOTAL</t>
  </si>
  <si>
    <t>RECURRENT EXPENDITURE</t>
  </si>
  <si>
    <t>PERSONNEL COST SUMMARY</t>
  </si>
  <si>
    <t>Personnel Costs
(Summary)</t>
  </si>
  <si>
    <t>Grade 
Level</t>
  </si>
  <si>
    <t>Number of  Staff 2025</t>
  </si>
  <si>
    <t>Basic Salaries per grade</t>
  </si>
  <si>
    <t xml:space="preserve">Medical Allowances per grade </t>
  </si>
  <si>
    <t>Other Allowances</t>
  </si>
  <si>
    <t>Total Personnel Costs per grade</t>
  </si>
  <si>
    <t>Total Basic Salary</t>
  </si>
  <si>
    <t>Total Medical Allowance</t>
  </si>
  <si>
    <t>Total Other Allowances</t>
  </si>
  <si>
    <t>Financial Provision
2026</t>
  </si>
  <si>
    <t>01/15</t>
  </si>
  <si>
    <t>02/2*</t>
  </si>
  <si>
    <t>03/1"</t>
  </si>
  <si>
    <t>3/15</t>
  </si>
  <si>
    <t>4/5</t>
  </si>
  <si>
    <t>4/6</t>
  </si>
  <si>
    <t>4/6"</t>
  </si>
  <si>
    <t>4/7</t>
  </si>
  <si>
    <t>4/7"</t>
  </si>
  <si>
    <t>4/8</t>
  </si>
  <si>
    <t>4/9</t>
  </si>
  <si>
    <t>4/15</t>
  </si>
  <si>
    <t>4/15"</t>
  </si>
  <si>
    <t>5/5</t>
  </si>
  <si>
    <t>5/5"</t>
  </si>
  <si>
    <t>5/5*</t>
  </si>
  <si>
    <t>5/6</t>
  </si>
  <si>
    <t>5/6"</t>
  </si>
  <si>
    <t>5/7</t>
  </si>
  <si>
    <t>5/7"</t>
  </si>
  <si>
    <t>5/10"</t>
  </si>
  <si>
    <t>5/12"</t>
  </si>
  <si>
    <t>6/2</t>
  </si>
  <si>
    <t>6/2"</t>
  </si>
  <si>
    <t>6/3"</t>
  </si>
  <si>
    <t>6/4"</t>
  </si>
  <si>
    <t>6/6</t>
  </si>
  <si>
    <t>6/7</t>
  </si>
  <si>
    <t>6/9</t>
  </si>
  <si>
    <t>6/11</t>
  </si>
  <si>
    <t>6/14</t>
  </si>
  <si>
    <t>7/2</t>
  </si>
  <si>
    <t>7/3</t>
  </si>
  <si>
    <t>7/3"</t>
  </si>
  <si>
    <t>7/4</t>
  </si>
  <si>
    <t>7/4"</t>
  </si>
  <si>
    <t>7/4*</t>
  </si>
  <si>
    <t>7/5</t>
  </si>
  <si>
    <t>7/5"</t>
  </si>
  <si>
    <t>7/5*</t>
  </si>
  <si>
    <t>7/6"</t>
  </si>
  <si>
    <t>7/8</t>
  </si>
  <si>
    <t>7/8"</t>
  </si>
  <si>
    <t>7/9"</t>
  </si>
  <si>
    <t>7/12"</t>
  </si>
  <si>
    <t>7/15</t>
  </si>
  <si>
    <t>7/15"</t>
  </si>
  <si>
    <t>8/2</t>
  </si>
  <si>
    <t>8/2"</t>
  </si>
  <si>
    <t>8/4</t>
  </si>
  <si>
    <t>8/8</t>
  </si>
  <si>
    <t>8/13</t>
  </si>
  <si>
    <t>8/14</t>
  </si>
  <si>
    <t>9/2</t>
  </si>
  <si>
    <t>9/2"</t>
  </si>
  <si>
    <t>9/3</t>
  </si>
  <si>
    <t>9/4"</t>
  </si>
  <si>
    <t>9/5</t>
  </si>
  <si>
    <t>9/5"</t>
  </si>
  <si>
    <t>9/6</t>
  </si>
  <si>
    <t>9/7</t>
  </si>
  <si>
    <t>9/9</t>
  </si>
  <si>
    <t>9/11</t>
  </si>
  <si>
    <t>10/2</t>
  </si>
  <si>
    <t>10/3</t>
  </si>
  <si>
    <t>10/4</t>
  </si>
  <si>
    <t>10/4"</t>
  </si>
  <si>
    <t>10/5</t>
  </si>
  <si>
    <t>10/6</t>
  </si>
  <si>
    <t>10/6"</t>
  </si>
  <si>
    <t>10/7</t>
  </si>
  <si>
    <t>10/8</t>
  </si>
  <si>
    <t>10/13</t>
  </si>
  <si>
    <t>12/3</t>
  </si>
  <si>
    <t>12/4</t>
  </si>
  <si>
    <t>12/4"</t>
  </si>
  <si>
    <t>12/5</t>
  </si>
  <si>
    <t>12/6</t>
  </si>
  <si>
    <t>12/7</t>
  </si>
  <si>
    <t>12/8</t>
  </si>
  <si>
    <t>13/02"</t>
  </si>
  <si>
    <t>13/4</t>
  </si>
  <si>
    <t>13/04"</t>
  </si>
  <si>
    <t>13/05</t>
  </si>
  <si>
    <t>13/07</t>
  </si>
  <si>
    <t>13/08</t>
  </si>
  <si>
    <t>14/06</t>
  </si>
  <si>
    <t>14/07</t>
  </si>
  <si>
    <t>14/08</t>
  </si>
  <si>
    <t>14/09</t>
  </si>
  <si>
    <t>15/04"</t>
  </si>
  <si>
    <t>15/5</t>
  </si>
  <si>
    <t>15/6</t>
  </si>
  <si>
    <t>15/7</t>
  </si>
  <si>
    <t>15/08</t>
  </si>
  <si>
    <t>15/09</t>
  </si>
  <si>
    <t>16/4</t>
  </si>
  <si>
    <t>16/5</t>
  </si>
  <si>
    <t>17/4</t>
  </si>
  <si>
    <t>Sub-Total</t>
  </si>
  <si>
    <t>01-17</t>
  </si>
  <si>
    <t>PS</t>
  </si>
  <si>
    <t>Total Personnel Costs</t>
  </si>
  <si>
    <t>02101</t>
  </si>
  <si>
    <t>PERSONEL</t>
  </si>
  <si>
    <t>OVERHEAD</t>
  </si>
  <si>
    <t>ADMINISTRATIVE CODE:   021500100200                                                                           NAME OF MDA: SCHOOL TO LAND AUHTORITY</t>
  </si>
  <si>
    <t>02/8</t>
  </si>
  <si>
    <t>5/14</t>
  </si>
  <si>
    <t>6/5</t>
  </si>
  <si>
    <t>7/13</t>
  </si>
  <si>
    <t>8/5</t>
  </si>
  <si>
    <t>10/9</t>
  </si>
  <si>
    <t>10/10</t>
  </si>
  <si>
    <t>10/15</t>
  </si>
  <si>
    <t xml:space="preserve">TOTAL EXPENDITURE </t>
  </si>
  <si>
    <t>OTHER RECURRENT COST</t>
  </si>
  <si>
    <t>INTERNATIONAL TRAVEL &amp; TRANSPORT: TRAINING</t>
  </si>
  <si>
    <t>INTERNATIONAL TRAVEL &amp; TRANSPORT: OTHERS</t>
  </si>
  <si>
    <t>UNIFORMS &amp; OTHER CLOTHING</t>
  </si>
  <si>
    <t xml:space="preserve">INTERNATIONAL  TRAINING </t>
  </si>
  <si>
    <t>OFFICE RENT</t>
  </si>
  <si>
    <t>ANNUAL BUDGET EXPENSES &amp; ADMINISTRATION</t>
  </si>
  <si>
    <t>SPECIAL DAYS/CELEBRATIONS</t>
  </si>
  <si>
    <t>VERIFICATION EXERCISE EXPENSES</t>
  </si>
  <si>
    <t>PRAISE NIGHT/ THANKSGIVING EXPENSES</t>
  </si>
  <si>
    <t>CHRISTMAS DECORATION</t>
  </si>
  <si>
    <t>0010000010101</t>
  </si>
  <si>
    <t>PURCHASE OF BUSES</t>
  </si>
  <si>
    <t>PURCHASE OF MOTOR VEHICLES</t>
  </si>
  <si>
    <t xml:space="preserve">PURCHASE OF OFFICE FURNITURE AND FITTINGS </t>
  </si>
  <si>
    <t>PURCHASE OF COMPUTERS</t>
  </si>
  <si>
    <t>PURCHASE OF COMPUTER PRINTERS</t>
  </si>
  <si>
    <t>PURCHASE OF PHOTOCOPYING MACHINES</t>
  </si>
  <si>
    <t>0010000010102</t>
  </si>
  <si>
    <t>CONSTRUCTION OF MARKETS/PARKS</t>
  </si>
  <si>
    <t>CAPITAL</t>
  </si>
  <si>
    <t xml:space="preserve">TOTAL </t>
  </si>
  <si>
    <t>TEACHING AIDS / INSTRUCTION MATERIALS</t>
  </si>
  <si>
    <t>ADMINISTRATIVE CODE21500100400:                                                              NAME OF MDA: AGRICULTURAL DEVELOPMENT PROGRAMME</t>
  </si>
  <si>
    <t>6/12</t>
  </si>
  <si>
    <t>8/6</t>
  </si>
  <si>
    <t>8/9</t>
  </si>
  <si>
    <t>9/10</t>
  </si>
  <si>
    <t>10/12</t>
  </si>
  <si>
    <t>12/10</t>
  </si>
  <si>
    <t>14/10</t>
  </si>
  <si>
    <t>PURCHASE OF COMMUNICATIONS EQUIPMENT</t>
  </si>
  <si>
    <t>CONSOLIDATED REVENUE FUND CHARGE- SALARIES</t>
  </si>
  <si>
    <t xml:space="preserve">OTHER ALLOWANCES </t>
  </si>
  <si>
    <t>SOCIAL CONTRIBUTIONS</t>
  </si>
  <si>
    <t>CONTRIBUTORY PENSION SCHEME</t>
  </si>
  <si>
    <t>SOCIAL BENEFITS</t>
  </si>
  <si>
    <t>GRATUITY</t>
  </si>
  <si>
    <t>PENSION</t>
  </si>
  <si>
    <t>00130000010414</t>
  </si>
  <si>
    <t>00130000010400</t>
  </si>
  <si>
    <t>00130000012021</t>
  </si>
  <si>
    <t>00130000012000</t>
  </si>
  <si>
    <t>00130000010222</t>
  </si>
  <si>
    <t>00130000012024</t>
  </si>
  <si>
    <t>00130000010216</t>
  </si>
  <si>
    <t>00130000010424</t>
  </si>
  <si>
    <t>00130000010426</t>
  </si>
  <si>
    <t>00130000010200</t>
  </si>
  <si>
    <t>00130000012014</t>
  </si>
  <si>
    <t>CONSULTING &amp; PROFESSIONAL SERVICES - GENERAL</t>
  </si>
  <si>
    <t>FINANCIAL CONSULTING</t>
  </si>
  <si>
    <t>00130000010266</t>
  </si>
  <si>
    <t>FINANCIAL CHARGES - GENERAL</t>
  </si>
  <si>
    <t>INSURANCE PREMIUM</t>
  </si>
  <si>
    <t>PUBLIC DEBT CHARGES</t>
  </si>
  <si>
    <t>FOREIGN INTEREST / DISCOUNT</t>
  </si>
  <si>
    <t xml:space="preserve">FOREIGN INTEREST /DISCOUNT - SHORT TERM BORROWINGS </t>
  </si>
  <si>
    <t>DOMESTIC INTEREST / DISCOUNT</t>
  </si>
  <si>
    <t>00130000010100</t>
  </si>
  <si>
    <t>00130000010112</t>
  </si>
  <si>
    <t>00130000010113</t>
  </si>
  <si>
    <t>00130000010108</t>
  </si>
  <si>
    <t>00130000010219</t>
  </si>
  <si>
    <t>00130000010217</t>
  </si>
  <si>
    <t>PURCHASE OF SHREDDING MACHINES</t>
  </si>
  <si>
    <t>00130000010201</t>
  </si>
  <si>
    <t>PURCHASE OF SCANNERS</t>
  </si>
  <si>
    <t>PURCHASE OF POWER GENERATING SET</t>
  </si>
  <si>
    <t>00130000010300</t>
  </si>
  <si>
    <t>PURCHASE OF FIRE FIGHTING EQUIPMENT</t>
  </si>
  <si>
    <t>00130000010150</t>
  </si>
  <si>
    <t>CONSTRUCTION / PROVISION OF OFFICE BUILDINGS</t>
  </si>
  <si>
    <t>REHABILITATION / REPAIRS OF OFFICE BUILDINGS</t>
  </si>
  <si>
    <t>REHABILITATION/REPAIRS- POWER GENERATING PLANTS</t>
  </si>
  <si>
    <t>MARGIN FOR INCREASES IN COSTS</t>
  </si>
  <si>
    <t>MDA  SUMMARY</t>
  </si>
  <si>
    <t>PERSONNEL</t>
  </si>
  <si>
    <t>03/7</t>
  </si>
  <si>
    <t>6/3</t>
  </si>
  <si>
    <t>7/7</t>
  </si>
  <si>
    <t>8/3</t>
  </si>
  <si>
    <t>8/7</t>
  </si>
  <si>
    <t>8/11</t>
  </si>
  <si>
    <t>9/4</t>
  </si>
  <si>
    <t>12/2</t>
  </si>
  <si>
    <t>14/11</t>
  </si>
  <si>
    <t>15/01</t>
  </si>
  <si>
    <t>15/03</t>
  </si>
  <si>
    <t>15/04</t>
  </si>
  <si>
    <t>16/3</t>
  </si>
  <si>
    <t>17/2</t>
  </si>
  <si>
    <t>17/6</t>
  </si>
  <si>
    <t>(Plse Specify)2</t>
  </si>
  <si>
    <t>Commissioner</t>
  </si>
  <si>
    <t>ADMINISTRATIVE CODE: 022000100100                                                                                         NAME OF MDA: MINISTRY OF FINANCE</t>
  </si>
  <si>
    <t>PRINTING OF SECURITY DOCUMENTS</t>
  </si>
  <si>
    <t>BANK CHARGES (OTHER THAN INTEREST)</t>
  </si>
  <si>
    <t>SATELLITE BROADCASTING ACCESS CHARGES</t>
  </si>
  <si>
    <t>MARRIAGE CEREMONY SUPPORT</t>
  </si>
  <si>
    <t>ADMINISTRATIVE CODE: 022000200100                                                                                  NAME OF MDA: STATE BUDGET OFFICE</t>
  </si>
  <si>
    <t>7/12</t>
  </si>
  <si>
    <t>13/06</t>
  </si>
  <si>
    <t>15/02</t>
  </si>
  <si>
    <t xml:space="preserve">SOFTWARE CHARGES/ LICENSE RENEWAL </t>
  </si>
  <si>
    <t>WEBSITE HOSTING AND DOMAIN NAME RENEWAL FEE</t>
  </si>
  <si>
    <t>SIFMIS ACTIVITIES</t>
  </si>
  <si>
    <t>ADMINISTRATIVE CODE: 022000700100                                                                                                                                    NAME OF MDA: OFFICE OF THE ACCOUNTANT-GENERAL</t>
  </si>
  <si>
    <t>ADMINISTRATIVE CODE:022000700100                                                                          NAME OF MDA: OFFICE OF THE ACCOUNTANT GENERAL</t>
  </si>
  <si>
    <t>03/8</t>
  </si>
  <si>
    <t>3/12</t>
  </si>
  <si>
    <t>3/13</t>
  </si>
  <si>
    <t>4/11</t>
  </si>
  <si>
    <t>5/12</t>
  </si>
  <si>
    <t>6/10</t>
  </si>
  <si>
    <t>7/6</t>
  </si>
  <si>
    <t>9/1</t>
  </si>
  <si>
    <t>9/8</t>
  </si>
  <si>
    <t>10/1</t>
  </si>
  <si>
    <t>10/11</t>
  </si>
  <si>
    <t>12/9</t>
  </si>
  <si>
    <t>12/11</t>
  </si>
  <si>
    <t>13/3</t>
  </si>
  <si>
    <t>13/09</t>
  </si>
  <si>
    <t>13/10</t>
  </si>
  <si>
    <t>13/11</t>
  </si>
  <si>
    <t>14/04</t>
  </si>
  <si>
    <t>14/05</t>
  </si>
  <si>
    <t>16/1</t>
  </si>
  <si>
    <t>16/2</t>
  </si>
  <si>
    <t>16/6</t>
  </si>
  <si>
    <t>16/7</t>
  </si>
  <si>
    <t>17/3</t>
  </si>
  <si>
    <t>17/7</t>
  </si>
  <si>
    <t>17/8</t>
  </si>
  <si>
    <t>TAX REVENUE</t>
  </si>
  <si>
    <t>PERSONAL TAXES</t>
  </si>
  <si>
    <t>PERSONAL TAXES - BYSG</t>
  </si>
  <si>
    <t>DIRECT ASSESSMENT - CURRENT/ARREARS</t>
  </si>
  <si>
    <t>OTHER TAXES</t>
  </si>
  <si>
    <t>OTHER WITHHOLDING TAXES</t>
  </si>
  <si>
    <t>LICENCES - GENERAL</t>
  </si>
  <si>
    <t>POOL BETTING &amp; CASINO LICENSES/GAMING</t>
  </si>
  <si>
    <t>LICENSES/ROAD TAX</t>
  </si>
  <si>
    <t>DRIVERS' LICENSES</t>
  </si>
  <si>
    <t>DEEDS REGISTRATION FEES</t>
  </si>
  <si>
    <t>BAYELSA INFRASTRUCTURE MAINTENANCE LEVY (BIM)</t>
  </si>
  <si>
    <t>LEGAL SERVICES</t>
  </si>
  <si>
    <t>ADMINISTRATIVE CODE:  022000800100                                                                         NAME OF MDA:    BOARD OF INTERNAL REVENUE</t>
  </si>
  <si>
    <t>03/6</t>
  </si>
  <si>
    <t>5/4</t>
  </si>
  <si>
    <t>6/1</t>
  </si>
  <si>
    <t>Add. Others 1</t>
  </si>
  <si>
    <t>SSG</t>
  </si>
  <si>
    <t>INVESTMENT INCOME</t>
  </si>
  <si>
    <t>DIVIDEND RECEIVED</t>
  </si>
  <si>
    <t>OTHER INVESTMENT INCOME</t>
  </si>
  <si>
    <t>ADMINISTRATIVE CODE: 022001200100                                                                    NAME OF MDA: MINISTRY OF FINANCE INCORPORATED</t>
  </si>
  <si>
    <t>2025 PERFORMANCE  REVENUE/EXPENDITURE ACTUALS (JANUARY TO OCTOBER)</t>
  </si>
  <si>
    <t>PRODUCE BUYING LICENSES</t>
  </si>
  <si>
    <t>ABBATTOIR LICENSE</t>
  </si>
  <si>
    <t>TRADE PERMIT LICENSES</t>
  </si>
  <si>
    <t>RENT ON LAND &amp; OTHERS - GENERAL</t>
  </si>
  <si>
    <t>RENTS ON GOVT. PROPERTIES</t>
  </si>
  <si>
    <t>INTEREST EARNED</t>
  </si>
  <si>
    <t>INTEREST EARNED ON UNDISBURSED LOANS</t>
  </si>
  <si>
    <t xml:space="preserve"> </t>
  </si>
  <si>
    <t>MAINTENANCE OF MARKETS/PUBLIC PLACES</t>
  </si>
  <si>
    <t>CONFLICT RESOLUTION EXPENSES</t>
  </si>
  <si>
    <t>SUMMIT/CONFERENCE HOSTING EXPENSES</t>
  </si>
  <si>
    <t>VIP HOSTING EXPENSES</t>
  </si>
  <si>
    <t>SABER ACTIVITIES</t>
  </si>
  <si>
    <t>STATE COMMITTEE ON EXPORT PROMOTION (SCEP) ACTIVITIES</t>
  </si>
  <si>
    <t>PURCHASE OF TEACHING / LEARNING AID EQUIPMENT</t>
  </si>
  <si>
    <t>PURCHASE OF SECURITY EQUIPMENT</t>
  </si>
  <si>
    <t xml:space="preserve">PURCHASE OF INDUSTRIAL EQUIPMENT </t>
  </si>
  <si>
    <t>PURCHASE OF OFFICE EQUIPMENT</t>
  </si>
  <si>
    <t>CONSTRUCTION / PROVISION OF WATER FACILITIES</t>
  </si>
  <si>
    <t>REHABILITATION/REPAIRS- MARKETS/PARKS</t>
  </si>
  <si>
    <t>OPERATION COST OF THE PROGRAMM</t>
  </si>
  <si>
    <t>ADMINISTRATIVE CODE: 022200100100                                                                                                                           NAME OF MDA: MINISTRY OF TRADE, INDUSTRY AND INVESTMENT</t>
  </si>
  <si>
    <t>4/3</t>
  </si>
  <si>
    <t>5/3</t>
  </si>
  <si>
    <t>7/1</t>
  </si>
  <si>
    <t>7/10</t>
  </si>
  <si>
    <t>7/11</t>
  </si>
  <si>
    <t>12/1</t>
  </si>
  <si>
    <t>14/02</t>
  </si>
  <si>
    <t>17/1</t>
  </si>
  <si>
    <t>17/5</t>
  </si>
  <si>
    <t>ADMINISTRATIVE CODE: 022200100100                                                                  NAME OF MDA: MINISTRY OF TRADE, INDUSTRY AND INVESTMENT</t>
  </si>
  <si>
    <t>ECONOMIC CODE</t>
  </si>
  <si>
    <t>PROGRAMM CODE</t>
  </si>
  <si>
    <t>2025 PERFORMANCE REVENUE /EXPENDITURE ACTUALS (JANUARY TO SEPTEMBER</t>
  </si>
  <si>
    <t>TOTAL 3 YEARS BUDGETS</t>
  </si>
  <si>
    <t>MAGAZINES &amp; PERIODICALS</t>
  </si>
  <si>
    <t>FOOD STUFF / CATERING MATERIALS SUPPLIES</t>
  </si>
  <si>
    <t>MAINTENANCE OF COMMUNICATION EQUIPMENTS</t>
  </si>
  <si>
    <t>INFORMATION TECHNOLOGY CONSULTING</t>
  </si>
  <si>
    <t>DISABILITY SUPPORT</t>
  </si>
  <si>
    <t>TAKE-OFF GRANT</t>
  </si>
  <si>
    <t>MOBILIZATION ACTIVITIES</t>
  </si>
  <si>
    <t>GRANTS AND CONTRIBUTIONS GENERAL</t>
  </si>
  <si>
    <t>LOCAL GRANTS AND CONTRIBUTIONS</t>
  </si>
  <si>
    <t>GRANTS TO COMMUNITIES/NGOs</t>
  </si>
  <si>
    <t>SUBSIDIES GENERAL</t>
  </si>
  <si>
    <t>SUBSIDY TO PUBLIC/PUBLIC INSTITUTIONS</t>
  </si>
  <si>
    <t>SUBSIDY TO GOVERNMENT OWNED COMPANIES</t>
  </si>
  <si>
    <t>COMPUTER SOFTWARE ACQUISITION</t>
  </si>
  <si>
    <t>ADMINISTRATIVE CODE:  022200100200                                                  NAME OF MDA: MICROFINANCE AND ENTERPRISES AND DEVELOPMENT AGENCY</t>
  </si>
  <si>
    <t>13/2</t>
  </si>
  <si>
    <t>REGISTATION OF VOLUNTARY ORGANIZATIONS</t>
  </si>
  <si>
    <t>INSPECTION FEES</t>
  </si>
  <si>
    <t>ADMINISTRATIVE CODE:022200100300                                                      NAME OF MDA: BUREAU FOR CO-OPERATIVE DEVELOPMENT</t>
  </si>
  <si>
    <t>DG</t>
  </si>
  <si>
    <t>ADMINISTRATIVE CODE: 022200400100                                                                                                                     NAME OF MDA: BAYELSA STATE INVESTMENT PROMOTION AGENCY (BIPA)</t>
  </si>
  <si>
    <t xml:space="preserve">ADMINISTRATIVE CODE: 022200400100                                                     NAME OF MDA: BAYELSA STATE INVESTMENT PROMOTION AGENCY (BIPA) </t>
  </si>
  <si>
    <t>MEDICAL CONSULTING</t>
  </si>
  <si>
    <t>SEA BOAT FUEL COST</t>
  </si>
  <si>
    <t>PURCHASE OF VANS</t>
  </si>
  <si>
    <t>CONSTRUCTION / PROVISION OF INFRASTRUCTURE</t>
  </si>
  <si>
    <t>REHABILITATION / REPAIRS - ELECTRICITY</t>
  </si>
  <si>
    <t>ADMINISTRATIVE CODE: 022700100100                                                                                                                 NAME OF MDA:      MINISTRY OF LABOUR, EMPLOYMENT &amp; PRODUCTIVITY</t>
  </si>
  <si>
    <t xml:space="preserve">ADMINISTRATIVE CODE: 022700100100                                                    NAME OF MDA: MINISTRY OF LABOUR, EMPLOYMENT &amp; PRODUCTIVITY </t>
  </si>
  <si>
    <t>4/4</t>
  </si>
  <si>
    <t>13/1</t>
  </si>
  <si>
    <t>CONSTRUCTION OF ICT INFRASTRUCTURES</t>
  </si>
  <si>
    <t>ADMINISTRATIVE CODE:  022800100100                                                                                                             NAME OF MDA: MINISTRY OF COMMUNICATION,SCIENCE AND TECHNOLOGY</t>
  </si>
  <si>
    <t>5/8</t>
  </si>
  <si>
    <t>%</t>
  </si>
  <si>
    <t>6/4</t>
  </si>
  <si>
    <t>14/03</t>
  </si>
  <si>
    <t>ADMINISTRATIVE CODE:  022800100200                                                                                                                                               NAME OF MDA: e-GOVERNANCE BUREAU</t>
  </si>
  <si>
    <t>SALES - GENERAL</t>
  </si>
  <si>
    <t>PROCEEDS FROM SALES OF GOVT. VEHICLES</t>
  </si>
  <si>
    <t>EARNINGS -GENERAL</t>
  </si>
  <si>
    <t>EARNINGS FROM THE USE OF GOVT. VEHICLES</t>
  </si>
  <si>
    <t>RESIDENTIAL RENT</t>
  </si>
  <si>
    <t>ENGINEERING SERVICES</t>
  </si>
  <si>
    <t>GOVT. STRATEGIC ACTIVITY</t>
  </si>
  <si>
    <t>SERVICE PROVIDERS (AIRPORT MANAGEMENT)</t>
  </si>
  <si>
    <t>PURCHASE OF TRUCKS</t>
  </si>
  <si>
    <t>CONSTRUCTION / PROVISION OF ELECTRICITY</t>
  </si>
  <si>
    <t>CONSTRUCTION / PROVISION OF RECREATIONAL FACILITIES</t>
  </si>
  <si>
    <t>CONSTRUCTION OF TRAFFIC /STREET LIGHTS</t>
  </si>
  <si>
    <t>LAND RECLAMATION</t>
  </si>
  <si>
    <t>REHABILITATION / REPAIRS - AIR-PORT / AERODROMES</t>
  </si>
  <si>
    <t>REHABILITATION/REPAIRS OF BOUNDARIES</t>
  </si>
  <si>
    <t>REHABILITATION/REPAIRS- TRAFFIC /STREET LIGHTS</t>
  </si>
  <si>
    <t>REHABILITATION/REPAIRS OF CEMETERIES</t>
  </si>
  <si>
    <t>REHABILITATION/REPAIRS- ICT INFRASTRUCTURES</t>
  </si>
  <si>
    <t>DEPRECIATION CHARGE - FURNITURE &amp; FITTINGS</t>
  </si>
  <si>
    <t>ADMINISTRATIVE CODE:   022900100100                                                                                                                                         NAME OF MDA: MINISTRY OF TRANSPORT</t>
  </si>
  <si>
    <t>ADMINISTRATIVE CODE:    022900100100                                                                  NAME OF MDA: MINISTRY OF TRANSPORT</t>
  </si>
  <si>
    <t>6/15</t>
  </si>
  <si>
    <t>MAINTENANCE OF STREET LIGHTINGS</t>
  </si>
  <si>
    <t>PURCHASE OF TRANSFORMER</t>
  </si>
  <si>
    <t>REHABILITATION / REPAIRS - WATER FACILITIES</t>
  </si>
  <si>
    <t>03/2</t>
  </si>
  <si>
    <t>03/5</t>
  </si>
  <si>
    <t>6/8</t>
  </si>
  <si>
    <t>01/6</t>
  </si>
  <si>
    <t>02/15</t>
  </si>
  <si>
    <t>3/11</t>
  </si>
  <si>
    <t>4/14</t>
  </si>
  <si>
    <t>5/15</t>
  </si>
  <si>
    <t>11/2</t>
  </si>
  <si>
    <t>11/3</t>
  </si>
  <si>
    <t>11/4</t>
  </si>
  <si>
    <t>11/9</t>
  </si>
  <si>
    <t>11/10</t>
  </si>
  <si>
    <t>13/02</t>
  </si>
  <si>
    <t>15/05</t>
  </si>
  <si>
    <t>15/06</t>
  </si>
  <si>
    <t>GRANTS TO GOVERNMENT OWNED COMPANIES - CURRENT</t>
  </si>
  <si>
    <t>PURCHASE OF HEALTH / MEDICAL EQUIPMENT</t>
  </si>
  <si>
    <t>PURCHASES OF SURVEYING EQUIPMENT</t>
  </si>
  <si>
    <t xml:space="preserve">PERSONNEL </t>
  </si>
  <si>
    <t>TOTOAL</t>
  </si>
  <si>
    <t xml:space="preserve">ADMINISTRATIVE CODE: 23300100100                                                                                                                                          NAME OF MDA: MINISTRY OF MINERAL RESOURCES </t>
  </si>
  <si>
    <t>BAYELSA STATE GOVERNMA1:L220ENT OF NIGERIA</t>
  </si>
  <si>
    <t>5/2</t>
  </si>
  <si>
    <t>11/7</t>
  </si>
  <si>
    <t>ADMINISTRATIVE CODE:  023400100100                                                                                                                                       NAME OF MDA: MINISTRY OF WORKS AND INFRASTRUCTURE</t>
  </si>
  <si>
    <t>CONSTRUCTION / PROVISION OF RESIDENTIAL BUILDINGS</t>
  </si>
  <si>
    <t>CONSTRUCTION / PROVISION OF ROADS</t>
  </si>
  <si>
    <t>REHABILITATION / REPAIRS OF RESIDENTIAL BUILDING</t>
  </si>
  <si>
    <t>REHABILITATION / REPAIRS - ROADS</t>
  </si>
  <si>
    <t>PRESERVATION OF THE ENVIRONMENT</t>
  </si>
  <si>
    <t>PRESERVATION OF THE ENVIRONMENT - GENERAL</t>
  </si>
  <si>
    <t>EROSION  &amp; FLOOD CONTROL</t>
  </si>
  <si>
    <t>CONTINGENCY -CAPITAL</t>
  </si>
  <si>
    <t>ADMINISTRATIVE CODE: 023400100100                                                                         NAME OF MDA: MINISTRY OF WORKS AND INFRASTRUCTURE</t>
  </si>
  <si>
    <t>8/12</t>
  </si>
  <si>
    <t>CONTRACTOR REGISTRATION FEES</t>
  </si>
  <si>
    <t>SCHOOL/ TUITION/ EXAMINATION FEES</t>
  </si>
  <si>
    <t>APPLICATIONS FEES</t>
  </si>
  <si>
    <t>SALES OF BILLS OF ENTRIES/APPLICATION FORMS</t>
  </si>
  <si>
    <t>DRUGS/LABORATORY/MEDICAL SUPPLIES</t>
  </si>
  <si>
    <t>OTHER TRANSPORT EQUIPMENT FUEL COST</t>
  </si>
  <si>
    <t>OTHER  CRF BANK CHARGES</t>
  </si>
  <si>
    <t>SPORTING ACTIVITIES</t>
  </si>
  <si>
    <t>CONPCASS</t>
  </si>
  <si>
    <t>02/2</t>
  </si>
  <si>
    <t>CONTEDISS</t>
  </si>
  <si>
    <t>02/6</t>
  </si>
  <si>
    <t>4/1</t>
  </si>
  <si>
    <t>4/2</t>
  </si>
  <si>
    <t>11/5</t>
  </si>
  <si>
    <t>13/7</t>
  </si>
  <si>
    <t>13/9</t>
  </si>
  <si>
    <t>01-15</t>
  </si>
  <si>
    <t>RECTOR</t>
  </si>
  <si>
    <t>SUMMARY</t>
  </si>
  <si>
    <t>OVER TIME PAYMENTS</t>
  </si>
  <si>
    <t>REHABILITATION / REPAIRS - RECREATIONAL FACILITIES</t>
  </si>
  <si>
    <t>ADMINISTRATIVE CODE:       023900100100                                                                                                                                        NAME OF MDA: MINISTRY OF CULTURE</t>
  </si>
  <si>
    <t>7/9</t>
  </si>
  <si>
    <t>8/10</t>
  </si>
  <si>
    <t>PROMOTION (SERVICE WIDE)</t>
  </si>
  <si>
    <t>PURCHASE OF LIBRARY BOOKS &amp; EQUIPMENT</t>
  </si>
  <si>
    <t>01/1</t>
  </si>
  <si>
    <t>01/2</t>
  </si>
  <si>
    <t>02/1</t>
  </si>
  <si>
    <t>02/5</t>
  </si>
  <si>
    <t>03/9</t>
  </si>
  <si>
    <t>3/10</t>
  </si>
  <si>
    <t>3/14</t>
  </si>
  <si>
    <t>9/15</t>
  </si>
  <si>
    <t>ADMINISTRATIVE CODE:  023900200100                                                                                                                                                NAME OF MDA:  MUSEUMS AND MONUMENTS</t>
  </si>
  <si>
    <t>ADMINISTRATIVE CODE:  023900200100                                                                                  NAME OF MDA: MUSEUM AND MONUMENTS</t>
  </si>
  <si>
    <t>4/10</t>
  </si>
  <si>
    <t>5/10</t>
  </si>
  <si>
    <t>5/11</t>
  </si>
  <si>
    <t>7/14</t>
  </si>
  <si>
    <t>8/1</t>
  </si>
  <si>
    <t>SA</t>
  </si>
  <si>
    <t>2025 APPROVED BUDGET</t>
  </si>
  <si>
    <t xml:space="preserve">  </t>
  </si>
  <si>
    <t>GOVT. STRATEGIC ACTIVITY (SERVICE WIDE)</t>
  </si>
  <si>
    <t>SOCIAL PROTECTION ACTIVITIES</t>
  </si>
  <si>
    <t>PROJECT DEVELOPMENT FUND (PPP)</t>
  </si>
  <si>
    <t>6/13</t>
  </si>
  <si>
    <t>10,000,000.00</t>
  </si>
  <si>
    <t>11,000,000.00</t>
  </si>
  <si>
    <t>FIELD &amp; CAMPING MATERIALS SUPPLIES</t>
  </si>
  <si>
    <t>ADMINISTRATIVE CODE:  023800100200                                                                                                                                                NAME OF MDA:PLANNING DEPARTMENT</t>
  </si>
  <si>
    <t>ADMINISTRATIVE CODE: 023800300100                                                                                                                             NAME OF MDA: PUBLIC PRIVATE PARTNERSHIP OFFICE</t>
  </si>
  <si>
    <t>ADMINISTRATIVE CODE:  023800400100                                                                                                                              NAME OF MDA: STATE CARES COR-ORDINATING UNIT (NG-CARES)</t>
  </si>
  <si>
    <t>ADMINISTRATIVE CODE:  023800600100                                                                                                                                  NAME OF MDA: FOOD AND NUTRITION DEPARTMENT</t>
  </si>
  <si>
    <t>ADMINISTRATIVE CODE:  023800700100                                                                                                                           NAME OF MDA: MONITORING AND EVALUATION DEPARTMENT</t>
  </si>
  <si>
    <t>DESCRPTION</t>
  </si>
  <si>
    <t>APPROVED 2025 BUDGETS</t>
  </si>
  <si>
    <t>2025 PERFORMANCE REVENUE/EXPENDITUREACTUALS (JANUARY TO SEPTEMBER)</t>
  </si>
  <si>
    <t>TOTAL 3YEARS BUDGETS</t>
  </si>
  <si>
    <t>MAINTENANCE OF SEA BOATS</t>
  </si>
  <si>
    <t>SURVEYING SERVICES</t>
  </si>
  <si>
    <t>PURCHASE OF SEA BOATS</t>
  </si>
  <si>
    <t>PURCHASE OF DIVING EQUIPMENT</t>
  </si>
  <si>
    <t>CONSTRUCTION / PROVISION OF WATER-WAYS</t>
  </si>
  <si>
    <t>CONSTRUCTION OF BOUNDARY PILLARS/ RIGHT OF WAYS</t>
  </si>
  <si>
    <t>REHABILITATION / REPAIRS - WATER-WAY</t>
  </si>
  <si>
    <t>TREE PLANTING</t>
  </si>
  <si>
    <t xml:space="preserve">WILDLIFE CONSERVATION </t>
  </si>
  <si>
    <t>WATER POLLUTION PREVENTION &amp; CONTROL</t>
  </si>
  <si>
    <t>12/05</t>
  </si>
  <si>
    <t>ADMINISTRATIVE CODE:  026100100100                                                                       NAME OF MDA: MINISTRY OF MARINE AND BLUE ECONOMY</t>
  </si>
  <si>
    <t xml:space="preserve">FUND CODE: </t>
  </si>
  <si>
    <t>TOWN PLANNING SERVICES</t>
  </si>
  <si>
    <t>PURCHASE / ACQUISITION OF LAND</t>
  </si>
  <si>
    <t>PURCHASE OF RESIDENTIAL BUILDINGS</t>
  </si>
  <si>
    <t>REHABILITATION / REPAIRS - HOUSING</t>
  </si>
  <si>
    <t>ADMINISTRATIVE CODE: 026000100100                                                                                                                                    NAME OF MDA: MINISTRY OF LANDS AND SURVEY</t>
  </si>
  <si>
    <t>ADMINISTRATIVE CODE: 026000100100                                                                       NAME OF MDA: MINISTRY OF LAND AND SURVEY</t>
  </si>
  <si>
    <t>ADMINISTRATIVE CODE: 026000200100                                                                                                                              NAME OF MDA: OFFICE OF THE SURVEYOR GENERAL</t>
  </si>
  <si>
    <t>ADMINISTRATIVE CODE:   026000200100                                                                     NAME OF MDA: OFFICE OF THE SURVEYOR GENERAL</t>
  </si>
  <si>
    <t>16/8</t>
  </si>
  <si>
    <t>BILL BOARD ADVERTISEMENT FEES</t>
  </si>
  <si>
    <t>DEVELOPMENT LEVIES</t>
  </si>
  <si>
    <t>FINES - GENERAL</t>
  </si>
  <si>
    <t>FINES &amp; FEES</t>
  </si>
  <si>
    <t>ARCHITECTURAL SERVICES</t>
  </si>
  <si>
    <t>DEMOLITION EXERCISE EXPENSES</t>
  </si>
  <si>
    <t>ADMINISTRATIVE CODE: 026000300100                                                                                                                          NAME OF MDA: PHYSICAL PLANNING AND DEVELOPMENT BOARD</t>
  </si>
  <si>
    <t>ADMINISTRATIVE CODE: 02600300100                                                                   NAME OF MDA: PYSICAL PLANNING AND DEVELOPMENT BOARD</t>
  </si>
  <si>
    <t>LAND USE FEES /CERTIFICATE OF OCCUPANCY</t>
  </si>
  <si>
    <t>CONSTRUCTION / PROVISION OF HOUSING</t>
  </si>
  <si>
    <t xml:space="preserve">PERSONNEL  </t>
  </si>
  <si>
    <t xml:space="preserve">OVERHEAD </t>
  </si>
  <si>
    <t>5/13</t>
  </si>
  <si>
    <t>14/01</t>
  </si>
  <si>
    <t>ADMINISTRATIVE CODE:021500100100                               NAME OF MDA:  MINISTRY OF AGRICULTURE AND NATURAL RESOURCES</t>
  </si>
  <si>
    <t>ADMINISTRATIVE CODE: 022800100100                                                        NAME OF MDA:  MINISTRY OF COMMUNICATION,SCIENCE AND TECHNOLOGY</t>
  </si>
  <si>
    <t>ADMINISTRATIVE CODE:  022800100200                                                                                    NAME OF MDA: e-GOVERNANCE BUREAU</t>
  </si>
  <si>
    <t>ADMINISTRATIVE CODE:023100100200                                                                                       NAME OF MDA:BAYELSA STATE WATER BOARD</t>
  </si>
  <si>
    <t xml:space="preserve">ADMINISTRATIVE CODE: 23300100100                                                                              NAME OF MDA: MINISTRY OF MINERAL RESOURCES </t>
  </si>
  <si>
    <t>ADMINISTRATIVE CODE: 02360400200                                                             NAME OF MDA:  INTERNATIONAL INSTITUTE OF TOURISM AND HOSPITALITY</t>
  </si>
  <si>
    <t>ADMINISTRATIVE CODE:  023600300100                                                         NAME OF MDA: TOURISM DEVELOPMENT &amp; HOTEL LICENCING AGENCY</t>
  </si>
  <si>
    <t>ADMINISTRATIVE CODE:   0023900100100                                                                                  NAME OF MDA:  MINISTRY OF CULTURE</t>
  </si>
  <si>
    <t>ADMINISTRATIVE CODE: 023900300100                                                                              NAME OF MDA: COUNCIL FOR ARTS AND CULTURE</t>
  </si>
  <si>
    <t>ADMINISTRATIVE CODE: 026900100100                                                                         NAME OF MDA:   MINISTRY OF IJAW NATIONAL AFFAIRS</t>
  </si>
  <si>
    <t>ADMINISTRATIVE CODE: 023800100100                                                                       NAME OF MDA: MINISTRY OF BUDGET AND ECONOMIC PLANNING</t>
  </si>
  <si>
    <t>ADMINISTRATIVE CODE:  026000600200                  NAME OF MDA: BAYELSA STATE HOUSING AND PROPERTY DEVELOPMENT AUTHORITY</t>
  </si>
  <si>
    <t>ADMINISTRATIVE CODE: 021500100100                                                                                                                    NAME OF MDA:   MINISTRY OF AGRICULTURE AND NATURAL RESOURCES</t>
  </si>
  <si>
    <t>ADMINISTRATIVE CODE: 021500200100                                                                                                                                        NAME OF MDA: SCHOOL TO LAND AUHTORITY</t>
  </si>
  <si>
    <t>ADMINISTRATIVE CODE: 0215000300100                                                                                                                                                               NAME OF MDA: FADAMA</t>
  </si>
  <si>
    <t>ADMINISTRATIVE CODE:    021500500100                                                                                                                             NAME OF MDA:     LIVESTOCK MANAGEMENT COMMITTEE</t>
  </si>
  <si>
    <t>ADMINISTRATIVE CODE: 022000100100                                                                                                                                             NAME OF MDA: MINISTRY OF FINANCE</t>
  </si>
  <si>
    <t>ADMINISTRATIVE CODE: 022000200100                                                                                                                                              NAME OF MDA: STATE BUDGET OFFICE</t>
  </si>
  <si>
    <t>ADMINISTRATIVE CODE: 022200200100                                                                                                      NAME OF MDA:   BAYELSA STATE MICROFINANCE AND ENTERPRISES DEVELOPMENT</t>
  </si>
  <si>
    <t>ADMINISTRATIVE CODE: 022200300100                                                                                                                               NAME OF MDA: BUREAU FOR CO-OPERATIVE DEVELOPMENT</t>
  </si>
  <si>
    <t>ADMINISTRATIVE CODE: 022200500100                                                                                                              NAME OF MDA: BAYELSA STATE COMMODITIES AND EXPORT DEVELOPMENT AGENCY.</t>
  </si>
  <si>
    <t>ADMINISTRATIVE CODE:  023100100200                                                                                                                                     NAME OF MDA: NAME OF MDA:  WATER BOARD</t>
  </si>
  <si>
    <t>ADMINISTRATIVE CODE: 023600200100                                                                                                                  NAME OF MDA: INTERNATIONAL INSTITUTE OF TOURISM AND HOSPITALITY</t>
  </si>
  <si>
    <t>ADMINISTRATIVE CODE: 023900300100                                                                                                                                                 NAME OF MDA: COUNCIL ARTS AND CULTURE</t>
  </si>
  <si>
    <t>ADMINISTRATIVE CODE: 023800200100                                                                                                                                            NAME OF MDA: STATE BUREAU OF STATISTICS</t>
  </si>
  <si>
    <t>ADMINISTRATIVE CODE: 023800800100                                                                                                                           NAME OF MDA: STATE OPERATIONS COORDINATING UNIT (SOCU)</t>
  </si>
  <si>
    <t>ADMINISTRATIVE CODE: 027000100100                                                                                                                               NAME OF MDA: MINISTRY OF MARINE AND BLUE ECONOMY</t>
  </si>
  <si>
    <t>ADMINISTRATIVE CODE:  027000200100                                                                                                                                    NAME OF MDA: BAYELSA MARITIME ACADEMY</t>
  </si>
  <si>
    <t>CONSTRUCTION / PROVISION OF HOSPITALS / HEALTH CENTRES</t>
  </si>
  <si>
    <t>ADMINISTRATIVE CODE: 0238000500100                                                                                                                       NAME OF MDA: COMMUNITY AND SOCIAL DEVELOPMENT AGENCY</t>
  </si>
  <si>
    <t>ADMINISTRATIVE CODE:  026000600100                                                                                                      NAME OF MDA: BAYELSA STATE HOUSING AND PROPERTY DEVELOPMENT AUTHORITY</t>
  </si>
  <si>
    <r>
      <t>PROGRAM CO</t>
    </r>
    <r>
      <rPr>
        <b/>
        <sz val="14"/>
        <rFont val="Calibri"/>
        <family val="2"/>
        <scheme val="minor"/>
      </rPr>
      <t>DE</t>
    </r>
  </si>
  <si>
    <t>Number of  Staff 2026</t>
  </si>
  <si>
    <r>
      <t xml:space="preserve">ADMINISTRATIVE CODE: 023600300100                                                                                                                     NAME OF MDA: </t>
    </r>
    <r>
      <rPr>
        <b/>
        <sz val="14"/>
        <color rgb="FF000000"/>
        <rFont val="Calibri"/>
        <family val="2"/>
        <scheme val="minor"/>
      </rPr>
      <t>TOURISM DEVELOPMENT &amp; HOTEL LICENCING AGENCY</t>
    </r>
  </si>
  <si>
    <t>ADMINISTRATIVE CODE: 026000500100                                                                                                               NAME OF MDA:   BAYELSA STATE GEOGRAPHIC INFORMATION SYSTEM AGENCY (BGIS)</t>
  </si>
  <si>
    <t>ADMINISTRATIVE CODE:  026000500100                                                         NAME OF MDA:  BAYELSA STATE GEOGRAPHIC INFORMATION SYSTEM AGENCY (BGIS)</t>
  </si>
  <si>
    <t>ADMINISTRATIVE CODE: 21500400100                                                                                                                               NAME OF MDA: AGRICULTURAL DEVELOPMENT PROGRAMME</t>
  </si>
  <si>
    <t>ADMINISTRATIVE CODE: 023600100100                                                                                                       NAME OF MDA: MINISTRY OF TOURISM DEVELOPMENT</t>
  </si>
  <si>
    <t>EARNINGS FROM TOURISM/CULTURE/ARTS CENTRES</t>
  </si>
  <si>
    <t>RENT ON GOVT. LAND</t>
  </si>
  <si>
    <t>ADMINISTRATIVE CODE: 023600100100                                                                       NAME OF MDA: MINISTRY OF TOURISM DEVELOPMENT</t>
  </si>
  <si>
    <t>N</t>
  </si>
  <si>
    <t>0</t>
  </si>
  <si>
    <t>9/14</t>
  </si>
  <si>
    <t>ADMINISTRATIVE CODE:      023800500600                                                                                                  NAME OF MDA: STATE OPERATIONS COORDINATING UNIT (SOCU)</t>
  </si>
  <si>
    <t>CAPITAL COST</t>
  </si>
  <si>
    <t>ADMINISTRATIVE CODE:   022000100200                                                                                  NAME OF MDA:   DEBT MANAGEMENT OFFICE</t>
  </si>
  <si>
    <t>ADMINISTRATIVE CODE: 022001200100                                                      NAME OF MDA: MINISTRY OF FINANCE INCORPORATED</t>
  </si>
  <si>
    <t>ADMINISTRATIVE CODE:  022000800100                                   NAME OF MDA: BAYELSA STATE BOARD OF INTERNAL REVENUE</t>
  </si>
  <si>
    <t>ADMINISTRATIVE CODE: 023100100100                                                                                                        NAME OF MDA:MINISTRY OF POWER</t>
  </si>
  <si>
    <t>CRECHE EXPENDITURE</t>
  </si>
  <si>
    <t>MEDICAL EXPENSES-INTERNATIONAL</t>
  </si>
  <si>
    <t>FOREIGN SCHOLARSHIP SCHEME</t>
  </si>
  <si>
    <t>LOCAL STUDENT FINANCING</t>
  </si>
  <si>
    <t>FESTIVAL SUPPORT</t>
  </si>
  <si>
    <t>GARNISHEE ORDER</t>
  </si>
  <si>
    <t>ACCREDITATION EXECISE EXPENSES</t>
  </si>
  <si>
    <t>SCHOOL CENSUS EXPENSES</t>
  </si>
  <si>
    <t>CLEARING OF GOODS IN SEAPORT/AIRPORT</t>
  </si>
  <si>
    <t>SCHOOL COMPETITION (NON SPORT) EXPENSES</t>
  </si>
  <si>
    <t>HEALTH CARE FINANCING/HEALTH EXPENDITURE &amp; TRACKING STUDY</t>
  </si>
  <si>
    <t>LOGISTCIS MANAGEMENT COORDINATING UNIT EXPENSES</t>
  </si>
  <si>
    <t>HEALTH MANAGEMENT INFORMATION SYSTEM EXPENSES</t>
  </si>
  <si>
    <t>STUDENT CLINICAL EXPERIENCE</t>
  </si>
  <si>
    <t>ADMINISTRATIVE CODE: 025200100100                                                                                            NAME OF MDA: MINISTRY OF WATER RESOURCES</t>
  </si>
  <si>
    <t>DIRECT TEACHING &amp; LABORATORY COST</t>
  </si>
  <si>
    <t>12/06</t>
  </si>
  <si>
    <t>12/07</t>
  </si>
  <si>
    <t>13/03</t>
  </si>
  <si>
    <t>TOTAL EXPENDITURE</t>
  </si>
  <si>
    <t>020000000000</t>
  </si>
  <si>
    <t>ECONOMIC SECTOR</t>
  </si>
  <si>
    <t>021500100100</t>
  </si>
  <si>
    <t>MINISTRY OF AGRICULTURE</t>
  </si>
  <si>
    <t>021500200100</t>
  </si>
  <si>
    <t>SCHOOL-TO-LAND AUTHORITY</t>
  </si>
  <si>
    <t>021500300100</t>
  </si>
  <si>
    <t>FADAMA</t>
  </si>
  <si>
    <t>021500400100</t>
  </si>
  <si>
    <t>AGRICULTURAL DEVELOPMENT PROGRAMME</t>
  </si>
  <si>
    <t>021500500100</t>
  </si>
  <si>
    <t>LIVESTOCK MANAGEMENT COMMITTEE</t>
  </si>
  <si>
    <t>022000100100</t>
  </si>
  <si>
    <t>MINISTRY OF FINANCE</t>
  </si>
  <si>
    <t>022000100200</t>
  </si>
  <si>
    <t>DEBT MANAGEMENT OFFICE</t>
  </si>
  <si>
    <t>022000200100</t>
  </si>
  <si>
    <t>STATE BUDGET OFFICE</t>
  </si>
  <si>
    <t>022000700100</t>
  </si>
  <si>
    <t>OFFICE OF THE ACCOUNTANT GENERAL</t>
  </si>
  <si>
    <t>022000800100</t>
  </si>
  <si>
    <t>BOARD OF INTERNAL REVEUNE - STATE</t>
  </si>
  <si>
    <t>022001200100</t>
  </si>
  <si>
    <t>MINISTRY OF FINANCE INCORPORATED (MOFI)</t>
  </si>
  <si>
    <t>022200100100</t>
  </si>
  <si>
    <t>MINISTRY OF TRADE, INVESTMENT AND INDUSTRY</t>
  </si>
  <si>
    <t>022200200100</t>
  </si>
  <si>
    <t>MICROFINANCE AND ENTERPRISES DEVELOPMENT AGENCY</t>
  </si>
  <si>
    <t>022200300100</t>
  </si>
  <si>
    <t>BUREAU FOR CO-OPERATIVE DEVELOPMENT</t>
  </si>
  <si>
    <t>022200400100</t>
  </si>
  <si>
    <t>BAYELSA STATE INVESTMENT PROMOTION AGENCY</t>
  </si>
  <si>
    <t>022200500100</t>
  </si>
  <si>
    <t>BAYELSA STATE COMMODITIES AND EXPORT DEVELOPMENT AGENCY</t>
  </si>
  <si>
    <t>022700100100</t>
  </si>
  <si>
    <t>MINISTRY OF LABOUR, EMPLOYMENT &amp; PRODUCTIVITY</t>
  </si>
  <si>
    <t>022800100100</t>
  </si>
  <si>
    <t>MINISTRY OF COMMUNICATION, SCIENCE AND TECHNOLOGY</t>
  </si>
  <si>
    <t>022800100200</t>
  </si>
  <si>
    <t>E-GOVERNANCE BUREAU</t>
  </si>
  <si>
    <t>022900100100</t>
  </si>
  <si>
    <t>MINISTRY OF TRANSPORT</t>
  </si>
  <si>
    <t>BAYELSA STATE WATER BOARD</t>
  </si>
  <si>
    <t>023300100100</t>
  </si>
  <si>
    <t>MINISTRY OF MINERAL RESOURCES</t>
  </si>
  <si>
    <t>023400100100</t>
  </si>
  <si>
    <t>MINISTRY OF WORKS AND INFRASTRUCTURE</t>
  </si>
  <si>
    <t>023600100100</t>
  </si>
  <si>
    <t>MINISTRY OF TOURISM DEVELOPMENT</t>
  </si>
  <si>
    <t>023600200100</t>
  </si>
  <si>
    <t>INTERNATIONAL INSTITUTE OF TOURISM AND HOSPITALITY</t>
  </si>
  <si>
    <t>023600300100</t>
  </si>
  <si>
    <t>TOURISM DEVELOPMENT AND HOTEL LICENSING AGENCY</t>
  </si>
  <si>
    <t>023900100100</t>
  </si>
  <si>
    <t>MINISTRY OF CULTURE</t>
  </si>
  <si>
    <t>023900200100</t>
  </si>
  <si>
    <t>MUSEUMS AND MONUMENTS</t>
  </si>
  <si>
    <t>023900300100</t>
  </si>
  <si>
    <t>COUNCIL FOR ARTS AND CULTURE</t>
  </si>
  <si>
    <t>026900100100</t>
  </si>
  <si>
    <t>MINISTRY OF IJAW NATIONAL AFFAIRS</t>
  </si>
  <si>
    <t>023800100100</t>
  </si>
  <si>
    <t>MINISTRY OF BUDGET AND ECONOMIC PLANNING</t>
  </si>
  <si>
    <t>023800100200</t>
  </si>
  <si>
    <t>PLANNING DEPARTMENT</t>
  </si>
  <si>
    <t>023800200100</t>
  </si>
  <si>
    <t>STATE BUREAU OF STATISTICS</t>
  </si>
  <si>
    <t>023800300100</t>
  </si>
  <si>
    <t>PUBLIC AND PRIVATE PARTNERSHIP OFFICE</t>
  </si>
  <si>
    <t>023800400100</t>
  </si>
  <si>
    <t>STATE CARES CO-ORDINATING UNIT (NG-CARES)</t>
  </si>
  <si>
    <t>023800500100</t>
  </si>
  <si>
    <t>COMMUNITY AND SOCIAL DEVELOPMENT AGENCY (CSDA)</t>
  </si>
  <si>
    <t>023800600100</t>
  </si>
  <si>
    <t>FOOD AND NUTRITION DEPARTMENT</t>
  </si>
  <si>
    <t>023800700100</t>
  </si>
  <si>
    <t>MONITORING AND EVALUATION DEPARTMENT</t>
  </si>
  <si>
    <t>023800800100</t>
  </si>
  <si>
    <t>STATE OPERATING COORDINATING UNIT (SOCU)</t>
  </si>
  <si>
    <t>027000100100</t>
  </si>
  <si>
    <t>MINISTRY OF MARINE AND BLUE ECONOMY</t>
  </si>
  <si>
    <t>027000200100</t>
  </si>
  <si>
    <t>BAYELSA MARITIME ACADEMY</t>
  </si>
  <si>
    <t>026000100100</t>
  </si>
  <si>
    <t>MINISTRY OF LANDS AND SURVEY</t>
  </si>
  <si>
    <t>026000200100</t>
  </si>
  <si>
    <t xml:space="preserve">OFFICE OF THE SURVEYOR-GENERAL </t>
  </si>
  <si>
    <t>026000300100</t>
  </si>
  <si>
    <t>PHYSICAL PLANNING &amp; DEVELOPMENT BOARD</t>
  </si>
  <si>
    <t>026000400100</t>
  </si>
  <si>
    <t>NEW YENAGOA CITY DEVELOPMENT AGENCY</t>
  </si>
  <si>
    <t>026000500100</t>
  </si>
  <si>
    <t>BAYELSA STATE GEOGRAPHICAL INFORMATION SYSTEM</t>
  </si>
  <si>
    <t>026000600100</t>
  </si>
  <si>
    <t xml:space="preserve">BAYELSA STATE HOUSING  AND PROPERTY DEV. AUTHORITY </t>
  </si>
  <si>
    <t>025200200100</t>
  </si>
  <si>
    <t>025200100100</t>
  </si>
  <si>
    <t>MINISTRY OF WATER RESOURCES</t>
  </si>
  <si>
    <t>DEPRECIATION CHARGE FOR THE YEAR</t>
  </si>
  <si>
    <t>DEPRECIATION CHARGE FOR THE YEAR - GENERAL</t>
  </si>
  <si>
    <t>DEPRECIATION CHARGE - LAND &amp; BUILDINGS</t>
  </si>
  <si>
    <t>DEPRECIATION CHARGE - PLANT &amp; MACHINERIES</t>
  </si>
  <si>
    <t>DEPRECIATION CHARGE - MOTOR VEHICLE</t>
  </si>
  <si>
    <t>DEPRECIATION CHARGE - OFFICE EQUIPMENT</t>
  </si>
  <si>
    <t>DEPRECIATION CHARGE - ROADS</t>
  </si>
  <si>
    <t>DEPRECIATION CHARGE - INFRASTRUCTURE</t>
  </si>
  <si>
    <t>ADMINISTRATIVE CODE:    023100100100                                                                    NAME OF MDA: MINSTRY OF POWER</t>
  </si>
  <si>
    <t>ADMINISTRATIVE CODE:0252000100100                                                                        NAME OF MDA: MINISTRY OF WATER RESOURCES</t>
  </si>
  <si>
    <t>050000000000</t>
  </si>
  <si>
    <t>SOCIAL SECTOR</t>
  </si>
  <si>
    <t>051300100100</t>
  </si>
  <si>
    <t>MINISTRY OF YOUTH</t>
  </si>
  <si>
    <t>051300200100</t>
  </si>
  <si>
    <t>CENTRE FOR YOUTH DEVELOPMENT</t>
  </si>
  <si>
    <t>053900100100</t>
  </si>
  <si>
    <t>MINISTRY OF SPORTS DEVELOPMENT</t>
  </si>
  <si>
    <t>053900200100</t>
  </si>
  <si>
    <t>SPORTS COUNCIL</t>
  </si>
  <si>
    <t>053900300100</t>
  </si>
  <si>
    <t>BAYELSA STATE SPORTS ACADEMY</t>
  </si>
  <si>
    <t>051400100100</t>
  </si>
  <si>
    <t>MINISTRY OF WOMEN, CHILDREN AFFAIRS &amp; SOCIAL DEVELOPMENT</t>
  </si>
  <si>
    <t>051400200100</t>
  </si>
  <si>
    <t>PILGRIMS WELFARE BOARD</t>
  </si>
  <si>
    <t>051400300100</t>
  </si>
  <si>
    <t>CENTRE FOR WOMEN DEVELOPMENT</t>
  </si>
  <si>
    <t>051400400100</t>
  </si>
  <si>
    <t>BAYELSA STATE - NIGERIA FOR WOMEN PROJECT (NFWP)</t>
  </si>
  <si>
    <t>051700100100</t>
  </si>
  <si>
    <t>MINISTRY OF EDUCATION</t>
  </si>
  <si>
    <t>051700300100</t>
  </si>
  <si>
    <t>BAYELSA STATE UNIVERSAL BASIC EDUCATION (SUBEB)</t>
  </si>
  <si>
    <t>051700800100</t>
  </si>
  <si>
    <t>BAYELSA STATE LIBRARY BOARD</t>
  </si>
  <si>
    <t>051701000200</t>
  </si>
  <si>
    <t xml:space="preserve">STATE AGENCY FOR MASS EDUCATION (ADULT &amp; NON-FORMAL EDUCATION) </t>
  </si>
  <si>
    <t>051701000300</t>
  </si>
  <si>
    <t>TEACHERS TRAINING, REGISTRATION AND CERTIFICATION BOARD</t>
  </si>
  <si>
    <t>051701000400</t>
  </si>
  <si>
    <t>DIRECTORATE FOR EDUCATION INSPECTION AND POLICY SERVICES</t>
  </si>
  <si>
    <t>051701000500</t>
  </si>
  <si>
    <t>BAYELSA STATE INSTITUTE OF ENTREPRENEURSHIP AND VOCATIONAL TRAINING</t>
  </si>
  <si>
    <t>051701000600</t>
  </si>
  <si>
    <t>POST PRIMARY SCHOOLS BOARD (PPSB)</t>
  </si>
  <si>
    <t>051701000700</t>
  </si>
  <si>
    <t>SCIENCE AND TECHNOLOGY EDUCATION BOARD</t>
  </si>
  <si>
    <t>051701000800</t>
  </si>
  <si>
    <t>BAYELSA STATE SCHOLARSHIP BOARD</t>
  </si>
  <si>
    <t>051701000900</t>
  </si>
  <si>
    <t>HIGHER EDUCATION STUDENTS LOAN BOARD</t>
  </si>
  <si>
    <t>051701001000</t>
  </si>
  <si>
    <t>BAYELSA EDUCATION DEVELOPMENT TRUST FUND (EDTF)</t>
  </si>
  <si>
    <t>051702100100</t>
  </si>
  <si>
    <t>BAYELSA STATE POLYTECHNIC, ALEIBIRI</t>
  </si>
  <si>
    <t>051702100200</t>
  </si>
  <si>
    <t>ISAAC JASPER BORO COLLEGE OF EDUCATION</t>
  </si>
  <si>
    <t>051702100300</t>
  </si>
  <si>
    <t>NIGER DELTA UNIVERSITY (NDU)</t>
  </si>
  <si>
    <t>051702100400</t>
  </si>
  <si>
    <t>BAYELSA MEDICAL UNIVERSITY</t>
  </si>
  <si>
    <t>051702100500</t>
  </si>
  <si>
    <t>UNIVERSITY OF AFRICA</t>
  </si>
  <si>
    <t>052100100100</t>
  </si>
  <si>
    <t>MINISTRY OF HEALTH</t>
  </si>
  <si>
    <t>052100200100</t>
  </si>
  <si>
    <t>BAYELSA HEALTH INSURANCE SCHEME (BHIS)</t>
  </si>
  <si>
    <t>052100300100</t>
  </si>
  <si>
    <t>BAYELSA STATE PRIMARY HEALTH CARE BOARD</t>
  </si>
  <si>
    <t>052100400100</t>
  </si>
  <si>
    <t>NIGER DELTA UNIVERSITY TEACHING HOSPITAL (NDUTH)</t>
  </si>
  <si>
    <t>052100500100</t>
  </si>
  <si>
    <t>BAYELSA STATE HOSPITALS MANAGEMENT BOARD (HMB)</t>
  </si>
  <si>
    <t>052100500200</t>
  </si>
  <si>
    <t>BAYELSA STATE COLLEGE OF NURSING SCIENCES</t>
  </si>
  <si>
    <t>052100500400</t>
  </si>
  <si>
    <t>BAYELSA STATE COLLEGE OF HEALTH TECHNOLOGY (BYCOTECH)</t>
  </si>
  <si>
    <t>052100500500</t>
  </si>
  <si>
    <t>BAYELSA MEDICAL UNIVERSITY TEACHING HOSPITAL</t>
  </si>
  <si>
    <t>052100500600</t>
  </si>
  <si>
    <t>BAYELSA STATE PUBLIC HEALTH EMERGENCY MANAGEMENT/OPERATION CENTRE</t>
  </si>
  <si>
    <t>052100500700</t>
  </si>
  <si>
    <t>BAYELSA STATE MEDICAL EMERGENCY SERVICES</t>
  </si>
  <si>
    <t>053500100100</t>
  </si>
  <si>
    <t xml:space="preserve">MINISTRY OF ENVIRONMENT </t>
  </si>
  <si>
    <t>053500200100</t>
  </si>
  <si>
    <t>BAYELSA STATE PARKS AND GARDENS</t>
  </si>
  <si>
    <t>053505300100</t>
  </si>
  <si>
    <t>BAYELSA STATE ENVIRONMENTAL SANITATION AUTHORITY</t>
  </si>
  <si>
    <t>055100100100</t>
  </si>
  <si>
    <t>MINISTRY OF LOCAL GOVERNMENT AND CHIEFTAINCY AFFAIRS</t>
  </si>
  <si>
    <t>055100200100</t>
  </si>
  <si>
    <t>BAYELSA STATE TRADITIONAL RULERS COUNCIL</t>
  </si>
  <si>
    <t>055100300100</t>
  </si>
  <si>
    <t>FIRE SERVICE</t>
  </si>
  <si>
    <t>055100400100</t>
  </si>
  <si>
    <t>CRAFT DEVELOPMENT CENTRE</t>
  </si>
  <si>
    <t>055400100100</t>
  </si>
  <si>
    <t>MINISTRY OF COMMUNITY DEVELOPMENT</t>
  </si>
  <si>
    <t>ADMINISTRATIVE CODE: 051200100100                                                                                                                                                       NAME OF MDA: MINISTRY OF YOUTH DEVELOPMENT</t>
  </si>
  <si>
    <t>CONSTRUCTION / PROVISION OF FIXED ASSETS-GENERAL</t>
  </si>
  <si>
    <t>COUNTERPART FUNDING</t>
  </si>
  <si>
    <t>ADMINISTRATIVE CODE:    051200200200                                                                                                                  NAME OF MDA:         BAYELSA STATE CENTRE FOR YOUTH DEVELOPMENT</t>
  </si>
  <si>
    <t>02102</t>
  </si>
  <si>
    <t>02103</t>
  </si>
  <si>
    <t>02104</t>
  </si>
  <si>
    <t>02105</t>
  </si>
  <si>
    <t>02106</t>
  </si>
  <si>
    <t>02107</t>
  </si>
  <si>
    <t>02108</t>
  </si>
  <si>
    <t>02109</t>
  </si>
  <si>
    <t>02110</t>
  </si>
  <si>
    <t>02111</t>
  </si>
  <si>
    <t>02112</t>
  </si>
  <si>
    <t>02113</t>
  </si>
  <si>
    <t>02114</t>
  </si>
  <si>
    <t>02115</t>
  </si>
  <si>
    <t>02117</t>
  </si>
  <si>
    <t>02118</t>
  </si>
  <si>
    <t>02119</t>
  </si>
  <si>
    <t>02120</t>
  </si>
  <si>
    <t>02121</t>
  </si>
  <si>
    <t>02122</t>
  </si>
  <si>
    <t>02123</t>
  </si>
  <si>
    <t>02124</t>
  </si>
  <si>
    <t>ADMINISTRATIVE CODE:       053900100100                                                                                                                                        NAME OF MDA:   MINISTRY OF SPORT DEVELOPMENT</t>
  </si>
  <si>
    <t>PURCHASE OF SPORTING / GAMING EQUIPMENT</t>
  </si>
  <si>
    <t>CONSTRUCTION / PROVISION OF SPORTING FACILITIES</t>
  </si>
  <si>
    <t>REHABILITATION / REPAIRS - HOSPITAL / HEALTH CENTRES</t>
  </si>
  <si>
    <t>REHABILITATION / REPAIRS - SPORTING FACILITIES</t>
  </si>
  <si>
    <t>ADMINISTRATIVE CODE:      051300200100                                                                                                                                                    NAME OF MDA: BAYELSA STATE SPORTS COUNCIL</t>
  </si>
  <si>
    <t>ADMINISTRATIVE CODE:  051300300100                                                                                                                                    NAME OF MDA: BAYELSA STATE SPORTS ACADEMY ASOAMA</t>
  </si>
  <si>
    <t>ADMINISTRATIVE CODE:051400100100                                                                                           NAME OF MDA: MINISTRY OF WOMEN, CHILDREN AFFAIRS EMPOWERMENT AND SOCIAL DEVELOPMENT</t>
  </si>
  <si>
    <t>GENDER RESPONSE ACTIVITIES</t>
  </si>
  <si>
    <t>00070000010315</t>
  </si>
  <si>
    <t>00070000010316</t>
  </si>
  <si>
    <t>00070000010317</t>
  </si>
  <si>
    <t>00070000010318</t>
  </si>
  <si>
    <t>00070000010319</t>
  </si>
  <si>
    <t>00050000010107</t>
  </si>
  <si>
    <t>00070000020102</t>
  </si>
  <si>
    <t>MDA'S SUMMARY</t>
  </si>
  <si>
    <t>ADMINISTRATIVE CODE:      051400200100                                                                                                                                                         NAME OF MDA: PILGRIMS WELFARE BOARD</t>
  </si>
  <si>
    <t>ADMINISTRATIVE CODE:  051400300100                                                                                                                                                       NAME OF MDA: CENTRE FOR WOMEN DEVELOPMENT</t>
  </si>
  <si>
    <t xml:space="preserve">ADMINISTRATIVE CODE:          051400400100                                                                                                                              NAME OF MDA:  BAYELSA STATE - NIGERIA FOR WOMEN PROJECT </t>
  </si>
  <si>
    <t>ADMINISTRATIVE CODE: 055700100100                                                                                                                                                                  NAME OF MDA: MINISTRY OF EDUCATION</t>
  </si>
  <si>
    <t>PRIVATE SCHOOLS LICENSES</t>
  </si>
  <si>
    <t>SPECIAL INTERVENTION ACTIVITIES</t>
  </si>
  <si>
    <t>TRANSFERS-PAYMENT</t>
  </si>
  <si>
    <t xml:space="preserve">TRANSFER FOR JUDGEMENT DEBT </t>
  </si>
  <si>
    <t>CONSTRUCTION / PROVISION OF PUBLIC SCHOOLS</t>
  </si>
  <si>
    <t>REHABILITATION / REPAIRS - PUBLIC SCHOOLS</t>
  </si>
  <si>
    <t>REHABILITATION / REPAIRS - FIRE FIGHTING STATIONS</t>
  </si>
  <si>
    <t>REHABILITATION / REPAIRS - LIBRARIES</t>
  </si>
  <si>
    <t xml:space="preserve"> MDA SUMMARY</t>
  </si>
  <si>
    <t>ADMINISTRATIVE CODE: 051700300100                                                                                                                        NAME OF MDA: BAYELSA STATE UNIVERSAL BASIC EDUCATION BOARD (SUBEB)</t>
  </si>
  <si>
    <t>HOPEGOV ACTIVITIES</t>
  </si>
  <si>
    <t>ADMINISTRATIVE CODE:          051700800100                                                                                                                                                 NAME OF MDA: BAYELSA STATE LIBRARY BOARD</t>
  </si>
  <si>
    <t>ADMINISTRATIVE CODE: 05170100200                                                                                                                                                  NAME OF MDA:BAYELSA STATE AGENCY FOR MASS EDUCATION</t>
  </si>
  <si>
    <t>ADMINISTRATIVE CODE: 051701000300                                                                                                                                    NAME OF MDA: TEACHER TRAINING, REGISTRATION AND CERTIFICATION BOARD</t>
  </si>
  <si>
    <t>ADMINISTRATIVE CODE: 051701000400                                                                                                                    NAME OF MDA: DIRECTORATE FOR EDUCATION INSPECTION AND POLICY SERVICES</t>
  </si>
  <si>
    <t xml:space="preserve">                                                                                                                                                                                                                       BAYELSA STATE GOVERNMENT OF NIGERIA                 </t>
  </si>
  <si>
    <t>ADMINISTRATIVE CODE:  051701000500                                                                          NAME OF MDA:  INSTITUTE OF ENTREPRENEURSHIP AND VOCATIONAL TRAINING</t>
  </si>
  <si>
    <t>SHIS CONTRIBUTION (BAYELSA STATE HEALTH INSURANCE SCHEME-BHIS)</t>
  </si>
  <si>
    <t>MAINTENANCE OF AIRCRAFTS</t>
  </si>
  <si>
    <t>SECURITY VOTE (INCLUDING OPERATIONS)</t>
  </si>
  <si>
    <t>AGRICULTURAL CONSULTING</t>
  </si>
  <si>
    <t>COOKING GAS/FUEL COST</t>
  </si>
  <si>
    <t>LOSS ON FOREIGN EXCHANGE</t>
  </si>
  <si>
    <t>RECRUITMENT AND APPOINTMENT (SERVICE WIDE)</t>
  </si>
  <si>
    <t>DISCIPLINE AND APPOITMENT (SERVICE WIDE)</t>
  </si>
  <si>
    <t>LOANS AND ADVANCES</t>
  </si>
  <si>
    <t>STAFF LOANS &amp; ADVANCES</t>
  </si>
  <si>
    <t>MOTOR CYCLE ADVANCES</t>
  </si>
  <si>
    <t>BICYCLE ADVANCES</t>
  </si>
  <si>
    <t>REFURBISHING ADVANCES</t>
  </si>
  <si>
    <t>FURNISHING ADVANCES</t>
  </si>
  <si>
    <t>HOUSING LOANS</t>
  </si>
  <si>
    <t>PURCHASE OFCANTEEN / KITCHEN EQUIPMENT</t>
  </si>
  <si>
    <t>ADMINISTRATIVE CODE:   051701000600                                                                                                                                                  NAME OF MDA: POST PRIMARY SCHOOLS BOARD (PPSB)</t>
  </si>
  <si>
    <t>ADMINISTRATIVE CODE: 051701000700                                                                                                                                                NAME OF MDA: SCIENCE AND TECHNOLOGY BOARD</t>
  </si>
  <si>
    <t>ADMINISTRATIVE CODE:             051701000800                                                                                                                                                       NAME OF MDA: SCHOLARSHIP BOARD</t>
  </si>
  <si>
    <t>PROGRAMME CODE</t>
  </si>
  <si>
    <t xml:space="preserve">ADMINISTRATIVE CODE:    051701000900                                                                                                                                NAME OF MDA: BAYELSA STATE HIGHER EDUCATION STUDENT LOAN BOARD </t>
  </si>
  <si>
    <t>ADMINISTRATIVE CODE:051701001000                                                                                                                      NAME OF MDA:BAYELSA STATE EDUCATION DEVELOPMENT TRUST FUND(EDTF)</t>
  </si>
  <si>
    <t>ADMINISTRATIVE CODE: 051701001100                                                                                                                                                NAME OF MDA: SPECIAL MATTERS COURT (EDUCATION)</t>
  </si>
  <si>
    <t>ADMINISTRATIVE CODE:              051702100100                                                                                                                                    NAME OF MDA: BAYELSA STATE POLYTECHNIC, ALEIBIRI</t>
  </si>
  <si>
    <t>SUBVENTION TO GOVERNMENT OWNED SCHOOLS</t>
  </si>
  <si>
    <t>Total</t>
  </si>
  <si>
    <t>ADMINISTRATIVE CODE:              051702100200                                                                                                                        NAME OF MDA: ISAAC JASPER BORO COLLEGE OF EDUCATION</t>
  </si>
  <si>
    <t>ADMINISTRATIVE CODE:              051702100300                                                                                                                                                      NAME OF MDA: NIGER DELTA UNIVERSITY</t>
  </si>
  <si>
    <t>ADMINISTRATIVE CODE:              051702100400                                                                                                                                                NAME OF MDA:BAYELSA MEDICAL UNIVERSITY</t>
  </si>
  <si>
    <t>ADMINISTRATIVE CODE:              051702100500                                                                                                                                                            NAME OF MDA: UNIVERSITY OF AFRICA</t>
  </si>
  <si>
    <t>ADMINISTRATIVE CODE:      052100100100                                                                                                                                                                    NAME OF MDA: MINISTRY OF HEALTH</t>
  </si>
  <si>
    <t>MEDICAL CONSULTANCY FEES</t>
  </si>
  <si>
    <t>LABORATORY FEES</t>
  </si>
  <si>
    <t>BIRTH &amp; DEATH REGISTRATION FEES</t>
  </si>
  <si>
    <t>22020101</t>
  </si>
  <si>
    <t>22020102</t>
  </si>
  <si>
    <t>22020103</t>
  </si>
  <si>
    <t>22020104</t>
  </si>
  <si>
    <t>22020301</t>
  </si>
  <si>
    <t>22020307</t>
  </si>
  <si>
    <t>22020310</t>
  </si>
  <si>
    <t>22020401</t>
  </si>
  <si>
    <t>22020402</t>
  </si>
  <si>
    <t>22020403</t>
  </si>
  <si>
    <t>22020405</t>
  </si>
  <si>
    <t>22020406</t>
  </si>
  <si>
    <t>22020408</t>
  </si>
  <si>
    <t>22020501</t>
  </si>
  <si>
    <t>22020502</t>
  </si>
  <si>
    <t>22020605</t>
  </si>
  <si>
    <t>22020705</t>
  </si>
  <si>
    <t>22020708</t>
  </si>
  <si>
    <t>22020803</t>
  </si>
  <si>
    <t>22021001</t>
  </si>
  <si>
    <t>22021002</t>
  </si>
  <si>
    <t>22021004</t>
  </si>
  <si>
    <t>22021006</t>
  </si>
  <si>
    <t>22021019</t>
  </si>
  <si>
    <t>22021044</t>
  </si>
  <si>
    <t>22021045</t>
  </si>
  <si>
    <t>22021046</t>
  </si>
  <si>
    <t>22021053</t>
  </si>
  <si>
    <t>STATE HEALTH ACCOUNT STUDY</t>
  </si>
  <si>
    <t>22021054</t>
  </si>
  <si>
    <t>DEVELOPMENT OF ANNUAL OPERATIONAL PLAN FOR HEALTH STUDY</t>
  </si>
  <si>
    <t>22021057</t>
  </si>
  <si>
    <t>EMERGENCY RESPONSES</t>
  </si>
  <si>
    <t>22021059</t>
  </si>
  <si>
    <t>SPECIAL INTERVENTION ACTIVITIESNEGLECTED TROPICAL DISEASES (NTDs) ACTIVITIES</t>
  </si>
  <si>
    <t>23010105</t>
  </si>
  <si>
    <t>23010107</t>
  </si>
  <si>
    <t>23010112</t>
  </si>
  <si>
    <t>23010122</t>
  </si>
  <si>
    <t>23010140</t>
  </si>
  <si>
    <t>23020101</t>
  </si>
  <si>
    <t>23020102</t>
  </si>
  <si>
    <t>23020105</t>
  </si>
  <si>
    <t>23020106</t>
  </si>
  <si>
    <t>23020114</t>
  </si>
  <si>
    <t>23030101</t>
  </si>
  <si>
    <t>23030105</t>
  </si>
  <si>
    <t>23050103</t>
  </si>
  <si>
    <t>ADMINISTRATIVE CODE: 052100200100                                                                                                                                                      NAME OF MDA: BAYELSA HEALTH INSURANCE SCHEME</t>
  </si>
  <si>
    <t>2026 BUDGET PROPASAL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</si>
  <si>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BAYELSA STATE GOVERNMENT OF NIGERIA</t>
  </si>
  <si>
    <t>ADMINISTRATIVE CODE:   052100300100                                                                                                                                             NAME OF MDA: BAYELSA STATE PRIMARY HEALTHCARE BOARD</t>
  </si>
  <si>
    <t>ADMINISTRATIVE CODE:   052100400100                                                                                                                                   NAME OF MDA:NIGER DELTA UNIVERSITY TEACHING HOSPITAL OKOLOBIRI</t>
  </si>
  <si>
    <t>ADMINISTRATIVE CODE:   052100500100                                                                                                                            NAME OF MDA:      BAYELSA STATE HOSPITALS MANAGEMENT BOARD</t>
  </si>
  <si>
    <t>00040000010105</t>
  </si>
  <si>
    <t>ADMINISTRATIVE CODE: 052100500200                                                                                                                                          NAME OF MDA:  BAYELSA STATE COLLEGE OF NURSING SCIENCES</t>
  </si>
  <si>
    <t xml:space="preserve">PURCHASE OF RESIDENTIAL FURNITURE </t>
  </si>
  <si>
    <t>ADMINISTRATIVE CODE:  052100500400                                                                                                                                  NAME OF MDA:  BAYELSA STATE COLLEGE OF HEALTH TECHNOLOGY</t>
  </si>
  <si>
    <t xml:space="preserve">ADMINISTRATIVE CODE:052100500500                                                                                                                               NAME OF MDA: BAYELSA MEDICAL UNIVERSITY TEACHING HOSPITAL </t>
  </si>
  <si>
    <t>ADMINISTRATIVE CODE:          052100500600                                                                                                                           NAME OF MDA: PUBLIC HEALTH EMERGENCY OPERATIONS CENTRE (PHEOC)</t>
  </si>
  <si>
    <t>2025 PERFORMANCE REVENUE/EXPENDITURE ACTUALS (JANUARY TO SEPTEMBER)</t>
  </si>
  <si>
    <t>ADMINISTRATIVE CODE: 052100500700                                                                                                                                               NAME OF MDA: BAYELSA STATE MEDICAL EMERGENCY SERVICES</t>
  </si>
  <si>
    <t>ADMINISTRATIVE CODE: 053500100100                                                                                                                                                         NAME OF MDA:      MINISTRY OF ENVIRONMENT</t>
  </si>
  <si>
    <t>BURIAL FEES</t>
  </si>
  <si>
    <t>TIMBER &amp; FORESTRY FEES</t>
  </si>
  <si>
    <t>MAINTENANCE OF DUMP-SITES</t>
  </si>
  <si>
    <t>CONSTRUCTION/PROVISION OF CEMETERIES</t>
  </si>
  <si>
    <t>INDUSTRIAL POLLUTION PREVENTION &amp; CONTROL</t>
  </si>
  <si>
    <t>PERSSONEL COST</t>
  </si>
  <si>
    <t>ADMINISTRATIVE CODE:          053500200100                                                                                                                                             NAME OF MDA:  BAYELSA STATE PARKS AND GARDENS</t>
  </si>
  <si>
    <t>ADMINISTRATIVE CODE:   053505300100                                                                                                                                            NAME OF MDA:  ENVIRONMENTAL SANITATION AUTHORITY</t>
  </si>
  <si>
    <t>BUSINESS/TRADE OPERATING FEES</t>
  </si>
  <si>
    <t>ADMINISTRATIVE CODE:   053505300100                                                                                                                                          NAME OF MDA:  ENVIRONMENTAL SANITATION AUTHORITY</t>
  </si>
  <si>
    <t>ADMINISTRATIVE CODE:       055100100100                                                                                                                   NAME OF MDA: MINISTRY OF LOCAL GOVERNMENT AND CHIEFTAINCY AFFAIRS</t>
  </si>
  <si>
    <t>MINOR ROAD MAINTENANCE</t>
  </si>
  <si>
    <t>CONSTRUCTION / PROVISION OF FIRE FIGHTING STATIONS</t>
  </si>
  <si>
    <t>ADMINISTRATIVE CODE:055100200100                                                                                                                                               NAME OF MDA:BAYELSA STATE TRADITIONAL RULERS COUNCIL</t>
  </si>
  <si>
    <t>ADMINISTRATIVE CODE: 055100300100                                                                                                                                                                               NAME OF MDA: FIRE SERVICE</t>
  </si>
  <si>
    <t>ADMINISTRATIVE CODE: 051100400100                                                                                                                                                                NAME OF MDA: CRAFT DEVELOPMENT CENTRE</t>
  </si>
  <si>
    <t>OVER HEAD</t>
  </si>
  <si>
    <t>ADMINISTRATIVE CODE: 055400100100                                                                                                   NAME OF MDA: MINISTRY OF COMMUNITY DEVELOPMENT</t>
  </si>
  <si>
    <t>MAINTENANCE OF RAILWAY EQUIPMENTS</t>
  </si>
  <si>
    <t>ADMINISTRATIVE CODE: 051200100100                                                                                                       NAME OF MDA: MINISTRY OF YOUTH DEVELOPMENT</t>
  </si>
  <si>
    <t>ADMINISTRATIVE CODE: 053900100100                                                                     NAME OF MDA: MINISTRY OF SPORTS DEVELOPMENT</t>
  </si>
  <si>
    <t>02/7</t>
  </si>
  <si>
    <t>ADMINISTRATIVE CODE:   053900200100                                                                     NAME OF MDA:  BAYELSA STATE SPORTS COUNCIL</t>
  </si>
  <si>
    <t>01/3</t>
  </si>
  <si>
    <t>01/4</t>
  </si>
  <si>
    <t>01/5</t>
  </si>
  <si>
    <t>01/7</t>
  </si>
  <si>
    <t>01/8</t>
  </si>
  <si>
    <t>01/9</t>
  </si>
  <si>
    <t>01/10</t>
  </si>
  <si>
    <t>01/11</t>
  </si>
  <si>
    <t>01/12</t>
  </si>
  <si>
    <t>01/13</t>
  </si>
  <si>
    <t>01/14</t>
  </si>
  <si>
    <t>02/3</t>
  </si>
  <si>
    <t>02/4</t>
  </si>
  <si>
    <t>02/9</t>
  </si>
  <si>
    <t>02/10</t>
  </si>
  <si>
    <t>02/11</t>
  </si>
  <si>
    <t>02/12</t>
  </si>
  <si>
    <t>02/13</t>
  </si>
  <si>
    <t>02/14</t>
  </si>
  <si>
    <t>03/1</t>
  </si>
  <si>
    <t>03/3</t>
  </si>
  <si>
    <t>03/4</t>
  </si>
  <si>
    <t>4/12</t>
  </si>
  <si>
    <t>5/1</t>
  </si>
  <si>
    <t>5/9</t>
  </si>
  <si>
    <t>8/15</t>
  </si>
  <si>
    <t>9/12</t>
  </si>
  <si>
    <t>9/13</t>
  </si>
  <si>
    <t>10/14</t>
  </si>
  <si>
    <t>ADMINISTRATIVE CODE: 051300300100                                                                        NAME OF MDA:  BAYELSA STATE SPORTS ACADEMY ASOAMA</t>
  </si>
  <si>
    <t>ADMINISTRATIVE CODE: 051400100100                   NAME OF MDA: MINISTRY OF WOMEN, CHILDREN AFFAIRS, EMPOWERMENT AND SOCIAL DEVELOPMENT</t>
  </si>
  <si>
    <t>ADMINISTRATIVE CODE:              051400200100                                                          NAME OF MDA:  PILGRIMS WELFARE BOARD</t>
  </si>
  <si>
    <t>ADMINISTRATIVE CODE:   055700100100                                                                      NAME OF MDA:  MINISTRY OF EDUCATION</t>
  </si>
  <si>
    <t>4/13</t>
  </si>
  <si>
    <t>ADMINISTRATIVE CODE: 0517003001000                                                                     NAME OF MDA: BAYELSA STATE UNIVERSAL BASIC EDUCATION BOARD (SUBEB)</t>
  </si>
  <si>
    <t>ADMINISTRATIVE CODE:          051700800100                                                        NAME OF MDA: BAYELSA STATE LIBRARY BOARD</t>
  </si>
  <si>
    <t>ADMINISTRATIVE CODE: 05170100200                                                     NAME OF MDA:  BAYELSA STATE AGENCY FOR MASS EDUCATION</t>
  </si>
  <si>
    <t xml:space="preserve">ADMINISTRATIVE CODE:    051701000300                               NAME OF MDA: TEACHER TRAINING, REGISTRATION AND CERTIFICATION BOARD </t>
  </si>
  <si>
    <t>ADMINISTRATIVE CODE:  051701000500                                                      NAME OF MDA:  INSTITUTE OF ENTREPRENEURSHIP AND VOCATIONAL TRAINING</t>
  </si>
  <si>
    <t>ADMINISTRATIVE CODE:        051701000600                                                              NAME OF MDA:     POST PRIMARY SCHOOLS BOARD (PPSB)</t>
  </si>
  <si>
    <t>16/9</t>
  </si>
  <si>
    <t>17/9</t>
  </si>
  <si>
    <t>ADMINISTRATIVE CODE:  051701000800                                                                      NAME OF MDA: SCHOLARSHIP BOARD</t>
  </si>
  <si>
    <t>ADMINISTRATIVE CODE:  051701000900                                                                      NAME OF MDA: BAYELSA STATE HIGHER EDUCATION STUDENT LOAN BOARD</t>
  </si>
  <si>
    <t>ADMINISTRATIVE CODE:051701001000                                         NAME OF MDA:BAYELSA STATE EDUCATION DEVELOPMENT TRUST FUND(EDTF)</t>
  </si>
  <si>
    <t>ADMINISTRATIVE CODE: 051701001100                                                                     NAME OF MDA: SPECIAL MATTERS COURT (EDUCATION)</t>
  </si>
  <si>
    <t>President</t>
  </si>
  <si>
    <t>Juudge</t>
  </si>
  <si>
    <t>Chf. Registrar</t>
  </si>
  <si>
    <t>Dep Registrar</t>
  </si>
  <si>
    <t>Asst Dep Registrar</t>
  </si>
  <si>
    <t>Research Officer</t>
  </si>
  <si>
    <t>ADMINISTRATIVE CODE:      052100100100                                                               NAME OF MDA: MINISTRY OF HEALTH</t>
  </si>
  <si>
    <t>11/6</t>
  </si>
  <si>
    <t>11/8</t>
  </si>
  <si>
    <t>11/11</t>
  </si>
  <si>
    <t>13/04</t>
  </si>
  <si>
    <t>15/07</t>
  </si>
  <si>
    <t>ADMINISTRATIVE CODE:   052100200100                                                                   NAME OF MDA: BAYELSA HEALTH INSURANCE SCHEME</t>
  </si>
  <si>
    <t>ADMINISTRATIVE CODE:   052100400100                  NAME OF MDA:NIGER DELTA UNIVERSITY TEACHING HOSPITAL OKOLOBIRI</t>
  </si>
  <si>
    <t>11/1</t>
  </si>
  <si>
    <t>CMD</t>
  </si>
  <si>
    <t>MEDICAL DOCTORS</t>
  </si>
  <si>
    <t>CONMESS 3/2</t>
  </si>
  <si>
    <t>CONMESS 3/4</t>
  </si>
  <si>
    <t>CONMESS 3/5</t>
  </si>
  <si>
    <t>CONMESS 3/6</t>
  </si>
  <si>
    <t>CONMESS 3/7</t>
  </si>
  <si>
    <t>CONMESS 4/2</t>
  </si>
  <si>
    <t>CONMESS 5/1</t>
  </si>
  <si>
    <t>CONMESS 5/2</t>
  </si>
  <si>
    <t>CONMESS 5/3</t>
  </si>
  <si>
    <t>CONMESS 5/5</t>
  </si>
  <si>
    <t>CONMESS 5/6</t>
  </si>
  <si>
    <t>CONMESS 6/2</t>
  </si>
  <si>
    <t>CONMESS 6/3</t>
  </si>
  <si>
    <t>CONMESS 6/5</t>
  </si>
  <si>
    <t>CONMESS 6/6</t>
  </si>
  <si>
    <t>CONMESS 7/4</t>
  </si>
  <si>
    <t>CONMESS 7/6</t>
  </si>
  <si>
    <t>CONMESS 7/9</t>
  </si>
  <si>
    <t>HONORARY CONSULTANT</t>
  </si>
  <si>
    <t>PART-TIME</t>
  </si>
  <si>
    <t>CONMESS 5/7</t>
  </si>
  <si>
    <t>CONMESS 5/9</t>
  </si>
  <si>
    <t>CONMESS 7/7</t>
  </si>
  <si>
    <t>ADMINISTRATIVE CODE:  052100500100                                                            NAME OF MDA:   BAYELSA STATE HOSPITALS MANAGEMENT BOARD</t>
  </si>
  <si>
    <t>12/08</t>
  </si>
  <si>
    <t>12/09</t>
  </si>
  <si>
    <t>13/01</t>
  </si>
  <si>
    <t>ADMINISTRATIVE CODE:     052100500200                                                            NAME OF MDA: BAYELSA STATE COLLEGE OF NURSING SCIENCES</t>
  </si>
  <si>
    <t>ADMINISTRATIVE CODE: 052100500500                                                                              NAME OF MDA: BAYELSA STATE MEDICAL UNIVERSITY TEACHING HOSPITAL</t>
  </si>
  <si>
    <t>ADMINISTRATIVE CODE: 053500100100                                                                      NAME OF MDA:      MINISTRY OF ENVIRONMENT</t>
  </si>
  <si>
    <t>16/02</t>
  </si>
  <si>
    <t>17/04</t>
  </si>
  <si>
    <t>ADMINISTRATIVE CODE:          053500200100                                          NAME OF MDA:  BAYELSA STATE PARKS AND GARDENS</t>
  </si>
  <si>
    <t>ADMINISTRATIVE CODE:           05350530010                                                                    NAME OF MDA:            ENVIRONMENTAL SANITATION AUTHORITY</t>
  </si>
  <si>
    <t>ADMINISTRATIVE CODE:           05350530010                                                                    NAME OF MDA:     ENVIRONMENTAL SANITATION AUTHORITY</t>
  </si>
  <si>
    <t>ADMINISTRATIVE CODE: 055100100100                                                                NAME OF MDA:  MINISTRY OF LOCAL GOVERNMENT AND CHIEFTAINCY AFFAIRS</t>
  </si>
  <si>
    <t>ADMINISTRATIVE CODE:055100200100                                                                  NAME OF MDA:BAYELSA STATE TRADITIONAL RULERS COUNCIL</t>
  </si>
  <si>
    <t>ADMINISTRATIVE CODE: 055400100100                                                             NAME OF MDA: MINISTRY OF COMMUNITY DEVELOPMENT</t>
  </si>
  <si>
    <t>CONPASS</t>
  </si>
  <si>
    <t>010000000000</t>
  </si>
  <si>
    <t>ADMINISTRATION SECTOR</t>
  </si>
  <si>
    <t>011100100100</t>
  </si>
  <si>
    <t>GOVERNMENT HOUSE</t>
  </si>
  <si>
    <t>011100100200</t>
  </si>
  <si>
    <t>DEPUTY GOVERNOR'S OFFICE</t>
  </si>
  <si>
    <t>011100200100</t>
  </si>
  <si>
    <t>PRINCIPAL EXECUTIVE SECRETARY</t>
  </si>
  <si>
    <t>011100200200</t>
  </si>
  <si>
    <t>DIRECTORATE OF INTER-GOVERNMENTAL AFFAIRS</t>
  </si>
  <si>
    <t>011103000100</t>
  </si>
  <si>
    <t xml:space="preserve">CHIEF ECONOMIC ADVISER  </t>
  </si>
  <si>
    <t>011100300200</t>
  </si>
  <si>
    <t>SPECIAL ADVISER POLITICAL MATTERS</t>
  </si>
  <si>
    <t>011100300300</t>
  </si>
  <si>
    <t>SPECIAL ADVISER  STATE SECURITY</t>
  </si>
  <si>
    <t>011100300400</t>
  </si>
  <si>
    <t>TECHNICAL ADVISER TREASURY, REVENUE &amp; ACCOUNTS</t>
  </si>
  <si>
    <t>011100300500</t>
  </si>
  <si>
    <t>SPECIAL ADVISER WOMEN IN POLITICS</t>
  </si>
  <si>
    <t>011100300600</t>
  </si>
  <si>
    <t>SPECIAL ADVISER YOUTH MOBILISATION</t>
  </si>
  <si>
    <t>011100300700</t>
  </si>
  <si>
    <t>TECHNICAL ADVISER BUDGET MATTERS</t>
  </si>
  <si>
    <t>011100300800</t>
  </si>
  <si>
    <t>TECHNICAL ADVISER CHIEFTAINCY AFFAIRS</t>
  </si>
  <si>
    <t>011100300900</t>
  </si>
  <si>
    <t>SPECIAL ADVISER ON OIL</t>
  </si>
  <si>
    <t>011100301100</t>
  </si>
  <si>
    <t>TECHNICAL ADVISER ECONOMIC DEVELOPMENT</t>
  </si>
  <si>
    <t>011100400100</t>
  </si>
  <si>
    <t>CHIEF HISTORIAN AND ARCHIVIST</t>
  </si>
  <si>
    <t>011100500100</t>
  </si>
  <si>
    <t>SUSTAINABLE DEVELOPMENT GOALS (SDGs)</t>
  </si>
  <si>
    <t>011100800100</t>
  </si>
  <si>
    <t>STATE EMERGENCY MANAGEMENT AGENCY (SEMA)</t>
  </si>
  <si>
    <t>011101000100</t>
  </si>
  <si>
    <t>DUE PROCESS BUREAU</t>
  </si>
  <si>
    <t>011103500100</t>
  </si>
  <si>
    <t>STATE PENSION BOARD</t>
  </si>
  <si>
    <t>011104400100</t>
  </si>
  <si>
    <t xml:space="preserve">BAYELSA PARTNERSHIP INITIATIVE AGENCY </t>
  </si>
  <si>
    <t>011104600100</t>
  </si>
  <si>
    <t>DIRECTORATE FOR PROJECT MONITORING AND EVALUATION</t>
  </si>
  <si>
    <t>011106000100</t>
  </si>
  <si>
    <t>BAYELSA STATE COMMUNITY SAFETY CORPS</t>
  </si>
  <si>
    <t>011108000100</t>
  </si>
  <si>
    <t>DIRECTORATE FOR FLOOD AND EROSION CONTROL</t>
  </si>
  <si>
    <t>011109000100</t>
  </si>
  <si>
    <t>SPECIAL ADVISER INVESTMENT MATTERS</t>
  </si>
  <si>
    <t>011200100100</t>
  </si>
  <si>
    <t>STATE ASSEMBLY MANAGEMENT / ADMINISTRATION</t>
  </si>
  <si>
    <t>011200300100</t>
  </si>
  <si>
    <t>STATE HOUSE OF ASSEMBLY</t>
  </si>
  <si>
    <t>011200400100</t>
  </si>
  <si>
    <t>BAYELSA STATE HOUSE OF ASSEMBLY SERVICE COMMISSION</t>
  </si>
  <si>
    <t>011200500100</t>
  </si>
  <si>
    <t xml:space="preserve">SPECIAL ADVISER LEGISLATIVE TO THE SPEAKER </t>
  </si>
  <si>
    <t>011200500300</t>
  </si>
  <si>
    <t>SPECIAL ADVISER MEDIA AND PUBLICITY TO THE SPEAKER</t>
  </si>
  <si>
    <t>011200500400</t>
  </si>
  <si>
    <t xml:space="preserve">SPECIAL ADVISER POLITICAL TO THE SPEAKER </t>
  </si>
  <si>
    <t>011200500500</t>
  </si>
  <si>
    <t xml:space="preserve">SPECIALADVISER SPECIAL DUTIES TO THE SPEAKER </t>
  </si>
  <si>
    <t>011200700100</t>
  </si>
  <si>
    <t xml:space="preserve">HOUSE COMMITTEES </t>
  </si>
  <si>
    <t>011200800100</t>
  </si>
  <si>
    <t>GENERAL SERVICES OFFICE</t>
  </si>
  <si>
    <t>011200800200</t>
  </si>
  <si>
    <t>LEGISLATIVE SERVICES DIRECTORATE</t>
  </si>
  <si>
    <t>011200800300</t>
  </si>
  <si>
    <t>ADMINISTRATIVE SERVICES</t>
  </si>
  <si>
    <t>011200800400</t>
  </si>
  <si>
    <t>FINANCE AND ACCOUNTS</t>
  </si>
  <si>
    <t>011200800500</t>
  </si>
  <si>
    <t>BUDGET, PLANNING, RESEARCH AND STATISTICS</t>
  </si>
  <si>
    <t>011200800600</t>
  </si>
  <si>
    <t>011202100100</t>
  </si>
  <si>
    <t>OFFICE OF THE SPEAKER.</t>
  </si>
  <si>
    <t>011202200100</t>
  </si>
  <si>
    <t>OFFICE OF THE CLERK OF THE HOUSE</t>
  </si>
  <si>
    <t>012300100100</t>
  </si>
  <si>
    <t>MINISTRY OF INFORMATION &amp; ORIENTATION</t>
  </si>
  <si>
    <t>012300200100</t>
  </si>
  <si>
    <t>NIGER DELTA TELEVISION AUTHORITY</t>
  </si>
  <si>
    <t>012300300100</t>
  </si>
  <si>
    <t xml:space="preserve">BAYELSA STATE BROADCASTING CORPORATION </t>
  </si>
  <si>
    <t>012300500100</t>
  </si>
  <si>
    <t>GOVERNMENT PRINTING PRESS</t>
  </si>
  <si>
    <t>012300600100</t>
  </si>
  <si>
    <t>BAYELSA STATE NEWSPAPERS CORPORATION</t>
  </si>
  <si>
    <t>012500100100</t>
  </si>
  <si>
    <t xml:space="preserve">HEAD OF SERVICE </t>
  </si>
  <si>
    <t>012500200100</t>
  </si>
  <si>
    <t>WELFARE   AND MANAGEMENT SERVICES</t>
  </si>
  <si>
    <t>012500300100</t>
  </si>
  <si>
    <t>ESTABLISHMENT, TRAINING &amp; PENSIONS BUREAU</t>
  </si>
  <si>
    <t>012500400100</t>
  </si>
  <si>
    <t xml:space="preserve">STATE PUBLIC SERVICE TRAINING INSTITUTE </t>
  </si>
  <si>
    <t>012500500100</t>
  </si>
  <si>
    <t>PUBLIC SERVICE RECORDS &amp; DOCUMENTATION CENTRE</t>
  </si>
  <si>
    <t>014000100100</t>
  </si>
  <si>
    <t>OFFICE OF THE STATE AUDITOR GENERAL</t>
  </si>
  <si>
    <t>014000200100</t>
  </si>
  <si>
    <t>AUDITOR GENERAL (LOCAL GOVERNMENTS)</t>
  </si>
  <si>
    <t>014000300100</t>
  </si>
  <si>
    <t>AUDIT SERVICE COMMISSION</t>
  </si>
  <si>
    <t>014700100100</t>
  </si>
  <si>
    <t>BAYELSA STATE CIVIL SERVICE COMMISSION</t>
  </si>
  <si>
    <t>014800100100</t>
  </si>
  <si>
    <t>BAYELSA STATE INDEPENDENT ELECTORAL COMMISSION (BYSIEC)</t>
  </si>
  <si>
    <t>014900100100</t>
  </si>
  <si>
    <t>LOCAL GOVERNMENT SERVICE COMMISSION</t>
  </si>
  <si>
    <t>014903600100</t>
  </si>
  <si>
    <t>LOCAL GOVERNMENT PENSIONS BOARD</t>
  </si>
  <si>
    <t>016100100100</t>
  </si>
  <si>
    <t>SECRETARY TO THE STATE GOVERNMENT(SSG)</t>
  </si>
  <si>
    <t>016100100200</t>
  </si>
  <si>
    <t>GENERAL SERVICES BUREAU (GOVERNOR'S OFFICE)</t>
  </si>
  <si>
    <t>016100100300</t>
  </si>
  <si>
    <t>POLITICAL &amp; ECONOMIC AFFAIRS BUREAU(SSG)</t>
  </si>
  <si>
    <t>016100100400</t>
  </si>
  <si>
    <t>EXCO SERVICES</t>
  </si>
  <si>
    <t>016100100500</t>
  </si>
  <si>
    <t>SPECIAL SERVICES BUREAU 1</t>
  </si>
  <si>
    <t>016100100600</t>
  </si>
  <si>
    <t>SPECIAL SERVICES BUREAU 2</t>
  </si>
  <si>
    <t>016100100700</t>
  </si>
  <si>
    <t>STATE ACTION COMMITTEE ON AIDS (SACA)</t>
  </si>
  <si>
    <t>016102100100</t>
  </si>
  <si>
    <t>BAYELSA HOUSE ABUJA</t>
  </si>
  <si>
    <t>016102100200</t>
  </si>
  <si>
    <t xml:space="preserve">LAGOS LIAISON OFFICE </t>
  </si>
  <si>
    <t>016102100300</t>
  </si>
  <si>
    <t>PORT HACOURT LIAISON OFFICE</t>
  </si>
  <si>
    <t>016700100100</t>
  </si>
  <si>
    <t>MINISTRY OF SPECIAL DUTIES (GENERAL DUTIES)</t>
  </si>
  <si>
    <t>016700100200</t>
  </si>
  <si>
    <t>MINISTRY OF SPECIAL DUTIES CENTRAL SENATORIAL DISTRICT</t>
  </si>
  <si>
    <t>016700100300</t>
  </si>
  <si>
    <t>MINISTRY OF SPECIAL DUTIES EAST SENATORIAL DISTRICT</t>
  </si>
  <si>
    <t>016700100400</t>
  </si>
  <si>
    <t>MINISTRY OF SPECIAL DUTIES WEST SENATORIAL DISTRICT</t>
  </si>
  <si>
    <t>016800100100</t>
  </si>
  <si>
    <t>MINISTRY OF SPECIAL PROJECTS</t>
  </si>
  <si>
    <t>016800200100</t>
  </si>
  <si>
    <t>DIRECT LABOUR AGENCY</t>
  </si>
  <si>
    <t>ADMINISTRATIVE CODE: 011100100100                                                                                                        NAME OF MDA: GOVERNMEN HOUSE</t>
  </si>
  <si>
    <t>ADMINISTRATIVE CODE:   011100100200                                                                                                     NAME OF MDA: DEPUTY GOVERNOR'S OFFICE</t>
  </si>
  <si>
    <t>ADMINISTRATIVE CODE: 011100200100                                                                                       NAME OF MDA: PRINCIPAL EXECUTIVE SECRETARY</t>
  </si>
  <si>
    <t>ADMINISTRATIVE CODE:                    011100200200                                                                                    NAME OF MDA: DIRECTORATE FOR INTER-GOVERNMENTAL AFFAIRS</t>
  </si>
  <si>
    <t>00130000010103</t>
  </si>
  <si>
    <t>ADMINISTRATIVE CODE: 011103000100                                                                                                       NAME OF MDA: CHIEF ECONOMIC ADVISER</t>
  </si>
  <si>
    <t>ADMINISTRATIVE CODE:                             011100300200                       NAME OF MDA: SPECIAL ADVISER, POLITICAL MATTERS</t>
  </si>
  <si>
    <t>ADMINISTRATIVE CODE: 011100200400                                                                                                        NAME OF MDA: S A SECURITY</t>
  </si>
  <si>
    <t>2024 FULL YEAR REVENUE/EXPENDITURE ACTUALS</t>
  </si>
  <si>
    <t xml:space="preserve"> EXPENDITURES</t>
  </si>
  <si>
    <t>ADMINISTRATIVE CODE: 011100200500                                                                                                     NAME OF MDA: OFFICE OF THE TECHNICAL ADVISOR TREASURY, REVENUE &amp; ACCOUNTS</t>
  </si>
  <si>
    <t xml:space="preserve">ADMINISTRATIVE CODE:      011100300500                                                                                                  NAME OF MDA: SA WOMEN IN POLITICS </t>
  </si>
  <si>
    <t>ADMINISTRATIVE CODE: 011100300600                                                                                                       NAME OF MDA: SPECIAL ADVISER YOUTH MOBILISATION</t>
  </si>
  <si>
    <t>ADMINISTRATIVE CODE: 0111003007000                                                                                         NAME OF MDA: TECHNICAL ADVISER BUDGET MATTERS</t>
  </si>
  <si>
    <t>ADMINISTRATIVE CODE: 011100201000                                                      NAME OF MDA: SA CHIEFTAINCY AFFAIRS</t>
  </si>
  <si>
    <t>INTERNATIONAL TRAING</t>
  </si>
  <si>
    <t xml:space="preserve">ADMINISTRATIVE CODE:     011100201100                                                                                                   NAME OF MDA:OFFICE OF THE SPECIAL ADVISER ON PETROLEUM OIL </t>
  </si>
  <si>
    <t>ADMINISTRATIVE CODE: 011100301100                                                                                                        NAME OF MDA: TECHNICAL ADVISER ECONOMIC DEVELOPMENT</t>
  </si>
  <si>
    <t>ADMINISTRATIVE CODE: 011100400100                                                                                           NAME OF MDA: CHIEF HISTORIAN AND ARCHIVIST</t>
  </si>
  <si>
    <t>ADMINISTRATIVE CODE: 011100500100                                                                                                       NAME OF MDA: SUSTAINABLE DEVELOPMENT (SDGs)</t>
  </si>
  <si>
    <t>ADMINISTRATIVE CODE:  011100800100                                                   NAME OF MDA: STATE EMERGENCY MANAGEMENT AGENCY (SEMA)</t>
  </si>
  <si>
    <t>ADMINISTRATIVE CODE:       011101000100                                                                                                 NAME OF MDA: DUE PROCESS BUREAU, YENAGOA</t>
  </si>
  <si>
    <t>00130000010104</t>
  </si>
  <si>
    <t>ADMINISTRATIVE CODE:011103500100                                                                                                        NAME OF MDA: BAYELSA STATE PENSIONS BOARD</t>
  </si>
  <si>
    <t>ADMINISTRATIVE CODE: 01110440001000                                                                                         NAME OF MDA: BAYELSA PARTNERSHIP INITIATIVE AGENCY</t>
  </si>
  <si>
    <t>ADMINISTRATIVE CODE: 011104600100                             MDA: DIRECTORATE FOR PROJECT MONITORING AND EVALUATION</t>
  </si>
  <si>
    <t>ADMINISTRATIVE CODE: 011106000100                                                                                                       NAME OF MDA: BAYELSA STATE COMMUNITY SAFETY CORPS</t>
  </si>
  <si>
    <t>ADMINISTRATIVE CODE: 011108000100                                                                                                       NAME OF MDA: DIRECTORATE OF FLOOD AND EROSION CONTROL</t>
  </si>
  <si>
    <t>PURCHASE OF OFFICE BUILDINGS</t>
  </si>
  <si>
    <t>ADMINISTRATIVE CODE:  011109000100                                                                                                      NAME OF MDA: SPECIAL ADVISER INVESTMENT MATTERS</t>
  </si>
  <si>
    <t>ADMINISTRATIVE CODE: 011200100100                                                                                                       NAME OF MDA: STATE ASSEMBLY MANAGEMENT / ADMINISTRATION</t>
  </si>
  <si>
    <t>5,000,000,.00</t>
  </si>
  <si>
    <t>2,350,000.000.00</t>
  </si>
  <si>
    <t>30,000,00.00</t>
  </si>
  <si>
    <t>857,143,00.00</t>
  </si>
  <si>
    <t>ADMINISTRATIVE CODE:  0112004020100                                                                                          NAME OF MDA: BAYELSA STATE HOUSE OF ASSEMBLY SERVICE COMMISSION</t>
  </si>
  <si>
    <t>2026 BUDGET PROPOSAL</t>
  </si>
  <si>
    <t>2027 BUDGET PROPOSAL</t>
  </si>
  <si>
    <t>2028 BUDGET PROPOSAL</t>
  </si>
  <si>
    <t>TRAVEL&amp; TRANSPORT - GENERAL</t>
  </si>
  <si>
    <t>ADMINISTRATIVE CODE: 011200500100                                                                                                        NAME OF MDA: SPECIAL ADVISER LEGISLATIVE TO THE SPEAKER</t>
  </si>
  <si>
    <t>011200500300  SPECIAL ADVISER MEDIA AND PUBLICITY TO THE SPEAKER</t>
  </si>
  <si>
    <t xml:space="preserve">                          ADMINISTRATIVE CODE: 011200500400                             SPECIAL ADVISER POLITICAL TO THE SPEAKER </t>
  </si>
  <si>
    <t>ADMINISTRATIVE CODE: 011200500500                                                                                                        NAME OF MDA: SPECIAL ADVISER SPECIAL DUTIES TO THE SPEAKER</t>
  </si>
  <si>
    <t>TOTAL 3-YEAR BUDGETS</t>
  </si>
  <si>
    <t>ADMINISTRATIVE CODE: 011200700100                                                                                                        NAME OF MDA: HOUSE COMMITTEES</t>
  </si>
  <si>
    <t>ADMINISTRATIVE CODE: 011200800100                                                                                                        NAME OF MDA: GENERAL SERVICES OFFICE</t>
  </si>
  <si>
    <t>ADMINISTRATIVE CODE: 011200800200                                                                                                        NAME OF MDA: LEGISLATIVE SERVICES DIRECTORATE</t>
  </si>
  <si>
    <t>ADMINISTRATIVE CODE: 011200800300                                                                                                       NAME OF MDA: ADMINISTRATIVE SERVICES</t>
  </si>
  <si>
    <t>ADMINISTRATIVE CODE: 011200800400                                                                                                       NAME OF MDA: FINANCE AND ACCOUNTS</t>
  </si>
  <si>
    <t>ADMINISTRATIVE CODE: 011200800500                                                                                                       NAME OF MDA: BUDGET, PLANNING, RESEARCH AND STATISTICS</t>
  </si>
  <si>
    <t>ADMINISTRATIVE CODE: 011200800600                                                                                                      NAME OF MDA: Legal Service Directorate</t>
  </si>
  <si>
    <t>ADMINISTRATIVE CODE:    011202100100                                                                                                    NAME OF MDA: OFFICE OF THE SPEAKER</t>
  </si>
  <si>
    <t>ADMINISTRATIVE CODE: 11202200100                                                                                                       NAME OF MDA: OFFICE OF THE CLERK OF THE HOUSE</t>
  </si>
  <si>
    <t>ADMINISTRATIVE CODE: 012300100100                                                                           NAME OF MDA: MINISTRY OF INFORMATION, ORIENTATION AND STRATEGY</t>
  </si>
  <si>
    <t>CONSTRUCTION / PROVISION OF LIBRARIES</t>
  </si>
  <si>
    <t>ADMINISTRATIVE CODE:    012300200100                                                                                                    NAME OF MDA: NIGER DELTA TELEVISION AUTHORITY</t>
  </si>
  <si>
    <t>2024 FULL YEAR REVENUE/
EXPENDITURE ACTUALS</t>
  </si>
  <si>
    <t>RADIO/TELEVISION STATION LICENSES</t>
  </si>
  <si>
    <t>.</t>
  </si>
  <si>
    <t>ADMINISTRATIVE CODE: 012300300100                                                                                                       NAME OF MDA:BAYELSA STATE BROADCASTING CORPORATION</t>
  </si>
  <si>
    <t>FILMS CENSORSHIP/ PRODUCTION FEES</t>
  </si>
  <si>
    <t>2</t>
  </si>
  <si>
    <t>21</t>
  </si>
  <si>
    <t>2101</t>
  </si>
  <si>
    <t>210101</t>
  </si>
  <si>
    <t>21010101</t>
  </si>
  <si>
    <t>2102</t>
  </si>
  <si>
    <t>210201</t>
  </si>
  <si>
    <t>21020101</t>
  </si>
  <si>
    <t>21020102</t>
  </si>
  <si>
    <t>22</t>
  </si>
  <si>
    <t>2202</t>
  </si>
  <si>
    <t>220201</t>
  </si>
  <si>
    <t>220202</t>
  </si>
  <si>
    <t>22020201</t>
  </si>
  <si>
    <t>220203</t>
  </si>
  <si>
    <t>220204</t>
  </si>
  <si>
    <t>22020411</t>
  </si>
  <si>
    <t>220208</t>
  </si>
  <si>
    <t>22020801</t>
  </si>
  <si>
    <t>23</t>
  </si>
  <si>
    <t>2301</t>
  </si>
  <si>
    <t>230101</t>
  </si>
  <si>
    <t>23010113</t>
  </si>
  <si>
    <t>23010114</t>
  </si>
  <si>
    <t>23010141</t>
  </si>
  <si>
    <t>2305</t>
  </si>
  <si>
    <t>230501</t>
  </si>
  <si>
    <t>ACQUISITION OF OTHER NON TANGIBLE ASSETS</t>
  </si>
  <si>
    <t>ADMINISTRATIVE CODE:                         012300500100                                                                               NAME OF MDA: GOVERNMENT PRINTING PRESS</t>
  </si>
  <si>
    <t>MAINTENANCE OF OFFICE BUILDING / RESIDENTIAL QRTS</t>
  </si>
  <si>
    <t>CONSTRUCTION / PROVISION OF OFFICE BUILDING</t>
  </si>
  <si>
    <t>CONSTRUCTION OF POWER GENERATING PLANTS</t>
  </si>
  <si>
    <t>ADMINISTRATIVE CODE:     012300600100                                                                                       NAME OF MDA:     BAYELSA STATE NEWSPAPER CORPORATION</t>
  </si>
  <si>
    <t>SALES OF JOURNAL &amp; PUBLICATIONS</t>
  </si>
  <si>
    <t>ADMINISTRATIVE CODE:      012500100100                                                     NAME OF MDA:   OFFICE OF THE HEAD OF SERVICE</t>
  </si>
  <si>
    <t>% EXPENDITURE</t>
  </si>
  <si>
    <t>ADMINISTRATIVE CODE:   012500200100                        NAME OF MDA:  MANAGEMENT AND WELFARE SERVICES BUREAU</t>
  </si>
  <si>
    <t>ADMINISTRATIVE CODE:   012500300100                                                                                           NAME OF MDA: ESTABLISHMENTS, TRAINING AND PENSIONS BUREAU</t>
  </si>
  <si>
    <t>ADMINISTRATIVE CODE:   012500400100                                                                                                      NAME OF MDA: PUBLIC SERVICE TRAINING INSTITUTE</t>
  </si>
  <si>
    <t>ADMINISTRATIVE CODE: 012500500100                                                                                                       NAME OF MDA: PUBLIC SERVICE RECORDS AND DOCUMENTATION CENTRE</t>
  </si>
  <si>
    <t>ADMINISTRATIVE CODE:            014000100100                                                                 NAME OF MDA: OFFICE OF THE STATE AUDITOR-GENERAL</t>
  </si>
  <si>
    <t>ADMINISTRATIVE CODE: 014000200100                                                                                           NAME OF MDA: OFFICE OF THE AUDITOR-GENERAL FOR LOCAL GOVERNMENTS</t>
  </si>
  <si>
    <t>2025 PERFORMANCE  REVENUE/EXPENDITURE ACTUALS (JANUARY TO SEPTEMBER)</t>
  </si>
  <si>
    <t>BAYELSA STATE GOVERNMENT OF NIGERIA
AUDIT SERVICE COMMISSION (2026 BUDGET)</t>
  </si>
  <si>
    <t>ADMINISTRATIVE CODE:   014000100100                                           NAME OF MDA: AUDIT SERVICE COMMISSION</t>
  </si>
  <si>
    <t>ADMINISTRATIVE CODE:                                      014700100100                                                                  NAME OF MDA:      CIVIL SERVICE COMMISSION</t>
  </si>
  <si>
    <t>014800100100                                                               BAYELSA STATE INDEPENDENT ELECTORAL COMMISSION (BYSIEC)</t>
  </si>
  <si>
    <t>APPROVED 2026 BUDGET</t>
  </si>
  <si>
    <t>APPROVED 2027 BUDGET</t>
  </si>
  <si>
    <t>APPROVED 2028 BUDGET</t>
  </si>
  <si>
    <t>OTHER ALLOWANCE</t>
  </si>
  <si>
    <t>ADMINISTRATIVE CODE:      014900100100       NAME OF MDA: LOCAL GOVERNMENT SERVICE COMMISSION.</t>
  </si>
  <si>
    <t>ADMINISTRATIVE CODE: 0149036001000                                                                                                       NAME OF MDA: LOCAL GOVERNMENT PENSION BOARD</t>
  </si>
  <si>
    <t>ADMINISTRATIVE CODE:   016100100100                                                                                                      NAME OF MDA: SECRETARY TO THE STATE GOVERNMENT</t>
  </si>
  <si>
    <t>ADMINISTRATIVE CODE:                     016100100200                                                                                   NAME OF MDA: GENERAL SERVICES BUREAU</t>
  </si>
  <si>
    <t>TRAINING GENERAL</t>
  </si>
  <si>
    <t>INTERNATIONAL TRAINING</t>
  </si>
  <si>
    <t>ADMINISTRATIVE CODE:   016100100300                                                                                                     NAME OF MDA: POLITICAL AND ECONOMIC AFFAIRS BUREAU</t>
  </si>
  <si>
    <t>ADMINISTRATIVE CODE:               016100100400                                                                                         NAME OF MDA: EXCO SERVICES BUREAU</t>
  </si>
  <si>
    <t>ADMINISTRATIVE CODE:   016100100500                                                                                                     NAME OF MDA: SPECIAL SERVICES BUREAU 1</t>
  </si>
  <si>
    <t>ADMINISTRATIVE CODE:  016100100600                                                                                                     NAME OF MDA: SPECIAL SERVICES BUREAU 2</t>
  </si>
  <si>
    <t xml:space="preserve">02101 </t>
  </si>
  <si>
    <t>ADMINISTRATIVE CODE:   016100100700                         NAME OF MDA: BAYELSA STATE AGENCY FOR THE CONTROL OF AIDS</t>
  </si>
  <si>
    <t>ADMINISTRATIVE CODE:  016102100100                                                                                                     NAME OF MDA: BAYELSA HOUSE ABUJA</t>
  </si>
  <si>
    <t>ADMINISTRATIVE CODE: 016102100300                                                                                                      NAME OF MDA: LAGOS LIAISON OFFICE</t>
  </si>
  <si>
    <t>ADMINISTRATIVE CODE:  016102100300                                                                                                     NAME OF MDA: PORT HARCOURT LIAISON OFFICE</t>
  </si>
  <si>
    <t>ADMINISTRATIVE CODE: 016700100100                                                                                                       NAME OF MDA: MINISTRY OF SPECIAL DUTIES, GENERAL SERVICES</t>
  </si>
  <si>
    <t>ADMINISTRATIVE CODE:  016700100200                                                                                                      NAME OF MDA: MINISTRY OF SPECIAL DUTIES CENTRAL</t>
  </si>
  <si>
    <t>ADMINISTRATIVE CODE:       016700100300                                                                                                 NAME OF MDA: MINISTRY OF SPECIAL DUTIES EAST SENATORIAL DISTRICT</t>
  </si>
  <si>
    <t>31,000,000.OO</t>
  </si>
  <si>
    <t>ADMINISTRATIVE CODE: 016700100400                                                                                                       NAME OF MDA: MINISTRY OF SPECIAL DUTIES WEST</t>
  </si>
  <si>
    <t>PURCHASE OF OFFICE FURNITURE AND FITTINGS</t>
  </si>
  <si>
    <t>ADMINISTRATIVE CODE:016800100100                                                                                                        NAME OF MDA:MINISTRY OF SPECIAL PROJECTS</t>
  </si>
  <si>
    <t>ADMINISTRATIVE CODE: 016800100200                                                                                                   NAME OF MDA:DIRECT LABOUR AGENCY</t>
  </si>
  <si>
    <t>ADMINISTRATIVE CODE:  011100100100                                                                       NAME OF MDA: GOVERNMEN HOUSE</t>
  </si>
  <si>
    <t>ADMINISTRATIVE CODE: 011100100200                                                                       NAME OF MDA: DEPUTY GOVERNOR'S OFFICE</t>
  </si>
  <si>
    <t xml:space="preserve">ADMINISTRATIVE CODE:                                                                        NAME OF MDA: </t>
  </si>
  <si>
    <t>ADMINISTRATIVE CODE:  011100500100                                                                      NAME OF MDA: SUSTAINABLE DEVELOPMENT GOALS (SDGs)</t>
  </si>
  <si>
    <t>ADMINISTRATIVE CODE:     011101000100                                                                   NAME OF MDA:  DUE PROCESS BUREAU, YENAGOA</t>
  </si>
  <si>
    <t>ADMINISTRATIVE CODE: 011103500100                                                                       NAME OF MDA: BAYELSA STATE PENSION BOARD</t>
  </si>
  <si>
    <t>ADMINISTRATIVE CODE: 011104600100                                      MDA: DIRECTORATE FOR PROJECT MONITORING AND EVALUATION</t>
  </si>
  <si>
    <t>ADMINISTRATIVE CODE: 011200100100                                                                        NAME OF MDA: STATE ASSEMBLY MANAGEMENT / ADMINISTRATION</t>
  </si>
  <si>
    <t>Clerk</t>
  </si>
  <si>
    <t>Deputy Clerk</t>
  </si>
  <si>
    <t>Sec.</t>
  </si>
  <si>
    <t>Speaker</t>
  </si>
  <si>
    <t>D. Speaker</t>
  </si>
  <si>
    <t>Chf of Staff</t>
  </si>
  <si>
    <t>Leg A 1</t>
  </si>
  <si>
    <t>leg A 2</t>
  </si>
  <si>
    <t>Members</t>
  </si>
  <si>
    <t>SSA</t>
  </si>
  <si>
    <t>ADMINISTRATIVE CODE: 011200400100                                                                       NAME OF MDA: BAYELSA STATE HOUSE OF ASSEMBLY SERVICE COMMISSION</t>
  </si>
  <si>
    <t>Financial Provision
2024</t>
  </si>
  <si>
    <t>Ex. Secretary</t>
  </si>
  <si>
    <t>ADMINISTRATIVE CODE: 012300100100                                                       NAME OF MDA: MINISTRY OF INFORMATION, ORIENTATION AND STRATEGY</t>
  </si>
  <si>
    <t>ADMINISTRATIVE CODE:                       012300200100                                                 NAME OF MDA: NIGER DELTA TELEVISION</t>
  </si>
  <si>
    <t>ADMINISTRATIVE CODE:  012300300100                                                                      NAME OF MDA: BAYELSA STATE BROADCASTING CORPORATION</t>
  </si>
  <si>
    <t>ADMINISTRATIVE CODE:        012300500100                                                                NAME OF MDA: GOVERNMENT PRINTING PRESS</t>
  </si>
  <si>
    <t>ADMINISTRATIVE CODE:     012300600100                                                                NAME OF MDA:      BAYELSA STATE NEWSPAPER CORPORATION</t>
  </si>
  <si>
    <t>D.Chf of Staff</t>
  </si>
  <si>
    <t>ADMINISTRATIVE CODE:   012500200100              NAME OF MDA:  MANAGEMENT AND WELFARE SERVICES BUREAU</t>
  </si>
  <si>
    <t>HOS</t>
  </si>
  <si>
    <t>ADMINISTRATIVE CODE:   012500300100                                        NAME OF MDA: ESTABLISHMENTS, TRAINING AND PENSIONS BUREAU</t>
  </si>
  <si>
    <t>ADMINISTRATIVE CODE: 012500400100                                                                       NAME OF MDA: PUBLIC SERVICE TRAINING INSTITUTE</t>
  </si>
  <si>
    <t>ADMINISTRATIVE CODE: 014000100100                      NAME OF MDA: OFFICE OF THE STATE AUDITOR-GENERAL</t>
  </si>
  <si>
    <t>State Audit 40% Wardrobe and Hazard Allowances</t>
  </si>
  <si>
    <t>AUDGEN</t>
  </si>
  <si>
    <t>Grand Total =</t>
  </si>
  <si>
    <t>ADMINISTRATIVE CODE: 014000200100                                                                       NAME OF MDA:OFFICE OF THE AUDITOR-GENERAL FOR LOCAL GOVERNMENT</t>
  </si>
  <si>
    <t>ADMINISTRATIVE CODE: 014700100100                                                                       NAME OF MDA:    CIVIL SERVICE COMMISSION</t>
  </si>
  <si>
    <t>ADMINISTRATIVE CODE:    14800800100                                                                            MDA: BAYELSA STATE INDEPENDENT ELECTORAL COMMISSION (BYSIEC)</t>
  </si>
  <si>
    <t>Gov's Rep</t>
  </si>
  <si>
    <t>GM</t>
  </si>
  <si>
    <t>Chairman</t>
  </si>
  <si>
    <t>V. Chairman</t>
  </si>
  <si>
    <t>ADMINISTRATIVE CODE:     016100100200                                                                      NAME OF MDA: GENERAL SERVICES BUREAU</t>
  </si>
  <si>
    <t>D.Chf of Staff (D. Gov)</t>
  </si>
  <si>
    <t>Principal Secretary to Gov</t>
  </si>
  <si>
    <t>Chief Press Secretary</t>
  </si>
  <si>
    <t>Chief Detail to Gov.</t>
  </si>
  <si>
    <t>Special Advisers to Gov.</t>
  </si>
  <si>
    <t>Technical Advisers</t>
  </si>
  <si>
    <t>Executive Assistants</t>
  </si>
  <si>
    <t>Technical Assistants</t>
  </si>
  <si>
    <t>Senior Research Cordinator</t>
  </si>
  <si>
    <t>Physician to the Gov.</t>
  </si>
  <si>
    <t>Personal Physician to Gov</t>
  </si>
  <si>
    <t>Orderly</t>
  </si>
  <si>
    <t>personal Asst 1</t>
  </si>
  <si>
    <t>Personal Asst. 2</t>
  </si>
  <si>
    <t>Personal Physician to Her Excellency wife of D-Gov</t>
  </si>
  <si>
    <t>Senior Special Assistants</t>
  </si>
  <si>
    <t>Senior Special Assistant Equivelents</t>
  </si>
  <si>
    <t>Special Assistants</t>
  </si>
  <si>
    <t>Special Assistants Equivalents</t>
  </si>
  <si>
    <t>Domestic Assistants</t>
  </si>
  <si>
    <t>State Cord. Comm Safety Corps</t>
  </si>
  <si>
    <t>Statutory Commission Chairmen</t>
  </si>
  <si>
    <t>Provost Bayelsa College of Nursing</t>
  </si>
  <si>
    <t>Statutory Commission Commissoners</t>
  </si>
  <si>
    <t>Directors General</t>
  </si>
  <si>
    <t>General Managers</t>
  </si>
  <si>
    <t>Managing Directors</t>
  </si>
  <si>
    <t>Executive Directors</t>
  </si>
  <si>
    <t>Executive Chairman (Acting)</t>
  </si>
  <si>
    <t xml:space="preserve">Executive Secretaries </t>
  </si>
  <si>
    <t>Governor's Special Representatives</t>
  </si>
  <si>
    <t>Rural Dev. Authority Chairmen</t>
  </si>
  <si>
    <t>Rural Dev. Authority Members</t>
  </si>
  <si>
    <t>State Advisory Committee on Comm. Dev</t>
  </si>
  <si>
    <t>Honourary Advisers</t>
  </si>
  <si>
    <t>Directors 1</t>
  </si>
  <si>
    <t>Directors 2</t>
  </si>
  <si>
    <t>Aide-De-Camp to the Governor</t>
  </si>
  <si>
    <t>Principal Security Officer</t>
  </si>
  <si>
    <t>Chaplain, King of Glory Chapel Government House</t>
  </si>
  <si>
    <t>Board Chairmen</t>
  </si>
  <si>
    <t>Board Secretaries</t>
  </si>
  <si>
    <t>Board Members</t>
  </si>
  <si>
    <t>Chief of Protocol Government House</t>
  </si>
  <si>
    <t>Local Government Education Authority Chairman</t>
  </si>
  <si>
    <t>Local Government Education Authority Executive Secr.</t>
  </si>
  <si>
    <t>Local Government Education Authority Member</t>
  </si>
  <si>
    <t>Local Government Health Authority Chairman</t>
  </si>
  <si>
    <t>Local Government Health Authority Secretary</t>
  </si>
  <si>
    <t>Local Government Health Authority Memebers</t>
  </si>
  <si>
    <t>Bayelsa State Vigilante- LGA Coord.</t>
  </si>
  <si>
    <t xml:space="preserve">Bayelsa State Vigilante- Constituency </t>
  </si>
  <si>
    <t>Bayelsa State Volunteers-LGA Coord.</t>
  </si>
  <si>
    <t>Bayelsa State Volunteers-Constituency. Coord.</t>
  </si>
  <si>
    <t>Bayelsa State Waterways Security-LGA Coord</t>
  </si>
  <si>
    <t>Bayelsa State Waterways Security-Const. Coord.</t>
  </si>
  <si>
    <t>Member, Grassroot Mobilization Committee</t>
  </si>
  <si>
    <t>Member,New Media Team</t>
  </si>
  <si>
    <t>Member, Musical/Technical Team</t>
  </si>
  <si>
    <t xml:space="preserve">Member, Religious Team </t>
  </si>
  <si>
    <t>Member, Gender Response Initiative Team (Grit)</t>
  </si>
  <si>
    <t>Veteran of Isaac Jasper Adaka Boro</t>
  </si>
  <si>
    <t>ADMINISTRATIVE CODE: 016102100100                                                                    NAME OF MDA: BAYELSA HOUSE ABUJA</t>
  </si>
  <si>
    <t>ADMINISTRATIVE CODE:  016102100300                                                                      NAME OF MDA: LAGOS LIAISON OFFICE</t>
  </si>
  <si>
    <t>ADMINISTRATIVE CODE:     016102100300                                                                   NAME OF MDA: PORT HARCOURT LIAISON OFFICE</t>
  </si>
  <si>
    <t>ADMINISTRATIVE CODE:  016700100100                                                                      NAME OF MDA: MINISTRY OF SPECIAL DUTIES SPECIAL SERVICES</t>
  </si>
  <si>
    <t>ADMINISTRATIVE CODE:         016700100300                                                                 NAME OF MDA:  MINISTRY OF SPECIAL DUTIES EAST SENATORIAL DISTRICT</t>
  </si>
  <si>
    <t>ADMINISTRATIVE CODE: 016700100400                                                                        NAME OF MDA:  MINISTRY OF SPECIAL DUTIES WEST</t>
  </si>
  <si>
    <t>ADMINISTRATIVE CODE: 016800100100                                                                     NAME OF MDA: Ministry of Special Projects</t>
  </si>
  <si>
    <t>030000000000</t>
  </si>
  <si>
    <t>LAW &amp; JUSTICE SECTOR</t>
  </si>
  <si>
    <t>031801100100</t>
  </si>
  <si>
    <t>JUDICIAL SERVICE COMMISSION</t>
  </si>
  <si>
    <t>031805100100</t>
  </si>
  <si>
    <t>HIGH COURT</t>
  </si>
  <si>
    <t>031805200100</t>
  </si>
  <si>
    <t>CUSTOMARY COURT OF APPEAL</t>
  </si>
  <si>
    <t>031805300100</t>
  </si>
  <si>
    <t>MULTI-DOOR COURT HOUSE</t>
  </si>
  <si>
    <t>032600100100</t>
  </si>
  <si>
    <t>MINISTRY OF JUSTICE</t>
  </si>
  <si>
    <t>032600200100</t>
  </si>
  <si>
    <t>DIRECTORATE FOR CITIZEN'S RIGHT</t>
  </si>
  <si>
    <t>032600300100</t>
  </si>
  <si>
    <t>ADMINISTRATOR-GENERAL &amp; PUBLIC TRUSTEE</t>
  </si>
  <si>
    <t>ADMINISTRATIVE CODE:  031801100100                                              NAME OF MDA: JUDICIAL SERVICE COMMISSION</t>
  </si>
  <si>
    <t>PURCHASE OF COMPUTERS PRINTERS</t>
  </si>
  <si>
    <t>ADMINISTRATIVE CODE:    031805100100                                                                                                    NAME OF MDA:  JUDICIARY (HIGH COURT)</t>
  </si>
  <si>
    <t>COURT FEES</t>
  </si>
  <si>
    <t>ADMINISTRATIVE CODE: 031805200100                                                                             NAME OF MDA: CUSTOMARY COURT OF APPEAL</t>
  </si>
  <si>
    <t>CONSTRUCTION / PROVISION OF FIXED ASSETS -GENERAL</t>
  </si>
  <si>
    <t>ADMINISTRATIVE CODE:  031805300100                                                         NAME OF MDA: BAYELSA MULTI-DOOR COURTHOUSE</t>
  </si>
  <si>
    <t>ADMINISTRATIVE CODE: 032600100100                                                                             NAME OF MDA: MINISTRY OF JUSTICE</t>
  </si>
  <si>
    <t>130000010103</t>
  </si>
  <si>
    <t>03101</t>
  </si>
  <si>
    <t>130000010104</t>
  </si>
  <si>
    <t>130000010105</t>
  </si>
  <si>
    <t>130000010106</t>
  </si>
  <si>
    <t>130000010107</t>
  </si>
  <si>
    <t>130000010108</t>
  </si>
  <si>
    <t>130000010110</t>
  </si>
  <si>
    <t>130000010111</t>
  </si>
  <si>
    <t>130000010112</t>
  </si>
  <si>
    <t>130000010113</t>
  </si>
  <si>
    <t>ADMINISTRATIVE CODE: 032600200100                                                                    NAME OF MDA: DIRECTORATE FOR CITIZEN'S RIGHT</t>
  </si>
  <si>
    <t>SOFTWARE CHARGES/LICENSE RENEWAL</t>
  </si>
  <si>
    <t>OFFICE STATIONERIES/COMPUTER CONSUMABLES</t>
  </si>
  <si>
    <t>MISCELLANEOUS EXPENSES - GENERAL</t>
  </si>
  <si>
    <t>ADMINISTRATIVE CODE: 032600300100                                                            NAME OF MDA: ADMINISTRATOR GENERAL &amp; PUBLIC TRUSTEE</t>
  </si>
  <si>
    <t>TEACHING AIDS/INSTRUCTION MATERIALS</t>
  </si>
  <si>
    <t>CONSULTING &amp; PROFESSIONAL SERVICEC-GENERAL</t>
  </si>
  <si>
    <t>REFRESHMENT &amp; MEALS/NUTRITION</t>
  </si>
  <si>
    <t>ADMINISTRATIVE CODE:      031801100100                                                                  NAME OF MDA: JUDICIAL SERVICE COMMISSION</t>
  </si>
  <si>
    <t>14/3</t>
  </si>
  <si>
    <t>PS(Secretary)</t>
  </si>
  <si>
    <t>ADMINISTRATIVE CODE:  031805100100                                                                    NAME OF MDA: HIGH COURT</t>
  </si>
  <si>
    <t>14/2</t>
  </si>
  <si>
    <t>14/4</t>
  </si>
  <si>
    <t>14/5</t>
  </si>
  <si>
    <t>14/6</t>
  </si>
  <si>
    <t>14/7</t>
  </si>
  <si>
    <t>15/3</t>
  </si>
  <si>
    <t>15/4</t>
  </si>
  <si>
    <t xml:space="preserve">Magistrate Grade II State Counsel </t>
  </si>
  <si>
    <t>CONLOSS</t>
  </si>
  <si>
    <t>10</t>
  </si>
  <si>
    <t xml:space="preserve">Magistrate Grade I State Counsel </t>
  </si>
  <si>
    <t>12</t>
  </si>
  <si>
    <t>Senior Magistrate Grade II Principal State Counsel</t>
  </si>
  <si>
    <t>13</t>
  </si>
  <si>
    <t>Senior Magistrate Grade I Chief State Counsel</t>
  </si>
  <si>
    <t>14</t>
  </si>
  <si>
    <t>Chief Magistrate Grade II Assistant Director</t>
  </si>
  <si>
    <t>15</t>
  </si>
  <si>
    <t>Chief Magistrate Grade I Deputy Director</t>
  </si>
  <si>
    <t>16</t>
  </si>
  <si>
    <t>Chief Magistrate Grade I</t>
  </si>
  <si>
    <t>17</t>
  </si>
  <si>
    <t>Chief Registrar/ Director</t>
  </si>
  <si>
    <t>CONSOLIDATED</t>
  </si>
  <si>
    <t>Consolidated</t>
  </si>
  <si>
    <t>ADMINISTRATIVE CODE: 031805200100                                                                       NAME OF MDA: CUSTOMARY COURT OF APPEAL</t>
  </si>
  <si>
    <t>14/1</t>
  </si>
  <si>
    <t>15/1</t>
  </si>
  <si>
    <t>PS(CHIEF REGISTRAR)</t>
  </si>
  <si>
    <t>ADMINISTRATIVE CODE:   032600100100                                                           NAME OF MDA: MINISTRY OF JUSTICE</t>
  </si>
  <si>
    <t>GJSS 10</t>
  </si>
  <si>
    <t>GJSS 13</t>
  </si>
  <si>
    <t>GJSS 14</t>
  </si>
  <si>
    <t>GJSS 15</t>
  </si>
  <si>
    <t>GJSS 16</t>
  </si>
  <si>
    <t>GJSS 17</t>
  </si>
  <si>
    <t>ADMINISTRATIVE CODE: 023800100100                                                                                   NAME OF MDA:     MINISTRY OF BUDGET AND ECONOMIC PLANNING</t>
  </si>
  <si>
    <t xml:space="preserve">ADMINISTRATIVE CODE:       026900100100                                                                                       NAME OF MDA:   MINISTRY OF IJAW NATIONAL AFFAIRS </t>
  </si>
  <si>
    <t>NON-REGULAR ALLOWANCE</t>
  </si>
  <si>
    <t>`</t>
  </si>
  <si>
    <t>ADMINISTRATIVE CODE:  026000400100                                                                                                                                                                                            NAME OF MDA: NEW YENAGOA CITY DEVELOPMENT AGENCY</t>
  </si>
  <si>
    <t>MINIMUM WAGE IMPLEMENTATION</t>
  </si>
  <si>
    <t>FOREIGN INTEREST / DISCOUNT - LONG TERM BORROWING</t>
  </si>
  <si>
    <t>DOMESTIC INTEREST / DISCOUNT - LONG TERM BORROWING</t>
  </si>
  <si>
    <t>FOREIGN PRINCIPAL</t>
  </si>
  <si>
    <t xml:space="preserve">FOREIGN PRINCIPAL - SHORT TERM BORROWINGS </t>
  </si>
  <si>
    <t>DOMESTIC PRINCIPAL</t>
  </si>
  <si>
    <t>DOMESTIC PRINCIPAL - LONG TERM BORROWING</t>
  </si>
  <si>
    <t>TRANSFERS TO RURAL DEVELOPMENT AUTHORITIES (RDAS -G32)</t>
  </si>
  <si>
    <t>SUBSIDIES  GENERAL</t>
  </si>
  <si>
    <t>OPENING BALANCE</t>
  </si>
  <si>
    <t xml:space="preserve">GOVERNMENT SHARE OF FAAC </t>
  </si>
  <si>
    <t>GOVERNMENT SHARE OF FAAC</t>
  </si>
  <si>
    <t>STATE GOVERNMENT SHARE OF STATUTORY REVENUES</t>
  </si>
  <si>
    <t>STATUTORY ALLOCATION</t>
  </si>
  <si>
    <t>13% DERIVATION</t>
  </si>
  <si>
    <t>STATE GOVERNMENT SHARE OF VAT</t>
  </si>
  <si>
    <t>SHARE OF VAT</t>
  </si>
  <si>
    <t>STATE GOVERNMENT SHARE OF OTHER FAAC REVENUES</t>
  </si>
  <si>
    <t>Excess Crude</t>
  </si>
  <si>
    <t>Exchange Gain</t>
  </si>
  <si>
    <t>Electronic Money Transfer Levy (EMTL)</t>
  </si>
  <si>
    <t>Derivation Refunds</t>
  </si>
  <si>
    <t>Infrastructure Refunds</t>
  </si>
  <si>
    <t>Signature Bonus</t>
  </si>
  <si>
    <t>Other FAAC Distributions</t>
  </si>
  <si>
    <t xml:space="preserve">AID AND GRANTS </t>
  </si>
  <si>
    <t>GRANTS</t>
  </si>
  <si>
    <t>DOMESTIC GRANTS</t>
  </si>
  <si>
    <t>CAPITAL  GRANTS FROM FGN</t>
  </si>
  <si>
    <t>FOREIGN GRANTS</t>
  </si>
  <si>
    <t>CAPITAL FOREIGN GRANTS</t>
  </si>
  <si>
    <t>CAPITAL DEVELOPMENT FUND (CDF) RECEIPTS</t>
  </si>
  <si>
    <t>LOANS/ BORROWINGS RECEIPT</t>
  </si>
  <si>
    <t>DOMESTIC LOANS/ BORROWINGS RECEIPT</t>
  </si>
  <si>
    <t>DOMESTIC LOANS/ BORROWINGS FROM FINANCIAL INSTITUTIONS</t>
  </si>
  <si>
    <t>Condensense</t>
  </si>
  <si>
    <r>
      <rPr>
        <sz val="10"/>
        <rFont val="Calibri"/>
        <family val="2"/>
        <scheme val="minor"/>
      </rPr>
      <t>02101</t>
    </r>
  </si>
  <si>
    <r>
      <rPr>
        <sz val="10"/>
        <rFont val="Calibri"/>
        <family val="2"/>
        <scheme val="minor"/>
      </rPr>
      <t>02102</t>
    </r>
    <r>
      <rPr>
        <sz val="11"/>
        <color theme="1"/>
        <rFont val="Calibri"/>
        <family val="2"/>
        <scheme val="minor"/>
      </rPr>
      <t/>
    </r>
  </si>
  <si>
    <r>
      <rPr>
        <sz val="10"/>
        <rFont val="Calibri"/>
        <family val="2"/>
        <scheme val="minor"/>
      </rPr>
      <t>02103</t>
    </r>
    <r>
      <rPr>
        <sz val="11"/>
        <color theme="1"/>
        <rFont val="Calibri"/>
        <family val="2"/>
        <scheme val="minor"/>
      </rPr>
      <t/>
    </r>
  </si>
  <si>
    <t>ADMINISTRATIVE CODE: 011200300100                                                                                                              MDA: STATE HOUSE OF ASSEMBLY</t>
  </si>
  <si>
    <t>WELFARE</t>
  </si>
  <si>
    <t>Bayelsa State Government 2026 Approved Budget - Expenditure by MDA</t>
  </si>
  <si>
    <t>Code</t>
  </si>
  <si>
    <t>Adminstrative Unit</t>
  </si>
  <si>
    <t>Personnel Expenditure</t>
  </si>
  <si>
    <t>Total Recurrent Expenditure</t>
  </si>
  <si>
    <t>Capital Expenditure</t>
  </si>
  <si>
    <t>Total Expenditure</t>
  </si>
  <si>
    <t>011100000000</t>
  </si>
  <si>
    <t>GOVERNOR'S OFFICE</t>
  </si>
  <si>
    <t>011200000000</t>
  </si>
  <si>
    <t>STATE ASSEMBLY</t>
  </si>
  <si>
    <t>012300000000</t>
  </si>
  <si>
    <t>MINISTRY OF INFORMATION AND ORIENTATION</t>
  </si>
  <si>
    <t>012500000000</t>
  </si>
  <si>
    <t>OFFICE OF THE HEAD OF SERVICE</t>
  </si>
  <si>
    <t>014000000000</t>
  </si>
  <si>
    <t xml:space="preserve"> STATE AUDIT</t>
  </si>
  <si>
    <t>014700000000</t>
  </si>
  <si>
    <t>STATE CIVIL SERVICE COMMISSION</t>
  </si>
  <si>
    <t>014800000000</t>
  </si>
  <si>
    <t>STATE INDEPENDENT ELECTORAL COMMISSION</t>
  </si>
  <si>
    <t>014900000000</t>
  </si>
  <si>
    <t>016100000000</t>
  </si>
  <si>
    <t>SECRETARY TO THE STATE GOVERNMENT</t>
  </si>
  <si>
    <t>016700000000</t>
  </si>
  <si>
    <t>MINISTRY OF SPECIAL DUTIES</t>
  </si>
  <si>
    <t>016800000000</t>
  </si>
  <si>
    <t>021500000000</t>
  </si>
  <si>
    <t>022000000000</t>
  </si>
  <si>
    <t>022200000000</t>
  </si>
  <si>
    <t>MINISTRY OF TRADE / INDUSTRY/ INVESTMENT</t>
  </si>
  <si>
    <t>022700000000</t>
  </si>
  <si>
    <t>MINISTRY OF LABOUR AND PRODUCTIVITY</t>
  </si>
  <si>
    <t>022800000000</t>
  </si>
  <si>
    <t>MINISTRY OF SCIENCE AND TECHNOLOGY</t>
  </si>
  <si>
    <t>022900000000</t>
  </si>
  <si>
    <t xml:space="preserve">MINISTRY OF TRANSPORT </t>
  </si>
  <si>
    <t>023100000000</t>
  </si>
  <si>
    <t>MINISTRY OF POWER</t>
  </si>
  <si>
    <t>023100100100</t>
  </si>
  <si>
    <t>023300000000</t>
  </si>
  <si>
    <t>023400000000</t>
  </si>
  <si>
    <t>023600000000</t>
  </si>
  <si>
    <t>023900000000</t>
  </si>
  <si>
    <t>026900000000</t>
  </si>
  <si>
    <t>023800000000</t>
  </si>
  <si>
    <t>025200000000</t>
  </si>
  <si>
    <t>027000000000</t>
  </si>
  <si>
    <t>026000000000</t>
  </si>
  <si>
    <t>MINISTRY OF LANDS &amp; SURVEY</t>
  </si>
  <si>
    <t>031800000000</t>
  </si>
  <si>
    <t>BAYELSA STATE JUDICIARY</t>
  </si>
  <si>
    <t>032600000000</t>
  </si>
  <si>
    <t>051300000000</t>
  </si>
  <si>
    <t>053900000000</t>
  </si>
  <si>
    <t>051400000000</t>
  </si>
  <si>
    <t>MINISTRY OF WOMEN  AND CHILDREN</t>
  </si>
  <si>
    <t>051700000000</t>
  </si>
  <si>
    <t>052100000000</t>
  </si>
  <si>
    <t xml:space="preserve">MINISTRY OF HEALTH </t>
  </si>
  <si>
    <t>053500000000</t>
  </si>
  <si>
    <t>MINISTRY OF ENVIRONMENT</t>
  </si>
  <si>
    <t>055100000000</t>
  </si>
  <si>
    <t>MINISTRY OF LOCAL GOVERNMENT ANDCHIEFTAINCY AFFAIRS</t>
  </si>
  <si>
    <t>055400000000</t>
  </si>
  <si>
    <t>Overhead Expenditure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</si>
</sst>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#,##0.00;[Red]#,##0.00"/>
    <numFmt numFmtId="167" formatCode="_ * #,##0.00_ ;_ * \-#,##0.00_ ;_ * &quot;-&quot;??_ ;_ @_ "/>
    <numFmt numFmtId="168" formatCode="_(* #,##0_);_(* \(#,##0\);_(* &quot;-&quot;??_);_(@_)"/>
    <numFmt numFmtId="169" formatCode="_(&quot;$&quot;* #,##0.00_);_(&quot;$&quot;* \(#,##0.00\);_(&quot;$&quot;* &quot;-&quot;??_);_(@_)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2"/>
      <color indexed="8"/>
      <name val="Calibri"/>
      <family val="2"/>
      <scheme val="minor"/>
    </font>
    <font>
      <sz val="10"/>
      <name val="Tahoma"/>
      <family val="2"/>
    </font>
    <font>
      <b/>
      <sz val="9"/>
      <name val="Arial"/>
      <family val="2"/>
    </font>
    <font>
      <sz val="9"/>
      <name val="Arial"/>
      <family val="2"/>
    </font>
    <font>
      <b/>
      <sz val="16"/>
      <name val="Arial"/>
      <family val="2"/>
    </font>
    <font>
      <b/>
      <sz val="10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4"/>
      <name val="Calibri"/>
      <family val="2"/>
      <scheme val="minor"/>
    </font>
    <font>
      <sz val="14"/>
      <color rgb="FF00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name val="Arial"/>
      <family val="2"/>
    </font>
    <font>
      <b/>
      <sz val="10"/>
      <color indexed="8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Arial"/>
      <family val="2"/>
    </font>
    <font>
      <sz val="10"/>
      <name val="Arial"/>
      <family val="2"/>
    </font>
    <font>
      <b/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Arial"/>
      <family val="2"/>
    </font>
    <font>
      <b/>
      <sz val="12"/>
      <name val="Arial"/>
      <family val="2"/>
    </font>
    <font>
      <sz val="10"/>
      <name val="Calibri"/>
      <family val="2"/>
    </font>
    <font>
      <b/>
      <sz val="10"/>
      <name val="Arial"/>
      <family val="2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14">
    <xf numFmtId="0" fontId="0" fillId="0" borderId="0"/>
    <xf numFmtId="165" fontId="1" fillId="0" borderId="0" applyFont="0" applyFill="0" applyBorder="0" applyAlignment="0" applyProtection="0"/>
    <xf numFmtId="0" fontId="2" fillId="0" borderId="0"/>
    <xf numFmtId="0" fontId="3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0" fontId="31" fillId="0" borderId="0"/>
    <xf numFmtId="0" fontId="39" fillId="0" borderId="0"/>
  </cellStyleXfs>
  <cellXfs count="1023">
    <xf numFmtId="0" fontId="0" fillId="0" borderId="0" xfId="0"/>
    <xf numFmtId="0" fontId="2" fillId="0" borderId="0" xfId="2"/>
    <xf numFmtId="0" fontId="5" fillId="0" borderId="0" xfId="2" applyFont="1" applyAlignment="1" applyProtection="1">
      <alignment horizontal="left" vertical="center"/>
      <protection locked="0"/>
    </xf>
    <xf numFmtId="0" fontId="5" fillId="0" borderId="3" xfId="2" applyFont="1" applyBorder="1" applyAlignment="1" applyProtection="1">
      <alignment horizontal="left" vertical="center"/>
      <protection locked="0"/>
    </xf>
    <xf numFmtId="0" fontId="5" fillId="0" borderId="1" xfId="2" applyFont="1" applyBorder="1" applyAlignment="1" applyProtection="1">
      <alignment horizontal="left" vertical="center"/>
      <protection locked="0"/>
    </xf>
    <xf numFmtId="1" fontId="2" fillId="0" borderId="0" xfId="2" applyNumberFormat="1" applyAlignment="1">
      <alignment horizontal="center"/>
    </xf>
    <xf numFmtId="0" fontId="2" fillId="0" borderId="0" xfId="2" applyAlignment="1">
      <alignment wrapText="1"/>
    </xf>
    <xf numFmtId="0" fontId="6" fillId="0" borderId="0" xfId="2" applyFont="1"/>
    <xf numFmtId="49" fontId="6" fillId="0" borderId="0" xfId="2" applyNumberFormat="1" applyFont="1" applyAlignment="1">
      <alignment horizontal="center"/>
    </xf>
    <xf numFmtId="0" fontId="7" fillId="0" borderId="0" xfId="2" applyFont="1"/>
    <xf numFmtId="3" fontId="6" fillId="0" borderId="0" xfId="4" applyNumberFormat="1" applyFont="1" applyBorder="1" applyAlignment="1">
      <alignment horizont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1" fontId="9" fillId="0" borderId="1" xfId="0" applyNumberFormat="1" applyFont="1" applyBorder="1" applyAlignment="1">
      <alignment horizontal="center"/>
    </xf>
    <xf numFmtId="1" fontId="9" fillId="0" borderId="1" xfId="0" applyNumberFormat="1" applyFont="1" applyBorder="1" applyAlignment="1">
      <alignment horizontal="left"/>
    </xf>
    <xf numFmtId="49" fontId="9" fillId="0" borderId="1" xfId="0" applyNumberFormat="1" applyFont="1" applyBorder="1" applyAlignment="1">
      <alignment horizontal="left"/>
    </xf>
    <xf numFmtId="0" fontId="9" fillId="0" borderId="1" xfId="0" applyFont="1" applyBorder="1" applyAlignment="1">
      <alignment wrapText="1"/>
    </xf>
    <xf numFmtId="1" fontId="11" fillId="0" borderId="1" xfId="0" applyNumberFormat="1" applyFont="1" applyBorder="1" applyAlignment="1">
      <alignment horizontal="center"/>
    </xf>
    <xf numFmtId="1" fontId="11" fillId="0" borderId="1" xfId="0" applyNumberFormat="1" applyFont="1" applyBorder="1" applyAlignment="1">
      <alignment horizontal="left"/>
    </xf>
    <xf numFmtId="49" fontId="11" fillId="0" borderId="1" xfId="0" applyNumberFormat="1" applyFont="1" applyBorder="1" applyAlignment="1">
      <alignment horizontal="left"/>
    </xf>
    <xf numFmtId="0" fontId="11" fillId="0" borderId="1" xfId="0" applyFont="1" applyBorder="1" applyAlignment="1">
      <alignment wrapText="1"/>
    </xf>
    <xf numFmtId="3" fontId="15" fillId="2" borderId="1" xfId="0" applyNumberFormat="1" applyFont="1" applyFill="1" applyBorder="1" applyAlignment="1">
      <alignment horizontal="center"/>
    </xf>
    <xf numFmtId="0" fontId="15" fillId="2" borderId="0" xfId="0" applyFont="1" applyFill="1" applyAlignment="1">
      <alignment horizontal="center" wrapText="1"/>
    </xf>
    <xf numFmtId="0" fontId="15" fillId="2" borderId="0" xfId="0" applyFont="1" applyFill="1"/>
    <xf numFmtId="164" fontId="15" fillId="2" borderId="0" xfId="0" applyNumberFormat="1" applyFont="1" applyFill="1" applyAlignment="1">
      <alignment horizontal="center" wrapText="1"/>
    </xf>
    <xf numFmtId="0" fontId="16" fillId="2" borderId="1" xfId="0" applyFont="1" applyFill="1" applyBorder="1"/>
    <xf numFmtId="49" fontId="16" fillId="2" borderId="1" xfId="0" applyNumberFormat="1" applyFont="1" applyFill="1" applyBorder="1" applyAlignment="1">
      <alignment horizontal="center"/>
    </xf>
    <xf numFmtId="3" fontId="16" fillId="2" borderId="1" xfId="0" applyNumberFormat="1" applyFont="1" applyFill="1" applyBorder="1" applyAlignment="1">
      <alignment horizontal="center"/>
    </xf>
    <xf numFmtId="0" fontId="15" fillId="2" borderId="1" xfId="0" applyFont="1" applyFill="1" applyBorder="1" applyAlignment="1">
      <alignment horizontal="center"/>
    </xf>
    <xf numFmtId="3" fontId="16" fillId="2" borderId="1" xfId="1" applyNumberFormat="1" applyFont="1" applyFill="1" applyBorder="1" applyAlignment="1">
      <alignment horizontal="center"/>
    </xf>
    <xf numFmtId="0" fontId="15" fillId="2" borderId="1" xfId="0" applyFont="1" applyFill="1" applyBorder="1"/>
    <xf numFmtId="49" fontId="15" fillId="2" borderId="1" xfId="0" applyNumberFormat="1" applyFont="1" applyFill="1" applyBorder="1" applyAlignment="1">
      <alignment horizontal="left"/>
    </xf>
    <xf numFmtId="3" fontId="15" fillId="2" borderId="1" xfId="1" applyNumberFormat="1" applyFont="1" applyFill="1" applyBorder="1" applyAlignment="1">
      <alignment horizontal="center"/>
    </xf>
    <xf numFmtId="4" fontId="15" fillId="2" borderId="1" xfId="1" applyNumberFormat="1" applyFont="1" applyFill="1" applyBorder="1" applyAlignment="1">
      <alignment horizontal="center"/>
    </xf>
    <xf numFmtId="165" fontId="9" fillId="0" borderId="1" xfId="1" applyFont="1" applyFill="1" applyBorder="1" applyAlignment="1">
      <alignment horizontal="right" wrapText="1"/>
    </xf>
    <xf numFmtId="4" fontId="9" fillId="0" borderId="1" xfId="0" applyNumberFormat="1" applyFont="1" applyBorder="1" applyAlignment="1">
      <alignment horizontal="right" wrapText="1"/>
    </xf>
    <xf numFmtId="165" fontId="11" fillId="0" borderId="1" xfId="1" applyFont="1" applyFill="1" applyBorder="1" applyAlignment="1">
      <alignment horizontal="right" wrapText="1"/>
    </xf>
    <xf numFmtId="0" fontId="11" fillId="0" borderId="1" xfId="0" applyFont="1" applyBorder="1" applyAlignment="1">
      <alignment horizontal="left" wrapText="1"/>
    </xf>
    <xf numFmtId="0" fontId="9" fillId="0" borderId="1" xfId="0" applyFont="1" applyBorder="1" applyAlignment="1">
      <alignment horizontal="left" wrapText="1"/>
    </xf>
    <xf numFmtId="0" fontId="16" fillId="2" borderId="1" xfId="0" applyFont="1" applyFill="1" applyBorder="1" applyAlignment="1">
      <alignment horizontal="center"/>
    </xf>
    <xf numFmtId="1" fontId="10" fillId="0" borderId="0" xfId="0" applyNumberFormat="1" applyFont="1" applyAlignment="1">
      <alignment horizontal="center"/>
    </xf>
    <xf numFmtId="0" fontId="10" fillId="0" borderId="0" xfId="0" applyFont="1" applyAlignment="1">
      <alignment wrapText="1"/>
    </xf>
    <xf numFmtId="0" fontId="10" fillId="0" borderId="0" xfId="0" applyFont="1"/>
    <xf numFmtId="0" fontId="13" fillId="0" borderId="1" xfId="0" applyFont="1" applyBorder="1" applyAlignment="1">
      <alignment horizontal="center"/>
    </xf>
    <xf numFmtId="0" fontId="12" fillId="0" borderId="1" xfId="0" applyFont="1" applyBorder="1" applyAlignment="1">
      <alignment horizontal="right" wrapText="1"/>
    </xf>
    <xf numFmtId="43" fontId="14" fillId="0" borderId="1" xfId="0" applyNumberFormat="1" applyFont="1" applyBorder="1" applyAlignment="1">
      <alignment horizontal="right" wrapText="1"/>
    </xf>
    <xf numFmtId="43" fontId="13" fillId="0" borderId="1" xfId="0" applyNumberFormat="1" applyFont="1" applyBorder="1" applyAlignment="1">
      <alignment horizontal="right" wrapText="1"/>
    </xf>
    <xf numFmtId="1" fontId="9" fillId="0" borderId="8" xfId="0" applyNumberFormat="1" applyFont="1" applyBorder="1" applyAlignment="1">
      <alignment horizontal="center"/>
    </xf>
    <xf numFmtId="1" fontId="10" fillId="0" borderId="8" xfId="0" applyNumberFormat="1" applyFont="1" applyBorder="1" applyAlignment="1">
      <alignment horizontal="right"/>
    </xf>
    <xf numFmtId="0" fontId="9" fillId="0" borderId="6" xfId="0" applyFont="1" applyBorder="1" applyAlignment="1">
      <alignment horizontal="left"/>
    </xf>
    <xf numFmtId="4" fontId="11" fillId="0" borderId="6" xfId="0" applyNumberFormat="1" applyFont="1" applyBorder="1" applyAlignment="1">
      <alignment horizontal="right" wrapText="1"/>
    </xf>
    <xf numFmtId="4" fontId="9" fillId="0" borderId="6" xfId="0" applyNumberFormat="1" applyFont="1" applyBorder="1" applyAlignment="1">
      <alignment horizontal="right" wrapText="1"/>
    </xf>
    <xf numFmtId="1" fontId="14" fillId="0" borderId="1" xfId="0" applyNumberFormat="1" applyFont="1" applyBorder="1" applyAlignment="1">
      <alignment horizontal="center"/>
    </xf>
    <xf numFmtId="168" fontId="16" fillId="2" borderId="1" xfId="1" applyNumberFormat="1" applyFont="1" applyFill="1" applyBorder="1" applyAlignment="1">
      <alignment horizontal="left" wrapText="1"/>
    </xf>
    <xf numFmtId="1" fontId="0" fillId="0" borderId="0" xfId="0" applyNumberFormat="1" applyAlignment="1">
      <alignment horizontal="center"/>
    </xf>
    <xf numFmtId="0" fontId="0" fillId="0" borderId="0" xfId="0" applyAlignment="1">
      <alignment wrapText="1"/>
    </xf>
    <xf numFmtId="0" fontId="10" fillId="0" borderId="1" xfId="0" applyFont="1" applyBorder="1" applyAlignment="1">
      <alignment horizontal="right"/>
    </xf>
    <xf numFmtId="1" fontId="11" fillId="0" borderId="0" xfId="2" applyNumberFormat="1" applyFont="1" applyAlignment="1">
      <alignment horizontal="center"/>
    </xf>
    <xf numFmtId="0" fontId="11" fillId="0" borderId="0" xfId="2" applyFont="1" applyAlignment="1">
      <alignment wrapText="1"/>
    </xf>
    <xf numFmtId="0" fontId="11" fillId="0" borderId="0" xfId="2" applyFont="1"/>
    <xf numFmtId="0" fontId="4" fillId="0" borderId="1" xfId="3" applyFont="1" applyBorder="1" applyAlignment="1">
      <alignment horizontal="center" wrapText="1"/>
    </xf>
    <xf numFmtId="0" fontId="4" fillId="0" borderId="1" xfId="3" applyFont="1" applyBorder="1" applyAlignment="1">
      <alignment horizontal="center"/>
    </xf>
    <xf numFmtId="0" fontId="13" fillId="0" borderId="1" xfId="0" applyFont="1" applyBorder="1" applyAlignment="1">
      <alignment horizontal="left"/>
    </xf>
    <xf numFmtId="0" fontId="16" fillId="0" borderId="0" xfId="2" applyFont="1"/>
    <xf numFmtId="1" fontId="17" fillId="0" borderId="1" xfId="2" applyNumberFormat="1" applyFont="1" applyBorder="1" applyAlignment="1">
      <alignment horizontal="center"/>
    </xf>
    <xf numFmtId="1" fontId="17" fillId="0" borderId="1" xfId="2" applyNumberFormat="1" applyFont="1" applyBorder="1" applyAlignment="1">
      <alignment horizontal="left"/>
    </xf>
    <xf numFmtId="49" fontId="17" fillId="0" borderId="1" xfId="2" applyNumberFormat="1" applyFont="1" applyBorder="1" applyAlignment="1">
      <alignment horizontal="left"/>
    </xf>
    <xf numFmtId="0" fontId="17" fillId="0" borderId="1" xfId="2" applyFont="1" applyBorder="1" applyAlignment="1">
      <alignment horizontal="center"/>
    </xf>
    <xf numFmtId="4" fontId="17" fillId="0" borderId="1" xfId="2" applyNumberFormat="1" applyFont="1" applyBorder="1" applyAlignment="1">
      <alignment horizontal="left" wrapText="1"/>
    </xf>
    <xf numFmtId="4" fontId="17" fillId="0" borderId="1" xfId="2" applyNumberFormat="1" applyFont="1" applyBorder="1" applyAlignment="1">
      <alignment horizontal="right" wrapText="1"/>
    </xf>
    <xf numFmtId="0" fontId="17" fillId="0" borderId="1" xfId="2" applyFont="1" applyBorder="1" applyAlignment="1">
      <alignment wrapText="1"/>
    </xf>
    <xf numFmtId="4" fontId="17" fillId="0" borderId="1" xfId="4" applyNumberFormat="1" applyFont="1" applyFill="1" applyBorder="1" applyAlignment="1">
      <alignment horizontal="left" wrapText="1"/>
    </xf>
    <xf numFmtId="4" fontId="17" fillId="0" borderId="1" xfId="4" applyNumberFormat="1" applyFont="1" applyFill="1" applyBorder="1" applyAlignment="1">
      <alignment horizontal="right" wrapText="1"/>
    </xf>
    <xf numFmtId="0" fontId="17" fillId="0" borderId="1" xfId="2" applyFont="1" applyBorder="1" applyAlignment="1">
      <alignment horizontal="left"/>
    </xf>
    <xf numFmtId="1" fontId="18" fillId="0" borderId="1" xfId="2" applyNumberFormat="1" applyFont="1" applyBorder="1" applyAlignment="1">
      <alignment horizontal="center"/>
    </xf>
    <xf numFmtId="1" fontId="18" fillId="0" borderId="1" xfId="2" applyNumberFormat="1" applyFont="1" applyBorder="1" applyAlignment="1">
      <alignment horizontal="left"/>
    </xf>
    <xf numFmtId="49" fontId="18" fillId="0" borderId="1" xfId="2" applyNumberFormat="1" applyFont="1" applyBorder="1" applyAlignment="1">
      <alignment horizontal="left"/>
    </xf>
    <xf numFmtId="0" fontId="18" fillId="0" borderId="1" xfId="2" applyFont="1" applyBorder="1" applyAlignment="1">
      <alignment wrapText="1"/>
    </xf>
    <xf numFmtId="4" fontId="18" fillId="0" borderId="1" xfId="2" applyNumberFormat="1" applyFont="1" applyBorder="1" applyAlignment="1">
      <alignment horizontal="left" wrapText="1"/>
    </xf>
    <xf numFmtId="4" fontId="18" fillId="0" borderId="1" xfId="2" applyNumberFormat="1" applyFont="1" applyBorder="1" applyAlignment="1">
      <alignment horizontal="right" wrapText="1"/>
    </xf>
    <xf numFmtId="43" fontId="17" fillId="0" borderId="1" xfId="4" applyFont="1" applyFill="1" applyBorder="1" applyAlignment="1">
      <alignment horizontal="right" wrapText="1"/>
    </xf>
    <xf numFmtId="43" fontId="18" fillId="0" borderId="1" xfId="4" applyFont="1" applyFill="1" applyBorder="1" applyAlignment="1">
      <alignment horizontal="right" wrapText="1"/>
    </xf>
    <xf numFmtId="166" fontId="19" fillId="0" borderId="1" xfId="2" applyNumberFormat="1" applyFont="1" applyBorder="1" applyAlignment="1">
      <alignment horizontal="right"/>
    </xf>
    <xf numFmtId="167" fontId="19" fillId="0" borderId="1" xfId="4" applyNumberFormat="1" applyFont="1" applyBorder="1" applyAlignment="1">
      <alignment horizontal="right"/>
    </xf>
    <xf numFmtId="0" fontId="18" fillId="0" borderId="1" xfId="2" applyFont="1" applyBorder="1" applyAlignment="1" applyProtection="1">
      <alignment horizontal="center" vertical="center"/>
      <protection locked="0"/>
    </xf>
    <xf numFmtId="0" fontId="18" fillId="0" borderId="1" xfId="2" applyFont="1" applyBorder="1" applyAlignment="1" applyProtection="1">
      <alignment horizontal="left" vertical="center"/>
      <protection locked="0"/>
    </xf>
    <xf numFmtId="0" fontId="18" fillId="0" borderId="1" xfId="2" applyFont="1" applyBorder="1" applyAlignment="1" applyProtection="1">
      <alignment horizontal="left" vertical="center" wrapText="1"/>
      <protection locked="0"/>
    </xf>
    <xf numFmtId="4" fontId="18" fillId="0" borderId="1" xfId="2" applyNumberFormat="1" applyFont="1" applyBorder="1" applyAlignment="1" applyProtection="1">
      <alignment horizontal="right"/>
      <protection locked="0"/>
    </xf>
    <xf numFmtId="0" fontId="18" fillId="0" borderId="1" xfId="2" applyFont="1" applyBorder="1" applyAlignment="1" applyProtection="1">
      <alignment horizontal="right" vertical="center"/>
      <protection locked="0"/>
    </xf>
    <xf numFmtId="4" fontId="17" fillId="0" borderId="2" xfId="2" applyNumberFormat="1" applyFont="1" applyBorder="1" applyAlignment="1">
      <alignment horizontal="right" wrapText="1"/>
    </xf>
    <xf numFmtId="0" fontId="17" fillId="0" borderId="1" xfId="2" applyFont="1" applyBorder="1" applyAlignment="1">
      <alignment horizontal="left" wrapText="1"/>
    </xf>
    <xf numFmtId="0" fontId="18" fillId="0" borderId="1" xfId="2" applyFont="1" applyBorder="1" applyAlignment="1">
      <alignment horizontal="left" wrapText="1"/>
    </xf>
    <xf numFmtId="43" fontId="17" fillId="0" borderId="1" xfId="4" applyFont="1" applyFill="1" applyBorder="1" applyAlignment="1">
      <alignment horizontal="right" vertical="top" wrapText="1"/>
    </xf>
    <xf numFmtId="1" fontId="18" fillId="0" borderId="0" xfId="2" applyNumberFormat="1" applyFont="1" applyAlignment="1">
      <alignment horizontal="center"/>
    </xf>
    <xf numFmtId="1" fontId="17" fillId="0" borderId="4" xfId="2" applyNumberFormat="1" applyFont="1" applyBorder="1" applyAlignment="1">
      <alignment horizontal="center"/>
    </xf>
    <xf numFmtId="1" fontId="18" fillId="0" borderId="4" xfId="2" applyNumberFormat="1" applyFont="1" applyBorder="1" applyAlignment="1">
      <alignment horizontal="right"/>
    </xf>
    <xf numFmtId="0" fontId="18" fillId="0" borderId="5" xfId="2" applyFont="1" applyBorder="1" applyAlignment="1">
      <alignment horizontal="right"/>
    </xf>
    <xf numFmtId="0" fontId="17" fillId="0" borderId="6" xfId="2" applyFont="1" applyBorder="1" applyAlignment="1">
      <alignment horizontal="left"/>
    </xf>
    <xf numFmtId="4" fontId="18" fillId="0" borderId="6" xfId="2" applyNumberFormat="1" applyFont="1" applyBorder="1" applyAlignment="1">
      <alignment horizontal="right" wrapText="1"/>
    </xf>
    <xf numFmtId="4" fontId="17" fillId="0" borderId="6" xfId="2" applyNumberFormat="1" applyFont="1" applyBorder="1" applyAlignment="1">
      <alignment horizontal="right" wrapText="1"/>
    </xf>
    <xf numFmtId="0" fontId="17" fillId="0" borderId="1" xfId="2" applyFont="1" applyBorder="1" applyAlignment="1">
      <alignment horizontal="center" wrapText="1"/>
    </xf>
    <xf numFmtId="0" fontId="17" fillId="2" borderId="0" xfId="2" applyFont="1" applyFill="1" applyAlignment="1">
      <alignment horizontal="center" wrapText="1"/>
    </xf>
    <xf numFmtId="0" fontId="17" fillId="2" borderId="0" xfId="2" applyFont="1" applyFill="1"/>
    <xf numFmtId="164" fontId="17" fillId="2" borderId="0" xfId="2" applyNumberFormat="1" applyFont="1" applyFill="1" applyAlignment="1">
      <alignment horizontal="center" wrapText="1"/>
    </xf>
    <xf numFmtId="0" fontId="18" fillId="2" borderId="1" xfId="2" applyFont="1" applyFill="1" applyBorder="1"/>
    <xf numFmtId="49" fontId="18" fillId="2" borderId="1" xfId="2" applyNumberFormat="1" applyFont="1" applyFill="1" applyBorder="1" applyAlignment="1">
      <alignment horizontal="center"/>
    </xf>
    <xf numFmtId="3" fontId="18" fillId="2" borderId="1" xfId="2" applyNumberFormat="1" applyFont="1" applyFill="1" applyBorder="1" applyAlignment="1">
      <alignment horizontal="center"/>
    </xf>
    <xf numFmtId="0" fontId="17" fillId="2" borderId="1" xfId="2" applyFont="1" applyFill="1" applyBorder="1" applyAlignment="1">
      <alignment horizontal="center"/>
    </xf>
    <xf numFmtId="0" fontId="18" fillId="2" borderId="1" xfId="2" applyFont="1" applyFill="1" applyBorder="1" applyAlignment="1">
      <alignment horizontal="center"/>
    </xf>
    <xf numFmtId="3" fontId="17" fillId="2" borderId="1" xfId="2" applyNumberFormat="1" applyFont="1" applyFill="1" applyBorder="1" applyAlignment="1">
      <alignment horizontal="center"/>
    </xf>
    <xf numFmtId="49" fontId="18" fillId="2" borderId="1" xfId="2" applyNumberFormat="1" applyFont="1" applyFill="1" applyBorder="1" applyAlignment="1">
      <alignment horizontal="left"/>
    </xf>
    <xf numFmtId="3" fontId="18" fillId="2" borderId="1" xfId="4" applyNumberFormat="1" applyFont="1" applyFill="1" applyBorder="1" applyAlignment="1">
      <alignment horizontal="center"/>
    </xf>
    <xf numFmtId="0" fontId="17" fillId="2" borderId="1" xfId="2" applyFont="1" applyFill="1" applyBorder="1"/>
    <xf numFmtId="49" fontId="17" fillId="2" borderId="1" xfId="2" applyNumberFormat="1" applyFont="1" applyFill="1" applyBorder="1" applyAlignment="1">
      <alignment horizontal="left"/>
    </xf>
    <xf numFmtId="3" fontId="17" fillId="2" borderId="1" xfId="4" applyNumberFormat="1" applyFont="1" applyFill="1" applyBorder="1" applyAlignment="1">
      <alignment horizontal="center"/>
    </xf>
    <xf numFmtId="4" fontId="17" fillId="2" borderId="1" xfId="4" applyNumberFormat="1" applyFont="1" applyFill="1" applyBorder="1" applyAlignment="1">
      <alignment horizontal="center"/>
    </xf>
    <xf numFmtId="0" fontId="17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right" wrapText="1"/>
    </xf>
    <xf numFmtId="0" fontId="17" fillId="0" borderId="1" xfId="0" applyFont="1" applyBorder="1" applyAlignment="1">
      <alignment horizontal="right"/>
    </xf>
    <xf numFmtId="1" fontId="17" fillId="0" borderId="1" xfId="0" applyNumberFormat="1" applyFont="1" applyBorder="1" applyAlignment="1">
      <alignment horizontal="center"/>
    </xf>
    <xf numFmtId="1" fontId="17" fillId="0" borderId="1" xfId="0" applyNumberFormat="1" applyFont="1" applyBorder="1" applyAlignment="1">
      <alignment horizontal="left"/>
    </xf>
    <xf numFmtId="49" fontId="17" fillId="0" borderId="1" xfId="0" applyNumberFormat="1" applyFont="1" applyBorder="1" applyAlignment="1">
      <alignment horizontal="left"/>
    </xf>
    <xf numFmtId="0" fontId="17" fillId="0" borderId="1" xfId="0" applyFont="1" applyBorder="1" applyAlignment="1">
      <alignment horizontal="left" wrapText="1"/>
    </xf>
    <xf numFmtId="165" fontId="17" fillId="0" borderId="1" xfId="1" applyFont="1" applyFill="1" applyBorder="1" applyAlignment="1">
      <alignment horizontal="right" wrapText="1"/>
    </xf>
    <xf numFmtId="4" fontId="17" fillId="0" borderId="1" xfId="0" applyNumberFormat="1" applyFont="1" applyBorder="1" applyAlignment="1">
      <alignment horizontal="right" wrapText="1"/>
    </xf>
    <xf numFmtId="1" fontId="18" fillId="0" borderId="1" xfId="0" applyNumberFormat="1" applyFont="1" applyBorder="1" applyAlignment="1">
      <alignment horizontal="center"/>
    </xf>
    <xf numFmtId="1" fontId="18" fillId="0" borderId="1" xfId="0" applyNumberFormat="1" applyFont="1" applyBorder="1" applyAlignment="1">
      <alignment horizontal="left"/>
    </xf>
    <xf numFmtId="49" fontId="18" fillId="0" borderId="1" xfId="0" applyNumberFormat="1" applyFont="1" applyBorder="1" applyAlignment="1">
      <alignment horizontal="left"/>
    </xf>
    <xf numFmtId="0" fontId="18" fillId="0" borderId="1" xfId="0" applyFont="1" applyBorder="1" applyAlignment="1">
      <alignment horizontal="left" wrapText="1"/>
    </xf>
    <xf numFmtId="165" fontId="18" fillId="0" borderId="1" xfId="1" applyFont="1" applyFill="1" applyBorder="1" applyAlignment="1">
      <alignment horizontal="right" wrapText="1"/>
    </xf>
    <xf numFmtId="49" fontId="18" fillId="0" borderId="1" xfId="0" applyNumberFormat="1" applyFont="1" applyBorder="1" applyAlignment="1">
      <alignment horizontal="center"/>
    </xf>
    <xf numFmtId="0" fontId="17" fillId="0" borderId="1" xfId="0" applyFont="1" applyBorder="1" applyAlignment="1">
      <alignment horizontal="left" vertical="center" wrapText="1"/>
    </xf>
    <xf numFmtId="1" fontId="19" fillId="0" borderId="1" xfId="0" applyNumberFormat="1" applyFont="1" applyBorder="1" applyAlignment="1">
      <alignment horizontal="left"/>
    </xf>
    <xf numFmtId="0" fontId="21" fillId="0" borderId="1" xfId="0" applyFont="1" applyBorder="1" applyAlignment="1">
      <alignment horizontal="left"/>
    </xf>
    <xf numFmtId="0" fontId="19" fillId="0" borderId="1" xfId="0" applyFont="1" applyBorder="1" applyAlignment="1">
      <alignment horizontal="right" wrapText="1"/>
    </xf>
    <xf numFmtId="0" fontId="18" fillId="0" borderId="1" xfId="0" applyFont="1" applyBorder="1" applyAlignment="1">
      <alignment horizontal="right"/>
    </xf>
    <xf numFmtId="165" fontId="21" fillId="0" borderId="1" xfId="0" applyNumberFormat="1" applyFont="1" applyBorder="1" applyAlignment="1">
      <alignment horizontal="right" wrapText="1"/>
    </xf>
    <xf numFmtId="3" fontId="17" fillId="2" borderId="1" xfId="0" applyNumberFormat="1" applyFont="1" applyFill="1" applyBorder="1" applyAlignment="1">
      <alignment horizontal="center"/>
    </xf>
    <xf numFmtId="164" fontId="17" fillId="2" borderId="1" xfId="0" applyNumberFormat="1" applyFont="1" applyFill="1" applyBorder="1" applyAlignment="1">
      <alignment horizontal="center" wrapText="1"/>
    </xf>
    <xf numFmtId="164" fontId="17" fillId="2" borderId="1" xfId="0" applyNumberFormat="1" applyFont="1" applyFill="1" applyBorder="1" applyAlignment="1">
      <alignment horizontal="center"/>
    </xf>
    <xf numFmtId="0" fontId="17" fillId="2" borderId="0" xfId="0" applyFont="1" applyFill="1" applyAlignment="1">
      <alignment horizontal="center" wrapText="1"/>
    </xf>
    <xf numFmtId="0" fontId="17" fillId="2" borderId="0" xfId="0" applyFont="1" applyFill="1"/>
    <xf numFmtId="164" fontId="17" fillId="2" borderId="0" xfId="0" applyNumberFormat="1" applyFont="1" applyFill="1" applyAlignment="1">
      <alignment horizontal="center" wrapText="1"/>
    </xf>
    <xf numFmtId="0" fontId="18" fillId="2" borderId="1" xfId="0" applyFont="1" applyFill="1" applyBorder="1"/>
    <xf numFmtId="49" fontId="18" fillId="2" borderId="1" xfId="0" applyNumberFormat="1" applyFont="1" applyFill="1" applyBorder="1" applyAlignment="1">
      <alignment horizontal="center"/>
    </xf>
    <xf numFmtId="3" fontId="18" fillId="2" borderId="1" xfId="0" applyNumberFormat="1" applyFont="1" applyFill="1" applyBorder="1" applyAlignment="1">
      <alignment horizontal="center"/>
    </xf>
    <xf numFmtId="0" fontId="17" fillId="2" borderId="1" xfId="0" applyFont="1" applyFill="1" applyBorder="1" applyAlignment="1">
      <alignment horizontal="center"/>
    </xf>
    <xf numFmtId="49" fontId="18" fillId="2" borderId="1" xfId="0" applyNumberFormat="1" applyFont="1" applyFill="1" applyBorder="1" applyAlignment="1">
      <alignment horizontal="left"/>
    </xf>
    <xf numFmtId="3" fontId="18" fillId="2" borderId="1" xfId="1" applyNumberFormat="1" applyFont="1" applyFill="1" applyBorder="1" applyAlignment="1">
      <alignment horizontal="center"/>
    </xf>
    <xf numFmtId="0" fontId="17" fillId="2" borderId="1" xfId="0" applyFont="1" applyFill="1" applyBorder="1"/>
    <xf numFmtId="49" fontId="17" fillId="2" borderId="1" xfId="0" applyNumberFormat="1" applyFont="1" applyFill="1" applyBorder="1" applyAlignment="1">
      <alignment horizontal="left"/>
    </xf>
    <xf numFmtId="3" fontId="17" fillId="2" borderId="1" xfId="1" applyNumberFormat="1" applyFont="1" applyFill="1" applyBorder="1" applyAlignment="1">
      <alignment horizontal="center"/>
    </xf>
    <xf numFmtId="4" fontId="17" fillId="2" borderId="1" xfId="1" applyNumberFormat="1" applyFont="1" applyFill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7" fillId="0" borderId="1" xfId="0" applyFont="1" applyBorder="1" applyAlignment="1">
      <alignment horizontal="left"/>
    </xf>
    <xf numFmtId="165" fontId="17" fillId="0" borderId="1" xfId="0" applyNumberFormat="1" applyFont="1" applyBorder="1" applyAlignment="1">
      <alignment horizontal="right" wrapText="1"/>
    </xf>
    <xf numFmtId="43" fontId="17" fillId="0" borderId="1" xfId="0" applyNumberFormat="1" applyFont="1" applyBorder="1" applyAlignment="1">
      <alignment horizontal="right" wrapText="1"/>
    </xf>
    <xf numFmtId="0" fontId="17" fillId="0" borderId="1" xfId="0" applyFont="1" applyBorder="1" applyAlignment="1">
      <alignment wrapText="1"/>
    </xf>
    <xf numFmtId="0" fontId="18" fillId="0" borderId="1" xfId="0" applyFont="1" applyBorder="1" applyAlignment="1">
      <alignment wrapText="1"/>
    </xf>
    <xf numFmtId="165" fontId="17" fillId="0" borderId="1" xfId="1" applyFont="1" applyFill="1" applyBorder="1" applyAlignment="1">
      <alignment horizontal="right" vertical="top" wrapText="1"/>
    </xf>
    <xf numFmtId="43" fontId="18" fillId="0" borderId="1" xfId="0" applyNumberFormat="1" applyFont="1" applyBorder="1" applyAlignment="1">
      <alignment horizontal="right"/>
    </xf>
    <xf numFmtId="43" fontId="17" fillId="0" borderId="1" xfId="0" applyNumberFormat="1" applyFont="1" applyBorder="1" applyAlignment="1">
      <alignment horizontal="right"/>
    </xf>
    <xf numFmtId="1" fontId="19" fillId="0" borderId="1" xfId="0" applyNumberFormat="1" applyFont="1" applyBorder="1" applyAlignment="1">
      <alignment horizontal="center"/>
    </xf>
    <xf numFmtId="0" fontId="21" fillId="0" borderId="1" xfId="0" applyFont="1" applyBorder="1"/>
    <xf numFmtId="0" fontId="18" fillId="2" borderId="1" xfId="0" applyFont="1" applyFill="1" applyBorder="1" applyAlignment="1">
      <alignment horizontal="center"/>
    </xf>
    <xf numFmtId="165" fontId="17" fillId="0" borderId="1" xfId="1" applyFont="1" applyFill="1" applyBorder="1" applyAlignment="1">
      <alignment horizontal="left" wrapText="1"/>
    </xf>
    <xf numFmtId="4" fontId="17" fillId="0" borderId="2" xfId="0" applyNumberFormat="1" applyFont="1" applyBorder="1" applyAlignment="1">
      <alignment horizontal="right" wrapText="1"/>
    </xf>
    <xf numFmtId="165" fontId="17" fillId="0" borderId="2" xfId="1" applyFont="1" applyFill="1" applyBorder="1" applyAlignment="1">
      <alignment horizontal="right" wrapText="1"/>
    </xf>
    <xf numFmtId="165" fontId="18" fillId="0" borderId="1" xfId="1" applyFont="1" applyFill="1" applyBorder="1" applyAlignment="1">
      <alignment horizontal="left" wrapText="1"/>
    </xf>
    <xf numFmtId="0" fontId="18" fillId="0" borderId="7" xfId="0" applyFont="1" applyBorder="1" applyAlignment="1">
      <alignment horizontal="left" wrapText="1"/>
    </xf>
    <xf numFmtId="165" fontId="18" fillId="0" borderId="7" xfId="1" applyFont="1" applyFill="1" applyBorder="1" applyAlignment="1">
      <alignment horizontal="left" wrapText="1"/>
    </xf>
    <xf numFmtId="165" fontId="18" fillId="0" borderId="7" xfId="1" applyFont="1" applyFill="1" applyBorder="1" applyAlignment="1">
      <alignment horizontal="right" wrapText="1"/>
    </xf>
    <xf numFmtId="4" fontId="17" fillId="0" borderId="7" xfId="0" applyNumberFormat="1" applyFont="1" applyBorder="1" applyAlignment="1">
      <alignment horizontal="right" wrapText="1"/>
    </xf>
    <xf numFmtId="1" fontId="18" fillId="0" borderId="0" xfId="0" applyNumberFormat="1" applyFont="1" applyAlignment="1">
      <alignment horizontal="center"/>
    </xf>
    <xf numFmtId="0" fontId="18" fillId="0" borderId="1" xfId="0" applyFont="1" applyBorder="1"/>
    <xf numFmtId="43" fontId="18" fillId="0" borderId="1" xfId="0" applyNumberFormat="1" applyFont="1" applyBorder="1"/>
    <xf numFmtId="43" fontId="17" fillId="0" borderId="1" xfId="0" applyNumberFormat="1" applyFont="1" applyBorder="1"/>
    <xf numFmtId="0" fontId="18" fillId="0" borderId="0" xfId="0" applyFont="1" applyAlignment="1">
      <alignment wrapText="1"/>
    </xf>
    <xf numFmtId="0" fontId="18" fillId="0" borderId="0" xfId="0" applyFont="1"/>
    <xf numFmtId="1" fontId="17" fillId="0" borderId="1" xfId="0" applyNumberFormat="1" applyFont="1" applyBorder="1" applyAlignment="1">
      <alignment horizontal="right"/>
    </xf>
    <xf numFmtId="49" fontId="17" fillId="0" borderId="1" xfId="0" applyNumberFormat="1" applyFont="1" applyBorder="1" applyAlignment="1">
      <alignment horizontal="right"/>
    </xf>
    <xf numFmtId="1" fontId="18" fillId="0" borderId="1" xfId="0" applyNumberFormat="1" applyFont="1" applyBorder="1" applyAlignment="1">
      <alignment horizontal="right"/>
    </xf>
    <xf numFmtId="49" fontId="18" fillId="0" borderId="1" xfId="0" applyNumberFormat="1" applyFont="1" applyBorder="1" applyAlignment="1">
      <alignment horizontal="right"/>
    </xf>
    <xf numFmtId="4" fontId="18" fillId="0" borderId="1" xfId="1" applyNumberFormat="1" applyFont="1" applyFill="1" applyBorder="1" applyAlignment="1">
      <alignment horizontal="right" wrapText="1"/>
    </xf>
    <xf numFmtId="4" fontId="18" fillId="0" borderId="1" xfId="0" applyNumberFormat="1" applyFont="1" applyBorder="1" applyAlignment="1">
      <alignment horizontal="right" wrapText="1"/>
    </xf>
    <xf numFmtId="1" fontId="18" fillId="0" borderId="0" xfId="0" applyNumberFormat="1" applyFont="1" applyAlignment="1">
      <alignment horizontal="right"/>
    </xf>
    <xf numFmtId="0" fontId="21" fillId="0" borderId="1" xfId="0" applyFont="1" applyBorder="1" applyAlignment="1" applyProtection="1">
      <alignment horizontal="left" vertical="center"/>
      <protection locked="0"/>
    </xf>
    <xf numFmtId="165" fontId="18" fillId="0" borderId="1" xfId="1" applyFont="1" applyFill="1" applyBorder="1" applyAlignment="1">
      <alignment horizontal="right" vertical="top" wrapText="1"/>
    </xf>
    <xf numFmtId="1" fontId="19" fillId="0" borderId="1" xfId="0" applyNumberFormat="1" applyFont="1" applyBorder="1" applyAlignment="1">
      <alignment horizontal="right"/>
    </xf>
    <xf numFmtId="0" fontId="21" fillId="0" borderId="1" xfId="0" applyFont="1" applyBorder="1" applyAlignment="1">
      <alignment horizontal="center"/>
    </xf>
    <xf numFmtId="43" fontId="19" fillId="0" borderId="1" xfId="0" applyNumberFormat="1" applyFont="1" applyBorder="1" applyAlignment="1">
      <alignment horizontal="right" wrapText="1"/>
    </xf>
    <xf numFmtId="43" fontId="21" fillId="0" borderId="1" xfId="0" applyNumberFormat="1" applyFont="1" applyBorder="1" applyAlignment="1">
      <alignment horizontal="right" wrapText="1"/>
    </xf>
    <xf numFmtId="43" fontId="21" fillId="0" borderId="1" xfId="0" applyNumberFormat="1" applyFont="1" applyBorder="1" applyAlignment="1">
      <alignment wrapText="1"/>
    </xf>
    <xf numFmtId="3" fontId="17" fillId="0" borderId="1" xfId="0" applyNumberFormat="1" applyFont="1" applyBorder="1" applyAlignment="1">
      <alignment horizontal="center"/>
    </xf>
    <xf numFmtId="0" fontId="17" fillId="0" borderId="0" xfId="0" applyFont="1" applyAlignment="1">
      <alignment horizontal="center" wrapText="1"/>
    </xf>
    <xf numFmtId="0" fontId="17" fillId="0" borderId="0" xfId="0" applyFont="1"/>
    <xf numFmtId="164" fontId="17" fillId="0" borderId="0" xfId="0" applyNumberFormat="1" applyFont="1" applyAlignment="1">
      <alignment horizontal="center" wrapText="1"/>
    </xf>
    <xf numFmtId="3" fontId="18" fillId="0" borderId="1" xfId="0" applyNumberFormat="1" applyFont="1" applyBorder="1" applyAlignment="1">
      <alignment horizontal="center"/>
    </xf>
    <xf numFmtId="0" fontId="18" fillId="0" borderId="1" xfId="0" applyFont="1" applyBorder="1" applyAlignment="1">
      <alignment horizontal="center"/>
    </xf>
    <xf numFmtId="168" fontId="18" fillId="0" borderId="1" xfId="1" applyNumberFormat="1" applyFont="1" applyFill="1" applyBorder="1" applyAlignment="1">
      <alignment horizontal="left" wrapText="1"/>
    </xf>
    <xf numFmtId="3" fontId="18" fillId="0" borderId="1" xfId="1" applyNumberFormat="1" applyFont="1" applyFill="1" applyBorder="1" applyAlignment="1">
      <alignment horizontal="center"/>
    </xf>
    <xf numFmtId="0" fontId="17" fillId="0" borderId="1" xfId="0" applyFont="1" applyBorder="1"/>
    <xf numFmtId="3" fontId="17" fillId="0" borderId="1" xfId="1" applyNumberFormat="1" applyFont="1" applyFill="1" applyBorder="1" applyAlignment="1">
      <alignment horizontal="center"/>
    </xf>
    <xf numFmtId="4" fontId="17" fillId="0" borderId="1" xfId="1" applyNumberFormat="1" applyFont="1" applyFill="1" applyBorder="1" applyAlignment="1">
      <alignment horizontal="center"/>
    </xf>
    <xf numFmtId="1" fontId="17" fillId="0" borderId="8" xfId="0" applyNumberFormat="1" applyFont="1" applyBorder="1" applyAlignment="1">
      <alignment horizontal="center"/>
    </xf>
    <xf numFmtId="1" fontId="18" fillId="0" borderId="8" xfId="0" applyNumberFormat="1" applyFont="1" applyBorder="1" applyAlignment="1">
      <alignment horizontal="right"/>
    </xf>
    <xf numFmtId="0" fontId="17" fillId="0" borderId="6" xfId="0" applyFont="1" applyBorder="1" applyAlignment="1">
      <alignment horizontal="left"/>
    </xf>
    <xf numFmtId="4" fontId="18" fillId="0" borderId="6" xfId="0" applyNumberFormat="1" applyFont="1" applyBorder="1" applyAlignment="1">
      <alignment horizontal="right" wrapText="1"/>
    </xf>
    <xf numFmtId="4" fontId="17" fillId="0" borderId="6" xfId="0" applyNumberFormat="1" applyFont="1" applyBorder="1" applyAlignment="1">
      <alignment horizontal="right" wrapText="1"/>
    </xf>
    <xf numFmtId="0" fontId="18" fillId="0" borderId="1" xfId="0" applyFont="1" applyBorder="1" applyAlignment="1" applyProtection="1">
      <alignment horizontal="center" vertical="center"/>
      <protection locked="0"/>
    </xf>
    <xf numFmtId="0" fontId="18" fillId="0" borderId="1" xfId="0" applyFont="1" applyBorder="1" applyAlignment="1" applyProtection="1">
      <alignment horizontal="left" vertical="center"/>
      <protection locked="0"/>
    </xf>
    <xf numFmtId="0" fontId="18" fillId="0" borderId="1" xfId="0" applyFont="1" applyBorder="1" applyAlignment="1" applyProtection="1">
      <alignment horizontal="left" vertical="center" wrapText="1"/>
      <protection locked="0"/>
    </xf>
    <xf numFmtId="4" fontId="18" fillId="0" borderId="1" xfId="0" applyNumberFormat="1" applyFont="1" applyBorder="1" applyAlignment="1" applyProtection="1">
      <alignment horizontal="right" vertical="center"/>
      <protection locked="0"/>
    </xf>
    <xf numFmtId="0" fontId="18" fillId="0" borderId="1" xfId="0" applyFont="1" applyBorder="1" applyAlignment="1" applyProtection="1">
      <alignment horizontal="right" vertical="center"/>
      <protection locked="0"/>
    </xf>
    <xf numFmtId="0" fontId="21" fillId="0" borderId="1" xfId="0" applyFont="1" applyBorder="1" applyAlignment="1">
      <alignment horizontal="right" wrapText="1"/>
    </xf>
    <xf numFmtId="4" fontId="17" fillId="0" borderId="1" xfId="1" applyNumberFormat="1" applyFont="1" applyFill="1" applyBorder="1" applyAlignment="1">
      <alignment horizontal="right" wrapText="1"/>
    </xf>
    <xf numFmtId="4" fontId="18" fillId="0" borderId="1" xfId="0" applyNumberFormat="1" applyFont="1" applyBorder="1" applyAlignment="1">
      <alignment horizontal="right" vertical="top" wrapText="1"/>
    </xf>
    <xf numFmtId="1" fontId="18" fillId="0" borderId="1" xfId="0" applyNumberFormat="1" applyFont="1" applyBorder="1" applyAlignment="1">
      <alignment horizontal="left" wrapText="1"/>
    </xf>
    <xf numFmtId="0" fontId="17" fillId="0" borderId="7" xfId="0" applyFont="1" applyBorder="1" applyAlignment="1">
      <alignment horizontal="center" wrapText="1"/>
    </xf>
    <xf numFmtId="0" fontId="18" fillId="0" borderId="9" xfId="0" applyFont="1" applyBorder="1"/>
    <xf numFmtId="0" fontId="20" fillId="0" borderId="1" xfId="3" applyFont="1" applyBorder="1" applyAlignment="1">
      <alignment horizontal="center" wrapText="1"/>
    </xf>
    <xf numFmtId="0" fontId="20" fillId="0" borderId="1" xfId="3" applyFont="1" applyBorder="1" applyAlignment="1">
      <alignment horizontal="center"/>
    </xf>
    <xf numFmtId="165" fontId="17" fillId="0" borderId="0" xfId="1" applyFont="1" applyFill="1" applyBorder="1" applyAlignment="1">
      <alignment horizontal="right" wrapText="1"/>
    </xf>
    <xf numFmtId="43" fontId="17" fillId="0" borderId="0" xfId="0" applyNumberFormat="1" applyFont="1" applyAlignment="1">
      <alignment horizontal="right"/>
    </xf>
    <xf numFmtId="1" fontId="18" fillId="0" borderId="7" xfId="0" applyNumberFormat="1" applyFont="1" applyBorder="1" applyAlignment="1">
      <alignment horizontal="center"/>
    </xf>
    <xf numFmtId="1" fontId="18" fillId="0" borderId="7" xfId="0" applyNumberFormat="1" applyFont="1" applyBorder="1" applyAlignment="1">
      <alignment horizontal="left"/>
    </xf>
    <xf numFmtId="49" fontId="18" fillId="0" borderId="7" xfId="0" applyNumberFormat="1" applyFont="1" applyBorder="1" applyAlignment="1">
      <alignment horizontal="left"/>
    </xf>
    <xf numFmtId="0" fontId="17" fillId="0" borderId="7" xfId="0" applyFont="1" applyBorder="1" applyAlignment="1">
      <alignment wrapText="1"/>
    </xf>
    <xf numFmtId="1" fontId="19" fillId="0" borderId="7" xfId="0" applyNumberFormat="1" applyFont="1" applyBorder="1" applyAlignment="1">
      <alignment horizontal="center"/>
    </xf>
    <xf numFmtId="0" fontId="21" fillId="0" borderId="7" xfId="0" applyFont="1" applyBorder="1"/>
    <xf numFmtId="43" fontId="19" fillId="0" borderId="7" xfId="0" applyNumberFormat="1" applyFont="1" applyBorder="1" applyAlignment="1">
      <alignment horizontal="right" wrapText="1"/>
    </xf>
    <xf numFmtId="1" fontId="19" fillId="0" borderId="10" xfId="0" applyNumberFormat="1" applyFont="1" applyBorder="1" applyAlignment="1">
      <alignment horizontal="center"/>
    </xf>
    <xf numFmtId="168" fontId="18" fillId="2" borderId="1" xfId="1" applyNumberFormat="1" applyFont="1" applyFill="1" applyBorder="1" applyAlignment="1">
      <alignment horizontal="left" wrapText="1"/>
    </xf>
    <xf numFmtId="4" fontId="17" fillId="0" borderId="1" xfId="0" applyNumberFormat="1" applyFont="1" applyBorder="1" applyAlignment="1">
      <alignment wrapText="1"/>
    </xf>
    <xf numFmtId="4" fontId="18" fillId="0" borderId="1" xfId="0" applyNumberFormat="1" applyFont="1" applyBorder="1" applyAlignment="1">
      <alignment wrapText="1"/>
    </xf>
    <xf numFmtId="165" fontId="17" fillId="0" borderId="1" xfId="1" applyFont="1" applyFill="1" applyBorder="1" applyAlignment="1">
      <alignment wrapText="1"/>
    </xf>
    <xf numFmtId="165" fontId="18" fillId="0" borderId="1" xfId="1" applyFont="1" applyFill="1" applyBorder="1" applyAlignment="1">
      <alignment wrapText="1"/>
    </xf>
    <xf numFmtId="1" fontId="18" fillId="0" borderId="1" xfId="0" applyNumberFormat="1" applyFont="1" applyBorder="1"/>
    <xf numFmtId="0" fontId="17" fillId="2" borderId="1" xfId="0" applyFont="1" applyFill="1" applyBorder="1" applyAlignment="1">
      <alignment horizontal="center" wrapText="1"/>
    </xf>
    <xf numFmtId="1" fontId="18" fillId="2" borderId="1" xfId="0" applyNumberFormat="1" applyFont="1" applyFill="1" applyBorder="1" applyAlignment="1">
      <alignment horizontal="right"/>
    </xf>
    <xf numFmtId="4" fontId="17" fillId="2" borderId="1" xfId="0" applyNumberFormat="1" applyFont="1" applyFill="1" applyBorder="1" applyAlignment="1">
      <alignment horizontal="right" wrapText="1"/>
    </xf>
    <xf numFmtId="165" fontId="19" fillId="0" borderId="1" xfId="1" applyFont="1" applyFill="1" applyBorder="1" applyAlignment="1">
      <alignment horizontal="right" wrapText="1"/>
    </xf>
    <xf numFmtId="0" fontId="22" fillId="0" borderId="1" xfId="0" applyFont="1" applyBorder="1" applyAlignment="1">
      <alignment horizontal="center" wrapText="1"/>
    </xf>
    <xf numFmtId="4" fontId="17" fillId="0" borderId="1" xfId="4" applyNumberFormat="1" applyFont="1" applyFill="1" applyBorder="1" applyAlignment="1">
      <alignment wrapText="1"/>
    </xf>
    <xf numFmtId="43" fontId="17" fillId="0" borderId="1" xfId="4" applyFont="1" applyFill="1" applyBorder="1" applyAlignment="1">
      <alignment wrapText="1"/>
    </xf>
    <xf numFmtId="43" fontId="18" fillId="0" borderId="1" xfId="4" applyFont="1" applyFill="1" applyBorder="1" applyAlignment="1">
      <alignment wrapText="1"/>
    </xf>
    <xf numFmtId="0" fontId="18" fillId="0" borderId="1" xfId="0" applyFont="1" applyBorder="1" applyAlignment="1" applyProtection="1">
      <alignment vertical="center"/>
      <protection locked="0"/>
    </xf>
    <xf numFmtId="0" fontId="19" fillId="0" borderId="1" xfId="0" applyFont="1" applyBorder="1"/>
    <xf numFmtId="0" fontId="19" fillId="0" borderId="1" xfId="0" applyFont="1" applyBorder="1" applyAlignment="1">
      <alignment wrapText="1"/>
    </xf>
    <xf numFmtId="0" fontId="19" fillId="0" borderId="1" xfId="0" applyFont="1" applyBorder="1" applyAlignment="1">
      <alignment horizontal="center" vertical="center"/>
    </xf>
    <xf numFmtId="43" fontId="19" fillId="0" borderId="1" xfId="0" applyNumberFormat="1" applyFont="1" applyBorder="1" applyAlignment="1">
      <alignment wrapText="1"/>
    </xf>
    <xf numFmtId="4" fontId="17" fillId="0" borderId="1" xfId="0" applyNumberFormat="1" applyFont="1" applyBorder="1" applyAlignment="1">
      <alignment horizontal="left" wrapText="1"/>
    </xf>
    <xf numFmtId="4" fontId="17" fillId="2" borderId="1" xfId="1" applyNumberFormat="1" applyFont="1" applyFill="1" applyBorder="1" applyAlignment="1">
      <alignment horizontal="right"/>
    </xf>
    <xf numFmtId="0" fontId="19" fillId="0" borderId="11" xfId="0" applyFont="1" applyBorder="1"/>
    <xf numFmtId="165" fontId="17" fillId="0" borderId="1" xfId="1" applyFont="1" applyBorder="1" applyAlignment="1" applyProtection="1">
      <alignment horizontal="right" wrapText="1"/>
    </xf>
    <xf numFmtId="165" fontId="18" fillId="0" borderId="1" xfId="1" applyFont="1" applyBorder="1" applyAlignment="1" applyProtection="1">
      <alignment horizontal="right" wrapText="1"/>
    </xf>
    <xf numFmtId="165" fontId="17" fillId="0" borderId="1" xfId="1" applyFont="1" applyBorder="1" applyAlignment="1" applyProtection="1">
      <alignment horizontal="right" vertical="top" wrapText="1"/>
    </xf>
    <xf numFmtId="1" fontId="23" fillId="0" borderId="1" xfId="0" applyNumberFormat="1" applyFont="1" applyBorder="1" applyAlignment="1">
      <alignment horizontal="center"/>
    </xf>
    <xf numFmtId="0" fontId="24" fillId="0" borderId="1" xfId="0" applyFont="1" applyBorder="1"/>
    <xf numFmtId="43" fontId="24" fillId="0" borderId="1" xfId="0" applyNumberFormat="1" applyFont="1" applyBorder="1" applyAlignment="1">
      <alignment horizontal="right" wrapText="1"/>
    </xf>
    <xf numFmtId="3" fontId="17" fillId="3" borderId="1" xfId="0" applyNumberFormat="1" applyFont="1" applyFill="1" applyBorder="1" applyAlignment="1">
      <alignment horizontal="center"/>
    </xf>
    <xf numFmtId="0" fontId="17" fillId="3" borderId="0" xfId="0" applyFont="1" applyFill="1" applyAlignment="1">
      <alignment horizontal="center" wrapText="1"/>
    </xf>
    <xf numFmtId="0" fontId="17" fillId="3" borderId="0" xfId="0" applyFont="1" applyFill="1"/>
    <xf numFmtId="164" fontId="17" fillId="3" borderId="0" xfId="0" applyNumberFormat="1" applyFont="1" applyFill="1" applyAlignment="1">
      <alignment horizontal="center" wrapText="1"/>
    </xf>
    <xf numFmtId="0" fontId="18" fillId="3" borderId="1" xfId="0" applyFont="1" applyFill="1" applyBorder="1"/>
    <xf numFmtId="49" fontId="18" fillId="3" borderId="1" xfId="0" applyNumberFormat="1" applyFont="1" applyFill="1" applyBorder="1" applyAlignment="1">
      <alignment horizontal="center"/>
    </xf>
    <xf numFmtId="3" fontId="18" fillId="3" borderId="1" xfId="0" applyNumberFormat="1" applyFont="1" applyFill="1" applyBorder="1" applyAlignment="1">
      <alignment horizontal="center"/>
    </xf>
    <xf numFmtId="0" fontId="17" fillId="3" borderId="1" xfId="0" applyFont="1" applyFill="1" applyBorder="1" applyAlignment="1">
      <alignment horizontal="center"/>
    </xf>
    <xf numFmtId="0" fontId="18" fillId="3" borderId="1" xfId="0" applyFont="1" applyFill="1" applyBorder="1" applyAlignment="1">
      <alignment horizontal="center"/>
    </xf>
    <xf numFmtId="0" fontId="18" fillId="0" borderId="0" xfId="2" applyFont="1"/>
    <xf numFmtId="49" fontId="18" fillId="3" borderId="1" xfId="0" applyNumberFormat="1" applyFont="1" applyFill="1" applyBorder="1" applyAlignment="1">
      <alignment horizontal="left"/>
    </xf>
    <xf numFmtId="3" fontId="18" fillId="3" borderId="1" xfId="1" applyNumberFormat="1" applyFont="1" applyFill="1" applyBorder="1" applyAlignment="1" applyProtection="1">
      <alignment horizontal="center"/>
    </xf>
    <xf numFmtId="0" fontId="19" fillId="0" borderId="1" xfId="0" applyFont="1" applyBorder="1" applyAlignment="1">
      <alignment vertical="center"/>
    </xf>
    <xf numFmtId="49" fontId="17" fillId="3" borderId="1" xfId="0" applyNumberFormat="1" applyFont="1" applyFill="1" applyBorder="1" applyAlignment="1">
      <alignment horizontal="left"/>
    </xf>
    <xf numFmtId="0" fontId="17" fillId="3" borderId="1" xfId="0" applyFont="1" applyFill="1" applyBorder="1"/>
    <xf numFmtId="3" fontId="17" fillId="3" borderId="1" xfId="1" applyNumberFormat="1" applyFont="1" applyFill="1" applyBorder="1" applyAlignment="1" applyProtection="1">
      <alignment horizontal="center"/>
    </xf>
    <xf numFmtId="4" fontId="17" fillId="3" borderId="1" xfId="1" applyNumberFormat="1" applyFont="1" applyFill="1" applyBorder="1" applyAlignment="1" applyProtection="1">
      <alignment horizontal="center"/>
    </xf>
    <xf numFmtId="4" fontId="17" fillId="0" borderId="1" xfId="1" applyNumberFormat="1" applyFont="1" applyFill="1" applyBorder="1" applyAlignment="1">
      <alignment wrapText="1"/>
    </xf>
    <xf numFmtId="165" fontId="18" fillId="2" borderId="1" xfId="0" applyNumberFormat="1" applyFont="1" applyFill="1" applyBorder="1" applyAlignment="1">
      <alignment horizontal="right"/>
    </xf>
    <xf numFmtId="3" fontId="18" fillId="2" borderId="1" xfId="0" applyNumberFormat="1" applyFont="1" applyFill="1" applyBorder="1" applyAlignment="1">
      <alignment horizontal="right"/>
    </xf>
    <xf numFmtId="3" fontId="17" fillId="2" borderId="1" xfId="0" applyNumberFormat="1" applyFont="1" applyFill="1" applyBorder="1" applyAlignment="1">
      <alignment horizontal="right"/>
    </xf>
    <xf numFmtId="165" fontId="18" fillId="2" borderId="1" xfId="1" applyFont="1" applyFill="1" applyBorder="1" applyAlignment="1">
      <alignment horizontal="right"/>
    </xf>
    <xf numFmtId="3" fontId="18" fillId="2" borderId="1" xfId="1" applyNumberFormat="1" applyFont="1" applyFill="1" applyBorder="1" applyAlignment="1">
      <alignment horizontal="right"/>
    </xf>
    <xf numFmtId="4" fontId="18" fillId="2" borderId="1" xfId="0" applyNumberFormat="1" applyFont="1" applyFill="1" applyBorder="1" applyAlignment="1">
      <alignment horizontal="right"/>
    </xf>
    <xf numFmtId="1" fontId="18" fillId="0" borderId="5" xfId="0" applyNumberFormat="1" applyFont="1" applyBorder="1" applyAlignment="1">
      <alignment horizontal="center"/>
    </xf>
    <xf numFmtId="1" fontId="18" fillId="0" borderId="5" xfId="0" applyNumberFormat="1" applyFont="1" applyBorder="1" applyAlignment="1">
      <alignment horizontal="left"/>
    </xf>
    <xf numFmtId="49" fontId="18" fillId="0" borderId="5" xfId="0" applyNumberFormat="1" applyFont="1" applyBorder="1" applyAlignment="1">
      <alignment horizontal="left"/>
    </xf>
    <xf numFmtId="0" fontId="18" fillId="0" borderId="5" xfId="0" applyFont="1" applyBorder="1" applyAlignment="1">
      <alignment wrapText="1"/>
    </xf>
    <xf numFmtId="165" fontId="18" fillId="0" borderId="5" xfId="1" applyFont="1" applyFill="1" applyBorder="1" applyAlignment="1">
      <alignment horizontal="right" wrapText="1"/>
    </xf>
    <xf numFmtId="4" fontId="17" fillId="0" borderId="5" xfId="0" applyNumberFormat="1" applyFont="1" applyBorder="1" applyAlignment="1">
      <alignment horizontal="right" wrapText="1"/>
    </xf>
    <xf numFmtId="0" fontId="18" fillId="0" borderId="3" xfId="0" applyFont="1" applyBorder="1" applyAlignment="1">
      <alignment wrapText="1"/>
    </xf>
    <xf numFmtId="0" fontId="17" fillId="0" borderId="12" xfId="0" applyFont="1" applyBorder="1" applyAlignment="1">
      <alignment horizontal="left"/>
    </xf>
    <xf numFmtId="0" fontId="21" fillId="0" borderId="1" xfId="0" applyFont="1" applyBorder="1" applyAlignment="1">
      <alignment horizontal="center" wrapText="1"/>
    </xf>
    <xf numFmtId="0" fontId="21" fillId="0" borderId="1" xfId="0" applyFont="1" applyBorder="1" applyAlignment="1">
      <alignment wrapText="1"/>
    </xf>
    <xf numFmtId="0" fontId="17" fillId="2" borderId="1" xfId="0" applyFont="1" applyFill="1" applyBorder="1" applyAlignment="1">
      <alignment horizontal="left" wrapText="1"/>
    </xf>
    <xf numFmtId="0" fontId="18" fillId="2" borderId="1" xfId="0" applyFont="1" applyFill="1" applyBorder="1" applyAlignment="1">
      <alignment horizontal="left" wrapText="1"/>
    </xf>
    <xf numFmtId="165" fontId="17" fillId="0" borderId="0" xfId="1" applyFont="1" applyAlignment="1">
      <alignment horizontal="right"/>
    </xf>
    <xf numFmtId="165" fontId="18" fillId="2" borderId="1" xfId="1" applyFont="1" applyFill="1" applyBorder="1" applyAlignment="1">
      <alignment horizontal="right" wrapText="1"/>
    </xf>
    <xf numFmtId="0" fontId="18" fillId="2" borderId="1" xfId="0" applyFont="1" applyFill="1" applyBorder="1" applyAlignment="1" applyProtection="1">
      <alignment horizontal="left" vertical="center" wrapText="1"/>
      <protection locked="0"/>
    </xf>
    <xf numFmtId="165" fontId="18" fillId="0" borderId="1" xfId="1" applyFont="1" applyBorder="1" applyAlignment="1" applyProtection="1">
      <alignment horizontal="right" vertical="center"/>
      <protection locked="0"/>
    </xf>
    <xf numFmtId="165" fontId="18" fillId="2" borderId="1" xfId="1" applyFont="1" applyFill="1" applyBorder="1" applyAlignment="1" applyProtection="1">
      <alignment horizontal="right" vertical="center"/>
      <protection locked="0"/>
    </xf>
    <xf numFmtId="0" fontId="19" fillId="2" borderId="1" xfId="0" applyFont="1" applyFill="1" applyBorder="1" applyAlignment="1">
      <alignment horizontal="left"/>
    </xf>
    <xf numFmtId="165" fontId="19" fillId="0" borderId="1" xfId="1" applyFont="1" applyBorder="1" applyAlignment="1">
      <alignment horizontal="right" wrapText="1"/>
    </xf>
    <xf numFmtId="0" fontId="21" fillId="2" borderId="1" xfId="0" applyFont="1" applyFill="1" applyBorder="1" applyAlignment="1">
      <alignment horizontal="center"/>
    </xf>
    <xf numFmtId="165" fontId="19" fillId="0" borderId="3" xfId="1" applyFont="1" applyBorder="1" applyAlignment="1">
      <alignment horizontal="right" wrapText="1"/>
    </xf>
    <xf numFmtId="0" fontId="21" fillId="2" borderId="1" xfId="0" applyFont="1" applyFill="1" applyBorder="1" applyAlignment="1">
      <alignment horizontal="left" vertical="center"/>
    </xf>
    <xf numFmtId="49" fontId="18" fillId="0" borderId="1" xfId="0" applyNumberFormat="1" applyFont="1" applyBorder="1" applyAlignment="1" applyProtection="1">
      <alignment horizontal="right" vertical="center"/>
      <protection locked="0"/>
    </xf>
    <xf numFmtId="0" fontId="17" fillId="0" borderId="1" xfId="0" applyFont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 applyProtection="1">
      <alignment horizontal="left" vertical="center" wrapText="1"/>
      <protection locked="0"/>
    </xf>
    <xf numFmtId="4" fontId="17" fillId="0" borderId="1" xfId="0" applyNumberFormat="1" applyFont="1" applyBorder="1" applyAlignment="1" applyProtection="1">
      <alignment horizontal="right" vertical="center"/>
      <protection locked="0"/>
    </xf>
    <xf numFmtId="0" fontId="17" fillId="0" borderId="1" xfId="0" applyFont="1" applyBorder="1" applyAlignment="1">
      <alignment horizontal="center" vertical="center" wrapText="1"/>
    </xf>
    <xf numFmtId="43" fontId="18" fillId="0" borderId="1" xfId="4" applyFont="1" applyFill="1" applyBorder="1" applyAlignment="1">
      <alignment horizontal="left" wrapText="1"/>
    </xf>
    <xf numFmtId="165" fontId="17" fillId="0" borderId="1" xfId="1" applyFont="1" applyFill="1" applyBorder="1" applyAlignment="1">
      <alignment horizontal="left" vertical="top" wrapText="1"/>
    </xf>
    <xf numFmtId="0" fontId="21" fillId="0" borderId="1" xfId="0" applyFont="1" applyBorder="1" applyAlignment="1">
      <alignment horizontal="center" vertical="center"/>
    </xf>
    <xf numFmtId="1" fontId="17" fillId="2" borderId="1" xfId="0" applyNumberFormat="1" applyFont="1" applyFill="1" applyBorder="1" applyAlignment="1">
      <alignment horizontal="center"/>
    </xf>
    <xf numFmtId="1" fontId="17" fillId="2" borderId="1" xfId="0" applyNumberFormat="1" applyFont="1" applyFill="1" applyBorder="1" applyAlignment="1">
      <alignment horizontal="left"/>
    </xf>
    <xf numFmtId="0" fontId="17" fillId="2" borderId="1" xfId="0" applyFont="1" applyFill="1" applyBorder="1" applyAlignment="1">
      <alignment wrapText="1"/>
    </xf>
    <xf numFmtId="165" fontId="17" fillId="2" borderId="1" xfId="1" applyFont="1" applyFill="1" applyBorder="1" applyAlignment="1">
      <alignment horizontal="right" wrapText="1"/>
    </xf>
    <xf numFmtId="0" fontId="19" fillId="0" borderId="3" xfId="0" applyFont="1" applyBorder="1"/>
    <xf numFmtId="49" fontId="18" fillId="2" borderId="1" xfId="0" applyNumberFormat="1" applyFont="1" applyFill="1" applyBorder="1" applyAlignment="1">
      <alignment horizontal="center" vertical="center"/>
    </xf>
    <xf numFmtId="0" fontId="19" fillId="0" borderId="5" xfId="0" applyFont="1" applyBorder="1"/>
    <xf numFmtId="1" fontId="18" fillId="0" borderId="1" xfId="0" quotePrefix="1" applyNumberFormat="1" applyFont="1" applyBorder="1" applyAlignment="1">
      <alignment horizontal="center"/>
    </xf>
    <xf numFmtId="0" fontId="18" fillId="0" borderId="1" xfId="0" applyFont="1" applyBorder="1" applyAlignment="1">
      <alignment horizontal="right" wrapText="1"/>
    </xf>
    <xf numFmtId="1" fontId="18" fillId="0" borderId="1" xfId="5" applyNumberFormat="1" applyFont="1" applyBorder="1" applyAlignment="1">
      <alignment horizontal="center"/>
    </xf>
    <xf numFmtId="0" fontId="18" fillId="0" borderId="0" xfId="0" applyFont="1" applyAlignment="1">
      <alignment horizontal="right"/>
    </xf>
    <xf numFmtId="43" fontId="18" fillId="0" borderId="1" xfId="0" applyNumberFormat="1" applyFont="1" applyBorder="1" applyAlignment="1">
      <alignment horizontal="right" wrapText="1"/>
    </xf>
    <xf numFmtId="1" fontId="17" fillId="0" borderId="5" xfId="0" applyNumberFormat="1" applyFont="1" applyBorder="1" applyAlignment="1">
      <alignment horizontal="left"/>
    </xf>
    <xf numFmtId="49" fontId="17" fillId="0" borderId="5" xfId="0" applyNumberFormat="1" applyFont="1" applyBorder="1" applyAlignment="1">
      <alignment horizontal="left"/>
    </xf>
    <xf numFmtId="0" fontId="17" fillId="0" borderId="5" xfId="0" applyFont="1" applyBorder="1" applyAlignment="1">
      <alignment horizontal="left" wrapText="1"/>
    </xf>
    <xf numFmtId="165" fontId="17" fillId="0" borderId="5" xfId="1" applyFont="1" applyFill="1" applyBorder="1" applyAlignment="1">
      <alignment horizontal="right" wrapText="1"/>
    </xf>
    <xf numFmtId="0" fontId="18" fillId="0" borderId="1" xfId="0" applyFont="1" applyBorder="1" applyAlignment="1">
      <alignment horizontal="left"/>
    </xf>
    <xf numFmtId="4" fontId="18" fillId="0" borderId="1" xfId="0" applyNumberFormat="1" applyFont="1" applyBorder="1" applyAlignment="1">
      <alignment horizontal="right"/>
    </xf>
    <xf numFmtId="3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 wrapText="1"/>
    </xf>
    <xf numFmtId="0" fontId="17" fillId="2" borderId="0" xfId="0" applyFont="1" applyFill="1" applyAlignment="1">
      <alignment vertical="center"/>
    </xf>
    <xf numFmtId="164" fontId="17" fillId="2" borderId="0" xfId="0" applyNumberFormat="1" applyFont="1" applyFill="1" applyAlignment="1">
      <alignment horizontal="center" vertical="center" wrapText="1"/>
    </xf>
    <xf numFmtId="0" fontId="18" fillId="2" borderId="1" xfId="0" applyFont="1" applyFill="1" applyBorder="1" applyAlignment="1">
      <alignment vertical="center"/>
    </xf>
    <xf numFmtId="3" fontId="18" fillId="2" borderId="1" xfId="0" applyNumberFormat="1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49" fontId="18" fillId="2" borderId="1" xfId="0" applyNumberFormat="1" applyFont="1" applyFill="1" applyBorder="1" applyAlignment="1">
      <alignment horizontal="left" vertical="center"/>
    </xf>
    <xf numFmtId="3" fontId="18" fillId="2" borderId="1" xfId="1" applyNumberFormat="1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vertical="center"/>
    </xf>
    <xf numFmtId="49" fontId="17" fillId="2" borderId="1" xfId="0" applyNumberFormat="1" applyFont="1" applyFill="1" applyBorder="1" applyAlignment="1">
      <alignment horizontal="left" vertical="center"/>
    </xf>
    <xf numFmtId="3" fontId="17" fillId="2" borderId="1" xfId="1" applyNumberFormat="1" applyFont="1" applyFill="1" applyBorder="1" applyAlignment="1">
      <alignment horizontal="center" vertical="center"/>
    </xf>
    <xf numFmtId="4" fontId="17" fillId="2" borderId="1" xfId="1" applyNumberFormat="1" applyFont="1" applyFill="1" applyBorder="1" applyAlignment="1">
      <alignment horizontal="center" vertical="center"/>
    </xf>
    <xf numFmtId="0" fontId="21" fillId="0" borderId="14" xfId="0" applyFont="1" applyBorder="1"/>
    <xf numFmtId="0" fontId="18" fillId="2" borderId="1" xfId="0" applyFont="1" applyFill="1" applyBorder="1" applyAlignment="1">
      <alignment horizontal="center" wrapText="1"/>
    </xf>
    <xf numFmtId="0" fontId="18" fillId="2" borderId="0" xfId="0" applyFont="1" applyFill="1"/>
    <xf numFmtId="3" fontId="17" fillId="2" borderId="0" xfId="1" applyNumberFormat="1" applyFont="1" applyFill="1" applyBorder="1" applyAlignment="1">
      <alignment horizontal="center"/>
    </xf>
    <xf numFmtId="4" fontId="17" fillId="2" borderId="0" xfId="1" applyNumberFormat="1" applyFont="1" applyFill="1" applyBorder="1" applyAlignment="1">
      <alignment horizontal="center"/>
    </xf>
    <xf numFmtId="0" fontId="19" fillId="0" borderId="0" xfId="0" applyFont="1"/>
    <xf numFmtId="3" fontId="18" fillId="0" borderId="1" xfId="0" applyNumberFormat="1" applyFont="1" applyBorder="1" applyAlignment="1" applyProtection="1">
      <alignment horizontal="right" vertical="center"/>
      <protection locked="0"/>
    </xf>
    <xf numFmtId="165" fontId="17" fillId="0" borderId="1" xfId="1" applyFont="1" applyFill="1" applyBorder="1" applyAlignment="1">
      <alignment vertical="top" wrapText="1"/>
    </xf>
    <xf numFmtId="164" fontId="17" fillId="2" borderId="1" xfId="2" applyNumberFormat="1" applyFont="1" applyFill="1" applyBorder="1" applyAlignment="1">
      <alignment horizontal="center" wrapText="1"/>
    </xf>
    <xf numFmtId="164" fontId="17" fillId="2" borderId="1" xfId="2" applyNumberFormat="1" applyFont="1" applyFill="1" applyBorder="1" applyAlignment="1">
      <alignment horizontal="center"/>
    </xf>
    <xf numFmtId="165" fontId="18" fillId="4" borderId="1" xfId="1" applyFont="1" applyFill="1" applyBorder="1" applyAlignment="1">
      <alignment horizontal="right" wrapText="1"/>
    </xf>
    <xf numFmtId="3" fontId="6" fillId="2" borderId="1" xfId="2" applyNumberFormat="1" applyFont="1" applyFill="1" applyBorder="1" applyAlignment="1">
      <alignment horizontal="center"/>
    </xf>
    <xf numFmtId="43" fontId="17" fillId="0" borderId="1" xfId="4" applyFont="1" applyFill="1" applyBorder="1" applyAlignment="1">
      <alignment horizontal="left" wrapText="1"/>
    </xf>
    <xf numFmtId="1" fontId="18" fillId="0" borderId="1" xfId="2" applyNumberFormat="1" applyFont="1" applyBorder="1" applyAlignment="1">
      <alignment horizontal="center" vertical="center"/>
    </xf>
    <xf numFmtId="1" fontId="18" fillId="0" borderId="1" xfId="2" applyNumberFormat="1" applyFont="1" applyBorder="1" applyAlignment="1">
      <alignment horizontal="right"/>
    </xf>
    <xf numFmtId="165" fontId="17" fillId="0" borderId="1" xfId="2" applyNumberFormat="1" applyFont="1" applyBorder="1" applyAlignment="1">
      <alignment horizontal="right"/>
    </xf>
    <xf numFmtId="43" fontId="17" fillId="0" borderId="1" xfId="4" applyFont="1" applyFill="1" applyBorder="1" applyAlignment="1">
      <alignment horizontal="left" vertical="top" wrapText="1"/>
    </xf>
    <xf numFmtId="0" fontId="18" fillId="0" borderId="1" xfId="2" applyFont="1" applyBorder="1"/>
    <xf numFmtId="0" fontId="18" fillId="0" borderId="1" xfId="2" applyFont="1" applyBorder="1" applyAlignment="1">
      <alignment horizontal="right"/>
    </xf>
    <xf numFmtId="43" fontId="17" fillId="0" borderId="1" xfId="2" applyNumberFormat="1" applyFont="1" applyBorder="1"/>
    <xf numFmtId="43" fontId="17" fillId="0" borderId="1" xfId="2" applyNumberFormat="1" applyFont="1" applyBorder="1" applyAlignment="1">
      <alignment horizontal="right"/>
    </xf>
    <xf numFmtId="0" fontId="18" fillId="0" borderId="0" xfId="2" applyFont="1" applyAlignment="1">
      <alignment wrapText="1"/>
    </xf>
    <xf numFmtId="0" fontId="17" fillId="0" borderId="1" xfId="2" applyFont="1" applyBorder="1" applyAlignment="1">
      <alignment horizontal="right" wrapText="1"/>
    </xf>
    <xf numFmtId="43" fontId="17" fillId="0" borderId="1" xfId="2" applyNumberFormat="1" applyFont="1" applyBorder="1" applyAlignment="1">
      <alignment horizontal="center" wrapText="1"/>
    </xf>
    <xf numFmtId="43" fontId="17" fillId="0" borderId="1" xfId="2" applyNumberFormat="1" applyFont="1" applyBorder="1" applyAlignment="1">
      <alignment horizontal="right" wrapText="1"/>
    </xf>
    <xf numFmtId="43" fontId="17" fillId="0" borderId="1" xfId="4" applyFont="1" applyFill="1" applyBorder="1" applyAlignment="1">
      <alignment horizontal="right" vertical="center" wrapText="1"/>
    </xf>
    <xf numFmtId="3" fontId="18" fillId="0" borderId="0" xfId="2" applyNumberFormat="1" applyFont="1" applyAlignment="1">
      <alignment horizontal="right"/>
    </xf>
    <xf numFmtId="0" fontId="18" fillId="0" borderId="0" xfId="2" applyFont="1" applyAlignment="1">
      <alignment horizontal="right"/>
    </xf>
    <xf numFmtId="0" fontId="18" fillId="0" borderId="9" xfId="2" applyFont="1" applyBorder="1" applyAlignment="1">
      <alignment horizontal="right"/>
    </xf>
    <xf numFmtId="0" fontId="18" fillId="0" borderId="9" xfId="2" applyFont="1" applyBorder="1"/>
    <xf numFmtId="0" fontId="18" fillId="0" borderId="1" xfId="2" applyFont="1" applyBorder="1" applyAlignment="1" applyProtection="1">
      <alignment horizontal="left" vertical="center" indent="4"/>
      <protection locked="0"/>
    </xf>
    <xf numFmtId="165" fontId="18" fillId="0" borderId="1" xfId="2" applyNumberFormat="1" applyFont="1" applyBorder="1" applyAlignment="1" applyProtection="1">
      <alignment horizontal="right" vertical="center" indent="2"/>
      <protection locked="0"/>
    </xf>
    <xf numFmtId="165" fontId="18" fillId="0" borderId="1" xfId="2" applyNumberFormat="1" applyFont="1" applyBorder="1" applyAlignment="1" applyProtection="1">
      <alignment horizontal="right" vertical="center"/>
      <protection locked="0"/>
    </xf>
    <xf numFmtId="1" fontId="18" fillId="0" borderId="7" xfId="2" applyNumberFormat="1" applyFont="1" applyBorder="1" applyAlignment="1">
      <alignment horizontal="center"/>
    </xf>
    <xf numFmtId="1" fontId="18" fillId="0" borderId="7" xfId="2" applyNumberFormat="1" applyFont="1" applyBorder="1" applyAlignment="1">
      <alignment horizontal="left"/>
    </xf>
    <xf numFmtId="49" fontId="18" fillId="0" borderId="7" xfId="2" applyNumberFormat="1" applyFont="1" applyBorder="1" applyAlignment="1">
      <alignment horizontal="left"/>
    </xf>
    <xf numFmtId="0" fontId="18" fillId="0" borderId="7" xfId="2" applyFont="1" applyBorder="1" applyAlignment="1">
      <alignment horizontal="left" wrapText="1"/>
    </xf>
    <xf numFmtId="43" fontId="18" fillId="0" borderId="7" xfId="4" applyFont="1" applyFill="1" applyBorder="1" applyAlignment="1">
      <alignment horizontal="left" wrapText="1"/>
    </xf>
    <xf numFmtId="43" fontId="18" fillId="0" borderId="7" xfId="4" applyFont="1" applyFill="1" applyBorder="1" applyAlignment="1">
      <alignment horizontal="right" wrapText="1"/>
    </xf>
    <xf numFmtId="4" fontId="17" fillId="0" borderId="7" xfId="2" applyNumberFormat="1" applyFont="1" applyBorder="1" applyAlignment="1">
      <alignment horizontal="right" wrapText="1"/>
    </xf>
    <xf numFmtId="4" fontId="18" fillId="0" borderId="1" xfId="2" applyNumberFormat="1" applyFont="1" applyBorder="1" applyAlignment="1">
      <alignment wrapText="1"/>
    </xf>
    <xf numFmtId="4" fontId="17" fillId="0" borderId="1" xfId="2" applyNumberFormat="1" applyFont="1" applyBorder="1" applyAlignment="1">
      <alignment wrapText="1"/>
    </xf>
    <xf numFmtId="4" fontId="18" fillId="0" borderId="1" xfId="2" applyNumberFormat="1" applyFont="1" applyBorder="1"/>
    <xf numFmtId="0" fontId="17" fillId="0" borderId="2" xfId="2" applyFont="1" applyBorder="1" applyAlignment="1">
      <alignment horizontal="center" wrapText="1"/>
    </xf>
    <xf numFmtId="43" fontId="17" fillId="0" borderId="2" xfId="4" applyFont="1" applyFill="1" applyBorder="1" applyAlignment="1">
      <alignment horizontal="left" wrapText="1"/>
    </xf>
    <xf numFmtId="1" fontId="19" fillId="0" borderId="1" xfId="2" applyNumberFormat="1" applyFont="1" applyBorder="1" applyAlignment="1">
      <alignment horizontal="center"/>
    </xf>
    <xf numFmtId="0" fontId="19" fillId="0" borderId="1" xfId="2" applyFont="1" applyBorder="1"/>
    <xf numFmtId="0" fontId="19" fillId="0" borderId="1" xfId="2" applyFont="1" applyBorder="1" applyAlignment="1">
      <alignment wrapText="1"/>
    </xf>
    <xf numFmtId="0" fontId="19" fillId="0" borderId="2" xfId="2" applyFont="1" applyBorder="1" applyAlignment="1">
      <alignment horizontal="right" wrapText="1"/>
    </xf>
    <xf numFmtId="1" fontId="18" fillId="0" borderId="8" xfId="2" applyNumberFormat="1" applyFont="1" applyBorder="1" applyAlignment="1">
      <alignment horizontal="center"/>
    </xf>
    <xf numFmtId="1" fontId="17" fillId="0" borderId="8" xfId="2" applyNumberFormat="1" applyFont="1" applyBorder="1" applyAlignment="1">
      <alignment horizontal="center"/>
    </xf>
    <xf numFmtId="1" fontId="18" fillId="0" borderId="13" xfId="2" applyNumberFormat="1" applyFont="1" applyBorder="1" applyAlignment="1">
      <alignment horizontal="center"/>
    </xf>
    <xf numFmtId="0" fontId="18" fillId="0" borderId="2" xfId="2" applyFont="1" applyBorder="1" applyAlignment="1">
      <alignment horizontal="left" wrapText="1"/>
    </xf>
    <xf numFmtId="4" fontId="17" fillId="0" borderId="2" xfId="2" applyNumberFormat="1" applyFont="1" applyBorder="1" applyAlignment="1">
      <alignment wrapText="1"/>
    </xf>
    <xf numFmtId="4" fontId="18" fillId="0" borderId="2" xfId="2" applyNumberFormat="1" applyFont="1" applyBorder="1" applyAlignment="1">
      <alignment wrapText="1"/>
    </xf>
    <xf numFmtId="0" fontId="17" fillId="0" borderId="2" xfId="2" applyFont="1" applyBorder="1" applyAlignment="1">
      <alignment horizontal="right" wrapText="1"/>
    </xf>
    <xf numFmtId="43" fontId="17" fillId="0" borderId="2" xfId="4" applyFont="1" applyFill="1" applyBorder="1" applyAlignment="1">
      <alignment horizontal="right" wrapText="1"/>
    </xf>
    <xf numFmtId="43" fontId="18" fillId="0" borderId="1" xfId="4" applyFont="1" applyBorder="1" applyAlignment="1" applyProtection="1">
      <alignment horizontal="left" vertical="center"/>
      <protection locked="0"/>
    </xf>
    <xf numFmtId="4" fontId="17" fillId="0" borderId="2" xfId="2" applyNumberFormat="1" applyFont="1" applyBorder="1" applyAlignment="1">
      <alignment horizontal="left" wrapText="1"/>
    </xf>
    <xf numFmtId="43" fontId="18" fillId="0" borderId="1" xfId="2" applyNumberFormat="1" applyFont="1" applyBorder="1"/>
    <xf numFmtId="4" fontId="18" fillId="2" borderId="1" xfId="2" applyNumberFormat="1" applyFont="1" applyFill="1" applyBorder="1" applyAlignment="1">
      <alignment horizontal="right" wrapText="1"/>
    </xf>
    <xf numFmtId="43" fontId="18" fillId="2" borderId="1" xfId="4" applyFont="1" applyFill="1" applyBorder="1" applyAlignment="1">
      <alignment horizontal="left" wrapText="1"/>
    </xf>
    <xf numFmtId="0" fontId="18" fillId="2" borderId="1" xfId="2" applyFont="1" applyFill="1" applyBorder="1" applyAlignment="1">
      <alignment wrapText="1"/>
    </xf>
    <xf numFmtId="49" fontId="17" fillId="2" borderId="1" xfId="2" quotePrefix="1" applyNumberFormat="1" applyFont="1" applyFill="1" applyBorder="1" applyAlignment="1">
      <alignment horizontal="left" wrapText="1"/>
    </xf>
    <xf numFmtId="43" fontId="18" fillId="2" borderId="1" xfId="4" applyFont="1" applyFill="1" applyBorder="1"/>
    <xf numFmtId="43" fontId="18" fillId="0" borderId="1" xfId="4" applyFont="1" applyBorder="1" applyAlignment="1">
      <alignment horizontal="center" wrapText="1"/>
    </xf>
    <xf numFmtId="43" fontId="19" fillId="0" borderId="1" xfId="4" applyFont="1" applyBorder="1"/>
    <xf numFmtId="0" fontId="19" fillId="0" borderId="1" xfId="2" applyFont="1" applyBorder="1" applyAlignment="1">
      <alignment horizontal="right" wrapText="1"/>
    </xf>
    <xf numFmtId="43" fontId="18" fillId="0" borderId="1" xfId="2" applyNumberFormat="1" applyFont="1" applyBorder="1" applyAlignment="1">
      <alignment horizontal="right"/>
    </xf>
    <xf numFmtId="165" fontId="18" fillId="0" borderId="1" xfId="2" applyNumberFormat="1" applyFont="1" applyBorder="1"/>
    <xf numFmtId="165" fontId="17" fillId="0" borderId="1" xfId="7" applyNumberFormat="1" applyFont="1" applyBorder="1"/>
    <xf numFmtId="0" fontId="2" fillId="0" borderId="1" xfId="2" applyBorder="1"/>
    <xf numFmtId="0" fontId="20" fillId="0" borderId="0" xfId="3" applyFont="1" applyAlignment="1">
      <alignment horizontal="left"/>
    </xf>
    <xf numFmtId="0" fontId="18" fillId="0" borderId="0" xfId="8" applyFont="1" applyAlignment="1">
      <alignment horizontal="left"/>
    </xf>
    <xf numFmtId="0" fontId="18" fillId="0" borderId="0" xfId="2" applyFont="1" applyAlignment="1">
      <alignment horizontal="left"/>
    </xf>
    <xf numFmtId="43" fontId="18" fillId="0" borderId="0" xfId="4" applyFont="1" applyFill="1" applyBorder="1" applyAlignment="1">
      <alignment horizontal="left" wrapText="1"/>
    </xf>
    <xf numFmtId="0" fontId="18" fillId="0" borderId="1" xfId="2" applyFont="1" applyBorder="1" applyAlignment="1">
      <alignment horizontal="left"/>
    </xf>
    <xf numFmtId="43" fontId="17" fillId="0" borderId="1" xfId="2" applyNumberFormat="1" applyFont="1" applyBorder="1" applyAlignment="1">
      <alignment horizontal="left" wrapText="1"/>
    </xf>
    <xf numFmtId="43" fontId="17" fillId="0" borderId="1" xfId="2" applyNumberFormat="1" applyFont="1" applyBorder="1" applyAlignment="1">
      <alignment horizontal="left"/>
    </xf>
    <xf numFmtId="0" fontId="18" fillId="0" borderId="1" xfId="2" applyFont="1" applyBorder="1" applyAlignment="1">
      <alignment horizontal="right" wrapText="1"/>
    </xf>
    <xf numFmtId="0" fontId="17" fillId="0" borderId="13" xfId="2" applyFont="1" applyBorder="1" applyAlignment="1">
      <alignment horizontal="left"/>
    </xf>
    <xf numFmtId="43" fontId="17" fillId="0" borderId="1" xfId="4" applyFont="1" applyBorder="1" applyAlignment="1" applyProtection="1">
      <alignment horizontal="right" wrapText="1"/>
    </xf>
    <xf numFmtId="4" fontId="18" fillId="0" borderId="13" xfId="2" applyNumberFormat="1" applyFont="1" applyBorder="1" applyAlignment="1">
      <alignment horizontal="right" wrapText="1"/>
    </xf>
    <xf numFmtId="0" fontId="23" fillId="0" borderId="1" xfId="2" applyFont="1" applyBorder="1" applyAlignment="1">
      <alignment horizontal="right"/>
    </xf>
    <xf numFmtId="4" fontId="17" fillId="0" borderId="13" xfId="2" applyNumberFormat="1" applyFont="1" applyBorder="1" applyAlignment="1">
      <alignment horizontal="right" wrapText="1"/>
    </xf>
    <xf numFmtId="0" fontId="2" fillId="0" borderId="3" xfId="2" applyBorder="1"/>
    <xf numFmtId="43" fontId="17" fillId="0" borderId="7" xfId="4" applyFont="1" applyFill="1" applyBorder="1" applyAlignment="1">
      <alignment horizontal="right" wrapText="1"/>
    </xf>
    <xf numFmtId="1" fontId="2" fillId="0" borderId="1" xfId="2" applyNumberFormat="1" applyBorder="1" applyAlignment="1">
      <alignment horizontal="center"/>
    </xf>
    <xf numFmtId="0" fontId="2" fillId="0" borderId="1" xfId="2" applyBorder="1" applyAlignment="1">
      <alignment wrapText="1"/>
    </xf>
    <xf numFmtId="1" fontId="18" fillId="0" borderId="0" xfId="2" applyNumberFormat="1" applyFont="1" applyAlignment="1">
      <alignment horizontal="left"/>
    </xf>
    <xf numFmtId="49" fontId="18" fillId="0" borderId="0" xfId="2" applyNumberFormat="1" applyFont="1" applyAlignment="1">
      <alignment horizontal="left"/>
    </xf>
    <xf numFmtId="0" fontId="17" fillId="0" borderId="0" xfId="2" applyFont="1" applyAlignment="1">
      <alignment horizontal="left" wrapText="1"/>
    </xf>
    <xf numFmtId="43" fontId="17" fillId="0" borderId="0" xfId="4" applyFont="1" applyFill="1" applyBorder="1" applyAlignment="1">
      <alignment horizontal="left" wrapText="1"/>
    </xf>
    <xf numFmtId="1" fontId="17" fillId="0" borderId="1" xfId="2" applyNumberFormat="1" applyFont="1" applyBorder="1" applyAlignment="1">
      <alignment horizontal="center" wrapText="1"/>
    </xf>
    <xf numFmtId="1" fontId="17" fillId="0" borderId="1" xfId="2" applyNumberFormat="1" applyFont="1" applyBorder="1" applyAlignment="1">
      <alignment horizontal="left" wrapText="1"/>
    </xf>
    <xf numFmtId="49" fontId="17" fillId="0" borderId="1" xfId="2" applyNumberFormat="1" applyFont="1" applyBorder="1" applyAlignment="1">
      <alignment horizontal="left" wrapText="1"/>
    </xf>
    <xf numFmtId="1" fontId="18" fillId="0" borderId="1" xfId="2" applyNumberFormat="1" applyFont="1" applyBorder="1" applyAlignment="1">
      <alignment horizontal="center" wrapText="1"/>
    </xf>
    <xf numFmtId="1" fontId="18" fillId="0" borderId="1" xfId="2" applyNumberFormat="1" applyFont="1" applyBorder="1" applyAlignment="1">
      <alignment horizontal="left" wrapText="1"/>
    </xf>
    <xf numFmtId="49" fontId="18" fillId="0" borderId="1" xfId="2" applyNumberFormat="1" applyFont="1" applyBorder="1" applyAlignment="1">
      <alignment horizontal="left" wrapText="1"/>
    </xf>
    <xf numFmtId="0" fontId="18" fillId="0" borderId="1" xfId="2" applyFont="1" applyBorder="1" applyAlignment="1" applyProtection="1">
      <alignment horizontal="center" vertical="center" wrapText="1"/>
      <protection locked="0"/>
    </xf>
    <xf numFmtId="43" fontId="18" fillId="0" borderId="1" xfId="4" applyFont="1" applyBorder="1" applyAlignment="1" applyProtection="1">
      <alignment horizontal="left" vertical="center" wrapText="1"/>
      <protection locked="0"/>
    </xf>
    <xf numFmtId="43" fontId="18" fillId="0" borderId="1" xfId="4" applyFont="1" applyBorder="1" applyAlignment="1" applyProtection="1">
      <alignment horizontal="right" vertical="center" wrapText="1"/>
      <protection locked="0"/>
    </xf>
    <xf numFmtId="1" fontId="19" fillId="0" borderId="1" xfId="2" applyNumberFormat="1" applyFont="1" applyBorder="1" applyAlignment="1">
      <alignment horizontal="center" wrapText="1"/>
    </xf>
    <xf numFmtId="1" fontId="18" fillId="0" borderId="1" xfId="2" applyNumberFormat="1" applyFont="1" applyBorder="1" applyAlignment="1">
      <alignment horizontal="center" vertical="top"/>
    </xf>
    <xf numFmtId="0" fontId="17" fillId="0" borderId="1" xfId="2" applyFont="1" applyBorder="1" applyAlignment="1">
      <alignment horizontal="center" vertical="center" wrapText="1"/>
    </xf>
    <xf numFmtId="0" fontId="17" fillId="0" borderId="1" xfId="2" applyFont="1" applyBorder="1"/>
    <xf numFmtId="1" fontId="18" fillId="0" borderId="1" xfId="2" applyNumberFormat="1" applyFont="1" applyBorder="1"/>
    <xf numFmtId="49" fontId="18" fillId="0" borderId="1" xfId="2" applyNumberFormat="1" applyFont="1" applyBorder="1"/>
    <xf numFmtId="1" fontId="17" fillId="0" borderId="1" xfId="2" applyNumberFormat="1" applyFont="1" applyBorder="1"/>
    <xf numFmtId="49" fontId="17" fillId="0" borderId="1" xfId="2" applyNumberFormat="1" applyFont="1" applyBorder="1"/>
    <xf numFmtId="4" fontId="19" fillId="0" borderId="3" xfId="9" applyNumberFormat="1" applyFont="1" applyBorder="1"/>
    <xf numFmtId="0" fontId="18" fillId="0" borderId="1" xfId="2" applyFont="1" applyBorder="1" applyAlignment="1" applyProtection="1">
      <alignment vertical="center"/>
      <protection locked="0"/>
    </xf>
    <xf numFmtId="0" fontId="18" fillId="0" borderId="2" xfId="2" applyFont="1" applyBorder="1" applyAlignment="1" applyProtection="1">
      <alignment vertical="center"/>
      <protection locked="0"/>
    </xf>
    <xf numFmtId="4" fontId="18" fillId="0" borderId="1" xfId="2" applyNumberFormat="1" applyFont="1" applyBorder="1" applyAlignment="1">
      <alignment vertical="center" wrapText="1"/>
    </xf>
    <xf numFmtId="49" fontId="18" fillId="0" borderId="3" xfId="2" applyNumberFormat="1" applyFont="1" applyBorder="1"/>
    <xf numFmtId="43" fontId="18" fillId="0" borderId="1" xfId="4" applyFont="1" applyFill="1" applyBorder="1" applyAlignment="1" applyProtection="1">
      <alignment vertical="center"/>
      <protection locked="0"/>
    </xf>
    <xf numFmtId="4" fontId="18" fillId="0" borderId="1" xfId="2" applyNumberFormat="1" applyFont="1" applyBorder="1" applyAlignment="1" applyProtection="1">
      <alignment vertical="center"/>
      <protection locked="0"/>
    </xf>
    <xf numFmtId="0" fontId="18" fillId="0" borderId="5" xfId="2" applyFont="1" applyBorder="1" applyAlignment="1" applyProtection="1">
      <alignment vertical="center"/>
      <protection locked="0"/>
    </xf>
    <xf numFmtId="43" fontId="18" fillId="0" borderId="1" xfId="4" applyFont="1" applyFill="1" applyBorder="1" applyAlignment="1" applyProtection="1">
      <alignment vertical="center" wrapText="1"/>
      <protection locked="0"/>
    </xf>
    <xf numFmtId="0" fontId="18" fillId="0" borderId="1" xfId="2" applyFont="1" applyBorder="1" applyAlignment="1" applyProtection="1">
      <alignment vertical="center" wrapText="1"/>
      <protection locked="0"/>
    </xf>
    <xf numFmtId="1" fontId="19" fillId="0" borderId="1" xfId="2" applyNumberFormat="1" applyFont="1" applyBorder="1"/>
    <xf numFmtId="43" fontId="17" fillId="0" borderId="1" xfId="4" applyFont="1" applyBorder="1" applyAlignment="1" applyProtection="1">
      <alignment horizontal="left" wrapText="1"/>
    </xf>
    <xf numFmtId="43" fontId="18" fillId="0" borderId="1" xfId="4" applyFont="1" applyBorder="1" applyAlignment="1" applyProtection="1">
      <alignment horizontal="left" wrapText="1"/>
    </xf>
    <xf numFmtId="43" fontId="18" fillId="0" borderId="1" xfId="4" applyFont="1" applyBorder="1" applyAlignment="1" applyProtection="1">
      <alignment horizontal="right" wrapText="1"/>
    </xf>
    <xf numFmtId="43" fontId="17" fillId="0" borderId="1" xfId="4" applyFont="1" applyBorder="1" applyAlignment="1" applyProtection="1">
      <alignment horizontal="left" vertical="top" wrapText="1"/>
    </xf>
    <xf numFmtId="43" fontId="17" fillId="0" borderId="1" xfId="4" applyFont="1" applyBorder="1" applyAlignment="1" applyProtection="1">
      <alignment horizontal="right" vertical="top" wrapText="1"/>
    </xf>
    <xf numFmtId="165" fontId="17" fillId="0" borderId="1" xfId="4" applyNumberFormat="1" applyFont="1" applyFill="1" applyBorder="1" applyAlignment="1">
      <alignment horizontal="right" wrapText="1"/>
    </xf>
    <xf numFmtId="4" fontId="17" fillId="0" borderId="1" xfId="4" applyNumberFormat="1" applyFont="1" applyBorder="1" applyAlignment="1" applyProtection="1">
      <alignment horizontal="right" wrapText="1"/>
    </xf>
    <xf numFmtId="1" fontId="18" fillId="0" borderId="1" xfId="10" applyNumberFormat="1" applyFont="1" applyBorder="1" applyAlignment="1">
      <alignment horizontal="center"/>
    </xf>
    <xf numFmtId="1" fontId="18" fillId="0" borderId="1" xfId="10" applyNumberFormat="1" applyFont="1" applyBorder="1" applyAlignment="1">
      <alignment horizontal="left"/>
    </xf>
    <xf numFmtId="49" fontId="18" fillId="0" borderId="1" xfId="10" applyNumberFormat="1" applyFont="1" applyBorder="1" applyAlignment="1">
      <alignment horizontal="left"/>
    </xf>
    <xf numFmtId="0" fontId="18" fillId="0" borderId="1" xfId="10" applyFont="1" applyBorder="1" applyAlignment="1">
      <alignment wrapText="1"/>
    </xf>
    <xf numFmtId="43" fontId="18" fillId="0" borderId="1" xfId="11" applyFont="1" applyFill="1" applyBorder="1" applyAlignment="1">
      <alignment horizontal="left" wrapText="1"/>
    </xf>
    <xf numFmtId="0" fontId="18" fillId="0" borderId="1" xfId="2" applyFont="1" applyBorder="1" applyAlignment="1">
      <alignment horizontal="right" vertical="center"/>
    </xf>
    <xf numFmtId="43" fontId="23" fillId="0" borderId="1" xfId="2" applyNumberFormat="1" applyFont="1" applyBorder="1" applyAlignment="1">
      <alignment horizontal="right"/>
    </xf>
    <xf numFmtId="165" fontId="23" fillId="0" borderId="1" xfId="2" applyNumberFormat="1" applyFont="1" applyBorder="1" applyAlignment="1">
      <alignment horizontal="right"/>
    </xf>
    <xf numFmtId="1" fontId="27" fillId="0" borderId="1" xfId="2" applyNumberFormat="1" applyFont="1" applyBorder="1" applyAlignment="1">
      <alignment horizontal="center"/>
    </xf>
    <xf numFmtId="165" fontId="24" fillId="0" borderId="1" xfId="2" applyNumberFormat="1" applyFont="1" applyBorder="1" applyAlignment="1">
      <alignment horizontal="right"/>
    </xf>
    <xf numFmtId="0" fontId="18" fillId="0" borderId="0" xfId="2" applyFont="1" applyAlignment="1">
      <alignment horizontal="left" wrapText="1"/>
    </xf>
    <xf numFmtId="43" fontId="18" fillId="0" borderId="1" xfId="2" applyNumberFormat="1" applyFont="1" applyBorder="1" applyAlignment="1">
      <alignment wrapText="1"/>
    </xf>
    <xf numFmtId="43" fontId="18" fillId="0" borderId="1" xfId="2" applyNumberFormat="1" applyFont="1" applyBorder="1" applyAlignment="1">
      <alignment horizontal="right" wrapText="1"/>
    </xf>
    <xf numFmtId="43" fontId="17" fillId="0" borderId="1" xfId="2" applyNumberFormat="1" applyFont="1" applyBorder="1" applyAlignment="1">
      <alignment wrapText="1"/>
    </xf>
    <xf numFmtId="4" fontId="17" fillId="0" borderId="1" xfId="2" applyNumberFormat="1" applyFont="1" applyBorder="1" applyAlignment="1">
      <alignment horizontal="right" vertical="center" wrapText="1"/>
    </xf>
    <xf numFmtId="4" fontId="17" fillId="0" borderId="1" xfId="4" applyNumberFormat="1" applyFont="1" applyFill="1" applyBorder="1" applyAlignment="1">
      <alignment horizontal="right" vertical="center" wrapText="1"/>
    </xf>
    <xf numFmtId="4" fontId="18" fillId="0" borderId="1" xfId="2" applyNumberFormat="1" applyFont="1" applyBorder="1" applyAlignment="1">
      <alignment horizontal="right" vertical="center" wrapText="1"/>
    </xf>
    <xf numFmtId="43" fontId="18" fillId="0" borderId="1" xfId="4" applyFont="1" applyFill="1" applyBorder="1" applyAlignment="1">
      <alignment horizontal="left" vertical="top" wrapText="1"/>
    </xf>
    <xf numFmtId="43" fontId="18" fillId="0" borderId="1" xfId="4" applyFont="1" applyFill="1" applyBorder="1" applyAlignment="1">
      <alignment horizontal="right" vertical="top" wrapText="1"/>
    </xf>
    <xf numFmtId="0" fontId="18" fillId="0" borderId="1" xfId="2" applyFont="1" applyBorder="1" applyAlignment="1" applyProtection="1">
      <alignment horizontal="right" vertical="center" wrapText="1"/>
      <protection locked="0"/>
    </xf>
    <xf numFmtId="4" fontId="18" fillId="0" borderId="1" xfId="2" applyNumberFormat="1" applyFont="1" applyBorder="1" applyAlignment="1" applyProtection="1">
      <alignment horizontal="right" vertical="center" wrapText="1"/>
      <protection locked="0"/>
    </xf>
    <xf numFmtId="165" fontId="18" fillId="0" borderId="1" xfId="2" applyNumberFormat="1" applyFont="1" applyBorder="1" applyAlignment="1" applyProtection="1">
      <alignment horizontal="left" vertical="center" wrapText="1"/>
      <protection locked="0"/>
    </xf>
    <xf numFmtId="43" fontId="17" fillId="0" borderId="1" xfId="4" applyFont="1" applyFill="1" applyBorder="1" applyAlignment="1">
      <alignment horizontal="right"/>
    </xf>
    <xf numFmtId="1" fontId="18" fillId="0" borderId="3" xfId="2" applyNumberFormat="1" applyFont="1" applyBorder="1" applyAlignment="1">
      <alignment horizontal="center"/>
    </xf>
    <xf numFmtId="0" fontId="18" fillId="0" borderId="3" xfId="2" applyFont="1" applyBorder="1" applyAlignment="1">
      <alignment wrapText="1"/>
    </xf>
    <xf numFmtId="43" fontId="18" fillId="0" borderId="1" xfId="4" applyFont="1" applyBorder="1" applyAlignment="1" applyProtection="1">
      <alignment horizontal="right" vertical="center"/>
      <protection locked="0"/>
    </xf>
    <xf numFmtId="0" fontId="28" fillId="0" borderId="0" xfId="3" applyFont="1"/>
    <xf numFmtId="0" fontId="17" fillId="2" borderId="1" xfId="2" applyFont="1" applyFill="1" applyBorder="1" applyAlignment="1">
      <alignment horizontal="center" wrapText="1"/>
    </xf>
    <xf numFmtId="0" fontId="18" fillId="2" borderId="1" xfId="2" applyFont="1" applyFill="1" applyBorder="1" applyAlignment="1">
      <alignment horizontal="center" wrapText="1"/>
    </xf>
    <xf numFmtId="0" fontId="17" fillId="0" borderId="0" xfId="2" applyFont="1"/>
    <xf numFmtId="0" fontId="29" fillId="0" borderId="0" xfId="2" applyFont="1"/>
    <xf numFmtId="49" fontId="29" fillId="0" borderId="0" xfId="2" applyNumberFormat="1" applyFont="1" applyAlignment="1">
      <alignment horizontal="center"/>
    </xf>
    <xf numFmtId="0" fontId="25" fillId="0" borderId="0" xfId="2" applyFont="1"/>
    <xf numFmtId="3" fontId="29" fillId="0" borderId="0" xfId="4" applyNumberFormat="1" applyFont="1" applyBorder="1" applyAlignment="1">
      <alignment horizontal="center"/>
    </xf>
    <xf numFmtId="168" fontId="18" fillId="2" borderId="1" xfId="4" applyNumberFormat="1" applyFont="1" applyFill="1" applyBorder="1" applyAlignment="1">
      <alignment horizontal="left" wrapText="1"/>
    </xf>
    <xf numFmtId="49" fontId="17" fillId="0" borderId="0" xfId="2" applyNumberFormat="1" applyFont="1" applyAlignment="1">
      <alignment horizontal="center"/>
    </xf>
    <xf numFmtId="0" fontId="20" fillId="0" borderId="15" xfId="3" applyFont="1" applyBorder="1"/>
    <xf numFmtId="0" fontId="20" fillId="0" borderId="16" xfId="3" applyFont="1" applyBorder="1"/>
    <xf numFmtId="0" fontId="20" fillId="0" borderId="17" xfId="3" applyFont="1" applyBorder="1"/>
    <xf numFmtId="0" fontId="18" fillId="0" borderId="0" xfId="8" applyFont="1"/>
    <xf numFmtId="0" fontId="17" fillId="2" borderId="7" xfId="2" applyFont="1" applyFill="1" applyBorder="1"/>
    <xf numFmtId="0" fontId="18" fillId="2" borderId="7" xfId="2" applyFont="1" applyFill="1" applyBorder="1"/>
    <xf numFmtId="3" fontId="17" fillId="2" borderId="7" xfId="4" applyNumberFormat="1" applyFont="1" applyFill="1" applyBorder="1" applyAlignment="1">
      <alignment horizontal="center"/>
    </xf>
    <xf numFmtId="4" fontId="17" fillId="2" borderId="7" xfId="4" applyNumberFormat="1" applyFont="1" applyFill="1" applyBorder="1" applyAlignment="1">
      <alignment horizontal="center"/>
    </xf>
    <xf numFmtId="49" fontId="18" fillId="2" borderId="1" xfId="2" applyNumberFormat="1" applyFont="1" applyFill="1" applyBorder="1" applyAlignment="1">
      <alignment horizontal="left" wrapText="1"/>
    </xf>
    <xf numFmtId="3" fontId="30" fillId="3" borderId="1" xfId="2" applyNumberFormat="1" applyFont="1" applyFill="1" applyBorder="1" applyAlignment="1">
      <alignment horizontal="center"/>
    </xf>
    <xf numFmtId="164" fontId="30" fillId="3" borderId="1" xfId="2" applyNumberFormat="1" applyFont="1" applyFill="1" applyBorder="1" applyAlignment="1">
      <alignment horizontal="center" wrapText="1"/>
    </xf>
    <xf numFmtId="164" fontId="30" fillId="3" borderId="1" xfId="2" applyNumberFormat="1" applyFont="1" applyFill="1" applyBorder="1" applyAlignment="1">
      <alignment horizontal="center"/>
    </xf>
    <xf numFmtId="0" fontId="30" fillId="3" borderId="1" xfId="2" applyFont="1" applyFill="1" applyBorder="1" applyAlignment="1">
      <alignment horizontal="center" wrapText="1"/>
    </xf>
    <xf numFmtId="0" fontId="30" fillId="3" borderId="1" xfId="2" applyFont="1" applyFill="1" applyBorder="1"/>
    <xf numFmtId="0" fontId="27" fillId="3" borderId="1" xfId="2" applyFont="1" applyFill="1" applyBorder="1" applyAlignment="1">
      <alignment horizontal="center"/>
    </xf>
    <xf numFmtId="0" fontId="27" fillId="3" borderId="1" xfId="2" applyFont="1" applyFill="1" applyBorder="1"/>
    <xf numFmtId="49" fontId="27" fillId="3" borderId="1" xfId="2" applyNumberFormat="1" applyFont="1" applyFill="1" applyBorder="1" applyAlignment="1">
      <alignment horizontal="center"/>
    </xf>
    <xf numFmtId="3" fontId="27" fillId="3" borderId="1" xfId="2" applyNumberFormat="1" applyFont="1" applyFill="1" applyBorder="1" applyAlignment="1">
      <alignment horizontal="center"/>
    </xf>
    <xf numFmtId="0" fontId="30" fillId="3" borderId="1" xfId="2" applyFont="1" applyFill="1" applyBorder="1" applyAlignment="1">
      <alignment horizontal="center"/>
    </xf>
    <xf numFmtId="168" fontId="27" fillId="3" borderId="1" xfId="4" applyNumberFormat="1" applyFont="1" applyFill="1" applyBorder="1" applyAlignment="1" applyProtection="1">
      <alignment horizontal="left" wrapText="1"/>
    </xf>
    <xf numFmtId="3" fontId="27" fillId="3" borderId="1" xfId="4" applyNumberFormat="1" applyFont="1" applyFill="1" applyBorder="1" applyAlignment="1" applyProtection="1">
      <alignment horizontal="center"/>
    </xf>
    <xf numFmtId="168" fontId="27" fillId="3" borderId="1" xfId="4" applyNumberFormat="1" applyFont="1" applyFill="1" applyBorder="1" applyAlignment="1" applyProtection="1">
      <alignment horizontal="left"/>
    </xf>
    <xf numFmtId="49" fontId="27" fillId="3" borderId="1" xfId="2" applyNumberFormat="1" applyFont="1" applyFill="1" applyBorder="1" applyAlignment="1">
      <alignment horizontal="left"/>
    </xf>
    <xf numFmtId="49" fontId="30" fillId="3" borderId="1" xfId="2" applyNumberFormat="1" applyFont="1" applyFill="1" applyBorder="1" applyAlignment="1">
      <alignment horizontal="left"/>
    </xf>
    <xf numFmtId="3" fontId="30" fillId="3" borderId="1" xfId="2" applyNumberFormat="1" applyFont="1" applyFill="1" applyBorder="1" applyAlignment="1">
      <alignment horizontal="center" wrapText="1"/>
    </xf>
    <xf numFmtId="3" fontId="30" fillId="3" borderId="1" xfId="4" applyNumberFormat="1" applyFont="1" applyFill="1" applyBorder="1" applyAlignment="1" applyProtection="1">
      <alignment horizontal="center"/>
    </xf>
    <xf numFmtId="4" fontId="30" fillId="3" borderId="1" xfId="4" applyNumberFormat="1" applyFont="1" applyFill="1" applyBorder="1" applyAlignment="1" applyProtection="1">
      <alignment horizontal="center"/>
    </xf>
    <xf numFmtId="3" fontId="18" fillId="0" borderId="1" xfId="2" applyNumberFormat="1" applyFont="1" applyBorder="1" applyAlignment="1">
      <alignment horizontal="center"/>
    </xf>
    <xf numFmtId="3" fontId="17" fillId="3" borderId="1" xfId="2" applyNumberFormat="1" applyFont="1" applyFill="1" applyBorder="1" applyAlignment="1">
      <alignment horizontal="center"/>
    </xf>
    <xf numFmtId="164" fontId="17" fillId="3" borderId="1" xfId="2" applyNumberFormat="1" applyFont="1" applyFill="1" applyBorder="1" applyAlignment="1">
      <alignment horizontal="center" wrapText="1"/>
    </xf>
    <xf numFmtId="164" fontId="17" fillId="3" borderId="1" xfId="2" applyNumberFormat="1" applyFont="1" applyFill="1" applyBorder="1" applyAlignment="1">
      <alignment horizontal="center"/>
    </xf>
    <xf numFmtId="0" fontId="17" fillId="3" borderId="1" xfId="2" applyFont="1" applyFill="1" applyBorder="1" applyAlignment="1">
      <alignment horizontal="center" wrapText="1"/>
    </xf>
    <xf numFmtId="0" fontId="17" fillId="3" borderId="1" xfId="2" applyFont="1" applyFill="1" applyBorder="1"/>
    <xf numFmtId="0" fontId="18" fillId="3" borderId="1" xfId="2" applyFont="1" applyFill="1" applyBorder="1" applyAlignment="1">
      <alignment horizontal="center"/>
    </xf>
    <xf numFmtId="0" fontId="18" fillId="3" borderId="1" xfId="2" applyFont="1" applyFill="1" applyBorder="1"/>
    <xf numFmtId="49" fontId="18" fillId="3" borderId="1" xfId="2" applyNumberFormat="1" applyFont="1" applyFill="1" applyBorder="1" applyAlignment="1">
      <alignment horizontal="center"/>
    </xf>
    <xf numFmtId="3" fontId="18" fillId="3" borderId="1" xfId="2" applyNumberFormat="1" applyFont="1" applyFill="1" applyBorder="1" applyAlignment="1">
      <alignment horizontal="center"/>
    </xf>
    <xf numFmtId="0" fontId="17" fillId="3" borderId="1" xfId="2" applyFont="1" applyFill="1" applyBorder="1" applyAlignment="1">
      <alignment horizontal="center"/>
    </xf>
    <xf numFmtId="49" fontId="18" fillId="3" borderId="1" xfId="2" applyNumberFormat="1" applyFont="1" applyFill="1" applyBorder="1" applyAlignment="1">
      <alignment horizontal="left"/>
    </xf>
    <xf numFmtId="3" fontId="17" fillId="3" borderId="1" xfId="4" applyNumberFormat="1" applyFont="1" applyFill="1" applyBorder="1" applyAlignment="1" applyProtection="1">
      <alignment horizontal="center"/>
    </xf>
    <xf numFmtId="0" fontId="18" fillId="2" borderId="1" xfId="2" applyFont="1" applyFill="1" applyBorder="1" applyAlignment="1">
      <alignment horizontal="left"/>
    </xf>
    <xf numFmtId="3" fontId="17" fillId="2" borderId="0" xfId="4" applyNumberFormat="1" applyFont="1" applyFill="1" applyBorder="1" applyAlignment="1">
      <alignment horizontal="center"/>
    </xf>
    <xf numFmtId="43" fontId="18" fillId="0" borderId="1" xfId="4" applyFont="1" applyBorder="1" applyAlignment="1">
      <alignment horizontal="right"/>
    </xf>
    <xf numFmtId="43" fontId="18" fillId="0" borderId="1" xfId="4" applyFont="1" applyBorder="1"/>
    <xf numFmtId="43" fontId="18" fillId="0" borderId="0" xfId="4" applyFont="1" applyBorder="1" applyAlignment="1">
      <alignment horizontal="left" wrapText="1"/>
    </xf>
    <xf numFmtId="43" fontId="18" fillId="0" borderId="0" xfId="4" applyFont="1" applyFill="1" applyBorder="1" applyAlignment="1">
      <alignment horizontal="center" wrapText="1"/>
    </xf>
    <xf numFmtId="43" fontId="18" fillId="0" borderId="18" xfId="4" applyFont="1" applyFill="1" applyBorder="1" applyAlignment="1">
      <alignment horizontal="left" wrapText="1"/>
    </xf>
    <xf numFmtId="43" fontId="18" fillId="0" borderId="0" xfId="4" applyFont="1" applyFill="1" applyBorder="1" applyAlignment="1">
      <alignment horizontal="right" wrapText="1"/>
    </xf>
    <xf numFmtId="43" fontId="18" fillId="0" borderId="1" xfId="4" applyFont="1" applyFill="1" applyBorder="1" applyAlignment="1">
      <alignment horizontal="left" vertical="center" wrapText="1"/>
    </xf>
    <xf numFmtId="43" fontId="18" fillId="0" borderId="1" xfId="4" applyFont="1" applyFill="1" applyBorder="1" applyAlignment="1">
      <alignment horizontal="right" vertical="center" wrapText="1"/>
    </xf>
    <xf numFmtId="43" fontId="17" fillId="0" borderId="1" xfId="4" applyFont="1" applyFill="1" applyBorder="1" applyAlignment="1">
      <alignment horizontal="left" vertical="center" wrapText="1"/>
    </xf>
    <xf numFmtId="43" fontId="17" fillId="5" borderId="1" xfId="4" applyFont="1" applyFill="1" applyBorder="1" applyAlignment="1">
      <alignment horizontal="left" vertical="center" wrapText="1"/>
    </xf>
    <xf numFmtId="43" fontId="18" fillId="0" borderId="0" xfId="4" applyFont="1" applyAlignment="1">
      <alignment vertical="center"/>
    </xf>
    <xf numFmtId="43" fontId="17" fillId="5" borderId="1" xfId="4" applyFont="1" applyFill="1" applyBorder="1" applyAlignment="1">
      <alignment horizontal="left" wrapText="1"/>
    </xf>
    <xf numFmtId="43" fontId="17" fillId="0" borderId="1" xfId="4" applyFont="1" applyBorder="1" applyAlignment="1">
      <alignment horizontal="center" vertical="center" wrapText="1"/>
    </xf>
    <xf numFmtId="43" fontId="18" fillId="0" borderId="1" xfId="4" applyFont="1" applyBorder="1" applyAlignment="1">
      <alignment wrapText="1"/>
    </xf>
    <xf numFmtId="43" fontId="18" fillId="0" borderId="1" xfId="4" applyFont="1" applyFill="1" applyBorder="1" applyAlignment="1">
      <alignment horizontal="center" wrapText="1"/>
    </xf>
    <xf numFmtId="43" fontId="17" fillId="0" borderId="1" xfId="4" applyFont="1" applyFill="1" applyBorder="1" applyAlignment="1">
      <alignment horizontal="center" wrapText="1"/>
    </xf>
    <xf numFmtId="43" fontId="17" fillId="0" borderId="1" xfId="4" applyFont="1" applyBorder="1" applyAlignment="1">
      <alignment wrapText="1"/>
    </xf>
    <xf numFmtId="43" fontId="18" fillId="0" borderId="1" xfId="4" applyFont="1" applyBorder="1" applyAlignment="1">
      <alignment horizontal="left" wrapText="1"/>
    </xf>
    <xf numFmtId="0" fontId="18" fillId="0" borderId="1" xfId="5" applyFont="1" applyBorder="1" applyAlignment="1">
      <alignment wrapText="1"/>
    </xf>
    <xf numFmtId="0" fontId="18" fillId="0" borderId="1" xfId="5" applyFont="1" applyBorder="1" applyAlignment="1">
      <alignment horizontal="left" wrapText="1"/>
    </xf>
    <xf numFmtId="43" fontId="18" fillId="0" borderId="14" xfId="4" applyFont="1" applyFill="1" applyBorder="1" applyAlignment="1">
      <alignment horizontal="left" wrapText="1"/>
    </xf>
    <xf numFmtId="43" fontId="17" fillId="0" borderId="1" xfId="4" applyFont="1" applyFill="1" applyBorder="1" applyAlignment="1">
      <alignment horizontal="left"/>
    </xf>
    <xf numFmtId="3" fontId="17" fillId="0" borderId="0" xfId="4" applyNumberFormat="1" applyFont="1" applyBorder="1" applyAlignment="1">
      <alignment horizontal="center"/>
    </xf>
    <xf numFmtId="3" fontId="17" fillId="2" borderId="1" xfId="8" applyNumberFormat="1" applyFont="1" applyFill="1" applyBorder="1" applyAlignment="1">
      <alignment horizontal="center"/>
    </xf>
    <xf numFmtId="0" fontId="17" fillId="2" borderId="0" xfId="8" applyFont="1" applyFill="1" applyAlignment="1">
      <alignment horizontal="center" wrapText="1"/>
    </xf>
    <xf numFmtId="0" fontId="17" fillId="2" borderId="0" xfId="8" applyFont="1" applyFill="1"/>
    <xf numFmtId="164" fontId="17" fillId="2" borderId="0" xfId="8" applyNumberFormat="1" applyFont="1" applyFill="1" applyAlignment="1">
      <alignment horizontal="center" wrapText="1"/>
    </xf>
    <xf numFmtId="0" fontId="18" fillId="2" borderId="1" xfId="8" applyFont="1" applyFill="1" applyBorder="1"/>
    <xf numFmtId="49" fontId="18" fillId="2" borderId="1" xfId="8" applyNumberFormat="1" applyFont="1" applyFill="1" applyBorder="1" applyAlignment="1">
      <alignment horizontal="center"/>
    </xf>
    <xf numFmtId="3" fontId="18" fillId="2" borderId="1" xfId="8" applyNumberFormat="1" applyFont="1" applyFill="1" applyBorder="1" applyAlignment="1">
      <alignment horizontal="center"/>
    </xf>
    <xf numFmtId="0" fontId="17" fillId="2" borderId="1" xfId="8" applyFont="1" applyFill="1" applyBorder="1" applyAlignment="1">
      <alignment horizontal="center"/>
    </xf>
    <xf numFmtId="0" fontId="18" fillId="2" borderId="1" xfId="8" applyFont="1" applyFill="1" applyBorder="1" applyAlignment="1">
      <alignment horizontal="center"/>
    </xf>
    <xf numFmtId="49" fontId="18" fillId="2" borderId="1" xfId="8" applyNumberFormat="1" applyFont="1" applyFill="1" applyBorder="1" applyAlignment="1">
      <alignment horizontal="left"/>
    </xf>
    <xf numFmtId="49" fontId="18" fillId="2" borderId="1" xfId="8" applyNumberFormat="1" applyFont="1" applyFill="1" applyBorder="1" applyAlignment="1">
      <alignment horizontal="left" wrapText="1"/>
    </xf>
    <xf numFmtId="0" fontId="17" fillId="2" borderId="1" xfId="8" applyFont="1" applyFill="1" applyBorder="1"/>
    <xf numFmtId="49" fontId="17" fillId="2" borderId="1" xfId="8" applyNumberFormat="1" applyFont="1" applyFill="1" applyBorder="1" applyAlignment="1">
      <alignment horizontal="left"/>
    </xf>
    <xf numFmtId="4" fontId="17" fillId="2" borderId="1" xfId="4" applyNumberFormat="1" applyFont="1" applyFill="1" applyBorder="1" applyAlignment="1">
      <alignment horizontal="right"/>
    </xf>
    <xf numFmtId="4" fontId="17" fillId="2" borderId="0" xfId="4" applyNumberFormat="1" applyFont="1" applyFill="1" applyBorder="1" applyAlignment="1">
      <alignment horizontal="center"/>
    </xf>
    <xf numFmtId="168" fontId="19" fillId="2" borderId="1" xfId="4" applyNumberFormat="1" applyFont="1" applyFill="1" applyBorder="1" applyAlignment="1">
      <alignment horizontal="left" wrapText="1"/>
    </xf>
    <xf numFmtId="3" fontId="19" fillId="2" borderId="1" xfId="4" applyNumberFormat="1" applyFont="1" applyFill="1" applyBorder="1" applyAlignment="1">
      <alignment horizontal="center"/>
    </xf>
    <xf numFmtId="43" fontId="19" fillId="2" borderId="1" xfId="4" applyFont="1" applyFill="1" applyBorder="1" applyAlignment="1">
      <alignment horizontal="center"/>
    </xf>
    <xf numFmtId="43" fontId="19" fillId="2" borderId="1" xfId="4" applyFont="1" applyFill="1" applyBorder="1" applyAlignment="1">
      <alignment horizontal="left"/>
    </xf>
    <xf numFmtId="0" fontId="9" fillId="0" borderId="1" xfId="2" applyFont="1" applyBorder="1" applyAlignment="1">
      <alignment horizontal="center" wrapText="1"/>
    </xf>
    <xf numFmtId="0" fontId="9" fillId="0" borderId="1" xfId="2" applyFont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1" fontId="9" fillId="0" borderId="1" xfId="2" applyNumberFormat="1" applyFont="1" applyBorder="1" applyAlignment="1">
      <alignment horizontal="left"/>
    </xf>
    <xf numFmtId="49" fontId="9" fillId="0" borderId="1" xfId="2" applyNumberFormat="1" applyFont="1" applyBorder="1" applyAlignment="1">
      <alignment horizontal="left"/>
    </xf>
    <xf numFmtId="0" fontId="9" fillId="0" borderId="1" xfId="2" applyFont="1" applyBorder="1" applyAlignment="1">
      <alignment wrapText="1"/>
    </xf>
    <xf numFmtId="43" fontId="9" fillId="0" borderId="1" xfId="4" applyFont="1" applyFill="1" applyBorder="1" applyAlignment="1">
      <alignment horizontal="left" wrapText="1"/>
    </xf>
    <xf numFmtId="4" fontId="9" fillId="0" borderId="1" xfId="2" applyNumberFormat="1" applyFont="1" applyBorder="1" applyAlignment="1">
      <alignment wrapText="1"/>
    </xf>
    <xf numFmtId="1" fontId="11" fillId="0" borderId="1" xfId="2" applyNumberFormat="1" applyFont="1" applyBorder="1" applyAlignment="1">
      <alignment horizontal="center"/>
    </xf>
    <xf numFmtId="1" fontId="11" fillId="0" borderId="1" xfId="2" applyNumberFormat="1" applyFont="1" applyBorder="1" applyAlignment="1">
      <alignment horizontal="left"/>
    </xf>
    <xf numFmtId="49" fontId="11" fillId="0" borderId="1" xfId="2" applyNumberFormat="1" applyFont="1" applyBorder="1" applyAlignment="1">
      <alignment horizontal="left"/>
    </xf>
    <xf numFmtId="0" fontId="11" fillId="0" borderId="1" xfId="2" applyFont="1" applyBorder="1" applyAlignment="1">
      <alignment wrapText="1"/>
    </xf>
    <xf numFmtId="43" fontId="11" fillId="0" borderId="1" xfId="4" applyFont="1" applyFill="1" applyBorder="1" applyAlignment="1">
      <alignment horizontal="left" wrapText="1"/>
    </xf>
    <xf numFmtId="4" fontId="9" fillId="0" borderId="1" xfId="2" applyNumberFormat="1" applyFont="1" applyBorder="1" applyAlignment="1">
      <alignment horizontal="left" wrapText="1"/>
    </xf>
    <xf numFmtId="4" fontId="9" fillId="0" borderId="1" xfId="2" applyNumberFormat="1" applyFont="1" applyBorder="1" applyAlignment="1">
      <alignment horizontal="right" wrapText="1"/>
    </xf>
    <xf numFmtId="49" fontId="11" fillId="0" borderId="1" xfId="2" applyNumberFormat="1" applyFont="1" applyBorder="1" applyAlignment="1">
      <alignment horizontal="left" wrapText="1"/>
    </xf>
    <xf numFmtId="0" fontId="9" fillId="0" borderId="1" xfId="2" applyFont="1" applyBorder="1" applyAlignment="1">
      <alignment horizontal="left" wrapText="1"/>
    </xf>
    <xf numFmtId="0" fontId="11" fillId="0" borderId="1" xfId="2" applyFont="1" applyBorder="1" applyAlignment="1">
      <alignment horizontal="left" wrapText="1"/>
    </xf>
    <xf numFmtId="0" fontId="9" fillId="0" borderId="0" xfId="2" applyFont="1" applyAlignment="1">
      <alignment horizontal="center" wrapText="1"/>
    </xf>
    <xf numFmtId="0" fontId="9" fillId="0" borderId="3" xfId="2" applyFont="1" applyBorder="1" applyAlignment="1">
      <alignment wrapText="1"/>
    </xf>
    <xf numFmtId="43" fontId="11" fillId="0" borderId="1" xfId="2" applyNumberFormat="1" applyFont="1" applyBorder="1"/>
    <xf numFmtId="43" fontId="9" fillId="0" borderId="1" xfId="2" applyNumberFormat="1" applyFont="1" applyBorder="1"/>
    <xf numFmtId="43" fontId="9" fillId="0" borderId="1" xfId="4" applyFont="1" applyBorder="1"/>
    <xf numFmtId="4" fontId="9" fillId="0" borderId="1" xfId="0" applyNumberFormat="1" applyFont="1" applyBorder="1" applyAlignment="1">
      <alignment horizontal="left"/>
    </xf>
    <xf numFmtId="4" fontId="9" fillId="0" borderId="1" xfId="0" applyNumberFormat="1" applyFont="1" applyBorder="1" applyAlignment="1">
      <alignment horizontal="right"/>
    </xf>
    <xf numFmtId="4" fontId="9" fillId="0" borderId="1" xfId="1" applyNumberFormat="1" applyFont="1" applyFill="1" applyBorder="1" applyAlignment="1">
      <alignment horizontal="left"/>
    </xf>
    <xf numFmtId="4" fontId="9" fillId="0" borderId="1" xfId="1" applyNumberFormat="1" applyFont="1" applyFill="1" applyBorder="1" applyAlignment="1">
      <alignment horizontal="right"/>
    </xf>
    <xf numFmtId="0" fontId="9" fillId="0" borderId="1" xfId="0" applyFont="1" applyBorder="1" applyAlignment="1">
      <alignment horizontal="left"/>
    </xf>
    <xf numFmtId="4" fontId="9" fillId="0" borderId="1" xfId="0" applyNumberFormat="1" applyFont="1" applyBorder="1" applyAlignment="1">
      <alignment horizontal="left" wrapText="1"/>
    </xf>
    <xf numFmtId="4" fontId="11" fillId="0" borderId="1" xfId="0" applyNumberFormat="1" applyFont="1" applyBorder="1" applyAlignment="1">
      <alignment horizontal="left" wrapText="1"/>
    </xf>
    <xf numFmtId="0" fontId="9" fillId="0" borderId="1" xfId="0" applyFont="1" applyBorder="1"/>
    <xf numFmtId="0" fontId="11" fillId="0" borderId="1" xfId="0" applyFont="1" applyBorder="1"/>
    <xf numFmtId="165" fontId="9" fillId="0" borderId="1" xfId="1" applyFont="1" applyFill="1" applyBorder="1" applyAlignment="1">
      <alignment horizontal="left" wrapText="1"/>
    </xf>
    <xf numFmtId="165" fontId="11" fillId="0" borderId="1" xfId="1" applyFont="1" applyFill="1" applyBorder="1" applyAlignment="1">
      <alignment horizontal="left" wrapText="1"/>
    </xf>
    <xf numFmtId="43" fontId="11" fillId="0" borderId="1" xfId="0" applyNumberFormat="1" applyFont="1" applyBorder="1"/>
    <xf numFmtId="43" fontId="9" fillId="0" borderId="1" xfId="0" applyNumberFormat="1" applyFont="1" applyBorder="1"/>
    <xf numFmtId="165" fontId="9" fillId="0" borderId="1" xfId="1" applyFont="1" applyBorder="1"/>
    <xf numFmtId="0" fontId="32" fillId="0" borderId="1" xfId="0" applyFont="1" applyBorder="1" applyAlignment="1">
      <alignment horizontal="center" wrapText="1"/>
    </xf>
    <xf numFmtId="0" fontId="32" fillId="0" borderId="1" xfId="0" applyFont="1" applyBorder="1" applyAlignment="1">
      <alignment horizontal="center"/>
    </xf>
    <xf numFmtId="1" fontId="32" fillId="0" borderId="1" xfId="0" applyNumberFormat="1" applyFont="1" applyBorder="1" applyAlignment="1">
      <alignment horizontal="center"/>
    </xf>
    <xf numFmtId="1" fontId="32" fillId="0" borderId="1" xfId="0" applyNumberFormat="1" applyFont="1" applyBorder="1" applyAlignment="1">
      <alignment horizontal="left"/>
    </xf>
    <xf numFmtId="49" fontId="32" fillId="0" borderId="1" xfId="0" applyNumberFormat="1" applyFont="1" applyBorder="1" applyAlignment="1">
      <alignment horizontal="left"/>
    </xf>
    <xf numFmtId="0" fontId="32" fillId="0" borderId="1" xfId="0" applyFont="1" applyBorder="1" applyAlignment="1">
      <alignment wrapText="1"/>
    </xf>
    <xf numFmtId="165" fontId="32" fillId="0" borderId="1" xfId="1" applyFont="1" applyFill="1" applyBorder="1" applyAlignment="1">
      <alignment horizontal="left" wrapText="1"/>
    </xf>
    <xf numFmtId="4" fontId="32" fillId="0" borderId="1" xfId="0" applyNumberFormat="1" applyFont="1" applyBorder="1" applyAlignment="1">
      <alignment horizontal="right" wrapText="1"/>
    </xf>
    <xf numFmtId="1" fontId="34" fillId="0" borderId="1" xfId="0" applyNumberFormat="1" applyFont="1" applyBorder="1" applyAlignment="1">
      <alignment horizontal="center"/>
    </xf>
    <xf numFmtId="1" fontId="34" fillId="0" borderId="1" xfId="0" applyNumberFormat="1" applyFont="1" applyBorder="1" applyAlignment="1">
      <alignment horizontal="left"/>
    </xf>
    <xf numFmtId="49" fontId="34" fillId="0" borderId="1" xfId="0" applyNumberFormat="1" applyFont="1" applyBorder="1" applyAlignment="1">
      <alignment horizontal="left"/>
    </xf>
    <xf numFmtId="0" fontId="34" fillId="0" borderId="1" xfId="0" applyFont="1" applyBorder="1" applyAlignment="1">
      <alignment wrapText="1"/>
    </xf>
    <xf numFmtId="165" fontId="34" fillId="0" borderId="1" xfId="1" applyFont="1" applyFill="1" applyBorder="1" applyAlignment="1">
      <alignment horizontal="left" wrapText="1"/>
    </xf>
    <xf numFmtId="49" fontId="34" fillId="0" borderId="1" xfId="0" quotePrefix="1" applyNumberFormat="1" applyFont="1" applyBorder="1" applyAlignment="1">
      <alignment horizontal="left"/>
    </xf>
    <xf numFmtId="0" fontId="32" fillId="0" borderId="1" xfId="0" applyFont="1" applyBorder="1" applyAlignment="1">
      <alignment horizontal="left" wrapText="1"/>
    </xf>
    <xf numFmtId="0" fontId="34" fillId="0" borderId="1" xfId="0" applyFont="1" applyBorder="1" applyAlignment="1">
      <alignment horizontal="left" wrapText="1"/>
    </xf>
    <xf numFmtId="1" fontId="34" fillId="0" borderId="0" xfId="0" applyNumberFormat="1" applyFont="1" applyAlignment="1">
      <alignment horizontal="center"/>
    </xf>
    <xf numFmtId="0" fontId="32" fillId="0" borderId="0" xfId="0" applyFont="1" applyAlignment="1">
      <alignment horizontal="center" wrapText="1"/>
    </xf>
    <xf numFmtId="0" fontId="34" fillId="0" borderId="0" xfId="0" applyFont="1"/>
    <xf numFmtId="43" fontId="34" fillId="0" borderId="1" xfId="0" applyNumberFormat="1" applyFont="1" applyBorder="1"/>
    <xf numFmtId="43" fontId="32" fillId="0" borderId="1" xfId="0" applyNumberFormat="1" applyFont="1" applyBorder="1"/>
    <xf numFmtId="165" fontId="32" fillId="0" borderId="1" xfId="1" applyFont="1" applyBorder="1"/>
    <xf numFmtId="0" fontId="32" fillId="0" borderId="1" xfId="0" applyFont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wrapText="1"/>
    </xf>
    <xf numFmtId="1" fontId="32" fillId="0" borderId="1" xfId="0" applyNumberFormat="1" applyFont="1" applyBorder="1" applyAlignment="1">
      <alignment horizontal="center" vertical="center"/>
    </xf>
    <xf numFmtId="49" fontId="32" fillId="0" borderId="1" xfId="0" applyNumberFormat="1" applyFont="1" applyBorder="1" applyAlignment="1">
      <alignment horizontal="center" vertical="center"/>
    </xf>
    <xf numFmtId="0" fontId="32" fillId="0" borderId="1" xfId="0" applyFont="1" applyBorder="1" applyAlignment="1">
      <alignment vertical="center" wrapText="1"/>
    </xf>
    <xf numFmtId="165" fontId="32" fillId="2" borderId="1" xfId="1" applyFont="1" applyFill="1" applyBorder="1" applyAlignment="1">
      <alignment horizontal="left" vertical="center" wrapText="1"/>
    </xf>
    <xf numFmtId="165" fontId="32" fillId="2" borderId="1" xfId="1" applyFont="1" applyFill="1" applyBorder="1" applyAlignment="1">
      <alignment horizontal="right" vertical="center" wrapText="1"/>
    </xf>
    <xf numFmtId="4" fontId="32" fillId="0" borderId="1" xfId="0" applyNumberFormat="1" applyFont="1" applyBorder="1" applyAlignment="1">
      <alignment horizontal="right" vertical="center" wrapText="1"/>
    </xf>
    <xf numFmtId="1" fontId="34" fillId="0" borderId="1" xfId="0" applyNumberFormat="1" applyFont="1" applyBorder="1" applyAlignment="1">
      <alignment horizontal="center" vertical="center"/>
    </xf>
    <xf numFmtId="49" fontId="34" fillId="0" borderId="1" xfId="0" applyNumberFormat="1" applyFont="1" applyBorder="1" applyAlignment="1">
      <alignment horizontal="center" vertical="center"/>
    </xf>
    <xf numFmtId="0" fontId="34" fillId="0" borderId="1" xfId="0" applyFont="1" applyBorder="1" applyAlignment="1">
      <alignment vertical="center" wrapText="1"/>
    </xf>
    <xf numFmtId="165" fontId="34" fillId="2" borderId="1" xfId="1" applyFont="1" applyFill="1" applyBorder="1" applyAlignment="1">
      <alignment horizontal="left" vertical="center" wrapText="1"/>
    </xf>
    <xf numFmtId="1" fontId="32" fillId="2" borderId="1" xfId="0" applyNumberFormat="1" applyFont="1" applyFill="1" applyBorder="1" applyAlignment="1">
      <alignment horizontal="center" vertical="center"/>
    </xf>
    <xf numFmtId="49" fontId="32" fillId="2" borderId="1" xfId="0" applyNumberFormat="1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vertical="center" wrapText="1"/>
    </xf>
    <xf numFmtId="4" fontId="32" fillId="2" borderId="1" xfId="0" applyNumberFormat="1" applyFont="1" applyFill="1" applyBorder="1" applyAlignment="1">
      <alignment horizontal="right" vertical="center" wrapText="1"/>
    </xf>
    <xf numFmtId="0" fontId="34" fillId="2" borderId="1" xfId="0" applyFont="1" applyFill="1" applyBorder="1" applyAlignment="1">
      <alignment vertical="center" wrapText="1"/>
    </xf>
    <xf numFmtId="0" fontId="32" fillId="0" borderId="1" xfId="0" applyFont="1" applyBorder="1" applyAlignment="1">
      <alignment horizontal="left" vertical="center" wrapText="1"/>
    </xf>
    <xf numFmtId="0" fontId="34" fillId="0" borderId="1" xfId="0" applyFont="1" applyBorder="1" applyAlignment="1">
      <alignment horizontal="left" vertical="center" wrapText="1"/>
    </xf>
    <xf numFmtId="1" fontId="34" fillId="0" borderId="7" xfId="0" applyNumberFormat="1" applyFont="1" applyBorder="1" applyAlignment="1">
      <alignment horizontal="center" vertical="center"/>
    </xf>
    <xf numFmtId="49" fontId="34" fillId="0" borderId="7" xfId="0" applyNumberFormat="1" applyFont="1" applyBorder="1" applyAlignment="1">
      <alignment horizontal="center" vertical="center"/>
    </xf>
    <xf numFmtId="0" fontId="34" fillId="0" borderId="7" xfId="0" applyFont="1" applyBorder="1" applyAlignment="1">
      <alignment vertical="center" wrapText="1"/>
    </xf>
    <xf numFmtId="165" fontId="34" fillId="2" borderId="7" xfId="1" applyFont="1" applyFill="1" applyBorder="1" applyAlignment="1">
      <alignment horizontal="left" vertical="center" wrapText="1"/>
    </xf>
    <xf numFmtId="4" fontId="32" fillId="0" borderId="7" xfId="0" applyNumberFormat="1" applyFont="1" applyBorder="1" applyAlignment="1">
      <alignment horizontal="right" vertical="center" wrapText="1"/>
    </xf>
    <xf numFmtId="0" fontId="34" fillId="0" borderId="1" xfId="0" applyFont="1" applyBorder="1" applyAlignment="1">
      <alignment vertical="center"/>
    </xf>
    <xf numFmtId="1" fontId="34" fillId="0" borderId="1" xfId="0" applyNumberFormat="1" applyFont="1" applyBorder="1" applyAlignment="1">
      <alignment horizontal="right"/>
    </xf>
    <xf numFmtId="0" fontId="34" fillId="0" borderId="1" xfId="0" applyFont="1" applyBorder="1" applyAlignment="1">
      <alignment horizontal="right"/>
    </xf>
    <xf numFmtId="1" fontId="34" fillId="2" borderId="1" xfId="0" applyNumberFormat="1" applyFont="1" applyFill="1" applyBorder="1" applyAlignment="1">
      <alignment horizontal="right"/>
    </xf>
    <xf numFmtId="165" fontId="32" fillId="0" borderId="1" xfId="1" applyFont="1" applyFill="1" applyBorder="1" applyAlignment="1">
      <alignment horizontal="right" wrapText="1"/>
    </xf>
    <xf numFmtId="0" fontId="32" fillId="0" borderId="1" xfId="0" applyFont="1" applyBorder="1" applyAlignment="1">
      <alignment horizontal="left"/>
    </xf>
    <xf numFmtId="4" fontId="34" fillId="0" borderId="1" xfId="0" applyNumberFormat="1" applyFont="1" applyBorder="1" applyAlignment="1">
      <alignment horizontal="right" wrapText="1"/>
    </xf>
    <xf numFmtId="0" fontId="32" fillId="0" borderId="1" xfId="0" applyFont="1" applyBorder="1" applyAlignment="1">
      <alignment horizontal="center" vertical="top" wrapText="1"/>
    </xf>
    <xf numFmtId="0" fontId="32" fillId="0" borderId="1" xfId="0" applyFont="1" applyBorder="1" applyAlignment="1">
      <alignment horizontal="center" vertical="top"/>
    </xf>
    <xf numFmtId="0" fontId="32" fillId="2" borderId="1" xfId="0" applyFont="1" applyFill="1" applyBorder="1" applyAlignment="1">
      <alignment horizontal="center" vertical="top" wrapText="1"/>
    </xf>
    <xf numFmtId="165" fontId="32" fillId="2" borderId="1" xfId="1" applyFont="1" applyFill="1" applyBorder="1" applyAlignment="1">
      <alignment horizontal="right" wrapText="1"/>
    </xf>
    <xf numFmtId="1" fontId="32" fillId="0" borderId="1" xfId="0" applyNumberFormat="1" applyFont="1" applyBorder="1" applyAlignment="1">
      <alignment horizontal="left" vertical="center"/>
    </xf>
    <xf numFmtId="1" fontId="34" fillId="0" borderId="1" xfId="0" quotePrefix="1" applyNumberFormat="1" applyFont="1" applyBorder="1" applyAlignment="1">
      <alignment horizontal="center" vertical="center"/>
    </xf>
    <xf numFmtId="165" fontId="34" fillId="0" borderId="1" xfId="1" applyFont="1" applyFill="1" applyBorder="1" applyAlignment="1">
      <alignment horizontal="right" vertical="center" wrapText="1"/>
    </xf>
    <xf numFmtId="165" fontId="34" fillId="2" borderId="1" xfId="1" applyFont="1" applyFill="1" applyBorder="1" applyAlignment="1">
      <alignment horizontal="right" vertical="center" wrapText="1"/>
    </xf>
    <xf numFmtId="165" fontId="32" fillId="0" borderId="1" xfId="1" applyFont="1" applyFill="1" applyBorder="1" applyAlignment="1">
      <alignment horizontal="right" vertical="center" wrapText="1"/>
    </xf>
    <xf numFmtId="1" fontId="34" fillId="0" borderId="1" xfId="0" quotePrefix="1" applyNumberFormat="1" applyFont="1" applyBorder="1" applyAlignment="1">
      <alignment horizontal="center"/>
    </xf>
    <xf numFmtId="165" fontId="34" fillId="0" borderId="1" xfId="1" applyFont="1" applyFill="1" applyBorder="1" applyAlignment="1">
      <alignment horizontal="right" wrapText="1"/>
    </xf>
    <xf numFmtId="165" fontId="34" fillId="2" borderId="1" xfId="1" applyFont="1" applyFill="1" applyBorder="1" applyAlignment="1">
      <alignment horizontal="right" wrapText="1"/>
    </xf>
    <xf numFmtId="0" fontId="34" fillId="0" borderId="1" xfId="0" applyFont="1" applyBorder="1" applyAlignment="1">
      <alignment horizontal="right" wrapText="1"/>
    </xf>
    <xf numFmtId="0" fontId="34" fillId="2" borderId="1" xfId="0" applyFont="1" applyFill="1" applyBorder="1" applyAlignment="1">
      <alignment horizontal="right" wrapText="1"/>
    </xf>
    <xf numFmtId="4" fontId="34" fillId="2" borderId="1" xfId="0" applyNumberFormat="1" applyFont="1" applyFill="1" applyBorder="1" applyAlignment="1">
      <alignment horizontal="right" wrapText="1"/>
    </xf>
    <xf numFmtId="4" fontId="32" fillId="2" borderId="1" xfId="0" applyNumberFormat="1" applyFont="1" applyFill="1" applyBorder="1" applyAlignment="1">
      <alignment horizontal="right" wrapText="1"/>
    </xf>
    <xf numFmtId="0" fontId="34" fillId="0" borderId="0" xfId="0" applyFont="1" applyAlignment="1">
      <alignment wrapText="1"/>
    </xf>
    <xf numFmtId="0" fontId="34" fillId="2" borderId="0" xfId="0" applyFont="1" applyFill="1"/>
    <xf numFmtId="49" fontId="32" fillId="0" borderId="1" xfId="0" applyNumberFormat="1" applyFont="1" applyBorder="1" applyAlignment="1">
      <alignment horizontal="center"/>
    </xf>
    <xf numFmtId="0" fontId="32" fillId="0" borderId="1" xfId="0" applyFont="1" applyBorder="1"/>
    <xf numFmtId="0" fontId="34" fillId="0" borderId="1" xfId="0" applyFont="1" applyBorder="1"/>
    <xf numFmtId="165" fontId="32" fillId="0" borderId="1" xfId="1" applyFont="1" applyFill="1" applyBorder="1" applyAlignment="1">
      <alignment horizontal="left" vertical="center" wrapText="1"/>
    </xf>
    <xf numFmtId="1" fontId="34" fillId="2" borderId="1" xfId="0" applyNumberFormat="1" applyFont="1" applyFill="1" applyBorder="1" applyAlignment="1">
      <alignment horizontal="center"/>
    </xf>
    <xf numFmtId="49" fontId="32" fillId="2" borderId="1" xfId="0" applyNumberFormat="1" applyFont="1" applyFill="1" applyBorder="1" applyAlignment="1">
      <alignment horizontal="center"/>
    </xf>
    <xf numFmtId="0" fontId="34" fillId="2" borderId="1" xfId="0" applyFont="1" applyFill="1" applyBorder="1"/>
    <xf numFmtId="0" fontId="34" fillId="0" borderId="1" xfId="0" applyFont="1" applyBorder="1" applyAlignment="1">
      <alignment horizontal="left"/>
    </xf>
    <xf numFmtId="4" fontId="34" fillId="0" borderId="1" xfId="0" applyNumberFormat="1" applyFont="1" applyBorder="1" applyAlignment="1">
      <alignment wrapText="1"/>
    </xf>
    <xf numFmtId="4" fontId="32" fillId="0" borderId="1" xfId="0" applyNumberFormat="1" applyFont="1" applyBorder="1" applyAlignment="1">
      <alignment wrapText="1"/>
    </xf>
    <xf numFmtId="164" fontId="6" fillId="2" borderId="1" xfId="2" applyNumberFormat="1" applyFont="1" applyFill="1" applyBorder="1" applyAlignment="1">
      <alignment horizontal="center"/>
    </xf>
    <xf numFmtId="0" fontId="6" fillId="2" borderId="0" xfId="2" applyFont="1" applyFill="1" applyAlignment="1">
      <alignment horizontal="center" wrapText="1"/>
    </xf>
    <xf numFmtId="0" fontId="6" fillId="2" borderId="0" xfId="2" applyFont="1" applyFill="1"/>
    <xf numFmtId="164" fontId="6" fillId="2" borderId="0" xfId="2" applyNumberFormat="1" applyFont="1" applyFill="1" applyAlignment="1">
      <alignment horizontal="center" wrapText="1"/>
    </xf>
    <xf numFmtId="0" fontId="7" fillId="2" borderId="1" xfId="2" applyFont="1" applyFill="1" applyBorder="1" applyAlignment="1">
      <alignment horizontal="center"/>
    </xf>
    <xf numFmtId="0" fontId="7" fillId="2" borderId="1" xfId="2" applyFont="1" applyFill="1" applyBorder="1"/>
    <xf numFmtId="0" fontId="7" fillId="2" borderId="1" xfId="2" applyFont="1" applyFill="1" applyBorder="1" applyAlignment="1">
      <alignment horizontal="center" wrapText="1"/>
    </xf>
    <xf numFmtId="49" fontId="7" fillId="2" borderId="1" xfId="2" applyNumberFormat="1" applyFont="1" applyFill="1" applyBorder="1" applyAlignment="1">
      <alignment horizontal="center"/>
    </xf>
    <xf numFmtId="3" fontId="7" fillId="2" borderId="1" xfId="2" applyNumberFormat="1" applyFont="1" applyFill="1" applyBorder="1" applyAlignment="1">
      <alignment horizontal="center"/>
    </xf>
    <xf numFmtId="0" fontId="6" fillId="2" borderId="1" xfId="2" applyFont="1" applyFill="1" applyBorder="1" applyAlignment="1">
      <alignment horizontal="center"/>
    </xf>
    <xf numFmtId="49" fontId="7" fillId="2" borderId="1" xfId="2" applyNumberFormat="1" applyFont="1" applyFill="1" applyBorder="1" applyAlignment="1">
      <alignment horizontal="left"/>
    </xf>
    <xf numFmtId="3" fontId="7" fillId="2" borderId="1" xfId="4" applyNumberFormat="1" applyFont="1" applyFill="1" applyBorder="1" applyAlignment="1">
      <alignment horizontal="center"/>
    </xf>
    <xf numFmtId="0" fontId="6" fillId="2" borderId="1" xfId="2" applyFont="1" applyFill="1" applyBorder="1"/>
    <xf numFmtId="49" fontId="6" fillId="2" borderId="1" xfId="2" applyNumberFormat="1" applyFont="1" applyFill="1" applyBorder="1" applyAlignment="1">
      <alignment horizontal="left"/>
    </xf>
    <xf numFmtId="3" fontId="6" fillId="2" borderId="1" xfId="4" applyNumberFormat="1" applyFont="1" applyFill="1" applyBorder="1" applyAlignment="1">
      <alignment horizontal="center"/>
    </xf>
    <xf numFmtId="4" fontId="6" fillId="2" borderId="1" xfId="4" applyNumberFormat="1" applyFont="1" applyFill="1" applyBorder="1" applyAlignment="1">
      <alignment horizontal="center"/>
    </xf>
    <xf numFmtId="3" fontId="6" fillId="2" borderId="1" xfId="0" applyNumberFormat="1" applyFont="1" applyFill="1" applyBorder="1" applyAlignment="1">
      <alignment horizontal="center"/>
    </xf>
    <xf numFmtId="164" fontId="6" fillId="2" borderId="1" xfId="0" applyNumberFormat="1" applyFont="1" applyFill="1" applyBorder="1" applyAlignment="1">
      <alignment horizontal="center"/>
    </xf>
    <xf numFmtId="0" fontId="6" fillId="2" borderId="0" xfId="0" applyFont="1" applyFill="1" applyAlignment="1">
      <alignment horizontal="center" wrapText="1"/>
    </xf>
    <xf numFmtId="0" fontId="6" fillId="2" borderId="0" xfId="0" applyFont="1" applyFill="1"/>
    <xf numFmtId="164" fontId="6" fillId="2" borderId="0" xfId="0" applyNumberFormat="1" applyFont="1" applyFill="1" applyAlignment="1">
      <alignment horizontal="center" wrapText="1"/>
    </xf>
    <xf numFmtId="0" fontId="7" fillId="2" borderId="1" xfId="0" applyFont="1" applyFill="1" applyBorder="1" applyAlignment="1">
      <alignment horizontal="center"/>
    </xf>
    <xf numFmtId="0" fontId="7" fillId="2" borderId="1" xfId="0" applyFont="1" applyFill="1" applyBorder="1"/>
    <xf numFmtId="0" fontId="7" fillId="2" borderId="1" xfId="0" applyFont="1" applyFill="1" applyBorder="1" applyAlignment="1">
      <alignment horizontal="center" wrapText="1"/>
    </xf>
    <xf numFmtId="49" fontId="7" fillId="2" borderId="1" xfId="0" applyNumberFormat="1" applyFont="1" applyFill="1" applyBorder="1" applyAlignment="1">
      <alignment horizontal="center"/>
    </xf>
    <xf numFmtId="3" fontId="7" fillId="2" borderId="1" xfId="0" applyNumberFormat="1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wrapText="1"/>
    </xf>
    <xf numFmtId="49" fontId="7" fillId="2" borderId="1" xfId="0" applyNumberFormat="1" applyFont="1" applyFill="1" applyBorder="1" applyAlignment="1">
      <alignment horizontal="left"/>
    </xf>
    <xf numFmtId="0" fontId="6" fillId="2" borderId="1" xfId="0" applyFont="1" applyFill="1" applyBorder="1"/>
    <xf numFmtId="49" fontId="6" fillId="2" borderId="1" xfId="0" applyNumberFormat="1" applyFont="1" applyFill="1" applyBorder="1" applyAlignment="1">
      <alignment horizontal="left"/>
    </xf>
    <xf numFmtId="3" fontId="6" fillId="2" borderId="1" xfId="1" applyNumberFormat="1" applyFont="1" applyFill="1" applyBorder="1" applyAlignment="1">
      <alignment horizontal="center"/>
    </xf>
    <xf numFmtId="4" fontId="6" fillId="2" borderId="1" xfId="1" applyNumberFormat="1" applyFont="1" applyFill="1" applyBorder="1" applyAlignment="1">
      <alignment horizontal="center"/>
    </xf>
    <xf numFmtId="3" fontId="32" fillId="2" borderId="1" xfId="0" applyNumberFormat="1" applyFont="1" applyFill="1" applyBorder="1" applyAlignment="1">
      <alignment horizontal="center"/>
    </xf>
    <xf numFmtId="164" fontId="32" fillId="2" borderId="1" xfId="0" applyNumberFormat="1" applyFont="1" applyFill="1" applyBorder="1" applyAlignment="1">
      <alignment horizontal="center"/>
    </xf>
    <xf numFmtId="0" fontId="32" fillId="2" borderId="0" xfId="0" applyFont="1" applyFill="1" applyAlignment="1">
      <alignment horizontal="center" wrapText="1"/>
    </xf>
    <xf numFmtId="0" fontId="32" fillId="2" borderId="0" xfId="0" applyFont="1" applyFill="1"/>
    <xf numFmtId="164" fontId="32" fillId="2" borderId="0" xfId="0" applyNumberFormat="1" applyFont="1" applyFill="1" applyAlignment="1">
      <alignment horizontal="center" wrapText="1"/>
    </xf>
    <xf numFmtId="0" fontId="34" fillId="2" borderId="1" xfId="0" applyFont="1" applyFill="1" applyBorder="1" applyAlignment="1">
      <alignment horizontal="center"/>
    </xf>
    <xf numFmtId="0" fontId="34" fillId="2" borderId="1" xfId="0" applyFont="1" applyFill="1" applyBorder="1" applyAlignment="1">
      <alignment horizontal="center" wrapText="1"/>
    </xf>
    <xf numFmtId="49" fontId="34" fillId="2" borderId="1" xfId="0" applyNumberFormat="1" applyFont="1" applyFill="1" applyBorder="1" applyAlignment="1">
      <alignment horizontal="center"/>
    </xf>
    <xf numFmtId="3" fontId="34" fillId="2" borderId="1" xfId="0" applyNumberFormat="1" applyFont="1" applyFill="1" applyBorder="1" applyAlignment="1">
      <alignment horizontal="center"/>
    </xf>
    <xf numFmtId="0" fontId="32" fillId="2" borderId="1" xfId="0" applyFont="1" applyFill="1" applyBorder="1" applyAlignment="1">
      <alignment horizontal="center"/>
    </xf>
    <xf numFmtId="49" fontId="34" fillId="2" borderId="1" xfId="0" applyNumberFormat="1" applyFont="1" applyFill="1" applyBorder="1" applyAlignment="1">
      <alignment horizontal="left" wrapText="1"/>
    </xf>
    <xf numFmtId="3" fontId="34" fillId="2" borderId="1" xfId="1" applyNumberFormat="1" applyFont="1" applyFill="1" applyBorder="1" applyAlignment="1">
      <alignment horizontal="center"/>
    </xf>
    <xf numFmtId="0" fontId="0" fillId="0" borderId="1" xfId="0" applyBorder="1"/>
    <xf numFmtId="49" fontId="32" fillId="2" borderId="1" xfId="0" applyNumberFormat="1" applyFont="1" applyFill="1" applyBorder="1" applyAlignment="1">
      <alignment horizontal="left"/>
    </xf>
    <xf numFmtId="3" fontId="32" fillId="2" borderId="1" xfId="1" applyNumberFormat="1" applyFont="1" applyFill="1" applyBorder="1" applyAlignment="1">
      <alignment horizontal="center"/>
    </xf>
    <xf numFmtId="4" fontId="32" fillId="2" borderId="1" xfId="1" applyNumberFormat="1" applyFont="1" applyFill="1" applyBorder="1" applyAlignment="1">
      <alignment horizontal="center"/>
    </xf>
    <xf numFmtId="3" fontId="7" fillId="2" borderId="1" xfId="1" applyNumberFormat="1" applyFont="1" applyFill="1" applyBorder="1" applyAlignment="1">
      <alignment horizontal="center"/>
    </xf>
    <xf numFmtId="165" fontId="18" fillId="4" borderId="1" xfId="1" applyFont="1" applyFill="1" applyBorder="1" applyAlignment="1">
      <alignment wrapText="1"/>
    </xf>
    <xf numFmtId="1" fontId="18" fillId="0" borderId="6" xfId="0" applyNumberFormat="1" applyFont="1" applyBorder="1" applyAlignment="1">
      <alignment horizontal="center"/>
    </xf>
    <xf numFmtId="0" fontId="17" fillId="0" borderId="6" xfId="0" applyFont="1" applyBorder="1" applyAlignment="1">
      <alignment horizontal="center"/>
    </xf>
    <xf numFmtId="0" fontId="18" fillId="0" borderId="13" xfId="0" applyFont="1" applyBorder="1" applyAlignment="1">
      <alignment horizontal="right" wrapText="1"/>
    </xf>
    <xf numFmtId="0" fontId="18" fillId="0" borderId="6" xfId="0" applyFont="1" applyBorder="1" applyAlignment="1">
      <alignment horizontal="right" wrapText="1"/>
    </xf>
    <xf numFmtId="0" fontId="21" fillId="0" borderId="1" xfId="0" applyFont="1" applyBorder="1" applyAlignment="1" applyProtection="1">
      <alignment horizontal="center" vertical="center"/>
      <protection locked="0"/>
    </xf>
    <xf numFmtId="0" fontId="19" fillId="0" borderId="1" xfId="0" applyFont="1" applyBorder="1" applyAlignment="1" applyProtection="1">
      <alignment horizontal="center" vertical="center"/>
      <protection locked="0"/>
    </xf>
    <xf numFmtId="0" fontId="19" fillId="0" borderId="1" xfId="0" applyFont="1" applyBorder="1" applyAlignment="1" applyProtection="1">
      <alignment horizontal="left" vertical="center" wrapText="1"/>
      <protection locked="0"/>
    </xf>
    <xf numFmtId="4" fontId="18" fillId="0" borderId="1" xfId="4" applyNumberFormat="1" applyFont="1" applyFill="1" applyBorder="1" applyAlignment="1">
      <alignment horizontal="right" wrapText="1"/>
    </xf>
    <xf numFmtId="4" fontId="18" fillId="0" borderId="1" xfId="4" applyNumberFormat="1" applyFont="1" applyFill="1" applyBorder="1" applyAlignment="1">
      <alignment horizontal="left" wrapText="1"/>
    </xf>
    <xf numFmtId="4" fontId="18" fillId="0" borderId="1" xfId="0" applyNumberFormat="1" applyFont="1" applyBorder="1" applyAlignment="1">
      <alignment horizontal="left" wrapText="1"/>
    </xf>
    <xf numFmtId="1" fontId="17" fillId="0" borderId="1" xfId="0" applyNumberFormat="1" applyFont="1" applyBorder="1" applyAlignment="1">
      <alignment wrapText="1"/>
    </xf>
    <xf numFmtId="49" fontId="37" fillId="0" borderId="1" xfId="2" quotePrefix="1" applyNumberFormat="1" applyFont="1" applyBorder="1" applyAlignment="1">
      <alignment horizontal="left"/>
    </xf>
    <xf numFmtId="1" fontId="2" fillId="0" borderId="3" xfId="2" applyNumberFormat="1" applyBorder="1" applyAlignment="1">
      <alignment horizontal="center"/>
    </xf>
    <xf numFmtId="1" fontId="2" fillId="0" borderId="5" xfId="2" applyNumberFormat="1" applyBorder="1" applyAlignment="1">
      <alignment horizontal="center"/>
    </xf>
    <xf numFmtId="1" fontId="12" fillId="0" borderId="1" xfId="0" applyNumberFormat="1" applyFont="1" applyBorder="1" applyAlignment="1">
      <alignment horizontal="center"/>
    </xf>
    <xf numFmtId="0" fontId="2" fillId="0" borderId="1" xfId="0" applyFont="1" applyBorder="1"/>
    <xf numFmtId="1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wrapText="1"/>
    </xf>
    <xf numFmtId="0" fontId="17" fillId="0" borderId="1" xfId="13" applyFont="1" applyBorder="1" applyAlignment="1">
      <alignment horizontal="center" wrapText="1"/>
    </xf>
    <xf numFmtId="0" fontId="18" fillId="0" borderId="0" xfId="13" applyFont="1"/>
    <xf numFmtId="0" fontId="17" fillId="0" borderId="1" xfId="13" applyFont="1" applyBorder="1" applyAlignment="1">
      <alignment horizontal="center"/>
    </xf>
    <xf numFmtId="0" fontId="17" fillId="0" borderId="1" xfId="13" applyFont="1" applyBorder="1" applyAlignment="1">
      <alignment horizontal="right" wrapText="1"/>
    </xf>
    <xf numFmtId="1" fontId="17" fillId="0" borderId="1" xfId="13" applyNumberFormat="1" applyFont="1" applyBorder="1" applyAlignment="1">
      <alignment horizontal="center"/>
    </xf>
    <xf numFmtId="1" fontId="17" fillId="0" borderId="1" xfId="13" applyNumberFormat="1" applyFont="1" applyBorder="1" applyAlignment="1">
      <alignment horizontal="left"/>
    </xf>
    <xf numFmtId="49" fontId="17" fillId="0" borderId="1" xfId="13" applyNumberFormat="1" applyFont="1" applyBorder="1" applyAlignment="1">
      <alignment horizontal="left"/>
    </xf>
    <xf numFmtId="0" fontId="17" fillId="0" borderId="1" xfId="13" applyFont="1" applyBorder="1" applyAlignment="1">
      <alignment wrapText="1"/>
    </xf>
    <xf numFmtId="4" fontId="17" fillId="0" borderId="1" xfId="13" applyNumberFormat="1" applyFont="1" applyBorder="1" applyAlignment="1">
      <alignment horizontal="right" wrapText="1"/>
    </xf>
    <xf numFmtId="1" fontId="18" fillId="0" borderId="1" xfId="13" applyNumberFormat="1" applyFont="1" applyBorder="1" applyAlignment="1">
      <alignment horizontal="center"/>
    </xf>
    <xf numFmtId="1" fontId="18" fillId="0" borderId="1" xfId="13" applyNumberFormat="1" applyFont="1" applyBorder="1" applyAlignment="1">
      <alignment horizontal="left"/>
    </xf>
    <xf numFmtId="49" fontId="18" fillId="0" borderId="1" xfId="13" applyNumberFormat="1" applyFont="1" applyBorder="1" applyAlignment="1">
      <alignment horizontal="left"/>
    </xf>
    <xf numFmtId="0" fontId="18" fillId="0" borderId="1" xfId="13" applyFont="1" applyBorder="1" applyAlignment="1">
      <alignment wrapText="1"/>
    </xf>
    <xf numFmtId="4" fontId="18" fillId="0" borderId="1" xfId="13" applyNumberFormat="1" applyFont="1" applyBorder="1" applyAlignment="1">
      <alignment horizontal="right" wrapText="1"/>
    </xf>
    <xf numFmtId="1" fontId="18" fillId="0" borderId="8" xfId="13" applyNumberFormat="1" applyFont="1" applyBorder="1" applyAlignment="1">
      <alignment horizontal="center"/>
    </xf>
    <xf numFmtId="1" fontId="17" fillId="0" borderId="8" xfId="13" applyNumberFormat="1" applyFont="1" applyBorder="1" applyAlignment="1">
      <alignment horizontal="center"/>
    </xf>
    <xf numFmtId="0" fontId="18" fillId="0" borderId="1" xfId="13" applyFont="1" applyBorder="1"/>
    <xf numFmtId="1" fontId="18" fillId="0" borderId="8" xfId="13" applyNumberFormat="1" applyFont="1" applyBorder="1" applyAlignment="1">
      <alignment horizontal="right"/>
    </xf>
    <xf numFmtId="1" fontId="18" fillId="0" borderId="6" xfId="13" applyNumberFormat="1" applyFont="1" applyBorder="1" applyAlignment="1">
      <alignment horizontal="center"/>
    </xf>
    <xf numFmtId="0" fontId="17" fillId="0" borderId="6" xfId="13" applyFont="1" applyBorder="1" applyAlignment="1">
      <alignment horizontal="left"/>
    </xf>
    <xf numFmtId="0" fontId="18" fillId="0" borderId="13" xfId="13" applyFont="1" applyBorder="1" applyAlignment="1">
      <alignment horizontal="left" wrapText="1"/>
    </xf>
    <xf numFmtId="0" fontId="18" fillId="0" borderId="13" xfId="13" applyFont="1" applyBorder="1" applyAlignment="1">
      <alignment wrapText="1"/>
    </xf>
    <xf numFmtId="0" fontId="18" fillId="0" borderId="6" xfId="13" applyFont="1" applyBorder="1" applyAlignment="1">
      <alignment horizontal="left" wrapText="1"/>
    </xf>
    <xf numFmtId="0" fontId="18" fillId="0" borderId="6" xfId="13" applyFont="1" applyBorder="1" applyAlignment="1">
      <alignment horizontal="right" wrapText="1"/>
    </xf>
    <xf numFmtId="4" fontId="18" fillId="0" borderId="6" xfId="13" applyNumberFormat="1" applyFont="1" applyBorder="1" applyAlignment="1">
      <alignment wrapText="1"/>
    </xf>
    <xf numFmtId="4" fontId="17" fillId="0" borderId="6" xfId="13" applyNumberFormat="1" applyFont="1" applyBorder="1" applyAlignment="1">
      <alignment horizontal="right" wrapText="1"/>
    </xf>
    <xf numFmtId="4" fontId="17" fillId="0" borderId="6" xfId="13" applyNumberFormat="1" applyFont="1" applyBorder="1" applyAlignment="1">
      <alignment wrapText="1"/>
    </xf>
    <xf numFmtId="40" fontId="18" fillId="0" borderId="1" xfId="13" applyNumberFormat="1" applyFont="1" applyBorder="1"/>
    <xf numFmtId="1" fontId="18" fillId="0" borderId="1" xfId="13" applyNumberFormat="1" applyFont="1" applyBorder="1" applyAlignment="1">
      <alignment horizontal="right"/>
    </xf>
    <xf numFmtId="0" fontId="17" fillId="0" borderId="1" xfId="13" applyFont="1" applyBorder="1" applyAlignment="1">
      <alignment horizontal="left"/>
    </xf>
    <xf numFmtId="0" fontId="18" fillId="0" borderId="1" xfId="13" applyFont="1" applyBorder="1" applyAlignment="1">
      <alignment horizontal="left" wrapText="1"/>
    </xf>
    <xf numFmtId="0" fontId="18" fillId="0" borderId="1" xfId="13" applyFont="1" applyBorder="1" applyAlignment="1">
      <alignment horizontal="right" wrapText="1"/>
    </xf>
    <xf numFmtId="4" fontId="18" fillId="0" borderId="6" xfId="13" applyNumberFormat="1" applyFont="1" applyBorder="1" applyAlignment="1">
      <alignment horizontal="right" wrapText="1"/>
    </xf>
    <xf numFmtId="4" fontId="18" fillId="0" borderId="1" xfId="13" applyNumberFormat="1" applyFont="1" applyBorder="1" applyAlignment="1">
      <alignment wrapText="1"/>
    </xf>
    <xf numFmtId="4" fontId="17" fillId="0" borderId="1" xfId="13" applyNumberFormat="1" applyFont="1" applyBorder="1"/>
    <xf numFmtId="1" fontId="18" fillId="0" borderId="0" xfId="13" applyNumberFormat="1" applyFont="1" applyAlignment="1">
      <alignment horizontal="center"/>
    </xf>
    <xf numFmtId="0" fontId="17" fillId="0" borderId="0" xfId="13" applyFont="1" applyAlignment="1">
      <alignment wrapText="1"/>
    </xf>
    <xf numFmtId="0" fontId="18" fillId="0" borderId="0" xfId="13" applyFont="1" applyAlignment="1">
      <alignment horizontal="right"/>
    </xf>
    <xf numFmtId="43" fontId="18" fillId="0" borderId="1" xfId="13" applyNumberFormat="1" applyFont="1" applyBorder="1"/>
    <xf numFmtId="43" fontId="18" fillId="0" borderId="1" xfId="13" applyNumberFormat="1" applyFont="1" applyBorder="1" applyAlignment="1">
      <alignment horizontal="right"/>
    </xf>
    <xf numFmtId="0" fontId="18" fillId="0" borderId="1" xfId="13" applyFont="1" applyBorder="1" applyAlignment="1">
      <alignment horizontal="right"/>
    </xf>
    <xf numFmtId="43" fontId="17" fillId="0" borderId="1" xfId="13" applyNumberFormat="1" applyFont="1" applyBorder="1"/>
    <xf numFmtId="43" fontId="17" fillId="0" borderId="1" xfId="13" applyNumberFormat="1" applyFont="1" applyBorder="1" applyAlignment="1">
      <alignment horizontal="right"/>
    </xf>
    <xf numFmtId="4" fontId="18" fillId="0" borderId="0" xfId="13" applyNumberFormat="1" applyFont="1"/>
    <xf numFmtId="0" fontId="17" fillId="0" borderId="1" xfId="13" applyFont="1" applyBorder="1" applyAlignment="1">
      <alignment horizontal="left" wrapText="1"/>
    </xf>
    <xf numFmtId="1" fontId="19" fillId="0" borderId="1" xfId="13" applyNumberFormat="1" applyFont="1" applyBorder="1" applyAlignment="1">
      <alignment horizontal="center"/>
    </xf>
    <xf numFmtId="0" fontId="19" fillId="0" borderId="1" xfId="13" applyFont="1" applyBorder="1"/>
    <xf numFmtId="0" fontId="19" fillId="0" borderId="1" xfId="13" applyFont="1" applyBorder="1" applyAlignment="1">
      <alignment wrapText="1"/>
    </xf>
    <xf numFmtId="0" fontId="19" fillId="0" borderId="1" xfId="13" applyFont="1" applyBorder="1" applyAlignment="1">
      <alignment horizontal="right" wrapText="1"/>
    </xf>
    <xf numFmtId="1" fontId="18" fillId="0" borderId="0" xfId="13" applyNumberFormat="1" applyFont="1" applyAlignment="1">
      <alignment horizontal="left"/>
    </xf>
    <xf numFmtId="49" fontId="18" fillId="0" borderId="0" xfId="13" applyNumberFormat="1" applyFont="1" applyAlignment="1">
      <alignment horizontal="left"/>
    </xf>
    <xf numFmtId="0" fontId="18" fillId="0" borderId="0" xfId="13" applyFont="1" applyAlignment="1">
      <alignment wrapText="1"/>
    </xf>
    <xf numFmtId="4" fontId="17" fillId="0" borderId="0" xfId="13" applyNumberFormat="1" applyFont="1" applyAlignment="1">
      <alignment horizontal="right" wrapText="1"/>
    </xf>
    <xf numFmtId="0" fontId="18" fillId="0" borderId="0" xfId="13" applyFont="1" applyAlignment="1">
      <alignment horizontal="left" wrapText="1"/>
    </xf>
    <xf numFmtId="0" fontId="18" fillId="0" borderId="1" xfId="13" applyFont="1" applyBorder="1" applyAlignment="1" applyProtection="1">
      <alignment horizontal="center" vertical="center"/>
      <protection locked="0"/>
    </xf>
    <xf numFmtId="0" fontId="18" fillId="0" borderId="1" xfId="13" applyFont="1" applyBorder="1" applyAlignment="1" applyProtection="1">
      <alignment horizontal="left" vertical="center"/>
      <protection locked="0"/>
    </xf>
    <xf numFmtId="43" fontId="18" fillId="0" borderId="1" xfId="13" applyNumberFormat="1" applyFont="1" applyBorder="1" applyAlignment="1" applyProtection="1">
      <alignment horizontal="left" vertical="center"/>
      <protection locked="0"/>
    </xf>
    <xf numFmtId="4" fontId="17" fillId="0" borderId="2" xfId="13" applyNumberFormat="1" applyFont="1" applyBorder="1" applyAlignment="1">
      <alignment horizontal="right" wrapText="1"/>
    </xf>
    <xf numFmtId="0" fontId="18" fillId="0" borderId="1" xfId="13" applyFont="1" applyBorder="1" applyAlignment="1" applyProtection="1">
      <alignment horizontal="left" vertical="center" wrapText="1"/>
      <protection locked="0"/>
    </xf>
    <xf numFmtId="43" fontId="18" fillId="0" borderId="0" xfId="13" applyNumberFormat="1" applyFont="1"/>
    <xf numFmtId="3" fontId="17" fillId="0" borderId="1" xfId="13" applyNumberFormat="1" applyFont="1" applyBorder="1" applyAlignment="1">
      <alignment horizontal="right" wrapText="1"/>
    </xf>
    <xf numFmtId="3" fontId="18" fillId="0" borderId="1" xfId="13" applyNumberFormat="1" applyFont="1" applyBorder="1" applyAlignment="1">
      <alignment horizontal="right" wrapText="1"/>
    </xf>
    <xf numFmtId="1" fontId="18" fillId="0" borderId="1" xfId="13" applyNumberFormat="1" applyFont="1" applyBorder="1" applyAlignment="1">
      <alignment horizontal="center" wrapText="1"/>
    </xf>
    <xf numFmtId="1" fontId="18" fillId="0" borderId="1" xfId="13" applyNumberFormat="1" applyFont="1" applyBorder="1" applyAlignment="1">
      <alignment horizontal="left" wrapText="1"/>
    </xf>
    <xf numFmtId="49" fontId="18" fillId="0" borderId="1" xfId="13" applyNumberFormat="1" applyFont="1" applyBorder="1" applyAlignment="1">
      <alignment horizontal="left" wrapText="1"/>
    </xf>
    <xf numFmtId="0" fontId="18" fillId="0" borderId="1" xfId="13" applyFont="1" applyBorder="1" applyAlignment="1">
      <alignment horizontal="center" wrapText="1"/>
    </xf>
    <xf numFmtId="4" fontId="17" fillId="0" borderId="7" xfId="13" applyNumberFormat="1" applyFont="1" applyBorder="1" applyAlignment="1">
      <alignment horizontal="right" wrapText="1"/>
    </xf>
    <xf numFmtId="0" fontId="18" fillId="0" borderId="0" xfId="13" applyFont="1" applyAlignment="1">
      <alignment horizontal="right" wrapText="1"/>
    </xf>
    <xf numFmtId="1" fontId="18" fillId="0" borderId="5" xfId="13" applyNumberFormat="1" applyFont="1" applyBorder="1" applyAlignment="1">
      <alignment horizontal="center"/>
    </xf>
    <xf numFmtId="1" fontId="18" fillId="0" borderId="5" xfId="13" applyNumberFormat="1" applyFont="1" applyBorder="1" applyAlignment="1">
      <alignment horizontal="left"/>
    </xf>
    <xf numFmtId="49" fontId="18" fillId="0" borderId="5" xfId="13" applyNumberFormat="1" applyFont="1" applyBorder="1" applyAlignment="1">
      <alignment horizontal="left"/>
    </xf>
    <xf numFmtId="4" fontId="17" fillId="0" borderId="5" xfId="13" applyNumberFormat="1" applyFont="1" applyBorder="1" applyAlignment="1">
      <alignment horizontal="right" wrapText="1"/>
    </xf>
    <xf numFmtId="4" fontId="17" fillId="0" borderId="1" xfId="13" applyNumberFormat="1" applyFont="1" applyBorder="1" applyAlignment="1">
      <alignment horizontal="left" wrapText="1"/>
    </xf>
    <xf numFmtId="4" fontId="18" fillId="0" borderId="1" xfId="13" applyNumberFormat="1" applyFont="1" applyBorder="1" applyAlignment="1">
      <alignment horizontal="left" wrapText="1"/>
    </xf>
    <xf numFmtId="49" fontId="17" fillId="0" borderId="1" xfId="13" applyNumberFormat="1" applyFont="1" applyBorder="1" applyAlignment="1">
      <alignment horizontal="center"/>
    </xf>
    <xf numFmtId="49" fontId="18" fillId="0" borderId="1" xfId="13" applyNumberFormat="1" applyFont="1" applyBorder="1" applyAlignment="1">
      <alignment horizontal="center"/>
    </xf>
    <xf numFmtId="43" fontId="18" fillId="0" borderId="1" xfId="13" applyNumberFormat="1" applyFont="1" applyBorder="1" applyAlignment="1">
      <alignment horizontal="left" wrapText="1"/>
    </xf>
    <xf numFmtId="0" fontId="17" fillId="0" borderId="1" xfId="13" applyFont="1" applyBorder="1" applyAlignment="1">
      <alignment horizontal="center" vertical="center" wrapText="1"/>
    </xf>
    <xf numFmtId="0" fontId="17" fillId="0" borderId="1" xfId="13" applyFont="1" applyBorder="1" applyAlignment="1">
      <alignment horizontal="center" vertical="center"/>
    </xf>
    <xf numFmtId="0" fontId="17" fillId="0" borderId="1" xfId="13" applyFont="1" applyBorder="1" applyAlignment="1">
      <alignment horizontal="right" vertical="center" wrapText="1"/>
    </xf>
    <xf numFmtId="1" fontId="18" fillId="0" borderId="1" xfId="13" applyNumberFormat="1" applyFont="1" applyBorder="1" applyAlignment="1">
      <alignment horizontal="center" vertical="center"/>
    </xf>
    <xf numFmtId="1" fontId="18" fillId="0" borderId="1" xfId="13" applyNumberFormat="1" applyFont="1" applyBorder="1" applyAlignment="1">
      <alignment horizontal="left" vertical="center"/>
    </xf>
    <xf numFmtId="49" fontId="18" fillId="0" borderId="1" xfId="13" applyNumberFormat="1" applyFont="1" applyBorder="1" applyAlignment="1">
      <alignment horizontal="left" vertical="center"/>
    </xf>
    <xf numFmtId="0" fontId="18" fillId="0" borderId="1" xfId="13" applyFont="1" applyBorder="1" applyAlignment="1">
      <alignment vertical="center" wrapText="1"/>
    </xf>
    <xf numFmtId="1" fontId="17" fillId="0" borderId="1" xfId="13" applyNumberFormat="1" applyFont="1" applyBorder="1" applyAlignment="1">
      <alignment horizontal="center" vertical="center"/>
    </xf>
    <xf numFmtId="1" fontId="17" fillId="0" borderId="1" xfId="13" applyNumberFormat="1" applyFont="1" applyBorder="1" applyAlignment="1">
      <alignment horizontal="left" vertical="center"/>
    </xf>
    <xf numFmtId="49" fontId="17" fillId="0" borderId="1" xfId="13" applyNumberFormat="1" applyFont="1" applyBorder="1" applyAlignment="1">
      <alignment horizontal="left" vertical="center"/>
    </xf>
    <xf numFmtId="0" fontId="17" fillId="0" borderId="1" xfId="13" applyFont="1" applyBorder="1" applyAlignment="1">
      <alignment vertical="center" wrapText="1"/>
    </xf>
    <xf numFmtId="4" fontId="17" fillId="0" borderId="1" xfId="13" applyNumberFormat="1" applyFont="1" applyBorder="1" applyAlignment="1">
      <alignment horizontal="right" vertical="center" wrapText="1"/>
    </xf>
    <xf numFmtId="1" fontId="17" fillId="5" borderId="1" xfId="13" applyNumberFormat="1" applyFont="1" applyFill="1" applyBorder="1" applyAlignment="1">
      <alignment horizontal="center" vertical="center"/>
    </xf>
    <xf numFmtId="1" fontId="17" fillId="5" borderId="1" xfId="13" applyNumberFormat="1" applyFont="1" applyFill="1" applyBorder="1" applyAlignment="1">
      <alignment horizontal="left" vertical="center"/>
    </xf>
    <xf numFmtId="49" fontId="17" fillId="5" borderId="1" xfId="13" applyNumberFormat="1" applyFont="1" applyFill="1" applyBorder="1" applyAlignment="1">
      <alignment horizontal="left" vertical="center"/>
    </xf>
    <xf numFmtId="0" fontId="17" fillId="5" borderId="1" xfId="13" applyFont="1" applyFill="1" applyBorder="1" applyAlignment="1">
      <alignment vertical="center" wrapText="1"/>
    </xf>
    <xf numFmtId="4" fontId="17" fillId="5" borderId="1" xfId="13" applyNumberFormat="1" applyFont="1" applyFill="1" applyBorder="1" applyAlignment="1">
      <alignment horizontal="right" vertical="center" wrapText="1"/>
    </xf>
    <xf numFmtId="4" fontId="18" fillId="0" borderId="1" xfId="13" applyNumberFormat="1" applyFont="1" applyBorder="1" applyAlignment="1">
      <alignment horizontal="right" vertical="center" wrapText="1"/>
    </xf>
    <xf numFmtId="0" fontId="18" fillId="0" borderId="1" xfId="13" applyFont="1" applyBorder="1" applyAlignment="1">
      <alignment horizontal="left" vertical="center" wrapText="1"/>
    </xf>
    <xf numFmtId="0" fontId="17" fillId="0" borderId="1" xfId="13" applyFont="1" applyBorder="1" applyAlignment="1">
      <alignment horizontal="left" vertical="center" wrapText="1"/>
    </xf>
    <xf numFmtId="1" fontId="17" fillId="5" borderId="1" xfId="13" applyNumberFormat="1" applyFont="1" applyFill="1" applyBorder="1" applyAlignment="1">
      <alignment horizontal="center"/>
    </xf>
    <xf numFmtId="1" fontId="17" fillId="5" borderId="1" xfId="13" applyNumberFormat="1" applyFont="1" applyFill="1" applyBorder="1" applyAlignment="1">
      <alignment horizontal="left"/>
    </xf>
    <xf numFmtId="49" fontId="17" fillId="5" borderId="1" xfId="13" applyNumberFormat="1" applyFont="1" applyFill="1" applyBorder="1" applyAlignment="1">
      <alignment horizontal="left"/>
    </xf>
    <xf numFmtId="0" fontId="17" fillId="5" borderId="1" xfId="13" applyFont="1" applyFill="1" applyBorder="1" applyAlignment="1">
      <alignment wrapText="1"/>
    </xf>
    <xf numFmtId="4" fontId="17" fillId="5" borderId="1" xfId="13" applyNumberFormat="1" applyFont="1" applyFill="1" applyBorder="1" applyAlignment="1">
      <alignment horizontal="right" wrapText="1"/>
    </xf>
    <xf numFmtId="1" fontId="17" fillId="0" borderId="8" xfId="13" applyNumberFormat="1" applyFont="1" applyBorder="1" applyAlignment="1">
      <alignment horizontal="left"/>
    </xf>
    <xf numFmtId="49" fontId="17" fillId="0" borderId="8" xfId="13" applyNumberFormat="1" applyFont="1" applyBorder="1" applyAlignment="1">
      <alignment horizontal="left"/>
    </xf>
    <xf numFmtId="1" fontId="18" fillId="0" borderId="8" xfId="13" applyNumberFormat="1" applyFont="1" applyBorder="1" applyAlignment="1">
      <alignment horizontal="left"/>
    </xf>
    <xf numFmtId="49" fontId="18" fillId="0" borderId="8" xfId="13" applyNumberFormat="1" applyFont="1" applyBorder="1" applyAlignment="1">
      <alignment horizontal="left"/>
    </xf>
    <xf numFmtId="1" fontId="19" fillId="0" borderId="0" xfId="13" applyNumberFormat="1" applyFont="1" applyAlignment="1">
      <alignment horizontal="center"/>
    </xf>
    <xf numFmtId="0" fontId="19" fillId="0" borderId="0" xfId="13" applyFont="1"/>
    <xf numFmtId="0" fontId="19" fillId="0" borderId="0" xfId="13" applyFont="1" applyAlignment="1">
      <alignment wrapText="1"/>
    </xf>
    <xf numFmtId="0" fontId="19" fillId="0" borderId="0" xfId="13" applyFont="1" applyAlignment="1">
      <alignment horizontal="right" wrapText="1"/>
    </xf>
    <xf numFmtId="3" fontId="18" fillId="0" borderId="0" xfId="13" applyNumberFormat="1" applyFont="1"/>
    <xf numFmtId="3" fontId="17" fillId="0" borderId="1" xfId="13" applyNumberFormat="1" applyFont="1" applyBorder="1"/>
    <xf numFmtId="3" fontId="18" fillId="0" borderId="1" xfId="13" applyNumberFormat="1" applyFont="1" applyBorder="1"/>
    <xf numFmtId="4" fontId="17" fillId="0" borderId="1" xfId="13" applyNumberFormat="1" applyFont="1" applyBorder="1" applyAlignment="1">
      <alignment horizontal="right"/>
    </xf>
    <xf numFmtId="165" fontId="17" fillId="0" borderId="1" xfId="13" applyNumberFormat="1" applyFont="1" applyBorder="1"/>
    <xf numFmtId="3" fontId="17" fillId="2" borderId="1" xfId="13" applyNumberFormat="1" applyFont="1" applyFill="1" applyBorder="1" applyAlignment="1">
      <alignment horizontal="center"/>
    </xf>
    <xf numFmtId="164" fontId="17" fillId="2" borderId="1" xfId="13" applyNumberFormat="1" applyFont="1" applyFill="1" applyBorder="1" applyAlignment="1">
      <alignment horizontal="center" wrapText="1"/>
    </xf>
    <xf numFmtId="164" fontId="17" fillId="2" borderId="1" xfId="13" applyNumberFormat="1" applyFont="1" applyFill="1" applyBorder="1" applyAlignment="1">
      <alignment horizontal="center"/>
    </xf>
    <xf numFmtId="0" fontId="17" fillId="2" borderId="0" xfId="13" applyFont="1" applyFill="1" applyAlignment="1">
      <alignment horizontal="center" wrapText="1"/>
    </xf>
    <xf numFmtId="0" fontId="17" fillId="2" borderId="0" xfId="13" applyFont="1" applyFill="1"/>
    <xf numFmtId="164" fontId="17" fillId="2" borderId="0" xfId="13" applyNumberFormat="1" applyFont="1" applyFill="1" applyAlignment="1">
      <alignment horizontal="center" wrapText="1"/>
    </xf>
    <xf numFmtId="0" fontId="18" fillId="2" borderId="1" xfId="13" applyFont="1" applyFill="1" applyBorder="1" applyAlignment="1">
      <alignment horizontal="center"/>
    </xf>
    <xf numFmtId="0" fontId="18" fillId="2" borderId="1" xfId="13" applyFont="1" applyFill="1" applyBorder="1"/>
    <xf numFmtId="0" fontId="18" fillId="2" borderId="1" xfId="13" applyFont="1" applyFill="1" applyBorder="1" applyAlignment="1">
      <alignment horizontal="center" wrapText="1"/>
    </xf>
    <xf numFmtId="49" fontId="18" fillId="2" borderId="1" xfId="13" applyNumberFormat="1" applyFont="1" applyFill="1" applyBorder="1" applyAlignment="1">
      <alignment horizontal="center"/>
    </xf>
    <xf numFmtId="3" fontId="18" fillId="2" borderId="1" xfId="13" applyNumberFormat="1" applyFont="1" applyFill="1" applyBorder="1" applyAlignment="1">
      <alignment horizontal="center"/>
    </xf>
    <xf numFmtId="0" fontId="17" fillId="2" borderId="1" xfId="13" applyFont="1" applyFill="1" applyBorder="1" applyAlignment="1">
      <alignment horizontal="center"/>
    </xf>
    <xf numFmtId="49" fontId="18" fillId="2" borderId="1" xfId="13" applyNumberFormat="1" applyFont="1" applyFill="1" applyBorder="1" applyAlignment="1">
      <alignment horizontal="left"/>
    </xf>
    <xf numFmtId="0" fontId="17" fillId="2" borderId="1" xfId="13" applyFont="1" applyFill="1" applyBorder="1"/>
    <xf numFmtId="49" fontId="17" fillId="2" borderId="1" xfId="13" applyNumberFormat="1" applyFont="1" applyFill="1" applyBorder="1" applyAlignment="1">
      <alignment horizontal="left"/>
    </xf>
    <xf numFmtId="0" fontId="17" fillId="0" borderId="0" xfId="13" applyFont="1"/>
    <xf numFmtId="49" fontId="17" fillId="0" borderId="0" xfId="13" applyNumberFormat="1" applyFont="1" applyAlignment="1">
      <alignment horizontal="center"/>
    </xf>
    <xf numFmtId="0" fontId="18" fillId="6" borderId="0" xfId="13" applyFont="1" applyFill="1"/>
    <xf numFmtId="0" fontId="17" fillId="2" borderId="0" xfId="13" applyFont="1" applyFill="1" applyAlignment="1">
      <alignment horizontal="right" wrapText="1"/>
    </xf>
    <xf numFmtId="164" fontId="17" fillId="2" borderId="0" xfId="13" applyNumberFormat="1" applyFont="1" applyFill="1" applyAlignment="1">
      <alignment horizontal="right" wrapText="1"/>
    </xf>
    <xf numFmtId="3" fontId="18" fillId="2" borderId="1" xfId="13" applyNumberFormat="1" applyFont="1" applyFill="1" applyBorder="1" applyAlignment="1">
      <alignment horizontal="right"/>
    </xf>
    <xf numFmtId="3" fontId="17" fillId="2" borderId="1" xfId="13" applyNumberFormat="1" applyFont="1" applyFill="1" applyBorder="1" applyAlignment="1">
      <alignment horizontal="right"/>
    </xf>
    <xf numFmtId="0" fontId="17" fillId="2" borderId="1" xfId="13" applyFont="1" applyFill="1" applyBorder="1" applyAlignment="1">
      <alignment horizontal="center" wrapText="1"/>
    </xf>
    <xf numFmtId="16" fontId="18" fillId="2" borderId="1" xfId="13" applyNumberFormat="1" applyFont="1" applyFill="1" applyBorder="1"/>
    <xf numFmtId="0" fontId="18" fillId="2" borderId="0" xfId="13" applyFont="1" applyFill="1"/>
    <xf numFmtId="49" fontId="18" fillId="2" borderId="1" xfId="13" applyNumberFormat="1" applyFont="1" applyFill="1" applyBorder="1" applyAlignment="1">
      <alignment horizontal="left" wrapText="1"/>
    </xf>
    <xf numFmtId="0" fontId="18" fillId="7" borderId="1" xfId="13" applyFont="1" applyFill="1" applyBorder="1"/>
    <xf numFmtId="0" fontId="17" fillId="7" borderId="1" xfId="13" applyFont="1" applyFill="1" applyBorder="1" applyAlignment="1">
      <alignment horizontal="center"/>
    </xf>
    <xf numFmtId="49" fontId="18" fillId="7" borderId="1" xfId="13" applyNumberFormat="1" applyFont="1" applyFill="1" applyBorder="1" applyAlignment="1">
      <alignment horizontal="center"/>
    </xf>
    <xf numFmtId="3" fontId="17" fillId="7" borderId="1" xfId="13" applyNumberFormat="1" applyFont="1" applyFill="1" applyBorder="1" applyAlignment="1">
      <alignment horizontal="center"/>
    </xf>
    <xf numFmtId="3" fontId="19" fillId="2" borderId="1" xfId="13" applyNumberFormat="1" applyFont="1" applyFill="1" applyBorder="1" applyAlignment="1">
      <alignment horizontal="center"/>
    </xf>
    <xf numFmtId="49" fontId="19" fillId="2" borderId="1" xfId="13" applyNumberFormat="1" applyFont="1" applyFill="1" applyBorder="1" applyAlignment="1">
      <alignment horizontal="left"/>
    </xf>
    <xf numFmtId="3" fontId="19" fillId="2" borderId="1" xfId="13" applyNumberFormat="1" applyFont="1" applyFill="1" applyBorder="1" applyAlignment="1">
      <alignment horizontal="left"/>
    </xf>
    <xf numFmtId="49" fontId="19" fillId="2" borderId="1" xfId="13" applyNumberFormat="1" applyFont="1" applyFill="1" applyBorder="1" applyAlignment="1">
      <alignment horizontal="left" wrapText="1"/>
    </xf>
    <xf numFmtId="0" fontId="20" fillId="0" borderId="1" xfId="3" applyFont="1" applyBorder="1" applyAlignment="1">
      <alignment horizontal="left"/>
    </xf>
    <xf numFmtId="0" fontId="17" fillId="0" borderId="1" xfId="13" applyFont="1" applyBorder="1" applyAlignment="1">
      <alignment horizontal="center" wrapText="1"/>
    </xf>
    <xf numFmtId="0" fontId="20" fillId="0" borderId="1" xfId="3" applyFont="1" applyBorder="1" applyAlignment="1">
      <alignment horizontal="left" vertical="center"/>
    </xf>
    <xf numFmtId="0" fontId="17" fillId="0" borderId="1" xfId="13" applyFont="1" applyBorder="1" applyAlignment="1">
      <alignment horizontal="center" vertical="center" wrapText="1"/>
    </xf>
    <xf numFmtId="0" fontId="20" fillId="0" borderId="2" xfId="3" applyFont="1" applyBorder="1" applyAlignment="1">
      <alignment horizontal="center"/>
    </xf>
    <xf numFmtId="0" fontId="20" fillId="0" borderId="8" xfId="3" applyFont="1" applyBorder="1" applyAlignment="1">
      <alignment horizontal="center"/>
    </xf>
    <xf numFmtId="0" fontId="20" fillId="0" borderId="3" xfId="3" applyFont="1" applyBorder="1" applyAlignment="1">
      <alignment horizontal="center"/>
    </xf>
    <xf numFmtId="0" fontId="17" fillId="0" borderId="1" xfId="3" applyFont="1" applyBorder="1" applyAlignment="1">
      <alignment horizontal="left"/>
    </xf>
    <xf numFmtId="3" fontId="17" fillId="2" borderId="1" xfId="13" applyNumberFormat="1" applyFont="1" applyFill="1" applyBorder="1" applyAlignment="1">
      <alignment horizontal="center"/>
    </xf>
    <xf numFmtId="164" fontId="17" fillId="2" borderId="1" xfId="13" applyNumberFormat="1" applyFont="1" applyFill="1" applyBorder="1" applyAlignment="1">
      <alignment horizontal="center" wrapText="1"/>
    </xf>
    <xf numFmtId="164" fontId="17" fillId="2" borderId="1" xfId="13" applyNumberFormat="1" applyFont="1" applyFill="1" applyBorder="1" applyAlignment="1">
      <alignment horizontal="center"/>
    </xf>
    <xf numFmtId="164" fontId="17" fillId="2" borderId="1" xfId="13" applyNumberFormat="1" applyFont="1" applyFill="1" applyBorder="1" applyAlignment="1">
      <alignment horizontal="left"/>
    </xf>
    <xf numFmtId="3" fontId="17" fillId="2" borderId="1" xfId="8" applyNumberFormat="1" applyFont="1" applyFill="1" applyBorder="1" applyAlignment="1">
      <alignment horizontal="center"/>
    </xf>
    <xf numFmtId="164" fontId="17" fillId="2" borderId="1" xfId="8" applyNumberFormat="1" applyFont="1" applyFill="1" applyBorder="1" applyAlignment="1">
      <alignment horizontal="center" wrapText="1"/>
    </xf>
    <xf numFmtId="164" fontId="17" fillId="2" borderId="1" xfId="8" applyNumberFormat="1" applyFont="1" applyFill="1" applyBorder="1" applyAlignment="1">
      <alignment horizontal="center"/>
    </xf>
    <xf numFmtId="164" fontId="17" fillId="2" borderId="1" xfId="8" applyNumberFormat="1" applyFont="1" applyFill="1" applyBorder="1" applyAlignment="1">
      <alignment horizontal="left"/>
    </xf>
    <xf numFmtId="0" fontId="17" fillId="2" borderId="2" xfId="13" applyFont="1" applyFill="1" applyBorder="1" applyAlignment="1">
      <alignment horizontal="center"/>
    </xf>
    <xf numFmtId="0" fontId="17" fillId="2" borderId="3" xfId="13" applyFont="1" applyFill="1" applyBorder="1" applyAlignment="1">
      <alignment horizontal="center"/>
    </xf>
    <xf numFmtId="0" fontId="17" fillId="0" borderId="1" xfId="0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0" fontId="4" fillId="0" borderId="1" xfId="3" applyFont="1" applyBorder="1" applyAlignment="1">
      <alignment horizontal="left"/>
    </xf>
    <xf numFmtId="0" fontId="17" fillId="0" borderId="1" xfId="2" applyFont="1" applyBorder="1" applyAlignment="1">
      <alignment horizontal="center" wrapText="1"/>
    </xf>
    <xf numFmtId="0" fontId="17" fillId="0" borderId="2" xfId="0" applyFont="1" applyBorder="1" applyAlignment="1">
      <alignment horizontal="center" wrapText="1"/>
    </xf>
    <xf numFmtId="0" fontId="17" fillId="0" borderId="8" xfId="0" applyFont="1" applyBorder="1" applyAlignment="1">
      <alignment horizontal="center" wrapText="1"/>
    </xf>
    <xf numFmtId="0" fontId="17" fillId="0" borderId="3" xfId="0" applyFont="1" applyBorder="1" applyAlignment="1">
      <alignment horizontal="center" wrapText="1"/>
    </xf>
    <xf numFmtId="0" fontId="20" fillId="0" borderId="2" xfId="3" applyFont="1" applyBorder="1" applyAlignment="1">
      <alignment horizontal="left"/>
    </xf>
    <xf numFmtId="0" fontId="20" fillId="0" borderId="8" xfId="3" applyFont="1" applyBorder="1" applyAlignment="1">
      <alignment horizontal="left"/>
    </xf>
    <xf numFmtId="0" fontId="20" fillId="0" borderId="3" xfId="3" applyFont="1" applyBorder="1" applyAlignment="1">
      <alignment horizontal="left"/>
    </xf>
    <xf numFmtId="164" fontId="17" fillId="2" borderId="1" xfId="0" applyNumberFormat="1" applyFont="1" applyFill="1" applyBorder="1" applyAlignment="1">
      <alignment horizontal="center" vertical="center" wrapText="1"/>
    </xf>
    <xf numFmtId="164" fontId="17" fillId="2" borderId="1" xfId="0" applyNumberFormat="1" applyFont="1" applyFill="1" applyBorder="1" applyAlignment="1">
      <alignment horizontal="center" vertical="center"/>
    </xf>
    <xf numFmtId="164" fontId="17" fillId="2" borderId="1" xfId="0" applyNumberFormat="1" applyFont="1" applyFill="1" applyBorder="1" applyAlignment="1">
      <alignment horizontal="left" vertical="center"/>
    </xf>
    <xf numFmtId="3" fontId="17" fillId="2" borderId="1" xfId="0" applyNumberFormat="1" applyFont="1" applyFill="1" applyBorder="1" applyAlignment="1">
      <alignment horizontal="center"/>
    </xf>
    <xf numFmtId="164" fontId="17" fillId="2" borderId="1" xfId="0" applyNumberFormat="1" applyFont="1" applyFill="1" applyBorder="1" applyAlignment="1">
      <alignment horizontal="center" wrapText="1"/>
    </xf>
    <xf numFmtId="164" fontId="17" fillId="2" borderId="1" xfId="0" applyNumberFormat="1" applyFont="1" applyFill="1" applyBorder="1" applyAlignment="1">
      <alignment horizontal="center"/>
    </xf>
    <xf numFmtId="164" fontId="17" fillId="2" borderId="1" xfId="0" applyNumberFormat="1" applyFont="1" applyFill="1" applyBorder="1" applyAlignment="1">
      <alignment horizontal="left"/>
    </xf>
    <xf numFmtId="3" fontId="17" fillId="2" borderId="1" xfId="0" applyNumberFormat="1" applyFont="1" applyFill="1" applyBorder="1" applyAlignment="1">
      <alignment horizontal="center" vertical="center"/>
    </xf>
    <xf numFmtId="164" fontId="17" fillId="3" borderId="1" xfId="0" applyNumberFormat="1" applyFont="1" applyFill="1" applyBorder="1" applyAlignment="1">
      <alignment horizontal="center" wrapText="1"/>
    </xf>
    <xf numFmtId="164" fontId="17" fillId="3" borderId="1" xfId="0" applyNumberFormat="1" applyFont="1" applyFill="1" applyBorder="1" applyAlignment="1">
      <alignment horizontal="center"/>
    </xf>
    <xf numFmtId="164" fontId="17" fillId="3" borderId="1" xfId="0" applyNumberFormat="1" applyFont="1" applyFill="1" applyBorder="1" applyAlignment="1">
      <alignment horizontal="left"/>
    </xf>
    <xf numFmtId="3" fontId="17" fillId="3" borderId="1" xfId="0" applyNumberFormat="1" applyFont="1" applyFill="1" applyBorder="1" applyAlignment="1">
      <alignment horizontal="center"/>
    </xf>
    <xf numFmtId="3" fontId="6" fillId="2" borderId="1" xfId="2" applyNumberFormat="1" applyFont="1" applyFill="1" applyBorder="1" applyAlignment="1">
      <alignment horizontal="center"/>
    </xf>
    <xf numFmtId="164" fontId="17" fillId="2" borderId="1" xfId="2" applyNumberFormat="1" applyFont="1" applyFill="1" applyBorder="1" applyAlignment="1">
      <alignment horizontal="center" wrapText="1"/>
    </xf>
    <xf numFmtId="164" fontId="17" fillId="2" borderId="1" xfId="2" applyNumberFormat="1" applyFont="1" applyFill="1" applyBorder="1" applyAlignment="1">
      <alignment horizontal="center"/>
    </xf>
    <xf numFmtId="164" fontId="17" fillId="2" borderId="1" xfId="2" applyNumberFormat="1" applyFont="1" applyFill="1" applyBorder="1" applyAlignment="1">
      <alignment horizontal="left"/>
    </xf>
    <xf numFmtId="3" fontId="17" fillId="0" borderId="1" xfId="0" applyNumberFormat="1" applyFont="1" applyBorder="1" applyAlignment="1">
      <alignment horizontal="center"/>
    </xf>
    <xf numFmtId="164" fontId="17" fillId="0" borderId="1" xfId="0" applyNumberFormat="1" applyFont="1" applyBorder="1" applyAlignment="1">
      <alignment horizontal="center" wrapText="1"/>
    </xf>
    <xf numFmtId="164" fontId="17" fillId="0" borderId="1" xfId="0" applyNumberFormat="1" applyFont="1" applyBorder="1" applyAlignment="1">
      <alignment horizontal="center"/>
    </xf>
    <xf numFmtId="164" fontId="17" fillId="0" borderId="1" xfId="0" applyNumberFormat="1" applyFont="1" applyBorder="1" applyAlignment="1">
      <alignment horizontal="left"/>
    </xf>
    <xf numFmtId="164" fontId="15" fillId="2" borderId="1" xfId="0" applyNumberFormat="1" applyFont="1" applyFill="1" applyBorder="1" applyAlignment="1">
      <alignment horizontal="left"/>
    </xf>
    <xf numFmtId="3" fontId="15" fillId="2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wrapText="1"/>
    </xf>
    <xf numFmtId="164" fontId="15" fillId="2" borderId="1" xfId="0" applyNumberFormat="1" applyFont="1" applyFill="1" applyBorder="1" applyAlignment="1">
      <alignment horizontal="center"/>
    </xf>
    <xf numFmtId="0" fontId="33" fillId="0" borderId="1" xfId="3" applyFont="1" applyBorder="1" applyAlignment="1">
      <alignment horizontal="left"/>
    </xf>
    <xf numFmtId="0" fontId="32" fillId="0" borderId="1" xfId="0" applyFont="1" applyBorder="1" applyAlignment="1">
      <alignment horizontal="center" wrapText="1"/>
    </xf>
    <xf numFmtId="0" fontId="35" fillId="0" borderId="1" xfId="2" applyFont="1" applyBorder="1" applyAlignment="1">
      <alignment horizontal="center" wrapText="1"/>
    </xf>
    <xf numFmtId="1" fontId="2" fillId="0" borderId="2" xfId="2" applyNumberFormat="1" applyBorder="1" applyAlignment="1">
      <alignment horizontal="center"/>
    </xf>
    <xf numFmtId="1" fontId="2" fillId="0" borderId="8" xfId="2" applyNumberFormat="1" applyBorder="1" applyAlignment="1">
      <alignment horizontal="center"/>
    </xf>
    <xf numFmtId="0" fontId="38" fillId="0" borderId="0" xfId="0" applyFont="1" applyAlignment="1">
      <alignment horizontal="center" wrapText="1"/>
    </xf>
    <xf numFmtId="0" fontId="28" fillId="0" borderId="1" xfId="3" applyFont="1" applyBorder="1" applyAlignment="1">
      <alignment horizontal="left"/>
    </xf>
    <xf numFmtId="164" fontId="6" fillId="2" borderId="1" xfId="0" applyNumberFormat="1" applyFont="1" applyFill="1" applyBorder="1" applyAlignment="1">
      <alignment horizontal="center" wrapText="1"/>
    </xf>
    <xf numFmtId="164" fontId="6" fillId="2" borderId="1" xfId="2" applyNumberFormat="1" applyFont="1" applyFill="1" applyBorder="1" applyAlignment="1">
      <alignment horizontal="center" wrapText="1"/>
    </xf>
    <xf numFmtId="164" fontId="6" fillId="2" borderId="1" xfId="2" applyNumberFormat="1" applyFont="1" applyFill="1" applyBorder="1" applyAlignment="1">
      <alignment horizontal="center"/>
    </xf>
    <xf numFmtId="164" fontId="6" fillId="2" borderId="1" xfId="2" applyNumberFormat="1" applyFont="1" applyFill="1" applyBorder="1" applyAlignment="1">
      <alignment horizontal="left"/>
    </xf>
    <xf numFmtId="3" fontId="6" fillId="2" borderId="1" xfId="0" applyNumberFormat="1" applyFont="1" applyFill="1" applyBorder="1" applyAlignment="1">
      <alignment horizontal="center"/>
    </xf>
    <xf numFmtId="3" fontId="35" fillId="2" borderId="1" xfId="0" applyNumberFormat="1" applyFont="1" applyFill="1" applyBorder="1" applyAlignment="1">
      <alignment horizontal="center"/>
    </xf>
    <xf numFmtId="164" fontId="35" fillId="2" borderId="1" xfId="0" applyNumberFormat="1" applyFont="1" applyFill="1" applyBorder="1" applyAlignment="1">
      <alignment horizontal="center" wrapText="1"/>
    </xf>
    <xf numFmtId="164" fontId="35" fillId="2" borderId="1" xfId="0" applyNumberFormat="1" applyFont="1" applyFill="1" applyBorder="1" applyAlignment="1">
      <alignment horizontal="center"/>
    </xf>
    <xf numFmtId="164" fontId="36" fillId="2" borderId="1" xfId="0" applyNumberFormat="1" applyFont="1" applyFill="1" applyBorder="1" applyAlignment="1">
      <alignment horizontal="left"/>
    </xf>
    <xf numFmtId="164" fontId="6" fillId="2" borderId="1" xfId="0" applyNumberFormat="1" applyFont="1" applyFill="1" applyBorder="1" applyAlignment="1">
      <alignment horizontal="center"/>
    </xf>
    <xf numFmtId="164" fontId="6" fillId="2" borderId="1" xfId="0" applyNumberFormat="1" applyFont="1" applyFill="1" applyBorder="1" applyAlignment="1">
      <alignment horizontal="left"/>
    </xf>
    <xf numFmtId="3" fontId="32" fillId="2" borderId="1" xfId="0" applyNumberFormat="1" applyFont="1" applyFill="1" applyBorder="1" applyAlignment="1">
      <alignment horizontal="center"/>
    </xf>
    <xf numFmtId="164" fontId="32" fillId="2" borderId="1" xfId="0" applyNumberFormat="1" applyFont="1" applyFill="1" applyBorder="1" applyAlignment="1">
      <alignment horizontal="center" wrapText="1"/>
    </xf>
    <xf numFmtId="164" fontId="32" fillId="2" borderId="1" xfId="0" applyNumberFormat="1" applyFont="1" applyFill="1" applyBorder="1" applyAlignment="1">
      <alignment horizontal="center"/>
    </xf>
    <xf numFmtId="164" fontId="32" fillId="2" borderId="1" xfId="0" applyNumberFormat="1" applyFont="1" applyFill="1" applyBorder="1" applyAlignment="1">
      <alignment horizontal="left"/>
    </xf>
    <xf numFmtId="0" fontId="20" fillId="0" borderId="1" xfId="3" applyFont="1" applyBorder="1" applyAlignment="1">
      <alignment horizontal="left" wrapText="1"/>
    </xf>
    <xf numFmtId="0" fontId="20" fillId="0" borderId="1" xfId="3" applyFont="1" applyBorder="1"/>
    <xf numFmtId="0" fontId="17" fillId="0" borderId="1" xfId="2" applyFont="1" applyBorder="1" applyAlignment="1">
      <alignment wrapText="1"/>
    </xf>
    <xf numFmtId="0" fontId="17" fillId="0" borderId="1" xfId="2" applyFont="1" applyBorder="1" applyAlignment="1">
      <alignment horizontal="left" wrapText="1"/>
    </xf>
    <xf numFmtId="0" fontId="20" fillId="4" borderId="1" xfId="3" applyFont="1" applyFill="1" applyBorder="1" applyAlignment="1">
      <alignment horizontal="left"/>
    </xf>
    <xf numFmtId="0" fontId="17" fillId="0" borderId="2" xfId="2" applyFont="1" applyBorder="1" applyAlignment="1">
      <alignment horizontal="center" wrapText="1"/>
    </xf>
    <xf numFmtId="3" fontId="17" fillId="2" borderId="1" xfId="2" applyNumberFormat="1" applyFont="1" applyFill="1" applyBorder="1" applyAlignment="1">
      <alignment horizontal="center"/>
    </xf>
    <xf numFmtId="164" fontId="17" fillId="3" borderId="1" xfId="2" applyNumberFormat="1" applyFont="1" applyFill="1" applyBorder="1" applyAlignment="1">
      <alignment horizontal="center" wrapText="1"/>
    </xf>
    <xf numFmtId="164" fontId="17" fillId="3" borderId="1" xfId="2" applyNumberFormat="1" applyFont="1" applyFill="1" applyBorder="1" applyAlignment="1">
      <alignment horizontal="center"/>
    </xf>
    <xf numFmtId="164" fontId="17" fillId="3" borderId="1" xfId="2" applyNumberFormat="1" applyFont="1" applyFill="1" applyBorder="1" applyAlignment="1">
      <alignment horizontal="left"/>
    </xf>
    <xf numFmtId="164" fontId="30" fillId="3" borderId="1" xfId="2" applyNumberFormat="1" applyFont="1" applyFill="1" applyBorder="1" applyAlignment="1">
      <alignment horizontal="left"/>
    </xf>
    <xf numFmtId="3" fontId="17" fillId="3" borderId="1" xfId="2" applyNumberFormat="1" applyFont="1" applyFill="1" applyBorder="1" applyAlignment="1">
      <alignment horizontal="center"/>
    </xf>
    <xf numFmtId="3" fontId="30" fillId="3" borderId="1" xfId="2" applyNumberFormat="1" applyFont="1" applyFill="1" applyBorder="1" applyAlignment="1">
      <alignment horizontal="center"/>
    </xf>
    <xf numFmtId="164" fontId="30" fillId="3" borderId="1" xfId="2" applyNumberFormat="1" applyFont="1" applyFill="1" applyBorder="1" applyAlignment="1">
      <alignment horizontal="center" wrapText="1"/>
    </xf>
    <xf numFmtId="164" fontId="30" fillId="3" borderId="1" xfId="2" applyNumberFormat="1" applyFont="1" applyFill="1" applyBorder="1" applyAlignment="1">
      <alignment horizontal="center"/>
    </xf>
    <xf numFmtId="3" fontId="17" fillId="2" borderId="5" xfId="2" applyNumberFormat="1" applyFont="1" applyFill="1" applyBorder="1" applyAlignment="1">
      <alignment horizontal="center"/>
    </xf>
    <xf numFmtId="0" fontId="26" fillId="0" borderId="1" xfId="0" applyFont="1" applyBorder="1" applyAlignment="1">
      <alignment horizontal="center"/>
    </xf>
    <xf numFmtId="43" fontId="21" fillId="0" borderId="1" xfId="6" applyFont="1" applyBorder="1"/>
    <xf numFmtId="43" fontId="19" fillId="0" borderId="1" xfId="6" applyFont="1" applyBorder="1"/>
  </cellXfs>
  <cellStyles count="14">
    <cellStyle name="Comma" xfId="1" builtinId="3"/>
    <cellStyle name="Comma 2" xfId="4" xr:uid="{1890D8F7-2B2E-46B7-8C38-882E695F8B06}"/>
    <cellStyle name="Comma 3" xfId="6" xr:uid="{C12BBA9F-92BD-4EE8-A9BA-BAF5D787C269}"/>
    <cellStyle name="Comma_ECONOMIC SEGMENT FULL LIST" xfId="11" xr:uid="{F95DE4B4-AEF5-4117-8BB0-1782BC84E89C}"/>
    <cellStyle name="Currency 2" xfId="7" xr:uid="{B6FFBF8F-CD67-4F4F-8928-89DDE9F5A9CE}"/>
    <cellStyle name="Normal" xfId="0" builtinId="0"/>
    <cellStyle name="Normal 2" xfId="2" xr:uid="{4CCADA0F-3F82-4D0E-B4EA-6D51C9092932}"/>
    <cellStyle name="Normal 2 2" xfId="8" xr:uid="{6C690E5B-2448-4F41-9D8C-01EDC8DCD15A}"/>
    <cellStyle name="Normal 2 3" xfId="9" xr:uid="{BD533183-FDA9-4890-AE55-66B5EA486053}"/>
    <cellStyle name="Normal 3" xfId="5" xr:uid="{365078CD-1194-4849-9B76-631E7542CC00}"/>
    <cellStyle name="Normal 4" xfId="12" xr:uid="{E9D971D4-6A32-4D72-B615-B52784DA41B1}"/>
    <cellStyle name="Normal 5" xfId="13" xr:uid="{EB1A666F-B102-4868-9819-91F7D33E5E78}"/>
    <cellStyle name="Normal_ECONOMIC SEGMENT FULL LIST" xfId="10" xr:uid="{C48768F8-FFCB-41B0-AFE3-38427381674C}"/>
    <cellStyle name="Normal_Sheet1" xfId="3" xr:uid="{4C25C2A2-59BD-4341-B8FB-9BAC23BCB6AC}"/>
  </cellStyles>
  <dxfs count="112">
    <dxf>
      <font>
        <b/>
        <i/>
        <u val="double"/>
      </font>
    </dxf>
    <dxf>
      <font>
        <b/>
        <i val="0"/>
        <u/>
      </font>
    </dxf>
    <dxf>
      <font>
        <b/>
        <i/>
      </font>
    </dxf>
    <dxf>
      <font>
        <b/>
        <i val="0"/>
      </font>
    </dxf>
    <dxf>
      <font>
        <b/>
        <i/>
        <u val="double"/>
      </font>
    </dxf>
    <dxf>
      <font>
        <b/>
        <i val="0"/>
        <u/>
      </font>
    </dxf>
    <dxf>
      <font>
        <b/>
        <i/>
      </font>
    </dxf>
    <dxf>
      <font>
        <b/>
        <i val="0"/>
      </font>
    </dxf>
    <dxf>
      <font>
        <b/>
        <i/>
        <u val="double"/>
      </font>
    </dxf>
    <dxf>
      <font>
        <b/>
        <i val="0"/>
        <u/>
      </font>
    </dxf>
    <dxf>
      <font>
        <b/>
        <i/>
      </font>
    </dxf>
    <dxf>
      <font>
        <b/>
        <i val="0"/>
      </font>
    </dxf>
    <dxf>
      <font>
        <b/>
        <i/>
        <u val="double"/>
      </font>
    </dxf>
    <dxf>
      <font>
        <b/>
        <i val="0"/>
        <u/>
      </font>
    </dxf>
    <dxf>
      <font>
        <b/>
        <i/>
      </font>
    </dxf>
    <dxf>
      <font>
        <b/>
        <i val="0"/>
      </font>
    </dxf>
    <dxf>
      <font>
        <b/>
        <i/>
        <u val="double"/>
      </font>
    </dxf>
    <dxf>
      <font>
        <b/>
        <i val="0"/>
        <u/>
      </font>
    </dxf>
    <dxf>
      <font>
        <b/>
        <i/>
      </font>
    </dxf>
    <dxf>
      <font>
        <b/>
        <i val="0"/>
      </font>
    </dxf>
    <dxf>
      <font>
        <b/>
        <i/>
        <u val="double"/>
      </font>
    </dxf>
    <dxf>
      <font>
        <b/>
        <i val="0"/>
        <u/>
      </font>
    </dxf>
    <dxf>
      <font>
        <b/>
        <i/>
      </font>
    </dxf>
    <dxf>
      <font>
        <b/>
        <i val="0"/>
      </font>
    </dxf>
    <dxf>
      <font>
        <b/>
        <i/>
        <u val="double"/>
      </font>
    </dxf>
    <dxf>
      <font>
        <b/>
        <i val="0"/>
        <u/>
      </font>
    </dxf>
    <dxf>
      <font>
        <b/>
        <i/>
      </font>
    </dxf>
    <dxf>
      <font>
        <b/>
        <i val="0"/>
      </font>
    </dxf>
    <dxf>
      <font>
        <b/>
        <i/>
        <u val="double"/>
      </font>
    </dxf>
    <dxf>
      <font>
        <b/>
        <i val="0"/>
        <u/>
      </font>
    </dxf>
    <dxf>
      <font>
        <b/>
        <i/>
      </font>
    </dxf>
    <dxf>
      <font>
        <b/>
        <i val="0"/>
      </font>
    </dxf>
    <dxf>
      <font>
        <b/>
        <i/>
        <u val="double"/>
      </font>
    </dxf>
    <dxf>
      <font>
        <b/>
        <i val="0"/>
        <u/>
      </font>
    </dxf>
    <dxf>
      <font>
        <b/>
        <i/>
      </font>
    </dxf>
    <dxf>
      <font>
        <b/>
        <i val="0"/>
      </font>
    </dxf>
    <dxf>
      <font>
        <b/>
        <i/>
        <u val="double"/>
      </font>
    </dxf>
    <dxf>
      <font>
        <b/>
        <i val="0"/>
        <u/>
      </font>
    </dxf>
    <dxf>
      <font>
        <b/>
        <i/>
      </font>
    </dxf>
    <dxf>
      <font>
        <b/>
        <i val="0"/>
      </font>
    </dxf>
    <dxf>
      <font>
        <b/>
        <i/>
        <u val="double"/>
      </font>
    </dxf>
    <dxf>
      <font>
        <b/>
        <i val="0"/>
        <u/>
      </font>
    </dxf>
    <dxf>
      <font>
        <b/>
        <i/>
      </font>
    </dxf>
    <dxf>
      <font>
        <b/>
        <i val="0"/>
      </font>
    </dxf>
    <dxf>
      <font>
        <b/>
        <i/>
        <u val="double"/>
      </font>
    </dxf>
    <dxf>
      <font>
        <b/>
        <i val="0"/>
        <u/>
      </font>
    </dxf>
    <dxf>
      <font>
        <b/>
        <i/>
      </font>
    </dxf>
    <dxf>
      <font>
        <b/>
        <i val="0"/>
      </font>
    </dxf>
    <dxf>
      <font>
        <b/>
        <i/>
        <u val="double"/>
      </font>
    </dxf>
    <dxf>
      <font>
        <b/>
        <u/>
      </font>
    </dxf>
    <dxf>
      <font>
        <b/>
        <i/>
      </font>
    </dxf>
    <dxf>
      <font>
        <b/>
      </font>
    </dxf>
    <dxf>
      <font>
        <b/>
        <i/>
        <u val="double"/>
      </font>
    </dxf>
    <dxf>
      <font>
        <b/>
        <i val="0"/>
        <u/>
      </font>
    </dxf>
    <dxf>
      <font>
        <b/>
        <i/>
      </font>
    </dxf>
    <dxf>
      <font>
        <b/>
        <i val="0"/>
      </font>
    </dxf>
    <dxf>
      <font>
        <b/>
        <i/>
        <u val="double"/>
      </font>
    </dxf>
    <dxf>
      <font>
        <b/>
        <i val="0"/>
        <u/>
      </font>
    </dxf>
    <dxf>
      <font>
        <b/>
        <i/>
      </font>
    </dxf>
    <dxf>
      <font>
        <b/>
        <i val="0"/>
      </font>
    </dxf>
    <dxf>
      <font>
        <b/>
        <i/>
        <u val="double"/>
      </font>
    </dxf>
    <dxf>
      <font>
        <b/>
        <i val="0"/>
        <u/>
      </font>
    </dxf>
    <dxf>
      <font>
        <b/>
        <i/>
      </font>
    </dxf>
    <dxf>
      <font>
        <b/>
        <i val="0"/>
      </font>
    </dxf>
    <dxf>
      <font>
        <b/>
        <i/>
        <u val="double"/>
      </font>
    </dxf>
    <dxf>
      <font>
        <b/>
        <i val="0"/>
        <u/>
      </font>
    </dxf>
    <dxf>
      <font>
        <b/>
        <i/>
      </font>
    </dxf>
    <dxf>
      <font>
        <b/>
        <i val="0"/>
      </font>
    </dxf>
    <dxf>
      <font>
        <b/>
        <i/>
        <u val="double"/>
      </font>
    </dxf>
    <dxf>
      <font>
        <b/>
        <i val="0"/>
        <u/>
      </font>
    </dxf>
    <dxf>
      <font>
        <b/>
        <i/>
      </font>
    </dxf>
    <dxf>
      <font>
        <b/>
        <i val="0"/>
      </font>
    </dxf>
    <dxf>
      <font>
        <b/>
        <i/>
        <u val="double"/>
      </font>
    </dxf>
    <dxf>
      <font>
        <b/>
        <i val="0"/>
        <u/>
      </font>
    </dxf>
    <dxf>
      <font>
        <b/>
        <i/>
      </font>
    </dxf>
    <dxf>
      <font>
        <b/>
        <i val="0"/>
      </font>
    </dxf>
    <dxf>
      <font>
        <b/>
        <i/>
        <u val="double"/>
      </font>
    </dxf>
    <dxf>
      <font>
        <b/>
        <i val="0"/>
        <u/>
      </font>
    </dxf>
    <dxf>
      <font>
        <b/>
        <i/>
      </font>
    </dxf>
    <dxf>
      <font>
        <b/>
        <i val="0"/>
      </font>
    </dxf>
    <dxf>
      <font>
        <b/>
        <i/>
        <u val="double"/>
      </font>
    </dxf>
    <dxf>
      <font>
        <b/>
        <i val="0"/>
        <u/>
      </font>
    </dxf>
    <dxf>
      <font>
        <b/>
        <i/>
      </font>
    </dxf>
    <dxf>
      <font>
        <b/>
        <i val="0"/>
      </font>
    </dxf>
    <dxf>
      <font>
        <b/>
        <i/>
        <u val="double"/>
      </font>
    </dxf>
    <dxf>
      <font>
        <b/>
        <i val="0"/>
        <u/>
      </font>
    </dxf>
    <dxf>
      <font>
        <b/>
        <i/>
      </font>
    </dxf>
    <dxf>
      <font>
        <b/>
        <i val="0"/>
      </font>
    </dxf>
    <dxf>
      <font>
        <b/>
        <i/>
        <u val="double"/>
      </font>
    </dxf>
    <dxf>
      <font>
        <b/>
        <i val="0"/>
        <u/>
      </font>
    </dxf>
    <dxf>
      <font>
        <b/>
        <i/>
      </font>
    </dxf>
    <dxf>
      <font>
        <b/>
        <i val="0"/>
      </font>
    </dxf>
    <dxf>
      <font>
        <b/>
        <i/>
        <u val="double"/>
      </font>
    </dxf>
    <dxf>
      <font>
        <b/>
        <i val="0"/>
        <u/>
      </font>
    </dxf>
    <dxf>
      <font>
        <b/>
        <i/>
      </font>
    </dxf>
    <dxf>
      <font>
        <b/>
        <i val="0"/>
      </font>
    </dxf>
    <dxf>
      <font>
        <b/>
        <i/>
        <u val="double"/>
      </font>
    </dxf>
    <dxf>
      <font>
        <b/>
        <i val="0"/>
        <u/>
      </font>
    </dxf>
    <dxf>
      <font>
        <b/>
        <i/>
      </font>
    </dxf>
    <dxf>
      <font>
        <b/>
        <i val="0"/>
      </font>
    </dxf>
    <dxf>
      <font>
        <b/>
        <i/>
        <u val="double"/>
      </font>
    </dxf>
    <dxf>
      <font>
        <b/>
        <i val="0"/>
        <u/>
      </font>
    </dxf>
    <dxf>
      <font>
        <b/>
        <i/>
      </font>
    </dxf>
    <dxf>
      <font>
        <b/>
        <i val="0"/>
      </font>
    </dxf>
    <dxf>
      <font>
        <b/>
        <i/>
        <u val="double"/>
      </font>
    </dxf>
    <dxf>
      <font>
        <b/>
        <i val="0"/>
        <u/>
      </font>
    </dxf>
    <dxf>
      <font>
        <b/>
        <i/>
      </font>
    </dxf>
    <dxf>
      <font>
        <b/>
        <i val="0"/>
      </font>
    </dxf>
    <dxf>
      <font>
        <b/>
        <i/>
        <u val="double"/>
      </font>
    </dxf>
    <dxf>
      <font>
        <b/>
        <i val="0"/>
        <u/>
      </font>
    </dxf>
    <dxf>
      <font>
        <b/>
        <i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l-Jeph/Desktop/budget%20preparation%20folder/opuzi%202026/cleaned/SUSTAINABLE%20DEVELOPMENT%20GOALS%20BUDGET%20TEMPLATE%20202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CLEANED%202026%20BUDGET/AGRICULTUR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n%20Jameso/Desktop/MINISTRY%20OF%20TOURISM%20DEVELOPMENT%202026%20BUDGET-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Documents/NEW%20YENAGOA%20CITY%20DEVELOPMENT%20AGENCY/NYCDA%20BUDGET%202025%20PREPARATION/New%20Yenagoa%20City%20Budget1%202025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dibala/Desktop/CLEANED/BYS%20SPORTS%20ACADEMY%20ASOAMA%20BUDGET%20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a"/>
      <sheetName val="proda-economic"/>
      <sheetName val="Sheet2"/>
      <sheetName val="Sheet1"/>
      <sheetName val="NUTRITION &amp; CLIMATE CHAHNGE TAG"/>
      <sheetName val="PROJECT DESCRIPTION"/>
      <sheetName val="ECONOMIC SEGMENT FULL LIST"/>
      <sheetName val="CONSOLIDATED SCALE"/>
      <sheetName val="HEALTH SCALE"/>
      <sheetName val="MEDICAL SCALE"/>
      <sheetName val="JUDICIARY SCALE"/>
      <sheetName val="LEGISLATIVE SCALE"/>
      <sheetName val="PARA-MILITARY SCALE"/>
      <sheetName val="80K LAW OFFICERS SCA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a"/>
      <sheetName val="proda-economic"/>
      <sheetName val="Sheet2"/>
      <sheetName val="Sheet1"/>
      <sheetName val="NUTRITION &amp; CLIMATE CHAHNGE TAG"/>
      <sheetName val="PROJECT DESCRIPTION"/>
      <sheetName val="ECONOMIC SEGMENT FULL LIST"/>
      <sheetName val="CONSOLIDATED SCALE"/>
      <sheetName val="HEALTH SCALE"/>
      <sheetName val="MEDICAL SCALE"/>
      <sheetName val="JUDICIARY SCALE"/>
      <sheetName val="LEGISLATIVE SCALE"/>
      <sheetName val="PARA-MILITARY SCALE"/>
      <sheetName val="80K LAW OFFICERS SCA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>
        <row r="108">
          <cell r="I108">
            <v>717539723.46440005</v>
          </cell>
          <cell r="J108">
            <v>12014361</v>
          </cell>
          <cell r="K108">
            <v>10640338.32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a"/>
      <sheetName val="proda-economic"/>
      <sheetName val="Sheet2"/>
      <sheetName val="Sheet1"/>
      <sheetName val="PROJECT DESCRIPTION"/>
      <sheetName val="ECONOMIC SEGMENT FULL LIST"/>
      <sheetName val="CONSOLIDATED SCA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a"/>
      <sheetName val="proda-economic"/>
      <sheetName val="Sheet2"/>
      <sheetName val="Sheet1"/>
      <sheetName val="ECONOMIC SEGMENT FULL LIST"/>
      <sheetName val="PERSONNEL CALCULATION"/>
      <sheetName val="HEALTH SCALE"/>
      <sheetName val="MEDICAL SALARY "/>
    </sheetNames>
    <sheetDataSet>
      <sheetData sheetId="0"/>
      <sheetData sheetId="1"/>
      <sheetData sheetId="2"/>
      <sheetData sheetId="3"/>
      <sheetData sheetId="4">
        <row r="312">
          <cell r="J312">
            <v>2000000</v>
          </cell>
        </row>
      </sheetData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a"/>
      <sheetName val="proda-economic"/>
      <sheetName val="Sheet2"/>
      <sheetName val="Sheet1"/>
      <sheetName val="NUTRITION &amp; CLIMATE CHAHNGE TAG"/>
      <sheetName val="PROJECT DESCRIPTION"/>
      <sheetName val="ECONOMIC SEGMENT FULL LIST"/>
      <sheetName val="CONSOLIDATED SCALE"/>
      <sheetName val="HEALTH SCALE"/>
      <sheetName val="MEDICAL SCALE"/>
      <sheetName val="JUDICIARY SCALE"/>
      <sheetName val="LEGISLATIVE SCALE"/>
      <sheetName val="PARA-MILITARY SCALE"/>
      <sheetName val="80K LAW OFFICERS SCA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1711B-73C4-4FD8-8EC2-7553E87CC029}">
  <dimension ref="A1:G217"/>
  <sheetViews>
    <sheetView tabSelected="1" zoomScale="90" zoomScaleNormal="90" workbookViewId="0">
      <selection sqref="A1:G1"/>
    </sheetView>
  </sheetViews>
  <sheetFormatPr defaultRowHeight="14.5" x14ac:dyDescent="0.35"/>
  <cols>
    <col min="1" max="1" width="17.54296875" customWidth="1"/>
    <col min="2" max="2" width="50.6328125" customWidth="1"/>
    <col min="3" max="3" width="25.26953125" customWidth="1"/>
    <col min="4" max="4" width="25.36328125" bestFit="1" customWidth="1"/>
    <col min="5" max="5" width="24.6328125" bestFit="1" customWidth="1"/>
    <col min="6" max="6" width="26" customWidth="1"/>
    <col min="7" max="7" width="25.81640625" customWidth="1"/>
  </cols>
  <sheetData>
    <row r="1" spans="1:7" ht="21" x14ac:dyDescent="0.5">
      <c r="A1" s="1020" t="s">
        <v>1687</v>
      </c>
      <c r="B1" s="1020"/>
      <c r="C1" s="1020"/>
      <c r="D1" s="1020"/>
      <c r="E1" s="1020"/>
      <c r="F1" s="1020"/>
      <c r="G1" s="1020"/>
    </row>
    <row r="2" spans="1:7" ht="37" x14ac:dyDescent="0.45">
      <c r="A2" s="292" t="s">
        <v>1688</v>
      </c>
      <c r="B2" s="292" t="s">
        <v>1689</v>
      </c>
      <c r="C2" s="292" t="s">
        <v>1690</v>
      </c>
      <c r="D2" s="292" t="s">
        <v>1752</v>
      </c>
      <c r="E2" s="292" t="s">
        <v>1691</v>
      </c>
      <c r="F2" s="292" t="s">
        <v>1692</v>
      </c>
      <c r="G2" s="292" t="s">
        <v>1693</v>
      </c>
    </row>
    <row r="3" spans="1:7" ht="18.5" x14ac:dyDescent="0.45">
      <c r="A3" s="163"/>
      <c r="B3" s="163" t="s">
        <v>1693</v>
      </c>
      <c r="C3" s="1021">
        <v>133878906040.79581</v>
      </c>
      <c r="D3" s="1021">
        <v>219255395621.09</v>
      </c>
      <c r="E3" s="1021">
        <v>353134301661.8858</v>
      </c>
      <c r="F3" s="1021">
        <v>645237012281.1499</v>
      </c>
      <c r="G3" s="1021">
        <v>998371313943.03589</v>
      </c>
    </row>
    <row r="4" spans="1:7" ht="18.5" x14ac:dyDescent="0.45">
      <c r="A4" s="163" t="s">
        <v>1163</v>
      </c>
      <c r="B4" s="163" t="s">
        <v>1164</v>
      </c>
      <c r="C4" s="1021">
        <v>29762415033.630001</v>
      </c>
      <c r="D4" s="1021">
        <v>56372457000</v>
      </c>
      <c r="E4" s="1021">
        <v>86134872033.630005</v>
      </c>
      <c r="F4" s="1021">
        <v>49417000000</v>
      </c>
      <c r="G4" s="1021">
        <v>135551872033.63</v>
      </c>
    </row>
    <row r="5" spans="1:7" ht="18.5" x14ac:dyDescent="0.45">
      <c r="A5" s="247" t="s">
        <v>1694</v>
      </c>
      <c r="B5" s="248" t="s">
        <v>1695</v>
      </c>
      <c r="C5" s="1022">
        <v>733468438.7700001</v>
      </c>
      <c r="D5" s="1022">
        <v>23915000000</v>
      </c>
      <c r="E5" s="1022">
        <v>24648468438.77</v>
      </c>
      <c r="F5" s="1022">
        <v>29700000000</v>
      </c>
      <c r="G5" s="1022">
        <v>54348468438.770004</v>
      </c>
    </row>
    <row r="6" spans="1:7" ht="18.5" x14ac:dyDescent="0.45">
      <c r="A6" s="247" t="s">
        <v>1165</v>
      </c>
      <c r="B6" s="248" t="s">
        <v>1166</v>
      </c>
      <c r="C6" s="1022">
        <v>409733012.86000001</v>
      </c>
      <c r="D6" s="1022">
        <v>5000000000</v>
      </c>
      <c r="E6" s="1022">
        <v>5409733012.8599997</v>
      </c>
      <c r="F6" s="1022">
        <v>3000000000</v>
      </c>
      <c r="G6" s="1022">
        <v>8409733012.8599997</v>
      </c>
    </row>
    <row r="7" spans="1:7" ht="18.5" x14ac:dyDescent="0.45">
      <c r="A7" s="247" t="s">
        <v>1167</v>
      </c>
      <c r="B7" s="248" t="s">
        <v>1168</v>
      </c>
      <c r="C7" s="1022">
        <v>46918243.25</v>
      </c>
      <c r="D7" s="1022">
        <v>3000000000</v>
      </c>
      <c r="E7" s="1022">
        <v>3046918243.25</v>
      </c>
      <c r="F7" s="1022">
        <v>0</v>
      </c>
      <c r="G7" s="1022">
        <v>3046918243.25</v>
      </c>
    </row>
    <row r="8" spans="1:7" ht="18.5" x14ac:dyDescent="0.45">
      <c r="A8" s="247" t="s">
        <v>1169</v>
      </c>
      <c r="B8" s="248" t="s">
        <v>1170</v>
      </c>
      <c r="C8" s="1022">
        <v>0</v>
      </c>
      <c r="D8" s="1022">
        <v>200000000</v>
      </c>
      <c r="E8" s="1022">
        <v>200000000</v>
      </c>
      <c r="F8" s="1022">
        <v>0</v>
      </c>
      <c r="G8" s="1022">
        <v>200000000</v>
      </c>
    </row>
    <row r="9" spans="1:7" ht="37" x14ac:dyDescent="0.45">
      <c r="A9" s="247" t="s">
        <v>1171</v>
      </c>
      <c r="B9" s="248" t="s">
        <v>1172</v>
      </c>
      <c r="C9" s="1022">
        <v>0</v>
      </c>
      <c r="D9" s="1022">
        <v>2500000000</v>
      </c>
      <c r="E9" s="1022">
        <v>2500000000</v>
      </c>
      <c r="F9" s="1022">
        <v>5000000000</v>
      </c>
      <c r="G9" s="1022">
        <v>7500000000</v>
      </c>
    </row>
    <row r="10" spans="1:7" ht="18.5" x14ac:dyDescent="0.45">
      <c r="A10" s="247" t="s">
        <v>1173</v>
      </c>
      <c r="B10" s="248" t="s">
        <v>1174</v>
      </c>
      <c r="C10" s="1022">
        <v>0</v>
      </c>
      <c r="D10" s="1022">
        <v>50000000</v>
      </c>
      <c r="E10" s="1022">
        <v>50000000</v>
      </c>
      <c r="F10" s="1022">
        <v>0</v>
      </c>
      <c r="G10" s="1022">
        <v>50000000</v>
      </c>
    </row>
    <row r="11" spans="1:7" ht="18.5" x14ac:dyDescent="0.45">
      <c r="A11" s="247" t="s">
        <v>1175</v>
      </c>
      <c r="B11" s="248" t="s">
        <v>1176</v>
      </c>
      <c r="C11" s="1022">
        <v>27082437.050000001</v>
      </c>
      <c r="D11" s="1022">
        <v>5000000000</v>
      </c>
      <c r="E11" s="1022">
        <v>5027082437.0500002</v>
      </c>
      <c r="F11" s="1022">
        <v>0</v>
      </c>
      <c r="G11" s="1022">
        <v>5027082437.0500002</v>
      </c>
    </row>
    <row r="12" spans="1:7" ht="18.5" x14ac:dyDescent="0.45">
      <c r="A12" s="247" t="s">
        <v>1177</v>
      </c>
      <c r="B12" s="248" t="s">
        <v>1178</v>
      </c>
      <c r="C12" s="1022">
        <v>0</v>
      </c>
      <c r="D12" s="1022">
        <v>2500000000</v>
      </c>
      <c r="E12" s="1022">
        <v>2500000000</v>
      </c>
      <c r="F12" s="1022">
        <v>12000000000</v>
      </c>
      <c r="G12" s="1022">
        <v>14500000000</v>
      </c>
    </row>
    <row r="13" spans="1:7" ht="37" x14ac:dyDescent="0.45">
      <c r="A13" s="247" t="s">
        <v>1179</v>
      </c>
      <c r="B13" s="248" t="s">
        <v>1180</v>
      </c>
      <c r="C13" s="1022">
        <v>0</v>
      </c>
      <c r="D13" s="1022">
        <v>300000000</v>
      </c>
      <c r="E13" s="1022">
        <v>300000000</v>
      </c>
      <c r="F13" s="1022">
        <v>0</v>
      </c>
      <c r="G13" s="1022">
        <v>300000000</v>
      </c>
    </row>
    <row r="14" spans="1:7" ht="18.5" x14ac:dyDescent="0.45">
      <c r="A14" s="247" t="s">
        <v>1181</v>
      </c>
      <c r="B14" s="248" t="s">
        <v>1182</v>
      </c>
      <c r="C14" s="1022">
        <v>0</v>
      </c>
      <c r="D14" s="1022">
        <v>100000000</v>
      </c>
      <c r="E14" s="1022">
        <v>100000000</v>
      </c>
      <c r="F14" s="1022">
        <v>0</v>
      </c>
      <c r="G14" s="1022">
        <v>100000000</v>
      </c>
    </row>
    <row r="15" spans="1:7" ht="18.5" x14ac:dyDescent="0.45">
      <c r="A15" s="247" t="s">
        <v>1183</v>
      </c>
      <c r="B15" s="248" t="s">
        <v>1184</v>
      </c>
      <c r="C15" s="1022">
        <v>0</v>
      </c>
      <c r="D15" s="1022">
        <v>10000000</v>
      </c>
      <c r="E15" s="1022">
        <v>10000000</v>
      </c>
      <c r="F15" s="1022">
        <v>0</v>
      </c>
      <c r="G15" s="1022">
        <v>10000000</v>
      </c>
    </row>
    <row r="16" spans="1:7" ht="18.5" x14ac:dyDescent="0.45">
      <c r="A16" s="247" t="s">
        <v>1185</v>
      </c>
      <c r="B16" s="248" t="s">
        <v>1186</v>
      </c>
      <c r="C16" s="1022">
        <v>0</v>
      </c>
      <c r="D16" s="1022">
        <v>70000000</v>
      </c>
      <c r="E16" s="1022">
        <v>70000000</v>
      </c>
      <c r="F16" s="1022">
        <v>0</v>
      </c>
      <c r="G16" s="1022">
        <v>70000000</v>
      </c>
    </row>
    <row r="17" spans="1:7" ht="18.5" x14ac:dyDescent="0.45">
      <c r="A17" s="247" t="s">
        <v>1187</v>
      </c>
      <c r="B17" s="248" t="s">
        <v>1188</v>
      </c>
      <c r="C17" s="1022">
        <v>12070353.75</v>
      </c>
      <c r="D17" s="1022">
        <v>40000000</v>
      </c>
      <c r="E17" s="1022">
        <v>52070353.75</v>
      </c>
      <c r="F17" s="1022">
        <v>0</v>
      </c>
      <c r="G17" s="1022">
        <v>52070353.75</v>
      </c>
    </row>
    <row r="18" spans="1:7" ht="18.5" x14ac:dyDescent="0.45">
      <c r="A18" s="247" t="s">
        <v>1189</v>
      </c>
      <c r="B18" s="248" t="s">
        <v>1190</v>
      </c>
      <c r="C18" s="1022">
        <v>0</v>
      </c>
      <c r="D18" s="1022">
        <v>30000000</v>
      </c>
      <c r="E18" s="1022">
        <v>30000000</v>
      </c>
      <c r="F18" s="1022">
        <v>0</v>
      </c>
      <c r="G18" s="1022">
        <v>30000000</v>
      </c>
    </row>
    <row r="19" spans="1:7" ht="37" x14ac:dyDescent="0.45">
      <c r="A19" s="247" t="s">
        <v>1191</v>
      </c>
      <c r="B19" s="248" t="s">
        <v>1192</v>
      </c>
      <c r="C19" s="1022">
        <v>0</v>
      </c>
      <c r="D19" s="1022">
        <v>30000000</v>
      </c>
      <c r="E19" s="1022">
        <v>30000000</v>
      </c>
      <c r="F19" s="1022">
        <v>0</v>
      </c>
      <c r="G19" s="1022">
        <v>30000000</v>
      </c>
    </row>
    <row r="20" spans="1:7" ht="18.5" x14ac:dyDescent="0.45">
      <c r="A20" s="247" t="s">
        <v>1193</v>
      </c>
      <c r="B20" s="248" t="s">
        <v>1194</v>
      </c>
      <c r="C20" s="1022">
        <v>0</v>
      </c>
      <c r="D20" s="1022">
        <v>30000000</v>
      </c>
      <c r="E20" s="1022">
        <v>30000000</v>
      </c>
      <c r="F20" s="1022">
        <v>0</v>
      </c>
      <c r="G20" s="1022">
        <v>30000000</v>
      </c>
    </row>
    <row r="21" spans="1:7" ht="18.5" x14ac:dyDescent="0.45">
      <c r="A21" s="247" t="s">
        <v>1195</v>
      </c>
      <c r="B21" s="248" t="s">
        <v>1196</v>
      </c>
      <c r="C21" s="1022">
        <v>20182174</v>
      </c>
      <c r="D21" s="1022">
        <v>30000000</v>
      </c>
      <c r="E21" s="1022">
        <v>50182174</v>
      </c>
      <c r="F21" s="1022">
        <v>0</v>
      </c>
      <c r="G21" s="1022">
        <v>50182174</v>
      </c>
    </row>
    <row r="22" spans="1:7" ht="37" x14ac:dyDescent="0.45">
      <c r="A22" s="247" t="s">
        <v>1197</v>
      </c>
      <c r="B22" s="248" t="s">
        <v>1198</v>
      </c>
      <c r="C22" s="1022">
        <v>0</v>
      </c>
      <c r="D22" s="1022">
        <v>1200000000</v>
      </c>
      <c r="E22" s="1022">
        <v>1200000000</v>
      </c>
      <c r="F22" s="1022">
        <v>0</v>
      </c>
      <c r="G22" s="1022">
        <v>1200000000</v>
      </c>
    </row>
    <row r="23" spans="1:7" ht="18.5" x14ac:dyDescent="0.45">
      <c r="A23" s="247" t="s">
        <v>1199</v>
      </c>
      <c r="B23" s="248" t="s">
        <v>1200</v>
      </c>
      <c r="C23" s="1022">
        <v>108171727.5</v>
      </c>
      <c r="D23" s="1022">
        <v>200000000</v>
      </c>
      <c r="E23" s="1022">
        <v>308171727.5</v>
      </c>
      <c r="F23" s="1022">
        <v>200000000</v>
      </c>
      <c r="G23" s="1022">
        <v>508171727.5</v>
      </c>
    </row>
    <row r="24" spans="1:7" ht="18.5" x14ac:dyDescent="0.45">
      <c r="A24" s="247" t="s">
        <v>1201</v>
      </c>
      <c r="B24" s="248" t="s">
        <v>1202</v>
      </c>
      <c r="C24" s="1022">
        <v>75620363.860000014</v>
      </c>
      <c r="D24" s="1022">
        <v>50000000</v>
      </c>
      <c r="E24" s="1022">
        <v>125620363.86000001</v>
      </c>
      <c r="F24" s="1022">
        <v>0</v>
      </c>
      <c r="G24" s="1022">
        <v>125620363.86000001</v>
      </c>
    </row>
    <row r="25" spans="1:7" ht="18.5" x14ac:dyDescent="0.45">
      <c r="A25" s="247" t="s">
        <v>1203</v>
      </c>
      <c r="B25" s="248" t="s">
        <v>1204</v>
      </c>
      <c r="C25" s="1022">
        <v>0</v>
      </c>
      <c r="D25" s="1022">
        <v>5000000</v>
      </c>
      <c r="E25" s="1022">
        <v>5000000</v>
      </c>
      <c r="F25" s="1022">
        <v>0</v>
      </c>
      <c r="G25" s="1022">
        <v>5000000</v>
      </c>
    </row>
    <row r="26" spans="1:7" ht="37" x14ac:dyDescent="0.45">
      <c r="A26" s="247" t="s">
        <v>1205</v>
      </c>
      <c r="B26" s="248" t="s">
        <v>1206</v>
      </c>
      <c r="C26" s="1022">
        <v>33690126.5</v>
      </c>
      <c r="D26" s="1022">
        <v>20000000</v>
      </c>
      <c r="E26" s="1022">
        <v>53690126.5</v>
      </c>
      <c r="F26" s="1022">
        <v>0</v>
      </c>
      <c r="G26" s="1022">
        <v>53690126.5</v>
      </c>
    </row>
    <row r="27" spans="1:7" ht="18.5" x14ac:dyDescent="0.45">
      <c r="A27" s="247" t="s">
        <v>1207</v>
      </c>
      <c r="B27" s="248" t="s">
        <v>1208</v>
      </c>
      <c r="C27" s="1022">
        <v>0</v>
      </c>
      <c r="D27" s="1022">
        <v>3000000000</v>
      </c>
      <c r="E27" s="1022">
        <v>3000000000</v>
      </c>
      <c r="F27" s="1022">
        <v>4000000000</v>
      </c>
      <c r="G27" s="1022">
        <v>7000000000</v>
      </c>
    </row>
    <row r="28" spans="1:7" ht="37" x14ac:dyDescent="0.45">
      <c r="A28" s="247" t="s">
        <v>1209</v>
      </c>
      <c r="B28" s="248" t="s">
        <v>1210</v>
      </c>
      <c r="C28" s="1022">
        <v>0</v>
      </c>
      <c r="D28" s="1022">
        <v>500000000</v>
      </c>
      <c r="E28" s="1022">
        <v>500000000</v>
      </c>
      <c r="F28" s="1022">
        <v>5500000000</v>
      </c>
      <c r="G28" s="1022">
        <v>6000000000</v>
      </c>
    </row>
    <row r="29" spans="1:7" ht="18.5" x14ac:dyDescent="0.45">
      <c r="A29" s="247" t="s">
        <v>1211</v>
      </c>
      <c r="B29" s="248" t="s">
        <v>1212</v>
      </c>
      <c r="C29" s="1022">
        <v>0</v>
      </c>
      <c r="D29" s="1022">
        <v>50000000</v>
      </c>
      <c r="E29" s="1022">
        <v>50000000</v>
      </c>
      <c r="F29" s="1022">
        <v>0</v>
      </c>
      <c r="G29" s="1022">
        <v>50000000</v>
      </c>
    </row>
    <row r="30" spans="1:7" ht="18.5" x14ac:dyDescent="0.45">
      <c r="A30" s="163" t="s">
        <v>1696</v>
      </c>
      <c r="B30" s="163" t="s">
        <v>1697</v>
      </c>
      <c r="C30" s="1021">
        <v>1984344334.5599999</v>
      </c>
      <c r="D30" s="1021">
        <v>19092457000</v>
      </c>
      <c r="E30" s="1021">
        <v>21076801334.560001</v>
      </c>
      <c r="F30" s="1021">
        <v>6442000000</v>
      </c>
      <c r="G30" s="1021">
        <v>27518801334.560001</v>
      </c>
    </row>
    <row r="31" spans="1:7" ht="37" x14ac:dyDescent="0.45">
      <c r="A31" s="247" t="s">
        <v>1213</v>
      </c>
      <c r="B31" s="248" t="s">
        <v>1214</v>
      </c>
      <c r="C31" s="1022">
        <v>1662636842.5799999</v>
      </c>
      <c r="D31" s="1022">
        <v>3590936500</v>
      </c>
      <c r="E31" s="1022">
        <v>5253573342.5799999</v>
      </c>
      <c r="F31" s="1022">
        <v>555184000</v>
      </c>
      <c r="G31" s="1022">
        <v>5808757342.5799999</v>
      </c>
    </row>
    <row r="32" spans="1:7" ht="18.5" x14ac:dyDescent="0.45">
      <c r="A32" s="247" t="s">
        <v>1215</v>
      </c>
      <c r="B32" s="248" t="s">
        <v>1216</v>
      </c>
      <c r="C32" s="1022">
        <v>0</v>
      </c>
      <c r="D32" s="1022">
        <v>11205520500</v>
      </c>
      <c r="E32" s="1022">
        <v>11205520500</v>
      </c>
      <c r="F32" s="1022">
        <v>5886816000</v>
      </c>
      <c r="G32" s="1022">
        <v>17092336500</v>
      </c>
    </row>
    <row r="33" spans="1:7" ht="37" x14ac:dyDescent="0.45">
      <c r="A33" s="247" t="s">
        <v>1217</v>
      </c>
      <c r="B33" s="248" t="s">
        <v>1218</v>
      </c>
      <c r="C33" s="1022">
        <v>321707491.98000002</v>
      </c>
      <c r="D33" s="1022">
        <v>400000000</v>
      </c>
      <c r="E33" s="1022">
        <v>721707491.98000002</v>
      </c>
      <c r="F33" s="1022">
        <v>0</v>
      </c>
      <c r="G33" s="1022">
        <v>721707491.98000002</v>
      </c>
    </row>
    <row r="34" spans="1:7" ht="37" x14ac:dyDescent="0.45">
      <c r="A34" s="247" t="s">
        <v>1219</v>
      </c>
      <c r="B34" s="248" t="s">
        <v>1220</v>
      </c>
      <c r="C34" s="1022">
        <v>0</v>
      </c>
      <c r="D34" s="1022">
        <v>30000000</v>
      </c>
      <c r="E34" s="1022">
        <v>30000000</v>
      </c>
      <c r="F34" s="1022">
        <v>0</v>
      </c>
      <c r="G34" s="1022">
        <v>30000000</v>
      </c>
    </row>
    <row r="35" spans="1:7" ht="37" x14ac:dyDescent="0.45">
      <c r="A35" s="247" t="s">
        <v>1221</v>
      </c>
      <c r="B35" s="248" t="s">
        <v>1222</v>
      </c>
      <c r="C35" s="1022">
        <v>0</v>
      </c>
      <c r="D35" s="1022">
        <v>30000000</v>
      </c>
      <c r="E35" s="1022">
        <v>30000000</v>
      </c>
      <c r="F35" s="1022">
        <v>0</v>
      </c>
      <c r="G35" s="1022">
        <v>30000000</v>
      </c>
    </row>
    <row r="36" spans="1:7" ht="18.5" x14ac:dyDescent="0.45">
      <c r="A36" s="247" t="s">
        <v>1223</v>
      </c>
      <c r="B36" s="248" t="s">
        <v>1224</v>
      </c>
      <c r="C36" s="1022">
        <v>0</v>
      </c>
      <c r="D36" s="1022">
        <v>30000000</v>
      </c>
      <c r="E36" s="1022">
        <v>30000000</v>
      </c>
      <c r="F36" s="1022">
        <v>0</v>
      </c>
      <c r="G36" s="1022">
        <v>30000000</v>
      </c>
    </row>
    <row r="37" spans="1:7" ht="37" x14ac:dyDescent="0.45">
      <c r="A37" s="247" t="s">
        <v>1225</v>
      </c>
      <c r="B37" s="248" t="s">
        <v>1226</v>
      </c>
      <c r="C37" s="1022">
        <v>0</v>
      </c>
      <c r="D37" s="1022">
        <v>30000000</v>
      </c>
      <c r="E37" s="1022">
        <v>30000000</v>
      </c>
      <c r="F37" s="1022">
        <v>0</v>
      </c>
      <c r="G37" s="1022">
        <v>30000000</v>
      </c>
    </row>
    <row r="38" spans="1:7" ht="18.5" x14ac:dyDescent="0.45">
      <c r="A38" s="247" t="s">
        <v>1227</v>
      </c>
      <c r="B38" s="248" t="s">
        <v>1228</v>
      </c>
      <c r="C38" s="1022">
        <v>0</v>
      </c>
      <c r="D38" s="1022">
        <v>3000000000</v>
      </c>
      <c r="E38" s="1022">
        <v>3000000000</v>
      </c>
      <c r="F38" s="1022">
        <v>0</v>
      </c>
      <c r="G38" s="1022">
        <v>3000000000</v>
      </c>
    </row>
    <row r="39" spans="1:7" ht="18.5" x14ac:dyDescent="0.45">
      <c r="A39" s="247" t="s">
        <v>1229</v>
      </c>
      <c r="B39" s="248" t="s">
        <v>1230</v>
      </c>
      <c r="C39" s="1022">
        <v>0</v>
      </c>
      <c r="D39" s="1022">
        <v>310000000</v>
      </c>
      <c r="E39" s="1022">
        <v>310000000</v>
      </c>
      <c r="F39" s="1022">
        <v>0</v>
      </c>
      <c r="G39" s="1022">
        <v>310000000</v>
      </c>
    </row>
    <row r="40" spans="1:7" ht="18.5" x14ac:dyDescent="0.45">
      <c r="A40" s="247" t="s">
        <v>1231</v>
      </c>
      <c r="B40" s="248" t="s">
        <v>1232</v>
      </c>
      <c r="C40" s="1022">
        <v>0</v>
      </c>
      <c r="D40" s="1022">
        <v>36000000</v>
      </c>
      <c r="E40" s="1022">
        <v>36000000</v>
      </c>
      <c r="F40" s="1022">
        <v>0</v>
      </c>
      <c r="G40" s="1022">
        <v>36000000</v>
      </c>
    </row>
    <row r="41" spans="1:7" ht="18.5" x14ac:dyDescent="0.45">
      <c r="A41" s="247" t="s">
        <v>1233</v>
      </c>
      <c r="B41" s="248" t="s">
        <v>1234</v>
      </c>
      <c r="C41" s="1022">
        <v>0</v>
      </c>
      <c r="D41" s="1022">
        <v>36000000</v>
      </c>
      <c r="E41" s="1022">
        <v>36000000</v>
      </c>
      <c r="F41" s="1022">
        <v>0</v>
      </c>
      <c r="G41" s="1022">
        <v>36000000</v>
      </c>
    </row>
    <row r="42" spans="1:7" ht="18.5" x14ac:dyDescent="0.45">
      <c r="A42" s="247" t="s">
        <v>1235</v>
      </c>
      <c r="B42" s="248" t="s">
        <v>1236</v>
      </c>
      <c r="C42" s="1022">
        <v>0</v>
      </c>
      <c r="D42" s="1022">
        <v>28000000</v>
      </c>
      <c r="E42" s="1022">
        <v>28000000</v>
      </c>
      <c r="F42" s="1022">
        <v>0</v>
      </c>
      <c r="G42" s="1022">
        <v>28000000</v>
      </c>
    </row>
    <row r="43" spans="1:7" ht="37" x14ac:dyDescent="0.45">
      <c r="A43" s="247" t="s">
        <v>1237</v>
      </c>
      <c r="B43" s="248" t="s">
        <v>1238</v>
      </c>
      <c r="C43" s="1022">
        <v>0</v>
      </c>
      <c r="D43" s="1022">
        <v>28000000</v>
      </c>
      <c r="E43" s="1022">
        <v>28000000</v>
      </c>
      <c r="F43" s="1022">
        <v>0</v>
      </c>
      <c r="G43" s="1022">
        <v>28000000</v>
      </c>
    </row>
    <row r="44" spans="1:7" ht="18.5" x14ac:dyDescent="0.45">
      <c r="A44" s="247" t="s">
        <v>1239</v>
      </c>
      <c r="B44" s="248" t="s">
        <v>365</v>
      </c>
      <c r="C44" s="1022">
        <v>0</v>
      </c>
      <c r="D44" s="1022">
        <v>28000000</v>
      </c>
      <c r="E44" s="1022">
        <v>28000000</v>
      </c>
      <c r="F44" s="1022">
        <v>0</v>
      </c>
      <c r="G44" s="1022">
        <v>28000000</v>
      </c>
    </row>
    <row r="45" spans="1:7" ht="18.5" x14ac:dyDescent="0.45">
      <c r="A45" s="247" t="s">
        <v>1240</v>
      </c>
      <c r="B45" s="248" t="s">
        <v>1241</v>
      </c>
      <c r="C45" s="1022">
        <v>0</v>
      </c>
      <c r="D45" s="1022">
        <v>250000000</v>
      </c>
      <c r="E45" s="1022">
        <v>250000000</v>
      </c>
      <c r="F45" s="1022">
        <v>0</v>
      </c>
      <c r="G45" s="1022">
        <v>250000000</v>
      </c>
    </row>
    <row r="46" spans="1:7" ht="18.5" x14ac:dyDescent="0.45">
      <c r="A46" s="247" t="s">
        <v>1242</v>
      </c>
      <c r="B46" s="248" t="s">
        <v>1243</v>
      </c>
      <c r="C46" s="1022">
        <v>0</v>
      </c>
      <c r="D46" s="1022">
        <v>60000000</v>
      </c>
      <c r="E46" s="1022">
        <v>60000000</v>
      </c>
      <c r="F46" s="1022">
        <v>0</v>
      </c>
      <c r="G46" s="1022">
        <v>60000000</v>
      </c>
    </row>
    <row r="47" spans="1:7" ht="18.5" x14ac:dyDescent="0.45">
      <c r="A47" s="163" t="s">
        <v>1698</v>
      </c>
      <c r="B47" s="163" t="s">
        <v>1699</v>
      </c>
      <c r="C47" s="1021">
        <v>2172486202.9400001</v>
      </c>
      <c r="D47" s="1021">
        <v>2620000000</v>
      </c>
      <c r="E47" s="1021">
        <v>4792486202.9400005</v>
      </c>
      <c r="F47" s="1021">
        <v>5100000000</v>
      </c>
      <c r="G47" s="1021">
        <v>9892486202.9400005</v>
      </c>
    </row>
    <row r="48" spans="1:7" ht="18.5" x14ac:dyDescent="0.45">
      <c r="A48" s="247" t="s">
        <v>1244</v>
      </c>
      <c r="B48" s="247" t="s">
        <v>1245</v>
      </c>
      <c r="C48" s="1022">
        <v>978163485.43000007</v>
      </c>
      <c r="D48" s="1022">
        <v>2500000000</v>
      </c>
      <c r="E48" s="1022">
        <v>3478163485.4300003</v>
      </c>
      <c r="F48" s="1022">
        <v>5000000000</v>
      </c>
      <c r="G48" s="1022">
        <v>8478163485.4300003</v>
      </c>
    </row>
    <row r="49" spans="1:7" ht="18.5" x14ac:dyDescent="0.45">
      <c r="A49" s="247" t="s">
        <v>1246</v>
      </c>
      <c r="B49" s="247" t="s">
        <v>1247</v>
      </c>
      <c r="C49" s="1022">
        <v>281555855.45000005</v>
      </c>
      <c r="D49" s="1022">
        <v>30000000</v>
      </c>
      <c r="E49" s="1022">
        <v>311555855.45000005</v>
      </c>
      <c r="F49" s="1022">
        <v>25000000</v>
      </c>
      <c r="G49" s="1022">
        <v>336555855.45000005</v>
      </c>
    </row>
    <row r="50" spans="1:7" ht="18.5" x14ac:dyDescent="0.45">
      <c r="A50" s="247" t="s">
        <v>1248</v>
      </c>
      <c r="B50" s="247" t="s">
        <v>1249</v>
      </c>
      <c r="C50" s="1022">
        <v>598844645.93999982</v>
      </c>
      <c r="D50" s="1022">
        <v>30000000</v>
      </c>
      <c r="E50" s="1022">
        <v>628844645.93999982</v>
      </c>
      <c r="F50" s="1022">
        <v>25000000</v>
      </c>
      <c r="G50" s="1022">
        <v>653844645.93999982</v>
      </c>
    </row>
    <row r="51" spans="1:7" ht="18.5" x14ac:dyDescent="0.45">
      <c r="A51" s="247" t="s">
        <v>1250</v>
      </c>
      <c r="B51" s="247" t="s">
        <v>1251</v>
      </c>
      <c r="C51" s="1022">
        <v>44974783.910000026</v>
      </c>
      <c r="D51" s="1022">
        <v>30000000</v>
      </c>
      <c r="E51" s="1022">
        <v>74974783.910000026</v>
      </c>
      <c r="F51" s="1022">
        <v>25000000</v>
      </c>
      <c r="G51" s="1022">
        <v>99974783.910000026</v>
      </c>
    </row>
    <row r="52" spans="1:7" ht="18.5" x14ac:dyDescent="0.45">
      <c r="A52" s="247" t="s">
        <v>1252</v>
      </c>
      <c r="B52" s="247" t="s">
        <v>1253</v>
      </c>
      <c r="C52" s="1022">
        <v>268947432.20999998</v>
      </c>
      <c r="D52" s="1022">
        <v>30000000</v>
      </c>
      <c r="E52" s="1022">
        <v>298947432.20999998</v>
      </c>
      <c r="F52" s="1022">
        <v>25000000</v>
      </c>
      <c r="G52" s="1022">
        <v>323947432.20999998</v>
      </c>
    </row>
    <row r="53" spans="1:7" ht="18.5" x14ac:dyDescent="0.45">
      <c r="A53" s="163" t="s">
        <v>1700</v>
      </c>
      <c r="B53" s="163" t="s">
        <v>1701</v>
      </c>
      <c r="C53" s="1021">
        <v>582005537.67000008</v>
      </c>
      <c r="D53" s="1021">
        <v>820000000</v>
      </c>
      <c r="E53" s="1021">
        <v>1402005537.6700001</v>
      </c>
      <c r="F53" s="1021">
        <v>120000000</v>
      </c>
      <c r="G53" s="1021">
        <v>1522005537.6700001</v>
      </c>
    </row>
    <row r="54" spans="1:7" ht="18.5" x14ac:dyDescent="0.45">
      <c r="A54" s="247" t="s">
        <v>1254</v>
      </c>
      <c r="B54" s="247" t="s">
        <v>1255</v>
      </c>
      <c r="C54" s="1022">
        <v>0</v>
      </c>
      <c r="D54" s="1022">
        <v>360000000</v>
      </c>
      <c r="E54" s="1022">
        <v>360000000</v>
      </c>
      <c r="F54" s="1022">
        <v>50000000</v>
      </c>
      <c r="G54" s="1022">
        <v>410000000</v>
      </c>
    </row>
    <row r="55" spans="1:7" ht="18.5" x14ac:dyDescent="0.45">
      <c r="A55" s="247" t="s">
        <v>1256</v>
      </c>
      <c r="B55" s="247" t="s">
        <v>1257</v>
      </c>
      <c r="C55" s="1022">
        <v>329767593.36000001</v>
      </c>
      <c r="D55" s="1022">
        <v>150000000</v>
      </c>
      <c r="E55" s="1022">
        <v>479767593.36000001</v>
      </c>
      <c r="F55" s="1022">
        <v>50000000</v>
      </c>
      <c r="G55" s="1022">
        <v>529767593.36000001</v>
      </c>
    </row>
    <row r="56" spans="1:7" ht="18.5" x14ac:dyDescent="0.45">
      <c r="A56" s="247" t="s">
        <v>1258</v>
      </c>
      <c r="B56" s="247" t="s">
        <v>1259</v>
      </c>
      <c r="C56" s="1022">
        <v>232857581.81</v>
      </c>
      <c r="D56" s="1022">
        <v>240000000</v>
      </c>
      <c r="E56" s="1022">
        <v>472857581.81</v>
      </c>
      <c r="F56" s="1022">
        <v>20000000</v>
      </c>
      <c r="G56" s="1022">
        <v>492857581.81</v>
      </c>
    </row>
    <row r="57" spans="1:7" ht="18.5" x14ac:dyDescent="0.45">
      <c r="A57" s="247" t="s">
        <v>1260</v>
      </c>
      <c r="B57" s="247" t="s">
        <v>1261</v>
      </c>
      <c r="C57" s="1022">
        <v>19380362.5</v>
      </c>
      <c r="D57" s="1022">
        <v>50000000</v>
      </c>
      <c r="E57" s="1022">
        <v>69380362.5</v>
      </c>
      <c r="F57" s="1022">
        <v>0</v>
      </c>
      <c r="G57" s="1022">
        <v>69380362.5</v>
      </c>
    </row>
    <row r="58" spans="1:7" ht="18.5" x14ac:dyDescent="0.45">
      <c r="A58" s="247" t="s">
        <v>1262</v>
      </c>
      <c r="B58" s="247" t="s">
        <v>1263</v>
      </c>
      <c r="C58" s="1022">
        <v>0</v>
      </c>
      <c r="D58" s="1022">
        <v>20000000</v>
      </c>
      <c r="E58" s="1022">
        <v>20000000</v>
      </c>
      <c r="F58" s="1022">
        <v>0</v>
      </c>
      <c r="G58" s="1022">
        <v>20000000</v>
      </c>
    </row>
    <row r="59" spans="1:7" ht="18.5" x14ac:dyDescent="0.45">
      <c r="A59" s="163" t="s">
        <v>1702</v>
      </c>
      <c r="B59" s="163" t="s">
        <v>1703</v>
      </c>
      <c r="C59" s="1021">
        <v>305224056.71999979</v>
      </c>
      <c r="D59" s="1021">
        <v>450000000</v>
      </c>
      <c r="E59" s="1021">
        <v>755224056.71999979</v>
      </c>
      <c r="F59" s="1021">
        <v>275000000</v>
      </c>
      <c r="G59" s="1021">
        <v>1030224056.7199998</v>
      </c>
    </row>
    <row r="60" spans="1:7" ht="18.5" x14ac:dyDescent="0.45">
      <c r="A60" s="247" t="s">
        <v>1264</v>
      </c>
      <c r="B60" s="247" t="s">
        <v>1265</v>
      </c>
      <c r="C60" s="1022">
        <v>235984724.85999987</v>
      </c>
      <c r="D60" s="1022">
        <v>300000000</v>
      </c>
      <c r="E60" s="1022">
        <v>535984724.8599999</v>
      </c>
      <c r="F60" s="1022">
        <v>250000000</v>
      </c>
      <c r="G60" s="1022">
        <v>785984724.8599999</v>
      </c>
    </row>
    <row r="61" spans="1:7" ht="18.5" x14ac:dyDescent="0.45">
      <c r="A61" s="247" t="s">
        <v>1266</v>
      </c>
      <c r="B61" s="247" t="s">
        <v>1267</v>
      </c>
      <c r="C61" s="1022">
        <v>69239331.85999994</v>
      </c>
      <c r="D61" s="1022">
        <v>100000000</v>
      </c>
      <c r="E61" s="1022">
        <v>169239331.85999995</v>
      </c>
      <c r="F61" s="1022">
        <v>20000000</v>
      </c>
      <c r="G61" s="1022">
        <v>189239331.85999995</v>
      </c>
    </row>
    <row r="62" spans="1:7" ht="18.5" x14ac:dyDescent="0.45">
      <c r="A62" s="247" t="s">
        <v>1268</v>
      </c>
      <c r="B62" s="247" t="s">
        <v>1269</v>
      </c>
      <c r="C62" s="1022">
        <v>0</v>
      </c>
      <c r="D62" s="1022">
        <v>50000000</v>
      </c>
      <c r="E62" s="1022">
        <v>50000000</v>
      </c>
      <c r="F62" s="1022">
        <v>5000000</v>
      </c>
      <c r="G62" s="1022">
        <v>55000000</v>
      </c>
    </row>
    <row r="63" spans="1:7" ht="18.5" x14ac:dyDescent="0.45">
      <c r="A63" s="163" t="s">
        <v>1704</v>
      </c>
      <c r="B63" s="163" t="s">
        <v>1705</v>
      </c>
      <c r="C63" s="1021">
        <v>122258561.61000001</v>
      </c>
      <c r="D63" s="1021">
        <v>200000000</v>
      </c>
      <c r="E63" s="1021">
        <v>322258561.61000001</v>
      </c>
      <c r="F63" s="1021">
        <v>300000000</v>
      </c>
      <c r="G63" s="1021">
        <v>622258561.61000001</v>
      </c>
    </row>
    <row r="64" spans="1:7" ht="18.5" x14ac:dyDescent="0.45">
      <c r="A64" s="247" t="s">
        <v>1270</v>
      </c>
      <c r="B64" s="247" t="s">
        <v>1271</v>
      </c>
      <c r="C64" s="1022">
        <v>122258561.61000001</v>
      </c>
      <c r="D64" s="1022">
        <v>200000000</v>
      </c>
      <c r="E64" s="1022">
        <v>322258561.61000001</v>
      </c>
      <c r="F64" s="1022">
        <v>300000000</v>
      </c>
      <c r="G64" s="1022">
        <v>622258561.61000001</v>
      </c>
    </row>
    <row r="65" spans="1:7" ht="18.5" x14ac:dyDescent="0.45">
      <c r="A65" s="163" t="s">
        <v>1706</v>
      </c>
      <c r="B65" s="163" t="s">
        <v>1707</v>
      </c>
      <c r="C65" s="1021">
        <v>473858743.74999988</v>
      </c>
      <c r="D65" s="1021">
        <v>500000000</v>
      </c>
      <c r="E65" s="1021">
        <v>973858743.74999988</v>
      </c>
      <c r="F65" s="1021">
        <v>200000000</v>
      </c>
      <c r="G65" s="1021">
        <v>1173858743.75</v>
      </c>
    </row>
    <row r="66" spans="1:7" ht="37" x14ac:dyDescent="0.45">
      <c r="A66" s="247" t="s">
        <v>1272</v>
      </c>
      <c r="B66" s="248" t="s">
        <v>1273</v>
      </c>
      <c r="C66" s="1022">
        <v>473858743.74999988</v>
      </c>
      <c r="D66" s="1022">
        <v>500000000</v>
      </c>
      <c r="E66" s="1022">
        <v>973858743.74999988</v>
      </c>
      <c r="F66" s="1022">
        <v>200000000</v>
      </c>
      <c r="G66" s="1022">
        <v>1173858743.75</v>
      </c>
    </row>
    <row r="67" spans="1:7" ht="18.5" x14ac:dyDescent="0.45">
      <c r="A67" s="163" t="s">
        <v>1708</v>
      </c>
      <c r="B67" s="163" t="s">
        <v>1275</v>
      </c>
      <c r="C67" s="1021">
        <v>0</v>
      </c>
      <c r="D67" s="1021">
        <v>80000000</v>
      </c>
      <c r="E67" s="1021">
        <v>80000000</v>
      </c>
      <c r="F67" s="1021">
        <v>0</v>
      </c>
      <c r="G67" s="1021">
        <v>80000000</v>
      </c>
    </row>
    <row r="68" spans="1:7" ht="18.5" x14ac:dyDescent="0.45">
      <c r="A68" s="247" t="s">
        <v>1274</v>
      </c>
      <c r="B68" s="247" t="s">
        <v>1275</v>
      </c>
      <c r="C68" s="1022">
        <v>0</v>
      </c>
      <c r="D68" s="1022">
        <v>50000000</v>
      </c>
      <c r="E68" s="1022">
        <v>50000000</v>
      </c>
      <c r="F68" s="1022">
        <v>0</v>
      </c>
      <c r="G68" s="1022">
        <v>50000000</v>
      </c>
    </row>
    <row r="69" spans="1:7" ht="18.5" x14ac:dyDescent="0.45">
      <c r="A69" s="247" t="s">
        <v>1276</v>
      </c>
      <c r="B69" s="247" t="s">
        <v>1277</v>
      </c>
      <c r="C69" s="1022">
        <v>0</v>
      </c>
      <c r="D69" s="1022">
        <v>30000000</v>
      </c>
      <c r="E69" s="1022">
        <v>30000000</v>
      </c>
      <c r="F69" s="1022">
        <v>0</v>
      </c>
      <c r="G69" s="1022">
        <v>30000000</v>
      </c>
    </row>
    <row r="70" spans="1:7" ht="18.5" x14ac:dyDescent="0.45">
      <c r="A70" s="163" t="s">
        <v>1709</v>
      </c>
      <c r="B70" s="163" t="s">
        <v>1710</v>
      </c>
      <c r="C70" s="1021">
        <v>23160847659.860001</v>
      </c>
      <c r="D70" s="1021">
        <v>7830000000</v>
      </c>
      <c r="E70" s="1021">
        <v>30990847659.860001</v>
      </c>
      <c r="F70" s="1021">
        <v>4500000000</v>
      </c>
      <c r="G70" s="1021">
        <v>35490847659.860001</v>
      </c>
    </row>
    <row r="71" spans="1:7" ht="18.5" x14ac:dyDescent="0.45">
      <c r="A71" s="247" t="s">
        <v>1278</v>
      </c>
      <c r="B71" s="247" t="s">
        <v>1279</v>
      </c>
      <c r="C71" s="1022">
        <v>0</v>
      </c>
      <c r="D71" s="1022">
        <v>2000000000</v>
      </c>
      <c r="E71" s="1022">
        <v>2000000000</v>
      </c>
      <c r="F71" s="1022">
        <v>500000000</v>
      </c>
      <c r="G71" s="1022">
        <v>2500000000</v>
      </c>
    </row>
    <row r="72" spans="1:7" ht="37" x14ac:dyDescent="0.45">
      <c r="A72" s="247" t="s">
        <v>1280</v>
      </c>
      <c r="B72" s="248" t="s">
        <v>1281</v>
      </c>
      <c r="C72" s="1022">
        <v>22999928159.110001</v>
      </c>
      <c r="D72" s="1022">
        <v>5000000000</v>
      </c>
      <c r="E72" s="1022">
        <v>27999928159.110001</v>
      </c>
      <c r="F72" s="1022">
        <v>4000000000</v>
      </c>
      <c r="G72" s="1022">
        <v>31999928159.110001</v>
      </c>
    </row>
    <row r="73" spans="1:7" ht="18.5" x14ac:dyDescent="0.45">
      <c r="A73" s="247" t="s">
        <v>1282</v>
      </c>
      <c r="B73" s="247" t="s">
        <v>1283</v>
      </c>
      <c r="C73" s="1022">
        <v>0</v>
      </c>
      <c r="D73" s="1022">
        <v>30000000</v>
      </c>
      <c r="E73" s="1022">
        <v>30000000</v>
      </c>
      <c r="F73" s="1022">
        <v>0</v>
      </c>
      <c r="G73" s="1022">
        <v>30000000</v>
      </c>
    </row>
    <row r="74" spans="1:7" ht="18.5" x14ac:dyDescent="0.45">
      <c r="A74" s="247" t="s">
        <v>1284</v>
      </c>
      <c r="B74" s="247" t="s">
        <v>1285</v>
      </c>
      <c r="C74" s="1022">
        <v>0</v>
      </c>
      <c r="D74" s="1022">
        <v>250000000</v>
      </c>
      <c r="E74" s="1022">
        <v>250000000</v>
      </c>
      <c r="F74" s="1022">
        <v>0</v>
      </c>
      <c r="G74" s="1022">
        <v>250000000</v>
      </c>
    </row>
    <row r="75" spans="1:7" ht="18.5" x14ac:dyDescent="0.45">
      <c r="A75" s="247" t="s">
        <v>1286</v>
      </c>
      <c r="B75" s="247" t="s">
        <v>1287</v>
      </c>
      <c r="C75" s="1022">
        <v>0</v>
      </c>
      <c r="D75" s="1022">
        <v>50000000</v>
      </c>
      <c r="E75" s="1022">
        <v>50000000</v>
      </c>
      <c r="F75" s="1022">
        <v>0</v>
      </c>
      <c r="G75" s="1022">
        <v>50000000</v>
      </c>
    </row>
    <row r="76" spans="1:7" ht="18.5" x14ac:dyDescent="0.45">
      <c r="A76" s="247" t="s">
        <v>1288</v>
      </c>
      <c r="B76" s="247" t="s">
        <v>1289</v>
      </c>
      <c r="C76" s="1022">
        <v>0</v>
      </c>
      <c r="D76" s="1022">
        <v>50000000</v>
      </c>
      <c r="E76" s="1022">
        <v>50000000</v>
      </c>
      <c r="F76" s="1022">
        <v>0</v>
      </c>
      <c r="G76" s="1022">
        <v>50000000</v>
      </c>
    </row>
    <row r="77" spans="1:7" ht="18.5" x14ac:dyDescent="0.45">
      <c r="A77" s="247" t="s">
        <v>1290</v>
      </c>
      <c r="B77" s="247" t="s">
        <v>1291</v>
      </c>
      <c r="C77" s="1022">
        <v>0</v>
      </c>
      <c r="D77" s="1022">
        <v>300000000</v>
      </c>
      <c r="E77" s="1022">
        <v>300000000</v>
      </c>
      <c r="F77" s="1022">
        <v>0</v>
      </c>
      <c r="G77" s="1022">
        <v>300000000</v>
      </c>
    </row>
    <row r="78" spans="1:7" ht="18.5" x14ac:dyDescent="0.45">
      <c r="A78" s="247" t="s">
        <v>1292</v>
      </c>
      <c r="B78" s="247" t="s">
        <v>1293</v>
      </c>
      <c r="C78" s="1022">
        <v>39575854.5</v>
      </c>
      <c r="D78" s="1022">
        <v>80000000</v>
      </c>
      <c r="E78" s="1022">
        <v>119575854.5</v>
      </c>
      <c r="F78" s="1022">
        <v>0</v>
      </c>
      <c r="G78" s="1022">
        <v>119575854.5</v>
      </c>
    </row>
    <row r="79" spans="1:7" ht="18.5" x14ac:dyDescent="0.45">
      <c r="A79" s="247" t="s">
        <v>1294</v>
      </c>
      <c r="B79" s="247" t="s">
        <v>1295</v>
      </c>
      <c r="C79" s="1022">
        <v>55811792.49999997</v>
      </c>
      <c r="D79" s="1022">
        <v>40000000</v>
      </c>
      <c r="E79" s="1022">
        <v>95811792.49999997</v>
      </c>
      <c r="F79" s="1022">
        <v>0</v>
      </c>
      <c r="G79" s="1022">
        <v>95811792.49999997</v>
      </c>
    </row>
    <row r="80" spans="1:7" ht="18.5" x14ac:dyDescent="0.45">
      <c r="A80" s="247" t="s">
        <v>1296</v>
      </c>
      <c r="B80" s="247" t="s">
        <v>1297</v>
      </c>
      <c r="C80" s="1022">
        <v>65531853.74999994</v>
      </c>
      <c r="D80" s="1022">
        <v>30000000</v>
      </c>
      <c r="E80" s="1022">
        <v>95531853.74999994</v>
      </c>
      <c r="F80" s="1022">
        <v>0</v>
      </c>
      <c r="G80" s="1022">
        <v>95531853.74999994</v>
      </c>
    </row>
    <row r="81" spans="1:7" ht="18.5" x14ac:dyDescent="0.45">
      <c r="A81" s="163" t="s">
        <v>1711</v>
      </c>
      <c r="B81" s="163" t="s">
        <v>1712</v>
      </c>
      <c r="C81" s="1021">
        <v>131230306.50000001</v>
      </c>
      <c r="D81" s="1021">
        <v>800000000</v>
      </c>
      <c r="E81" s="1021">
        <v>931230306.5</v>
      </c>
      <c r="F81" s="1021">
        <v>780000000</v>
      </c>
      <c r="G81" s="1021">
        <v>1711230306.5</v>
      </c>
    </row>
    <row r="82" spans="1:7" ht="37" x14ac:dyDescent="0.45">
      <c r="A82" s="247" t="s">
        <v>1298</v>
      </c>
      <c r="B82" s="248" t="s">
        <v>1299</v>
      </c>
      <c r="C82" s="1022">
        <v>27483527.170000017</v>
      </c>
      <c r="D82" s="1022">
        <v>200000000</v>
      </c>
      <c r="E82" s="1022">
        <v>227483527.17000002</v>
      </c>
      <c r="F82" s="1022">
        <v>180000000</v>
      </c>
      <c r="G82" s="1022">
        <v>407483527.17000002</v>
      </c>
    </row>
    <row r="83" spans="1:7" ht="37" x14ac:dyDescent="0.45">
      <c r="A83" s="247" t="s">
        <v>1300</v>
      </c>
      <c r="B83" s="248" t="s">
        <v>1301</v>
      </c>
      <c r="C83" s="1022">
        <v>34192125.609999999</v>
      </c>
      <c r="D83" s="1022">
        <v>200000000</v>
      </c>
      <c r="E83" s="1022">
        <v>234192125.61000001</v>
      </c>
      <c r="F83" s="1022">
        <v>200000000</v>
      </c>
      <c r="G83" s="1022">
        <v>434192125.61000001</v>
      </c>
    </row>
    <row r="84" spans="1:7" ht="37" x14ac:dyDescent="0.45">
      <c r="A84" s="247" t="s">
        <v>1302</v>
      </c>
      <c r="B84" s="248" t="s">
        <v>1303</v>
      </c>
      <c r="C84" s="1022">
        <v>35951720.609999999</v>
      </c>
      <c r="D84" s="1022">
        <v>200000000</v>
      </c>
      <c r="E84" s="1022">
        <v>235951720.61000001</v>
      </c>
      <c r="F84" s="1022">
        <v>200000000</v>
      </c>
      <c r="G84" s="1022">
        <v>435951720.61000001</v>
      </c>
    </row>
    <row r="85" spans="1:7" ht="37" x14ac:dyDescent="0.45">
      <c r="A85" s="247" t="s">
        <v>1304</v>
      </c>
      <c r="B85" s="248" t="s">
        <v>1305</v>
      </c>
      <c r="C85" s="1022">
        <v>33602933.109999999</v>
      </c>
      <c r="D85" s="1022">
        <v>200000000</v>
      </c>
      <c r="E85" s="1022">
        <v>233602933.11000001</v>
      </c>
      <c r="F85" s="1022">
        <v>200000000</v>
      </c>
      <c r="G85" s="1022">
        <v>433602933.11000001</v>
      </c>
    </row>
    <row r="86" spans="1:7" ht="18.5" x14ac:dyDescent="0.45">
      <c r="A86" s="163" t="s">
        <v>1713</v>
      </c>
      <c r="B86" s="163" t="s">
        <v>1307</v>
      </c>
      <c r="C86" s="1021">
        <v>96691191.249999925</v>
      </c>
      <c r="D86" s="1021">
        <v>65000000</v>
      </c>
      <c r="E86" s="1021">
        <v>161691191.24999994</v>
      </c>
      <c r="F86" s="1021">
        <v>2000000000</v>
      </c>
      <c r="G86" s="1021">
        <v>2161691191.25</v>
      </c>
    </row>
    <row r="87" spans="1:7" ht="18.5" x14ac:dyDescent="0.45">
      <c r="A87" s="247" t="s">
        <v>1306</v>
      </c>
      <c r="B87" s="247" t="s">
        <v>1307</v>
      </c>
      <c r="C87" s="1022">
        <v>96691191.249999925</v>
      </c>
      <c r="D87" s="1022">
        <v>60000000</v>
      </c>
      <c r="E87" s="1022">
        <v>156691191.24999994</v>
      </c>
      <c r="F87" s="1022">
        <v>2000000000</v>
      </c>
      <c r="G87" s="1022">
        <v>2156691191.25</v>
      </c>
    </row>
    <row r="88" spans="1:7" ht="18.5" x14ac:dyDescent="0.45">
      <c r="A88" s="247" t="s">
        <v>1308</v>
      </c>
      <c r="B88" s="247" t="s">
        <v>1309</v>
      </c>
      <c r="C88" s="1022">
        <v>0</v>
      </c>
      <c r="D88" s="1022">
        <v>5000000</v>
      </c>
      <c r="E88" s="1022">
        <v>5000000</v>
      </c>
      <c r="F88" s="1022">
        <v>0</v>
      </c>
      <c r="G88" s="1022">
        <v>5000000</v>
      </c>
    </row>
    <row r="89" spans="1:7" ht="18.5" x14ac:dyDescent="0.45">
      <c r="A89" s="163" t="s">
        <v>679</v>
      </c>
      <c r="B89" s="163" t="s">
        <v>680</v>
      </c>
      <c r="C89" s="1021">
        <v>60487245200.604401</v>
      </c>
      <c r="D89" s="1021">
        <v>114408938621.09</v>
      </c>
      <c r="E89" s="1021">
        <v>174896183821.6944</v>
      </c>
      <c r="F89" s="1021">
        <v>465092881484.81995</v>
      </c>
      <c r="G89" s="1021">
        <v>639989065306.5144</v>
      </c>
    </row>
    <row r="90" spans="1:7" ht="18.5" x14ac:dyDescent="0.45">
      <c r="A90" s="163" t="s">
        <v>1714</v>
      </c>
      <c r="B90" s="163" t="s">
        <v>682</v>
      </c>
      <c r="C90" s="1021">
        <v>961009936.53439999</v>
      </c>
      <c r="D90" s="1021">
        <v>350000000</v>
      </c>
      <c r="E90" s="1021">
        <v>1311009936.5344</v>
      </c>
      <c r="F90" s="1021">
        <v>14310000000</v>
      </c>
      <c r="G90" s="1021">
        <v>15621009936.534401</v>
      </c>
    </row>
    <row r="91" spans="1:7" ht="18.5" x14ac:dyDescent="0.45">
      <c r="A91" s="247" t="s">
        <v>681</v>
      </c>
      <c r="B91" s="247" t="s">
        <v>682</v>
      </c>
      <c r="C91" s="1022">
        <v>740194422.78440011</v>
      </c>
      <c r="D91" s="1022">
        <v>120000000</v>
      </c>
      <c r="E91" s="1022">
        <v>860194422.78440011</v>
      </c>
      <c r="F91" s="1022">
        <v>10000000000</v>
      </c>
      <c r="G91" s="1022">
        <v>10860194422.784401</v>
      </c>
    </row>
    <row r="92" spans="1:7" ht="18.5" x14ac:dyDescent="0.45">
      <c r="A92" s="247" t="s">
        <v>683</v>
      </c>
      <c r="B92" s="247" t="s">
        <v>684</v>
      </c>
      <c r="C92" s="1022">
        <v>65892081.249999963</v>
      </c>
      <c r="D92" s="1022">
        <v>10000000</v>
      </c>
      <c r="E92" s="1022">
        <v>75892081.24999997</v>
      </c>
      <c r="F92" s="1022">
        <v>0</v>
      </c>
      <c r="G92" s="1022">
        <v>75892081.24999997</v>
      </c>
    </row>
    <row r="93" spans="1:7" ht="18.5" x14ac:dyDescent="0.45">
      <c r="A93" s="247" t="s">
        <v>685</v>
      </c>
      <c r="B93" s="247" t="s">
        <v>686</v>
      </c>
      <c r="C93" s="1022">
        <v>0</v>
      </c>
      <c r="D93" s="1022">
        <v>100000000</v>
      </c>
      <c r="E93" s="1022">
        <v>100000000</v>
      </c>
      <c r="F93" s="1022">
        <v>4300000000</v>
      </c>
      <c r="G93" s="1022">
        <v>4400000000</v>
      </c>
    </row>
    <row r="94" spans="1:7" ht="18.5" x14ac:dyDescent="0.45">
      <c r="A94" s="247" t="s">
        <v>687</v>
      </c>
      <c r="B94" s="247" t="s">
        <v>688</v>
      </c>
      <c r="C94" s="1022">
        <v>154923432.49999994</v>
      </c>
      <c r="D94" s="1022">
        <v>20000000</v>
      </c>
      <c r="E94" s="1022">
        <v>174923432.49999994</v>
      </c>
      <c r="F94" s="1022">
        <v>0</v>
      </c>
      <c r="G94" s="1022">
        <v>174923432.49999994</v>
      </c>
    </row>
    <row r="95" spans="1:7" ht="18.5" x14ac:dyDescent="0.45">
      <c r="A95" s="247" t="s">
        <v>689</v>
      </c>
      <c r="B95" s="247" t="s">
        <v>690</v>
      </c>
      <c r="C95" s="1022">
        <v>0</v>
      </c>
      <c r="D95" s="1022">
        <v>100000000</v>
      </c>
      <c r="E95" s="1022">
        <v>100000000</v>
      </c>
      <c r="F95" s="1022">
        <v>10000000</v>
      </c>
      <c r="G95" s="1022">
        <v>110000000</v>
      </c>
    </row>
    <row r="96" spans="1:7" ht="18.5" x14ac:dyDescent="0.45">
      <c r="A96" s="163" t="s">
        <v>1715</v>
      </c>
      <c r="B96" s="163" t="s">
        <v>692</v>
      </c>
      <c r="C96" s="1021">
        <v>53783144537.309998</v>
      </c>
      <c r="D96" s="1021">
        <v>94537440000</v>
      </c>
      <c r="E96" s="1021">
        <v>148320584537.31</v>
      </c>
      <c r="F96" s="1021">
        <v>10140000000</v>
      </c>
      <c r="G96" s="1021">
        <v>158460584537.31</v>
      </c>
    </row>
    <row r="97" spans="1:7" ht="18.5" x14ac:dyDescent="0.45">
      <c r="A97" s="247" t="s">
        <v>691</v>
      </c>
      <c r="B97" s="247" t="s">
        <v>692</v>
      </c>
      <c r="C97" s="1022">
        <v>52812778117.599998</v>
      </c>
      <c r="D97" s="1022">
        <v>91497440000</v>
      </c>
      <c r="E97" s="1022">
        <v>144310218117.60001</v>
      </c>
      <c r="F97" s="1022">
        <v>10000000000</v>
      </c>
      <c r="G97" s="1022">
        <v>154310218117.60001</v>
      </c>
    </row>
    <row r="98" spans="1:7" ht="18.5" x14ac:dyDescent="0.45">
      <c r="A98" s="247" t="s">
        <v>693</v>
      </c>
      <c r="B98" s="247" t="s">
        <v>694</v>
      </c>
      <c r="C98" s="1022">
        <v>0</v>
      </c>
      <c r="D98" s="1022">
        <v>70000000</v>
      </c>
      <c r="E98" s="1022">
        <v>70000000</v>
      </c>
      <c r="F98" s="1022">
        <v>0</v>
      </c>
      <c r="G98" s="1022">
        <v>70000000</v>
      </c>
    </row>
    <row r="99" spans="1:7" ht="18.5" x14ac:dyDescent="0.45">
      <c r="A99" s="247" t="s">
        <v>695</v>
      </c>
      <c r="B99" s="247" t="s">
        <v>696</v>
      </c>
      <c r="C99" s="1022">
        <v>89013453.749999896</v>
      </c>
      <c r="D99" s="1022">
        <v>150000000</v>
      </c>
      <c r="E99" s="1022">
        <v>239013453.74999988</v>
      </c>
      <c r="F99" s="1022">
        <v>40000000</v>
      </c>
      <c r="G99" s="1022">
        <v>279013453.74999988</v>
      </c>
    </row>
    <row r="100" spans="1:7" ht="18.5" x14ac:dyDescent="0.45">
      <c r="A100" s="247" t="s">
        <v>697</v>
      </c>
      <c r="B100" s="247" t="s">
        <v>698</v>
      </c>
      <c r="C100" s="1022">
        <v>665939936.46000004</v>
      </c>
      <c r="D100" s="1022">
        <v>2020000000</v>
      </c>
      <c r="E100" s="1022">
        <v>2685939936.46</v>
      </c>
      <c r="F100" s="1022">
        <v>100000000</v>
      </c>
      <c r="G100" s="1022">
        <v>2785939936.46</v>
      </c>
    </row>
    <row r="101" spans="1:7" ht="18.5" x14ac:dyDescent="0.45">
      <c r="A101" s="247" t="s">
        <v>699</v>
      </c>
      <c r="B101" s="247" t="s">
        <v>700</v>
      </c>
      <c r="C101" s="1022">
        <v>200690276.99999991</v>
      </c>
      <c r="D101" s="1022">
        <v>600000000</v>
      </c>
      <c r="E101" s="1022">
        <v>800690276.99999988</v>
      </c>
      <c r="F101" s="1022">
        <v>0</v>
      </c>
      <c r="G101" s="1022">
        <v>800690276.99999988</v>
      </c>
    </row>
    <row r="102" spans="1:7" ht="18.5" x14ac:dyDescent="0.45">
      <c r="A102" s="247" t="s">
        <v>701</v>
      </c>
      <c r="B102" s="247" t="s">
        <v>702</v>
      </c>
      <c r="C102" s="1022">
        <v>14722752.500000004</v>
      </c>
      <c r="D102" s="1022">
        <v>200000000</v>
      </c>
      <c r="E102" s="1022">
        <v>214722752.5</v>
      </c>
      <c r="F102" s="1022">
        <v>0</v>
      </c>
      <c r="G102" s="1022">
        <v>214722752.5</v>
      </c>
    </row>
    <row r="103" spans="1:7" ht="18.5" x14ac:dyDescent="0.45">
      <c r="A103" s="163" t="s">
        <v>1716</v>
      </c>
      <c r="B103" s="163" t="s">
        <v>1717</v>
      </c>
      <c r="C103" s="1021">
        <v>637802807.11000013</v>
      </c>
      <c r="D103" s="1021">
        <v>4380000000</v>
      </c>
      <c r="E103" s="1021">
        <v>5017802807.1100006</v>
      </c>
      <c r="F103" s="1021">
        <v>6500000000</v>
      </c>
      <c r="G103" s="1021">
        <v>11517802807.110001</v>
      </c>
    </row>
    <row r="104" spans="1:7" ht="37" x14ac:dyDescent="0.45">
      <c r="A104" s="247" t="s">
        <v>703</v>
      </c>
      <c r="B104" s="248" t="s">
        <v>704</v>
      </c>
      <c r="C104" s="1022">
        <v>569720106.71000016</v>
      </c>
      <c r="D104" s="1022">
        <v>1400000000</v>
      </c>
      <c r="E104" s="1022">
        <v>1969720106.71</v>
      </c>
      <c r="F104" s="1022">
        <v>5000000000</v>
      </c>
      <c r="G104" s="1022">
        <v>6969720106.71</v>
      </c>
    </row>
    <row r="105" spans="1:7" ht="37" x14ac:dyDescent="0.45">
      <c r="A105" s="247" t="s">
        <v>705</v>
      </c>
      <c r="B105" s="248" t="s">
        <v>706</v>
      </c>
      <c r="C105" s="1022">
        <v>27992869.149999999</v>
      </c>
      <c r="D105" s="1022">
        <v>2800000000</v>
      </c>
      <c r="E105" s="1022">
        <v>2827992869.1500001</v>
      </c>
      <c r="F105" s="1022">
        <v>1500000000</v>
      </c>
      <c r="G105" s="1022">
        <v>4327992869.1499996</v>
      </c>
    </row>
    <row r="106" spans="1:7" ht="18.5" x14ac:dyDescent="0.45">
      <c r="A106" s="247" t="s">
        <v>707</v>
      </c>
      <c r="B106" s="248" t="s">
        <v>708</v>
      </c>
      <c r="C106" s="1022">
        <v>18860080</v>
      </c>
      <c r="D106" s="1022">
        <v>40000000</v>
      </c>
      <c r="E106" s="1022">
        <v>58860080</v>
      </c>
      <c r="F106" s="1022">
        <v>0</v>
      </c>
      <c r="G106" s="1022">
        <v>58860080</v>
      </c>
    </row>
    <row r="107" spans="1:7" ht="37" x14ac:dyDescent="0.45">
      <c r="A107" s="247" t="s">
        <v>709</v>
      </c>
      <c r="B107" s="248" t="s">
        <v>710</v>
      </c>
      <c r="C107" s="1022">
        <v>21229751.250000011</v>
      </c>
      <c r="D107" s="1022">
        <v>100000000</v>
      </c>
      <c r="E107" s="1022">
        <v>121229751.25000001</v>
      </c>
      <c r="F107" s="1022">
        <v>0</v>
      </c>
      <c r="G107" s="1022">
        <v>121229751.25000001</v>
      </c>
    </row>
    <row r="108" spans="1:7" ht="37" x14ac:dyDescent="0.45">
      <c r="A108" s="247" t="s">
        <v>711</v>
      </c>
      <c r="B108" s="248" t="s">
        <v>712</v>
      </c>
      <c r="C108" s="1022">
        <v>0</v>
      </c>
      <c r="D108" s="1022">
        <v>40000000</v>
      </c>
      <c r="E108" s="1022">
        <v>40000000</v>
      </c>
      <c r="F108" s="1022">
        <v>0</v>
      </c>
      <c r="G108" s="1022">
        <v>40000000</v>
      </c>
    </row>
    <row r="109" spans="1:7" ht="18.5" x14ac:dyDescent="0.45">
      <c r="A109" s="163" t="s">
        <v>1718</v>
      </c>
      <c r="B109" s="163" t="s">
        <v>1719</v>
      </c>
      <c r="C109" s="1021">
        <v>149657183.10999998</v>
      </c>
      <c r="D109" s="1021">
        <v>200000000</v>
      </c>
      <c r="E109" s="1021">
        <v>349657183.11000001</v>
      </c>
      <c r="F109" s="1021">
        <v>1100000000</v>
      </c>
      <c r="G109" s="1021">
        <v>1449657183.1100001</v>
      </c>
    </row>
    <row r="110" spans="1:7" ht="37" x14ac:dyDescent="0.45">
      <c r="A110" s="247" t="s">
        <v>713</v>
      </c>
      <c r="B110" s="248" t="s">
        <v>714</v>
      </c>
      <c r="C110" s="1022">
        <v>149657183.10999998</v>
      </c>
      <c r="D110" s="1022">
        <v>200000000</v>
      </c>
      <c r="E110" s="1022">
        <v>349657183.11000001</v>
      </c>
      <c r="F110" s="1022">
        <v>1100000000</v>
      </c>
      <c r="G110" s="1022">
        <v>1449657183.1100001</v>
      </c>
    </row>
    <row r="111" spans="1:7" ht="18.5" x14ac:dyDescent="0.45">
      <c r="A111" s="163" t="s">
        <v>1720</v>
      </c>
      <c r="B111" s="163" t="s">
        <v>1721</v>
      </c>
      <c r="C111" s="1021">
        <v>392808036.25999969</v>
      </c>
      <c r="D111" s="1021">
        <v>450000000</v>
      </c>
      <c r="E111" s="1021">
        <v>842808036.25999975</v>
      </c>
      <c r="F111" s="1021">
        <v>1800000000</v>
      </c>
      <c r="G111" s="1021">
        <v>2642808036.2599998</v>
      </c>
    </row>
    <row r="112" spans="1:7" ht="37" x14ac:dyDescent="0.45">
      <c r="A112" s="247" t="s">
        <v>715</v>
      </c>
      <c r="B112" s="248" t="s">
        <v>716</v>
      </c>
      <c r="C112" s="1022">
        <v>123762130.01000005</v>
      </c>
      <c r="D112" s="1022">
        <v>300000000</v>
      </c>
      <c r="E112" s="1022">
        <v>423762130.01000005</v>
      </c>
      <c r="F112" s="1022">
        <v>1800000000</v>
      </c>
      <c r="G112" s="1022">
        <v>2223762130.0100002</v>
      </c>
    </row>
    <row r="113" spans="1:7" ht="18.5" x14ac:dyDescent="0.45">
      <c r="A113" s="247" t="s">
        <v>717</v>
      </c>
      <c r="B113" s="247" t="s">
        <v>718</v>
      </c>
      <c r="C113" s="1022">
        <v>269045906.24999964</v>
      </c>
      <c r="D113" s="1022">
        <v>150000000</v>
      </c>
      <c r="E113" s="1022">
        <v>419045906.24999964</v>
      </c>
      <c r="F113" s="1022">
        <v>0</v>
      </c>
      <c r="G113" s="1022">
        <v>419045906.24999964</v>
      </c>
    </row>
    <row r="114" spans="1:7" ht="18.5" x14ac:dyDescent="0.45">
      <c r="A114" s="163" t="s">
        <v>1722</v>
      </c>
      <c r="B114" s="163" t="s">
        <v>1723</v>
      </c>
      <c r="C114" s="1021">
        <v>178085220.66999999</v>
      </c>
      <c r="D114" s="1021">
        <v>1000000000</v>
      </c>
      <c r="E114" s="1021">
        <v>1178085220.6700001</v>
      </c>
      <c r="F114" s="1021">
        <v>9000000000</v>
      </c>
      <c r="G114" s="1021">
        <v>10178085220.67</v>
      </c>
    </row>
    <row r="115" spans="1:7" ht="18.5" x14ac:dyDescent="0.45">
      <c r="A115" s="247" t="s">
        <v>719</v>
      </c>
      <c r="B115" s="247" t="s">
        <v>720</v>
      </c>
      <c r="C115" s="1022">
        <v>178085220.66999999</v>
      </c>
      <c r="D115" s="1022">
        <v>1000000000</v>
      </c>
      <c r="E115" s="1022">
        <v>1178085220.6700001</v>
      </c>
      <c r="F115" s="1022">
        <v>9000000000</v>
      </c>
      <c r="G115" s="1022">
        <v>10178085220.67</v>
      </c>
    </row>
    <row r="116" spans="1:7" ht="18.5" x14ac:dyDescent="0.45">
      <c r="A116" s="163" t="s">
        <v>1724</v>
      </c>
      <c r="B116" s="163" t="s">
        <v>1725</v>
      </c>
      <c r="C116" s="1021">
        <v>163584527.06</v>
      </c>
      <c r="D116" s="1021">
        <v>350000000</v>
      </c>
      <c r="E116" s="1021">
        <v>513584527.06</v>
      </c>
      <c r="F116" s="1021">
        <v>16000000000</v>
      </c>
      <c r="G116" s="1021">
        <v>16513584527.059999</v>
      </c>
    </row>
    <row r="117" spans="1:7" ht="18.5" x14ac:dyDescent="0.45">
      <c r="A117" s="247" t="s">
        <v>1726</v>
      </c>
      <c r="B117" s="247" t="s">
        <v>1725</v>
      </c>
      <c r="C117" s="1022">
        <v>163584527.06</v>
      </c>
      <c r="D117" s="1022">
        <v>350000000</v>
      </c>
      <c r="E117" s="1022">
        <v>513584527.06</v>
      </c>
      <c r="F117" s="1022">
        <v>16000000000</v>
      </c>
      <c r="G117" s="1022">
        <v>16513584527.059999</v>
      </c>
    </row>
    <row r="118" spans="1:7" ht="18.5" x14ac:dyDescent="0.45">
      <c r="A118" s="163" t="s">
        <v>1727</v>
      </c>
      <c r="B118" s="163" t="s">
        <v>723</v>
      </c>
      <c r="C118" s="1021">
        <v>203543772.57000008</v>
      </c>
      <c r="D118" s="1021">
        <v>300000000</v>
      </c>
      <c r="E118" s="1021">
        <v>503543772.57000005</v>
      </c>
      <c r="F118" s="1021">
        <v>100000000</v>
      </c>
      <c r="G118" s="1021">
        <v>603543772.57000005</v>
      </c>
    </row>
    <row r="119" spans="1:7" ht="18.5" x14ac:dyDescent="0.45">
      <c r="A119" s="247" t="s">
        <v>722</v>
      </c>
      <c r="B119" s="247" t="s">
        <v>723</v>
      </c>
      <c r="C119" s="1022">
        <v>203543772.57000008</v>
      </c>
      <c r="D119" s="1022">
        <v>300000000</v>
      </c>
      <c r="E119" s="1022">
        <v>503543772.57000005</v>
      </c>
      <c r="F119" s="1022">
        <v>100000000</v>
      </c>
      <c r="G119" s="1022">
        <v>603543772.57000005</v>
      </c>
    </row>
    <row r="120" spans="1:7" ht="18.5" x14ac:dyDescent="0.45">
      <c r="A120" s="163" t="s">
        <v>1728</v>
      </c>
      <c r="B120" s="163" t="s">
        <v>725</v>
      </c>
      <c r="C120" s="1021">
        <v>405901783.8099997</v>
      </c>
      <c r="D120" s="1021">
        <v>100000000</v>
      </c>
      <c r="E120" s="1021">
        <v>505901783.8099997</v>
      </c>
      <c r="F120" s="1021">
        <v>298170030870.75995</v>
      </c>
      <c r="G120" s="1021">
        <v>298675932654.56995</v>
      </c>
    </row>
    <row r="121" spans="1:7" ht="18.5" x14ac:dyDescent="0.45">
      <c r="A121" s="247" t="s">
        <v>724</v>
      </c>
      <c r="B121" s="247" t="s">
        <v>725</v>
      </c>
      <c r="C121" s="1022">
        <v>405901783.8099997</v>
      </c>
      <c r="D121" s="1022">
        <v>100000000</v>
      </c>
      <c r="E121" s="1022">
        <v>505901783.8099997</v>
      </c>
      <c r="F121" s="1022">
        <v>298170030870.75995</v>
      </c>
      <c r="G121" s="1022">
        <v>298675932654.56995</v>
      </c>
    </row>
    <row r="122" spans="1:7" ht="18.5" x14ac:dyDescent="0.45">
      <c r="A122" s="163" t="s">
        <v>1729</v>
      </c>
      <c r="B122" s="163" t="s">
        <v>727</v>
      </c>
      <c r="C122" s="1021">
        <v>671389891.30000007</v>
      </c>
      <c r="D122" s="1021">
        <v>600000000</v>
      </c>
      <c r="E122" s="1021">
        <v>1271389891.3000002</v>
      </c>
      <c r="F122" s="1021">
        <v>2400000000</v>
      </c>
      <c r="G122" s="1021">
        <v>3671389891.3000002</v>
      </c>
    </row>
    <row r="123" spans="1:7" ht="18.5" x14ac:dyDescent="0.45">
      <c r="A123" s="247" t="s">
        <v>726</v>
      </c>
      <c r="B123" s="247" t="s">
        <v>727</v>
      </c>
      <c r="C123" s="1022">
        <v>130331864.79000004</v>
      </c>
      <c r="D123" s="1022">
        <v>300000000</v>
      </c>
      <c r="E123" s="1022">
        <v>430331864.79000002</v>
      </c>
      <c r="F123" s="1022">
        <v>2000000000</v>
      </c>
      <c r="G123" s="1022">
        <v>2430331864.79</v>
      </c>
    </row>
    <row r="124" spans="1:7" ht="37" x14ac:dyDescent="0.45">
      <c r="A124" s="247" t="s">
        <v>728</v>
      </c>
      <c r="B124" s="248" t="s">
        <v>729</v>
      </c>
      <c r="C124" s="1022">
        <v>509772665.56</v>
      </c>
      <c r="D124" s="1022">
        <v>200000000</v>
      </c>
      <c r="E124" s="1022">
        <v>709772665.55999994</v>
      </c>
      <c r="F124" s="1022">
        <v>400000000</v>
      </c>
      <c r="G124" s="1022">
        <v>1109772665.5599999</v>
      </c>
    </row>
    <row r="125" spans="1:7" ht="37" x14ac:dyDescent="0.45">
      <c r="A125" s="247" t="s">
        <v>730</v>
      </c>
      <c r="B125" s="248" t="s">
        <v>731</v>
      </c>
      <c r="C125" s="1022">
        <v>31285360.950000025</v>
      </c>
      <c r="D125" s="1022">
        <v>100000000</v>
      </c>
      <c r="E125" s="1022">
        <v>131285360.95000002</v>
      </c>
      <c r="F125" s="1022">
        <v>0</v>
      </c>
      <c r="G125" s="1022">
        <v>131285360.95000002</v>
      </c>
    </row>
    <row r="126" spans="1:7" ht="18.5" x14ac:dyDescent="0.45">
      <c r="A126" s="163" t="s">
        <v>1730</v>
      </c>
      <c r="B126" s="163" t="s">
        <v>733</v>
      </c>
      <c r="C126" s="1021">
        <v>1063378011.6000004</v>
      </c>
      <c r="D126" s="1021">
        <v>650000000</v>
      </c>
      <c r="E126" s="1021">
        <v>1713378011.6000004</v>
      </c>
      <c r="F126" s="1021">
        <v>900000000</v>
      </c>
      <c r="G126" s="1021">
        <v>2613378011.6000004</v>
      </c>
    </row>
    <row r="127" spans="1:7" ht="18.5" x14ac:dyDescent="0.45">
      <c r="A127" s="247" t="s">
        <v>732</v>
      </c>
      <c r="B127" s="247" t="s">
        <v>733</v>
      </c>
      <c r="C127" s="1022">
        <v>165512360.85999998</v>
      </c>
      <c r="D127" s="1022">
        <v>400000000</v>
      </c>
      <c r="E127" s="1022">
        <v>565512360.86000001</v>
      </c>
      <c r="F127" s="1022">
        <v>700000000</v>
      </c>
      <c r="G127" s="1022">
        <v>1265512360.8600001</v>
      </c>
    </row>
    <row r="128" spans="1:7" ht="18.5" x14ac:dyDescent="0.45">
      <c r="A128" s="247" t="s">
        <v>734</v>
      </c>
      <c r="B128" s="247" t="s">
        <v>735</v>
      </c>
      <c r="C128" s="1022">
        <v>346442688.75000036</v>
      </c>
      <c r="D128" s="1022">
        <v>50000000</v>
      </c>
      <c r="E128" s="1022">
        <v>396442688.75000036</v>
      </c>
      <c r="F128" s="1022">
        <v>200000000</v>
      </c>
      <c r="G128" s="1022">
        <v>596442688.75000036</v>
      </c>
    </row>
    <row r="129" spans="1:7" ht="18.5" x14ac:dyDescent="0.45">
      <c r="A129" s="247" t="s">
        <v>736</v>
      </c>
      <c r="B129" s="247" t="s">
        <v>737</v>
      </c>
      <c r="C129" s="1022">
        <v>551422961.99000001</v>
      </c>
      <c r="D129" s="1022">
        <v>200000000</v>
      </c>
      <c r="E129" s="1022">
        <v>751422961.99000001</v>
      </c>
      <c r="F129" s="1022">
        <v>0</v>
      </c>
      <c r="G129" s="1022">
        <v>751422961.99000001</v>
      </c>
    </row>
    <row r="130" spans="1:7" ht="18.5" x14ac:dyDescent="0.45">
      <c r="A130" s="163" t="s">
        <v>1731</v>
      </c>
      <c r="B130" s="163" t="s">
        <v>739</v>
      </c>
      <c r="C130" s="1021">
        <v>124298483.36000001</v>
      </c>
      <c r="D130" s="1021">
        <v>300000000</v>
      </c>
      <c r="E130" s="1021">
        <v>424298483.36000001</v>
      </c>
      <c r="F130" s="1021">
        <v>2200000000</v>
      </c>
      <c r="G130" s="1021">
        <v>2624298483.3600001</v>
      </c>
    </row>
    <row r="131" spans="1:7" ht="18.5" x14ac:dyDescent="0.45">
      <c r="A131" s="247" t="s">
        <v>738</v>
      </c>
      <c r="B131" s="247" t="s">
        <v>739</v>
      </c>
      <c r="C131" s="1022">
        <v>124298483.36000001</v>
      </c>
      <c r="D131" s="1022">
        <v>300000000</v>
      </c>
      <c r="E131" s="1022">
        <v>424298483.36000001</v>
      </c>
      <c r="F131" s="1022">
        <v>2200000000</v>
      </c>
      <c r="G131" s="1022">
        <v>2624298483.3600001</v>
      </c>
    </row>
    <row r="132" spans="1:7" ht="37" x14ac:dyDescent="0.45">
      <c r="A132" s="163" t="s">
        <v>1732</v>
      </c>
      <c r="B132" s="293" t="s">
        <v>741</v>
      </c>
      <c r="C132" s="1021">
        <v>331443670.61000001</v>
      </c>
      <c r="D132" s="1021">
        <v>10106498621.09</v>
      </c>
      <c r="E132" s="1021">
        <v>10437942291.700001</v>
      </c>
      <c r="F132" s="1021">
        <v>72972850614.059998</v>
      </c>
      <c r="G132" s="1021">
        <v>83410792905.759995</v>
      </c>
    </row>
    <row r="133" spans="1:7" ht="37" x14ac:dyDescent="0.45">
      <c r="A133" s="247" t="s">
        <v>740</v>
      </c>
      <c r="B133" s="248" t="s">
        <v>741</v>
      </c>
      <c r="C133" s="1022">
        <v>331443670.61000001</v>
      </c>
      <c r="D133" s="1022">
        <v>7146498621.0900002</v>
      </c>
      <c r="E133" s="1022">
        <v>7477942291.6999998</v>
      </c>
      <c r="F133" s="1022">
        <v>64352850614.059998</v>
      </c>
      <c r="G133" s="1022">
        <v>71830792905.759995</v>
      </c>
    </row>
    <row r="134" spans="1:7" ht="18.5" x14ac:dyDescent="0.45">
      <c r="A134" s="247" t="s">
        <v>742</v>
      </c>
      <c r="B134" s="247" t="s">
        <v>743</v>
      </c>
      <c r="C134" s="1022">
        <v>0</v>
      </c>
      <c r="D134" s="1022">
        <v>50000000</v>
      </c>
      <c r="E134" s="1022">
        <v>50000000</v>
      </c>
      <c r="F134" s="1022">
        <v>0</v>
      </c>
      <c r="G134" s="1022">
        <v>50000000</v>
      </c>
    </row>
    <row r="135" spans="1:7" ht="18.5" x14ac:dyDescent="0.45">
      <c r="A135" s="247" t="s">
        <v>744</v>
      </c>
      <c r="B135" s="247" t="s">
        <v>745</v>
      </c>
      <c r="C135" s="1022">
        <v>0</v>
      </c>
      <c r="D135" s="1022">
        <v>50000000</v>
      </c>
      <c r="E135" s="1022">
        <v>50000000</v>
      </c>
      <c r="F135" s="1022">
        <v>0</v>
      </c>
      <c r="G135" s="1022">
        <v>50000000</v>
      </c>
    </row>
    <row r="136" spans="1:7" ht="18.5" x14ac:dyDescent="0.45">
      <c r="A136" s="247" t="s">
        <v>746</v>
      </c>
      <c r="B136" s="247" t="s">
        <v>747</v>
      </c>
      <c r="C136" s="1022">
        <v>0</v>
      </c>
      <c r="D136" s="1022">
        <v>50000000</v>
      </c>
      <c r="E136" s="1022">
        <v>50000000</v>
      </c>
      <c r="F136" s="1022">
        <v>0</v>
      </c>
      <c r="G136" s="1022">
        <v>50000000</v>
      </c>
    </row>
    <row r="137" spans="1:7" ht="18.5" x14ac:dyDescent="0.45">
      <c r="A137" s="247" t="s">
        <v>748</v>
      </c>
      <c r="B137" s="247" t="s">
        <v>749</v>
      </c>
      <c r="C137" s="1022">
        <v>0</v>
      </c>
      <c r="D137" s="1022">
        <v>1000000000</v>
      </c>
      <c r="E137" s="1022">
        <v>1000000000</v>
      </c>
      <c r="F137" s="1022">
        <v>3000000000</v>
      </c>
      <c r="G137" s="1022">
        <v>4000000000</v>
      </c>
    </row>
    <row r="138" spans="1:7" ht="37" x14ac:dyDescent="0.45">
      <c r="A138" s="247" t="s">
        <v>750</v>
      </c>
      <c r="B138" s="248" t="s">
        <v>751</v>
      </c>
      <c r="C138" s="1022">
        <v>0</v>
      </c>
      <c r="D138" s="1022">
        <v>1500000000</v>
      </c>
      <c r="E138" s="1022">
        <v>1500000000</v>
      </c>
      <c r="F138" s="1022">
        <v>5500000000</v>
      </c>
      <c r="G138" s="1022">
        <v>7000000000</v>
      </c>
    </row>
    <row r="139" spans="1:7" ht="18.5" x14ac:dyDescent="0.45">
      <c r="A139" s="247" t="s">
        <v>752</v>
      </c>
      <c r="B139" s="247" t="s">
        <v>753</v>
      </c>
      <c r="C139" s="1022">
        <v>0</v>
      </c>
      <c r="D139" s="1022">
        <v>100000000</v>
      </c>
      <c r="E139" s="1022">
        <v>100000000</v>
      </c>
      <c r="F139" s="1022">
        <v>20000000</v>
      </c>
      <c r="G139" s="1022">
        <v>120000000</v>
      </c>
    </row>
    <row r="140" spans="1:7" ht="18.5" x14ac:dyDescent="0.45">
      <c r="A140" s="247" t="s">
        <v>754</v>
      </c>
      <c r="B140" s="247" t="s">
        <v>755</v>
      </c>
      <c r="C140" s="1022">
        <v>0</v>
      </c>
      <c r="D140" s="1022">
        <v>110000000</v>
      </c>
      <c r="E140" s="1022">
        <v>110000000</v>
      </c>
      <c r="F140" s="1022">
        <v>0</v>
      </c>
      <c r="G140" s="1022">
        <v>110000000</v>
      </c>
    </row>
    <row r="141" spans="1:7" ht="18.5" x14ac:dyDescent="0.45">
      <c r="A141" s="247" t="s">
        <v>756</v>
      </c>
      <c r="B141" s="247" t="s">
        <v>757</v>
      </c>
      <c r="C141" s="1022">
        <v>0</v>
      </c>
      <c r="D141" s="1022">
        <v>100000000</v>
      </c>
      <c r="E141" s="1022">
        <v>100000000</v>
      </c>
      <c r="F141" s="1022">
        <v>100000000</v>
      </c>
      <c r="G141" s="1022">
        <v>200000000</v>
      </c>
    </row>
    <row r="142" spans="1:7" ht="18.5" x14ac:dyDescent="0.45">
      <c r="A142" s="163" t="s">
        <v>1733</v>
      </c>
      <c r="B142" s="163" t="s">
        <v>776</v>
      </c>
      <c r="C142" s="1021">
        <v>548797762.37</v>
      </c>
      <c r="D142" s="1021">
        <v>350000000</v>
      </c>
      <c r="E142" s="1021">
        <v>898797762.37</v>
      </c>
      <c r="F142" s="1021">
        <v>10000000000</v>
      </c>
      <c r="G142" s="1021">
        <v>10898797762.370001</v>
      </c>
    </row>
    <row r="143" spans="1:7" ht="18.5" x14ac:dyDescent="0.45">
      <c r="A143" s="247" t="s">
        <v>775</v>
      </c>
      <c r="B143" s="247" t="s">
        <v>776</v>
      </c>
      <c r="C143" s="1022">
        <v>342548498.80000001</v>
      </c>
      <c r="D143" s="1022">
        <v>200000000</v>
      </c>
      <c r="E143" s="1022">
        <v>542548498.79999995</v>
      </c>
      <c r="F143" s="1022">
        <v>10000000000</v>
      </c>
      <c r="G143" s="1022">
        <v>10542548498.799999</v>
      </c>
    </row>
    <row r="144" spans="1:7" ht="18.5" x14ac:dyDescent="0.45">
      <c r="A144" s="247" t="s">
        <v>774</v>
      </c>
      <c r="B144" s="247" t="s">
        <v>721</v>
      </c>
      <c r="C144" s="1022">
        <v>206249263.56999999</v>
      </c>
      <c r="D144" s="1022">
        <v>150000000</v>
      </c>
      <c r="E144" s="1022">
        <v>356249263.56999999</v>
      </c>
      <c r="F144" s="1022">
        <v>0</v>
      </c>
      <c r="G144" s="1022">
        <v>356249263.56999999</v>
      </c>
    </row>
    <row r="145" spans="1:7" ht="18.5" x14ac:dyDescent="0.45">
      <c r="A145" s="163" t="s">
        <v>1734</v>
      </c>
      <c r="B145" s="163" t="s">
        <v>759</v>
      </c>
      <c r="C145" s="1021">
        <v>165818861.06999993</v>
      </c>
      <c r="D145" s="1021">
        <v>105000000</v>
      </c>
      <c r="E145" s="1021">
        <v>270818861.06999993</v>
      </c>
      <c r="F145" s="1021">
        <v>3000000000</v>
      </c>
      <c r="G145" s="1021">
        <v>3270818861.0699997</v>
      </c>
    </row>
    <row r="146" spans="1:7" ht="18.5" x14ac:dyDescent="0.45">
      <c r="A146" s="247" t="s">
        <v>758</v>
      </c>
      <c r="B146" s="247" t="s">
        <v>759</v>
      </c>
      <c r="C146" s="1022">
        <v>165818861.06999993</v>
      </c>
      <c r="D146" s="1022">
        <v>100000000</v>
      </c>
      <c r="E146" s="1022">
        <v>265818861.06999993</v>
      </c>
      <c r="F146" s="1022">
        <v>3000000000</v>
      </c>
      <c r="G146" s="1022">
        <v>3265818861.0699997</v>
      </c>
    </row>
    <row r="147" spans="1:7" ht="18.5" x14ac:dyDescent="0.45">
      <c r="A147" s="247" t="s">
        <v>760</v>
      </c>
      <c r="B147" s="247" t="s">
        <v>761</v>
      </c>
      <c r="C147" s="1022">
        <v>0</v>
      </c>
      <c r="D147" s="1022">
        <v>5000000</v>
      </c>
      <c r="E147" s="1022">
        <v>5000000</v>
      </c>
      <c r="F147" s="1022">
        <v>0</v>
      </c>
      <c r="G147" s="1022">
        <v>5000000</v>
      </c>
    </row>
    <row r="148" spans="1:7" ht="18.5" x14ac:dyDescent="0.45">
      <c r="A148" s="163" t="s">
        <v>1735</v>
      </c>
      <c r="B148" s="163" t="s">
        <v>1736</v>
      </c>
      <c r="C148" s="1021">
        <v>706580715.86000001</v>
      </c>
      <c r="D148" s="1021">
        <v>630000000</v>
      </c>
      <c r="E148" s="1021">
        <v>1336580715.8600001</v>
      </c>
      <c r="F148" s="1021">
        <v>16500000000</v>
      </c>
      <c r="G148" s="1021">
        <v>17836580715.860001</v>
      </c>
    </row>
    <row r="149" spans="1:7" ht="18.5" x14ac:dyDescent="0.45">
      <c r="A149" s="247" t="s">
        <v>762</v>
      </c>
      <c r="B149" s="247" t="s">
        <v>763</v>
      </c>
      <c r="C149" s="1022">
        <v>259215238.70999998</v>
      </c>
      <c r="D149" s="1022">
        <v>100000000</v>
      </c>
      <c r="E149" s="1022">
        <v>359215238.70999998</v>
      </c>
      <c r="F149" s="1022">
        <v>4000000000</v>
      </c>
      <c r="G149" s="1022">
        <v>4359215238.71</v>
      </c>
    </row>
    <row r="150" spans="1:7" ht="18.5" x14ac:dyDescent="0.45">
      <c r="A150" s="247" t="s">
        <v>764</v>
      </c>
      <c r="B150" s="247" t="s">
        <v>765</v>
      </c>
      <c r="C150" s="1022">
        <v>183257671.54999998</v>
      </c>
      <c r="D150" s="1022">
        <v>100000000</v>
      </c>
      <c r="E150" s="1022">
        <v>283257671.54999995</v>
      </c>
      <c r="F150" s="1022">
        <v>500000000</v>
      </c>
      <c r="G150" s="1022">
        <v>783257671.54999995</v>
      </c>
    </row>
    <row r="151" spans="1:7" ht="18.5" x14ac:dyDescent="0.45">
      <c r="A151" s="247" t="s">
        <v>766</v>
      </c>
      <c r="B151" s="247" t="s">
        <v>767</v>
      </c>
      <c r="C151" s="1022">
        <v>150439610.59999999</v>
      </c>
      <c r="D151" s="1022">
        <v>100000000</v>
      </c>
      <c r="E151" s="1022">
        <v>250439610.59999999</v>
      </c>
      <c r="F151" s="1022">
        <v>800000000</v>
      </c>
      <c r="G151" s="1022">
        <v>1050439610.6</v>
      </c>
    </row>
    <row r="152" spans="1:7" ht="18.5" x14ac:dyDescent="0.45">
      <c r="A152" s="247" t="s">
        <v>768</v>
      </c>
      <c r="B152" s="247" t="s">
        <v>769</v>
      </c>
      <c r="C152" s="1022">
        <v>0</v>
      </c>
      <c r="D152" s="1022">
        <v>80000000</v>
      </c>
      <c r="E152" s="1022">
        <v>80000000</v>
      </c>
      <c r="F152" s="1022">
        <v>150000000</v>
      </c>
      <c r="G152" s="1022">
        <v>230000000</v>
      </c>
    </row>
    <row r="153" spans="1:7" ht="37" x14ac:dyDescent="0.45">
      <c r="A153" s="247" t="s">
        <v>770</v>
      </c>
      <c r="B153" s="248" t="s">
        <v>771</v>
      </c>
      <c r="C153" s="1022">
        <v>61052054.999999985</v>
      </c>
      <c r="D153" s="1022">
        <v>150000000</v>
      </c>
      <c r="E153" s="1022">
        <v>211052055</v>
      </c>
      <c r="F153" s="1022">
        <v>50000000</v>
      </c>
      <c r="G153" s="1022">
        <v>261052055</v>
      </c>
    </row>
    <row r="154" spans="1:7" ht="37" x14ac:dyDescent="0.45">
      <c r="A154" s="247" t="s">
        <v>772</v>
      </c>
      <c r="B154" s="248" t="s">
        <v>773</v>
      </c>
      <c r="C154" s="1022">
        <v>52616140</v>
      </c>
      <c r="D154" s="1022">
        <v>100000000</v>
      </c>
      <c r="E154" s="1022">
        <v>152616140</v>
      </c>
      <c r="F154" s="1022">
        <v>11000000000</v>
      </c>
      <c r="G154" s="1022">
        <v>11152616140</v>
      </c>
    </row>
    <row r="155" spans="1:7" ht="18.5" x14ac:dyDescent="0.45">
      <c r="A155" s="163" t="s">
        <v>1558</v>
      </c>
      <c r="B155" s="163" t="s">
        <v>1559</v>
      </c>
      <c r="C155" s="1021">
        <v>2852197823.3490658</v>
      </c>
      <c r="D155" s="1021">
        <v>8370000000</v>
      </c>
      <c r="E155" s="1021">
        <v>11222197823.349066</v>
      </c>
      <c r="F155" s="1021">
        <v>5200000000</v>
      </c>
      <c r="G155" s="1021">
        <v>16422197823.349066</v>
      </c>
    </row>
    <row r="156" spans="1:7" ht="18.5" x14ac:dyDescent="0.45">
      <c r="A156" s="163" t="s">
        <v>1737</v>
      </c>
      <c r="B156" s="163" t="s">
        <v>1738</v>
      </c>
      <c r="C156" s="1021">
        <v>1978700666.1890659</v>
      </c>
      <c r="D156" s="1021">
        <v>4300000000</v>
      </c>
      <c r="E156" s="1021">
        <v>6278700666.1890659</v>
      </c>
      <c r="F156" s="1021">
        <v>5000000000</v>
      </c>
      <c r="G156" s="1021">
        <v>11278700666.189066</v>
      </c>
    </row>
    <row r="157" spans="1:7" ht="18.5" x14ac:dyDescent="0.45">
      <c r="A157" s="247" t="s">
        <v>1560</v>
      </c>
      <c r="B157" s="247" t="s">
        <v>1561</v>
      </c>
      <c r="C157" s="1022">
        <v>57404842.359999999</v>
      </c>
      <c r="D157" s="1022">
        <v>300000000</v>
      </c>
      <c r="E157" s="1022">
        <v>357404842.36000001</v>
      </c>
      <c r="F157" s="1022">
        <v>600000000</v>
      </c>
      <c r="G157" s="1022">
        <v>957404842.36000001</v>
      </c>
    </row>
    <row r="158" spans="1:7" ht="18.5" x14ac:dyDescent="0.45">
      <c r="A158" s="247" t="s">
        <v>1562</v>
      </c>
      <c r="B158" s="247" t="s">
        <v>1563</v>
      </c>
      <c r="C158" s="1022">
        <v>1454800283.3870111</v>
      </c>
      <c r="D158" s="1022">
        <v>3000000000</v>
      </c>
      <c r="E158" s="1022">
        <v>4454800283.3870106</v>
      </c>
      <c r="F158" s="1022">
        <v>3000000000</v>
      </c>
      <c r="G158" s="1022">
        <v>7454800283.3870106</v>
      </c>
    </row>
    <row r="159" spans="1:7" ht="18.5" x14ac:dyDescent="0.45">
      <c r="A159" s="247" t="s">
        <v>1564</v>
      </c>
      <c r="B159" s="247" t="s">
        <v>1565</v>
      </c>
      <c r="C159" s="1022">
        <v>466495540.44205511</v>
      </c>
      <c r="D159" s="1022">
        <v>900000000</v>
      </c>
      <c r="E159" s="1022">
        <v>1366495540.4420552</v>
      </c>
      <c r="F159" s="1022">
        <v>1200000000</v>
      </c>
      <c r="G159" s="1022">
        <v>2566495540.4420552</v>
      </c>
    </row>
    <row r="160" spans="1:7" ht="18.5" x14ac:dyDescent="0.45">
      <c r="A160" s="247" t="s">
        <v>1566</v>
      </c>
      <c r="B160" s="247" t="s">
        <v>1567</v>
      </c>
      <c r="C160" s="1022">
        <v>0</v>
      </c>
      <c r="D160" s="1022">
        <v>100000000</v>
      </c>
      <c r="E160" s="1022">
        <v>100000000</v>
      </c>
      <c r="F160" s="1022">
        <v>200000000</v>
      </c>
      <c r="G160" s="1022">
        <v>300000000</v>
      </c>
    </row>
    <row r="161" spans="1:7" ht="18.5" x14ac:dyDescent="0.45">
      <c r="A161" s="163" t="s">
        <v>1739</v>
      </c>
      <c r="B161" s="163" t="s">
        <v>1569</v>
      </c>
      <c r="C161" s="1021">
        <v>873497157.15999997</v>
      </c>
      <c r="D161" s="1021">
        <v>4070000000</v>
      </c>
      <c r="E161" s="1021">
        <v>4943497157.1599998</v>
      </c>
      <c r="F161" s="1021">
        <v>200000000</v>
      </c>
      <c r="G161" s="1021">
        <v>5143497157.1599998</v>
      </c>
    </row>
    <row r="162" spans="1:7" ht="18.5" x14ac:dyDescent="0.45">
      <c r="A162" s="163" t="s">
        <v>1568</v>
      </c>
      <c r="B162" s="163" t="s">
        <v>1569</v>
      </c>
      <c r="C162" s="1021">
        <v>873497157.15999997</v>
      </c>
      <c r="D162" s="1021">
        <v>4000000000</v>
      </c>
      <c r="E162" s="1021">
        <v>4873497157.1599998</v>
      </c>
      <c r="F162" s="1021">
        <v>200000000</v>
      </c>
      <c r="G162" s="1021">
        <v>5073497157.1599998</v>
      </c>
    </row>
    <row r="163" spans="1:7" ht="18.5" x14ac:dyDescent="0.45">
      <c r="A163" s="247" t="s">
        <v>1570</v>
      </c>
      <c r="B163" s="247" t="s">
        <v>1571</v>
      </c>
      <c r="C163" s="1022">
        <v>0</v>
      </c>
      <c r="D163" s="1022">
        <v>20000000</v>
      </c>
      <c r="E163" s="1022">
        <v>20000000</v>
      </c>
      <c r="F163" s="1022">
        <v>0</v>
      </c>
      <c r="G163" s="1022">
        <v>20000000</v>
      </c>
    </row>
    <row r="164" spans="1:7" ht="18.5" x14ac:dyDescent="0.45">
      <c r="A164" s="247" t="s">
        <v>1572</v>
      </c>
      <c r="B164" s="247" t="s">
        <v>1573</v>
      </c>
      <c r="C164" s="1022">
        <v>0</v>
      </c>
      <c r="D164" s="1022">
        <v>50000000</v>
      </c>
      <c r="E164" s="1022">
        <v>50000000</v>
      </c>
      <c r="F164" s="1022">
        <v>0</v>
      </c>
      <c r="G164" s="1022">
        <v>50000000</v>
      </c>
    </row>
    <row r="165" spans="1:7" ht="18.5" x14ac:dyDescent="0.45">
      <c r="A165" s="163" t="s">
        <v>787</v>
      </c>
      <c r="B165" s="163" t="s">
        <v>788</v>
      </c>
      <c r="C165" s="1021">
        <v>40777047983.212349</v>
      </c>
      <c r="D165" s="1021">
        <v>40104000000</v>
      </c>
      <c r="E165" s="1021">
        <v>80881047983.212341</v>
      </c>
      <c r="F165" s="1021">
        <v>125527130796.33</v>
      </c>
      <c r="G165" s="1021">
        <v>206408178779.54236</v>
      </c>
    </row>
    <row r="166" spans="1:7" ht="18.5" x14ac:dyDescent="0.45">
      <c r="A166" s="163" t="s">
        <v>1740</v>
      </c>
      <c r="B166" s="163" t="s">
        <v>790</v>
      </c>
      <c r="C166" s="1021">
        <v>101201841.86</v>
      </c>
      <c r="D166" s="1021">
        <v>800000000</v>
      </c>
      <c r="E166" s="1021">
        <v>901201841.86000001</v>
      </c>
      <c r="F166" s="1021">
        <v>800000000</v>
      </c>
      <c r="G166" s="1021">
        <v>1701201841.8600001</v>
      </c>
    </row>
    <row r="167" spans="1:7" ht="18.5" x14ac:dyDescent="0.45">
      <c r="A167" s="247" t="s">
        <v>789</v>
      </c>
      <c r="B167" s="247" t="s">
        <v>790</v>
      </c>
      <c r="C167" s="1022">
        <v>101201841.86</v>
      </c>
      <c r="D167" s="1022">
        <v>500000000</v>
      </c>
      <c r="E167" s="1022">
        <v>601201841.86000001</v>
      </c>
      <c r="F167" s="1022">
        <v>800000000</v>
      </c>
      <c r="G167" s="1022">
        <v>1401201841.8600001</v>
      </c>
    </row>
    <row r="168" spans="1:7" ht="18.5" x14ac:dyDescent="0.45">
      <c r="A168" s="247" t="s">
        <v>791</v>
      </c>
      <c r="B168" s="247" t="s">
        <v>792</v>
      </c>
      <c r="C168" s="1022">
        <v>0</v>
      </c>
      <c r="D168" s="1022">
        <v>300000000</v>
      </c>
      <c r="E168" s="1022">
        <v>300000000</v>
      </c>
      <c r="F168" s="1022">
        <v>0</v>
      </c>
      <c r="G168" s="1022">
        <v>300000000</v>
      </c>
    </row>
    <row r="169" spans="1:7" ht="18.5" x14ac:dyDescent="0.45">
      <c r="A169" s="163" t="s">
        <v>1741</v>
      </c>
      <c r="B169" s="163" t="s">
        <v>794</v>
      </c>
      <c r="C169" s="1021">
        <v>826995643.8599999</v>
      </c>
      <c r="D169" s="1021">
        <v>5750000000</v>
      </c>
      <c r="E169" s="1021">
        <v>6576995643.8599997</v>
      </c>
      <c r="F169" s="1021">
        <v>40000000000</v>
      </c>
      <c r="G169" s="1021">
        <v>46576995643.860001</v>
      </c>
    </row>
    <row r="170" spans="1:7" ht="18.5" x14ac:dyDescent="0.45">
      <c r="A170" s="247" t="s">
        <v>793</v>
      </c>
      <c r="B170" s="247" t="s">
        <v>794</v>
      </c>
      <c r="C170" s="1022">
        <v>72089493.949999973</v>
      </c>
      <c r="D170" s="1022">
        <v>3200000000</v>
      </c>
      <c r="E170" s="1022">
        <v>3272089493.9499998</v>
      </c>
      <c r="F170" s="1022">
        <v>40000000000</v>
      </c>
      <c r="G170" s="1022">
        <v>43272089493.949997</v>
      </c>
    </row>
    <row r="171" spans="1:7" ht="18.5" x14ac:dyDescent="0.45">
      <c r="A171" s="247" t="s">
        <v>795</v>
      </c>
      <c r="B171" s="247" t="s">
        <v>796</v>
      </c>
      <c r="C171" s="1022">
        <v>657257044.30999994</v>
      </c>
      <c r="D171" s="1022">
        <v>2500000000</v>
      </c>
      <c r="E171" s="1022">
        <v>3157257044.3099999</v>
      </c>
      <c r="F171" s="1022">
        <v>0</v>
      </c>
      <c r="G171" s="1022">
        <v>3157257044.3099999</v>
      </c>
    </row>
    <row r="172" spans="1:7" ht="18.5" x14ac:dyDescent="0.45">
      <c r="A172" s="247" t="s">
        <v>797</v>
      </c>
      <c r="B172" s="247" t="s">
        <v>798</v>
      </c>
      <c r="C172" s="1022">
        <v>97649105.599999994</v>
      </c>
      <c r="D172" s="1022">
        <v>50000000</v>
      </c>
      <c r="E172" s="1022">
        <v>147649105.59999999</v>
      </c>
      <c r="F172" s="1022">
        <v>0</v>
      </c>
      <c r="G172" s="1022">
        <v>147649105.59999999</v>
      </c>
    </row>
    <row r="173" spans="1:7" ht="18.5" x14ac:dyDescent="0.45">
      <c r="A173" s="163" t="s">
        <v>1742</v>
      </c>
      <c r="B173" s="163" t="s">
        <v>1743</v>
      </c>
      <c r="C173" s="1021">
        <v>1058584610.71</v>
      </c>
      <c r="D173" s="1021">
        <v>3210000000</v>
      </c>
      <c r="E173" s="1021">
        <v>4268584610.71</v>
      </c>
      <c r="F173" s="1021">
        <v>5500000000</v>
      </c>
      <c r="G173" s="1021">
        <v>9768584610.7099991</v>
      </c>
    </row>
    <row r="174" spans="1:7" ht="37" x14ac:dyDescent="0.45">
      <c r="A174" s="247" t="s">
        <v>799</v>
      </c>
      <c r="B174" s="248" t="s">
        <v>800</v>
      </c>
      <c r="C174" s="1022">
        <v>1000963079.46</v>
      </c>
      <c r="D174" s="1022">
        <v>1710000000</v>
      </c>
      <c r="E174" s="1022">
        <v>2710963079.46</v>
      </c>
      <c r="F174" s="1022">
        <v>1700000000</v>
      </c>
      <c r="G174" s="1022">
        <v>4410963079.46</v>
      </c>
    </row>
    <row r="175" spans="1:7" ht="18.5" x14ac:dyDescent="0.45">
      <c r="A175" s="247" t="s">
        <v>801</v>
      </c>
      <c r="B175" s="247" t="s">
        <v>802</v>
      </c>
      <c r="C175" s="1022">
        <v>57621531.24999997</v>
      </c>
      <c r="D175" s="1022">
        <v>300000000</v>
      </c>
      <c r="E175" s="1022">
        <v>357621531.25</v>
      </c>
      <c r="F175" s="1022">
        <v>0</v>
      </c>
      <c r="G175" s="1022">
        <v>357621531.25</v>
      </c>
    </row>
    <row r="176" spans="1:7" ht="18.5" x14ac:dyDescent="0.45">
      <c r="A176" s="247" t="s">
        <v>803</v>
      </c>
      <c r="B176" s="247" t="s">
        <v>804</v>
      </c>
      <c r="C176" s="1022">
        <v>0</v>
      </c>
      <c r="D176" s="1022">
        <v>200000000</v>
      </c>
      <c r="E176" s="1022">
        <v>200000000</v>
      </c>
      <c r="F176" s="1022">
        <v>0</v>
      </c>
      <c r="G176" s="1022">
        <v>200000000</v>
      </c>
    </row>
    <row r="177" spans="1:7" ht="37" x14ac:dyDescent="0.45">
      <c r="A177" s="247" t="s">
        <v>805</v>
      </c>
      <c r="B177" s="248" t="s">
        <v>806</v>
      </c>
      <c r="C177" s="1022">
        <v>0</v>
      </c>
      <c r="D177" s="1022">
        <v>1000000000</v>
      </c>
      <c r="E177" s="1022">
        <v>1000000000</v>
      </c>
      <c r="F177" s="1022">
        <v>3800000000</v>
      </c>
      <c r="G177" s="1022">
        <v>4800000000</v>
      </c>
    </row>
    <row r="178" spans="1:7" ht="18.5" x14ac:dyDescent="0.45">
      <c r="A178" s="163" t="s">
        <v>1744</v>
      </c>
      <c r="B178" s="163" t="s">
        <v>808</v>
      </c>
      <c r="C178" s="1021">
        <v>17080998100.18</v>
      </c>
      <c r="D178" s="1021">
        <v>18674000000</v>
      </c>
      <c r="E178" s="1021">
        <v>35754998100.18</v>
      </c>
      <c r="F178" s="1021">
        <v>40947130796.330002</v>
      </c>
      <c r="G178" s="1021">
        <v>76702128896.51001</v>
      </c>
    </row>
    <row r="179" spans="1:7" ht="18.5" x14ac:dyDescent="0.45">
      <c r="A179" s="247" t="s">
        <v>807</v>
      </c>
      <c r="B179" s="247" t="s">
        <v>808</v>
      </c>
      <c r="C179" s="1022">
        <v>971897572.51000023</v>
      </c>
      <c r="D179" s="1022">
        <v>1500000000</v>
      </c>
      <c r="E179" s="1022">
        <v>2471897572.5100002</v>
      </c>
      <c r="F179" s="1022">
        <v>40147130796.330002</v>
      </c>
      <c r="G179" s="1022">
        <v>42619028368.840004</v>
      </c>
    </row>
    <row r="180" spans="1:7" ht="37" x14ac:dyDescent="0.45">
      <c r="A180" s="247" t="s">
        <v>809</v>
      </c>
      <c r="B180" s="248" t="s">
        <v>810</v>
      </c>
      <c r="C180" s="1022">
        <v>1265700064.1000001</v>
      </c>
      <c r="D180" s="1022">
        <v>2600000000</v>
      </c>
      <c r="E180" s="1022">
        <v>3865700064.1000004</v>
      </c>
      <c r="F180" s="1022">
        <v>200000000</v>
      </c>
      <c r="G180" s="1022">
        <v>4065700064.1000004</v>
      </c>
    </row>
    <row r="181" spans="1:7" ht="18.5" x14ac:dyDescent="0.45">
      <c r="A181" s="247" t="s">
        <v>811</v>
      </c>
      <c r="B181" s="248" t="s">
        <v>812</v>
      </c>
      <c r="C181" s="1022">
        <v>60178056.249999925</v>
      </c>
      <c r="D181" s="1022">
        <v>30000000</v>
      </c>
      <c r="E181" s="1022">
        <v>90178056.249999925</v>
      </c>
      <c r="F181" s="1022">
        <v>0</v>
      </c>
      <c r="G181" s="1022">
        <v>90178056.249999925</v>
      </c>
    </row>
    <row r="182" spans="1:7" ht="37" x14ac:dyDescent="0.45">
      <c r="A182" s="247" t="s">
        <v>813</v>
      </c>
      <c r="B182" s="248" t="s">
        <v>814</v>
      </c>
      <c r="C182" s="1022">
        <v>48483298.749999933</v>
      </c>
      <c r="D182" s="1022">
        <v>10000000</v>
      </c>
      <c r="E182" s="1022">
        <v>58483298.749999933</v>
      </c>
      <c r="F182" s="1022">
        <v>0</v>
      </c>
      <c r="G182" s="1022">
        <v>58483298.749999933</v>
      </c>
    </row>
    <row r="183" spans="1:7" ht="37" x14ac:dyDescent="0.45">
      <c r="A183" s="247" t="s">
        <v>815</v>
      </c>
      <c r="B183" s="248" t="s">
        <v>816</v>
      </c>
      <c r="C183" s="1022">
        <v>53219796.24999997</v>
      </c>
      <c r="D183" s="1022">
        <v>300000000</v>
      </c>
      <c r="E183" s="1022">
        <v>353219796.25</v>
      </c>
      <c r="F183" s="1022">
        <v>0</v>
      </c>
      <c r="G183" s="1022">
        <v>353219796.25</v>
      </c>
    </row>
    <row r="184" spans="1:7" ht="37" x14ac:dyDescent="0.45">
      <c r="A184" s="247" t="s">
        <v>817</v>
      </c>
      <c r="B184" s="248" t="s">
        <v>818</v>
      </c>
      <c r="C184" s="1022">
        <v>0</v>
      </c>
      <c r="D184" s="1022">
        <v>40000000</v>
      </c>
      <c r="E184" s="1022">
        <v>40000000</v>
      </c>
      <c r="F184" s="1022">
        <v>0</v>
      </c>
      <c r="G184" s="1022">
        <v>40000000</v>
      </c>
    </row>
    <row r="185" spans="1:7" ht="55.5" x14ac:dyDescent="0.45">
      <c r="A185" s="247" t="s">
        <v>819</v>
      </c>
      <c r="B185" s="248" t="s">
        <v>820</v>
      </c>
      <c r="C185" s="1022">
        <v>302003598.91999996</v>
      </c>
      <c r="D185" s="1022">
        <v>300000000</v>
      </c>
      <c r="E185" s="1022">
        <v>602003598.91999996</v>
      </c>
      <c r="F185" s="1022">
        <v>500000000</v>
      </c>
      <c r="G185" s="1022">
        <v>1102003598.9200001</v>
      </c>
    </row>
    <row r="186" spans="1:7" ht="18.5" x14ac:dyDescent="0.45">
      <c r="A186" s="247" t="s">
        <v>821</v>
      </c>
      <c r="B186" s="247" t="s">
        <v>822</v>
      </c>
      <c r="C186" s="1022">
        <v>14222930955.9</v>
      </c>
      <c r="D186" s="1022">
        <v>150000000</v>
      </c>
      <c r="E186" s="1022">
        <v>14372930955.9</v>
      </c>
      <c r="F186" s="1022">
        <v>100000000</v>
      </c>
      <c r="G186" s="1022">
        <v>14472930955.9</v>
      </c>
    </row>
    <row r="187" spans="1:7" ht="37" x14ac:dyDescent="0.45">
      <c r="A187" s="247" t="s">
        <v>823</v>
      </c>
      <c r="B187" s="248" t="s">
        <v>824</v>
      </c>
      <c r="C187" s="1022">
        <v>0</v>
      </c>
      <c r="D187" s="1022">
        <v>50000000</v>
      </c>
      <c r="E187" s="1022">
        <v>50000000</v>
      </c>
      <c r="F187" s="1022">
        <v>0</v>
      </c>
      <c r="G187" s="1022">
        <v>50000000</v>
      </c>
    </row>
    <row r="188" spans="1:7" ht="18.5" x14ac:dyDescent="0.45">
      <c r="A188" s="247" t="s">
        <v>825</v>
      </c>
      <c r="B188" s="247" t="s">
        <v>826</v>
      </c>
      <c r="C188" s="1022">
        <v>53686280.000000015</v>
      </c>
      <c r="D188" s="1022">
        <v>400000000</v>
      </c>
      <c r="E188" s="1022">
        <v>453686280</v>
      </c>
      <c r="F188" s="1022">
        <v>0</v>
      </c>
      <c r="G188" s="1022">
        <v>453686280</v>
      </c>
    </row>
    <row r="189" spans="1:7" ht="18.5" x14ac:dyDescent="0.45">
      <c r="A189" s="247" t="s">
        <v>827</v>
      </c>
      <c r="B189" s="247" t="s">
        <v>828</v>
      </c>
      <c r="C189" s="1022">
        <v>55301326.25</v>
      </c>
      <c r="D189" s="1022">
        <v>200000000</v>
      </c>
      <c r="E189" s="1022">
        <v>255301326.25</v>
      </c>
      <c r="F189" s="1022">
        <v>0</v>
      </c>
      <c r="G189" s="1022">
        <v>255301326.25</v>
      </c>
    </row>
    <row r="190" spans="1:7" ht="37" x14ac:dyDescent="0.45">
      <c r="A190" s="247" t="s">
        <v>829</v>
      </c>
      <c r="B190" s="248" t="s">
        <v>830</v>
      </c>
      <c r="C190" s="1022">
        <v>47597151.249999993</v>
      </c>
      <c r="D190" s="1022">
        <v>150000000</v>
      </c>
      <c r="E190" s="1022">
        <v>197597151.25</v>
      </c>
      <c r="F190" s="1022">
        <v>0</v>
      </c>
      <c r="G190" s="1022">
        <v>197597151.25</v>
      </c>
    </row>
    <row r="191" spans="1:7" ht="18.5" x14ac:dyDescent="0.45">
      <c r="A191" s="247" t="s">
        <v>831</v>
      </c>
      <c r="B191" s="247" t="s">
        <v>832</v>
      </c>
      <c r="C191" s="1022">
        <v>0</v>
      </c>
      <c r="D191" s="1022">
        <v>844000000</v>
      </c>
      <c r="E191" s="1022">
        <v>844000000</v>
      </c>
      <c r="F191" s="1022">
        <v>0</v>
      </c>
      <c r="G191" s="1022">
        <v>844000000</v>
      </c>
    </row>
    <row r="192" spans="1:7" ht="18.5" x14ac:dyDescent="0.45">
      <c r="A192" s="247" t="s">
        <v>833</v>
      </c>
      <c r="B192" s="247" t="s">
        <v>834</v>
      </c>
      <c r="C192" s="1022">
        <v>0</v>
      </c>
      <c r="D192" s="1022">
        <v>2200000000</v>
      </c>
      <c r="E192" s="1022">
        <v>2200000000</v>
      </c>
      <c r="F192" s="1022">
        <v>0</v>
      </c>
      <c r="G192" s="1022">
        <v>2200000000</v>
      </c>
    </row>
    <row r="193" spans="1:7" ht="18.5" x14ac:dyDescent="0.45">
      <c r="A193" s="247" t="s">
        <v>835</v>
      </c>
      <c r="B193" s="247" t="s">
        <v>836</v>
      </c>
      <c r="C193" s="1022">
        <v>0</v>
      </c>
      <c r="D193" s="1022">
        <v>7300000000</v>
      </c>
      <c r="E193" s="1022">
        <v>7300000000</v>
      </c>
      <c r="F193" s="1022">
        <v>0</v>
      </c>
      <c r="G193" s="1022">
        <v>7300000000</v>
      </c>
    </row>
    <row r="194" spans="1:7" ht="18.5" x14ac:dyDescent="0.45">
      <c r="A194" s="247" t="s">
        <v>837</v>
      </c>
      <c r="B194" s="247" t="s">
        <v>838</v>
      </c>
      <c r="C194" s="1022">
        <v>0</v>
      </c>
      <c r="D194" s="1022">
        <v>1500000000</v>
      </c>
      <c r="E194" s="1022">
        <v>1500000000</v>
      </c>
      <c r="F194" s="1022">
        <v>0</v>
      </c>
      <c r="G194" s="1022">
        <v>1500000000</v>
      </c>
    </row>
    <row r="195" spans="1:7" ht="18.5" x14ac:dyDescent="0.45">
      <c r="A195" s="247" t="s">
        <v>839</v>
      </c>
      <c r="B195" s="247" t="s">
        <v>840</v>
      </c>
      <c r="C195" s="1022">
        <v>0</v>
      </c>
      <c r="D195" s="1022">
        <v>1100000000</v>
      </c>
      <c r="E195" s="1022">
        <v>1100000000</v>
      </c>
      <c r="F195" s="1022">
        <v>0</v>
      </c>
      <c r="G195" s="1022">
        <v>1100000000</v>
      </c>
    </row>
    <row r="196" spans="1:7" ht="18.5" x14ac:dyDescent="0.45">
      <c r="A196" s="163" t="s">
        <v>1745</v>
      </c>
      <c r="B196" s="163" t="s">
        <v>1746</v>
      </c>
      <c r="C196" s="1021">
        <v>14929531588.457951</v>
      </c>
      <c r="D196" s="1021">
        <v>5650000000</v>
      </c>
      <c r="E196" s="1021">
        <v>20579531588.457951</v>
      </c>
      <c r="F196" s="1021">
        <v>19150000000</v>
      </c>
      <c r="G196" s="1021">
        <v>39729531588.457947</v>
      </c>
    </row>
    <row r="197" spans="1:7" ht="18.5" x14ac:dyDescent="0.45">
      <c r="A197" s="247" t="s">
        <v>841</v>
      </c>
      <c r="B197" s="247" t="s">
        <v>842</v>
      </c>
      <c r="C197" s="1022">
        <v>1320422324.3399999</v>
      </c>
      <c r="D197" s="1022">
        <v>2800000000</v>
      </c>
      <c r="E197" s="1022">
        <v>4120422324.3400002</v>
      </c>
      <c r="F197" s="1022">
        <v>15000000000</v>
      </c>
      <c r="G197" s="1022">
        <v>19120422324.34</v>
      </c>
    </row>
    <row r="198" spans="1:7" ht="18.5" x14ac:dyDescent="0.45">
      <c r="A198" s="247" t="s">
        <v>843</v>
      </c>
      <c r="B198" s="247" t="s">
        <v>844</v>
      </c>
      <c r="C198" s="1022">
        <v>109126147.86000001</v>
      </c>
      <c r="D198" s="1022">
        <v>50000000</v>
      </c>
      <c r="E198" s="1022">
        <v>159126147.86000001</v>
      </c>
      <c r="F198" s="1022">
        <v>0</v>
      </c>
      <c r="G198" s="1022">
        <v>159126147.86000001</v>
      </c>
    </row>
    <row r="199" spans="1:7" ht="18.5" x14ac:dyDescent="0.45">
      <c r="A199" s="247" t="s">
        <v>845</v>
      </c>
      <c r="B199" s="247" t="s">
        <v>846</v>
      </c>
      <c r="C199" s="1022">
        <v>0</v>
      </c>
      <c r="D199" s="1022">
        <v>1000000000</v>
      </c>
      <c r="E199" s="1022">
        <v>1000000000</v>
      </c>
      <c r="F199" s="1022">
        <v>0</v>
      </c>
      <c r="G199" s="1022">
        <v>1000000000</v>
      </c>
    </row>
    <row r="200" spans="1:7" ht="37" x14ac:dyDescent="0.45">
      <c r="A200" s="247" t="s">
        <v>847</v>
      </c>
      <c r="B200" s="248" t="s">
        <v>848</v>
      </c>
      <c r="C200" s="1022">
        <v>3300743755.6744013</v>
      </c>
      <c r="D200" s="1022">
        <v>150000000</v>
      </c>
      <c r="E200" s="1022">
        <v>3450743755.6744013</v>
      </c>
      <c r="F200" s="1022">
        <v>50000000</v>
      </c>
      <c r="G200" s="1022">
        <v>3500743755.6744013</v>
      </c>
    </row>
    <row r="201" spans="1:7" ht="37" x14ac:dyDescent="0.45">
      <c r="A201" s="247" t="s">
        <v>849</v>
      </c>
      <c r="B201" s="248" t="s">
        <v>850</v>
      </c>
      <c r="C201" s="1022">
        <v>7814405740.3835497</v>
      </c>
      <c r="D201" s="1022">
        <v>70000000</v>
      </c>
      <c r="E201" s="1022">
        <v>7884405740.3835497</v>
      </c>
      <c r="F201" s="1022">
        <v>100000000</v>
      </c>
      <c r="G201" s="1022">
        <v>7984405740.3835497</v>
      </c>
    </row>
    <row r="202" spans="1:7" ht="37" x14ac:dyDescent="0.45">
      <c r="A202" s="247" t="s">
        <v>851</v>
      </c>
      <c r="B202" s="248" t="s">
        <v>852</v>
      </c>
      <c r="C202" s="1022">
        <v>164993726.5</v>
      </c>
      <c r="D202" s="1022">
        <v>120000000</v>
      </c>
      <c r="E202" s="1022">
        <v>284993726.5</v>
      </c>
      <c r="F202" s="1022">
        <v>1000000000</v>
      </c>
      <c r="G202" s="1022">
        <v>1284993726.5</v>
      </c>
    </row>
    <row r="203" spans="1:7" ht="37" x14ac:dyDescent="0.45">
      <c r="A203" s="247" t="s">
        <v>853</v>
      </c>
      <c r="B203" s="248" t="s">
        <v>854</v>
      </c>
      <c r="C203" s="1022">
        <v>0</v>
      </c>
      <c r="D203" s="1022">
        <v>900000000</v>
      </c>
      <c r="E203" s="1022">
        <v>900000000</v>
      </c>
      <c r="F203" s="1022">
        <v>0</v>
      </c>
      <c r="G203" s="1022">
        <v>900000000</v>
      </c>
    </row>
    <row r="204" spans="1:7" ht="37" x14ac:dyDescent="0.45">
      <c r="A204" s="247" t="s">
        <v>855</v>
      </c>
      <c r="B204" s="248" t="s">
        <v>856</v>
      </c>
      <c r="C204" s="1022">
        <v>2219839893.7000012</v>
      </c>
      <c r="D204" s="1022">
        <v>360000000</v>
      </c>
      <c r="E204" s="1022">
        <v>2579839893.7000012</v>
      </c>
      <c r="F204" s="1022">
        <v>2000000000</v>
      </c>
      <c r="G204" s="1022">
        <v>4579839893.7000008</v>
      </c>
    </row>
    <row r="205" spans="1:7" ht="37" x14ac:dyDescent="0.45">
      <c r="A205" s="247" t="s">
        <v>857</v>
      </c>
      <c r="B205" s="248" t="s">
        <v>858</v>
      </c>
      <c r="C205" s="1022">
        <v>0</v>
      </c>
      <c r="D205" s="1022">
        <v>100000000</v>
      </c>
      <c r="E205" s="1022">
        <v>100000000</v>
      </c>
      <c r="F205" s="1022">
        <v>500000000</v>
      </c>
      <c r="G205" s="1022">
        <v>600000000</v>
      </c>
    </row>
    <row r="206" spans="1:7" ht="37" x14ac:dyDescent="0.45">
      <c r="A206" s="247" t="s">
        <v>859</v>
      </c>
      <c r="B206" s="248" t="s">
        <v>860</v>
      </c>
      <c r="C206" s="1022">
        <v>0</v>
      </c>
      <c r="D206" s="1022">
        <v>100000000</v>
      </c>
      <c r="E206" s="1022">
        <v>100000000</v>
      </c>
      <c r="F206" s="1022">
        <v>500000000</v>
      </c>
      <c r="G206" s="1022">
        <v>600000000</v>
      </c>
    </row>
    <row r="207" spans="1:7" ht="18.5" x14ac:dyDescent="0.45">
      <c r="A207" s="163" t="s">
        <v>1747</v>
      </c>
      <c r="B207" s="163" t="s">
        <v>1748</v>
      </c>
      <c r="C207" s="1021">
        <v>6194505197.5644016</v>
      </c>
      <c r="D207" s="1021">
        <v>4850000000</v>
      </c>
      <c r="E207" s="1021">
        <v>11044505197.564402</v>
      </c>
      <c r="F207" s="1021">
        <v>4130000000</v>
      </c>
      <c r="G207" s="1021">
        <v>15174505197.564402</v>
      </c>
    </row>
    <row r="208" spans="1:7" ht="18.5" x14ac:dyDescent="0.45">
      <c r="A208" s="247" t="s">
        <v>861</v>
      </c>
      <c r="B208" s="247" t="s">
        <v>862</v>
      </c>
      <c r="C208" s="1022">
        <v>1911608707.3800011</v>
      </c>
      <c r="D208" s="1022">
        <v>2700000000</v>
      </c>
      <c r="E208" s="1022">
        <v>4611608707.3800011</v>
      </c>
      <c r="F208" s="1022">
        <v>4000000000</v>
      </c>
      <c r="G208" s="1022">
        <v>8611608707.3800011</v>
      </c>
    </row>
    <row r="209" spans="1:7" ht="18.5" x14ac:dyDescent="0.45">
      <c r="A209" s="247" t="s">
        <v>863</v>
      </c>
      <c r="B209" s="247" t="s">
        <v>864</v>
      </c>
      <c r="C209" s="1022">
        <v>496171829</v>
      </c>
      <c r="D209" s="1022">
        <v>150000000</v>
      </c>
      <c r="E209" s="1022">
        <v>646171829</v>
      </c>
      <c r="F209" s="1022">
        <v>80000000</v>
      </c>
      <c r="G209" s="1022">
        <v>726171829</v>
      </c>
    </row>
    <row r="210" spans="1:7" ht="37" x14ac:dyDescent="0.45">
      <c r="A210" s="247" t="s">
        <v>865</v>
      </c>
      <c r="B210" s="248" t="s">
        <v>866</v>
      </c>
      <c r="C210" s="1022">
        <v>3786724661.184401</v>
      </c>
      <c r="D210" s="1022">
        <v>2000000000</v>
      </c>
      <c r="E210" s="1022">
        <v>5786724661.1844006</v>
      </c>
      <c r="F210" s="1022">
        <v>50000000</v>
      </c>
      <c r="G210" s="1022">
        <v>5836724661.1844006</v>
      </c>
    </row>
    <row r="211" spans="1:7" ht="18.5" x14ac:dyDescent="0.45">
      <c r="A211" s="163" t="s">
        <v>1749</v>
      </c>
      <c r="B211" s="163" t="s">
        <v>1750</v>
      </c>
      <c r="C211" s="1021">
        <v>361169755.01999986</v>
      </c>
      <c r="D211" s="1021">
        <v>970000000</v>
      </c>
      <c r="E211" s="1021">
        <v>1331169755.02</v>
      </c>
      <c r="F211" s="1021">
        <v>1000000000</v>
      </c>
      <c r="G211" s="1021">
        <v>2331169755.02</v>
      </c>
    </row>
    <row r="212" spans="1:7" ht="37" x14ac:dyDescent="0.45">
      <c r="A212" s="247" t="s">
        <v>867</v>
      </c>
      <c r="B212" s="248" t="s">
        <v>868</v>
      </c>
      <c r="C212" s="1022">
        <v>321462281.26999992</v>
      </c>
      <c r="D212" s="1022">
        <v>500000000</v>
      </c>
      <c r="E212" s="1022">
        <v>821462281.26999998</v>
      </c>
      <c r="F212" s="1022">
        <v>1000000000</v>
      </c>
      <c r="G212" s="1022">
        <v>1821462281.27</v>
      </c>
    </row>
    <row r="213" spans="1:7" ht="18.5" x14ac:dyDescent="0.45">
      <c r="A213" s="247" t="s">
        <v>869</v>
      </c>
      <c r="B213" s="247" t="s">
        <v>870</v>
      </c>
      <c r="C213" s="1022">
        <v>39707473.74999997</v>
      </c>
      <c r="D213" s="1022">
        <v>300000000</v>
      </c>
      <c r="E213" s="1022">
        <v>339707473.75</v>
      </c>
      <c r="F213" s="1022">
        <v>0</v>
      </c>
      <c r="G213" s="1022">
        <v>339707473.75</v>
      </c>
    </row>
    <row r="214" spans="1:7" ht="18.5" x14ac:dyDescent="0.45">
      <c r="A214" s="247" t="s">
        <v>871</v>
      </c>
      <c r="B214" s="247" t="s">
        <v>872</v>
      </c>
      <c r="C214" s="1022">
        <v>0</v>
      </c>
      <c r="D214" s="1022">
        <v>150000000</v>
      </c>
      <c r="E214" s="1022">
        <v>150000000</v>
      </c>
      <c r="F214" s="1022">
        <v>0</v>
      </c>
      <c r="G214" s="1022">
        <v>150000000</v>
      </c>
    </row>
    <row r="215" spans="1:7" ht="18.5" x14ac:dyDescent="0.45">
      <c r="A215" s="247" t="s">
        <v>873</v>
      </c>
      <c r="B215" s="247" t="s">
        <v>874</v>
      </c>
      <c r="C215" s="1022">
        <v>0</v>
      </c>
      <c r="D215" s="1022">
        <v>20000000</v>
      </c>
      <c r="E215" s="1022">
        <v>20000000</v>
      </c>
      <c r="F215" s="1022">
        <v>0</v>
      </c>
      <c r="G215" s="1022">
        <v>20000000</v>
      </c>
    </row>
    <row r="216" spans="1:7" ht="18.5" x14ac:dyDescent="0.45">
      <c r="A216" s="163" t="s">
        <v>1751</v>
      </c>
      <c r="B216" s="163" t="s">
        <v>876</v>
      </c>
      <c r="C216" s="1021">
        <v>224061245.56</v>
      </c>
      <c r="D216" s="1021">
        <v>200000000</v>
      </c>
      <c r="E216" s="1021">
        <v>424061245.56</v>
      </c>
      <c r="F216" s="1021">
        <v>14000000000</v>
      </c>
      <c r="G216" s="1021">
        <v>14424061245.559999</v>
      </c>
    </row>
    <row r="217" spans="1:7" ht="18.5" x14ac:dyDescent="0.45">
      <c r="A217" s="247" t="s">
        <v>875</v>
      </c>
      <c r="B217" s="247" t="s">
        <v>876</v>
      </c>
      <c r="C217" s="1022">
        <v>224061245.56</v>
      </c>
      <c r="D217" s="1022">
        <v>200000000</v>
      </c>
      <c r="E217" s="1022">
        <v>424061245.56</v>
      </c>
      <c r="F217" s="1022">
        <v>14000000000</v>
      </c>
      <c r="G217" s="1022">
        <v>14424061245.559999</v>
      </c>
    </row>
  </sheetData>
  <mergeCells count="1">
    <mergeCell ref="A1:G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43B82-C511-4348-AD0A-7805394BED0D}">
  <sheetPr>
    <pageSetUpPr fitToPage="1"/>
  </sheetPr>
  <dimension ref="A1:M3534"/>
  <sheetViews>
    <sheetView zoomScale="60" zoomScaleNormal="60" workbookViewId="0">
      <selection sqref="A1:M1"/>
    </sheetView>
  </sheetViews>
  <sheetFormatPr defaultColWidth="9.1796875" defaultRowHeight="18.5" x14ac:dyDescent="0.45"/>
  <cols>
    <col min="1" max="1" width="13.1796875" style="816" customWidth="1"/>
    <col min="2" max="2" width="12.81640625" style="816" customWidth="1"/>
    <col min="3" max="3" width="21.453125" style="816" customWidth="1"/>
    <col min="4" max="4" width="11.1796875" style="816" customWidth="1"/>
    <col min="5" max="5" width="19.26953125" style="816" customWidth="1"/>
    <col min="6" max="6" width="50.54296875" style="832" customWidth="1"/>
    <col min="7" max="7" width="28.7265625" style="782" bestFit="1" customWidth="1"/>
    <col min="8" max="8" width="26.1796875" style="782" bestFit="1" customWidth="1"/>
    <col min="9" max="9" width="23.453125" style="782" customWidth="1"/>
    <col min="10" max="12" width="28.7265625" style="782" bestFit="1" customWidth="1"/>
    <col min="13" max="13" width="24.7265625" style="818" customWidth="1"/>
    <col min="14" max="16384" width="9.1796875" style="782"/>
  </cols>
  <sheetData>
    <row r="1" spans="1:13" ht="20.25" customHeight="1" x14ac:dyDescent="0.45">
      <c r="A1" s="931" t="s">
        <v>0</v>
      </c>
      <c r="B1" s="931"/>
      <c r="C1" s="931"/>
      <c r="D1" s="931"/>
      <c r="E1" s="931"/>
      <c r="F1" s="931"/>
      <c r="G1" s="931"/>
      <c r="H1" s="931"/>
      <c r="I1" s="931"/>
      <c r="J1" s="931"/>
      <c r="K1" s="931"/>
      <c r="L1" s="931"/>
      <c r="M1" s="931"/>
    </row>
    <row r="2" spans="1:13" x14ac:dyDescent="0.45">
      <c r="A2" s="930" t="s">
        <v>1310</v>
      </c>
      <c r="B2" s="930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</row>
    <row r="3" spans="1:13" ht="74" x14ac:dyDescent="0.45">
      <c r="A3" s="781" t="s">
        <v>1</v>
      </c>
      <c r="B3" s="781" t="s">
        <v>2</v>
      </c>
      <c r="C3" s="781" t="s">
        <v>3</v>
      </c>
      <c r="D3" s="781" t="s">
        <v>4</v>
      </c>
      <c r="E3" s="781" t="s">
        <v>5</v>
      </c>
      <c r="F3" s="783" t="s">
        <v>6</v>
      </c>
      <c r="G3" s="781" t="s">
        <v>7</v>
      </c>
      <c r="H3" s="781" t="s">
        <v>8</v>
      </c>
      <c r="I3" s="781"/>
      <c r="J3" s="781" t="s">
        <v>9</v>
      </c>
      <c r="K3" s="781" t="s">
        <v>10</v>
      </c>
      <c r="L3" s="781" t="s">
        <v>11</v>
      </c>
      <c r="M3" s="784" t="s">
        <v>12</v>
      </c>
    </row>
    <row r="4" spans="1:13" x14ac:dyDescent="0.45">
      <c r="A4" s="785">
        <v>2</v>
      </c>
      <c r="B4" s="786"/>
      <c r="C4" s="787"/>
      <c r="D4" s="787"/>
      <c r="E4" s="786"/>
      <c r="F4" s="788" t="s">
        <v>18</v>
      </c>
      <c r="G4" s="358">
        <f>G5+G13+G67</f>
        <v>5149005544.8400002</v>
      </c>
      <c r="H4" s="358">
        <f>H5+H13+H67</f>
        <v>2534083500</v>
      </c>
      <c r="I4" s="358"/>
      <c r="J4" s="358">
        <f>J5+J13+J67</f>
        <v>8409733012.8599997</v>
      </c>
      <c r="K4" s="358">
        <f>K5+K13+K67</f>
        <v>11459733012.860001</v>
      </c>
      <c r="L4" s="358">
        <f>L5+L13+L67</f>
        <v>11459733012.860001</v>
      </c>
      <c r="M4" s="789">
        <f>J4+K4+L4</f>
        <v>31329199038.580002</v>
      </c>
    </row>
    <row r="5" spans="1:13" x14ac:dyDescent="0.45">
      <c r="A5" s="785">
        <v>21</v>
      </c>
      <c r="B5" s="786"/>
      <c r="C5" s="787"/>
      <c r="D5" s="787"/>
      <c r="E5" s="786"/>
      <c r="F5" s="788" t="s">
        <v>19</v>
      </c>
      <c r="G5" s="358">
        <f>G6+G9</f>
        <v>256818502.84</v>
      </c>
      <c r="H5" s="358">
        <f t="shared" ref="H5:I5" si="0">H6+H9</f>
        <v>0</v>
      </c>
      <c r="I5" s="358">
        <f t="shared" si="0"/>
        <v>0</v>
      </c>
      <c r="J5" s="358">
        <v>409733012.86000001</v>
      </c>
      <c r="K5" s="358">
        <v>409733012.86000001</v>
      </c>
      <c r="L5" s="358">
        <v>409733012.86000001</v>
      </c>
      <c r="M5" s="789">
        <f t="shared" ref="M5:M68" si="1">J5+K5+L5</f>
        <v>1229199038.5799999</v>
      </c>
    </row>
    <row r="6" spans="1:13" x14ac:dyDescent="0.45">
      <c r="A6" s="785">
        <v>2101</v>
      </c>
      <c r="B6" s="786"/>
      <c r="C6" s="787"/>
      <c r="D6" s="787"/>
      <c r="E6" s="786"/>
      <c r="F6" s="788" t="s">
        <v>20</v>
      </c>
      <c r="G6" s="358">
        <f t="shared" ref="G6:I7" si="2">G7</f>
        <v>241869265.84</v>
      </c>
      <c r="H6" s="358">
        <f t="shared" si="2"/>
        <v>0</v>
      </c>
      <c r="I6" s="358"/>
      <c r="J6" s="358">
        <v>392058313.54000002</v>
      </c>
      <c r="K6" s="358">
        <v>392058313.54000002</v>
      </c>
      <c r="L6" s="358">
        <v>392058313.54000002</v>
      </c>
      <c r="M6" s="789">
        <f t="shared" si="1"/>
        <v>1176174940.6200001</v>
      </c>
    </row>
    <row r="7" spans="1:13" x14ac:dyDescent="0.45">
      <c r="A7" s="785">
        <v>210101</v>
      </c>
      <c r="B7" s="786"/>
      <c r="C7" s="787"/>
      <c r="D7" s="787"/>
      <c r="E7" s="786"/>
      <c r="F7" s="788" t="s">
        <v>21</v>
      </c>
      <c r="G7" s="358">
        <f>G8</f>
        <v>241869265.84</v>
      </c>
      <c r="H7" s="358">
        <f t="shared" si="2"/>
        <v>0</v>
      </c>
      <c r="I7" s="358">
        <f t="shared" si="2"/>
        <v>0</v>
      </c>
      <c r="J7" s="358">
        <v>392058313.54000002</v>
      </c>
      <c r="K7" s="358">
        <v>392058313.54000002</v>
      </c>
      <c r="L7" s="358">
        <v>392058313.54000002</v>
      </c>
      <c r="M7" s="789">
        <f t="shared" si="1"/>
        <v>1176174940.6200001</v>
      </c>
    </row>
    <row r="8" spans="1:13" x14ac:dyDescent="0.45">
      <c r="A8" s="790">
        <v>21010101</v>
      </c>
      <c r="B8" s="791"/>
      <c r="C8" s="792"/>
      <c r="D8" s="792"/>
      <c r="E8" s="791"/>
      <c r="F8" s="793" t="s">
        <v>20</v>
      </c>
      <c r="G8" s="311">
        <v>241869265.84</v>
      </c>
      <c r="H8" s="311"/>
      <c r="I8" s="311"/>
      <c r="J8" s="311">
        <v>392058313.54000002</v>
      </c>
      <c r="K8" s="311">
        <v>392058313.54000002</v>
      </c>
      <c r="L8" s="311">
        <v>392058313.54000002</v>
      </c>
      <c r="M8" s="789">
        <f t="shared" si="1"/>
        <v>1176174940.6200001</v>
      </c>
    </row>
    <row r="9" spans="1:13" x14ac:dyDescent="0.45">
      <c r="A9" s="785">
        <v>2102</v>
      </c>
      <c r="B9" s="786"/>
      <c r="C9" s="787"/>
      <c r="D9" s="787"/>
      <c r="E9" s="786"/>
      <c r="F9" s="788" t="s">
        <v>22</v>
      </c>
      <c r="G9" s="358">
        <f>G10</f>
        <v>14949237</v>
      </c>
      <c r="H9" s="358">
        <f t="shared" ref="H9:I9" si="3">H10</f>
        <v>0</v>
      </c>
      <c r="I9" s="358">
        <f t="shared" si="3"/>
        <v>0</v>
      </c>
      <c r="J9" s="358">
        <v>17674699.32</v>
      </c>
      <c r="K9" s="358">
        <v>17674699.32</v>
      </c>
      <c r="L9" s="358">
        <v>17674699.32</v>
      </c>
      <c r="M9" s="789">
        <f t="shared" si="1"/>
        <v>53024097.960000001</v>
      </c>
    </row>
    <row r="10" spans="1:13" x14ac:dyDescent="0.45">
      <c r="A10" s="785">
        <v>210201</v>
      </c>
      <c r="B10" s="786"/>
      <c r="C10" s="787"/>
      <c r="D10" s="787"/>
      <c r="E10" s="786"/>
      <c r="F10" s="788" t="s">
        <v>23</v>
      </c>
      <c r="G10" s="358">
        <f>G11+G12</f>
        <v>14949237</v>
      </c>
      <c r="H10" s="358">
        <f t="shared" ref="H10:I10" si="4">H11+H12</f>
        <v>0</v>
      </c>
      <c r="I10" s="358">
        <f t="shared" si="4"/>
        <v>0</v>
      </c>
      <c r="J10" s="358">
        <v>17674699.32</v>
      </c>
      <c r="K10" s="358">
        <v>17674699.32</v>
      </c>
      <c r="L10" s="358">
        <v>17674699.32</v>
      </c>
      <c r="M10" s="789">
        <f t="shared" si="1"/>
        <v>53024097.960000001</v>
      </c>
    </row>
    <row r="11" spans="1:13" x14ac:dyDescent="0.45">
      <c r="A11" s="790">
        <v>21020101</v>
      </c>
      <c r="B11" s="791"/>
      <c r="C11" s="792"/>
      <c r="D11" s="792"/>
      <c r="E11" s="791"/>
      <c r="F11" s="793" t="s">
        <v>24</v>
      </c>
      <c r="G11" s="311">
        <v>7914876</v>
      </c>
      <c r="H11" s="311"/>
      <c r="I11" s="311"/>
      <c r="J11" s="311">
        <v>10640338.32</v>
      </c>
      <c r="K11" s="311">
        <v>10640338.32</v>
      </c>
      <c r="L11" s="311">
        <v>10640338.32</v>
      </c>
      <c r="M11" s="789">
        <f t="shared" si="1"/>
        <v>31921014.960000001</v>
      </c>
    </row>
    <row r="12" spans="1:13" x14ac:dyDescent="0.45">
      <c r="A12" s="790">
        <v>21020102</v>
      </c>
      <c r="B12" s="791"/>
      <c r="C12" s="792"/>
      <c r="D12" s="792"/>
      <c r="E12" s="791"/>
      <c r="F12" s="793" t="s">
        <v>25</v>
      </c>
      <c r="G12" s="311">
        <v>7034361</v>
      </c>
      <c r="H12" s="311"/>
      <c r="I12" s="311"/>
      <c r="J12" s="311">
        <v>7034361</v>
      </c>
      <c r="K12" s="311">
        <v>7034361</v>
      </c>
      <c r="L12" s="311">
        <v>7034361</v>
      </c>
      <c r="M12" s="789">
        <f t="shared" si="1"/>
        <v>21103083</v>
      </c>
    </row>
    <row r="13" spans="1:13" x14ac:dyDescent="0.45">
      <c r="A13" s="785">
        <v>22</v>
      </c>
      <c r="B13" s="786"/>
      <c r="C13" s="787"/>
      <c r="D13" s="787"/>
      <c r="E13" s="786"/>
      <c r="F13" s="788" t="s">
        <v>26</v>
      </c>
      <c r="G13" s="358">
        <f>G14</f>
        <v>4192187042</v>
      </c>
      <c r="H13" s="358">
        <f t="shared" ref="H13:L13" si="5">H14</f>
        <v>2526403500</v>
      </c>
      <c r="I13" s="358">
        <f t="shared" si="5"/>
        <v>0</v>
      </c>
      <c r="J13" s="358">
        <f t="shared" si="5"/>
        <v>5000000000</v>
      </c>
      <c r="K13" s="358">
        <f t="shared" si="5"/>
        <v>5550000000</v>
      </c>
      <c r="L13" s="358">
        <f t="shared" si="5"/>
        <v>5550000000</v>
      </c>
      <c r="M13" s="789">
        <f t="shared" si="1"/>
        <v>16100000000</v>
      </c>
    </row>
    <row r="14" spans="1:13" x14ac:dyDescent="0.45">
      <c r="A14" s="785">
        <v>2202</v>
      </c>
      <c r="B14" s="786"/>
      <c r="C14" s="787"/>
      <c r="D14" s="787"/>
      <c r="E14" s="786"/>
      <c r="F14" s="788" t="s">
        <v>27</v>
      </c>
      <c r="G14" s="358">
        <f>G15+G18+G23+G31+G41+G43+G46+G51+G53</f>
        <v>4192187042</v>
      </c>
      <c r="H14" s="358">
        <f t="shared" ref="H14:L14" si="6">H15+H18+H23+H31+H41+H43+H46+H51+H53</f>
        <v>2526403500</v>
      </c>
      <c r="I14" s="358"/>
      <c r="J14" s="358">
        <f>J15+J18+J23+J31+J41+J43+J46+J51+J53</f>
        <v>5000000000</v>
      </c>
      <c r="K14" s="358">
        <f t="shared" si="6"/>
        <v>5550000000</v>
      </c>
      <c r="L14" s="358">
        <f t="shared" si="6"/>
        <v>5550000000</v>
      </c>
      <c r="M14" s="789">
        <f t="shared" si="1"/>
        <v>16100000000</v>
      </c>
    </row>
    <row r="15" spans="1:13" x14ac:dyDescent="0.45">
      <c r="A15" s="785">
        <v>220201</v>
      </c>
      <c r="B15" s="786"/>
      <c r="C15" s="787"/>
      <c r="D15" s="787"/>
      <c r="E15" s="786"/>
      <c r="F15" s="788" t="s">
        <v>28</v>
      </c>
      <c r="G15" s="358">
        <f>SUM(G16:G17)</f>
        <v>2534000000</v>
      </c>
      <c r="H15" s="358">
        <f>SUM(H16:H17)</f>
        <v>839078500</v>
      </c>
      <c r="I15" s="358"/>
      <c r="J15" s="358">
        <f>SUM(J16:J17)</f>
        <v>2062500000</v>
      </c>
      <c r="K15" s="358">
        <f>SUM(K16:K17)</f>
        <v>3362500000</v>
      </c>
      <c r="L15" s="358">
        <f>SUM(L16:L17)</f>
        <v>3362500000</v>
      </c>
      <c r="M15" s="789">
        <f t="shared" si="1"/>
        <v>8787500000</v>
      </c>
    </row>
    <row r="16" spans="1:13" x14ac:dyDescent="0.45">
      <c r="A16" s="790">
        <v>22020101</v>
      </c>
      <c r="B16" s="791"/>
      <c r="C16" s="792"/>
      <c r="D16" s="792"/>
      <c r="E16" s="791"/>
      <c r="F16" s="793" t="s">
        <v>29</v>
      </c>
      <c r="G16" s="311">
        <v>1734000000</v>
      </c>
      <c r="H16" s="311">
        <v>606578500</v>
      </c>
      <c r="I16" s="311"/>
      <c r="J16" s="311">
        <v>800000000</v>
      </c>
      <c r="K16" s="311">
        <v>1600000000</v>
      </c>
      <c r="L16" s="311">
        <v>1600000000</v>
      </c>
      <c r="M16" s="794">
        <f t="shared" si="1"/>
        <v>4000000000</v>
      </c>
    </row>
    <row r="17" spans="1:13" ht="37" x14ac:dyDescent="0.45">
      <c r="A17" s="790">
        <v>22020104</v>
      </c>
      <c r="B17" s="791"/>
      <c r="C17" s="792"/>
      <c r="D17" s="792"/>
      <c r="E17" s="791"/>
      <c r="F17" s="793" t="s">
        <v>220</v>
      </c>
      <c r="G17" s="311">
        <v>800000000</v>
      </c>
      <c r="H17" s="311">
        <v>232500000</v>
      </c>
      <c r="I17" s="311"/>
      <c r="J17" s="311">
        <f>2000000000-237500000-500000000</f>
        <v>1262500000</v>
      </c>
      <c r="K17" s="311">
        <f t="shared" ref="K17:L17" si="7">2000000000-237500000</f>
        <v>1762500000</v>
      </c>
      <c r="L17" s="311">
        <f t="shared" si="7"/>
        <v>1762500000</v>
      </c>
      <c r="M17" s="794">
        <f t="shared" si="1"/>
        <v>4787500000</v>
      </c>
    </row>
    <row r="18" spans="1:13" x14ac:dyDescent="0.45">
      <c r="A18" s="785">
        <v>220202</v>
      </c>
      <c r="B18" s="786"/>
      <c r="C18" s="787"/>
      <c r="D18" s="787"/>
      <c r="E18" s="786"/>
      <c r="F18" s="788" t="s">
        <v>31</v>
      </c>
      <c r="G18" s="358">
        <f>SUM(G19:G22)</f>
        <v>75000000</v>
      </c>
      <c r="H18" s="358">
        <f>SUM(H19:H22)</f>
        <v>17130000</v>
      </c>
      <c r="I18" s="358"/>
      <c r="J18" s="358">
        <f>SUM(J19:J22)</f>
        <v>36500000</v>
      </c>
      <c r="K18" s="358">
        <f>SUM(K19:K22)</f>
        <v>36500000</v>
      </c>
      <c r="L18" s="358">
        <f>SUM(L19:L22)</f>
        <v>36500000</v>
      </c>
      <c r="M18" s="789">
        <f t="shared" si="1"/>
        <v>109500000</v>
      </c>
    </row>
    <row r="19" spans="1:13" x14ac:dyDescent="0.45">
      <c r="A19" s="790">
        <v>22020201</v>
      </c>
      <c r="B19" s="791"/>
      <c r="C19" s="792"/>
      <c r="D19" s="792"/>
      <c r="E19" s="791"/>
      <c r="F19" s="793" t="s">
        <v>32</v>
      </c>
      <c r="G19" s="311">
        <v>50000000</v>
      </c>
      <c r="H19" s="311">
        <v>2500000</v>
      </c>
      <c r="I19" s="311"/>
      <c r="J19" s="311">
        <v>14500000</v>
      </c>
      <c r="K19" s="311">
        <v>14500000</v>
      </c>
      <c r="L19" s="311">
        <v>14500000</v>
      </c>
      <c r="M19" s="794">
        <f t="shared" si="1"/>
        <v>43500000</v>
      </c>
    </row>
    <row r="20" spans="1:13" x14ac:dyDescent="0.45">
      <c r="A20" s="790">
        <v>22020202</v>
      </c>
      <c r="B20" s="791"/>
      <c r="C20" s="792"/>
      <c r="D20" s="792"/>
      <c r="E20" s="791"/>
      <c r="F20" s="793" t="s">
        <v>33</v>
      </c>
      <c r="G20" s="311">
        <v>3000000</v>
      </c>
      <c r="H20" s="311">
        <v>1000000</v>
      </c>
      <c r="I20" s="311"/>
      <c r="J20" s="311">
        <v>7000000</v>
      </c>
      <c r="K20" s="311">
        <v>7000000</v>
      </c>
      <c r="L20" s="311">
        <v>7000000</v>
      </c>
      <c r="M20" s="794">
        <f t="shared" si="1"/>
        <v>21000000</v>
      </c>
    </row>
    <row r="21" spans="1:13" x14ac:dyDescent="0.45">
      <c r="A21" s="790">
        <v>22020203</v>
      </c>
      <c r="B21" s="791"/>
      <c r="C21" s="792"/>
      <c r="D21" s="792"/>
      <c r="E21" s="791"/>
      <c r="F21" s="793" t="s">
        <v>34</v>
      </c>
      <c r="G21" s="311">
        <v>15000000</v>
      </c>
      <c r="H21" s="311">
        <v>11000000</v>
      </c>
      <c r="I21" s="311"/>
      <c r="J21" s="311">
        <v>10000000</v>
      </c>
      <c r="K21" s="311">
        <v>10000000</v>
      </c>
      <c r="L21" s="311">
        <v>10000000</v>
      </c>
      <c r="M21" s="794">
        <f t="shared" si="1"/>
        <v>30000000</v>
      </c>
    </row>
    <row r="22" spans="1:13" x14ac:dyDescent="0.45">
      <c r="A22" s="790">
        <v>22020204</v>
      </c>
      <c r="B22" s="791"/>
      <c r="C22" s="792"/>
      <c r="D22" s="792"/>
      <c r="E22" s="791"/>
      <c r="F22" s="793" t="s">
        <v>316</v>
      </c>
      <c r="G22" s="311">
        <v>7000000</v>
      </c>
      <c r="H22" s="311">
        <v>2630000</v>
      </c>
      <c r="I22" s="311"/>
      <c r="J22" s="311">
        <v>5000000</v>
      </c>
      <c r="K22" s="311">
        <v>5000000</v>
      </c>
      <c r="L22" s="311">
        <v>5000000</v>
      </c>
      <c r="M22" s="794">
        <f t="shared" si="1"/>
        <v>15000000</v>
      </c>
    </row>
    <row r="23" spans="1:13" x14ac:dyDescent="0.45">
      <c r="A23" s="785">
        <v>220203</v>
      </c>
      <c r="B23" s="786"/>
      <c r="C23" s="787"/>
      <c r="D23" s="787"/>
      <c r="E23" s="786"/>
      <c r="F23" s="788" t="s">
        <v>37</v>
      </c>
      <c r="G23" s="358">
        <f>SUM(G24:G30)</f>
        <v>109800000</v>
      </c>
      <c r="H23" s="358">
        <f>SUM(H24:H30)</f>
        <v>68195000</v>
      </c>
      <c r="I23" s="358"/>
      <c r="J23" s="358">
        <f>SUM(J24:J30)</f>
        <v>54000000</v>
      </c>
      <c r="K23" s="358">
        <f>SUM(K24:K30)</f>
        <v>54000000</v>
      </c>
      <c r="L23" s="358">
        <f>SUM(L24:L30)</f>
        <v>54000000</v>
      </c>
      <c r="M23" s="789">
        <f t="shared" si="1"/>
        <v>162000000</v>
      </c>
    </row>
    <row r="24" spans="1:13" ht="37" x14ac:dyDescent="0.45">
      <c r="A24" s="790">
        <v>22020301</v>
      </c>
      <c r="B24" s="791"/>
      <c r="C24" s="792"/>
      <c r="D24" s="792"/>
      <c r="E24" s="791"/>
      <c r="F24" s="793" t="s">
        <v>38</v>
      </c>
      <c r="G24" s="311">
        <v>50000000</v>
      </c>
      <c r="H24" s="311">
        <v>25975000</v>
      </c>
      <c r="I24" s="311"/>
      <c r="J24" s="311">
        <v>10000000</v>
      </c>
      <c r="K24" s="311">
        <v>10000000</v>
      </c>
      <c r="L24" s="311">
        <v>10000000</v>
      </c>
      <c r="M24" s="794">
        <f t="shared" si="1"/>
        <v>30000000</v>
      </c>
    </row>
    <row r="25" spans="1:13" x14ac:dyDescent="0.45">
      <c r="A25" s="790">
        <v>22020302</v>
      </c>
      <c r="B25" s="791"/>
      <c r="C25" s="792"/>
      <c r="D25" s="792"/>
      <c r="E25" s="791"/>
      <c r="F25" s="793" t="s">
        <v>39</v>
      </c>
      <c r="G25" s="311">
        <v>1000000</v>
      </c>
      <c r="H25" s="311">
        <v>720000</v>
      </c>
      <c r="I25" s="311"/>
      <c r="J25" s="311">
        <v>1000000</v>
      </c>
      <c r="K25" s="311">
        <v>1000000</v>
      </c>
      <c r="L25" s="311">
        <v>1000000</v>
      </c>
      <c r="M25" s="794">
        <f t="shared" si="1"/>
        <v>3000000</v>
      </c>
    </row>
    <row r="26" spans="1:13" x14ac:dyDescent="0.45">
      <c r="A26" s="790">
        <v>22020303</v>
      </c>
      <c r="B26" s="791"/>
      <c r="C26" s="792"/>
      <c r="D26" s="792"/>
      <c r="E26" s="791"/>
      <c r="F26" s="793" t="s">
        <v>40</v>
      </c>
      <c r="G26" s="311">
        <v>1000000</v>
      </c>
      <c r="H26" s="311"/>
      <c r="I26" s="311"/>
      <c r="J26" s="311">
        <v>1000000</v>
      </c>
      <c r="K26" s="311">
        <v>1000000</v>
      </c>
      <c r="L26" s="311">
        <v>1000000</v>
      </c>
      <c r="M26" s="794">
        <f t="shared" si="1"/>
        <v>3000000</v>
      </c>
    </row>
    <row r="27" spans="1:13" x14ac:dyDescent="0.45">
      <c r="A27" s="790">
        <v>22020304</v>
      </c>
      <c r="B27" s="791"/>
      <c r="C27" s="792"/>
      <c r="D27" s="792"/>
      <c r="E27" s="791"/>
      <c r="F27" s="793" t="s">
        <v>413</v>
      </c>
      <c r="G27" s="311">
        <v>1000000</v>
      </c>
      <c r="H27" s="311">
        <v>1000000</v>
      </c>
      <c r="I27" s="311"/>
      <c r="J27" s="311">
        <v>1000000</v>
      </c>
      <c r="K27" s="311">
        <v>1000000</v>
      </c>
      <c r="L27" s="311">
        <v>1000000</v>
      </c>
      <c r="M27" s="794">
        <f t="shared" si="1"/>
        <v>3000000</v>
      </c>
    </row>
    <row r="28" spans="1:13" x14ac:dyDescent="0.45">
      <c r="A28" s="790">
        <v>22020306</v>
      </c>
      <c r="B28" s="791"/>
      <c r="C28" s="792"/>
      <c r="D28" s="792"/>
      <c r="E28" s="791"/>
      <c r="F28" s="793" t="s">
        <v>314</v>
      </c>
      <c r="G28" s="311">
        <v>20000000</v>
      </c>
      <c r="H28" s="311">
        <v>10500000</v>
      </c>
      <c r="I28" s="311"/>
      <c r="J28" s="311">
        <v>10000000</v>
      </c>
      <c r="K28" s="311">
        <v>10000000</v>
      </c>
      <c r="L28" s="311">
        <v>10000000</v>
      </c>
      <c r="M28" s="794">
        <f t="shared" si="1"/>
        <v>30000000</v>
      </c>
    </row>
    <row r="29" spans="1:13" x14ac:dyDescent="0.45">
      <c r="A29" s="790">
        <v>22020309</v>
      </c>
      <c r="B29" s="791"/>
      <c r="C29" s="792"/>
      <c r="D29" s="792"/>
      <c r="E29" s="791"/>
      <c r="F29" s="793" t="s">
        <v>221</v>
      </c>
      <c r="G29" s="311">
        <v>1000000</v>
      </c>
      <c r="H29" s="311"/>
      <c r="I29" s="311"/>
      <c r="J29" s="311">
        <v>1000000</v>
      </c>
      <c r="K29" s="311">
        <v>1000000</v>
      </c>
      <c r="L29" s="311">
        <v>1000000</v>
      </c>
      <c r="M29" s="794">
        <f t="shared" si="1"/>
        <v>3000000</v>
      </c>
    </row>
    <row r="30" spans="1:13" x14ac:dyDescent="0.45">
      <c r="A30" s="790">
        <v>22020311</v>
      </c>
      <c r="B30" s="791"/>
      <c r="C30" s="792"/>
      <c r="D30" s="792"/>
      <c r="E30" s="791"/>
      <c r="F30" s="793" t="s">
        <v>414</v>
      </c>
      <c r="G30" s="311">
        <v>35800000</v>
      </c>
      <c r="H30" s="311">
        <v>30000000</v>
      </c>
      <c r="I30" s="311"/>
      <c r="J30" s="311">
        <v>30000000</v>
      </c>
      <c r="K30" s="311">
        <v>30000000</v>
      </c>
      <c r="L30" s="311">
        <v>30000000</v>
      </c>
      <c r="M30" s="794">
        <f t="shared" si="1"/>
        <v>90000000</v>
      </c>
    </row>
    <row r="31" spans="1:13" x14ac:dyDescent="0.45">
      <c r="A31" s="785">
        <v>220204</v>
      </c>
      <c r="B31" s="786"/>
      <c r="C31" s="787"/>
      <c r="D31" s="787"/>
      <c r="E31" s="786"/>
      <c r="F31" s="788" t="s">
        <v>42</v>
      </c>
      <c r="G31" s="358">
        <f>SUM(G32:G40)</f>
        <v>100974042</v>
      </c>
      <c r="H31" s="358">
        <f>SUM(H32:H40)</f>
        <v>132500000</v>
      </c>
      <c r="I31" s="358"/>
      <c r="J31" s="358">
        <f>SUM(J32:J40)</f>
        <v>127500000</v>
      </c>
      <c r="K31" s="358">
        <f>SUM(K32:K40)</f>
        <v>127500000</v>
      </c>
      <c r="L31" s="358">
        <f>SUM(L32:L40)</f>
        <v>127500000</v>
      </c>
      <c r="M31" s="789">
        <f t="shared" si="1"/>
        <v>382500000</v>
      </c>
    </row>
    <row r="32" spans="1:13" ht="37" x14ac:dyDescent="0.45">
      <c r="A32" s="790">
        <v>22020401</v>
      </c>
      <c r="B32" s="791"/>
      <c r="C32" s="792"/>
      <c r="D32" s="792"/>
      <c r="E32" s="791"/>
      <c r="F32" s="793" t="s">
        <v>43</v>
      </c>
      <c r="G32" s="311">
        <v>23941500</v>
      </c>
      <c r="H32" s="311">
        <v>30000000</v>
      </c>
      <c r="I32" s="311"/>
      <c r="J32" s="311">
        <v>30000000</v>
      </c>
      <c r="K32" s="311">
        <v>30000000</v>
      </c>
      <c r="L32" s="311">
        <v>30000000</v>
      </c>
      <c r="M32" s="794">
        <f t="shared" si="1"/>
        <v>90000000</v>
      </c>
    </row>
    <row r="33" spans="1:13" x14ac:dyDescent="0.45">
      <c r="A33" s="790">
        <v>22020402</v>
      </c>
      <c r="B33" s="791"/>
      <c r="C33" s="792"/>
      <c r="D33" s="792"/>
      <c r="E33" s="791"/>
      <c r="F33" s="793" t="s">
        <v>44</v>
      </c>
      <c r="G33" s="311">
        <v>37000000</v>
      </c>
      <c r="H33" s="311">
        <v>30000000</v>
      </c>
      <c r="I33" s="311"/>
      <c r="J33" s="311">
        <v>30000000</v>
      </c>
      <c r="K33" s="311">
        <v>30000000</v>
      </c>
      <c r="L33" s="311">
        <v>30000000</v>
      </c>
      <c r="M33" s="794">
        <f t="shared" si="1"/>
        <v>90000000</v>
      </c>
    </row>
    <row r="34" spans="1:13" ht="37" x14ac:dyDescent="0.45">
      <c r="A34" s="790">
        <v>22020403</v>
      </c>
      <c r="B34" s="791"/>
      <c r="C34" s="792"/>
      <c r="D34" s="792"/>
      <c r="E34" s="791"/>
      <c r="F34" s="793" t="s">
        <v>45</v>
      </c>
      <c r="G34" s="311">
        <v>20000000</v>
      </c>
      <c r="H34" s="311">
        <v>30000000</v>
      </c>
      <c r="I34" s="311"/>
      <c r="J34" s="311">
        <v>30000000</v>
      </c>
      <c r="K34" s="311">
        <v>30000000</v>
      </c>
      <c r="L34" s="311">
        <v>30000000</v>
      </c>
      <c r="M34" s="794">
        <f t="shared" si="1"/>
        <v>90000000</v>
      </c>
    </row>
    <row r="35" spans="1:13" x14ac:dyDescent="0.45">
      <c r="A35" s="790">
        <v>22020404</v>
      </c>
      <c r="B35" s="791"/>
      <c r="C35" s="792"/>
      <c r="D35" s="792"/>
      <c r="E35" s="791"/>
      <c r="F35" s="793" t="s">
        <v>46</v>
      </c>
      <c r="G35" s="311">
        <v>632542</v>
      </c>
      <c r="H35" s="311">
        <v>10000000</v>
      </c>
      <c r="I35" s="311"/>
      <c r="J35" s="311">
        <v>10000000</v>
      </c>
      <c r="K35" s="311">
        <v>10000000</v>
      </c>
      <c r="L35" s="311">
        <v>10000000</v>
      </c>
      <c r="M35" s="794">
        <f t="shared" si="1"/>
        <v>30000000</v>
      </c>
    </row>
    <row r="36" spans="1:13" x14ac:dyDescent="0.45">
      <c r="A36" s="790">
        <v>22020405</v>
      </c>
      <c r="B36" s="791"/>
      <c r="C36" s="792"/>
      <c r="D36" s="792"/>
      <c r="E36" s="791"/>
      <c r="F36" s="793" t="s">
        <v>47</v>
      </c>
      <c r="G36" s="311">
        <v>9000000</v>
      </c>
      <c r="H36" s="311">
        <v>10000000</v>
      </c>
      <c r="I36" s="311"/>
      <c r="J36" s="311">
        <v>10000000</v>
      </c>
      <c r="K36" s="311">
        <v>10000000</v>
      </c>
      <c r="L36" s="311">
        <v>10000000</v>
      </c>
      <c r="M36" s="794">
        <f t="shared" si="1"/>
        <v>30000000</v>
      </c>
    </row>
    <row r="37" spans="1:13" x14ac:dyDescent="0.45">
      <c r="A37" s="790">
        <v>22020406</v>
      </c>
      <c r="B37" s="791"/>
      <c r="C37" s="792"/>
      <c r="D37" s="792"/>
      <c r="E37" s="791"/>
      <c r="F37" s="793" t="s">
        <v>48</v>
      </c>
      <c r="G37" s="311">
        <v>5400000</v>
      </c>
      <c r="H37" s="311">
        <v>10000000</v>
      </c>
      <c r="I37" s="311"/>
      <c r="J37" s="311">
        <v>10000000</v>
      </c>
      <c r="K37" s="311">
        <v>10000000</v>
      </c>
      <c r="L37" s="311">
        <v>10000000</v>
      </c>
      <c r="M37" s="794">
        <f t="shared" si="1"/>
        <v>30000000</v>
      </c>
    </row>
    <row r="38" spans="1:13" x14ac:dyDescent="0.45">
      <c r="A38" s="790">
        <v>22020407</v>
      </c>
      <c r="B38" s="791"/>
      <c r="C38" s="792"/>
      <c r="D38" s="792"/>
      <c r="E38" s="791"/>
      <c r="F38" s="793" t="s">
        <v>942</v>
      </c>
      <c r="G38" s="311"/>
      <c r="H38" s="311">
        <v>2500000</v>
      </c>
      <c r="I38" s="311"/>
      <c r="J38" s="311">
        <v>2500000</v>
      </c>
      <c r="K38" s="311">
        <v>2500000</v>
      </c>
      <c r="L38" s="311">
        <v>2500000</v>
      </c>
      <c r="M38" s="794">
        <f t="shared" si="1"/>
        <v>7500000</v>
      </c>
    </row>
    <row r="39" spans="1:13" ht="37" x14ac:dyDescent="0.45">
      <c r="A39" s="790">
        <v>22020411</v>
      </c>
      <c r="B39" s="791"/>
      <c r="C39" s="792"/>
      <c r="D39" s="792"/>
      <c r="E39" s="791"/>
      <c r="F39" s="793" t="s">
        <v>415</v>
      </c>
      <c r="G39" s="311">
        <v>5000000</v>
      </c>
      <c r="H39" s="311">
        <v>5000000</v>
      </c>
      <c r="I39" s="311"/>
      <c r="J39" s="311">
        <v>5000000</v>
      </c>
      <c r="K39" s="311">
        <v>5000000</v>
      </c>
      <c r="L39" s="311">
        <v>5000000</v>
      </c>
      <c r="M39" s="794">
        <f t="shared" si="1"/>
        <v>15000000</v>
      </c>
    </row>
    <row r="40" spans="1:13" x14ac:dyDescent="0.45">
      <c r="A40" s="790">
        <v>22020412</v>
      </c>
      <c r="B40" s="791"/>
      <c r="C40" s="792"/>
      <c r="D40" s="792"/>
      <c r="E40" s="791"/>
      <c r="F40" s="793" t="s">
        <v>385</v>
      </c>
      <c r="G40" s="311"/>
      <c r="H40" s="311">
        <v>5000000</v>
      </c>
      <c r="I40" s="311"/>
      <c r="J40" s="311"/>
      <c r="K40" s="311"/>
      <c r="L40" s="311"/>
      <c r="M40" s="794">
        <f t="shared" si="1"/>
        <v>0</v>
      </c>
    </row>
    <row r="41" spans="1:13" x14ac:dyDescent="0.45">
      <c r="A41" s="785">
        <v>220205</v>
      </c>
      <c r="B41" s="786"/>
      <c r="C41" s="787"/>
      <c r="D41" s="787"/>
      <c r="E41" s="786"/>
      <c r="F41" s="788" t="s">
        <v>49</v>
      </c>
      <c r="G41" s="358">
        <f>G42</f>
        <v>0</v>
      </c>
      <c r="H41" s="358">
        <f t="shared" ref="H41:L41" si="8">H42</f>
        <v>2500000</v>
      </c>
      <c r="I41" s="358"/>
      <c r="J41" s="358">
        <f t="shared" si="8"/>
        <v>2500000</v>
      </c>
      <c r="K41" s="358">
        <f t="shared" si="8"/>
        <v>2500000</v>
      </c>
      <c r="L41" s="358">
        <f t="shared" si="8"/>
        <v>2500000</v>
      </c>
      <c r="M41" s="789">
        <f t="shared" si="1"/>
        <v>7500000</v>
      </c>
    </row>
    <row r="42" spans="1:13" x14ac:dyDescent="0.45">
      <c r="A42" s="790">
        <v>22020501</v>
      </c>
      <c r="B42" s="791"/>
      <c r="C42" s="792"/>
      <c r="D42" s="792"/>
      <c r="E42" s="791"/>
      <c r="F42" s="793" t="s">
        <v>50</v>
      </c>
      <c r="G42" s="311"/>
      <c r="H42" s="311">
        <v>2500000</v>
      </c>
      <c r="I42" s="311"/>
      <c r="J42" s="311">
        <v>2500000</v>
      </c>
      <c r="K42" s="311">
        <v>2500000</v>
      </c>
      <c r="L42" s="311">
        <v>2500000</v>
      </c>
      <c r="M42" s="794">
        <f t="shared" si="1"/>
        <v>7500000</v>
      </c>
    </row>
    <row r="43" spans="1:13" x14ac:dyDescent="0.45">
      <c r="A43" s="785">
        <v>220206</v>
      </c>
      <c r="B43" s="786"/>
      <c r="C43" s="787"/>
      <c r="D43" s="787"/>
      <c r="E43" s="786"/>
      <c r="F43" s="788" t="s">
        <v>51</v>
      </c>
      <c r="G43" s="358">
        <f>SUM(G44:G45)</f>
        <v>934210000</v>
      </c>
      <c r="H43" s="358">
        <f>SUM(H44:H45)</f>
        <v>915000000</v>
      </c>
      <c r="I43" s="358"/>
      <c r="J43" s="358">
        <f>SUM(J44:J45)</f>
        <v>1415000000</v>
      </c>
      <c r="K43" s="358">
        <f>SUM(K44:K45)</f>
        <v>1415000000</v>
      </c>
      <c r="L43" s="358">
        <f>SUM(L44:L45)</f>
        <v>1415000000</v>
      </c>
      <c r="M43" s="789">
        <f t="shared" si="1"/>
        <v>4245000000</v>
      </c>
    </row>
    <row r="44" spans="1:13" x14ac:dyDescent="0.45">
      <c r="A44" s="790">
        <v>22020601</v>
      </c>
      <c r="B44" s="791"/>
      <c r="C44" s="792"/>
      <c r="D44" s="792"/>
      <c r="E44" s="791"/>
      <c r="F44" s="793" t="s">
        <v>52</v>
      </c>
      <c r="G44" s="311">
        <v>9020000</v>
      </c>
      <c r="H44" s="311">
        <v>15000000</v>
      </c>
      <c r="I44" s="311"/>
      <c r="J44" s="311">
        <v>15000000</v>
      </c>
      <c r="K44" s="311">
        <v>15000000</v>
      </c>
      <c r="L44" s="311">
        <v>15000000</v>
      </c>
      <c r="M44" s="794">
        <f t="shared" si="1"/>
        <v>45000000</v>
      </c>
    </row>
    <row r="45" spans="1:13" x14ac:dyDescent="0.45">
      <c r="A45" s="790">
        <v>22020604</v>
      </c>
      <c r="B45" s="791"/>
      <c r="C45" s="792"/>
      <c r="D45" s="792"/>
      <c r="E45" s="791"/>
      <c r="F45" s="793" t="s">
        <v>943</v>
      </c>
      <c r="G45" s="311">
        <v>925190000</v>
      </c>
      <c r="H45" s="311">
        <v>900000000</v>
      </c>
      <c r="I45" s="311"/>
      <c r="J45" s="311">
        <v>1400000000</v>
      </c>
      <c r="K45" s="311">
        <v>1400000000</v>
      </c>
      <c r="L45" s="311">
        <v>1400000000</v>
      </c>
      <c r="M45" s="794">
        <f t="shared" si="1"/>
        <v>4200000000</v>
      </c>
    </row>
    <row r="46" spans="1:13" x14ac:dyDescent="0.45">
      <c r="A46" s="785">
        <v>220208</v>
      </c>
      <c r="B46" s="786"/>
      <c r="C46" s="787"/>
      <c r="D46" s="787"/>
      <c r="E46" s="786"/>
      <c r="F46" s="788" t="s">
        <v>54</v>
      </c>
      <c r="G46" s="358">
        <f>SUM(G47:G50)</f>
        <v>62100000</v>
      </c>
      <c r="H46" s="358">
        <f>SUM(H47:H50)</f>
        <v>70000000</v>
      </c>
      <c r="I46" s="358"/>
      <c r="J46" s="358">
        <f>SUM(J47:J50)</f>
        <v>70000000</v>
      </c>
      <c r="K46" s="358">
        <f>SUM(K47:K50)</f>
        <v>70000000</v>
      </c>
      <c r="L46" s="358">
        <f>SUM(L47:L50)</f>
        <v>70000000</v>
      </c>
      <c r="M46" s="789">
        <f t="shared" si="1"/>
        <v>210000000</v>
      </c>
    </row>
    <row r="47" spans="1:13" x14ac:dyDescent="0.45">
      <c r="A47" s="790">
        <v>22020801</v>
      </c>
      <c r="B47" s="791"/>
      <c r="C47" s="792"/>
      <c r="D47" s="792"/>
      <c r="E47" s="791"/>
      <c r="F47" s="793" t="s">
        <v>55</v>
      </c>
      <c r="G47" s="311">
        <v>48600000</v>
      </c>
      <c r="H47" s="311">
        <v>30000000</v>
      </c>
      <c r="I47" s="311"/>
      <c r="J47" s="311">
        <v>30000000</v>
      </c>
      <c r="K47" s="311">
        <v>30000000</v>
      </c>
      <c r="L47" s="311">
        <v>30000000</v>
      </c>
      <c r="M47" s="794">
        <f t="shared" si="1"/>
        <v>90000000</v>
      </c>
    </row>
    <row r="48" spans="1:13" x14ac:dyDescent="0.45">
      <c r="A48" s="790">
        <v>22020802</v>
      </c>
      <c r="B48" s="791"/>
      <c r="C48" s="792"/>
      <c r="D48" s="792"/>
      <c r="E48" s="791"/>
      <c r="F48" s="793" t="s">
        <v>517</v>
      </c>
      <c r="G48" s="311">
        <v>8000000</v>
      </c>
      <c r="H48" s="311">
        <v>30000000</v>
      </c>
      <c r="I48" s="311"/>
      <c r="J48" s="311">
        <v>30000000</v>
      </c>
      <c r="K48" s="311">
        <v>30000000</v>
      </c>
      <c r="L48" s="311">
        <v>30000000</v>
      </c>
      <c r="M48" s="794">
        <f t="shared" si="1"/>
        <v>90000000</v>
      </c>
    </row>
    <row r="49" spans="1:13" x14ac:dyDescent="0.45">
      <c r="A49" s="790">
        <v>22020805</v>
      </c>
      <c r="B49" s="791"/>
      <c r="C49" s="792"/>
      <c r="D49" s="792"/>
      <c r="E49" s="791"/>
      <c r="F49" s="793" t="s">
        <v>436</v>
      </c>
      <c r="G49" s="311">
        <v>5500000</v>
      </c>
      <c r="H49" s="311"/>
      <c r="I49" s="311"/>
      <c r="J49" s="311"/>
      <c r="K49" s="311"/>
      <c r="L49" s="311"/>
      <c r="M49" s="794">
        <f t="shared" si="1"/>
        <v>0</v>
      </c>
    </row>
    <row r="50" spans="1:13" x14ac:dyDescent="0.45">
      <c r="A50" s="790">
        <v>22020806</v>
      </c>
      <c r="B50" s="791"/>
      <c r="C50" s="792"/>
      <c r="D50" s="792"/>
      <c r="E50" s="791"/>
      <c r="F50" s="793" t="s">
        <v>945</v>
      </c>
      <c r="G50" s="311"/>
      <c r="H50" s="311">
        <v>10000000</v>
      </c>
      <c r="I50" s="311"/>
      <c r="J50" s="311">
        <v>10000000</v>
      </c>
      <c r="K50" s="311">
        <v>10000000</v>
      </c>
      <c r="L50" s="311">
        <v>10000000</v>
      </c>
      <c r="M50" s="794">
        <f t="shared" si="1"/>
        <v>30000000</v>
      </c>
    </row>
    <row r="51" spans="1:13" x14ac:dyDescent="0.45">
      <c r="A51" s="785">
        <v>220209</v>
      </c>
      <c r="B51" s="786"/>
      <c r="C51" s="787"/>
      <c r="D51" s="787"/>
      <c r="E51" s="786"/>
      <c r="F51" s="788" t="s">
        <v>271</v>
      </c>
      <c r="G51" s="358">
        <f>SUM(G52:G52)</f>
        <v>24000000</v>
      </c>
      <c r="H51" s="358">
        <f>SUM(H52:H52)</f>
        <v>24000000</v>
      </c>
      <c r="I51" s="358"/>
      <c r="J51" s="358">
        <f>SUM(J52:J52)</f>
        <v>24000000</v>
      </c>
      <c r="K51" s="358">
        <f>SUM(K52:K52)</f>
        <v>24000000</v>
      </c>
      <c r="L51" s="358">
        <f>SUM(L52:L52)</f>
        <v>24000000</v>
      </c>
      <c r="M51" s="789">
        <f t="shared" si="1"/>
        <v>72000000</v>
      </c>
    </row>
    <row r="52" spans="1:13" x14ac:dyDescent="0.45">
      <c r="A52" s="790">
        <v>22020901</v>
      </c>
      <c r="B52" s="791"/>
      <c r="C52" s="792"/>
      <c r="D52" s="792"/>
      <c r="E52" s="791"/>
      <c r="F52" s="793" t="s">
        <v>315</v>
      </c>
      <c r="G52" s="311">
        <v>24000000</v>
      </c>
      <c r="H52" s="311">
        <v>24000000</v>
      </c>
      <c r="I52" s="311"/>
      <c r="J52" s="311">
        <v>24000000</v>
      </c>
      <c r="K52" s="311">
        <v>24000000</v>
      </c>
      <c r="L52" s="311">
        <v>24000000</v>
      </c>
      <c r="M52" s="794">
        <f t="shared" si="1"/>
        <v>72000000</v>
      </c>
    </row>
    <row r="53" spans="1:13" x14ac:dyDescent="0.45">
      <c r="A53" s="785">
        <v>220210</v>
      </c>
      <c r="B53" s="786"/>
      <c r="C53" s="787"/>
      <c r="D53" s="787"/>
      <c r="E53" s="786"/>
      <c r="F53" s="788" t="s">
        <v>57</v>
      </c>
      <c r="G53" s="358">
        <f>SUM(G54:G66)</f>
        <v>352103000</v>
      </c>
      <c r="H53" s="358">
        <f>SUM(H54:H66)</f>
        <v>458000000</v>
      </c>
      <c r="I53" s="358"/>
      <c r="J53" s="358">
        <f>SUM(J54:J66)</f>
        <v>1208000000</v>
      </c>
      <c r="K53" s="358">
        <f>SUM(K54:K66)</f>
        <v>458000000</v>
      </c>
      <c r="L53" s="358">
        <f>SUM(L54:L66)</f>
        <v>458000000</v>
      </c>
      <c r="M53" s="789">
        <f t="shared" si="1"/>
        <v>2124000000</v>
      </c>
    </row>
    <row r="54" spans="1:13" x14ac:dyDescent="0.45">
      <c r="A54" s="790">
        <v>22021001</v>
      </c>
      <c r="B54" s="791"/>
      <c r="C54" s="792"/>
      <c r="D54" s="792"/>
      <c r="E54" s="791"/>
      <c r="F54" s="793" t="s">
        <v>58</v>
      </c>
      <c r="G54" s="311">
        <v>21500000</v>
      </c>
      <c r="H54" s="311">
        <v>50000000</v>
      </c>
      <c r="I54" s="311"/>
      <c r="J54" s="311">
        <v>50000000</v>
      </c>
      <c r="K54" s="311">
        <v>50000000</v>
      </c>
      <c r="L54" s="311">
        <v>50000000</v>
      </c>
      <c r="M54" s="794">
        <f t="shared" si="1"/>
        <v>150000000</v>
      </c>
    </row>
    <row r="55" spans="1:13" x14ac:dyDescent="0.45">
      <c r="A55" s="790">
        <v>22021002</v>
      </c>
      <c r="B55" s="791"/>
      <c r="C55" s="792"/>
      <c r="D55" s="792"/>
      <c r="E55" s="791"/>
      <c r="F55" s="793" t="s">
        <v>59</v>
      </c>
      <c r="G55" s="311">
        <v>36300000</v>
      </c>
      <c r="H55" s="311">
        <v>20000000</v>
      </c>
      <c r="I55" s="311"/>
      <c r="J55" s="311">
        <v>20000000</v>
      </c>
      <c r="K55" s="311">
        <v>20000000</v>
      </c>
      <c r="L55" s="311">
        <v>20000000</v>
      </c>
      <c r="M55" s="794">
        <f t="shared" si="1"/>
        <v>60000000</v>
      </c>
    </row>
    <row r="56" spans="1:13" x14ac:dyDescent="0.45">
      <c r="A56" s="790">
        <v>22021003</v>
      </c>
      <c r="B56" s="791"/>
      <c r="C56" s="792"/>
      <c r="D56" s="792"/>
      <c r="E56" s="791"/>
      <c r="F56" s="793" t="s">
        <v>60</v>
      </c>
      <c r="G56" s="311"/>
      <c r="H56" s="311">
        <v>40000000</v>
      </c>
      <c r="I56" s="311"/>
      <c r="J56" s="311">
        <v>40000000</v>
      </c>
      <c r="K56" s="311">
        <v>40000000</v>
      </c>
      <c r="L56" s="311">
        <v>40000000</v>
      </c>
      <c r="M56" s="794">
        <f t="shared" si="1"/>
        <v>120000000</v>
      </c>
    </row>
    <row r="57" spans="1:13" x14ac:dyDescent="0.45">
      <c r="A57" s="790">
        <v>22021004</v>
      </c>
      <c r="B57" s="791"/>
      <c r="C57" s="792"/>
      <c r="D57" s="792"/>
      <c r="E57" s="791"/>
      <c r="F57" s="793" t="s">
        <v>61</v>
      </c>
      <c r="G57" s="311">
        <v>13633000</v>
      </c>
      <c r="H57" s="311">
        <v>20000000</v>
      </c>
      <c r="I57" s="311"/>
      <c r="J57" s="311">
        <v>20000000</v>
      </c>
      <c r="K57" s="311">
        <v>20000000</v>
      </c>
      <c r="L57" s="311">
        <v>20000000</v>
      </c>
      <c r="M57" s="794">
        <f t="shared" si="1"/>
        <v>60000000</v>
      </c>
    </row>
    <row r="58" spans="1:13" x14ac:dyDescent="0.45">
      <c r="A58" s="790">
        <v>22021006</v>
      </c>
      <c r="B58" s="791"/>
      <c r="C58" s="792"/>
      <c r="D58" s="792"/>
      <c r="E58" s="791"/>
      <c r="F58" s="793" t="s">
        <v>62</v>
      </c>
      <c r="G58" s="311"/>
      <c r="H58" s="311">
        <v>3000000</v>
      </c>
      <c r="I58" s="311"/>
      <c r="J58" s="311">
        <v>3000000</v>
      </c>
      <c r="K58" s="311">
        <v>3000000</v>
      </c>
      <c r="L58" s="311">
        <v>3000000</v>
      </c>
      <c r="M58" s="794">
        <f t="shared" si="1"/>
        <v>9000000</v>
      </c>
    </row>
    <row r="59" spans="1:13" x14ac:dyDescent="0.45">
      <c r="A59" s="790">
        <v>22021007</v>
      </c>
      <c r="B59" s="791"/>
      <c r="C59" s="792"/>
      <c r="D59" s="792"/>
      <c r="E59" s="791"/>
      <c r="F59" s="793" t="s">
        <v>63</v>
      </c>
      <c r="G59" s="311"/>
      <c r="H59" s="311">
        <v>40000000</v>
      </c>
      <c r="I59" s="311"/>
      <c r="J59" s="311">
        <v>40000000</v>
      </c>
      <c r="K59" s="311">
        <v>40000000</v>
      </c>
      <c r="L59" s="311">
        <v>40000000</v>
      </c>
      <c r="M59" s="794">
        <f t="shared" si="1"/>
        <v>120000000</v>
      </c>
    </row>
    <row r="60" spans="1:13" x14ac:dyDescent="0.45">
      <c r="A60" s="790">
        <v>22021019</v>
      </c>
      <c r="B60" s="791"/>
      <c r="C60" s="792"/>
      <c r="D60" s="792"/>
      <c r="E60" s="791"/>
      <c r="F60" s="793" t="s">
        <v>660</v>
      </c>
      <c r="G60" s="311">
        <v>95000000</v>
      </c>
      <c r="H60" s="311">
        <v>50000000</v>
      </c>
      <c r="I60" s="311"/>
      <c r="J60" s="311">
        <v>300000000</v>
      </c>
      <c r="K60" s="311">
        <v>50000000</v>
      </c>
      <c r="L60" s="311">
        <v>50000000</v>
      </c>
      <c r="M60" s="794">
        <f t="shared" si="1"/>
        <v>400000000</v>
      </c>
    </row>
    <row r="61" spans="1:13" x14ac:dyDescent="0.45">
      <c r="A61" s="790">
        <v>22021024</v>
      </c>
      <c r="B61" s="791"/>
      <c r="C61" s="792"/>
      <c r="D61" s="792"/>
      <c r="E61" s="791"/>
      <c r="F61" s="793" t="s">
        <v>65</v>
      </c>
      <c r="G61" s="311">
        <v>17600000</v>
      </c>
      <c r="H61" s="311">
        <v>25000000</v>
      </c>
      <c r="I61" s="311"/>
      <c r="J61" s="311">
        <v>25000000</v>
      </c>
      <c r="K61" s="311">
        <v>25000000</v>
      </c>
      <c r="L61" s="311">
        <v>25000000</v>
      </c>
      <c r="M61" s="794">
        <f t="shared" si="1"/>
        <v>75000000</v>
      </c>
    </row>
    <row r="62" spans="1:13" x14ac:dyDescent="0.45">
      <c r="A62" s="790">
        <v>22021026</v>
      </c>
      <c r="B62" s="791"/>
      <c r="C62" s="792"/>
      <c r="D62" s="792"/>
      <c r="E62" s="791"/>
      <c r="F62" s="793" t="s">
        <v>66</v>
      </c>
      <c r="G62" s="311">
        <v>76500000</v>
      </c>
      <c r="H62" s="311">
        <v>30000000</v>
      </c>
      <c r="I62" s="311"/>
      <c r="J62" s="311">
        <v>30000000</v>
      </c>
      <c r="K62" s="311">
        <v>30000000</v>
      </c>
      <c r="L62" s="311">
        <v>30000000</v>
      </c>
      <c r="M62" s="794">
        <f t="shared" si="1"/>
        <v>90000000</v>
      </c>
    </row>
    <row r="63" spans="1:13" x14ac:dyDescent="0.45">
      <c r="A63" s="790">
        <v>22021027</v>
      </c>
      <c r="B63" s="791"/>
      <c r="C63" s="792"/>
      <c r="D63" s="792"/>
      <c r="E63" s="791"/>
      <c r="F63" s="793" t="s">
        <v>227</v>
      </c>
      <c r="G63" s="311">
        <v>65570000</v>
      </c>
      <c r="H63" s="311">
        <v>30000000</v>
      </c>
      <c r="I63" s="311"/>
      <c r="J63" s="311">
        <v>30000000</v>
      </c>
      <c r="K63" s="311">
        <v>30000000</v>
      </c>
      <c r="L63" s="311">
        <v>30000000</v>
      </c>
      <c r="M63" s="794">
        <f t="shared" si="1"/>
        <v>90000000</v>
      </c>
    </row>
    <row r="64" spans="1:13" x14ac:dyDescent="0.45">
      <c r="A64" s="790">
        <v>22021031</v>
      </c>
      <c r="B64" s="791"/>
      <c r="C64" s="792"/>
      <c r="D64" s="792"/>
      <c r="E64" s="791"/>
      <c r="F64" s="793" t="s">
        <v>317</v>
      </c>
      <c r="G64" s="311">
        <v>9500000</v>
      </c>
      <c r="H64" s="311">
        <v>50000000</v>
      </c>
      <c r="I64" s="311"/>
      <c r="J64" s="311">
        <v>50000000</v>
      </c>
      <c r="K64" s="311">
        <v>50000000</v>
      </c>
      <c r="L64" s="311">
        <v>50000000</v>
      </c>
      <c r="M64" s="794">
        <f t="shared" si="1"/>
        <v>150000000</v>
      </c>
    </row>
    <row r="65" spans="1:13" x14ac:dyDescent="0.45">
      <c r="A65" s="790">
        <v>22021034</v>
      </c>
      <c r="B65" s="791"/>
      <c r="C65" s="792"/>
      <c r="D65" s="792"/>
      <c r="E65" s="791"/>
      <c r="F65" s="793" t="s">
        <v>388</v>
      </c>
      <c r="G65" s="311">
        <v>9500000</v>
      </c>
      <c r="H65" s="311">
        <v>50000000</v>
      </c>
      <c r="I65" s="311"/>
      <c r="J65" s="311">
        <v>500000000</v>
      </c>
      <c r="K65" s="311">
        <v>50000000</v>
      </c>
      <c r="L65" s="311">
        <v>50000000</v>
      </c>
      <c r="M65" s="794">
        <f t="shared" si="1"/>
        <v>600000000</v>
      </c>
    </row>
    <row r="66" spans="1:13" x14ac:dyDescent="0.45">
      <c r="A66" s="790">
        <v>22021038</v>
      </c>
      <c r="B66" s="791"/>
      <c r="C66" s="792"/>
      <c r="D66" s="792"/>
      <c r="E66" s="791"/>
      <c r="F66" s="793" t="s">
        <v>228</v>
      </c>
      <c r="G66" s="311">
        <v>7000000</v>
      </c>
      <c r="H66" s="311">
        <v>50000000</v>
      </c>
      <c r="I66" s="311"/>
      <c r="J66" s="311">
        <v>100000000</v>
      </c>
      <c r="K66" s="311">
        <v>50000000</v>
      </c>
      <c r="L66" s="311">
        <v>50000000</v>
      </c>
      <c r="M66" s="794">
        <f t="shared" si="1"/>
        <v>200000000</v>
      </c>
    </row>
    <row r="67" spans="1:13" x14ac:dyDescent="0.45">
      <c r="A67" s="785">
        <v>23</v>
      </c>
      <c r="B67" s="786"/>
      <c r="C67" s="787"/>
      <c r="D67" s="787"/>
      <c r="E67" s="786"/>
      <c r="F67" s="788" t="s">
        <v>69</v>
      </c>
      <c r="G67" s="358">
        <f>G68+G77</f>
        <v>700000000</v>
      </c>
      <c r="H67" s="358">
        <f t="shared" ref="H67:L67" si="9">H68+H77</f>
        <v>7680000</v>
      </c>
      <c r="I67" s="358"/>
      <c r="J67" s="358">
        <f t="shared" si="9"/>
        <v>3000000000</v>
      </c>
      <c r="K67" s="358">
        <f t="shared" si="9"/>
        <v>5500000000</v>
      </c>
      <c r="L67" s="358">
        <f t="shared" si="9"/>
        <v>5500000000</v>
      </c>
      <c r="M67" s="789">
        <f t="shared" si="1"/>
        <v>14000000000</v>
      </c>
    </row>
    <row r="68" spans="1:13" x14ac:dyDescent="0.45">
      <c r="A68" s="785">
        <v>2301</v>
      </c>
      <c r="B68" s="786"/>
      <c r="C68" s="787"/>
      <c r="D68" s="787"/>
      <c r="E68" s="786"/>
      <c r="F68" s="788" t="s">
        <v>70</v>
      </c>
      <c r="G68" s="358">
        <f t="shared" ref="G68:L68" si="10">G69</f>
        <v>700000000</v>
      </c>
      <c r="H68" s="358">
        <f t="shared" si="10"/>
        <v>7680000</v>
      </c>
      <c r="I68" s="358"/>
      <c r="J68" s="358">
        <f t="shared" si="10"/>
        <v>440000000</v>
      </c>
      <c r="K68" s="358">
        <f t="shared" si="10"/>
        <v>1100000000</v>
      </c>
      <c r="L68" s="358">
        <f t="shared" si="10"/>
        <v>1100000000</v>
      </c>
      <c r="M68" s="789">
        <f t="shared" si="1"/>
        <v>2640000000</v>
      </c>
    </row>
    <row r="69" spans="1:13" x14ac:dyDescent="0.45">
      <c r="A69" s="785">
        <v>230101</v>
      </c>
      <c r="B69" s="786"/>
      <c r="C69" s="787"/>
      <c r="D69" s="787"/>
      <c r="E69" s="786"/>
      <c r="F69" s="788" t="s">
        <v>71</v>
      </c>
      <c r="G69" s="358">
        <f>SUM(G70:G76)</f>
        <v>700000000</v>
      </c>
      <c r="H69" s="358">
        <f>SUM(H70:H76)</f>
        <v>7680000</v>
      </c>
      <c r="I69" s="358"/>
      <c r="J69" s="358">
        <f>SUM(J70:J76)</f>
        <v>440000000</v>
      </c>
      <c r="K69" s="358">
        <f>SUM(K70:K76)</f>
        <v>1100000000</v>
      </c>
      <c r="L69" s="358">
        <f>SUM(L70:L76)</f>
        <v>1100000000</v>
      </c>
      <c r="M69" s="789">
        <f t="shared" ref="M69:M79" si="11">J69+K69+L69</f>
        <v>2640000000</v>
      </c>
    </row>
    <row r="70" spans="1:13" ht="37" x14ac:dyDescent="0.45">
      <c r="A70" s="790">
        <v>23010112</v>
      </c>
      <c r="B70" s="791"/>
      <c r="C70" s="792"/>
      <c r="D70" s="792"/>
      <c r="E70" s="791"/>
      <c r="F70" s="793" t="s">
        <v>232</v>
      </c>
      <c r="G70" s="311">
        <v>300000000</v>
      </c>
      <c r="H70" s="311">
        <v>7680000</v>
      </c>
      <c r="I70" s="311"/>
      <c r="J70" s="311">
        <v>40000000</v>
      </c>
      <c r="K70" s="311">
        <v>40000000</v>
      </c>
      <c r="L70" s="311">
        <v>40000000</v>
      </c>
      <c r="M70" s="794">
        <f t="shared" si="11"/>
        <v>120000000</v>
      </c>
    </row>
    <row r="71" spans="1:13" x14ac:dyDescent="0.45">
      <c r="A71" s="790">
        <v>23010113</v>
      </c>
      <c r="B71" s="791"/>
      <c r="C71" s="792"/>
      <c r="D71" s="792"/>
      <c r="E71" s="791"/>
      <c r="F71" s="793" t="s">
        <v>233</v>
      </c>
      <c r="G71" s="311">
        <v>100000000</v>
      </c>
      <c r="H71" s="311"/>
      <c r="I71" s="311"/>
      <c r="J71" s="311">
        <v>300000000</v>
      </c>
      <c r="K71" s="311">
        <v>480000000</v>
      </c>
      <c r="L71" s="311">
        <v>480000000</v>
      </c>
      <c r="M71" s="794">
        <f t="shared" si="11"/>
        <v>1260000000</v>
      </c>
    </row>
    <row r="72" spans="1:13" x14ac:dyDescent="0.45">
      <c r="A72" s="790">
        <v>23010114</v>
      </c>
      <c r="B72" s="791"/>
      <c r="C72" s="792"/>
      <c r="D72" s="792"/>
      <c r="E72" s="791"/>
      <c r="F72" s="793" t="s">
        <v>234</v>
      </c>
      <c r="G72" s="311">
        <v>50000000</v>
      </c>
      <c r="H72" s="311"/>
      <c r="I72" s="311"/>
      <c r="J72" s="311">
        <v>50000000</v>
      </c>
      <c r="K72" s="311">
        <v>30000000</v>
      </c>
      <c r="L72" s="311">
        <v>30000000</v>
      </c>
      <c r="M72" s="794">
        <f t="shared" si="11"/>
        <v>110000000</v>
      </c>
    </row>
    <row r="73" spans="1:13" x14ac:dyDescent="0.45">
      <c r="A73" s="790">
        <v>23010115</v>
      </c>
      <c r="B73" s="791"/>
      <c r="C73" s="792"/>
      <c r="D73" s="792"/>
      <c r="E73" s="791"/>
      <c r="F73" s="793" t="s">
        <v>235</v>
      </c>
      <c r="G73" s="311">
        <v>50000000</v>
      </c>
      <c r="H73" s="311"/>
      <c r="I73" s="311"/>
      <c r="J73" s="311">
        <v>50000000</v>
      </c>
      <c r="K73" s="311">
        <v>50000000</v>
      </c>
      <c r="L73" s="311">
        <v>50000000</v>
      </c>
      <c r="M73" s="794">
        <f t="shared" si="11"/>
        <v>150000000</v>
      </c>
    </row>
    <row r="74" spans="1:13" x14ac:dyDescent="0.45">
      <c r="A74" s="790">
        <v>23010117</v>
      </c>
      <c r="B74" s="791"/>
      <c r="C74" s="792"/>
      <c r="D74" s="792"/>
      <c r="E74" s="791"/>
      <c r="F74" s="793" t="s">
        <v>283</v>
      </c>
      <c r="G74" s="311">
        <v>50000000</v>
      </c>
      <c r="H74" s="311"/>
      <c r="I74" s="311"/>
      <c r="J74" s="311"/>
      <c r="K74" s="311">
        <v>50000000</v>
      </c>
      <c r="L74" s="311">
        <v>50000000</v>
      </c>
      <c r="M74" s="794">
        <f t="shared" si="11"/>
        <v>100000000</v>
      </c>
    </row>
    <row r="75" spans="1:13" x14ac:dyDescent="0.45">
      <c r="A75" s="790">
        <v>23010118</v>
      </c>
      <c r="B75" s="791"/>
      <c r="C75" s="792"/>
      <c r="D75" s="792"/>
      <c r="E75" s="791"/>
      <c r="F75" s="793" t="s">
        <v>285</v>
      </c>
      <c r="G75" s="311"/>
      <c r="H75" s="311"/>
      <c r="I75" s="311"/>
      <c r="J75" s="311"/>
      <c r="K75" s="311">
        <v>150000000</v>
      </c>
      <c r="L75" s="311">
        <v>150000000</v>
      </c>
      <c r="M75" s="794">
        <f t="shared" si="11"/>
        <v>300000000</v>
      </c>
    </row>
    <row r="76" spans="1:13" ht="37" x14ac:dyDescent="0.45">
      <c r="A76" s="790">
        <v>23010120</v>
      </c>
      <c r="B76" s="791"/>
      <c r="C76" s="792"/>
      <c r="D76" s="792"/>
      <c r="E76" s="791"/>
      <c r="F76" s="793" t="s">
        <v>956</v>
      </c>
      <c r="G76" s="311">
        <v>150000000</v>
      </c>
      <c r="H76" s="311"/>
      <c r="I76" s="311"/>
      <c r="J76" s="311"/>
      <c r="K76" s="311">
        <v>300000000</v>
      </c>
      <c r="L76" s="311">
        <v>300000000</v>
      </c>
      <c r="M76" s="794">
        <f t="shared" si="11"/>
        <v>600000000</v>
      </c>
    </row>
    <row r="77" spans="1:13" x14ac:dyDescent="0.45">
      <c r="A77" s="785">
        <v>2305</v>
      </c>
      <c r="B77" s="786"/>
      <c r="C77" s="787"/>
      <c r="D77" s="787"/>
      <c r="E77" s="786"/>
      <c r="F77" s="788" t="s">
        <v>79</v>
      </c>
      <c r="G77" s="362">
        <f t="shared" ref="G77:L77" si="12">G78</f>
        <v>0</v>
      </c>
      <c r="H77" s="362">
        <f t="shared" si="12"/>
        <v>0</v>
      </c>
      <c r="I77" s="362"/>
      <c r="J77" s="362">
        <f t="shared" si="12"/>
        <v>2560000000</v>
      </c>
      <c r="K77" s="362">
        <f t="shared" si="12"/>
        <v>4400000000</v>
      </c>
      <c r="L77" s="362">
        <f t="shared" si="12"/>
        <v>4400000000</v>
      </c>
      <c r="M77" s="789">
        <f t="shared" si="11"/>
        <v>11360000000</v>
      </c>
    </row>
    <row r="78" spans="1:13" x14ac:dyDescent="0.45">
      <c r="A78" s="785">
        <v>230501</v>
      </c>
      <c r="B78" s="786"/>
      <c r="C78" s="787"/>
      <c r="D78" s="787"/>
      <c r="E78" s="786"/>
      <c r="F78" s="788" t="s">
        <v>80</v>
      </c>
      <c r="G78" s="362">
        <f>SUM(G79:G79)</f>
        <v>0</v>
      </c>
      <c r="H78" s="362">
        <f>SUM(H79:H79)</f>
        <v>0</v>
      </c>
      <c r="I78" s="362"/>
      <c r="J78" s="362">
        <f>SUM(J79:J79)</f>
        <v>2560000000</v>
      </c>
      <c r="K78" s="362">
        <f>SUM(K79:K79)</f>
        <v>4400000000</v>
      </c>
      <c r="L78" s="362">
        <f>SUM(L79:L79)</f>
        <v>4400000000</v>
      </c>
      <c r="M78" s="794">
        <f t="shared" si="11"/>
        <v>11360000000</v>
      </c>
    </row>
    <row r="79" spans="1:13" x14ac:dyDescent="0.45">
      <c r="A79" s="790">
        <v>23050104</v>
      </c>
      <c r="B79" s="791"/>
      <c r="C79" s="792"/>
      <c r="D79" s="792"/>
      <c r="E79" s="791"/>
      <c r="F79" s="793" t="s">
        <v>83</v>
      </c>
      <c r="G79" s="311"/>
      <c r="H79" s="311"/>
      <c r="I79" s="311"/>
      <c r="J79" s="311">
        <v>2560000000</v>
      </c>
      <c r="K79" s="311">
        <v>4400000000</v>
      </c>
      <c r="L79" s="311">
        <v>4400000000</v>
      </c>
      <c r="M79" s="794">
        <f t="shared" si="11"/>
        <v>11360000000</v>
      </c>
    </row>
    <row r="80" spans="1:13" x14ac:dyDescent="0.45">
      <c r="A80" s="795"/>
      <c r="B80" s="795"/>
      <c r="C80" s="795"/>
      <c r="D80" s="795"/>
      <c r="E80" s="795"/>
      <c r="F80" s="796" t="s">
        <v>85</v>
      </c>
      <c r="G80" s="795"/>
      <c r="H80" s="795"/>
      <c r="I80" s="797"/>
      <c r="J80" s="795"/>
      <c r="K80" s="795"/>
      <c r="L80" s="795"/>
      <c r="M80" s="798"/>
    </row>
    <row r="81" spans="1:13" x14ac:dyDescent="0.45">
      <c r="A81" s="799"/>
      <c r="B81" s="799"/>
      <c r="C81" s="799"/>
      <c r="D81" s="799"/>
      <c r="E81" s="799"/>
      <c r="F81" s="800"/>
      <c r="G81" s="801"/>
      <c r="H81" s="802"/>
      <c r="I81" s="797"/>
      <c r="J81" s="803"/>
      <c r="K81" s="803"/>
      <c r="L81" s="803"/>
      <c r="M81" s="804"/>
    </row>
    <row r="82" spans="1:13" x14ac:dyDescent="0.45">
      <c r="A82" s="799"/>
      <c r="B82" s="799"/>
      <c r="C82" s="799"/>
      <c r="D82" s="799"/>
      <c r="E82" s="799"/>
      <c r="F82" s="800" t="s">
        <v>86</v>
      </c>
      <c r="G82" s="805">
        <f>SUM(G5)</f>
        <v>256818502.84</v>
      </c>
      <c r="H82" s="805">
        <f t="shared" ref="H82:L82" si="13">SUM(H5)</f>
        <v>0</v>
      </c>
      <c r="I82" s="805">
        <f t="shared" si="13"/>
        <v>0</v>
      </c>
      <c r="J82" s="805">
        <f t="shared" si="13"/>
        <v>409733012.86000001</v>
      </c>
      <c r="K82" s="805">
        <f t="shared" si="13"/>
        <v>409733012.86000001</v>
      </c>
      <c r="L82" s="805">
        <f t="shared" si="13"/>
        <v>409733012.86000001</v>
      </c>
      <c r="M82" s="806">
        <f>SUM(J82:L82)</f>
        <v>1229199038.5799999</v>
      </c>
    </row>
    <row r="83" spans="1:13" x14ac:dyDescent="0.45">
      <c r="A83" s="799"/>
      <c r="B83" s="799"/>
      <c r="C83" s="799"/>
      <c r="D83" s="799"/>
      <c r="E83" s="799"/>
      <c r="F83" s="800" t="s">
        <v>87</v>
      </c>
      <c r="G83" s="805">
        <f>SUM(G13)</f>
        <v>4192187042</v>
      </c>
      <c r="H83" s="805">
        <f t="shared" ref="H83:L83" si="14">SUM(H13)</f>
        <v>2526403500</v>
      </c>
      <c r="I83" s="805">
        <f t="shared" si="14"/>
        <v>0</v>
      </c>
      <c r="J83" s="805">
        <f t="shared" si="14"/>
        <v>5000000000</v>
      </c>
      <c r="K83" s="805">
        <f t="shared" si="14"/>
        <v>5550000000</v>
      </c>
      <c r="L83" s="805">
        <f t="shared" si="14"/>
        <v>5550000000</v>
      </c>
      <c r="M83" s="806">
        <f t="shared" ref="M83:M86" si="15">SUM(J83:L83)</f>
        <v>16100000000</v>
      </c>
    </row>
    <row r="84" spans="1:13" x14ac:dyDescent="0.45">
      <c r="A84" s="799"/>
      <c r="B84" s="799"/>
      <c r="C84" s="799"/>
      <c r="D84" s="799"/>
      <c r="E84" s="799"/>
      <c r="F84" s="800" t="s">
        <v>69</v>
      </c>
      <c r="G84" s="805">
        <f>SUM(G67)</f>
        <v>700000000</v>
      </c>
      <c r="H84" s="805">
        <f t="shared" ref="H84:L84" si="16">SUM(H67)</f>
        <v>7680000</v>
      </c>
      <c r="I84" s="805">
        <f t="shared" si="16"/>
        <v>0</v>
      </c>
      <c r="J84" s="805">
        <f t="shared" si="16"/>
        <v>3000000000</v>
      </c>
      <c r="K84" s="805">
        <f t="shared" si="16"/>
        <v>5500000000</v>
      </c>
      <c r="L84" s="805">
        <f t="shared" si="16"/>
        <v>5500000000</v>
      </c>
      <c r="M84" s="806">
        <f t="shared" si="15"/>
        <v>14000000000</v>
      </c>
    </row>
    <row r="85" spans="1:13" x14ac:dyDescent="0.45">
      <c r="A85" s="799"/>
      <c r="B85" s="799"/>
      <c r="C85" s="799"/>
      <c r="D85" s="799"/>
      <c r="E85" s="799"/>
      <c r="F85" s="800"/>
      <c r="G85" s="805"/>
      <c r="H85" s="805"/>
      <c r="I85" s="805"/>
      <c r="J85" s="805"/>
      <c r="K85" s="805"/>
      <c r="L85" s="805"/>
      <c r="M85" s="806">
        <f t="shared" si="15"/>
        <v>0</v>
      </c>
    </row>
    <row r="86" spans="1:13" x14ac:dyDescent="0.45">
      <c r="A86" s="799"/>
      <c r="B86" s="799"/>
      <c r="C86" s="799"/>
      <c r="D86" s="799"/>
      <c r="E86" s="799"/>
      <c r="F86" s="800" t="s">
        <v>88</v>
      </c>
      <c r="G86" s="807">
        <f t="shared" ref="G86:I86" si="17">SUM(G82:G84)</f>
        <v>5149005544.8400002</v>
      </c>
      <c r="H86" s="807">
        <f t="shared" si="17"/>
        <v>2534083500</v>
      </c>
      <c r="I86" s="807">
        <f t="shared" si="17"/>
        <v>0</v>
      </c>
      <c r="J86" s="807">
        <f>SUM(J82:J84)</f>
        <v>8409733012.8599997</v>
      </c>
      <c r="K86" s="807">
        <f t="shared" ref="K86:L86" si="18">SUM(K82:K84)</f>
        <v>11459733012.860001</v>
      </c>
      <c r="L86" s="807">
        <f t="shared" si="18"/>
        <v>11459733012.860001</v>
      </c>
      <c r="M86" s="806">
        <f t="shared" si="15"/>
        <v>31329199038.580002</v>
      </c>
    </row>
    <row r="89" spans="1:13" x14ac:dyDescent="0.45">
      <c r="A89" s="931" t="s">
        <v>0</v>
      </c>
      <c r="B89" s="931"/>
      <c r="C89" s="931"/>
      <c r="D89" s="931"/>
      <c r="E89" s="931"/>
      <c r="F89" s="931"/>
      <c r="G89" s="931"/>
      <c r="H89" s="931"/>
      <c r="I89" s="931"/>
      <c r="J89" s="931"/>
      <c r="K89" s="931"/>
      <c r="L89" s="931"/>
      <c r="M89" s="931"/>
    </row>
    <row r="90" spans="1:13" x14ac:dyDescent="0.45">
      <c r="A90" s="930" t="s">
        <v>1311</v>
      </c>
      <c r="B90" s="930"/>
      <c r="C90" s="930"/>
      <c r="D90" s="930"/>
      <c r="E90" s="930"/>
      <c r="F90" s="930"/>
      <c r="G90" s="930"/>
      <c r="H90" s="930"/>
      <c r="I90" s="930"/>
      <c r="J90" s="930"/>
      <c r="K90" s="930"/>
      <c r="L90" s="930"/>
      <c r="M90" s="930"/>
    </row>
    <row r="91" spans="1:13" ht="74" x14ac:dyDescent="0.45">
      <c r="A91" s="781" t="s">
        <v>1</v>
      </c>
      <c r="B91" s="781" t="s">
        <v>2</v>
      </c>
      <c r="C91" s="781" t="s">
        <v>3</v>
      </c>
      <c r="D91" s="781" t="s">
        <v>4</v>
      </c>
      <c r="E91" s="781" t="s">
        <v>5</v>
      </c>
      <c r="F91" s="783" t="s">
        <v>6</v>
      </c>
      <c r="G91" s="781" t="s">
        <v>7</v>
      </c>
      <c r="H91" s="781" t="s">
        <v>8</v>
      </c>
      <c r="I91" s="781"/>
      <c r="J91" s="781" t="s">
        <v>9</v>
      </c>
      <c r="K91" s="781" t="s">
        <v>10</v>
      </c>
      <c r="L91" s="781" t="s">
        <v>11</v>
      </c>
      <c r="M91" s="784" t="s">
        <v>12</v>
      </c>
    </row>
    <row r="92" spans="1:13" x14ac:dyDescent="0.45">
      <c r="A92" s="790"/>
      <c r="B92" s="791"/>
      <c r="C92" s="792"/>
      <c r="D92" s="792"/>
      <c r="E92" s="791"/>
      <c r="F92" s="793"/>
      <c r="G92" s="311"/>
      <c r="H92" s="311"/>
      <c r="I92" s="311"/>
      <c r="J92" s="311"/>
      <c r="K92" s="311"/>
      <c r="L92" s="311"/>
      <c r="M92" s="81"/>
    </row>
    <row r="93" spans="1:13" x14ac:dyDescent="0.45">
      <c r="A93" s="785">
        <v>2</v>
      </c>
      <c r="B93" s="786"/>
      <c r="C93" s="787"/>
      <c r="D93" s="787"/>
      <c r="E93" s="786"/>
      <c r="F93" s="788" t="s">
        <v>18</v>
      </c>
      <c r="G93" s="358">
        <f>G94+G101</f>
        <v>32628651</v>
      </c>
      <c r="H93" s="358">
        <f t="shared" ref="H93:I93" si="19">H94+H101</f>
        <v>60998098.740000002</v>
      </c>
      <c r="I93" s="358">
        <f t="shared" si="19"/>
        <v>0</v>
      </c>
      <c r="J93" s="358">
        <f>J94+J101+J102</f>
        <v>3046918243.25</v>
      </c>
      <c r="K93" s="358">
        <f t="shared" ref="K93:L93" si="20">K94+K101+K102</f>
        <v>3046918243.25</v>
      </c>
      <c r="L93" s="358">
        <f t="shared" si="20"/>
        <v>3046918243.25</v>
      </c>
      <c r="M93" s="81">
        <f t="shared" ref="M93:M133" si="21">J93+K93+L93</f>
        <v>9140754729.75</v>
      </c>
    </row>
    <row r="94" spans="1:13" x14ac:dyDescent="0.45">
      <c r="A94" s="785">
        <v>21</v>
      </c>
      <c r="B94" s="786"/>
      <c r="C94" s="787"/>
      <c r="D94" s="787"/>
      <c r="E94" s="786"/>
      <c r="F94" s="788" t="s">
        <v>19</v>
      </c>
      <c r="G94" s="358">
        <f>G95+G98</f>
        <v>32628651</v>
      </c>
      <c r="H94" s="358">
        <f t="shared" ref="H94:I94" si="22">H95+H98</f>
        <v>60998098.740000002</v>
      </c>
      <c r="I94" s="358">
        <f t="shared" si="22"/>
        <v>0</v>
      </c>
      <c r="J94" s="358">
        <v>46918243.249999985</v>
      </c>
      <c r="K94" s="358">
        <v>46918243.249999985</v>
      </c>
      <c r="L94" s="358">
        <v>46918243.249999985</v>
      </c>
      <c r="M94" s="81">
        <f t="shared" si="21"/>
        <v>140754729.74999994</v>
      </c>
    </row>
    <row r="95" spans="1:13" x14ac:dyDescent="0.45">
      <c r="A95" s="785">
        <v>2101</v>
      </c>
      <c r="B95" s="786"/>
      <c r="C95" s="787"/>
      <c r="D95" s="787"/>
      <c r="E95" s="786"/>
      <c r="F95" s="788" t="s">
        <v>20</v>
      </c>
      <c r="G95" s="358">
        <f t="shared" ref="G95:I96" si="23">G96</f>
        <v>31878651</v>
      </c>
      <c r="H95" s="358">
        <f t="shared" si="23"/>
        <v>60998098.740000002</v>
      </c>
      <c r="I95" s="358"/>
      <c r="J95" s="358">
        <v>46288243.249999985</v>
      </c>
      <c r="K95" s="358">
        <v>46288243.249999985</v>
      </c>
      <c r="L95" s="358">
        <v>46288243.249999985</v>
      </c>
      <c r="M95" s="81">
        <f t="shared" si="21"/>
        <v>138864729.74999994</v>
      </c>
    </row>
    <row r="96" spans="1:13" x14ac:dyDescent="0.45">
      <c r="A96" s="785">
        <v>210101</v>
      </c>
      <c r="B96" s="786"/>
      <c r="C96" s="787"/>
      <c r="D96" s="787"/>
      <c r="E96" s="786"/>
      <c r="F96" s="788" t="s">
        <v>21</v>
      </c>
      <c r="G96" s="358">
        <f>G97</f>
        <v>31878651</v>
      </c>
      <c r="H96" s="358">
        <f t="shared" si="23"/>
        <v>60998098.740000002</v>
      </c>
      <c r="I96" s="358">
        <f t="shared" si="23"/>
        <v>0</v>
      </c>
      <c r="J96" s="358">
        <v>46288243.249999985</v>
      </c>
      <c r="K96" s="358">
        <v>46288243.249999985</v>
      </c>
      <c r="L96" s="358">
        <v>46288243.249999985</v>
      </c>
      <c r="M96" s="81">
        <f t="shared" si="21"/>
        <v>138864729.74999994</v>
      </c>
    </row>
    <row r="97" spans="1:13" x14ac:dyDescent="0.45">
      <c r="A97" s="790">
        <v>21010101</v>
      </c>
      <c r="B97" s="791"/>
      <c r="C97" s="792"/>
      <c r="D97" s="792"/>
      <c r="E97" s="791"/>
      <c r="F97" s="793" t="s">
        <v>20</v>
      </c>
      <c r="G97" s="311">
        <v>31878651</v>
      </c>
      <c r="H97" s="311">
        <f>48034539.35+12963559.39</f>
        <v>60998098.740000002</v>
      </c>
      <c r="I97" s="311"/>
      <c r="J97" s="311">
        <v>46288243.249999985</v>
      </c>
      <c r="K97" s="311">
        <v>46288243.249999985</v>
      </c>
      <c r="L97" s="311">
        <v>46288243.249999985</v>
      </c>
      <c r="M97" s="81">
        <f t="shared" si="21"/>
        <v>138864729.74999994</v>
      </c>
    </row>
    <row r="98" spans="1:13" x14ac:dyDescent="0.45">
      <c r="A98" s="785">
        <v>2102</v>
      </c>
      <c r="B98" s="786"/>
      <c r="C98" s="787"/>
      <c r="D98" s="787"/>
      <c r="E98" s="786"/>
      <c r="F98" s="788" t="s">
        <v>22</v>
      </c>
      <c r="G98" s="358">
        <f>G99</f>
        <v>750000</v>
      </c>
      <c r="H98" s="358">
        <f t="shared" ref="H98:I99" si="24">H99</f>
        <v>0</v>
      </c>
      <c r="I98" s="358">
        <f t="shared" si="24"/>
        <v>0</v>
      </c>
      <c r="J98" s="358">
        <v>630000</v>
      </c>
      <c r="K98" s="358">
        <v>630000</v>
      </c>
      <c r="L98" s="358">
        <v>630000</v>
      </c>
      <c r="M98" s="81">
        <f t="shared" si="21"/>
        <v>1890000</v>
      </c>
    </row>
    <row r="99" spans="1:13" x14ac:dyDescent="0.45">
      <c r="A99" s="785">
        <v>210201</v>
      </c>
      <c r="B99" s="786"/>
      <c r="C99" s="787"/>
      <c r="D99" s="787"/>
      <c r="E99" s="786"/>
      <c r="F99" s="788" t="s">
        <v>23</v>
      </c>
      <c r="G99" s="358">
        <f>G100</f>
        <v>750000</v>
      </c>
      <c r="H99" s="358">
        <f t="shared" si="24"/>
        <v>0</v>
      </c>
      <c r="I99" s="358">
        <f t="shared" si="24"/>
        <v>0</v>
      </c>
      <c r="J99" s="358">
        <v>630000</v>
      </c>
      <c r="K99" s="358">
        <v>630000</v>
      </c>
      <c r="L99" s="358">
        <v>630000</v>
      </c>
      <c r="M99" s="81">
        <f t="shared" si="21"/>
        <v>1890000</v>
      </c>
    </row>
    <row r="100" spans="1:13" x14ac:dyDescent="0.45">
      <c r="A100" s="790">
        <v>21020102</v>
      </c>
      <c r="B100" s="791"/>
      <c r="C100" s="792"/>
      <c r="D100" s="792"/>
      <c r="E100" s="791"/>
      <c r="F100" s="793" t="s">
        <v>25</v>
      </c>
      <c r="G100" s="311">
        <v>750000</v>
      </c>
      <c r="H100" s="311"/>
      <c r="I100" s="311"/>
      <c r="J100" s="311">
        <v>630000</v>
      </c>
      <c r="K100" s="311">
        <v>630000</v>
      </c>
      <c r="L100" s="311">
        <v>630000</v>
      </c>
      <c r="M100" s="81">
        <f t="shared" si="21"/>
        <v>1890000</v>
      </c>
    </row>
    <row r="101" spans="1:13" x14ac:dyDescent="0.45">
      <c r="A101" s="785">
        <v>22</v>
      </c>
      <c r="B101" s="786"/>
      <c r="C101" s="787"/>
      <c r="D101" s="787"/>
      <c r="E101" s="786"/>
      <c r="F101" s="788" t="s">
        <v>26</v>
      </c>
      <c r="G101" s="358"/>
      <c r="H101" s="358"/>
      <c r="I101" s="358"/>
      <c r="J101" s="358"/>
      <c r="K101" s="358"/>
      <c r="L101" s="358"/>
      <c r="M101" s="81">
        <f t="shared" si="21"/>
        <v>0</v>
      </c>
    </row>
    <row r="102" spans="1:13" x14ac:dyDescent="0.45">
      <c r="A102" s="785">
        <v>2202</v>
      </c>
      <c r="B102" s="786"/>
      <c r="C102" s="787"/>
      <c r="D102" s="787"/>
      <c r="E102" s="786"/>
      <c r="F102" s="788" t="s">
        <v>27</v>
      </c>
      <c r="G102" s="358">
        <f>G103+G107+G111+G115+G119+G122+G125</f>
        <v>1810750000</v>
      </c>
      <c r="H102" s="358">
        <f t="shared" ref="H102:L102" si="25">H103+H107+H111+H115+H119+H122+H125</f>
        <v>1982774300</v>
      </c>
      <c r="I102" s="358">
        <f t="shared" si="25"/>
        <v>0</v>
      </c>
      <c r="J102" s="358">
        <f t="shared" si="25"/>
        <v>3000000000</v>
      </c>
      <c r="K102" s="358">
        <f t="shared" si="25"/>
        <v>3000000000</v>
      </c>
      <c r="L102" s="358">
        <f t="shared" si="25"/>
        <v>3000000000</v>
      </c>
      <c r="M102" s="81">
        <f t="shared" si="21"/>
        <v>9000000000</v>
      </c>
    </row>
    <row r="103" spans="1:13" x14ac:dyDescent="0.45">
      <c r="A103" s="785">
        <v>220201</v>
      </c>
      <c r="B103" s="786"/>
      <c r="C103" s="787"/>
      <c r="D103" s="787"/>
      <c r="E103" s="786"/>
      <c r="F103" s="788" t="s">
        <v>28</v>
      </c>
      <c r="G103" s="358">
        <f>SUM(G104:G106)</f>
        <v>878000000</v>
      </c>
      <c r="H103" s="358">
        <f>SUM(H104:H106)</f>
        <v>941027000</v>
      </c>
      <c r="I103" s="358"/>
      <c r="J103" s="358">
        <f>SUM(J104:J106)</f>
        <v>1310000000</v>
      </c>
      <c r="K103" s="358">
        <f>SUM(K104:K106)</f>
        <v>1310000000</v>
      </c>
      <c r="L103" s="358">
        <f>SUM(L104:L106)</f>
        <v>1310000000</v>
      </c>
      <c r="M103" s="81">
        <f t="shared" si="21"/>
        <v>3930000000</v>
      </c>
    </row>
    <row r="104" spans="1:13" x14ac:dyDescent="0.45">
      <c r="A104" s="790">
        <v>22020101</v>
      </c>
      <c r="B104" s="791"/>
      <c r="C104" s="792"/>
      <c r="D104" s="792"/>
      <c r="E104" s="791"/>
      <c r="F104" s="793" t="s">
        <v>29</v>
      </c>
      <c r="G104" s="311">
        <v>151000000</v>
      </c>
      <c r="H104" s="311">
        <f>151000000+8234600+3445500</f>
        <v>162680100</v>
      </c>
      <c r="I104" s="311"/>
      <c r="J104" s="311">
        <v>10000000</v>
      </c>
      <c r="K104" s="311">
        <f>J104</f>
        <v>10000000</v>
      </c>
      <c r="L104" s="311">
        <f>K104</f>
        <v>10000000</v>
      </c>
      <c r="M104" s="81">
        <f t="shared" si="21"/>
        <v>30000000</v>
      </c>
    </row>
    <row r="105" spans="1:13" x14ac:dyDescent="0.45">
      <c r="A105" s="790">
        <v>22020102</v>
      </c>
      <c r="B105" s="791"/>
      <c r="C105" s="792"/>
      <c r="D105" s="792"/>
      <c r="E105" s="791"/>
      <c r="F105" s="793" t="s">
        <v>30</v>
      </c>
      <c r="G105" s="311">
        <v>696000000</v>
      </c>
      <c r="H105" s="311">
        <f>778346900</f>
        <v>778346900</v>
      </c>
      <c r="I105" s="311"/>
      <c r="J105" s="311">
        <v>1000000000</v>
      </c>
      <c r="K105" s="311">
        <f t="shared" ref="K105:L120" si="26">J105</f>
        <v>1000000000</v>
      </c>
      <c r="L105" s="311">
        <f t="shared" si="26"/>
        <v>1000000000</v>
      </c>
      <c r="M105" s="81">
        <f t="shared" si="21"/>
        <v>3000000000</v>
      </c>
    </row>
    <row r="106" spans="1:13" ht="37" x14ac:dyDescent="0.45">
      <c r="A106" s="790">
        <v>22020103</v>
      </c>
      <c r="B106" s="791"/>
      <c r="C106" s="792"/>
      <c r="D106" s="792"/>
      <c r="E106" s="791"/>
      <c r="F106" s="793" t="s">
        <v>219</v>
      </c>
      <c r="G106" s="311">
        <v>31000000</v>
      </c>
      <c r="H106" s="311"/>
      <c r="I106" s="311"/>
      <c r="J106" s="311">
        <v>300000000</v>
      </c>
      <c r="K106" s="311">
        <f t="shared" si="26"/>
        <v>300000000</v>
      </c>
      <c r="L106" s="311">
        <f t="shared" si="26"/>
        <v>300000000</v>
      </c>
      <c r="M106" s="81">
        <f t="shared" si="21"/>
        <v>900000000</v>
      </c>
    </row>
    <row r="107" spans="1:13" x14ac:dyDescent="0.45">
      <c r="A107" s="785">
        <v>220202</v>
      </c>
      <c r="B107" s="786"/>
      <c r="C107" s="787"/>
      <c r="D107" s="787"/>
      <c r="E107" s="786"/>
      <c r="F107" s="788" t="s">
        <v>31</v>
      </c>
      <c r="G107" s="358">
        <f>SUM(G108:G110)</f>
        <v>13000000</v>
      </c>
      <c r="H107" s="358">
        <f>SUM(H108:H110)</f>
        <v>0</v>
      </c>
      <c r="I107" s="358"/>
      <c r="J107" s="358">
        <f>SUM(J108:J110)</f>
        <v>10000000</v>
      </c>
      <c r="K107" s="311">
        <f t="shared" si="26"/>
        <v>10000000</v>
      </c>
      <c r="L107" s="311">
        <f t="shared" si="26"/>
        <v>10000000</v>
      </c>
      <c r="M107" s="81">
        <f t="shared" si="21"/>
        <v>30000000</v>
      </c>
    </row>
    <row r="108" spans="1:13" x14ac:dyDescent="0.45">
      <c r="A108" s="790">
        <v>22020201</v>
      </c>
      <c r="B108" s="791"/>
      <c r="C108" s="792"/>
      <c r="D108" s="792"/>
      <c r="E108" s="791"/>
      <c r="F108" s="793" t="s">
        <v>32</v>
      </c>
      <c r="G108" s="311">
        <v>1500000</v>
      </c>
      <c r="H108" s="311">
        <v>0</v>
      </c>
      <c r="I108" s="311"/>
      <c r="J108" s="311">
        <v>0</v>
      </c>
      <c r="K108" s="311">
        <f t="shared" si="26"/>
        <v>0</v>
      </c>
      <c r="L108" s="311">
        <f t="shared" si="26"/>
        <v>0</v>
      </c>
      <c r="M108" s="81">
        <f t="shared" si="21"/>
        <v>0</v>
      </c>
    </row>
    <row r="109" spans="1:13" x14ac:dyDescent="0.45">
      <c r="A109" s="790">
        <v>22020202</v>
      </c>
      <c r="B109" s="791"/>
      <c r="C109" s="792"/>
      <c r="D109" s="792"/>
      <c r="E109" s="791"/>
      <c r="F109" s="793" t="s">
        <v>33</v>
      </c>
      <c r="G109" s="311">
        <v>1500000</v>
      </c>
      <c r="H109" s="311">
        <v>0</v>
      </c>
      <c r="I109" s="311"/>
      <c r="J109" s="311">
        <v>0</v>
      </c>
      <c r="K109" s="311">
        <f t="shared" si="26"/>
        <v>0</v>
      </c>
      <c r="L109" s="311">
        <f t="shared" si="26"/>
        <v>0</v>
      </c>
      <c r="M109" s="81">
        <f t="shared" si="21"/>
        <v>0</v>
      </c>
    </row>
    <row r="110" spans="1:13" x14ac:dyDescent="0.45">
      <c r="A110" s="790">
        <v>22020203</v>
      </c>
      <c r="B110" s="791"/>
      <c r="C110" s="792"/>
      <c r="D110" s="792"/>
      <c r="E110" s="791"/>
      <c r="F110" s="793" t="s">
        <v>34</v>
      </c>
      <c r="G110" s="311">
        <v>10000000</v>
      </c>
      <c r="H110" s="311">
        <v>0</v>
      </c>
      <c r="I110" s="311"/>
      <c r="J110" s="311">
        <v>10000000</v>
      </c>
      <c r="K110" s="311">
        <f t="shared" si="26"/>
        <v>10000000</v>
      </c>
      <c r="L110" s="311">
        <f t="shared" si="26"/>
        <v>10000000</v>
      </c>
      <c r="M110" s="81">
        <f t="shared" si="21"/>
        <v>30000000</v>
      </c>
    </row>
    <row r="111" spans="1:13" x14ac:dyDescent="0.45">
      <c r="A111" s="785">
        <v>220203</v>
      </c>
      <c r="B111" s="786"/>
      <c r="C111" s="787"/>
      <c r="D111" s="787"/>
      <c r="E111" s="786"/>
      <c r="F111" s="788" t="s">
        <v>37</v>
      </c>
      <c r="G111" s="358">
        <f>SUM(G112:G114)</f>
        <v>44000000</v>
      </c>
      <c r="H111" s="358">
        <f>SUM(H112:H114)</f>
        <v>0</v>
      </c>
      <c r="I111" s="358"/>
      <c r="J111" s="358">
        <f>SUM(J112:J114)</f>
        <v>30000000</v>
      </c>
      <c r="K111" s="311">
        <f t="shared" si="26"/>
        <v>30000000</v>
      </c>
      <c r="L111" s="311">
        <f t="shared" si="26"/>
        <v>30000000</v>
      </c>
      <c r="M111" s="81">
        <f t="shared" si="21"/>
        <v>90000000</v>
      </c>
    </row>
    <row r="112" spans="1:13" ht="37" x14ac:dyDescent="0.45">
      <c r="A112" s="790">
        <v>22020301</v>
      </c>
      <c r="B112" s="791"/>
      <c r="C112" s="792"/>
      <c r="D112" s="792"/>
      <c r="E112" s="791"/>
      <c r="F112" s="793" t="s">
        <v>38</v>
      </c>
      <c r="G112" s="311">
        <v>40000000</v>
      </c>
      <c r="H112" s="311"/>
      <c r="I112" s="311"/>
      <c r="J112" s="311">
        <v>10000000</v>
      </c>
      <c r="K112" s="311">
        <f t="shared" si="26"/>
        <v>10000000</v>
      </c>
      <c r="L112" s="311">
        <f t="shared" si="26"/>
        <v>10000000</v>
      </c>
      <c r="M112" s="81">
        <f t="shared" si="21"/>
        <v>30000000</v>
      </c>
    </row>
    <row r="113" spans="1:13" x14ac:dyDescent="0.45">
      <c r="A113" s="790">
        <v>22020303</v>
      </c>
      <c r="B113" s="791"/>
      <c r="C113" s="792"/>
      <c r="D113" s="792"/>
      <c r="E113" s="791"/>
      <c r="F113" s="793" t="s">
        <v>40</v>
      </c>
      <c r="G113" s="311">
        <v>2000000</v>
      </c>
      <c r="H113" s="311">
        <v>0</v>
      </c>
      <c r="I113" s="311"/>
      <c r="J113" s="311">
        <v>0</v>
      </c>
      <c r="K113" s="311">
        <f t="shared" si="26"/>
        <v>0</v>
      </c>
      <c r="L113" s="311">
        <f t="shared" si="26"/>
        <v>0</v>
      </c>
      <c r="M113" s="81">
        <f t="shared" si="21"/>
        <v>0</v>
      </c>
    </row>
    <row r="114" spans="1:13" x14ac:dyDescent="0.45">
      <c r="A114" s="790">
        <v>22020309</v>
      </c>
      <c r="B114" s="791"/>
      <c r="C114" s="792"/>
      <c r="D114" s="792"/>
      <c r="E114" s="791"/>
      <c r="F114" s="793" t="s">
        <v>221</v>
      </c>
      <c r="G114" s="311">
        <v>2000000</v>
      </c>
      <c r="H114" s="311">
        <v>0</v>
      </c>
      <c r="I114" s="311"/>
      <c r="J114" s="311">
        <v>20000000</v>
      </c>
      <c r="K114" s="311">
        <f t="shared" si="26"/>
        <v>20000000</v>
      </c>
      <c r="L114" s="311">
        <f t="shared" si="26"/>
        <v>20000000</v>
      </c>
      <c r="M114" s="81">
        <f t="shared" si="21"/>
        <v>60000000</v>
      </c>
    </row>
    <row r="115" spans="1:13" x14ac:dyDescent="0.45">
      <c r="A115" s="785">
        <v>220204</v>
      </c>
      <c r="B115" s="786"/>
      <c r="C115" s="787"/>
      <c r="D115" s="787"/>
      <c r="E115" s="786"/>
      <c r="F115" s="788" t="s">
        <v>42</v>
      </c>
      <c r="G115" s="358">
        <f>SUM(G116:G118)</f>
        <v>40000000</v>
      </c>
      <c r="H115" s="358">
        <f>SUM(H116:H118)</f>
        <v>5500000</v>
      </c>
      <c r="I115" s="358"/>
      <c r="J115" s="358">
        <f>SUM(J116:J118)</f>
        <v>35000000</v>
      </c>
      <c r="K115" s="311">
        <f t="shared" si="26"/>
        <v>35000000</v>
      </c>
      <c r="L115" s="311">
        <f t="shared" si="26"/>
        <v>35000000</v>
      </c>
      <c r="M115" s="81">
        <f t="shared" si="21"/>
        <v>105000000</v>
      </c>
    </row>
    <row r="116" spans="1:13" ht="37" x14ac:dyDescent="0.45">
      <c r="A116" s="790">
        <v>22020401</v>
      </c>
      <c r="B116" s="791"/>
      <c r="C116" s="792"/>
      <c r="D116" s="792"/>
      <c r="E116" s="791"/>
      <c r="F116" s="793" t="s">
        <v>43</v>
      </c>
      <c r="G116" s="311">
        <v>10000000</v>
      </c>
      <c r="H116" s="311">
        <v>0</v>
      </c>
      <c r="I116" s="311"/>
      <c r="J116" s="311">
        <v>0</v>
      </c>
      <c r="K116" s="311">
        <f t="shared" si="26"/>
        <v>0</v>
      </c>
      <c r="L116" s="311">
        <f t="shared" si="26"/>
        <v>0</v>
      </c>
      <c r="M116" s="81">
        <f t="shared" si="21"/>
        <v>0</v>
      </c>
    </row>
    <row r="117" spans="1:13" x14ac:dyDescent="0.45">
      <c r="A117" s="790">
        <v>22020402</v>
      </c>
      <c r="B117" s="791"/>
      <c r="C117" s="792"/>
      <c r="D117" s="792"/>
      <c r="E117" s="791"/>
      <c r="F117" s="793" t="s">
        <v>44</v>
      </c>
      <c r="G117" s="311">
        <v>10000000</v>
      </c>
      <c r="H117" s="311">
        <v>5500000</v>
      </c>
      <c r="I117" s="311"/>
      <c r="J117" s="311">
        <v>10000000</v>
      </c>
      <c r="K117" s="311">
        <f t="shared" si="26"/>
        <v>10000000</v>
      </c>
      <c r="L117" s="311">
        <f t="shared" si="26"/>
        <v>10000000</v>
      </c>
      <c r="M117" s="81">
        <f t="shared" si="21"/>
        <v>30000000</v>
      </c>
    </row>
    <row r="118" spans="1:13" x14ac:dyDescent="0.45">
      <c r="A118" s="790">
        <v>22020406</v>
      </c>
      <c r="B118" s="791"/>
      <c r="C118" s="792"/>
      <c r="D118" s="792"/>
      <c r="E118" s="791"/>
      <c r="F118" s="793" t="s">
        <v>48</v>
      </c>
      <c r="G118" s="311">
        <v>20000000</v>
      </c>
      <c r="H118" s="311">
        <v>0</v>
      </c>
      <c r="I118" s="311"/>
      <c r="J118" s="311">
        <v>25000000</v>
      </c>
      <c r="K118" s="311">
        <f t="shared" si="26"/>
        <v>25000000</v>
      </c>
      <c r="L118" s="311">
        <f t="shared" si="26"/>
        <v>25000000</v>
      </c>
      <c r="M118" s="81">
        <f t="shared" si="21"/>
        <v>75000000</v>
      </c>
    </row>
    <row r="119" spans="1:13" x14ac:dyDescent="0.45">
      <c r="A119" s="785">
        <v>220205</v>
      </c>
      <c r="B119" s="786"/>
      <c r="C119" s="787"/>
      <c r="D119" s="787"/>
      <c r="E119" s="786"/>
      <c r="F119" s="788" t="s">
        <v>49</v>
      </c>
      <c r="G119" s="358">
        <f t="shared" ref="G119:H119" si="27">G120+G121</f>
        <v>70000000</v>
      </c>
      <c r="H119" s="358">
        <f t="shared" si="27"/>
        <v>0</v>
      </c>
      <c r="I119" s="358"/>
      <c r="J119" s="358">
        <f t="shared" ref="J119" si="28">J120+J121</f>
        <v>10000000</v>
      </c>
      <c r="K119" s="311">
        <f t="shared" si="26"/>
        <v>10000000</v>
      </c>
      <c r="L119" s="311">
        <f t="shared" si="26"/>
        <v>10000000</v>
      </c>
      <c r="M119" s="81">
        <f t="shared" si="21"/>
        <v>30000000</v>
      </c>
    </row>
    <row r="120" spans="1:13" x14ac:dyDescent="0.45">
      <c r="A120" s="790">
        <v>22020501</v>
      </c>
      <c r="B120" s="791"/>
      <c r="C120" s="792"/>
      <c r="D120" s="792"/>
      <c r="E120" s="791"/>
      <c r="F120" s="793" t="s">
        <v>50</v>
      </c>
      <c r="G120" s="311">
        <v>40000000</v>
      </c>
      <c r="H120" s="311">
        <v>0</v>
      </c>
      <c r="I120" s="311"/>
      <c r="J120" s="311">
        <v>10000000</v>
      </c>
      <c r="K120" s="311">
        <f t="shared" si="26"/>
        <v>10000000</v>
      </c>
      <c r="L120" s="311">
        <f t="shared" si="26"/>
        <v>10000000</v>
      </c>
      <c r="M120" s="81">
        <f t="shared" si="21"/>
        <v>30000000</v>
      </c>
    </row>
    <row r="121" spans="1:13" x14ac:dyDescent="0.45">
      <c r="A121" s="790">
        <v>22020502</v>
      </c>
      <c r="B121" s="791"/>
      <c r="C121" s="792"/>
      <c r="D121" s="792"/>
      <c r="E121" s="791"/>
      <c r="F121" s="793" t="s">
        <v>222</v>
      </c>
      <c r="G121" s="311">
        <v>30000000</v>
      </c>
      <c r="H121" s="311">
        <v>0</v>
      </c>
      <c r="I121" s="311"/>
      <c r="J121" s="311">
        <v>0</v>
      </c>
      <c r="K121" s="311">
        <f t="shared" ref="K121:L135" si="29">J121</f>
        <v>0</v>
      </c>
      <c r="L121" s="311">
        <f t="shared" si="29"/>
        <v>0</v>
      </c>
      <c r="M121" s="81">
        <f t="shared" si="21"/>
        <v>0</v>
      </c>
    </row>
    <row r="122" spans="1:13" x14ac:dyDescent="0.45">
      <c r="A122" s="785">
        <v>220206</v>
      </c>
      <c r="B122" s="786"/>
      <c r="C122" s="787"/>
      <c r="D122" s="787"/>
      <c r="E122" s="786"/>
      <c r="F122" s="788" t="s">
        <v>51</v>
      </c>
      <c r="G122" s="358">
        <f>SUM(G123:G124)</f>
        <v>515000000</v>
      </c>
      <c r="H122" s="358">
        <f>SUM(H123:H124)</f>
        <v>796527300</v>
      </c>
      <c r="I122" s="358"/>
      <c r="J122" s="358">
        <f>SUM(J123:J124)</f>
        <v>1000000000</v>
      </c>
      <c r="K122" s="311">
        <f t="shared" si="29"/>
        <v>1000000000</v>
      </c>
      <c r="L122" s="311">
        <f t="shared" si="29"/>
        <v>1000000000</v>
      </c>
      <c r="M122" s="81">
        <f t="shared" si="21"/>
        <v>3000000000</v>
      </c>
    </row>
    <row r="123" spans="1:13" x14ac:dyDescent="0.45">
      <c r="A123" s="790">
        <v>22020601</v>
      </c>
      <c r="B123" s="791"/>
      <c r="C123" s="792"/>
      <c r="D123" s="792"/>
      <c r="E123" s="791"/>
      <c r="F123" s="793" t="s">
        <v>52</v>
      </c>
      <c r="G123" s="311">
        <v>500000000</v>
      </c>
      <c r="H123" s="311">
        <f>500000000+296527300</f>
        <v>796527300</v>
      </c>
      <c r="I123" s="311"/>
      <c r="J123" s="311">
        <v>1000000000</v>
      </c>
      <c r="K123" s="311">
        <f t="shared" si="29"/>
        <v>1000000000</v>
      </c>
      <c r="L123" s="311">
        <f t="shared" si="29"/>
        <v>1000000000</v>
      </c>
      <c r="M123" s="81">
        <f t="shared" si="21"/>
        <v>3000000000</v>
      </c>
    </row>
    <row r="124" spans="1:13" x14ac:dyDescent="0.45">
      <c r="A124" s="790">
        <v>22020605</v>
      </c>
      <c r="B124" s="791"/>
      <c r="C124" s="792"/>
      <c r="D124" s="792"/>
      <c r="E124" s="791"/>
      <c r="F124" s="793" t="s">
        <v>53</v>
      </c>
      <c r="G124" s="311">
        <v>15000000</v>
      </c>
      <c r="H124" s="311">
        <v>0</v>
      </c>
      <c r="I124" s="311"/>
      <c r="J124" s="311">
        <v>0</v>
      </c>
      <c r="K124" s="311">
        <f t="shared" si="29"/>
        <v>0</v>
      </c>
      <c r="L124" s="311">
        <f t="shared" si="29"/>
        <v>0</v>
      </c>
      <c r="M124" s="81">
        <f t="shared" si="21"/>
        <v>0</v>
      </c>
    </row>
    <row r="125" spans="1:13" x14ac:dyDescent="0.45">
      <c r="A125" s="785">
        <v>220210</v>
      </c>
      <c r="B125" s="786"/>
      <c r="C125" s="787"/>
      <c r="D125" s="787"/>
      <c r="E125" s="786"/>
      <c r="F125" s="788" t="s">
        <v>57</v>
      </c>
      <c r="G125" s="358">
        <f>SUM(G126:G135)</f>
        <v>250750000</v>
      </c>
      <c r="H125" s="358">
        <f>SUM(H126:H135)</f>
        <v>239720000</v>
      </c>
      <c r="I125" s="358"/>
      <c r="J125" s="358">
        <f>SUM(J126:J135)</f>
        <v>605000000</v>
      </c>
      <c r="K125" s="311">
        <f t="shared" si="29"/>
        <v>605000000</v>
      </c>
      <c r="L125" s="311">
        <f t="shared" si="29"/>
        <v>605000000</v>
      </c>
      <c r="M125" s="81">
        <f t="shared" si="21"/>
        <v>1815000000</v>
      </c>
    </row>
    <row r="126" spans="1:13" x14ac:dyDescent="0.45">
      <c r="A126" s="790">
        <v>22021001</v>
      </c>
      <c r="B126" s="791"/>
      <c r="C126" s="792"/>
      <c r="D126" s="792"/>
      <c r="E126" s="791"/>
      <c r="F126" s="793" t="s">
        <v>58</v>
      </c>
      <c r="G126" s="311">
        <v>40000000</v>
      </c>
      <c r="H126" s="311">
        <v>10000000</v>
      </c>
      <c r="I126" s="311"/>
      <c r="J126" s="311">
        <v>20000000</v>
      </c>
      <c r="K126" s="311">
        <f t="shared" si="29"/>
        <v>20000000</v>
      </c>
      <c r="L126" s="311">
        <f t="shared" si="29"/>
        <v>20000000</v>
      </c>
      <c r="M126" s="81">
        <f t="shared" si="21"/>
        <v>60000000</v>
      </c>
    </row>
    <row r="127" spans="1:13" x14ac:dyDescent="0.45">
      <c r="A127" s="790">
        <v>22021002</v>
      </c>
      <c r="B127" s="791"/>
      <c r="C127" s="792"/>
      <c r="D127" s="792"/>
      <c r="E127" s="791"/>
      <c r="F127" s="793" t="s">
        <v>59</v>
      </c>
      <c r="G127" s="311">
        <v>30000000</v>
      </c>
      <c r="H127" s="311">
        <v>32000000</v>
      </c>
      <c r="I127" s="311"/>
      <c r="J127" s="311">
        <v>20000000</v>
      </c>
      <c r="K127" s="311">
        <f t="shared" si="29"/>
        <v>20000000</v>
      </c>
      <c r="L127" s="311">
        <f t="shared" si="29"/>
        <v>20000000</v>
      </c>
      <c r="M127" s="81">
        <f t="shared" si="21"/>
        <v>60000000</v>
      </c>
    </row>
    <row r="128" spans="1:13" x14ac:dyDescent="0.45">
      <c r="A128" s="790">
        <v>22021003</v>
      </c>
      <c r="B128" s="791"/>
      <c r="C128" s="792"/>
      <c r="D128" s="792"/>
      <c r="E128" s="791"/>
      <c r="F128" s="793" t="s">
        <v>60</v>
      </c>
      <c r="G128" s="311">
        <v>10000000</v>
      </c>
      <c r="H128" s="311">
        <v>0</v>
      </c>
      <c r="I128" s="311"/>
      <c r="J128" s="311">
        <v>10000000</v>
      </c>
      <c r="K128" s="311">
        <f t="shared" si="29"/>
        <v>10000000</v>
      </c>
      <c r="L128" s="311">
        <f t="shared" si="29"/>
        <v>10000000</v>
      </c>
      <c r="M128" s="81">
        <f t="shared" si="21"/>
        <v>30000000</v>
      </c>
    </row>
    <row r="129" spans="1:13" x14ac:dyDescent="0.45">
      <c r="A129" s="790">
        <v>22021004</v>
      </c>
      <c r="B129" s="791"/>
      <c r="C129" s="792"/>
      <c r="D129" s="792"/>
      <c r="E129" s="791"/>
      <c r="F129" s="793" t="s">
        <v>61</v>
      </c>
      <c r="G129" s="311">
        <v>12750000</v>
      </c>
      <c r="H129" s="311">
        <v>0</v>
      </c>
      <c r="I129" s="311"/>
      <c r="J129" s="311">
        <v>5000000</v>
      </c>
      <c r="K129" s="311">
        <f t="shared" si="29"/>
        <v>5000000</v>
      </c>
      <c r="L129" s="311">
        <f t="shared" si="29"/>
        <v>5000000</v>
      </c>
      <c r="M129" s="81">
        <f t="shared" si="21"/>
        <v>15000000</v>
      </c>
    </row>
    <row r="130" spans="1:13" x14ac:dyDescent="0.45">
      <c r="A130" s="790">
        <v>22021007</v>
      </c>
      <c r="B130" s="791"/>
      <c r="C130" s="792"/>
      <c r="D130" s="792"/>
      <c r="E130" s="791"/>
      <c r="F130" s="793" t="s">
        <v>63</v>
      </c>
      <c r="G130" s="311">
        <v>45000000</v>
      </c>
      <c r="H130" s="311">
        <v>88200000</v>
      </c>
      <c r="I130" s="311"/>
      <c r="J130" s="311">
        <v>165000000</v>
      </c>
      <c r="K130" s="311">
        <f t="shared" si="29"/>
        <v>165000000</v>
      </c>
      <c r="L130" s="311">
        <f t="shared" si="29"/>
        <v>165000000</v>
      </c>
      <c r="M130" s="81">
        <f t="shared" si="21"/>
        <v>495000000</v>
      </c>
    </row>
    <row r="131" spans="1:13" x14ac:dyDescent="0.45">
      <c r="A131" s="790">
        <v>22021019</v>
      </c>
      <c r="B131" s="791"/>
      <c r="C131" s="792"/>
      <c r="D131" s="792"/>
      <c r="E131" s="791"/>
      <c r="F131" s="793" t="s">
        <v>660</v>
      </c>
      <c r="G131" s="311">
        <v>45000000</v>
      </c>
      <c r="H131" s="311">
        <v>0</v>
      </c>
      <c r="I131" s="311"/>
      <c r="J131" s="311">
        <v>5000000</v>
      </c>
      <c r="K131" s="311">
        <f t="shared" si="29"/>
        <v>5000000</v>
      </c>
      <c r="L131" s="311">
        <f t="shared" si="29"/>
        <v>5000000</v>
      </c>
      <c r="M131" s="81">
        <f t="shared" si="21"/>
        <v>15000000</v>
      </c>
    </row>
    <row r="132" spans="1:13" x14ac:dyDescent="0.45">
      <c r="A132" s="790">
        <v>22021021</v>
      </c>
      <c r="B132" s="791"/>
      <c r="C132" s="792"/>
      <c r="D132" s="792"/>
      <c r="E132" s="791"/>
      <c r="F132" s="793" t="s">
        <v>225</v>
      </c>
      <c r="G132" s="311">
        <v>15000000</v>
      </c>
      <c r="H132" s="311">
        <v>0</v>
      </c>
      <c r="I132" s="311"/>
      <c r="J132" s="311">
        <v>0</v>
      </c>
      <c r="K132" s="311">
        <f t="shared" si="29"/>
        <v>0</v>
      </c>
      <c r="L132" s="311">
        <f t="shared" si="29"/>
        <v>0</v>
      </c>
      <c r="M132" s="81">
        <f t="shared" si="21"/>
        <v>0</v>
      </c>
    </row>
    <row r="133" spans="1:13" x14ac:dyDescent="0.45">
      <c r="A133" s="790">
        <v>22021022</v>
      </c>
      <c r="B133" s="791"/>
      <c r="C133" s="792"/>
      <c r="D133" s="792"/>
      <c r="E133" s="791"/>
      <c r="F133" s="793" t="s">
        <v>457</v>
      </c>
      <c r="G133" s="311">
        <v>15000000</v>
      </c>
      <c r="H133" s="311">
        <v>13000000</v>
      </c>
      <c r="I133" s="311"/>
      <c r="J133" s="311">
        <v>200000000</v>
      </c>
      <c r="K133" s="311">
        <f t="shared" si="29"/>
        <v>200000000</v>
      </c>
      <c r="L133" s="311">
        <f t="shared" si="29"/>
        <v>200000000</v>
      </c>
      <c r="M133" s="81">
        <f t="shared" si="21"/>
        <v>600000000</v>
      </c>
    </row>
    <row r="134" spans="1:13" x14ac:dyDescent="0.45">
      <c r="A134" s="790">
        <v>22021026</v>
      </c>
      <c r="B134" s="791"/>
      <c r="C134" s="792"/>
      <c r="D134" s="792"/>
      <c r="E134" s="791"/>
      <c r="F134" s="793" t="s">
        <v>66</v>
      </c>
      <c r="G134" s="311">
        <v>33000000</v>
      </c>
      <c r="H134" s="808">
        <v>96520000</v>
      </c>
      <c r="I134" s="311"/>
      <c r="J134" s="311">
        <v>180000000</v>
      </c>
      <c r="K134" s="311">
        <f t="shared" si="29"/>
        <v>180000000</v>
      </c>
      <c r="L134" s="311">
        <f t="shared" si="29"/>
        <v>180000000</v>
      </c>
      <c r="M134" s="81">
        <f>J134+K134+L134</f>
        <v>540000000</v>
      </c>
    </row>
    <row r="135" spans="1:13" x14ac:dyDescent="0.45">
      <c r="A135" s="790">
        <v>22021027</v>
      </c>
      <c r="B135" s="791"/>
      <c r="C135" s="792"/>
      <c r="D135" s="792"/>
      <c r="E135" s="791"/>
      <c r="F135" s="793" t="s">
        <v>227</v>
      </c>
      <c r="G135" s="311">
        <v>5000000</v>
      </c>
      <c r="H135" s="311">
        <v>0</v>
      </c>
      <c r="I135" s="311"/>
      <c r="J135" s="311">
        <v>0</v>
      </c>
      <c r="K135" s="311">
        <f t="shared" si="29"/>
        <v>0</v>
      </c>
      <c r="L135" s="311">
        <f t="shared" si="29"/>
        <v>0</v>
      </c>
      <c r="M135" s="789">
        <f>J135+K135+L135</f>
        <v>0</v>
      </c>
    </row>
    <row r="136" spans="1:13" x14ac:dyDescent="0.45">
      <c r="A136" s="795"/>
      <c r="B136" s="795"/>
      <c r="C136" s="795"/>
      <c r="D136" s="795"/>
      <c r="E136" s="795"/>
      <c r="F136" s="785" t="s">
        <v>85</v>
      </c>
      <c r="G136" s="790"/>
      <c r="H136" s="809"/>
      <c r="I136" s="797"/>
      <c r="J136" s="809"/>
      <c r="K136" s="809"/>
      <c r="L136" s="809"/>
      <c r="M136" s="80">
        <f t="shared" ref="M136:M142" si="30">SUM(J136:L136)</f>
        <v>0</v>
      </c>
    </row>
    <row r="137" spans="1:13" x14ac:dyDescent="0.45">
      <c r="A137" s="799"/>
      <c r="B137" s="799"/>
      <c r="C137" s="799"/>
      <c r="D137" s="799"/>
      <c r="E137" s="799"/>
      <c r="F137" s="810"/>
      <c r="G137" s="811"/>
      <c r="H137" s="812"/>
      <c r="I137" s="797"/>
      <c r="J137" s="812"/>
      <c r="K137" s="812"/>
      <c r="L137" s="812"/>
      <c r="M137" s="80">
        <f t="shared" si="30"/>
        <v>0</v>
      </c>
    </row>
    <row r="138" spans="1:13" x14ac:dyDescent="0.45">
      <c r="A138" s="799"/>
      <c r="B138" s="799"/>
      <c r="C138" s="799"/>
      <c r="D138" s="799"/>
      <c r="E138" s="799"/>
      <c r="F138" s="800" t="s">
        <v>86</v>
      </c>
      <c r="G138" s="805">
        <f>SUM(G94)</f>
        <v>32628651</v>
      </c>
      <c r="H138" s="805">
        <f>SUM(H94)</f>
        <v>60998098.740000002</v>
      </c>
      <c r="I138" s="805">
        <f t="shared" ref="I138:L138" si="31">SUM(I94)</f>
        <v>0</v>
      </c>
      <c r="J138" s="805">
        <f t="shared" si="31"/>
        <v>46918243.249999985</v>
      </c>
      <c r="K138" s="805">
        <f t="shared" si="31"/>
        <v>46918243.249999985</v>
      </c>
      <c r="L138" s="805">
        <f t="shared" si="31"/>
        <v>46918243.249999985</v>
      </c>
      <c r="M138" s="80">
        <f t="shared" si="30"/>
        <v>140754729.74999994</v>
      </c>
    </row>
    <row r="139" spans="1:13" x14ac:dyDescent="0.45">
      <c r="A139" s="799"/>
      <c r="B139" s="799"/>
      <c r="C139" s="799"/>
      <c r="D139" s="799"/>
      <c r="E139" s="799"/>
      <c r="F139" s="800" t="s">
        <v>87</v>
      </c>
      <c r="G139" s="805">
        <f>SUM(G102)</f>
        <v>1810750000</v>
      </c>
      <c r="H139" s="805">
        <f t="shared" ref="H139:L139" si="32">SUM(H102)</f>
        <v>1982774300</v>
      </c>
      <c r="I139" s="805">
        <f t="shared" si="32"/>
        <v>0</v>
      </c>
      <c r="J139" s="805">
        <f t="shared" si="32"/>
        <v>3000000000</v>
      </c>
      <c r="K139" s="805">
        <f t="shared" si="32"/>
        <v>3000000000</v>
      </c>
      <c r="L139" s="805">
        <f t="shared" si="32"/>
        <v>3000000000</v>
      </c>
      <c r="M139" s="80">
        <f t="shared" si="30"/>
        <v>9000000000</v>
      </c>
    </row>
    <row r="140" spans="1:13" x14ac:dyDescent="0.45">
      <c r="A140" s="799"/>
      <c r="B140" s="799"/>
      <c r="C140" s="799"/>
      <c r="D140" s="799"/>
      <c r="E140" s="799"/>
      <c r="F140" s="800" t="s">
        <v>69</v>
      </c>
      <c r="G140" s="805"/>
      <c r="H140" s="813"/>
      <c r="I140" s="805"/>
      <c r="J140" s="813"/>
      <c r="K140" s="813"/>
      <c r="L140" s="813"/>
      <c r="M140" s="80">
        <f t="shared" si="30"/>
        <v>0</v>
      </c>
    </row>
    <row r="141" spans="1:13" x14ac:dyDescent="0.45">
      <c r="A141" s="795"/>
      <c r="B141" s="795"/>
      <c r="C141" s="795"/>
      <c r="D141" s="795"/>
      <c r="E141" s="795"/>
      <c r="F141" s="810"/>
      <c r="G141" s="814"/>
      <c r="H141" s="794"/>
      <c r="I141" s="814"/>
      <c r="J141" s="794"/>
      <c r="K141" s="794"/>
      <c r="L141" s="794"/>
      <c r="M141" s="80"/>
    </row>
    <row r="142" spans="1:13" x14ac:dyDescent="0.45">
      <c r="A142" s="790"/>
      <c r="B142" s="790"/>
      <c r="C142" s="790"/>
      <c r="D142" s="790"/>
      <c r="E142" s="790"/>
      <c r="F142" s="788" t="s">
        <v>88</v>
      </c>
      <c r="G142" s="815">
        <f>SUM(G138:G140)</f>
        <v>1843378651</v>
      </c>
      <c r="H142" s="815">
        <f t="shared" ref="H142:L142" si="33">SUM(H138:H140)</f>
        <v>2043772398.74</v>
      </c>
      <c r="I142" s="815">
        <f t="shared" si="33"/>
        <v>0</v>
      </c>
      <c r="J142" s="815">
        <f t="shared" si="33"/>
        <v>3046918243.25</v>
      </c>
      <c r="K142" s="815">
        <f t="shared" si="33"/>
        <v>3046918243.25</v>
      </c>
      <c r="L142" s="815">
        <f t="shared" si="33"/>
        <v>3046918243.25</v>
      </c>
      <c r="M142" s="80">
        <f t="shared" si="30"/>
        <v>9140754729.75</v>
      </c>
    </row>
    <row r="144" spans="1:13" x14ac:dyDescent="0.45">
      <c r="A144" s="931" t="s">
        <v>0</v>
      </c>
      <c r="B144" s="931"/>
      <c r="C144" s="931"/>
      <c r="D144" s="931"/>
      <c r="E144" s="931"/>
      <c r="F144" s="931"/>
      <c r="G144" s="931"/>
      <c r="H144" s="931"/>
      <c r="I144" s="931"/>
      <c r="J144" s="931"/>
      <c r="K144" s="931"/>
      <c r="L144" s="931"/>
      <c r="M144" s="931"/>
    </row>
    <row r="145" spans="1:13" x14ac:dyDescent="0.45">
      <c r="A145" s="930" t="s">
        <v>1312</v>
      </c>
      <c r="B145" s="930"/>
      <c r="C145" s="930"/>
      <c r="D145" s="930"/>
      <c r="E145" s="930"/>
      <c r="F145" s="930"/>
      <c r="G145" s="930"/>
      <c r="H145" s="930"/>
      <c r="I145" s="930"/>
      <c r="J145" s="930"/>
      <c r="K145" s="930"/>
      <c r="L145" s="930"/>
      <c r="M145" s="930"/>
    </row>
    <row r="146" spans="1:13" ht="74" x14ac:dyDescent="0.45">
      <c r="A146" s="781" t="s">
        <v>1</v>
      </c>
      <c r="B146" s="781" t="s">
        <v>2</v>
      </c>
      <c r="C146" s="781" t="s">
        <v>3</v>
      </c>
      <c r="D146" s="781" t="s">
        <v>4</v>
      </c>
      <c r="E146" s="781" t="s">
        <v>5</v>
      </c>
      <c r="F146" s="783" t="s">
        <v>6</v>
      </c>
      <c r="G146" s="781" t="s">
        <v>7</v>
      </c>
      <c r="H146" s="781" t="s">
        <v>8</v>
      </c>
      <c r="I146" s="781"/>
      <c r="J146" s="781" t="s">
        <v>9</v>
      </c>
      <c r="K146" s="781" t="s">
        <v>10</v>
      </c>
      <c r="L146" s="781" t="s">
        <v>11</v>
      </c>
      <c r="M146" s="784" t="s">
        <v>12</v>
      </c>
    </row>
    <row r="147" spans="1:13" x14ac:dyDescent="0.45">
      <c r="A147" s="790"/>
      <c r="B147" s="791"/>
      <c r="C147" s="792"/>
      <c r="D147" s="792"/>
      <c r="E147" s="791"/>
      <c r="F147" s="793"/>
      <c r="G147" s="311"/>
      <c r="H147" s="311"/>
      <c r="I147" s="311"/>
      <c r="J147" s="311"/>
      <c r="K147" s="311"/>
      <c r="L147" s="311"/>
      <c r="M147" s="81"/>
    </row>
    <row r="148" spans="1:13" x14ac:dyDescent="0.45">
      <c r="A148" s="785">
        <v>2</v>
      </c>
      <c r="B148" s="786"/>
      <c r="C148" s="787"/>
      <c r="D148" s="787"/>
      <c r="E148" s="786"/>
      <c r="F148" s="788" t="s">
        <v>18</v>
      </c>
      <c r="G148" s="358">
        <f>G149</f>
        <v>100000000</v>
      </c>
      <c r="H148" s="358">
        <f t="shared" ref="H148:L148" si="34">H149</f>
        <v>0</v>
      </c>
      <c r="I148" s="358">
        <f t="shared" si="34"/>
        <v>0</v>
      </c>
      <c r="J148" s="358">
        <f t="shared" si="34"/>
        <v>200000000</v>
      </c>
      <c r="K148" s="358">
        <f t="shared" si="34"/>
        <v>200000000</v>
      </c>
      <c r="L148" s="358">
        <f t="shared" si="34"/>
        <v>200000000</v>
      </c>
      <c r="M148" s="789">
        <f>J148+K148+L148</f>
        <v>600000000</v>
      </c>
    </row>
    <row r="149" spans="1:13" x14ac:dyDescent="0.45">
      <c r="A149" s="785">
        <v>22</v>
      </c>
      <c r="B149" s="786"/>
      <c r="C149" s="787"/>
      <c r="D149" s="787"/>
      <c r="E149" s="786"/>
      <c r="F149" s="788" t="s">
        <v>26</v>
      </c>
      <c r="G149" s="358">
        <f>SUM(G150)</f>
        <v>100000000</v>
      </c>
      <c r="H149" s="358">
        <f t="shared" ref="H149:L149" si="35">SUM(H150)</f>
        <v>0</v>
      </c>
      <c r="I149" s="358">
        <f t="shared" si="35"/>
        <v>0</v>
      </c>
      <c r="J149" s="358">
        <f t="shared" si="35"/>
        <v>200000000</v>
      </c>
      <c r="K149" s="358">
        <f t="shared" si="35"/>
        <v>200000000</v>
      </c>
      <c r="L149" s="358">
        <f t="shared" si="35"/>
        <v>200000000</v>
      </c>
      <c r="M149" s="789">
        <f t="shared" ref="M149:M156" si="36">J149+K149+L149</f>
        <v>600000000</v>
      </c>
    </row>
    <row r="150" spans="1:13" x14ac:dyDescent="0.45">
      <c r="A150" s="785">
        <v>2202</v>
      </c>
      <c r="B150" s="786"/>
      <c r="C150" s="787"/>
      <c r="D150" s="787"/>
      <c r="E150" s="786"/>
      <c r="F150" s="788" t="s">
        <v>27</v>
      </c>
      <c r="G150" s="358">
        <f>G151+G154</f>
        <v>100000000</v>
      </c>
      <c r="H150" s="358">
        <f t="shared" ref="H150:L150" si="37">H151+H154</f>
        <v>0</v>
      </c>
      <c r="I150" s="358">
        <f t="shared" si="37"/>
        <v>0</v>
      </c>
      <c r="J150" s="358">
        <f t="shared" si="37"/>
        <v>200000000</v>
      </c>
      <c r="K150" s="358">
        <f t="shared" si="37"/>
        <v>200000000</v>
      </c>
      <c r="L150" s="358">
        <f t="shared" si="37"/>
        <v>200000000</v>
      </c>
      <c r="M150" s="789">
        <f t="shared" si="36"/>
        <v>600000000</v>
      </c>
    </row>
    <row r="151" spans="1:13" x14ac:dyDescent="0.45">
      <c r="A151" s="785">
        <v>220201</v>
      </c>
      <c r="B151" s="786"/>
      <c r="C151" s="787"/>
      <c r="D151" s="787"/>
      <c r="E151" s="786"/>
      <c r="F151" s="788" t="s">
        <v>28</v>
      </c>
      <c r="G151" s="358">
        <f>SUM(G152:G153)</f>
        <v>50000000</v>
      </c>
      <c r="H151" s="358">
        <f>SUM(H152:H153)</f>
        <v>0</v>
      </c>
      <c r="I151" s="358"/>
      <c r="J151" s="358">
        <f>SUM(J152:J153)</f>
        <v>100000000</v>
      </c>
      <c r="K151" s="358">
        <f>SUM(K152:K153)</f>
        <v>100000000</v>
      </c>
      <c r="L151" s="358">
        <f>SUM(L152:L153)</f>
        <v>100000000</v>
      </c>
      <c r="M151" s="789">
        <f t="shared" si="36"/>
        <v>300000000</v>
      </c>
    </row>
    <row r="152" spans="1:13" x14ac:dyDescent="0.45">
      <c r="A152" s="790">
        <v>22020101</v>
      </c>
      <c r="B152" s="791"/>
      <c r="C152" s="792"/>
      <c r="D152" s="792"/>
      <c r="E152" s="791"/>
      <c r="F152" s="793" t="s">
        <v>29</v>
      </c>
      <c r="G152" s="311">
        <v>25000000</v>
      </c>
      <c r="H152" s="311"/>
      <c r="I152" s="311"/>
      <c r="J152" s="311">
        <v>50000000</v>
      </c>
      <c r="K152" s="311">
        <v>50000000</v>
      </c>
      <c r="L152" s="311">
        <v>50000000</v>
      </c>
      <c r="M152" s="789">
        <f t="shared" si="36"/>
        <v>150000000</v>
      </c>
    </row>
    <row r="153" spans="1:13" x14ac:dyDescent="0.45">
      <c r="A153" s="790">
        <v>22020102</v>
      </c>
      <c r="B153" s="791"/>
      <c r="C153" s="792"/>
      <c r="D153" s="792"/>
      <c r="E153" s="791"/>
      <c r="F153" s="793" t="s">
        <v>30</v>
      </c>
      <c r="G153" s="311">
        <v>25000000</v>
      </c>
      <c r="H153" s="311"/>
      <c r="I153" s="311"/>
      <c r="J153" s="311">
        <v>50000000</v>
      </c>
      <c r="K153" s="311">
        <v>50000000</v>
      </c>
      <c r="L153" s="311">
        <v>50000000</v>
      </c>
      <c r="M153" s="789">
        <f t="shared" si="36"/>
        <v>150000000</v>
      </c>
    </row>
    <row r="154" spans="1:13" x14ac:dyDescent="0.45">
      <c r="A154" s="785">
        <v>220203</v>
      </c>
      <c r="B154" s="786"/>
      <c r="C154" s="787"/>
      <c r="D154" s="787"/>
      <c r="E154" s="786"/>
      <c r="F154" s="788" t="s">
        <v>37</v>
      </c>
      <c r="G154" s="358">
        <f>SUM(G155:G156)</f>
        <v>50000000</v>
      </c>
      <c r="H154" s="358">
        <f>SUM(H155:H156)</f>
        <v>0</v>
      </c>
      <c r="I154" s="358"/>
      <c r="J154" s="358">
        <f>SUM(J155:J156)</f>
        <v>100000000</v>
      </c>
      <c r="K154" s="358">
        <f>SUM(K155:K156)</f>
        <v>100000000</v>
      </c>
      <c r="L154" s="358">
        <f>SUM(L155:L156)</f>
        <v>100000000</v>
      </c>
      <c r="M154" s="789">
        <f t="shared" si="36"/>
        <v>300000000</v>
      </c>
    </row>
    <row r="155" spans="1:13" ht="37" x14ac:dyDescent="0.45">
      <c r="A155" s="790">
        <v>22020301</v>
      </c>
      <c r="B155" s="791"/>
      <c r="C155" s="792"/>
      <c r="D155" s="792"/>
      <c r="E155" s="791"/>
      <c r="F155" s="793" t="s">
        <v>38</v>
      </c>
      <c r="G155" s="311">
        <v>25000000</v>
      </c>
      <c r="H155" s="311"/>
      <c r="I155" s="311"/>
      <c r="J155" s="311">
        <v>50000000</v>
      </c>
      <c r="K155" s="311">
        <v>50000000</v>
      </c>
      <c r="L155" s="311">
        <v>50000000</v>
      </c>
      <c r="M155" s="789">
        <f t="shared" si="36"/>
        <v>150000000</v>
      </c>
    </row>
    <row r="156" spans="1:13" x14ac:dyDescent="0.45">
      <c r="A156" s="790">
        <v>22020302</v>
      </c>
      <c r="B156" s="791"/>
      <c r="C156" s="792"/>
      <c r="D156" s="792"/>
      <c r="E156" s="791"/>
      <c r="F156" s="793" t="s">
        <v>39</v>
      </c>
      <c r="G156" s="311">
        <v>25000000</v>
      </c>
      <c r="H156" s="311"/>
      <c r="I156" s="311"/>
      <c r="J156" s="311">
        <v>50000000</v>
      </c>
      <c r="K156" s="311">
        <v>50000000</v>
      </c>
      <c r="L156" s="311">
        <v>50000000</v>
      </c>
      <c r="M156" s="789">
        <f t="shared" si="36"/>
        <v>150000000</v>
      </c>
    </row>
    <row r="157" spans="1:13" x14ac:dyDescent="0.45">
      <c r="A157" s="795"/>
      <c r="B157" s="795"/>
      <c r="C157" s="795"/>
      <c r="D157" s="795"/>
      <c r="E157" s="795"/>
      <c r="F157" s="785" t="s">
        <v>85</v>
      </c>
      <c r="G157" s="790"/>
      <c r="H157" s="809"/>
      <c r="I157" s="797"/>
      <c r="J157" s="809"/>
      <c r="K157" s="809"/>
      <c r="L157" s="809"/>
      <c r="M157" s="80">
        <f t="shared" ref="M157:M163" si="38">SUM(J157:L157)</f>
        <v>0</v>
      </c>
    </row>
    <row r="158" spans="1:13" x14ac:dyDescent="0.45">
      <c r="A158" s="799"/>
      <c r="B158" s="799"/>
      <c r="C158" s="799"/>
      <c r="D158" s="799"/>
      <c r="E158" s="799"/>
      <c r="F158" s="810"/>
      <c r="G158" s="811"/>
      <c r="H158" s="812"/>
      <c r="I158" s="797"/>
      <c r="J158" s="812"/>
      <c r="K158" s="812"/>
      <c r="L158" s="812"/>
      <c r="M158" s="80">
        <f t="shared" si="38"/>
        <v>0</v>
      </c>
    </row>
    <row r="159" spans="1:13" x14ac:dyDescent="0.45">
      <c r="A159" s="799"/>
      <c r="B159" s="799"/>
      <c r="C159" s="799"/>
      <c r="D159" s="799"/>
      <c r="E159" s="799"/>
      <c r="F159" s="800" t="s">
        <v>86</v>
      </c>
      <c r="G159" s="805"/>
      <c r="H159" s="813"/>
      <c r="I159" s="805"/>
      <c r="J159" s="813"/>
      <c r="K159" s="813"/>
      <c r="L159" s="813"/>
      <c r="M159" s="80">
        <f t="shared" si="38"/>
        <v>0</v>
      </c>
    </row>
    <row r="160" spans="1:13" x14ac:dyDescent="0.45">
      <c r="A160" s="799"/>
      <c r="B160" s="799"/>
      <c r="C160" s="799"/>
      <c r="D160" s="799"/>
      <c r="E160" s="799"/>
      <c r="F160" s="800" t="s">
        <v>87</v>
      </c>
      <c r="G160" s="805">
        <f>+SUM(G150)</f>
        <v>100000000</v>
      </c>
      <c r="H160" s="805">
        <f t="shared" ref="H160:L160" si="39">+SUM(H150)</f>
        <v>0</v>
      </c>
      <c r="I160" s="805">
        <f t="shared" si="39"/>
        <v>0</v>
      </c>
      <c r="J160" s="805">
        <f t="shared" si="39"/>
        <v>200000000</v>
      </c>
      <c r="K160" s="805">
        <f t="shared" si="39"/>
        <v>200000000</v>
      </c>
      <c r="L160" s="805">
        <f t="shared" si="39"/>
        <v>200000000</v>
      </c>
      <c r="M160" s="80">
        <f t="shared" si="38"/>
        <v>600000000</v>
      </c>
    </row>
    <row r="161" spans="1:13" x14ac:dyDescent="0.45">
      <c r="A161" s="799"/>
      <c r="B161" s="799"/>
      <c r="C161" s="799"/>
      <c r="D161" s="799"/>
      <c r="E161" s="799"/>
      <c r="F161" s="800" t="s">
        <v>69</v>
      </c>
      <c r="G161" s="805"/>
      <c r="H161" s="813"/>
      <c r="I161" s="805"/>
      <c r="J161" s="813"/>
      <c r="K161" s="813"/>
      <c r="L161" s="813"/>
      <c r="M161" s="80">
        <f t="shared" si="38"/>
        <v>0</v>
      </c>
    </row>
    <row r="162" spans="1:13" x14ac:dyDescent="0.45">
      <c r="A162" s="799"/>
      <c r="B162" s="799"/>
      <c r="C162" s="799"/>
      <c r="D162" s="799"/>
      <c r="E162" s="799"/>
      <c r="F162" s="800"/>
      <c r="G162" s="805"/>
      <c r="H162" s="813"/>
      <c r="I162" s="805"/>
      <c r="J162" s="813"/>
      <c r="K162" s="813"/>
      <c r="L162" s="813"/>
      <c r="M162" s="80">
        <f t="shared" si="38"/>
        <v>0</v>
      </c>
    </row>
    <row r="163" spans="1:13" x14ac:dyDescent="0.45">
      <c r="A163" s="799"/>
      <c r="B163" s="799"/>
      <c r="C163" s="799"/>
      <c r="D163" s="799"/>
      <c r="E163" s="799"/>
      <c r="F163" s="800" t="s">
        <v>88</v>
      </c>
      <c r="G163" s="807">
        <f t="shared" ref="G163:L163" si="40">SUM(G159:G161)</f>
        <v>100000000</v>
      </c>
      <c r="H163" s="807">
        <f t="shared" si="40"/>
        <v>0</v>
      </c>
      <c r="I163" s="807">
        <f t="shared" si="40"/>
        <v>0</v>
      </c>
      <c r="J163" s="807">
        <f t="shared" si="40"/>
        <v>200000000</v>
      </c>
      <c r="K163" s="807">
        <f t="shared" si="40"/>
        <v>200000000</v>
      </c>
      <c r="L163" s="807">
        <f t="shared" si="40"/>
        <v>200000000</v>
      </c>
      <c r="M163" s="80">
        <f t="shared" si="38"/>
        <v>600000000</v>
      </c>
    </row>
    <row r="166" spans="1:13" x14ac:dyDescent="0.45">
      <c r="A166" s="931" t="s">
        <v>0</v>
      </c>
      <c r="B166" s="931"/>
      <c r="C166" s="931"/>
      <c r="D166" s="931"/>
      <c r="E166" s="931"/>
      <c r="F166" s="931"/>
      <c r="G166" s="931"/>
      <c r="H166" s="931"/>
      <c r="I166" s="931"/>
      <c r="J166" s="931"/>
      <c r="K166" s="931"/>
      <c r="L166" s="931"/>
      <c r="M166" s="931"/>
    </row>
    <row r="167" spans="1:13" x14ac:dyDescent="0.45">
      <c r="A167" s="930" t="s">
        <v>1313</v>
      </c>
      <c r="B167" s="930"/>
      <c r="C167" s="930"/>
      <c r="D167" s="930"/>
      <c r="E167" s="930"/>
      <c r="F167" s="930"/>
      <c r="G167" s="930"/>
      <c r="H167" s="930"/>
      <c r="I167" s="930"/>
      <c r="J167" s="930"/>
      <c r="K167" s="930"/>
      <c r="L167" s="930"/>
      <c r="M167" s="930"/>
    </row>
    <row r="168" spans="1:13" ht="74" x14ac:dyDescent="0.45">
      <c r="A168" s="781" t="s">
        <v>1</v>
      </c>
      <c r="B168" s="781" t="s">
        <v>2</v>
      </c>
      <c r="C168" s="781" t="s">
        <v>3</v>
      </c>
      <c r="D168" s="781" t="s">
        <v>4</v>
      </c>
      <c r="E168" s="781" t="s">
        <v>5</v>
      </c>
      <c r="F168" s="783" t="s">
        <v>6</v>
      </c>
      <c r="G168" s="781" t="s">
        <v>7</v>
      </c>
      <c r="H168" s="781" t="s">
        <v>8</v>
      </c>
      <c r="I168" s="781"/>
      <c r="J168" s="781" t="s">
        <v>9</v>
      </c>
      <c r="K168" s="781" t="s">
        <v>10</v>
      </c>
      <c r="L168" s="781" t="s">
        <v>11</v>
      </c>
      <c r="M168" s="784" t="s">
        <v>12</v>
      </c>
    </row>
    <row r="169" spans="1:13" x14ac:dyDescent="0.45">
      <c r="A169" s="790"/>
      <c r="B169" s="791"/>
      <c r="C169" s="792"/>
      <c r="D169" s="792"/>
      <c r="E169" s="791"/>
      <c r="F169" s="793"/>
      <c r="G169" s="311"/>
      <c r="H169" s="311"/>
      <c r="I169" s="311"/>
      <c r="J169" s="311"/>
      <c r="K169" s="311"/>
      <c r="L169" s="311"/>
      <c r="M169" s="81"/>
    </row>
    <row r="170" spans="1:13" x14ac:dyDescent="0.45">
      <c r="A170" s="790"/>
      <c r="B170" s="791"/>
      <c r="C170" s="792"/>
      <c r="D170" s="792"/>
      <c r="E170" s="791"/>
      <c r="F170" s="793"/>
      <c r="G170" s="311"/>
      <c r="H170" s="311"/>
      <c r="I170" s="311"/>
      <c r="J170" s="311"/>
      <c r="K170" s="311"/>
      <c r="L170" s="311"/>
      <c r="M170" s="81"/>
    </row>
    <row r="171" spans="1:13" x14ac:dyDescent="0.45">
      <c r="A171" s="785">
        <v>2</v>
      </c>
      <c r="B171" s="786"/>
      <c r="C171" s="787"/>
      <c r="D171" s="787"/>
      <c r="E171" s="786"/>
      <c r="F171" s="788" t="s">
        <v>18</v>
      </c>
      <c r="G171" s="358">
        <f>G173+G195</f>
        <v>7000000000</v>
      </c>
      <c r="H171" s="358">
        <f t="shared" ref="H171:L171" si="41">H173+H195</f>
        <v>1455184500</v>
      </c>
      <c r="I171" s="358">
        <f t="shared" si="41"/>
        <v>0</v>
      </c>
      <c r="J171" s="358">
        <f t="shared" si="41"/>
        <v>7500000000</v>
      </c>
      <c r="K171" s="358">
        <f t="shared" si="41"/>
        <v>7500000000</v>
      </c>
      <c r="L171" s="358">
        <f t="shared" si="41"/>
        <v>7500000000</v>
      </c>
      <c r="M171" s="789">
        <f>J171+K171+L171</f>
        <v>22500000000</v>
      </c>
    </row>
    <row r="172" spans="1:13" x14ac:dyDescent="0.45">
      <c r="A172" s="785">
        <v>22</v>
      </c>
      <c r="B172" s="786"/>
      <c r="C172" s="787"/>
      <c r="D172" s="787"/>
      <c r="E172" s="786"/>
      <c r="F172" s="788" t="s">
        <v>26</v>
      </c>
      <c r="G172" s="358"/>
      <c r="H172" s="358"/>
      <c r="I172" s="358"/>
      <c r="J172" s="358"/>
      <c r="K172" s="358"/>
      <c r="L172" s="358"/>
      <c r="M172" s="789">
        <f t="shared" ref="M172:M193" si="42">J172+K172+L172</f>
        <v>0</v>
      </c>
    </row>
    <row r="173" spans="1:13" x14ac:dyDescent="0.45">
      <c r="A173" s="785">
        <v>2202</v>
      </c>
      <c r="B173" s="786"/>
      <c r="C173" s="787"/>
      <c r="D173" s="787"/>
      <c r="E173" s="786"/>
      <c r="F173" s="788" t="s">
        <v>27</v>
      </c>
      <c r="G173" s="358">
        <f t="shared" ref="G173:L173" si="43">G174+G179+G182+G184+G186+G188</f>
        <v>2000000000</v>
      </c>
      <c r="H173" s="358">
        <f t="shared" si="43"/>
        <v>339435000</v>
      </c>
      <c r="I173" s="358">
        <f t="shared" si="43"/>
        <v>0</v>
      </c>
      <c r="J173" s="358">
        <f t="shared" si="43"/>
        <v>2500000000</v>
      </c>
      <c r="K173" s="358">
        <f t="shared" si="43"/>
        <v>2500000000</v>
      </c>
      <c r="L173" s="358">
        <f t="shared" si="43"/>
        <v>2500000000</v>
      </c>
      <c r="M173" s="789">
        <f t="shared" si="42"/>
        <v>7500000000</v>
      </c>
    </row>
    <row r="174" spans="1:13" x14ac:dyDescent="0.45">
      <c r="A174" s="785">
        <v>220201</v>
      </c>
      <c r="B174" s="786"/>
      <c r="C174" s="787"/>
      <c r="D174" s="787"/>
      <c r="E174" s="786"/>
      <c r="F174" s="788" t="s">
        <v>28</v>
      </c>
      <c r="G174" s="358">
        <f t="shared" ref="G174:L174" si="44">SUM(G175:G178)</f>
        <v>120000000</v>
      </c>
      <c r="H174" s="358">
        <f t="shared" si="44"/>
        <v>0</v>
      </c>
      <c r="I174" s="358"/>
      <c r="J174" s="358">
        <f t="shared" si="44"/>
        <v>10000000</v>
      </c>
      <c r="K174" s="358">
        <f t="shared" si="44"/>
        <v>10000000</v>
      </c>
      <c r="L174" s="358">
        <f t="shared" si="44"/>
        <v>10000000</v>
      </c>
      <c r="M174" s="789">
        <f t="shared" si="42"/>
        <v>30000000</v>
      </c>
    </row>
    <row r="175" spans="1:13" x14ac:dyDescent="0.45">
      <c r="A175" s="790">
        <v>22020101</v>
      </c>
      <c r="B175" s="791">
        <v>70160</v>
      </c>
      <c r="C175" s="792"/>
      <c r="D175" s="792" t="s">
        <v>205</v>
      </c>
      <c r="E175" s="791">
        <v>50610801</v>
      </c>
      <c r="F175" s="793" t="s">
        <v>29</v>
      </c>
      <c r="G175" s="311">
        <v>10000000</v>
      </c>
      <c r="H175" s="311"/>
      <c r="I175" s="311"/>
      <c r="J175" s="311">
        <v>10000000</v>
      </c>
      <c r="K175" s="311">
        <v>10000000</v>
      </c>
      <c r="L175" s="311">
        <v>10000000</v>
      </c>
      <c r="M175" s="789">
        <f t="shared" si="42"/>
        <v>30000000</v>
      </c>
    </row>
    <row r="176" spans="1:13" x14ac:dyDescent="0.45">
      <c r="A176" s="790">
        <v>22020102</v>
      </c>
      <c r="B176" s="791"/>
      <c r="C176" s="792"/>
      <c r="D176" s="792"/>
      <c r="E176" s="791"/>
      <c r="F176" s="793" t="s">
        <v>30</v>
      </c>
      <c r="G176" s="311">
        <v>50000000</v>
      </c>
      <c r="H176" s="311"/>
      <c r="I176" s="311"/>
      <c r="J176" s="311"/>
      <c r="K176" s="311"/>
      <c r="L176" s="311"/>
      <c r="M176" s="789">
        <f t="shared" si="42"/>
        <v>0</v>
      </c>
    </row>
    <row r="177" spans="1:13" ht="37" x14ac:dyDescent="0.45">
      <c r="A177" s="790">
        <v>22020103</v>
      </c>
      <c r="B177" s="791"/>
      <c r="C177" s="792"/>
      <c r="D177" s="792"/>
      <c r="E177" s="791"/>
      <c r="F177" s="793" t="s">
        <v>219</v>
      </c>
      <c r="G177" s="311">
        <v>10000000</v>
      </c>
      <c r="H177" s="311"/>
      <c r="I177" s="311"/>
      <c r="J177" s="311"/>
      <c r="K177" s="311"/>
      <c r="L177" s="311"/>
      <c r="M177" s="789">
        <f t="shared" si="42"/>
        <v>0</v>
      </c>
    </row>
    <row r="178" spans="1:13" ht="37" x14ac:dyDescent="0.45">
      <c r="A178" s="790">
        <v>22020104</v>
      </c>
      <c r="B178" s="791"/>
      <c r="C178" s="792"/>
      <c r="D178" s="792"/>
      <c r="E178" s="791"/>
      <c r="F178" s="793" t="s">
        <v>220</v>
      </c>
      <c r="G178" s="311">
        <v>50000000</v>
      </c>
      <c r="H178" s="311"/>
      <c r="I178" s="311"/>
      <c r="J178" s="311"/>
      <c r="K178" s="311"/>
      <c r="L178" s="311"/>
      <c r="M178" s="789">
        <f t="shared" si="42"/>
        <v>0</v>
      </c>
    </row>
    <row r="179" spans="1:13" x14ac:dyDescent="0.45">
      <c r="A179" s="785">
        <v>220203</v>
      </c>
      <c r="B179" s="786"/>
      <c r="C179" s="787"/>
      <c r="D179" s="787"/>
      <c r="E179" s="786"/>
      <c r="F179" s="788" t="s">
        <v>37</v>
      </c>
      <c r="G179" s="358">
        <f>SUM(G180:G180)</f>
        <v>10000000</v>
      </c>
      <c r="H179" s="358">
        <f>SUM(H180:H180)</f>
        <v>0</v>
      </c>
      <c r="I179" s="358"/>
      <c r="J179" s="358">
        <f>SUM(J180:J181)</f>
        <v>50000000</v>
      </c>
      <c r="K179" s="358">
        <f t="shared" ref="K179:L179" si="45">SUM(K180:K181)</f>
        <v>50000000</v>
      </c>
      <c r="L179" s="358">
        <f t="shared" si="45"/>
        <v>50000000</v>
      </c>
      <c r="M179" s="789">
        <f t="shared" si="42"/>
        <v>150000000</v>
      </c>
    </row>
    <row r="180" spans="1:13" ht="37" x14ac:dyDescent="0.45">
      <c r="A180" s="790">
        <v>22020301</v>
      </c>
      <c r="B180" s="791">
        <v>70160</v>
      </c>
      <c r="C180" s="792"/>
      <c r="D180" s="792" t="s">
        <v>205</v>
      </c>
      <c r="E180" s="791">
        <v>50610801</v>
      </c>
      <c r="F180" s="793" t="s">
        <v>38</v>
      </c>
      <c r="G180" s="311">
        <v>10000000</v>
      </c>
      <c r="H180" s="311"/>
      <c r="I180" s="311"/>
      <c r="J180" s="311">
        <v>30000000</v>
      </c>
      <c r="K180" s="311">
        <v>30000000</v>
      </c>
      <c r="L180" s="311">
        <v>30000000</v>
      </c>
      <c r="M180" s="789">
        <f t="shared" si="42"/>
        <v>90000000</v>
      </c>
    </row>
    <row r="181" spans="1:13" x14ac:dyDescent="0.45">
      <c r="A181" s="790">
        <v>22020305</v>
      </c>
      <c r="B181" s="791"/>
      <c r="C181" s="792"/>
      <c r="D181" s="792"/>
      <c r="E181" s="791"/>
      <c r="F181" s="793" t="s">
        <v>41</v>
      </c>
      <c r="G181" s="311"/>
      <c r="H181" s="311"/>
      <c r="I181" s="311"/>
      <c r="J181" s="311">
        <v>20000000</v>
      </c>
      <c r="K181" s="311">
        <v>20000000</v>
      </c>
      <c r="L181" s="311">
        <v>20000000</v>
      </c>
      <c r="M181" s="789"/>
    </row>
    <row r="182" spans="1:13" x14ac:dyDescent="0.45">
      <c r="A182" s="785">
        <v>220204</v>
      </c>
      <c r="B182" s="786"/>
      <c r="C182" s="787"/>
      <c r="D182" s="787"/>
      <c r="E182" s="786"/>
      <c r="F182" s="788" t="s">
        <v>42</v>
      </c>
      <c r="G182" s="358">
        <f>SUM(G183:G183)</f>
        <v>0</v>
      </c>
      <c r="H182" s="358">
        <f>SUM(H183:H183)</f>
        <v>0</v>
      </c>
      <c r="I182" s="358"/>
      <c r="J182" s="358">
        <f>SUM(J183:J183)</f>
        <v>200000000</v>
      </c>
      <c r="K182" s="358">
        <f>SUM(K183:K183)</f>
        <v>200000000</v>
      </c>
      <c r="L182" s="358">
        <f>SUM(L183:L183)</f>
        <v>200000000</v>
      </c>
      <c r="M182" s="789">
        <f t="shared" si="42"/>
        <v>600000000</v>
      </c>
    </row>
    <row r="183" spans="1:13" x14ac:dyDescent="0.45">
      <c r="A183" s="790">
        <v>22020406</v>
      </c>
      <c r="B183" s="791">
        <v>70160</v>
      </c>
      <c r="C183" s="792"/>
      <c r="D183" s="792" t="s">
        <v>205</v>
      </c>
      <c r="E183" s="791">
        <v>50610801</v>
      </c>
      <c r="F183" s="793" t="s">
        <v>48</v>
      </c>
      <c r="G183" s="311"/>
      <c r="H183" s="311"/>
      <c r="I183" s="311"/>
      <c r="J183" s="311">
        <v>200000000</v>
      </c>
      <c r="K183" s="311">
        <v>200000000</v>
      </c>
      <c r="L183" s="311">
        <v>200000000</v>
      </c>
      <c r="M183" s="789">
        <f t="shared" si="42"/>
        <v>600000000</v>
      </c>
    </row>
    <row r="184" spans="1:13" x14ac:dyDescent="0.45">
      <c r="A184" s="785">
        <v>220206</v>
      </c>
      <c r="B184" s="786"/>
      <c r="C184" s="787"/>
      <c r="D184" s="787"/>
      <c r="E184" s="786"/>
      <c r="F184" s="788" t="s">
        <v>51</v>
      </c>
      <c r="G184" s="358">
        <f>SUM(G185:G185)</f>
        <v>1000000000</v>
      </c>
      <c r="H184" s="358">
        <f>SUM(H185:H185)</f>
        <v>6600000</v>
      </c>
      <c r="I184" s="358"/>
      <c r="J184" s="358">
        <f>SUM(J185:J185)</f>
        <v>500000000</v>
      </c>
      <c r="K184" s="358">
        <f>SUM(K185:K185)</f>
        <v>500000000</v>
      </c>
      <c r="L184" s="358">
        <f>SUM(L185:L185)</f>
        <v>500000000</v>
      </c>
      <c r="M184" s="789">
        <f t="shared" si="42"/>
        <v>1500000000</v>
      </c>
    </row>
    <row r="185" spans="1:13" x14ac:dyDescent="0.45">
      <c r="A185" s="790">
        <v>22020601</v>
      </c>
      <c r="B185" s="791">
        <v>70160</v>
      </c>
      <c r="C185" s="792"/>
      <c r="D185" s="792" t="s">
        <v>205</v>
      </c>
      <c r="E185" s="791">
        <v>50610801</v>
      </c>
      <c r="F185" s="793" t="s">
        <v>52</v>
      </c>
      <c r="G185" s="311">
        <v>1000000000</v>
      </c>
      <c r="H185" s="311">
        <v>6600000</v>
      </c>
      <c r="I185" s="311"/>
      <c r="J185" s="311">
        <v>500000000</v>
      </c>
      <c r="K185" s="311">
        <v>500000000</v>
      </c>
      <c r="L185" s="311">
        <v>500000000</v>
      </c>
      <c r="M185" s="789">
        <f t="shared" si="42"/>
        <v>1500000000</v>
      </c>
    </row>
    <row r="186" spans="1:13" x14ac:dyDescent="0.45">
      <c r="A186" s="785">
        <v>220208</v>
      </c>
      <c r="B186" s="786"/>
      <c r="C186" s="787"/>
      <c r="D186" s="787"/>
      <c r="E186" s="786"/>
      <c r="F186" s="788" t="s">
        <v>54</v>
      </c>
      <c r="G186" s="358">
        <f>SUM(G187:G187)</f>
        <v>400000000</v>
      </c>
      <c r="H186" s="358">
        <f>SUM(H187:H187)</f>
        <v>165000000</v>
      </c>
      <c r="I186" s="358"/>
      <c r="J186" s="358">
        <f>SUM(J187:J187)</f>
        <v>500000000</v>
      </c>
      <c r="K186" s="358">
        <f>SUM(K187:K187)</f>
        <v>500000000</v>
      </c>
      <c r="L186" s="358">
        <f>SUM(L187:L187)</f>
        <v>500000000</v>
      </c>
      <c r="M186" s="789">
        <f t="shared" si="42"/>
        <v>1500000000</v>
      </c>
    </row>
    <row r="187" spans="1:13" x14ac:dyDescent="0.45">
      <c r="A187" s="790">
        <v>22020803</v>
      </c>
      <c r="B187" s="791">
        <v>70160</v>
      </c>
      <c r="C187" s="792"/>
      <c r="D187" s="792" t="s">
        <v>205</v>
      </c>
      <c r="E187" s="791">
        <v>50610801</v>
      </c>
      <c r="F187" s="793" t="s">
        <v>56</v>
      </c>
      <c r="G187" s="311">
        <v>400000000</v>
      </c>
      <c r="H187" s="311">
        <v>165000000</v>
      </c>
      <c r="I187" s="311"/>
      <c r="J187" s="311">
        <v>500000000</v>
      </c>
      <c r="K187" s="311">
        <v>500000000</v>
      </c>
      <c r="L187" s="311">
        <v>500000000</v>
      </c>
      <c r="M187" s="789">
        <f t="shared" si="42"/>
        <v>1500000000</v>
      </c>
    </row>
    <row r="188" spans="1:13" x14ac:dyDescent="0.45">
      <c r="A188" s="785">
        <v>220210</v>
      </c>
      <c r="B188" s="786"/>
      <c r="C188" s="787"/>
      <c r="D188" s="787"/>
      <c r="E188" s="786"/>
      <c r="F188" s="788" t="s">
        <v>57</v>
      </c>
      <c r="G188" s="358">
        <f>SUM(G189:G193)</f>
        <v>470000000</v>
      </c>
      <c r="H188" s="358">
        <f>SUM(H190:H193)</f>
        <v>167835000</v>
      </c>
      <c r="I188" s="358"/>
      <c r="J188" s="358">
        <f>SUM(J190:J193)</f>
        <v>1240000000</v>
      </c>
      <c r="K188" s="358">
        <f>SUM(K190:K193)</f>
        <v>1240000000</v>
      </c>
      <c r="L188" s="358">
        <f>SUM(L190:L193)</f>
        <v>1240000000</v>
      </c>
      <c r="M188" s="789">
        <f t="shared" si="42"/>
        <v>3720000000</v>
      </c>
    </row>
    <row r="189" spans="1:13" x14ac:dyDescent="0.45">
      <c r="A189" s="790">
        <v>22021001</v>
      </c>
      <c r="B189" s="791">
        <v>70160</v>
      </c>
      <c r="C189" s="792"/>
      <c r="D189" s="792" t="s">
        <v>205</v>
      </c>
      <c r="E189" s="791">
        <v>50610801</v>
      </c>
      <c r="F189" s="793" t="s">
        <v>58</v>
      </c>
      <c r="G189" s="311">
        <v>150000000</v>
      </c>
      <c r="H189" s="311"/>
      <c r="I189" s="358"/>
      <c r="J189" s="358"/>
      <c r="K189" s="358"/>
      <c r="L189" s="358"/>
      <c r="M189" s="789"/>
    </row>
    <row r="190" spans="1:13" x14ac:dyDescent="0.45">
      <c r="A190" s="790">
        <v>22021007</v>
      </c>
      <c r="B190" s="791">
        <v>70160</v>
      </c>
      <c r="C190" s="792"/>
      <c r="D190" s="792" t="s">
        <v>205</v>
      </c>
      <c r="E190" s="791">
        <v>50610801</v>
      </c>
      <c r="F190" s="793" t="s">
        <v>63</v>
      </c>
      <c r="G190" s="311">
        <v>200000000</v>
      </c>
      <c r="H190" s="311">
        <v>96335000</v>
      </c>
      <c r="I190" s="311"/>
      <c r="J190" s="311">
        <v>300000000</v>
      </c>
      <c r="K190" s="311">
        <v>300000000</v>
      </c>
      <c r="L190" s="311">
        <v>300000000</v>
      </c>
      <c r="M190" s="789">
        <f t="shared" si="42"/>
        <v>900000000</v>
      </c>
    </row>
    <row r="191" spans="1:13" x14ac:dyDescent="0.45">
      <c r="A191" s="790">
        <v>22021021</v>
      </c>
      <c r="B191" s="791">
        <v>70160</v>
      </c>
      <c r="C191" s="792"/>
      <c r="D191" s="792" t="s">
        <v>205</v>
      </c>
      <c r="E191" s="791">
        <v>50610801</v>
      </c>
      <c r="F191" s="793" t="s">
        <v>225</v>
      </c>
      <c r="G191" s="311"/>
      <c r="H191" s="311"/>
      <c r="I191" s="311"/>
      <c r="J191" s="311">
        <v>20000000</v>
      </c>
      <c r="K191" s="311">
        <v>20000000</v>
      </c>
      <c r="L191" s="311">
        <v>20000000</v>
      </c>
      <c r="M191" s="789">
        <f t="shared" si="42"/>
        <v>60000000</v>
      </c>
    </row>
    <row r="192" spans="1:13" x14ac:dyDescent="0.45">
      <c r="A192" s="790">
        <v>22021022</v>
      </c>
      <c r="B192" s="791">
        <v>70160</v>
      </c>
      <c r="C192" s="792"/>
      <c r="D192" s="792" t="s">
        <v>205</v>
      </c>
      <c r="E192" s="791">
        <v>50610801</v>
      </c>
      <c r="F192" s="793" t="s">
        <v>457</v>
      </c>
      <c r="G192" s="311"/>
      <c r="H192" s="311"/>
      <c r="I192" s="311"/>
      <c r="J192" s="311">
        <v>500000000</v>
      </c>
      <c r="K192" s="311">
        <v>500000000</v>
      </c>
      <c r="L192" s="311">
        <v>500000000</v>
      </c>
      <c r="M192" s="789">
        <f t="shared" si="42"/>
        <v>1500000000</v>
      </c>
    </row>
    <row r="193" spans="1:13" x14ac:dyDescent="0.45">
      <c r="A193" s="790">
        <v>22021026</v>
      </c>
      <c r="B193" s="791">
        <v>70160</v>
      </c>
      <c r="C193" s="792"/>
      <c r="D193" s="792" t="s">
        <v>205</v>
      </c>
      <c r="E193" s="791">
        <v>50610801</v>
      </c>
      <c r="F193" s="793" t="s">
        <v>66</v>
      </c>
      <c r="G193" s="311">
        <v>120000000</v>
      </c>
      <c r="H193" s="311">
        <v>71500000</v>
      </c>
      <c r="I193" s="311"/>
      <c r="J193" s="311">
        <v>420000000</v>
      </c>
      <c r="K193" s="311">
        <v>420000000</v>
      </c>
      <c r="L193" s="311">
        <v>420000000</v>
      </c>
      <c r="M193" s="789">
        <f t="shared" si="42"/>
        <v>1260000000</v>
      </c>
    </row>
    <row r="194" spans="1:13" x14ac:dyDescent="0.45">
      <c r="A194" s="785"/>
      <c r="B194" s="786"/>
      <c r="C194" s="787"/>
      <c r="D194" s="787"/>
      <c r="E194" s="786"/>
      <c r="F194" s="788"/>
      <c r="G194" s="311"/>
      <c r="H194" s="311"/>
      <c r="I194" s="311"/>
      <c r="J194" s="311"/>
      <c r="K194" s="311"/>
      <c r="L194" s="311"/>
      <c r="M194" s="81"/>
    </row>
    <row r="195" spans="1:13" x14ac:dyDescent="0.45">
      <c r="A195" s="785">
        <v>23</v>
      </c>
      <c r="B195" s="786"/>
      <c r="C195" s="787"/>
      <c r="D195" s="787"/>
      <c r="E195" s="786"/>
      <c r="F195" s="788" t="s">
        <v>69</v>
      </c>
      <c r="G195" s="358">
        <f>G196</f>
        <v>5000000000</v>
      </c>
      <c r="H195" s="358">
        <f t="shared" ref="H195:L195" si="46">H196</f>
        <v>1115749500</v>
      </c>
      <c r="I195" s="358">
        <f t="shared" si="46"/>
        <v>0</v>
      </c>
      <c r="J195" s="358">
        <f t="shared" si="46"/>
        <v>5000000000</v>
      </c>
      <c r="K195" s="358">
        <f t="shared" si="46"/>
        <v>5000000000</v>
      </c>
      <c r="L195" s="358">
        <f t="shared" si="46"/>
        <v>5000000000</v>
      </c>
      <c r="M195" s="789">
        <f t="shared" ref="M195:M199" si="47">J195+K195+L195</f>
        <v>15000000000</v>
      </c>
    </row>
    <row r="196" spans="1:13" x14ac:dyDescent="0.45">
      <c r="A196" s="785">
        <v>2305</v>
      </c>
      <c r="B196" s="786"/>
      <c r="C196" s="787"/>
      <c r="D196" s="787"/>
      <c r="E196" s="786"/>
      <c r="F196" s="788" t="s">
        <v>79</v>
      </c>
      <c r="G196" s="362">
        <f t="shared" ref="G196:L196" si="48">G197</f>
        <v>5000000000</v>
      </c>
      <c r="H196" s="362">
        <f t="shared" si="48"/>
        <v>1115749500</v>
      </c>
      <c r="I196" s="362"/>
      <c r="J196" s="362">
        <f t="shared" si="48"/>
        <v>5000000000</v>
      </c>
      <c r="K196" s="362">
        <f t="shared" si="48"/>
        <v>5000000000</v>
      </c>
      <c r="L196" s="362">
        <f t="shared" si="48"/>
        <v>5000000000</v>
      </c>
      <c r="M196" s="789">
        <f t="shared" si="47"/>
        <v>15000000000</v>
      </c>
    </row>
    <row r="197" spans="1:13" x14ac:dyDescent="0.45">
      <c r="A197" s="785">
        <v>230501</v>
      </c>
      <c r="B197" s="786"/>
      <c r="C197" s="787"/>
      <c r="D197" s="787"/>
      <c r="E197" s="786"/>
      <c r="F197" s="788" t="s">
        <v>80</v>
      </c>
      <c r="G197" s="362">
        <f>SUM(G198:G199)</f>
        <v>5000000000</v>
      </c>
      <c r="H197" s="362">
        <f>SUM(H198:H199)</f>
        <v>1115749500</v>
      </c>
      <c r="I197" s="362"/>
      <c r="J197" s="362">
        <f>SUM(J198:J199)</f>
        <v>5000000000</v>
      </c>
      <c r="K197" s="362">
        <f>SUM(K198:K199)</f>
        <v>5000000000</v>
      </c>
      <c r="L197" s="362">
        <f>SUM(L198:L199)</f>
        <v>5000000000</v>
      </c>
      <c r="M197" s="789">
        <f t="shared" si="47"/>
        <v>15000000000</v>
      </c>
    </row>
    <row r="198" spans="1:13" x14ac:dyDescent="0.45">
      <c r="A198" s="790">
        <v>23050104</v>
      </c>
      <c r="B198" s="791">
        <v>70160</v>
      </c>
      <c r="C198" s="792" t="s">
        <v>1314</v>
      </c>
      <c r="D198" s="792" t="s">
        <v>205</v>
      </c>
      <c r="E198" s="791">
        <v>50610801</v>
      </c>
      <c r="F198" s="793" t="s">
        <v>83</v>
      </c>
      <c r="G198" s="311">
        <v>1500000000</v>
      </c>
      <c r="H198" s="311">
        <v>656449500</v>
      </c>
      <c r="I198" s="311"/>
      <c r="J198" s="311">
        <v>3000000000</v>
      </c>
      <c r="K198" s="311">
        <v>3000000000</v>
      </c>
      <c r="L198" s="311">
        <v>3000000000</v>
      </c>
      <c r="M198" s="789">
        <f t="shared" si="47"/>
        <v>9000000000</v>
      </c>
    </row>
    <row r="199" spans="1:13" x14ac:dyDescent="0.45">
      <c r="A199" s="790">
        <v>23050126</v>
      </c>
      <c r="B199" s="791">
        <v>70160</v>
      </c>
      <c r="C199" s="792" t="s">
        <v>1314</v>
      </c>
      <c r="D199" s="792" t="s">
        <v>205</v>
      </c>
      <c r="E199" s="791">
        <v>50610801</v>
      </c>
      <c r="F199" s="793" t="s">
        <v>84</v>
      </c>
      <c r="G199" s="311">
        <v>3500000000</v>
      </c>
      <c r="H199" s="311">
        <v>459300000</v>
      </c>
      <c r="I199" s="311"/>
      <c r="J199" s="311">
        <v>2000000000</v>
      </c>
      <c r="K199" s="311">
        <v>2000000000</v>
      </c>
      <c r="L199" s="311">
        <v>2000000000</v>
      </c>
      <c r="M199" s="789">
        <f t="shared" si="47"/>
        <v>6000000000</v>
      </c>
    </row>
    <row r="200" spans="1:13" x14ac:dyDescent="0.45">
      <c r="F200" s="817" t="s">
        <v>85</v>
      </c>
    </row>
    <row r="201" spans="1:13" x14ac:dyDescent="0.45">
      <c r="F201" s="810" t="s">
        <v>86</v>
      </c>
      <c r="G201" s="819"/>
      <c r="H201" s="819"/>
      <c r="I201" s="819"/>
      <c r="J201" s="819"/>
      <c r="K201" s="819"/>
      <c r="L201" s="819"/>
      <c r="M201" s="820"/>
    </row>
    <row r="202" spans="1:13" x14ac:dyDescent="0.45">
      <c r="F202" s="810" t="s">
        <v>87</v>
      </c>
      <c r="G202" s="819">
        <f>G173</f>
        <v>2000000000</v>
      </c>
      <c r="H202" s="819">
        <f t="shared" ref="H202:L202" si="49">H173</f>
        <v>339435000</v>
      </c>
      <c r="I202" s="819">
        <f t="shared" si="49"/>
        <v>0</v>
      </c>
      <c r="J202" s="819">
        <f t="shared" si="49"/>
        <v>2500000000</v>
      </c>
      <c r="K202" s="819">
        <f t="shared" si="49"/>
        <v>2500000000</v>
      </c>
      <c r="L202" s="819">
        <f t="shared" si="49"/>
        <v>2500000000</v>
      </c>
      <c r="M202" s="820">
        <f>SUM(J202:L202)</f>
        <v>7500000000</v>
      </c>
    </row>
    <row r="203" spans="1:13" x14ac:dyDescent="0.45">
      <c r="F203" s="810" t="s">
        <v>69</v>
      </c>
      <c r="G203" s="819">
        <f>G195</f>
        <v>5000000000</v>
      </c>
      <c r="H203" s="819">
        <f t="shared" ref="H203:L203" si="50">H195</f>
        <v>1115749500</v>
      </c>
      <c r="I203" s="819">
        <f t="shared" si="50"/>
        <v>0</v>
      </c>
      <c r="J203" s="819">
        <f t="shared" si="50"/>
        <v>5000000000</v>
      </c>
      <c r="K203" s="819">
        <f t="shared" si="50"/>
        <v>5000000000</v>
      </c>
      <c r="L203" s="819">
        <f t="shared" si="50"/>
        <v>5000000000</v>
      </c>
      <c r="M203" s="820">
        <f>SUM(J203:L203)</f>
        <v>15000000000</v>
      </c>
    </row>
    <row r="204" spans="1:13" x14ac:dyDescent="0.45">
      <c r="F204" s="810"/>
      <c r="G204" s="797"/>
      <c r="H204" s="797"/>
      <c r="I204" s="797"/>
      <c r="J204" s="797"/>
      <c r="K204" s="797"/>
      <c r="L204" s="797"/>
      <c r="M204" s="821"/>
    </row>
    <row r="205" spans="1:13" x14ac:dyDescent="0.45">
      <c r="F205" s="810" t="s">
        <v>88</v>
      </c>
      <c r="G205" s="822">
        <f>SUM(G201:G204)</f>
        <v>7000000000</v>
      </c>
      <c r="H205" s="822">
        <f t="shared" ref="H205:L205" si="51">SUM(H201:H204)</f>
        <v>1455184500</v>
      </c>
      <c r="I205" s="822">
        <f t="shared" si="51"/>
        <v>0</v>
      </c>
      <c r="J205" s="822">
        <f>SUM(J201:J204)</f>
        <v>7500000000</v>
      </c>
      <c r="K205" s="822">
        <f t="shared" si="51"/>
        <v>7500000000</v>
      </c>
      <c r="L205" s="822">
        <f t="shared" si="51"/>
        <v>7500000000</v>
      </c>
      <c r="M205" s="823">
        <f>SUM(M201:M204)</f>
        <v>22500000000</v>
      </c>
    </row>
    <row r="208" spans="1:13" x14ac:dyDescent="0.45">
      <c r="A208" s="930" t="s">
        <v>1315</v>
      </c>
      <c r="B208" s="930"/>
      <c r="C208" s="930"/>
      <c r="D208" s="930"/>
      <c r="E208" s="930"/>
      <c r="F208" s="930"/>
      <c r="G208" s="930"/>
      <c r="H208" s="930"/>
      <c r="I208" s="930"/>
      <c r="J208" s="930"/>
      <c r="K208" s="930"/>
      <c r="L208" s="930"/>
      <c r="M208" s="930"/>
    </row>
    <row r="209" spans="1:13" ht="74" x14ac:dyDescent="0.45">
      <c r="A209" s="781" t="s">
        <v>1</v>
      </c>
      <c r="B209" s="781" t="s">
        <v>2</v>
      </c>
      <c r="C209" s="781" t="s">
        <v>3</v>
      </c>
      <c r="D209" s="781" t="s">
        <v>4</v>
      </c>
      <c r="E209" s="781" t="s">
        <v>5</v>
      </c>
      <c r="F209" s="783" t="s">
        <v>6</v>
      </c>
      <c r="G209" s="781" t="s">
        <v>7</v>
      </c>
      <c r="H209" s="781" t="s">
        <v>8</v>
      </c>
      <c r="I209" s="781"/>
      <c r="J209" s="781" t="s">
        <v>9</v>
      </c>
      <c r="K209" s="781" t="s">
        <v>10</v>
      </c>
      <c r="L209" s="781" t="s">
        <v>11</v>
      </c>
      <c r="M209" s="784" t="s">
        <v>12</v>
      </c>
    </row>
    <row r="210" spans="1:13" x14ac:dyDescent="0.45">
      <c r="A210" s="790"/>
      <c r="B210" s="791"/>
      <c r="C210" s="792"/>
      <c r="D210" s="792"/>
      <c r="E210" s="791"/>
      <c r="F210" s="793"/>
      <c r="G210" s="311"/>
      <c r="H210" s="311"/>
      <c r="I210" s="311"/>
      <c r="J210" s="311"/>
      <c r="K210" s="311"/>
      <c r="L210" s="311"/>
      <c r="M210" s="81"/>
    </row>
    <row r="211" spans="1:13" x14ac:dyDescent="0.45">
      <c r="A211" s="785">
        <v>2</v>
      </c>
      <c r="B211" s="786"/>
      <c r="C211" s="787"/>
      <c r="D211" s="787"/>
      <c r="E211" s="786"/>
      <c r="F211" s="788" t="s">
        <v>18</v>
      </c>
      <c r="G211" s="358">
        <f>G212</f>
        <v>50000000</v>
      </c>
      <c r="H211" s="358">
        <f t="shared" ref="H211:L211" si="52">H212</f>
        <v>0</v>
      </c>
      <c r="I211" s="358">
        <f t="shared" si="52"/>
        <v>0</v>
      </c>
      <c r="J211" s="358">
        <f t="shared" si="52"/>
        <v>50000000</v>
      </c>
      <c r="K211" s="358">
        <f t="shared" si="52"/>
        <v>50000000</v>
      </c>
      <c r="L211" s="358">
        <f t="shared" si="52"/>
        <v>50000000</v>
      </c>
      <c r="M211" s="789">
        <f>J211+K211+L211</f>
        <v>150000000</v>
      </c>
    </row>
    <row r="212" spans="1:13" x14ac:dyDescent="0.45">
      <c r="A212" s="785">
        <v>22</v>
      </c>
      <c r="B212" s="786"/>
      <c r="C212" s="787"/>
      <c r="D212" s="787"/>
      <c r="E212" s="786"/>
      <c r="F212" s="788" t="s">
        <v>26</v>
      </c>
      <c r="G212" s="358">
        <f>SUM(G213)</f>
        <v>50000000</v>
      </c>
      <c r="H212" s="358">
        <f t="shared" ref="H212:L212" si="53">SUM(H213)</f>
        <v>0</v>
      </c>
      <c r="I212" s="358">
        <f t="shared" si="53"/>
        <v>0</v>
      </c>
      <c r="J212" s="358">
        <f t="shared" si="53"/>
        <v>50000000</v>
      </c>
      <c r="K212" s="358">
        <f t="shared" si="53"/>
        <v>50000000</v>
      </c>
      <c r="L212" s="358">
        <f t="shared" si="53"/>
        <v>50000000</v>
      </c>
      <c r="M212" s="789">
        <f t="shared" ref="M212:M227" si="54">J212+K212+L212</f>
        <v>150000000</v>
      </c>
    </row>
    <row r="213" spans="1:13" x14ac:dyDescent="0.45">
      <c r="A213" s="785">
        <v>2202</v>
      </c>
      <c r="B213" s="786"/>
      <c r="C213" s="787"/>
      <c r="D213" s="787"/>
      <c r="E213" s="786"/>
      <c r="F213" s="788" t="s">
        <v>27</v>
      </c>
      <c r="G213" s="358">
        <f>G214+G217+G219+G221+G223+G225</f>
        <v>50000000</v>
      </c>
      <c r="H213" s="358">
        <f t="shared" ref="H213:L213" si="55">H214+H217+H219+H221+H223+H225</f>
        <v>0</v>
      </c>
      <c r="I213" s="358">
        <f t="shared" si="55"/>
        <v>0</v>
      </c>
      <c r="J213" s="358">
        <f t="shared" si="55"/>
        <v>50000000</v>
      </c>
      <c r="K213" s="358">
        <f t="shared" si="55"/>
        <v>50000000</v>
      </c>
      <c r="L213" s="358">
        <f t="shared" si="55"/>
        <v>50000000</v>
      </c>
      <c r="M213" s="789">
        <f t="shared" si="54"/>
        <v>150000000</v>
      </c>
    </row>
    <row r="214" spans="1:13" x14ac:dyDescent="0.45">
      <c r="A214" s="785">
        <v>220201</v>
      </c>
      <c r="B214" s="786"/>
      <c r="C214" s="787"/>
      <c r="D214" s="787"/>
      <c r="E214" s="786"/>
      <c r="F214" s="788" t="s">
        <v>28</v>
      </c>
      <c r="G214" s="358">
        <f>SUM(G215:G216)</f>
        <v>34000000</v>
      </c>
      <c r="H214" s="358">
        <f>SUM(H215:H216)</f>
        <v>0</v>
      </c>
      <c r="I214" s="358"/>
      <c r="J214" s="358">
        <f>SUM(J215:J216)</f>
        <v>34000000</v>
      </c>
      <c r="K214" s="358">
        <f>SUM(K215:K216)</f>
        <v>34000000</v>
      </c>
      <c r="L214" s="358">
        <f>SUM(L215:L216)</f>
        <v>34000000</v>
      </c>
      <c r="M214" s="789">
        <f t="shared" si="54"/>
        <v>102000000</v>
      </c>
    </row>
    <row r="215" spans="1:13" x14ac:dyDescent="0.45">
      <c r="A215" s="790">
        <v>22020101</v>
      </c>
      <c r="B215" s="791"/>
      <c r="C215" s="792"/>
      <c r="D215" s="792"/>
      <c r="E215" s="791"/>
      <c r="F215" s="793" t="s">
        <v>29</v>
      </c>
      <c r="G215" s="311">
        <v>8000000</v>
      </c>
      <c r="H215" s="311"/>
      <c r="I215" s="311"/>
      <c r="J215" s="311">
        <v>8000000</v>
      </c>
      <c r="K215" s="311">
        <v>8000000</v>
      </c>
      <c r="L215" s="311">
        <v>8000000</v>
      </c>
      <c r="M215" s="789">
        <f t="shared" si="54"/>
        <v>24000000</v>
      </c>
    </row>
    <row r="216" spans="1:13" x14ac:dyDescent="0.45">
      <c r="A216" s="790">
        <v>22020102</v>
      </c>
      <c r="B216" s="791"/>
      <c r="C216" s="792"/>
      <c r="D216" s="792"/>
      <c r="E216" s="791"/>
      <c r="F216" s="793" t="s">
        <v>30</v>
      </c>
      <c r="G216" s="311">
        <v>26000000</v>
      </c>
      <c r="H216" s="311"/>
      <c r="I216" s="311"/>
      <c r="J216" s="311">
        <v>26000000</v>
      </c>
      <c r="K216" s="311">
        <v>26000000</v>
      </c>
      <c r="L216" s="311">
        <v>26000000</v>
      </c>
      <c r="M216" s="789">
        <f t="shared" si="54"/>
        <v>78000000</v>
      </c>
    </row>
    <row r="217" spans="1:13" x14ac:dyDescent="0.45">
      <c r="A217" s="785">
        <v>220203</v>
      </c>
      <c r="B217" s="786"/>
      <c r="C217" s="787"/>
      <c r="D217" s="787"/>
      <c r="E217" s="786"/>
      <c r="F217" s="788" t="s">
        <v>37</v>
      </c>
      <c r="G217" s="358">
        <f>SUM(G218:G218)</f>
        <v>5000000</v>
      </c>
      <c r="H217" s="358">
        <f>SUM(H218:H218)</f>
        <v>0</v>
      </c>
      <c r="I217" s="358"/>
      <c r="J217" s="358">
        <f>SUM(J218:J218)</f>
        <v>5000000</v>
      </c>
      <c r="K217" s="358">
        <f>SUM(K218:K218)</f>
        <v>5000000</v>
      </c>
      <c r="L217" s="358">
        <f>SUM(L218:L218)</f>
        <v>5000000</v>
      </c>
      <c r="M217" s="789">
        <f t="shared" si="54"/>
        <v>15000000</v>
      </c>
    </row>
    <row r="218" spans="1:13" ht="37" x14ac:dyDescent="0.45">
      <c r="A218" s="790">
        <v>22020301</v>
      </c>
      <c r="B218" s="791"/>
      <c r="C218" s="792"/>
      <c r="D218" s="792"/>
      <c r="E218" s="791"/>
      <c r="F218" s="793" t="s">
        <v>38</v>
      </c>
      <c r="G218" s="311">
        <v>5000000</v>
      </c>
      <c r="H218" s="311"/>
      <c r="I218" s="311"/>
      <c r="J218" s="311">
        <v>5000000</v>
      </c>
      <c r="K218" s="311">
        <v>5000000</v>
      </c>
      <c r="L218" s="311">
        <v>5000000</v>
      </c>
      <c r="M218" s="789">
        <f t="shared" si="54"/>
        <v>15000000</v>
      </c>
    </row>
    <row r="219" spans="1:13" x14ac:dyDescent="0.45">
      <c r="A219" s="785">
        <v>220204</v>
      </c>
      <c r="B219" s="786"/>
      <c r="C219" s="787"/>
      <c r="D219" s="787"/>
      <c r="E219" s="786"/>
      <c r="F219" s="788" t="s">
        <v>42</v>
      </c>
      <c r="G219" s="358">
        <f>SUM(G220:G220)</f>
        <v>3000000</v>
      </c>
      <c r="H219" s="358">
        <f>SUM(H220:H220)</f>
        <v>0</v>
      </c>
      <c r="I219" s="358"/>
      <c r="J219" s="358">
        <f>SUM(J220:J220)</f>
        <v>3000000</v>
      </c>
      <c r="K219" s="358">
        <f>SUM(K220:K220)</f>
        <v>3000000</v>
      </c>
      <c r="L219" s="358">
        <f>SUM(L220:L220)</f>
        <v>3000000</v>
      </c>
      <c r="M219" s="789">
        <f t="shared" si="54"/>
        <v>9000000</v>
      </c>
    </row>
    <row r="220" spans="1:13" ht="37" x14ac:dyDescent="0.45">
      <c r="A220" s="790">
        <v>22020401</v>
      </c>
      <c r="B220" s="791"/>
      <c r="C220" s="792"/>
      <c r="D220" s="792"/>
      <c r="E220" s="791"/>
      <c r="F220" s="793" t="s">
        <v>43</v>
      </c>
      <c r="G220" s="311">
        <v>3000000</v>
      </c>
      <c r="H220" s="311"/>
      <c r="I220" s="311"/>
      <c r="J220" s="311">
        <v>3000000</v>
      </c>
      <c r="K220" s="311">
        <v>3000000</v>
      </c>
      <c r="L220" s="311">
        <v>3000000</v>
      </c>
      <c r="M220" s="789">
        <f t="shared" si="54"/>
        <v>9000000</v>
      </c>
    </row>
    <row r="221" spans="1:13" x14ac:dyDescent="0.45">
      <c r="A221" s="785">
        <v>220205</v>
      </c>
      <c r="B221" s="786"/>
      <c r="C221" s="787"/>
      <c r="D221" s="787"/>
      <c r="E221" s="786"/>
      <c r="F221" s="788" t="s">
        <v>49</v>
      </c>
      <c r="G221" s="358">
        <f>G222</f>
        <v>3000000</v>
      </c>
      <c r="H221" s="358">
        <f t="shared" ref="H221:L221" si="56">H222</f>
        <v>0</v>
      </c>
      <c r="I221" s="358">
        <f t="shared" si="56"/>
        <v>0</v>
      </c>
      <c r="J221" s="358">
        <f t="shared" si="56"/>
        <v>3000000</v>
      </c>
      <c r="K221" s="358">
        <f t="shared" si="56"/>
        <v>3000000</v>
      </c>
      <c r="L221" s="358">
        <f t="shared" si="56"/>
        <v>3000000</v>
      </c>
      <c r="M221" s="789">
        <f t="shared" si="54"/>
        <v>9000000</v>
      </c>
    </row>
    <row r="222" spans="1:13" x14ac:dyDescent="0.45">
      <c r="A222" s="790">
        <v>22020501</v>
      </c>
      <c r="B222" s="791"/>
      <c r="C222" s="792"/>
      <c r="D222" s="792"/>
      <c r="E222" s="791"/>
      <c r="F222" s="793" t="s">
        <v>50</v>
      </c>
      <c r="G222" s="311">
        <v>3000000</v>
      </c>
      <c r="H222" s="311"/>
      <c r="I222" s="311"/>
      <c r="J222" s="311">
        <v>3000000</v>
      </c>
      <c r="K222" s="311">
        <v>3000000</v>
      </c>
      <c r="L222" s="311">
        <v>3000000</v>
      </c>
      <c r="M222" s="789">
        <f t="shared" si="54"/>
        <v>9000000</v>
      </c>
    </row>
    <row r="223" spans="1:13" x14ac:dyDescent="0.45">
      <c r="A223" s="785">
        <v>220208</v>
      </c>
      <c r="B223" s="786"/>
      <c r="C223" s="787"/>
      <c r="D223" s="787"/>
      <c r="E223" s="786"/>
      <c r="F223" s="788" t="s">
        <v>54</v>
      </c>
      <c r="G223" s="358">
        <f>SUM(G224:G224)</f>
        <v>1000000</v>
      </c>
      <c r="H223" s="358">
        <f>SUM(H224:H224)</f>
        <v>0</v>
      </c>
      <c r="I223" s="358"/>
      <c r="J223" s="358">
        <f>SUM(J224:J224)</f>
        <v>1000000</v>
      </c>
      <c r="K223" s="358">
        <f>SUM(K224:K224)</f>
        <v>1000000</v>
      </c>
      <c r="L223" s="358">
        <f>SUM(L224:L224)</f>
        <v>1000000</v>
      </c>
      <c r="M223" s="789">
        <f t="shared" si="54"/>
        <v>3000000</v>
      </c>
    </row>
    <row r="224" spans="1:13" x14ac:dyDescent="0.45">
      <c r="A224" s="790">
        <v>22020801</v>
      </c>
      <c r="B224" s="791"/>
      <c r="C224" s="792"/>
      <c r="D224" s="792"/>
      <c r="E224" s="791"/>
      <c r="F224" s="793" t="s">
        <v>55</v>
      </c>
      <c r="G224" s="311">
        <v>1000000</v>
      </c>
      <c r="H224" s="311"/>
      <c r="I224" s="311"/>
      <c r="J224" s="311">
        <v>1000000</v>
      </c>
      <c r="K224" s="311">
        <v>1000000</v>
      </c>
      <c r="L224" s="311">
        <v>1000000</v>
      </c>
      <c r="M224" s="789">
        <f t="shared" si="54"/>
        <v>3000000</v>
      </c>
    </row>
    <row r="225" spans="1:13" x14ac:dyDescent="0.45">
      <c r="A225" s="785">
        <v>220210</v>
      </c>
      <c r="B225" s="786"/>
      <c r="C225" s="787"/>
      <c r="D225" s="787"/>
      <c r="E225" s="786"/>
      <c r="F225" s="788" t="s">
        <v>57</v>
      </c>
      <c r="G225" s="358">
        <f>SUM(G226:G227)</f>
        <v>4000000</v>
      </c>
      <c r="H225" s="358">
        <f>SUM(H226:H227)</f>
        <v>0</v>
      </c>
      <c r="I225" s="358"/>
      <c r="J225" s="358">
        <f>SUM(J226:J227)</f>
        <v>4000000</v>
      </c>
      <c r="K225" s="358">
        <f>SUM(K226:K227)</f>
        <v>4000000</v>
      </c>
      <c r="L225" s="358">
        <f>SUM(L226:L227)</f>
        <v>4000000</v>
      </c>
      <c r="M225" s="789">
        <f t="shared" si="54"/>
        <v>12000000</v>
      </c>
    </row>
    <row r="226" spans="1:13" x14ac:dyDescent="0.45">
      <c r="A226" s="790">
        <v>22021002</v>
      </c>
      <c r="B226" s="791"/>
      <c r="C226" s="792"/>
      <c r="D226" s="792"/>
      <c r="E226" s="791"/>
      <c r="F226" s="793" t="s">
        <v>59</v>
      </c>
      <c r="G226" s="311">
        <v>2000000</v>
      </c>
      <c r="H226" s="311"/>
      <c r="I226" s="311"/>
      <c r="J226" s="311">
        <v>2000000</v>
      </c>
      <c r="K226" s="311">
        <v>2000000</v>
      </c>
      <c r="L226" s="311">
        <v>2000000</v>
      </c>
      <c r="M226" s="789">
        <f t="shared" si="54"/>
        <v>6000000</v>
      </c>
    </row>
    <row r="227" spans="1:13" x14ac:dyDescent="0.45">
      <c r="A227" s="790">
        <v>22021007</v>
      </c>
      <c r="B227" s="791"/>
      <c r="C227" s="792"/>
      <c r="D227" s="792"/>
      <c r="E227" s="791"/>
      <c r="F227" s="793" t="s">
        <v>63</v>
      </c>
      <c r="G227" s="311">
        <v>2000000</v>
      </c>
      <c r="H227" s="311"/>
      <c r="I227" s="311"/>
      <c r="J227" s="311">
        <v>2000000</v>
      </c>
      <c r="K227" s="311">
        <v>2000000</v>
      </c>
      <c r="L227" s="311">
        <v>2000000</v>
      </c>
      <c r="M227" s="789">
        <f t="shared" si="54"/>
        <v>6000000</v>
      </c>
    </row>
    <row r="228" spans="1:13" x14ac:dyDescent="0.45">
      <c r="A228" s="795"/>
      <c r="B228" s="795"/>
      <c r="C228" s="795"/>
      <c r="D228" s="795"/>
      <c r="E228" s="795"/>
      <c r="F228" s="785" t="s">
        <v>85</v>
      </c>
      <c r="G228" s="790"/>
      <c r="H228" s="809"/>
      <c r="I228" s="797"/>
      <c r="J228" s="809"/>
      <c r="K228" s="809"/>
      <c r="L228" s="809"/>
      <c r="M228" s="80">
        <f t="shared" ref="M228:M234" si="57">SUM(J228:L228)</f>
        <v>0</v>
      </c>
    </row>
    <row r="229" spans="1:13" x14ac:dyDescent="0.45">
      <c r="A229" s="799"/>
      <c r="B229" s="799"/>
      <c r="C229" s="799"/>
      <c r="D229" s="799"/>
      <c r="E229" s="799"/>
      <c r="F229" s="810"/>
      <c r="G229" s="811"/>
      <c r="H229" s="812"/>
      <c r="I229" s="797"/>
      <c r="J229" s="812"/>
      <c r="K229" s="812"/>
      <c r="L229" s="812"/>
      <c r="M229" s="80">
        <f t="shared" si="57"/>
        <v>0</v>
      </c>
    </row>
    <row r="230" spans="1:13" x14ac:dyDescent="0.45">
      <c r="A230" s="799"/>
      <c r="B230" s="799"/>
      <c r="C230" s="799"/>
      <c r="D230" s="799"/>
      <c r="E230" s="799"/>
      <c r="F230" s="800" t="s">
        <v>86</v>
      </c>
      <c r="G230" s="805"/>
      <c r="H230" s="813"/>
      <c r="I230" s="805"/>
      <c r="J230" s="813"/>
      <c r="K230" s="813"/>
      <c r="L230" s="813"/>
      <c r="M230" s="80">
        <f t="shared" si="57"/>
        <v>0</v>
      </c>
    </row>
    <row r="231" spans="1:13" x14ac:dyDescent="0.45">
      <c r="A231" s="799"/>
      <c r="B231" s="799"/>
      <c r="C231" s="799"/>
      <c r="D231" s="799"/>
      <c r="E231" s="799"/>
      <c r="F231" s="800" t="s">
        <v>87</v>
      </c>
      <c r="G231" s="805">
        <f>SUM(G213)</f>
        <v>50000000</v>
      </c>
      <c r="H231" s="805">
        <f t="shared" ref="H231:L231" si="58">SUM(H213)</f>
        <v>0</v>
      </c>
      <c r="I231" s="805">
        <f t="shared" si="58"/>
        <v>0</v>
      </c>
      <c r="J231" s="805">
        <f t="shared" si="58"/>
        <v>50000000</v>
      </c>
      <c r="K231" s="805">
        <f t="shared" si="58"/>
        <v>50000000</v>
      </c>
      <c r="L231" s="805">
        <f t="shared" si="58"/>
        <v>50000000</v>
      </c>
      <c r="M231" s="80">
        <f t="shared" si="57"/>
        <v>150000000</v>
      </c>
    </row>
    <row r="232" spans="1:13" x14ac:dyDescent="0.45">
      <c r="A232" s="799"/>
      <c r="B232" s="799"/>
      <c r="C232" s="799"/>
      <c r="D232" s="799"/>
      <c r="E232" s="799"/>
      <c r="F232" s="800" t="s">
        <v>69</v>
      </c>
      <c r="G232" s="805"/>
      <c r="H232" s="813"/>
      <c r="I232" s="805"/>
      <c r="J232" s="813"/>
      <c r="K232" s="813"/>
      <c r="L232" s="813"/>
      <c r="M232" s="80">
        <f t="shared" si="57"/>
        <v>0</v>
      </c>
    </row>
    <row r="233" spans="1:13" x14ac:dyDescent="0.45">
      <c r="A233" s="799"/>
      <c r="B233" s="799"/>
      <c r="C233" s="799"/>
      <c r="D233" s="799"/>
      <c r="E233" s="799"/>
      <c r="F233" s="800"/>
      <c r="G233" s="805"/>
      <c r="H233" s="813"/>
      <c r="I233" s="805"/>
      <c r="J233" s="813"/>
      <c r="K233" s="813"/>
      <c r="L233" s="813"/>
      <c r="M233" s="80">
        <f t="shared" si="57"/>
        <v>0</v>
      </c>
    </row>
    <row r="234" spans="1:13" x14ac:dyDescent="0.45">
      <c r="A234" s="799"/>
      <c r="B234" s="799"/>
      <c r="C234" s="799"/>
      <c r="D234" s="799"/>
      <c r="E234" s="799"/>
      <c r="F234" s="800" t="s">
        <v>88</v>
      </c>
      <c r="G234" s="807">
        <f t="shared" ref="G234:L234" si="59">SUM(G230:G232)</f>
        <v>50000000</v>
      </c>
      <c r="H234" s="807">
        <f t="shared" si="59"/>
        <v>0</v>
      </c>
      <c r="I234" s="807">
        <f t="shared" si="59"/>
        <v>0</v>
      </c>
      <c r="J234" s="807">
        <f t="shared" si="59"/>
        <v>50000000</v>
      </c>
      <c r="K234" s="807">
        <f t="shared" si="59"/>
        <v>50000000</v>
      </c>
      <c r="L234" s="807">
        <f t="shared" si="59"/>
        <v>50000000</v>
      </c>
      <c r="M234" s="80">
        <f t="shared" si="57"/>
        <v>150000000</v>
      </c>
    </row>
    <row r="237" spans="1:13" x14ac:dyDescent="0.45">
      <c r="A237" s="931" t="s">
        <v>0</v>
      </c>
      <c r="B237" s="931"/>
      <c r="C237" s="931"/>
      <c r="D237" s="931"/>
      <c r="E237" s="931"/>
      <c r="F237" s="931"/>
      <c r="G237" s="931"/>
      <c r="H237" s="931"/>
      <c r="I237" s="931"/>
      <c r="J237" s="931"/>
      <c r="K237" s="931"/>
      <c r="L237" s="931"/>
      <c r="M237" s="931"/>
    </row>
    <row r="238" spans="1:13" x14ac:dyDescent="0.45">
      <c r="A238" s="930" t="s">
        <v>1316</v>
      </c>
      <c r="B238" s="930"/>
      <c r="C238" s="930"/>
      <c r="D238" s="930"/>
      <c r="E238" s="930"/>
      <c r="F238" s="930"/>
      <c r="G238" s="930"/>
      <c r="H238" s="930"/>
      <c r="I238" s="930"/>
      <c r="J238" s="930"/>
      <c r="K238" s="930"/>
      <c r="L238" s="930"/>
      <c r="M238" s="930"/>
    </row>
    <row r="239" spans="1:13" ht="74" x14ac:dyDescent="0.45">
      <c r="A239" s="781" t="s">
        <v>1</v>
      </c>
      <c r="B239" s="781" t="s">
        <v>2</v>
      </c>
      <c r="C239" s="781" t="s">
        <v>3</v>
      </c>
      <c r="D239" s="781" t="s">
        <v>4</v>
      </c>
      <c r="E239" s="781" t="s">
        <v>5</v>
      </c>
      <c r="F239" s="783" t="s">
        <v>6</v>
      </c>
      <c r="G239" s="781" t="s">
        <v>7</v>
      </c>
      <c r="H239" s="781" t="s">
        <v>8</v>
      </c>
      <c r="I239" s="781"/>
      <c r="J239" s="781" t="s">
        <v>9</v>
      </c>
      <c r="K239" s="781" t="s">
        <v>10</v>
      </c>
      <c r="L239" s="781" t="s">
        <v>11</v>
      </c>
      <c r="M239" s="784" t="s">
        <v>12</v>
      </c>
    </row>
    <row r="240" spans="1:13" x14ac:dyDescent="0.45">
      <c r="A240" s="790"/>
      <c r="B240" s="791"/>
      <c r="C240" s="792"/>
      <c r="D240" s="792"/>
      <c r="E240" s="791"/>
      <c r="F240" s="793"/>
      <c r="G240" s="311"/>
      <c r="H240" s="311"/>
      <c r="I240" s="311"/>
      <c r="J240" s="311"/>
      <c r="K240" s="311"/>
      <c r="L240" s="311"/>
      <c r="M240" s="81"/>
    </row>
    <row r="241" spans="1:13" x14ac:dyDescent="0.45">
      <c r="A241" s="785">
        <v>2</v>
      </c>
      <c r="B241" s="786"/>
      <c r="C241" s="787"/>
      <c r="D241" s="787"/>
      <c r="E241" s="786"/>
      <c r="F241" s="788" t="s">
        <v>18</v>
      </c>
      <c r="G241" s="358">
        <f>G242+G250</f>
        <v>5015838360</v>
      </c>
      <c r="H241" s="358">
        <f>H242+H250</f>
        <v>5014760293.3100004</v>
      </c>
      <c r="I241" s="358">
        <f t="shared" ref="I241:L241" si="60">I242+I250</f>
        <v>0</v>
      </c>
      <c r="J241" s="358">
        <f t="shared" si="60"/>
        <v>5027082437.0500002</v>
      </c>
      <c r="K241" s="358">
        <f t="shared" si="60"/>
        <v>6030330000</v>
      </c>
      <c r="L241" s="358">
        <f t="shared" si="60"/>
        <v>6034330000</v>
      </c>
      <c r="M241" s="789">
        <f>J241+K241+L241</f>
        <v>17091742437.049999</v>
      </c>
    </row>
    <row r="242" spans="1:13" x14ac:dyDescent="0.45">
      <c r="A242" s="785">
        <v>21</v>
      </c>
      <c r="B242" s="786"/>
      <c r="C242" s="787"/>
      <c r="D242" s="787"/>
      <c r="E242" s="786"/>
      <c r="F242" s="788" t="s">
        <v>19</v>
      </c>
      <c r="G242" s="358">
        <f>G243+G246</f>
        <v>15838360</v>
      </c>
      <c r="H242" s="358">
        <f t="shared" ref="H242:I242" si="61">H243+H246</f>
        <v>14760293.310000001</v>
      </c>
      <c r="I242" s="358">
        <f t="shared" si="61"/>
        <v>0</v>
      </c>
      <c r="J242" s="358">
        <v>27082437.049999978</v>
      </c>
      <c r="K242" s="358">
        <v>30330000</v>
      </c>
      <c r="L242" s="358">
        <v>34330000</v>
      </c>
      <c r="M242" s="789">
        <f t="shared" ref="M242:M255" si="62">J242+K242+L242</f>
        <v>91742437.049999982</v>
      </c>
    </row>
    <row r="243" spans="1:13" x14ac:dyDescent="0.45">
      <c r="A243" s="785">
        <v>2101</v>
      </c>
      <c r="B243" s="786"/>
      <c r="C243" s="787"/>
      <c r="D243" s="787"/>
      <c r="E243" s="786"/>
      <c r="F243" s="788" t="s">
        <v>20</v>
      </c>
      <c r="G243" s="358">
        <f t="shared" ref="G243:I244" si="63">G244</f>
        <v>15508360</v>
      </c>
      <c r="H243" s="358">
        <f t="shared" si="63"/>
        <v>14732793.310000001</v>
      </c>
      <c r="I243" s="358"/>
      <c r="J243" s="358">
        <v>26752437.049999978</v>
      </c>
      <c r="K243" s="358">
        <v>30000000</v>
      </c>
      <c r="L243" s="358">
        <v>34000000</v>
      </c>
      <c r="M243" s="789">
        <f t="shared" si="62"/>
        <v>90752437.049999982</v>
      </c>
    </row>
    <row r="244" spans="1:13" x14ac:dyDescent="0.45">
      <c r="A244" s="785">
        <v>210101</v>
      </c>
      <c r="B244" s="786"/>
      <c r="C244" s="787"/>
      <c r="D244" s="787"/>
      <c r="E244" s="786"/>
      <c r="F244" s="788" t="s">
        <v>21</v>
      </c>
      <c r="G244" s="358">
        <f>G245</f>
        <v>15508360</v>
      </c>
      <c r="H244" s="358">
        <f t="shared" si="63"/>
        <v>14732793.310000001</v>
      </c>
      <c r="I244" s="358">
        <f t="shared" si="63"/>
        <v>0</v>
      </c>
      <c r="J244" s="358">
        <v>26752437.049999978</v>
      </c>
      <c r="K244" s="358">
        <v>30000000</v>
      </c>
      <c r="L244" s="358">
        <v>34000000</v>
      </c>
      <c r="M244" s="789">
        <f t="shared" si="62"/>
        <v>90752437.049999982</v>
      </c>
    </row>
    <row r="245" spans="1:13" x14ac:dyDescent="0.45">
      <c r="A245" s="790">
        <v>21010101</v>
      </c>
      <c r="B245" s="791"/>
      <c r="C245" s="792"/>
      <c r="D245" s="792"/>
      <c r="E245" s="791"/>
      <c r="F245" s="793" t="s">
        <v>20</v>
      </c>
      <c r="G245" s="311">
        <v>15508360</v>
      </c>
      <c r="H245" s="311">
        <v>14732793.310000001</v>
      </c>
      <c r="I245" s="311"/>
      <c r="J245" s="311">
        <v>26752437.049999978</v>
      </c>
      <c r="K245" s="311">
        <v>30000000</v>
      </c>
      <c r="L245" s="311">
        <v>34000000</v>
      </c>
      <c r="M245" s="789">
        <f t="shared" si="62"/>
        <v>90752437.049999982</v>
      </c>
    </row>
    <row r="246" spans="1:13" x14ac:dyDescent="0.45">
      <c r="A246" s="785">
        <v>2102</v>
      </c>
      <c r="B246" s="786"/>
      <c r="C246" s="787"/>
      <c r="D246" s="787"/>
      <c r="E246" s="786"/>
      <c r="F246" s="788" t="s">
        <v>22</v>
      </c>
      <c r="G246" s="358">
        <f>G247</f>
        <v>330000</v>
      </c>
      <c r="H246" s="358">
        <f t="shared" ref="H246:I246" si="64">H247</f>
        <v>27500</v>
      </c>
      <c r="I246" s="358">
        <f t="shared" si="64"/>
        <v>0</v>
      </c>
      <c r="J246" s="358">
        <v>330000</v>
      </c>
      <c r="K246" s="358">
        <v>330000</v>
      </c>
      <c r="L246" s="358">
        <v>330000</v>
      </c>
      <c r="M246" s="789">
        <f t="shared" si="62"/>
        <v>990000</v>
      </c>
    </row>
    <row r="247" spans="1:13" x14ac:dyDescent="0.45">
      <c r="A247" s="785">
        <v>210201</v>
      </c>
      <c r="B247" s="786"/>
      <c r="C247" s="787"/>
      <c r="D247" s="787"/>
      <c r="E247" s="786"/>
      <c r="F247" s="788" t="s">
        <v>23</v>
      </c>
      <c r="G247" s="358">
        <f>G248+G249</f>
        <v>330000</v>
      </c>
      <c r="H247" s="358">
        <f t="shared" ref="H247:I247" si="65">H248+H249</f>
        <v>27500</v>
      </c>
      <c r="I247" s="358">
        <f t="shared" si="65"/>
        <v>0</v>
      </c>
      <c r="J247" s="358">
        <v>330000</v>
      </c>
      <c r="K247" s="358">
        <v>330000</v>
      </c>
      <c r="L247" s="358">
        <v>330000</v>
      </c>
      <c r="M247" s="789">
        <f t="shared" si="62"/>
        <v>990000</v>
      </c>
    </row>
    <row r="248" spans="1:13" x14ac:dyDescent="0.45">
      <c r="A248" s="790">
        <v>21020101</v>
      </c>
      <c r="B248" s="791"/>
      <c r="C248" s="792"/>
      <c r="D248" s="792"/>
      <c r="E248" s="791"/>
      <c r="F248" s="793" t="s">
        <v>24</v>
      </c>
      <c r="G248" s="311"/>
      <c r="H248" s="311"/>
      <c r="I248" s="311"/>
      <c r="J248" s="311">
        <v>0</v>
      </c>
      <c r="K248" s="311"/>
      <c r="L248" s="311"/>
      <c r="M248" s="789">
        <f t="shared" si="62"/>
        <v>0</v>
      </c>
    </row>
    <row r="249" spans="1:13" x14ac:dyDescent="0.45">
      <c r="A249" s="790">
        <v>21020102</v>
      </c>
      <c r="B249" s="791"/>
      <c r="C249" s="792"/>
      <c r="D249" s="792"/>
      <c r="E249" s="791"/>
      <c r="F249" s="793" t="s">
        <v>25</v>
      </c>
      <c r="G249" s="311">
        <v>330000</v>
      </c>
      <c r="H249" s="311">
        <v>27500</v>
      </c>
      <c r="I249" s="311"/>
      <c r="J249" s="311">
        <v>330000</v>
      </c>
      <c r="K249" s="311">
        <v>330000</v>
      </c>
      <c r="L249" s="311">
        <v>330000</v>
      </c>
      <c r="M249" s="789">
        <f t="shared" si="62"/>
        <v>990000</v>
      </c>
    </row>
    <row r="250" spans="1:13" x14ac:dyDescent="0.45">
      <c r="A250" s="785">
        <v>2202</v>
      </c>
      <c r="B250" s="786"/>
      <c r="C250" s="787"/>
      <c r="D250" s="787"/>
      <c r="E250" s="786"/>
      <c r="F250" s="788" t="s">
        <v>27</v>
      </c>
      <c r="G250" s="358">
        <f>G251+G253</f>
        <v>5000000000</v>
      </c>
      <c r="H250" s="358">
        <f>H251+H253</f>
        <v>5000000000</v>
      </c>
      <c r="I250" s="358">
        <f t="shared" ref="I250:L250" si="66">I251+I253</f>
        <v>0</v>
      </c>
      <c r="J250" s="358">
        <f t="shared" si="66"/>
        <v>5000000000</v>
      </c>
      <c r="K250" s="358">
        <f t="shared" si="66"/>
        <v>6000000000</v>
      </c>
      <c r="L250" s="358">
        <f t="shared" si="66"/>
        <v>6000000000</v>
      </c>
      <c r="M250" s="789">
        <f t="shared" si="62"/>
        <v>17000000000</v>
      </c>
    </row>
    <row r="251" spans="1:13" x14ac:dyDescent="0.45">
      <c r="A251" s="785">
        <v>220201</v>
      </c>
      <c r="B251" s="786"/>
      <c r="C251" s="787"/>
      <c r="D251" s="787"/>
      <c r="E251" s="786"/>
      <c r="F251" s="788" t="s">
        <v>28</v>
      </c>
      <c r="G251" s="358">
        <f>SUM(G252:G252)</f>
        <v>300000000</v>
      </c>
      <c r="H251" s="358">
        <f>SUM(H252:H252)</f>
        <v>187500000</v>
      </c>
      <c r="I251" s="358"/>
      <c r="J251" s="358">
        <f>SUM(J252:J252)</f>
        <v>300000000</v>
      </c>
      <c r="K251" s="358">
        <f>SUM(K252:K252)</f>
        <v>200000000</v>
      </c>
      <c r="L251" s="358">
        <f>SUM(L252:L252)</f>
        <v>200000000</v>
      </c>
      <c r="M251" s="789">
        <f t="shared" si="62"/>
        <v>700000000</v>
      </c>
    </row>
    <row r="252" spans="1:13" x14ac:dyDescent="0.45">
      <c r="A252" s="790">
        <v>22020102</v>
      </c>
      <c r="B252" s="791"/>
      <c r="C252" s="792"/>
      <c r="D252" s="792"/>
      <c r="E252" s="791"/>
      <c r="F252" s="793" t="s">
        <v>30</v>
      </c>
      <c r="G252" s="311">
        <v>300000000</v>
      </c>
      <c r="H252" s="311">
        <v>187500000</v>
      </c>
      <c r="I252" s="311"/>
      <c r="J252" s="311">
        <v>300000000</v>
      </c>
      <c r="K252" s="311">
        <v>200000000</v>
      </c>
      <c r="L252" s="311">
        <v>200000000</v>
      </c>
      <c r="M252" s="789">
        <f t="shared" si="62"/>
        <v>700000000</v>
      </c>
    </row>
    <row r="253" spans="1:13" x14ac:dyDescent="0.45">
      <c r="A253" s="785">
        <v>220210</v>
      </c>
      <c r="B253" s="786"/>
      <c r="C253" s="787"/>
      <c r="D253" s="787"/>
      <c r="E253" s="786"/>
      <c r="F253" s="788" t="s">
        <v>57</v>
      </c>
      <c r="G253" s="358">
        <f>SUM(G254:G255)</f>
        <v>4700000000</v>
      </c>
      <c r="H253" s="358">
        <f>SUM(H254:H255)</f>
        <v>4812500000</v>
      </c>
      <c r="I253" s="358"/>
      <c r="J253" s="358">
        <f>SUM(J254:J255)</f>
        <v>4700000000</v>
      </c>
      <c r="K253" s="358">
        <f>SUM(K254:K255)</f>
        <v>5800000000</v>
      </c>
      <c r="L253" s="358">
        <f>SUM(L254:L255)</f>
        <v>5800000000</v>
      </c>
      <c r="M253" s="789">
        <f t="shared" si="62"/>
        <v>16300000000</v>
      </c>
    </row>
    <row r="254" spans="1:13" x14ac:dyDescent="0.45">
      <c r="A254" s="790">
        <v>22021026</v>
      </c>
      <c r="B254" s="791"/>
      <c r="C254" s="792"/>
      <c r="D254" s="792"/>
      <c r="E254" s="791"/>
      <c r="F254" s="793" t="s">
        <v>66</v>
      </c>
      <c r="G254" s="311">
        <v>3058000000</v>
      </c>
      <c r="H254" s="311">
        <f>5284700000-659700000</f>
        <v>4625000000</v>
      </c>
      <c r="I254" s="311"/>
      <c r="J254" s="311">
        <v>3600000000</v>
      </c>
      <c r="K254" s="311">
        <v>3800000000</v>
      </c>
      <c r="L254" s="311">
        <f>K254</f>
        <v>3800000000</v>
      </c>
      <c r="M254" s="789">
        <f t="shared" si="62"/>
        <v>11200000000</v>
      </c>
    </row>
    <row r="255" spans="1:13" x14ac:dyDescent="0.45">
      <c r="A255" s="790">
        <v>22021033</v>
      </c>
      <c r="B255" s="791"/>
      <c r="C255" s="792"/>
      <c r="D255" s="792"/>
      <c r="E255" s="791"/>
      <c r="F255" s="793" t="s">
        <v>387</v>
      </c>
      <c r="G255" s="311">
        <v>1642000000</v>
      </c>
      <c r="H255" s="311">
        <v>187500000</v>
      </c>
      <c r="I255" s="311"/>
      <c r="J255" s="311">
        <v>1100000000</v>
      </c>
      <c r="K255" s="311">
        <v>2000000000</v>
      </c>
      <c r="L255" s="311">
        <f>K255</f>
        <v>2000000000</v>
      </c>
      <c r="M255" s="789">
        <f t="shared" si="62"/>
        <v>5100000000</v>
      </c>
    </row>
    <row r="256" spans="1:13" x14ac:dyDescent="0.45">
      <c r="A256" s="795"/>
      <c r="B256" s="795"/>
      <c r="C256" s="795"/>
      <c r="D256" s="795"/>
      <c r="E256" s="795"/>
      <c r="F256" s="785" t="s">
        <v>85</v>
      </c>
      <c r="G256" s="790"/>
      <c r="H256" s="809"/>
      <c r="I256" s="797"/>
      <c r="J256" s="809"/>
      <c r="K256" s="809"/>
      <c r="L256" s="809"/>
      <c r="M256" s="80">
        <f t="shared" ref="M256:M262" si="67">SUM(J256:L256)</f>
        <v>0</v>
      </c>
    </row>
    <row r="257" spans="1:13" x14ac:dyDescent="0.45">
      <c r="A257" s="799"/>
      <c r="B257" s="799"/>
      <c r="C257" s="799"/>
      <c r="D257" s="799"/>
      <c r="E257" s="799"/>
      <c r="F257" s="810"/>
      <c r="G257" s="811"/>
      <c r="H257" s="812"/>
      <c r="I257" s="797"/>
      <c r="J257" s="812"/>
      <c r="K257" s="812"/>
      <c r="L257" s="812"/>
      <c r="M257" s="80">
        <f t="shared" si="67"/>
        <v>0</v>
      </c>
    </row>
    <row r="258" spans="1:13" x14ac:dyDescent="0.45">
      <c r="A258" s="799"/>
      <c r="B258" s="799"/>
      <c r="C258" s="799"/>
      <c r="D258" s="799"/>
      <c r="E258" s="799"/>
      <c r="F258" s="800" t="s">
        <v>86</v>
      </c>
      <c r="G258" s="805">
        <f>SUM(G242)</f>
        <v>15838360</v>
      </c>
      <c r="H258" s="805">
        <f>SUM(H242)</f>
        <v>14760293.310000001</v>
      </c>
      <c r="I258" s="805">
        <f t="shared" ref="I258:L258" si="68">SUM(I242)</f>
        <v>0</v>
      </c>
      <c r="J258" s="805">
        <f t="shared" si="68"/>
        <v>27082437.049999978</v>
      </c>
      <c r="K258" s="805">
        <f t="shared" si="68"/>
        <v>30330000</v>
      </c>
      <c r="L258" s="805">
        <f t="shared" si="68"/>
        <v>34330000</v>
      </c>
      <c r="M258" s="80">
        <f t="shared" si="67"/>
        <v>91742437.049999982</v>
      </c>
    </row>
    <row r="259" spans="1:13" x14ac:dyDescent="0.45">
      <c r="A259" s="799"/>
      <c r="B259" s="799"/>
      <c r="C259" s="799"/>
      <c r="D259" s="799"/>
      <c r="E259" s="799"/>
      <c r="F259" s="800" t="s">
        <v>87</v>
      </c>
      <c r="G259" s="805">
        <f>SUM(G250)</f>
        <v>5000000000</v>
      </c>
      <c r="H259" s="805">
        <f>SUM(H250)</f>
        <v>5000000000</v>
      </c>
      <c r="I259" s="805">
        <f t="shared" ref="I259:L259" si="69">SUM(I250)</f>
        <v>0</v>
      </c>
      <c r="J259" s="805">
        <f t="shared" si="69"/>
        <v>5000000000</v>
      </c>
      <c r="K259" s="805">
        <f t="shared" si="69"/>
        <v>6000000000</v>
      </c>
      <c r="L259" s="805">
        <f t="shared" si="69"/>
        <v>6000000000</v>
      </c>
      <c r="M259" s="80">
        <f t="shared" si="67"/>
        <v>17000000000</v>
      </c>
    </row>
    <row r="260" spans="1:13" x14ac:dyDescent="0.45">
      <c r="A260" s="799"/>
      <c r="B260" s="799"/>
      <c r="C260" s="799"/>
      <c r="D260" s="799"/>
      <c r="E260" s="799"/>
      <c r="F260" s="800" t="s">
        <v>69</v>
      </c>
      <c r="G260" s="805"/>
      <c r="H260" s="813"/>
      <c r="I260" s="805"/>
      <c r="J260" s="813"/>
      <c r="K260" s="813"/>
      <c r="L260" s="813"/>
      <c r="M260" s="80">
        <f t="shared" si="67"/>
        <v>0</v>
      </c>
    </row>
    <row r="261" spans="1:13" x14ac:dyDescent="0.45">
      <c r="A261" s="799"/>
      <c r="B261" s="799"/>
      <c r="C261" s="799"/>
      <c r="D261" s="799"/>
      <c r="E261" s="799"/>
      <c r="F261" s="800"/>
      <c r="G261" s="805"/>
      <c r="H261" s="813"/>
      <c r="I261" s="805"/>
      <c r="J261" s="813"/>
      <c r="K261" s="813"/>
      <c r="L261" s="813"/>
      <c r="M261" s="80">
        <f t="shared" si="67"/>
        <v>0</v>
      </c>
    </row>
    <row r="262" spans="1:13" x14ac:dyDescent="0.45">
      <c r="A262" s="799"/>
      <c r="B262" s="799"/>
      <c r="C262" s="799"/>
      <c r="D262" s="799"/>
      <c r="E262" s="799"/>
      <c r="F262" s="800" t="s">
        <v>88</v>
      </c>
      <c r="G262" s="807">
        <f t="shared" ref="G262:L262" si="70">SUM(G258:G260)</f>
        <v>5015838360</v>
      </c>
      <c r="H262" s="807">
        <f t="shared" si="70"/>
        <v>5014760293.3100004</v>
      </c>
      <c r="I262" s="807">
        <f t="shared" si="70"/>
        <v>0</v>
      </c>
      <c r="J262" s="807">
        <f t="shared" si="70"/>
        <v>5027082437.0500002</v>
      </c>
      <c r="K262" s="807">
        <f t="shared" si="70"/>
        <v>6030330000</v>
      </c>
      <c r="L262" s="807">
        <f t="shared" si="70"/>
        <v>6034330000</v>
      </c>
      <c r="M262" s="80">
        <f t="shared" si="67"/>
        <v>17091742437.049999</v>
      </c>
    </row>
    <row r="265" spans="1:13" x14ac:dyDescent="0.45">
      <c r="A265" s="931" t="s">
        <v>0</v>
      </c>
      <c r="B265" s="931"/>
      <c r="C265" s="931"/>
      <c r="D265" s="931"/>
      <c r="E265" s="931"/>
      <c r="F265" s="931"/>
      <c r="G265" s="931"/>
      <c r="H265" s="931"/>
      <c r="I265" s="931"/>
      <c r="J265" s="931"/>
      <c r="K265" s="931"/>
      <c r="L265" s="931"/>
      <c r="M265" s="931"/>
    </row>
    <row r="266" spans="1:13" x14ac:dyDescent="0.45">
      <c r="A266" s="937" t="s">
        <v>1317</v>
      </c>
      <c r="B266" s="937"/>
      <c r="C266" s="937"/>
      <c r="D266" s="937"/>
      <c r="E266" s="937"/>
      <c r="F266" s="937"/>
      <c r="G266" s="937"/>
      <c r="H266" s="937"/>
      <c r="I266" s="937"/>
      <c r="J266" s="937"/>
      <c r="K266" s="937"/>
      <c r="L266" s="937"/>
      <c r="M266" s="937"/>
    </row>
    <row r="267" spans="1:13" ht="92.5" x14ac:dyDescent="0.45">
      <c r="A267" s="781" t="s">
        <v>1</v>
      </c>
      <c r="B267" s="781" t="s">
        <v>2</v>
      </c>
      <c r="C267" s="781" t="s">
        <v>3</v>
      </c>
      <c r="D267" s="781" t="s">
        <v>4</v>
      </c>
      <c r="E267" s="781" t="s">
        <v>5</v>
      </c>
      <c r="F267" s="783" t="s">
        <v>6</v>
      </c>
      <c r="G267" s="781" t="s">
        <v>1318</v>
      </c>
      <c r="H267" s="781" t="s">
        <v>7</v>
      </c>
      <c r="I267" s="781" t="s">
        <v>8</v>
      </c>
      <c r="J267" s="781" t="s">
        <v>9</v>
      </c>
      <c r="K267" s="781" t="s">
        <v>10</v>
      </c>
      <c r="L267" s="781" t="s">
        <v>11</v>
      </c>
      <c r="M267" s="784" t="s">
        <v>12</v>
      </c>
    </row>
    <row r="268" spans="1:13" x14ac:dyDescent="0.45">
      <c r="A268" s="790"/>
      <c r="B268" s="791"/>
      <c r="C268" s="791"/>
      <c r="D268" s="792"/>
      <c r="E268" s="791"/>
      <c r="F268" s="811"/>
      <c r="G268" s="358">
        <f>SUM(G269)</f>
        <v>0</v>
      </c>
      <c r="H268" s="358">
        <f>SUM(H269)</f>
        <v>4000000000</v>
      </c>
      <c r="I268" s="358"/>
      <c r="J268" s="358">
        <f>SUM(J269)</f>
        <v>14500000000</v>
      </c>
      <c r="K268" s="358">
        <f>SUM(K269)</f>
        <v>14500000000</v>
      </c>
      <c r="L268" s="358">
        <f>SUM(L269)</f>
        <v>14500000000</v>
      </c>
      <c r="M268" s="794"/>
    </row>
    <row r="269" spans="1:13" x14ac:dyDescent="0.45">
      <c r="A269" s="785">
        <v>2</v>
      </c>
      <c r="B269" s="786"/>
      <c r="C269" s="787"/>
      <c r="D269" s="787"/>
      <c r="E269" s="786"/>
      <c r="F269" s="781" t="s">
        <v>1319</v>
      </c>
      <c r="G269" s="358">
        <f>SUM(G270,G273)</f>
        <v>0</v>
      </c>
      <c r="H269" s="358">
        <f>SUM(H270,H273)</f>
        <v>4000000000</v>
      </c>
      <c r="I269" s="358"/>
      <c r="J269" s="358">
        <f>SUM(J270,J273)</f>
        <v>14500000000</v>
      </c>
      <c r="K269" s="358">
        <f>SUM(K270,K273)</f>
        <v>14500000000</v>
      </c>
      <c r="L269" s="358">
        <f>SUM(L270,L273)</f>
        <v>14500000000</v>
      </c>
      <c r="M269" s="80">
        <f>SUM(J269:L269)</f>
        <v>43500000000</v>
      </c>
    </row>
    <row r="270" spans="1:13" x14ac:dyDescent="0.45">
      <c r="A270" s="785">
        <v>2202</v>
      </c>
      <c r="B270" s="786"/>
      <c r="C270" s="787"/>
      <c r="D270" s="787"/>
      <c r="E270" s="786"/>
      <c r="F270" s="788" t="s">
        <v>27</v>
      </c>
      <c r="G270" s="358">
        <f>G271</f>
        <v>0</v>
      </c>
      <c r="H270" s="358">
        <f>H271</f>
        <v>3000000000</v>
      </c>
      <c r="I270" s="358"/>
      <c r="J270" s="358">
        <f>J271</f>
        <v>2500000000</v>
      </c>
      <c r="K270" s="358">
        <f>K271</f>
        <v>2500000000</v>
      </c>
      <c r="L270" s="358">
        <f>L271</f>
        <v>2500000000</v>
      </c>
      <c r="M270" s="80">
        <f>SUM(J270:L270)</f>
        <v>7500000000</v>
      </c>
    </row>
    <row r="271" spans="1:13" x14ac:dyDescent="0.45">
      <c r="A271" s="785">
        <v>220206</v>
      </c>
      <c r="B271" s="786"/>
      <c r="C271" s="787"/>
      <c r="D271" s="787"/>
      <c r="E271" s="786"/>
      <c r="F271" s="788" t="s">
        <v>51</v>
      </c>
      <c r="G271" s="358">
        <f t="shared" ref="G271:L271" si="71">SUM(G272:G272)</f>
        <v>0</v>
      </c>
      <c r="H271" s="358">
        <f t="shared" si="71"/>
        <v>3000000000</v>
      </c>
      <c r="I271" s="358"/>
      <c r="J271" s="358">
        <f t="shared" si="71"/>
        <v>2500000000</v>
      </c>
      <c r="K271" s="358">
        <f t="shared" si="71"/>
        <v>2500000000</v>
      </c>
      <c r="L271" s="358">
        <f t="shared" si="71"/>
        <v>2500000000</v>
      </c>
      <c r="M271" s="80">
        <f>SUM(J271:L271)</f>
        <v>7500000000</v>
      </c>
    </row>
    <row r="272" spans="1:13" x14ac:dyDescent="0.45">
      <c r="A272" s="790">
        <v>22020604</v>
      </c>
      <c r="B272" s="786"/>
      <c r="C272" s="787"/>
      <c r="D272" s="787" t="s">
        <v>205</v>
      </c>
      <c r="E272" s="786"/>
      <c r="F272" s="793" t="s">
        <v>943</v>
      </c>
      <c r="G272" s="358"/>
      <c r="H272" s="311">
        <v>3000000000</v>
      </c>
      <c r="I272" s="311"/>
      <c r="J272" s="311">
        <v>2500000000</v>
      </c>
      <c r="K272" s="311">
        <v>2500000000</v>
      </c>
      <c r="L272" s="311">
        <v>2500000000</v>
      </c>
      <c r="M272" s="80">
        <f>SUM(J272:L272)</f>
        <v>7500000000</v>
      </c>
    </row>
    <row r="273" spans="1:13" x14ac:dyDescent="0.45">
      <c r="A273" s="785">
        <v>23</v>
      </c>
      <c r="B273" s="786"/>
      <c r="C273" s="787"/>
      <c r="D273" s="787"/>
      <c r="E273" s="786"/>
      <c r="F273" s="788" t="s">
        <v>69</v>
      </c>
      <c r="G273" s="358">
        <f>SUM(G274,G283)</f>
        <v>0</v>
      </c>
      <c r="H273" s="358">
        <f>SUM(H274,H283)</f>
        <v>1000000000</v>
      </c>
      <c r="I273" s="358"/>
      <c r="J273" s="358">
        <f>SUM(J274,J283)</f>
        <v>12000000000</v>
      </c>
      <c r="K273" s="358">
        <f>SUM(K274,K283)</f>
        <v>12000000000</v>
      </c>
      <c r="L273" s="358">
        <f>SUM(L274,L283)</f>
        <v>12000000000</v>
      </c>
      <c r="M273" s="80">
        <f>SUM(J273:L273)</f>
        <v>36000000000</v>
      </c>
    </row>
    <row r="274" spans="1:13" x14ac:dyDescent="0.45">
      <c r="A274" s="785">
        <v>2301</v>
      </c>
      <c r="B274" s="786"/>
      <c r="C274" s="787"/>
      <c r="D274" s="787"/>
      <c r="E274" s="786"/>
      <c r="F274" s="788" t="s">
        <v>70</v>
      </c>
      <c r="G274" s="358">
        <f>G275</f>
        <v>0</v>
      </c>
      <c r="H274" s="358">
        <f>H275</f>
        <v>1000000000</v>
      </c>
      <c r="I274" s="358"/>
      <c r="J274" s="358">
        <f>J275</f>
        <v>1000000000</v>
      </c>
      <c r="K274" s="358">
        <f>K275</f>
        <v>1000000000</v>
      </c>
      <c r="L274" s="358">
        <f>L275</f>
        <v>1000000000</v>
      </c>
      <c r="M274" s="80">
        <f t="shared" ref="M274:M282" si="72">SUM(J274:L274)</f>
        <v>3000000000</v>
      </c>
    </row>
    <row r="275" spans="1:13" x14ac:dyDescent="0.45">
      <c r="A275" s="785">
        <v>230101</v>
      </c>
      <c r="B275" s="786"/>
      <c r="C275" s="787"/>
      <c r="D275" s="787"/>
      <c r="E275" s="786"/>
      <c r="F275" s="788" t="s">
        <v>71</v>
      </c>
      <c r="G275" s="358">
        <f>SUM(G276:G282)</f>
        <v>0</v>
      </c>
      <c r="H275" s="358">
        <f>SUM(H276:H282)</f>
        <v>1000000000</v>
      </c>
      <c r="I275" s="358"/>
      <c r="J275" s="358">
        <f>SUM(J276:J282)</f>
        <v>1000000000</v>
      </c>
      <c r="K275" s="358">
        <f>SUM(K276:K282)</f>
        <v>1000000000</v>
      </c>
      <c r="L275" s="358">
        <f>SUM(L276:L282)</f>
        <v>1000000000</v>
      </c>
      <c r="M275" s="80">
        <f t="shared" si="72"/>
        <v>3000000000</v>
      </c>
    </row>
    <row r="276" spans="1:13" ht="37" x14ac:dyDescent="0.45">
      <c r="A276" s="790">
        <v>23010112</v>
      </c>
      <c r="B276" s="786"/>
      <c r="C276" s="787"/>
      <c r="D276" s="787" t="s">
        <v>205</v>
      </c>
      <c r="E276" s="786"/>
      <c r="F276" s="793" t="s">
        <v>232</v>
      </c>
      <c r="G276" s="358"/>
      <c r="H276" s="358">
        <v>300000000</v>
      </c>
      <c r="I276" s="358"/>
      <c r="J276" s="358">
        <v>300000000</v>
      </c>
      <c r="K276" s="358">
        <v>300000000</v>
      </c>
      <c r="L276" s="358">
        <v>300000000</v>
      </c>
      <c r="M276" s="80">
        <f t="shared" si="72"/>
        <v>900000000</v>
      </c>
    </row>
    <row r="277" spans="1:13" x14ac:dyDescent="0.45">
      <c r="A277" s="790">
        <v>23010113</v>
      </c>
      <c r="B277" s="786"/>
      <c r="C277" s="787"/>
      <c r="D277" s="787" t="s">
        <v>205</v>
      </c>
      <c r="E277" s="786"/>
      <c r="F277" s="793" t="s">
        <v>233</v>
      </c>
      <c r="G277" s="358"/>
      <c r="H277" s="358">
        <v>100000000</v>
      </c>
      <c r="I277" s="358"/>
      <c r="J277" s="358">
        <v>100000000</v>
      </c>
      <c r="K277" s="358">
        <v>100000000</v>
      </c>
      <c r="L277" s="358">
        <v>100000000</v>
      </c>
      <c r="M277" s="80">
        <f t="shared" si="72"/>
        <v>300000000</v>
      </c>
    </row>
    <row r="278" spans="1:13" x14ac:dyDescent="0.45">
      <c r="A278" s="790">
        <v>23010114</v>
      </c>
      <c r="B278" s="786"/>
      <c r="C278" s="787"/>
      <c r="D278" s="787" t="s">
        <v>205</v>
      </c>
      <c r="E278" s="786"/>
      <c r="F278" s="793" t="s">
        <v>234</v>
      </c>
      <c r="G278" s="358"/>
      <c r="H278" s="358">
        <v>50000000</v>
      </c>
      <c r="I278" s="358"/>
      <c r="J278" s="358">
        <v>50000000</v>
      </c>
      <c r="K278" s="358">
        <v>50000000</v>
      </c>
      <c r="L278" s="358">
        <v>50000000</v>
      </c>
      <c r="M278" s="80">
        <f t="shared" si="72"/>
        <v>150000000</v>
      </c>
    </row>
    <row r="279" spans="1:13" x14ac:dyDescent="0.45">
      <c r="A279" s="790">
        <v>23010117</v>
      </c>
      <c r="B279" s="786"/>
      <c r="C279" s="787"/>
      <c r="D279" s="787" t="s">
        <v>205</v>
      </c>
      <c r="E279" s="786"/>
      <c r="F279" s="793" t="s">
        <v>283</v>
      </c>
      <c r="G279" s="358"/>
      <c r="H279" s="358">
        <v>50000000</v>
      </c>
      <c r="I279" s="358"/>
      <c r="J279" s="358">
        <v>50000000</v>
      </c>
      <c r="K279" s="358">
        <v>50000000</v>
      </c>
      <c r="L279" s="358">
        <v>50000000</v>
      </c>
      <c r="M279" s="80">
        <f t="shared" si="72"/>
        <v>150000000</v>
      </c>
    </row>
    <row r="280" spans="1:13" x14ac:dyDescent="0.45">
      <c r="A280" s="790">
        <v>23010118</v>
      </c>
      <c r="B280" s="786"/>
      <c r="C280" s="787"/>
      <c r="D280" s="787" t="s">
        <v>205</v>
      </c>
      <c r="E280" s="786"/>
      <c r="F280" s="793" t="s">
        <v>285</v>
      </c>
      <c r="G280" s="358"/>
      <c r="H280" s="358">
        <v>50000000</v>
      </c>
      <c r="I280" s="358"/>
      <c r="J280" s="358">
        <v>50000000</v>
      </c>
      <c r="K280" s="358">
        <v>50000000</v>
      </c>
      <c r="L280" s="358">
        <v>50000000</v>
      </c>
      <c r="M280" s="80">
        <f t="shared" si="72"/>
        <v>150000000</v>
      </c>
    </row>
    <row r="281" spans="1:13" x14ac:dyDescent="0.45">
      <c r="A281" s="790">
        <v>23010119</v>
      </c>
      <c r="B281" s="786"/>
      <c r="C281" s="787"/>
      <c r="D281" s="787" t="s">
        <v>205</v>
      </c>
      <c r="E281" s="786"/>
      <c r="F281" s="793" t="s">
        <v>286</v>
      </c>
      <c r="G281" s="358"/>
      <c r="H281" s="358">
        <v>150000000</v>
      </c>
      <c r="I281" s="358"/>
      <c r="J281" s="358">
        <v>150000000</v>
      </c>
      <c r="K281" s="358">
        <v>150000000</v>
      </c>
      <c r="L281" s="358">
        <v>150000000</v>
      </c>
      <c r="M281" s="80">
        <f t="shared" si="72"/>
        <v>450000000</v>
      </c>
    </row>
    <row r="282" spans="1:13" ht="37" x14ac:dyDescent="0.45">
      <c r="A282" s="790">
        <v>23010120</v>
      </c>
      <c r="B282" s="786"/>
      <c r="C282" s="787"/>
      <c r="D282" s="787" t="s">
        <v>205</v>
      </c>
      <c r="E282" s="786"/>
      <c r="F282" s="793" t="s">
        <v>956</v>
      </c>
      <c r="G282" s="358"/>
      <c r="H282" s="358">
        <v>300000000</v>
      </c>
      <c r="I282" s="358"/>
      <c r="J282" s="358">
        <v>300000000</v>
      </c>
      <c r="K282" s="358">
        <v>300000000</v>
      </c>
      <c r="L282" s="358">
        <v>300000000</v>
      </c>
      <c r="M282" s="80">
        <f t="shared" si="72"/>
        <v>900000000</v>
      </c>
    </row>
    <row r="283" spans="1:13" x14ac:dyDescent="0.45">
      <c r="A283" s="785">
        <v>2305</v>
      </c>
      <c r="B283" s="786"/>
      <c r="C283" s="787"/>
      <c r="D283" s="787"/>
      <c r="E283" s="786"/>
      <c r="F283" s="788" t="s">
        <v>79</v>
      </c>
      <c r="G283" s="358">
        <f>G284</f>
        <v>0</v>
      </c>
      <c r="H283" s="358">
        <f>H284</f>
        <v>0</v>
      </c>
      <c r="I283" s="358"/>
      <c r="J283" s="358">
        <f>J284</f>
        <v>11000000000</v>
      </c>
      <c r="K283" s="358">
        <f>K284</f>
        <v>11000000000</v>
      </c>
      <c r="L283" s="358">
        <f>L284</f>
        <v>11000000000</v>
      </c>
      <c r="M283" s="80">
        <f>SUM(J283:L283)</f>
        <v>33000000000</v>
      </c>
    </row>
    <row r="284" spans="1:13" x14ac:dyDescent="0.45">
      <c r="A284" s="785">
        <v>230501</v>
      </c>
      <c r="B284" s="786"/>
      <c r="C284" s="787"/>
      <c r="D284" s="787"/>
      <c r="E284" s="786"/>
      <c r="F284" s="788" t="s">
        <v>80</v>
      </c>
      <c r="G284" s="358">
        <f t="shared" ref="G284:L284" si="73">SUM(G285:G286)</f>
        <v>0</v>
      </c>
      <c r="H284" s="358">
        <f t="shared" si="73"/>
        <v>0</v>
      </c>
      <c r="I284" s="358"/>
      <c r="J284" s="358">
        <f t="shared" si="73"/>
        <v>11000000000</v>
      </c>
      <c r="K284" s="358">
        <f t="shared" si="73"/>
        <v>11000000000</v>
      </c>
      <c r="L284" s="358">
        <f t="shared" si="73"/>
        <v>11000000000</v>
      </c>
      <c r="M284" s="80">
        <f>SUM(J284:L284)</f>
        <v>33000000000</v>
      </c>
    </row>
    <row r="285" spans="1:13" x14ac:dyDescent="0.45">
      <c r="A285" s="790">
        <v>23050104</v>
      </c>
      <c r="B285" s="786"/>
      <c r="C285" s="787"/>
      <c r="D285" s="787" t="s">
        <v>205</v>
      </c>
      <c r="E285" s="786"/>
      <c r="F285" s="793" t="s">
        <v>83</v>
      </c>
      <c r="G285" s="491"/>
      <c r="H285" s="491"/>
      <c r="I285" s="491"/>
      <c r="J285" s="491">
        <v>5500000000</v>
      </c>
      <c r="K285" s="491">
        <v>5500000000</v>
      </c>
      <c r="L285" s="491">
        <v>5500000000</v>
      </c>
      <c r="M285" s="80">
        <f>SUM(J285:L285)</f>
        <v>16500000000</v>
      </c>
    </row>
    <row r="286" spans="1:13" x14ac:dyDescent="0.45">
      <c r="A286" s="790">
        <v>23050126</v>
      </c>
      <c r="B286" s="786"/>
      <c r="C286" s="787"/>
      <c r="D286" s="787" t="s">
        <v>205</v>
      </c>
      <c r="E286" s="786"/>
      <c r="F286" s="793" t="s">
        <v>84</v>
      </c>
      <c r="G286" s="311"/>
      <c r="H286" s="311"/>
      <c r="I286" s="311"/>
      <c r="J286" s="311">
        <v>5500000000</v>
      </c>
      <c r="K286" s="311">
        <v>5500000000</v>
      </c>
      <c r="L286" s="311">
        <v>5500000000</v>
      </c>
      <c r="M286" s="80">
        <f>SUM(J286:L286)</f>
        <v>16500000000</v>
      </c>
    </row>
    <row r="287" spans="1:13" x14ac:dyDescent="0.45">
      <c r="A287" s="795"/>
      <c r="B287" s="795"/>
      <c r="C287" s="795"/>
      <c r="D287" s="795"/>
      <c r="E287" s="795"/>
      <c r="F287" s="796" t="s">
        <v>85</v>
      </c>
      <c r="G287" s="795"/>
      <c r="H287" s="795"/>
      <c r="I287" s="797"/>
      <c r="J287" s="795"/>
      <c r="K287" s="795"/>
      <c r="L287" s="795"/>
      <c r="M287" s="798"/>
    </row>
    <row r="288" spans="1:13" x14ac:dyDescent="0.45">
      <c r="A288" s="799"/>
      <c r="B288" s="799"/>
      <c r="C288" s="799"/>
      <c r="D288" s="799"/>
      <c r="E288" s="799"/>
      <c r="F288" s="800"/>
      <c r="G288" s="801"/>
      <c r="H288" s="802"/>
      <c r="I288" s="797"/>
      <c r="J288" s="803"/>
      <c r="K288" s="803"/>
      <c r="L288" s="803"/>
      <c r="M288" s="804"/>
    </row>
    <row r="289" spans="1:13" x14ac:dyDescent="0.45">
      <c r="A289" s="799"/>
      <c r="B289" s="799"/>
      <c r="C289" s="799"/>
      <c r="D289" s="799"/>
      <c r="E289" s="799"/>
      <c r="F289" s="800" t="s">
        <v>86</v>
      </c>
      <c r="G289" s="805"/>
      <c r="H289" s="805"/>
      <c r="I289" s="805"/>
      <c r="J289" s="805"/>
      <c r="K289" s="805"/>
      <c r="L289" s="805"/>
      <c r="M289" s="806">
        <f>SUM(J289:L289)</f>
        <v>0</v>
      </c>
    </row>
    <row r="290" spans="1:13" x14ac:dyDescent="0.45">
      <c r="A290" s="799"/>
      <c r="B290" s="799"/>
      <c r="C290" s="799"/>
      <c r="D290" s="799"/>
      <c r="E290" s="799"/>
      <c r="F290" s="800" t="s">
        <v>87</v>
      </c>
      <c r="G290" s="805">
        <f t="shared" ref="G290:L290" si="74">G270</f>
        <v>0</v>
      </c>
      <c r="H290" s="805">
        <f t="shared" si="74"/>
        <v>3000000000</v>
      </c>
      <c r="I290" s="805">
        <f t="shared" si="74"/>
        <v>0</v>
      </c>
      <c r="J290" s="805">
        <f t="shared" si="74"/>
        <v>2500000000</v>
      </c>
      <c r="K290" s="805">
        <f t="shared" si="74"/>
        <v>2500000000</v>
      </c>
      <c r="L290" s="805">
        <f t="shared" si="74"/>
        <v>2500000000</v>
      </c>
      <c r="M290" s="806">
        <f>SUM(J290:L290)</f>
        <v>7500000000</v>
      </c>
    </row>
    <row r="291" spans="1:13" x14ac:dyDescent="0.45">
      <c r="A291" s="799"/>
      <c r="B291" s="799"/>
      <c r="C291" s="799"/>
      <c r="D291" s="799"/>
      <c r="E291" s="799"/>
      <c r="F291" s="800" t="s">
        <v>69</v>
      </c>
      <c r="G291" s="805">
        <f t="shared" ref="G291:L291" si="75">G273</f>
        <v>0</v>
      </c>
      <c r="H291" s="805">
        <f t="shared" si="75"/>
        <v>1000000000</v>
      </c>
      <c r="I291" s="805">
        <f t="shared" si="75"/>
        <v>0</v>
      </c>
      <c r="J291" s="805">
        <f t="shared" si="75"/>
        <v>12000000000</v>
      </c>
      <c r="K291" s="805">
        <f t="shared" si="75"/>
        <v>12000000000</v>
      </c>
      <c r="L291" s="805">
        <f t="shared" si="75"/>
        <v>12000000000</v>
      </c>
      <c r="M291" s="806">
        <f>SUM(J291:L291)</f>
        <v>36000000000</v>
      </c>
    </row>
    <row r="292" spans="1:13" x14ac:dyDescent="0.45">
      <c r="A292" s="799"/>
      <c r="B292" s="799"/>
      <c r="C292" s="799"/>
      <c r="D292" s="799"/>
      <c r="E292" s="799"/>
      <c r="F292" s="800"/>
      <c r="G292" s="805"/>
      <c r="H292" s="805"/>
      <c r="I292" s="805"/>
      <c r="J292" s="805"/>
      <c r="K292" s="805"/>
      <c r="L292" s="805"/>
      <c r="M292" s="806">
        <f>SUM(J292:L292)</f>
        <v>0</v>
      </c>
    </row>
    <row r="293" spans="1:13" x14ac:dyDescent="0.45">
      <c r="A293" s="799"/>
      <c r="B293" s="799"/>
      <c r="C293" s="799"/>
      <c r="D293" s="799"/>
      <c r="E293" s="799"/>
      <c r="F293" s="800" t="s">
        <v>88</v>
      </c>
      <c r="G293" s="807">
        <f t="shared" ref="G293:L293" si="76">SUM(G289:G291)</f>
        <v>0</v>
      </c>
      <c r="H293" s="807">
        <f t="shared" si="76"/>
        <v>4000000000</v>
      </c>
      <c r="I293" s="807">
        <f t="shared" si="76"/>
        <v>0</v>
      </c>
      <c r="J293" s="807">
        <f t="shared" si="76"/>
        <v>14500000000</v>
      </c>
      <c r="K293" s="807">
        <f t="shared" si="76"/>
        <v>14500000000</v>
      </c>
      <c r="L293" s="807">
        <f t="shared" si="76"/>
        <v>14500000000</v>
      </c>
      <c r="M293" s="806">
        <f>SUM(J293:L293)</f>
        <v>43500000000</v>
      </c>
    </row>
    <row r="296" spans="1:13" x14ac:dyDescent="0.45">
      <c r="A296" s="931" t="s">
        <v>0</v>
      </c>
      <c r="B296" s="931"/>
      <c r="C296" s="931"/>
      <c r="D296" s="931"/>
      <c r="E296" s="931"/>
      <c r="F296" s="931"/>
      <c r="G296" s="931"/>
      <c r="H296" s="931"/>
      <c r="I296" s="931"/>
      <c r="J296" s="931"/>
      <c r="K296" s="931"/>
      <c r="L296" s="931"/>
      <c r="M296" s="931"/>
    </row>
    <row r="297" spans="1:13" x14ac:dyDescent="0.45">
      <c r="A297" s="930" t="s">
        <v>1320</v>
      </c>
      <c r="B297" s="930"/>
      <c r="C297" s="930"/>
      <c r="D297" s="930"/>
      <c r="E297" s="930"/>
      <c r="F297" s="930"/>
      <c r="G297" s="930"/>
      <c r="H297" s="930"/>
      <c r="I297" s="930"/>
      <c r="J297" s="930"/>
      <c r="K297" s="930"/>
      <c r="L297" s="930"/>
      <c r="M297" s="930"/>
    </row>
    <row r="298" spans="1:13" ht="74" x14ac:dyDescent="0.45">
      <c r="A298" s="781" t="s">
        <v>1</v>
      </c>
      <c r="B298" s="781" t="s">
        <v>2</v>
      </c>
      <c r="C298" s="781" t="s">
        <v>3</v>
      </c>
      <c r="D298" s="781" t="s">
        <v>4</v>
      </c>
      <c r="E298" s="781" t="s">
        <v>5</v>
      </c>
      <c r="F298" s="783" t="s">
        <v>6</v>
      </c>
      <c r="G298" s="781" t="s">
        <v>7</v>
      </c>
      <c r="H298" s="781" t="s">
        <v>8</v>
      </c>
      <c r="I298" s="781"/>
      <c r="J298" s="781" t="s">
        <v>9</v>
      </c>
      <c r="K298" s="781" t="s">
        <v>10</v>
      </c>
      <c r="L298" s="781" t="s">
        <v>11</v>
      </c>
      <c r="M298" s="784" t="s">
        <v>12</v>
      </c>
    </row>
    <row r="299" spans="1:13" x14ac:dyDescent="0.45">
      <c r="A299" s="785">
        <v>2202</v>
      </c>
      <c r="B299" s="786"/>
      <c r="C299" s="787"/>
      <c r="D299" s="787"/>
      <c r="E299" s="786"/>
      <c r="F299" s="788" t="s">
        <v>27</v>
      </c>
      <c r="G299" s="358">
        <f>G300+G303+G307+G313+G320+G323+G325+G329</f>
        <v>300000000</v>
      </c>
      <c r="H299" s="358">
        <f>H300+H303+H307+H313+H320+H323+H325+H329</f>
        <v>200485553.40000001</v>
      </c>
      <c r="I299" s="358"/>
      <c r="J299" s="358">
        <f>J300+J303+J307+J313+J320+J323+J325+J329</f>
        <v>300000000</v>
      </c>
      <c r="K299" s="358">
        <f>K300+K303+K307+K313+K320+K323+K325+K329</f>
        <v>300000000</v>
      </c>
      <c r="L299" s="358">
        <f>L300+L303+L307+L313+L320+L323+L325+L329</f>
        <v>300000000</v>
      </c>
      <c r="M299" s="789">
        <f t="shared" ref="M299:M342" si="77">J299+K299+L299</f>
        <v>900000000</v>
      </c>
    </row>
    <row r="300" spans="1:13" x14ac:dyDescent="0.45">
      <c r="A300" s="785">
        <v>220201</v>
      </c>
      <c r="B300" s="786"/>
      <c r="C300" s="787"/>
      <c r="D300" s="787"/>
      <c r="E300" s="786"/>
      <c r="F300" s="788" t="s">
        <v>28</v>
      </c>
      <c r="G300" s="358">
        <f>SUM(G301:G302)</f>
        <v>30000000</v>
      </c>
      <c r="H300" s="358">
        <f>SUM(H301:H302)</f>
        <v>21072800</v>
      </c>
      <c r="I300" s="358"/>
      <c r="J300" s="358">
        <f>SUM(J301:J302)</f>
        <v>25000000</v>
      </c>
      <c r="K300" s="358">
        <f>SUM(K301:K302)</f>
        <v>25000000</v>
      </c>
      <c r="L300" s="358">
        <f>SUM(L301:L302)</f>
        <v>25000000</v>
      </c>
      <c r="M300" s="789">
        <f t="shared" si="77"/>
        <v>75000000</v>
      </c>
    </row>
    <row r="301" spans="1:13" x14ac:dyDescent="0.45">
      <c r="A301" s="790">
        <v>22020101</v>
      </c>
      <c r="B301" s="791"/>
      <c r="C301" s="792"/>
      <c r="D301" s="792"/>
      <c r="E301" s="791"/>
      <c r="F301" s="793" t="s">
        <v>29</v>
      </c>
      <c r="G301" s="311">
        <v>20000000</v>
      </c>
      <c r="H301" s="311">
        <v>10992800</v>
      </c>
      <c r="I301" s="311"/>
      <c r="J301" s="311">
        <v>15000000</v>
      </c>
      <c r="K301" s="311">
        <v>15000000</v>
      </c>
      <c r="L301" s="311">
        <v>15000000</v>
      </c>
      <c r="M301" s="789">
        <f t="shared" si="77"/>
        <v>45000000</v>
      </c>
    </row>
    <row r="302" spans="1:13" x14ac:dyDescent="0.45">
      <c r="A302" s="790">
        <v>22020102</v>
      </c>
      <c r="B302" s="791"/>
      <c r="C302" s="792"/>
      <c r="D302" s="792"/>
      <c r="E302" s="791"/>
      <c r="F302" s="793" t="s">
        <v>30</v>
      </c>
      <c r="G302" s="311">
        <v>10000000</v>
      </c>
      <c r="H302" s="311">
        <v>10080000</v>
      </c>
      <c r="I302" s="311"/>
      <c r="J302" s="311">
        <v>10000000</v>
      </c>
      <c r="K302" s="311">
        <v>10000000</v>
      </c>
      <c r="L302" s="311">
        <v>10000000</v>
      </c>
      <c r="M302" s="789">
        <f t="shared" si="77"/>
        <v>30000000</v>
      </c>
    </row>
    <row r="303" spans="1:13" x14ac:dyDescent="0.45">
      <c r="A303" s="785">
        <v>220202</v>
      </c>
      <c r="B303" s="786"/>
      <c r="C303" s="787"/>
      <c r="D303" s="787"/>
      <c r="E303" s="786"/>
      <c r="F303" s="788" t="s">
        <v>31</v>
      </c>
      <c r="G303" s="358">
        <f>SUM(G304:G306)</f>
        <v>400000</v>
      </c>
      <c r="H303" s="358">
        <f>SUM(H304:H306)</f>
        <v>0</v>
      </c>
      <c r="I303" s="358"/>
      <c r="J303" s="358">
        <f>SUM(J304:J306)</f>
        <v>400000</v>
      </c>
      <c r="K303" s="358">
        <f>SUM(K304:K306)</f>
        <v>400000</v>
      </c>
      <c r="L303" s="358">
        <f>SUM(L304:L306)</f>
        <v>400000</v>
      </c>
      <c r="M303" s="789">
        <f t="shared" si="77"/>
        <v>1200000</v>
      </c>
    </row>
    <row r="304" spans="1:13" x14ac:dyDescent="0.45">
      <c r="A304" s="790">
        <v>22020203</v>
      </c>
      <c r="B304" s="791"/>
      <c r="C304" s="792"/>
      <c r="D304" s="792"/>
      <c r="E304" s="791"/>
      <c r="F304" s="793" t="s">
        <v>34</v>
      </c>
      <c r="G304" s="311">
        <v>100000</v>
      </c>
      <c r="H304" s="311"/>
      <c r="I304" s="311"/>
      <c r="J304" s="311">
        <v>100000</v>
      </c>
      <c r="K304" s="311">
        <v>100000</v>
      </c>
      <c r="L304" s="311">
        <v>100000</v>
      </c>
      <c r="M304" s="789">
        <f t="shared" si="77"/>
        <v>300000</v>
      </c>
    </row>
    <row r="305" spans="1:13" x14ac:dyDescent="0.45">
      <c r="A305" s="790">
        <v>22020204</v>
      </c>
      <c r="B305" s="791"/>
      <c r="C305" s="792"/>
      <c r="D305" s="792"/>
      <c r="E305" s="791"/>
      <c r="F305" s="793" t="s">
        <v>316</v>
      </c>
      <c r="G305" s="311">
        <v>100000</v>
      </c>
      <c r="H305" s="311"/>
      <c r="I305" s="311"/>
      <c r="J305" s="311">
        <v>100000</v>
      </c>
      <c r="K305" s="311">
        <v>100000</v>
      </c>
      <c r="L305" s="311">
        <v>100000</v>
      </c>
      <c r="M305" s="789">
        <f t="shared" si="77"/>
        <v>300000</v>
      </c>
    </row>
    <row r="306" spans="1:13" x14ac:dyDescent="0.45">
      <c r="A306" s="790">
        <v>22020205</v>
      </c>
      <c r="B306" s="791"/>
      <c r="C306" s="792"/>
      <c r="D306" s="792"/>
      <c r="E306" s="791"/>
      <c r="F306" s="793" t="s">
        <v>35</v>
      </c>
      <c r="G306" s="311">
        <v>200000</v>
      </c>
      <c r="H306" s="311"/>
      <c r="I306" s="311"/>
      <c r="J306" s="311">
        <v>200000</v>
      </c>
      <c r="K306" s="311">
        <v>200000</v>
      </c>
      <c r="L306" s="311">
        <v>200000</v>
      </c>
      <c r="M306" s="789">
        <f t="shared" si="77"/>
        <v>600000</v>
      </c>
    </row>
    <row r="307" spans="1:13" x14ac:dyDescent="0.45">
      <c r="A307" s="785">
        <v>220203</v>
      </c>
      <c r="B307" s="786"/>
      <c r="C307" s="787"/>
      <c r="D307" s="787"/>
      <c r="E307" s="786"/>
      <c r="F307" s="788" t="s">
        <v>37</v>
      </c>
      <c r="G307" s="358">
        <f>SUM(G308:G312)</f>
        <v>18300000</v>
      </c>
      <c r="H307" s="358">
        <f>SUM(H308:H312)</f>
        <v>11893458</v>
      </c>
      <c r="I307" s="358"/>
      <c r="J307" s="358">
        <f>SUM(J308:J312)</f>
        <v>18300000</v>
      </c>
      <c r="K307" s="358">
        <f>SUM(K308:K312)</f>
        <v>18300000</v>
      </c>
      <c r="L307" s="358">
        <f>SUM(L308:L312)</f>
        <v>18300000</v>
      </c>
      <c r="M307" s="789">
        <f t="shared" si="77"/>
        <v>54900000</v>
      </c>
    </row>
    <row r="308" spans="1:13" ht="37" x14ac:dyDescent="0.45">
      <c r="A308" s="790">
        <v>22020301</v>
      </c>
      <c r="B308" s="791"/>
      <c r="C308" s="792"/>
      <c r="D308" s="792"/>
      <c r="E308" s="791"/>
      <c r="F308" s="793" t="s">
        <v>38</v>
      </c>
      <c r="G308" s="311">
        <v>15000000</v>
      </c>
      <c r="H308" s="311">
        <v>11893458</v>
      </c>
      <c r="I308" s="311"/>
      <c r="J308" s="311">
        <v>15000000</v>
      </c>
      <c r="K308" s="311">
        <v>15000000</v>
      </c>
      <c r="L308" s="311">
        <v>15000000</v>
      </c>
      <c r="M308" s="789">
        <f t="shared" si="77"/>
        <v>45000000</v>
      </c>
    </row>
    <row r="309" spans="1:13" x14ac:dyDescent="0.45">
      <c r="A309" s="790">
        <v>22020303</v>
      </c>
      <c r="B309" s="791"/>
      <c r="C309" s="792"/>
      <c r="D309" s="792"/>
      <c r="E309" s="791"/>
      <c r="F309" s="793" t="s">
        <v>40</v>
      </c>
      <c r="G309" s="311">
        <v>300000</v>
      </c>
      <c r="H309" s="311"/>
      <c r="I309" s="311"/>
      <c r="J309" s="311">
        <v>300000</v>
      </c>
      <c r="K309" s="311">
        <v>300000</v>
      </c>
      <c r="L309" s="311">
        <v>300000</v>
      </c>
      <c r="M309" s="789">
        <f t="shared" si="77"/>
        <v>900000</v>
      </c>
    </row>
    <row r="310" spans="1:13" x14ac:dyDescent="0.45">
      <c r="A310" s="790">
        <v>22020304</v>
      </c>
      <c r="B310" s="791"/>
      <c r="C310" s="792"/>
      <c r="D310" s="792"/>
      <c r="E310" s="791"/>
      <c r="F310" s="793" t="s">
        <v>413</v>
      </c>
      <c r="G310" s="311">
        <v>300000</v>
      </c>
      <c r="H310" s="311"/>
      <c r="I310" s="311"/>
      <c r="J310" s="311">
        <v>300000</v>
      </c>
      <c r="K310" s="311">
        <v>300000</v>
      </c>
      <c r="L310" s="311">
        <v>300000</v>
      </c>
      <c r="M310" s="789">
        <f t="shared" si="77"/>
        <v>900000</v>
      </c>
    </row>
    <row r="311" spans="1:13" x14ac:dyDescent="0.45">
      <c r="A311" s="790">
        <v>22020305</v>
      </c>
      <c r="B311" s="791"/>
      <c r="C311" s="792"/>
      <c r="D311" s="792"/>
      <c r="E311" s="791"/>
      <c r="F311" s="793" t="s">
        <v>41</v>
      </c>
      <c r="G311" s="311">
        <v>1500000</v>
      </c>
      <c r="H311" s="311"/>
      <c r="I311" s="311"/>
      <c r="J311" s="311">
        <v>1500000</v>
      </c>
      <c r="K311" s="311">
        <v>1500000</v>
      </c>
      <c r="L311" s="311">
        <v>1500000</v>
      </c>
      <c r="M311" s="789">
        <f t="shared" si="77"/>
        <v>4500000</v>
      </c>
    </row>
    <row r="312" spans="1:13" x14ac:dyDescent="0.45">
      <c r="A312" s="790">
        <v>22020311</v>
      </c>
      <c r="B312" s="791"/>
      <c r="C312" s="792"/>
      <c r="D312" s="792"/>
      <c r="E312" s="791"/>
      <c r="F312" s="793" t="s">
        <v>414</v>
      </c>
      <c r="G312" s="311">
        <v>1200000</v>
      </c>
      <c r="H312" s="311"/>
      <c r="I312" s="311"/>
      <c r="J312" s="311">
        <v>1200000</v>
      </c>
      <c r="K312" s="311">
        <v>1200000</v>
      </c>
      <c r="L312" s="311">
        <v>1200000</v>
      </c>
      <c r="M312" s="789">
        <f t="shared" si="77"/>
        <v>3600000</v>
      </c>
    </row>
    <row r="313" spans="1:13" x14ac:dyDescent="0.45">
      <c r="A313" s="785">
        <v>220204</v>
      </c>
      <c r="B313" s="786"/>
      <c r="C313" s="787"/>
      <c r="D313" s="787"/>
      <c r="E313" s="786"/>
      <c r="F313" s="788" t="s">
        <v>42</v>
      </c>
      <c r="G313" s="358">
        <f>SUM(G314:G319)</f>
        <v>65000000</v>
      </c>
      <c r="H313" s="358">
        <f>SUM(H314:H319)</f>
        <v>40065000</v>
      </c>
      <c r="I313" s="358"/>
      <c r="J313" s="358">
        <f>SUM(J314:J319)</f>
        <v>58000000</v>
      </c>
      <c r="K313" s="358">
        <f>SUM(K314:K319)</f>
        <v>58000000</v>
      </c>
      <c r="L313" s="358">
        <f>SUM(L314:L319)</f>
        <v>58000000</v>
      </c>
      <c r="M313" s="789">
        <f t="shared" si="77"/>
        <v>174000000</v>
      </c>
    </row>
    <row r="314" spans="1:13" ht="37" x14ac:dyDescent="0.45">
      <c r="A314" s="790">
        <v>22020401</v>
      </c>
      <c r="B314" s="791"/>
      <c r="C314" s="792"/>
      <c r="D314" s="792"/>
      <c r="E314" s="791"/>
      <c r="F314" s="793" t="s">
        <v>43</v>
      </c>
      <c r="G314" s="311">
        <v>5000000</v>
      </c>
      <c r="H314" s="311">
        <v>2555000</v>
      </c>
      <c r="I314" s="311"/>
      <c r="J314" s="311"/>
      <c r="K314" s="311"/>
      <c r="L314" s="311"/>
      <c r="M314" s="789">
        <f t="shared" si="77"/>
        <v>0</v>
      </c>
    </row>
    <row r="315" spans="1:13" x14ac:dyDescent="0.45">
      <c r="A315" s="790">
        <v>22020402</v>
      </c>
      <c r="B315" s="791"/>
      <c r="C315" s="792"/>
      <c r="D315" s="792"/>
      <c r="E315" s="791"/>
      <c r="F315" s="793" t="s">
        <v>44</v>
      </c>
      <c r="G315" s="311">
        <v>3000000</v>
      </c>
      <c r="H315" s="311">
        <v>5000000</v>
      </c>
      <c r="I315" s="311"/>
      <c r="J315" s="311"/>
      <c r="K315" s="311"/>
      <c r="L315" s="311"/>
      <c r="M315" s="789">
        <f t="shared" si="77"/>
        <v>0</v>
      </c>
    </row>
    <row r="316" spans="1:13" x14ac:dyDescent="0.45">
      <c r="A316" s="790">
        <v>22020404</v>
      </c>
      <c r="B316" s="791"/>
      <c r="C316" s="792"/>
      <c r="D316" s="792"/>
      <c r="E316" s="791"/>
      <c r="F316" s="793" t="s">
        <v>46</v>
      </c>
      <c r="G316" s="311">
        <v>15000000</v>
      </c>
      <c r="H316" s="311">
        <v>11960000</v>
      </c>
      <c r="I316" s="311"/>
      <c r="J316" s="311"/>
      <c r="K316" s="311"/>
      <c r="L316" s="311"/>
      <c r="M316" s="789">
        <f t="shared" si="77"/>
        <v>0</v>
      </c>
    </row>
    <row r="317" spans="1:13" x14ac:dyDescent="0.45">
      <c r="A317" s="790">
        <v>22020405</v>
      </c>
      <c r="B317" s="791"/>
      <c r="C317" s="792"/>
      <c r="D317" s="792"/>
      <c r="E317" s="791"/>
      <c r="F317" s="793" t="s">
        <v>47</v>
      </c>
      <c r="G317" s="311">
        <v>35000000</v>
      </c>
      <c r="H317" s="311">
        <v>20350000</v>
      </c>
      <c r="I317" s="311"/>
      <c r="J317" s="311"/>
      <c r="K317" s="311"/>
      <c r="L317" s="311"/>
      <c r="M317" s="789">
        <f t="shared" si="77"/>
        <v>0</v>
      </c>
    </row>
    <row r="318" spans="1:13" x14ac:dyDescent="0.45">
      <c r="A318" s="790">
        <v>22020406</v>
      </c>
      <c r="B318" s="791"/>
      <c r="C318" s="792"/>
      <c r="D318" s="792"/>
      <c r="E318" s="791"/>
      <c r="F318" s="793" t="s">
        <v>48</v>
      </c>
      <c r="G318" s="311">
        <v>4000000</v>
      </c>
      <c r="H318" s="311">
        <v>200000</v>
      </c>
      <c r="I318" s="311"/>
      <c r="J318" s="311">
        <v>58000000</v>
      </c>
      <c r="K318" s="311">
        <v>58000000</v>
      </c>
      <c r="L318" s="311">
        <v>58000000</v>
      </c>
      <c r="M318" s="789">
        <f t="shared" si="77"/>
        <v>174000000</v>
      </c>
    </row>
    <row r="319" spans="1:13" ht="37" x14ac:dyDescent="0.45">
      <c r="A319" s="790">
        <v>22020411</v>
      </c>
      <c r="B319" s="791"/>
      <c r="C319" s="792"/>
      <c r="D319" s="792"/>
      <c r="E319" s="791"/>
      <c r="F319" s="793" t="s">
        <v>415</v>
      </c>
      <c r="G319" s="311">
        <v>3000000</v>
      </c>
      <c r="H319" s="311"/>
      <c r="I319" s="311"/>
      <c r="J319" s="311"/>
      <c r="K319" s="311"/>
      <c r="L319" s="311"/>
      <c r="M319" s="789">
        <f t="shared" si="77"/>
        <v>0</v>
      </c>
    </row>
    <row r="320" spans="1:13" x14ac:dyDescent="0.45">
      <c r="A320" s="785">
        <v>220205</v>
      </c>
      <c r="B320" s="786"/>
      <c r="C320" s="787"/>
      <c r="D320" s="787"/>
      <c r="E320" s="786"/>
      <c r="F320" s="788" t="s">
        <v>49</v>
      </c>
      <c r="G320" s="358">
        <f t="shared" ref="G320:L320" si="78">G321+G322</f>
        <v>3000000</v>
      </c>
      <c r="H320" s="358">
        <f t="shared" si="78"/>
        <v>1170000</v>
      </c>
      <c r="I320" s="358"/>
      <c r="J320" s="358">
        <f t="shared" si="78"/>
        <v>4300000</v>
      </c>
      <c r="K320" s="358">
        <f t="shared" si="78"/>
        <v>4300000</v>
      </c>
      <c r="L320" s="358">
        <f t="shared" si="78"/>
        <v>4300000</v>
      </c>
      <c r="M320" s="789">
        <f t="shared" si="77"/>
        <v>12900000</v>
      </c>
    </row>
    <row r="321" spans="1:13" x14ac:dyDescent="0.45">
      <c r="A321" s="790">
        <v>22020501</v>
      </c>
      <c r="B321" s="791"/>
      <c r="C321" s="792"/>
      <c r="D321" s="792"/>
      <c r="E321" s="791"/>
      <c r="F321" s="793" t="s">
        <v>50</v>
      </c>
      <c r="G321" s="311">
        <v>3000000</v>
      </c>
      <c r="H321" s="311">
        <v>1170000</v>
      </c>
      <c r="I321" s="311"/>
      <c r="J321" s="311">
        <v>2000000</v>
      </c>
      <c r="K321" s="311">
        <v>2000000</v>
      </c>
      <c r="L321" s="311">
        <v>2000000</v>
      </c>
      <c r="M321" s="789">
        <f t="shared" si="77"/>
        <v>6000000</v>
      </c>
    </row>
    <row r="322" spans="1:13" x14ac:dyDescent="0.45">
      <c r="A322" s="790">
        <v>22020502</v>
      </c>
      <c r="B322" s="791"/>
      <c r="C322" s="792"/>
      <c r="D322" s="792"/>
      <c r="E322" s="791"/>
      <c r="F322" s="793" t="s">
        <v>222</v>
      </c>
      <c r="G322" s="311"/>
      <c r="H322" s="311"/>
      <c r="I322" s="311"/>
      <c r="J322" s="311">
        <v>2300000</v>
      </c>
      <c r="K322" s="311">
        <v>2300000</v>
      </c>
      <c r="L322" s="311">
        <v>2300000</v>
      </c>
      <c r="M322" s="789">
        <f t="shared" si="77"/>
        <v>6900000</v>
      </c>
    </row>
    <row r="323" spans="1:13" x14ac:dyDescent="0.45">
      <c r="A323" s="785">
        <v>220206</v>
      </c>
      <c r="B323" s="786"/>
      <c r="C323" s="787"/>
      <c r="D323" s="787"/>
      <c r="E323" s="786"/>
      <c r="F323" s="788" t="s">
        <v>51</v>
      </c>
      <c r="G323" s="358">
        <f>SUM(G324:G324)</f>
        <v>0</v>
      </c>
      <c r="H323" s="358">
        <f>SUM(H324:H324)</f>
        <v>0</v>
      </c>
      <c r="I323" s="358"/>
      <c r="J323" s="358">
        <f>SUM(J324:J324)</f>
        <v>1000000</v>
      </c>
      <c r="K323" s="358">
        <f>SUM(K324:K324)</f>
        <v>1000000</v>
      </c>
      <c r="L323" s="358">
        <f>SUM(L324:L324)</f>
        <v>1000000</v>
      </c>
      <c r="M323" s="789">
        <f t="shared" si="77"/>
        <v>3000000</v>
      </c>
    </row>
    <row r="324" spans="1:13" x14ac:dyDescent="0.45">
      <c r="A324" s="790">
        <v>22020601</v>
      </c>
      <c r="B324" s="791"/>
      <c r="C324" s="792"/>
      <c r="D324" s="792"/>
      <c r="E324" s="791"/>
      <c r="F324" s="793" t="s">
        <v>52</v>
      </c>
      <c r="G324" s="311"/>
      <c r="H324" s="311"/>
      <c r="I324" s="311"/>
      <c r="J324" s="311">
        <v>1000000</v>
      </c>
      <c r="K324" s="311">
        <v>1000000</v>
      </c>
      <c r="L324" s="311">
        <v>1000000</v>
      </c>
      <c r="M324" s="789">
        <f t="shared" si="77"/>
        <v>3000000</v>
      </c>
    </row>
    <row r="325" spans="1:13" x14ac:dyDescent="0.45">
      <c r="A325" s="785">
        <v>220208</v>
      </c>
      <c r="B325" s="786"/>
      <c r="C325" s="787"/>
      <c r="D325" s="787"/>
      <c r="E325" s="786"/>
      <c r="F325" s="788" t="s">
        <v>54</v>
      </c>
      <c r="G325" s="358">
        <f>SUM(G326:G328)</f>
        <v>7000000</v>
      </c>
      <c r="H325" s="358">
        <f>SUM(H326:H328)</f>
        <v>0</v>
      </c>
      <c r="I325" s="358"/>
      <c r="J325" s="358">
        <f>SUM(J326:J328)</f>
        <v>8000000</v>
      </c>
      <c r="K325" s="358">
        <f>SUM(K326:K328)</f>
        <v>8000000</v>
      </c>
      <c r="L325" s="358">
        <f>SUM(L326:L328)</f>
        <v>8000000</v>
      </c>
      <c r="M325" s="789">
        <f t="shared" si="77"/>
        <v>24000000</v>
      </c>
    </row>
    <row r="326" spans="1:13" x14ac:dyDescent="0.45">
      <c r="A326" s="790">
        <v>22020801</v>
      </c>
      <c r="B326" s="791"/>
      <c r="C326" s="792"/>
      <c r="D326" s="792"/>
      <c r="E326" s="791"/>
      <c r="F326" s="793" t="s">
        <v>55</v>
      </c>
      <c r="G326" s="311"/>
      <c r="H326" s="311"/>
      <c r="I326" s="311"/>
      <c r="J326" s="311">
        <v>1000000</v>
      </c>
      <c r="K326" s="311">
        <v>1000000</v>
      </c>
      <c r="L326" s="311">
        <v>1000000</v>
      </c>
      <c r="M326" s="789">
        <f t="shared" si="77"/>
        <v>3000000</v>
      </c>
    </row>
    <row r="327" spans="1:13" x14ac:dyDescent="0.45">
      <c r="A327" s="790">
        <v>22020802</v>
      </c>
      <c r="B327" s="791"/>
      <c r="C327" s="792"/>
      <c r="D327" s="792"/>
      <c r="E327" s="791"/>
      <c r="F327" s="793" t="s">
        <v>517</v>
      </c>
      <c r="G327" s="311">
        <v>3000000</v>
      </c>
      <c r="H327" s="311"/>
      <c r="I327" s="311"/>
      <c r="J327" s="311">
        <v>3000000</v>
      </c>
      <c r="K327" s="311">
        <v>3000000</v>
      </c>
      <c r="L327" s="311">
        <v>3000000</v>
      </c>
      <c r="M327" s="789">
        <f t="shared" si="77"/>
        <v>9000000</v>
      </c>
    </row>
    <row r="328" spans="1:13" x14ac:dyDescent="0.45">
      <c r="A328" s="790">
        <v>22020803</v>
      </c>
      <c r="B328" s="791"/>
      <c r="C328" s="792"/>
      <c r="D328" s="792"/>
      <c r="E328" s="791"/>
      <c r="F328" s="793" t="s">
        <v>56</v>
      </c>
      <c r="G328" s="311">
        <v>4000000</v>
      </c>
      <c r="H328" s="311"/>
      <c r="I328" s="311"/>
      <c r="J328" s="311">
        <v>4000000</v>
      </c>
      <c r="K328" s="311">
        <v>4000000</v>
      </c>
      <c r="L328" s="311">
        <v>4000000</v>
      </c>
      <c r="M328" s="789">
        <f t="shared" si="77"/>
        <v>12000000</v>
      </c>
    </row>
    <row r="329" spans="1:13" x14ac:dyDescent="0.45">
      <c r="A329" s="785">
        <v>220210</v>
      </c>
      <c r="B329" s="786"/>
      <c r="C329" s="787"/>
      <c r="D329" s="787"/>
      <c r="E329" s="786"/>
      <c r="F329" s="788" t="s">
        <v>57</v>
      </c>
      <c r="G329" s="358">
        <f>SUM(G330:G342)</f>
        <v>176300000</v>
      </c>
      <c r="H329" s="358">
        <f>SUM(H330:H342)</f>
        <v>126284295.40000001</v>
      </c>
      <c r="I329" s="358"/>
      <c r="J329" s="358">
        <f>SUM(J330:J342)</f>
        <v>185000000</v>
      </c>
      <c r="K329" s="358">
        <f>SUM(K330:K342)</f>
        <v>185000000</v>
      </c>
      <c r="L329" s="358">
        <f>SUM(L330:L342)</f>
        <v>185000000</v>
      </c>
      <c r="M329" s="789">
        <f t="shared" si="77"/>
        <v>555000000</v>
      </c>
    </row>
    <row r="330" spans="1:13" x14ac:dyDescent="0.45">
      <c r="A330" s="790">
        <v>22021001</v>
      </c>
      <c r="B330" s="791"/>
      <c r="C330" s="792"/>
      <c r="D330" s="792"/>
      <c r="E330" s="791"/>
      <c r="F330" s="793" t="s">
        <v>58</v>
      </c>
      <c r="G330" s="311">
        <v>1000000</v>
      </c>
      <c r="H330" s="311"/>
      <c r="I330" s="311"/>
      <c r="J330" s="311">
        <v>1000000</v>
      </c>
      <c r="K330" s="311">
        <v>1000000</v>
      </c>
      <c r="L330" s="311">
        <v>1000000</v>
      </c>
      <c r="M330" s="789">
        <f t="shared" si="77"/>
        <v>3000000</v>
      </c>
    </row>
    <row r="331" spans="1:13" x14ac:dyDescent="0.45">
      <c r="A331" s="790">
        <v>22021002</v>
      </c>
      <c r="B331" s="791"/>
      <c r="C331" s="792"/>
      <c r="D331" s="792"/>
      <c r="E331" s="791"/>
      <c r="F331" s="793" t="s">
        <v>59</v>
      </c>
      <c r="G331" s="311">
        <v>171300000</v>
      </c>
      <c r="H331" s="311">
        <v>126284295.40000001</v>
      </c>
      <c r="I331" s="311"/>
      <c r="J331" s="311">
        <f>171300000+1000000</f>
        <v>172300000</v>
      </c>
      <c r="K331" s="311">
        <f>171300000+1000000</f>
        <v>172300000</v>
      </c>
      <c r="L331" s="311">
        <f>171300000+1000000</f>
        <v>172300000</v>
      </c>
      <c r="M331" s="789">
        <f t="shared" si="77"/>
        <v>516900000</v>
      </c>
    </row>
    <row r="332" spans="1:13" x14ac:dyDescent="0.45">
      <c r="A332" s="790">
        <v>22021003</v>
      </c>
      <c r="B332" s="791"/>
      <c r="C332" s="792"/>
      <c r="D332" s="792"/>
      <c r="E332" s="791"/>
      <c r="F332" s="793" t="s">
        <v>60</v>
      </c>
      <c r="G332" s="311">
        <v>4000000</v>
      </c>
      <c r="H332" s="311"/>
      <c r="I332" s="311"/>
      <c r="J332" s="311">
        <v>2000000</v>
      </c>
      <c r="K332" s="311">
        <v>2000000</v>
      </c>
      <c r="L332" s="311">
        <v>2000000</v>
      </c>
      <c r="M332" s="789">
        <f t="shared" si="77"/>
        <v>6000000</v>
      </c>
    </row>
    <row r="333" spans="1:13" x14ac:dyDescent="0.45">
      <c r="A333" s="790">
        <v>22021004</v>
      </c>
      <c r="B333" s="791"/>
      <c r="C333" s="792"/>
      <c r="D333" s="792"/>
      <c r="E333" s="791"/>
      <c r="F333" s="793" t="s">
        <v>61</v>
      </c>
      <c r="G333" s="311"/>
      <c r="H333" s="311"/>
      <c r="I333" s="311"/>
      <c r="J333" s="311">
        <v>1000000</v>
      </c>
      <c r="K333" s="311">
        <v>1000000</v>
      </c>
      <c r="L333" s="311">
        <v>1000000</v>
      </c>
      <c r="M333" s="789">
        <f t="shared" si="77"/>
        <v>3000000</v>
      </c>
    </row>
    <row r="334" spans="1:13" x14ac:dyDescent="0.45">
      <c r="A334" s="790">
        <v>22021007</v>
      </c>
      <c r="B334" s="791"/>
      <c r="C334" s="792"/>
      <c r="D334" s="792"/>
      <c r="E334" s="791"/>
      <c r="F334" s="793" t="s">
        <v>63</v>
      </c>
      <c r="G334" s="311"/>
      <c r="H334" s="311"/>
      <c r="I334" s="311"/>
      <c r="J334" s="311">
        <v>2000000</v>
      </c>
      <c r="K334" s="311">
        <v>2000000</v>
      </c>
      <c r="L334" s="311">
        <v>2000000</v>
      </c>
      <c r="M334" s="789">
        <f t="shared" si="77"/>
        <v>6000000</v>
      </c>
    </row>
    <row r="335" spans="1:13" x14ac:dyDescent="0.45">
      <c r="A335" s="790">
        <v>22021008</v>
      </c>
      <c r="B335" s="791"/>
      <c r="C335" s="792"/>
      <c r="D335" s="792"/>
      <c r="E335" s="791"/>
      <c r="F335" s="793" t="s">
        <v>64</v>
      </c>
      <c r="G335" s="311"/>
      <c r="H335" s="311"/>
      <c r="I335" s="311"/>
      <c r="J335" s="311">
        <v>2000000</v>
      </c>
      <c r="K335" s="311">
        <v>2000000</v>
      </c>
      <c r="L335" s="311">
        <v>2000000</v>
      </c>
      <c r="M335" s="789">
        <f t="shared" si="77"/>
        <v>6000000</v>
      </c>
    </row>
    <row r="336" spans="1:13" ht="37" x14ac:dyDescent="0.45">
      <c r="A336" s="790">
        <v>22021014</v>
      </c>
      <c r="B336" s="791"/>
      <c r="C336" s="792"/>
      <c r="D336" s="792"/>
      <c r="E336" s="791"/>
      <c r="F336" s="793" t="s">
        <v>224</v>
      </c>
      <c r="G336" s="311"/>
      <c r="H336" s="311"/>
      <c r="I336" s="311"/>
      <c r="J336" s="311">
        <v>600000</v>
      </c>
      <c r="K336" s="311">
        <v>600000</v>
      </c>
      <c r="L336" s="311">
        <v>600000</v>
      </c>
      <c r="M336" s="789">
        <f t="shared" si="77"/>
        <v>1800000</v>
      </c>
    </row>
    <row r="337" spans="1:13" x14ac:dyDescent="0.45">
      <c r="A337" s="790">
        <v>22021021</v>
      </c>
      <c r="B337" s="791"/>
      <c r="C337" s="792"/>
      <c r="D337" s="792"/>
      <c r="E337" s="791"/>
      <c r="F337" s="793" t="s">
        <v>225</v>
      </c>
      <c r="G337" s="311"/>
      <c r="H337" s="311"/>
      <c r="I337" s="311"/>
      <c r="J337" s="311">
        <v>1000000</v>
      </c>
      <c r="K337" s="311">
        <v>1000000</v>
      </c>
      <c r="L337" s="311">
        <v>1000000</v>
      </c>
      <c r="M337" s="789">
        <f t="shared" si="77"/>
        <v>3000000</v>
      </c>
    </row>
    <row r="338" spans="1:13" x14ac:dyDescent="0.45">
      <c r="A338" s="790">
        <v>22021023</v>
      </c>
      <c r="B338" s="791"/>
      <c r="C338" s="792"/>
      <c r="D338" s="792"/>
      <c r="E338" s="791"/>
      <c r="F338" s="793" t="s">
        <v>662</v>
      </c>
      <c r="G338" s="311"/>
      <c r="H338" s="311"/>
      <c r="I338" s="311"/>
      <c r="J338" s="311">
        <v>500000</v>
      </c>
      <c r="K338" s="311">
        <v>500000</v>
      </c>
      <c r="L338" s="311">
        <v>500000</v>
      </c>
      <c r="M338" s="789">
        <f t="shared" si="77"/>
        <v>1500000</v>
      </c>
    </row>
    <row r="339" spans="1:13" x14ac:dyDescent="0.45">
      <c r="A339" s="790">
        <v>22021024</v>
      </c>
      <c r="B339" s="791"/>
      <c r="C339" s="792"/>
      <c r="D339" s="792"/>
      <c r="E339" s="791"/>
      <c r="F339" s="793" t="s">
        <v>65</v>
      </c>
      <c r="G339" s="311"/>
      <c r="H339" s="311"/>
      <c r="I339" s="311"/>
      <c r="J339" s="311">
        <v>500000</v>
      </c>
      <c r="K339" s="311">
        <v>500000</v>
      </c>
      <c r="L339" s="311">
        <v>500000</v>
      </c>
      <c r="M339" s="789">
        <f t="shared" si="77"/>
        <v>1500000</v>
      </c>
    </row>
    <row r="340" spans="1:13" x14ac:dyDescent="0.45">
      <c r="A340" s="790">
        <v>22021027</v>
      </c>
      <c r="B340" s="791"/>
      <c r="C340" s="792"/>
      <c r="D340" s="792"/>
      <c r="E340" s="791"/>
      <c r="F340" s="793" t="s">
        <v>227</v>
      </c>
      <c r="G340" s="311"/>
      <c r="H340" s="311"/>
      <c r="I340" s="311"/>
      <c r="J340" s="311">
        <v>300000</v>
      </c>
      <c r="K340" s="311">
        <v>300000</v>
      </c>
      <c r="L340" s="311">
        <v>300000</v>
      </c>
      <c r="M340" s="789">
        <f t="shared" si="77"/>
        <v>900000</v>
      </c>
    </row>
    <row r="341" spans="1:13" x14ac:dyDescent="0.45">
      <c r="A341" s="790">
        <v>22021031</v>
      </c>
      <c r="B341" s="791"/>
      <c r="C341" s="792"/>
      <c r="D341" s="792"/>
      <c r="E341" s="791"/>
      <c r="F341" s="793" t="s">
        <v>317</v>
      </c>
      <c r="G341" s="311"/>
      <c r="H341" s="311"/>
      <c r="I341" s="311"/>
      <c r="J341" s="311">
        <v>300000</v>
      </c>
      <c r="K341" s="311">
        <v>300000</v>
      </c>
      <c r="L341" s="311">
        <v>300000</v>
      </c>
      <c r="M341" s="789">
        <f t="shared" si="77"/>
        <v>900000</v>
      </c>
    </row>
    <row r="342" spans="1:13" x14ac:dyDescent="0.45">
      <c r="A342" s="790">
        <v>22021038</v>
      </c>
      <c r="B342" s="791"/>
      <c r="C342" s="792"/>
      <c r="D342" s="792"/>
      <c r="E342" s="791"/>
      <c r="F342" s="793" t="s">
        <v>228</v>
      </c>
      <c r="G342" s="311"/>
      <c r="H342" s="311"/>
      <c r="I342" s="311"/>
      <c r="J342" s="311">
        <v>1500000</v>
      </c>
      <c r="K342" s="311">
        <v>1500000</v>
      </c>
      <c r="L342" s="311">
        <v>1500000</v>
      </c>
      <c r="M342" s="789">
        <f t="shared" si="77"/>
        <v>4500000</v>
      </c>
    </row>
    <row r="343" spans="1:13" x14ac:dyDescent="0.45">
      <c r="A343" s="795"/>
      <c r="B343" s="795"/>
      <c r="C343" s="795"/>
      <c r="D343" s="795"/>
      <c r="E343" s="795"/>
      <c r="F343" s="785" t="s">
        <v>85</v>
      </c>
      <c r="G343" s="790"/>
      <c r="H343" s="809"/>
      <c r="I343" s="797"/>
      <c r="J343" s="809"/>
      <c r="K343" s="809"/>
      <c r="L343" s="809"/>
      <c r="M343" s="80">
        <f t="shared" ref="M343:M349" si="79">SUM(J343:L343)</f>
        <v>0</v>
      </c>
    </row>
    <row r="344" spans="1:13" x14ac:dyDescent="0.45">
      <c r="A344" s="799"/>
      <c r="B344" s="799"/>
      <c r="C344" s="799"/>
      <c r="D344" s="799"/>
      <c r="E344" s="799"/>
      <c r="F344" s="810"/>
      <c r="G344" s="811"/>
      <c r="H344" s="812"/>
      <c r="I344" s="797"/>
      <c r="J344" s="812"/>
      <c r="K344" s="812"/>
      <c r="L344" s="812"/>
      <c r="M344" s="80">
        <f t="shared" si="79"/>
        <v>0</v>
      </c>
    </row>
    <row r="345" spans="1:13" x14ac:dyDescent="0.45">
      <c r="A345" s="799"/>
      <c r="B345" s="799"/>
      <c r="C345" s="799"/>
      <c r="D345" s="799"/>
      <c r="E345" s="799"/>
      <c r="F345" s="800" t="s">
        <v>86</v>
      </c>
      <c r="G345" s="805"/>
      <c r="H345" s="813"/>
      <c r="I345" s="805"/>
      <c r="J345" s="813"/>
      <c r="K345" s="813"/>
      <c r="L345" s="813"/>
      <c r="M345" s="80">
        <f t="shared" si="79"/>
        <v>0</v>
      </c>
    </row>
    <row r="346" spans="1:13" x14ac:dyDescent="0.45">
      <c r="A346" s="799"/>
      <c r="B346" s="799"/>
      <c r="C346" s="799"/>
      <c r="D346" s="799"/>
      <c r="E346" s="799"/>
      <c r="F346" s="800" t="s">
        <v>87</v>
      </c>
      <c r="G346" s="805">
        <f>SUM(G299)</f>
        <v>300000000</v>
      </c>
      <c r="H346" s="805">
        <f t="shared" ref="H346:L346" si="80">SUM(H299)</f>
        <v>200485553.40000001</v>
      </c>
      <c r="I346" s="805">
        <f t="shared" si="80"/>
        <v>0</v>
      </c>
      <c r="J346" s="805">
        <f t="shared" si="80"/>
        <v>300000000</v>
      </c>
      <c r="K346" s="805">
        <f t="shared" si="80"/>
        <v>300000000</v>
      </c>
      <c r="L346" s="805">
        <f t="shared" si="80"/>
        <v>300000000</v>
      </c>
      <c r="M346" s="80">
        <f t="shared" si="79"/>
        <v>900000000</v>
      </c>
    </row>
    <row r="347" spans="1:13" x14ac:dyDescent="0.45">
      <c r="A347" s="799"/>
      <c r="B347" s="799"/>
      <c r="C347" s="799"/>
      <c r="D347" s="799"/>
      <c r="E347" s="799"/>
      <c r="F347" s="800" t="s">
        <v>69</v>
      </c>
      <c r="G347" s="805"/>
      <c r="H347" s="813"/>
      <c r="I347" s="805"/>
      <c r="J347" s="813"/>
      <c r="K347" s="813"/>
      <c r="L347" s="813"/>
      <c r="M347" s="80">
        <f t="shared" si="79"/>
        <v>0</v>
      </c>
    </row>
    <row r="348" spans="1:13" x14ac:dyDescent="0.45">
      <c r="A348" s="799"/>
      <c r="B348" s="799"/>
      <c r="C348" s="799"/>
      <c r="D348" s="799"/>
      <c r="E348" s="799"/>
      <c r="F348" s="800"/>
      <c r="G348" s="805"/>
      <c r="H348" s="813"/>
      <c r="I348" s="805"/>
      <c r="J348" s="813"/>
      <c r="K348" s="813"/>
      <c r="L348" s="813"/>
      <c r="M348" s="80">
        <f t="shared" si="79"/>
        <v>0</v>
      </c>
    </row>
    <row r="349" spans="1:13" x14ac:dyDescent="0.45">
      <c r="A349" s="799"/>
      <c r="B349" s="799"/>
      <c r="C349" s="799"/>
      <c r="D349" s="799"/>
      <c r="E349" s="799"/>
      <c r="F349" s="800" t="s">
        <v>88</v>
      </c>
      <c r="G349" s="807">
        <f t="shared" ref="G349:L349" si="81">SUM(G345:G347)</f>
        <v>300000000</v>
      </c>
      <c r="H349" s="807">
        <f t="shared" si="81"/>
        <v>200485553.40000001</v>
      </c>
      <c r="I349" s="807">
        <f t="shared" si="81"/>
        <v>0</v>
      </c>
      <c r="J349" s="807">
        <f t="shared" si="81"/>
        <v>300000000</v>
      </c>
      <c r="K349" s="807">
        <f t="shared" si="81"/>
        <v>300000000</v>
      </c>
      <c r="L349" s="807">
        <f t="shared" si="81"/>
        <v>300000000</v>
      </c>
      <c r="M349" s="80">
        <f t="shared" si="79"/>
        <v>900000000</v>
      </c>
    </row>
    <row r="352" spans="1:13" ht="13.5" customHeight="1" x14ac:dyDescent="0.45">
      <c r="A352" s="931" t="s">
        <v>0</v>
      </c>
      <c r="B352" s="931"/>
      <c r="C352" s="931"/>
      <c r="D352" s="931"/>
      <c r="E352" s="931"/>
      <c r="F352" s="931"/>
      <c r="G352" s="931"/>
      <c r="H352" s="931"/>
      <c r="I352" s="931"/>
      <c r="J352" s="931"/>
      <c r="K352" s="931"/>
      <c r="L352" s="931"/>
      <c r="M352" s="931"/>
    </row>
    <row r="353" spans="1:13" x14ac:dyDescent="0.45">
      <c r="A353" s="930" t="s">
        <v>1321</v>
      </c>
      <c r="B353" s="930"/>
      <c r="C353" s="930"/>
      <c r="D353" s="930"/>
      <c r="E353" s="930"/>
      <c r="F353" s="930"/>
      <c r="G353" s="930"/>
      <c r="H353" s="930"/>
      <c r="I353" s="930"/>
      <c r="J353" s="930"/>
      <c r="K353" s="930"/>
      <c r="L353" s="930"/>
      <c r="M353" s="930"/>
    </row>
    <row r="354" spans="1:13" ht="52.5" customHeight="1" x14ac:dyDescent="0.45">
      <c r="A354" s="781" t="s">
        <v>1</v>
      </c>
      <c r="B354" s="781" t="s">
        <v>2</v>
      </c>
      <c r="C354" s="781" t="s">
        <v>3</v>
      </c>
      <c r="D354" s="781" t="s">
        <v>4</v>
      </c>
      <c r="E354" s="781" t="s">
        <v>5</v>
      </c>
      <c r="F354" s="783" t="s">
        <v>6</v>
      </c>
      <c r="G354" s="783"/>
      <c r="H354" s="781" t="s">
        <v>7</v>
      </c>
      <c r="I354" s="781" t="s">
        <v>8</v>
      </c>
      <c r="J354" s="781" t="s">
        <v>9</v>
      </c>
      <c r="K354" s="781" t="s">
        <v>10</v>
      </c>
      <c r="L354" s="781" t="s">
        <v>11</v>
      </c>
      <c r="M354" s="784" t="s">
        <v>12</v>
      </c>
    </row>
    <row r="355" spans="1:13" x14ac:dyDescent="0.45">
      <c r="A355" s="785">
        <v>22</v>
      </c>
      <c r="B355" s="786"/>
      <c r="C355" s="787"/>
      <c r="D355" s="787"/>
      <c r="E355" s="786"/>
      <c r="F355" s="788" t="s">
        <v>26</v>
      </c>
      <c r="G355" s="788"/>
      <c r="H355" s="358"/>
      <c r="I355" s="358"/>
      <c r="J355" s="358"/>
      <c r="K355" s="358"/>
      <c r="L355" s="358"/>
      <c r="M355" s="789">
        <f t="shared" ref="M355:M375" si="82">J355+K355+L355</f>
        <v>0</v>
      </c>
    </row>
    <row r="356" spans="1:13" x14ac:dyDescent="0.45">
      <c r="A356" s="785">
        <v>2202</v>
      </c>
      <c r="B356" s="786"/>
      <c r="C356" s="787"/>
      <c r="D356" s="787"/>
      <c r="E356" s="786"/>
      <c r="F356" s="788" t="s">
        <v>27</v>
      </c>
      <c r="G356" s="788"/>
      <c r="H356" s="80">
        <f>H357+H361+H363+H367+H370</f>
        <v>35000000</v>
      </c>
      <c r="I356" s="80">
        <f>SUM(I368,I370)</f>
        <v>6096800</v>
      </c>
      <c r="J356" s="80">
        <f>J357+J361+J363+J367+J370</f>
        <v>100000000</v>
      </c>
      <c r="K356" s="80">
        <f t="shared" ref="K356:L356" si="83">K357+K361+K363+K367+K370</f>
        <v>100000000</v>
      </c>
      <c r="L356" s="80">
        <f t="shared" si="83"/>
        <v>100000000</v>
      </c>
      <c r="M356" s="789">
        <f>J356+K356+L356</f>
        <v>300000000</v>
      </c>
    </row>
    <row r="357" spans="1:13" x14ac:dyDescent="0.45">
      <c r="A357" s="785">
        <v>220201</v>
      </c>
      <c r="B357" s="786"/>
      <c r="C357" s="787"/>
      <c r="D357" s="787"/>
      <c r="E357" s="786"/>
      <c r="F357" s="788" t="s">
        <v>28</v>
      </c>
      <c r="G357" s="788"/>
      <c r="H357" s="358">
        <f>SUM(H358:H360)</f>
        <v>2000000</v>
      </c>
      <c r="I357" s="358">
        <f>SUM(I358:I360)</f>
        <v>0</v>
      </c>
      <c r="J357" s="80">
        <f>SUM(J358:J360)</f>
        <v>30000000</v>
      </c>
      <c r="K357" s="80">
        <f>SUM(K358:K360)</f>
        <v>30000000</v>
      </c>
      <c r="L357" s="80">
        <f>SUM(L358:L360)</f>
        <v>30000000</v>
      </c>
      <c r="M357" s="789">
        <f t="shared" si="82"/>
        <v>90000000</v>
      </c>
    </row>
    <row r="358" spans="1:13" x14ac:dyDescent="0.45">
      <c r="A358" s="790">
        <v>22020101</v>
      </c>
      <c r="B358" s="791"/>
      <c r="C358" s="792"/>
      <c r="D358" s="792"/>
      <c r="E358" s="791"/>
      <c r="F358" s="793" t="s">
        <v>29</v>
      </c>
      <c r="G358" s="793"/>
      <c r="H358" s="311">
        <v>2000000</v>
      </c>
      <c r="I358" s="311"/>
      <c r="J358" s="81">
        <v>15000000</v>
      </c>
      <c r="K358" s="81">
        <f>J358</f>
        <v>15000000</v>
      </c>
      <c r="L358" s="81">
        <f>J358</f>
        <v>15000000</v>
      </c>
      <c r="M358" s="789">
        <f t="shared" si="82"/>
        <v>45000000</v>
      </c>
    </row>
    <row r="359" spans="1:13" x14ac:dyDescent="0.45">
      <c r="A359" s="790">
        <v>22020102</v>
      </c>
      <c r="B359" s="791"/>
      <c r="C359" s="792"/>
      <c r="D359" s="792"/>
      <c r="E359" s="791"/>
      <c r="F359" s="793" t="s">
        <v>30</v>
      </c>
      <c r="G359" s="793"/>
      <c r="H359" s="311"/>
      <c r="I359" s="311"/>
      <c r="J359" s="81">
        <v>5000000</v>
      </c>
      <c r="K359" s="81">
        <f>J359</f>
        <v>5000000</v>
      </c>
      <c r="L359" s="81">
        <f>J359</f>
        <v>5000000</v>
      </c>
      <c r="M359" s="789">
        <f t="shared" si="82"/>
        <v>15000000</v>
      </c>
    </row>
    <row r="360" spans="1:13" ht="37" x14ac:dyDescent="0.45">
      <c r="A360" s="790">
        <v>22020104</v>
      </c>
      <c r="B360" s="791"/>
      <c r="C360" s="792"/>
      <c r="D360" s="792"/>
      <c r="E360" s="791"/>
      <c r="F360" s="793" t="s">
        <v>220</v>
      </c>
      <c r="G360" s="793"/>
      <c r="H360" s="311"/>
      <c r="I360" s="311"/>
      <c r="J360" s="81">
        <v>10000000</v>
      </c>
      <c r="K360" s="81">
        <f>J360</f>
        <v>10000000</v>
      </c>
      <c r="L360" s="81">
        <f>J360</f>
        <v>10000000</v>
      </c>
      <c r="M360" s="789">
        <f t="shared" si="82"/>
        <v>30000000</v>
      </c>
    </row>
    <row r="361" spans="1:13" x14ac:dyDescent="0.45">
      <c r="A361" s="785">
        <v>220203</v>
      </c>
      <c r="B361" s="786"/>
      <c r="C361" s="787"/>
      <c r="D361" s="787"/>
      <c r="E361" s="786"/>
      <c r="F361" s="788" t="s">
        <v>37</v>
      </c>
      <c r="G361" s="788"/>
      <c r="H361" s="358">
        <f>SUM(H362:H362)</f>
        <v>1000000</v>
      </c>
      <c r="I361" s="358">
        <f>SUM(I362:I362)</f>
        <v>0</v>
      </c>
      <c r="J361" s="80">
        <f>SUM(J362:J362)</f>
        <v>5000000</v>
      </c>
      <c r="K361" s="80">
        <f>SUM(K362:K362)</f>
        <v>5000000</v>
      </c>
      <c r="L361" s="80">
        <f>SUM(L362:L362)</f>
        <v>5000000</v>
      </c>
      <c r="M361" s="789">
        <f t="shared" si="82"/>
        <v>15000000</v>
      </c>
    </row>
    <row r="362" spans="1:13" ht="37" x14ac:dyDescent="0.45">
      <c r="A362" s="790">
        <v>22020301</v>
      </c>
      <c r="B362" s="791"/>
      <c r="C362" s="792"/>
      <c r="D362" s="792"/>
      <c r="E362" s="791"/>
      <c r="F362" s="793" t="s">
        <v>38</v>
      </c>
      <c r="G362" s="793"/>
      <c r="H362" s="311">
        <v>1000000</v>
      </c>
      <c r="I362" s="311"/>
      <c r="J362" s="81">
        <v>5000000</v>
      </c>
      <c r="K362" s="81">
        <f>J362</f>
        <v>5000000</v>
      </c>
      <c r="L362" s="81">
        <f>J362</f>
        <v>5000000</v>
      </c>
      <c r="M362" s="789">
        <f t="shared" si="82"/>
        <v>15000000</v>
      </c>
    </row>
    <row r="363" spans="1:13" x14ac:dyDescent="0.45">
      <c r="A363" s="785">
        <v>220204</v>
      </c>
      <c r="B363" s="786"/>
      <c r="C363" s="787"/>
      <c r="D363" s="787"/>
      <c r="E363" s="786"/>
      <c r="F363" s="788" t="s">
        <v>42</v>
      </c>
      <c r="G363" s="788"/>
      <c r="H363" s="358">
        <f>SUM(H364:H366)</f>
        <v>1000000</v>
      </c>
      <c r="I363" s="358">
        <f>SUM(I364:I366)</f>
        <v>0</v>
      </c>
      <c r="J363" s="80">
        <f>SUM(J364:J366)</f>
        <v>5000000</v>
      </c>
      <c r="K363" s="80">
        <f>J363</f>
        <v>5000000</v>
      </c>
      <c r="L363" s="80">
        <f>J363</f>
        <v>5000000</v>
      </c>
      <c r="M363" s="789">
        <f t="shared" si="82"/>
        <v>15000000</v>
      </c>
    </row>
    <row r="364" spans="1:13" x14ac:dyDescent="0.45">
      <c r="A364" s="790">
        <v>22020402</v>
      </c>
      <c r="B364" s="791"/>
      <c r="C364" s="792"/>
      <c r="D364" s="792"/>
      <c r="E364" s="791"/>
      <c r="F364" s="793" t="s">
        <v>44</v>
      </c>
      <c r="G364" s="793"/>
      <c r="H364" s="311">
        <v>500000</v>
      </c>
      <c r="I364" s="311"/>
      <c r="J364" s="81">
        <v>2000000</v>
      </c>
      <c r="K364" s="81">
        <f>J364</f>
        <v>2000000</v>
      </c>
      <c r="L364" s="81">
        <f>J364</f>
        <v>2000000</v>
      </c>
      <c r="M364" s="789">
        <f t="shared" si="82"/>
        <v>6000000</v>
      </c>
    </row>
    <row r="365" spans="1:13" x14ac:dyDescent="0.45">
      <c r="A365" s="790">
        <v>22020404</v>
      </c>
      <c r="B365" s="791"/>
      <c r="C365" s="792"/>
      <c r="D365" s="792"/>
      <c r="E365" s="791"/>
      <c r="F365" s="793" t="s">
        <v>46</v>
      </c>
      <c r="G365" s="793"/>
      <c r="H365" s="311">
        <v>500000</v>
      </c>
      <c r="I365" s="311"/>
      <c r="J365" s="81">
        <v>2000000</v>
      </c>
      <c r="K365" s="81">
        <f>-J365</f>
        <v>-2000000</v>
      </c>
      <c r="L365" s="81">
        <f>K365</f>
        <v>-2000000</v>
      </c>
      <c r="M365" s="789">
        <f t="shared" si="82"/>
        <v>-2000000</v>
      </c>
    </row>
    <row r="366" spans="1:13" x14ac:dyDescent="0.45">
      <c r="A366" s="790">
        <v>22020406</v>
      </c>
      <c r="B366" s="791"/>
      <c r="C366" s="792"/>
      <c r="D366" s="792"/>
      <c r="E366" s="791"/>
      <c r="F366" s="793" t="s">
        <v>48</v>
      </c>
      <c r="G366" s="793"/>
      <c r="H366" s="311"/>
      <c r="I366" s="311"/>
      <c r="J366" s="81">
        <v>1000000</v>
      </c>
      <c r="K366" s="81">
        <f>J366</f>
        <v>1000000</v>
      </c>
      <c r="L366" s="81">
        <f>K366</f>
        <v>1000000</v>
      </c>
      <c r="M366" s="789">
        <f t="shared" si="82"/>
        <v>3000000</v>
      </c>
    </row>
    <row r="367" spans="1:13" x14ac:dyDescent="0.45">
      <c r="A367" s="785">
        <v>220205</v>
      </c>
      <c r="B367" s="786"/>
      <c r="C367" s="787"/>
      <c r="D367" s="787"/>
      <c r="E367" s="786"/>
      <c r="F367" s="788" t="s">
        <v>49</v>
      </c>
      <c r="G367" s="788"/>
      <c r="H367" s="358">
        <f t="shared" ref="H367:L367" si="84">H368+H369</f>
        <v>25000000</v>
      </c>
      <c r="I367" s="358"/>
      <c r="J367" s="80">
        <f t="shared" si="84"/>
        <v>45000000</v>
      </c>
      <c r="K367" s="80">
        <f t="shared" si="84"/>
        <v>45000000</v>
      </c>
      <c r="L367" s="80">
        <f t="shared" si="84"/>
        <v>45000000</v>
      </c>
      <c r="M367" s="789">
        <f t="shared" si="82"/>
        <v>135000000</v>
      </c>
    </row>
    <row r="368" spans="1:13" x14ac:dyDescent="0.45">
      <c r="A368" s="790">
        <v>22020501</v>
      </c>
      <c r="B368" s="791"/>
      <c r="C368" s="792"/>
      <c r="D368" s="792"/>
      <c r="E368" s="791"/>
      <c r="F368" s="793" t="s">
        <v>50</v>
      </c>
      <c r="G368" s="793"/>
      <c r="H368" s="311">
        <v>20000000</v>
      </c>
      <c r="I368" s="358">
        <v>1296800</v>
      </c>
      <c r="J368" s="81">
        <v>25000000</v>
      </c>
      <c r="K368" s="81">
        <f>J368</f>
        <v>25000000</v>
      </c>
      <c r="L368" s="81">
        <f>K368</f>
        <v>25000000</v>
      </c>
      <c r="M368" s="789">
        <f t="shared" si="82"/>
        <v>75000000</v>
      </c>
    </row>
    <row r="369" spans="1:13" x14ac:dyDescent="0.45">
      <c r="A369" s="790">
        <v>22020502</v>
      </c>
      <c r="B369" s="791"/>
      <c r="C369" s="792"/>
      <c r="D369" s="792"/>
      <c r="E369" s="791"/>
      <c r="F369" s="793" t="s">
        <v>222</v>
      </c>
      <c r="G369" s="793"/>
      <c r="H369" s="311">
        <v>5000000</v>
      </c>
      <c r="I369" s="311"/>
      <c r="J369" s="81">
        <v>20000000</v>
      </c>
      <c r="K369" s="81">
        <f>J369</f>
        <v>20000000</v>
      </c>
      <c r="L369" s="81">
        <f>K369</f>
        <v>20000000</v>
      </c>
      <c r="M369" s="789">
        <f t="shared" si="82"/>
        <v>60000000</v>
      </c>
    </row>
    <row r="370" spans="1:13" x14ac:dyDescent="0.45">
      <c r="A370" s="785">
        <v>220210</v>
      </c>
      <c r="B370" s="786"/>
      <c r="C370" s="787"/>
      <c r="D370" s="787"/>
      <c r="E370" s="786"/>
      <c r="F370" s="788" t="s">
        <v>57</v>
      </c>
      <c r="G370" s="788"/>
      <c r="H370" s="358">
        <f>SUM(H371:H375)</f>
        <v>6000000</v>
      </c>
      <c r="I370" s="358">
        <f>SUM(I371:I375)</f>
        <v>4800000</v>
      </c>
      <c r="J370" s="80">
        <f>SUM(J371:J375)</f>
        <v>15000000</v>
      </c>
      <c r="K370" s="80">
        <f>SUM(K371:K375)</f>
        <v>15000000</v>
      </c>
      <c r="L370" s="80">
        <f>SUM(L371:L375)</f>
        <v>15000000</v>
      </c>
      <c r="M370" s="789">
        <f t="shared" si="82"/>
        <v>45000000</v>
      </c>
    </row>
    <row r="371" spans="1:13" x14ac:dyDescent="0.45">
      <c r="A371" s="790">
        <v>22021003</v>
      </c>
      <c r="B371" s="791"/>
      <c r="C371" s="792"/>
      <c r="D371" s="792"/>
      <c r="E371" s="791"/>
      <c r="F371" s="793" t="s">
        <v>60</v>
      </c>
      <c r="G371" s="793"/>
      <c r="H371" s="311">
        <v>1000000</v>
      </c>
      <c r="I371" s="311"/>
      <c r="J371" s="81">
        <v>2000000</v>
      </c>
      <c r="K371" s="81">
        <f t="shared" ref="K371:L375" si="85">J371</f>
        <v>2000000</v>
      </c>
      <c r="L371" s="81">
        <f t="shared" si="85"/>
        <v>2000000</v>
      </c>
      <c r="M371" s="789">
        <f t="shared" si="82"/>
        <v>6000000</v>
      </c>
    </row>
    <row r="372" spans="1:13" x14ac:dyDescent="0.45">
      <c r="A372" s="790">
        <v>22021007</v>
      </c>
      <c r="B372" s="791"/>
      <c r="C372" s="792"/>
      <c r="D372" s="792"/>
      <c r="E372" s="791"/>
      <c r="F372" s="793" t="s">
        <v>63</v>
      </c>
      <c r="G372" s="793"/>
      <c r="H372" s="311">
        <v>4500000</v>
      </c>
      <c r="I372" s="311">
        <v>4500000</v>
      </c>
      <c r="J372" s="81">
        <v>10000000</v>
      </c>
      <c r="K372" s="81">
        <f t="shared" si="85"/>
        <v>10000000</v>
      </c>
      <c r="L372" s="81">
        <f t="shared" si="85"/>
        <v>10000000</v>
      </c>
      <c r="M372" s="789">
        <f t="shared" si="82"/>
        <v>30000000</v>
      </c>
    </row>
    <row r="373" spans="1:13" ht="37" x14ac:dyDescent="0.45">
      <c r="A373" s="790">
        <v>22021014</v>
      </c>
      <c r="B373" s="791"/>
      <c r="C373" s="792"/>
      <c r="D373" s="792"/>
      <c r="E373" s="791"/>
      <c r="F373" s="793" t="s">
        <v>224</v>
      </c>
      <c r="G373" s="793"/>
      <c r="H373" s="311">
        <v>500000</v>
      </c>
      <c r="I373" s="311">
        <v>300000</v>
      </c>
      <c r="J373" s="81">
        <v>1000000</v>
      </c>
      <c r="K373" s="81">
        <f t="shared" si="85"/>
        <v>1000000</v>
      </c>
      <c r="L373" s="81">
        <f t="shared" si="85"/>
        <v>1000000</v>
      </c>
      <c r="M373" s="789">
        <f t="shared" si="82"/>
        <v>3000000</v>
      </c>
    </row>
    <row r="374" spans="1:13" x14ac:dyDescent="0.45">
      <c r="A374" s="790">
        <v>22021021</v>
      </c>
      <c r="B374" s="791"/>
      <c r="C374" s="792"/>
      <c r="D374" s="792"/>
      <c r="E374" s="791"/>
      <c r="F374" s="793" t="s">
        <v>225</v>
      </c>
      <c r="G374" s="793"/>
      <c r="H374" s="311"/>
      <c r="I374" s="311"/>
      <c r="J374" s="81">
        <v>1000000</v>
      </c>
      <c r="K374" s="81">
        <f t="shared" si="85"/>
        <v>1000000</v>
      </c>
      <c r="L374" s="81">
        <f t="shared" si="85"/>
        <v>1000000</v>
      </c>
      <c r="M374" s="789">
        <f t="shared" si="82"/>
        <v>3000000</v>
      </c>
    </row>
    <row r="375" spans="1:13" x14ac:dyDescent="0.45">
      <c r="A375" s="790">
        <v>22021026</v>
      </c>
      <c r="B375" s="791"/>
      <c r="C375" s="792"/>
      <c r="D375" s="792"/>
      <c r="E375" s="791"/>
      <c r="F375" s="793" t="s">
        <v>66</v>
      </c>
      <c r="G375" s="793"/>
      <c r="H375" s="311"/>
      <c r="I375" s="311"/>
      <c r="J375" s="81">
        <v>1000000</v>
      </c>
      <c r="K375" s="81">
        <f t="shared" si="85"/>
        <v>1000000</v>
      </c>
      <c r="L375" s="81">
        <f t="shared" si="85"/>
        <v>1000000</v>
      </c>
      <c r="M375" s="789">
        <f t="shared" si="82"/>
        <v>3000000</v>
      </c>
    </row>
    <row r="376" spans="1:13" x14ac:dyDescent="0.45">
      <c r="A376" s="795"/>
      <c r="B376" s="795"/>
      <c r="C376" s="795"/>
      <c r="D376" s="795"/>
      <c r="E376" s="795"/>
      <c r="F376" s="785" t="s">
        <v>85</v>
      </c>
      <c r="G376" s="790"/>
      <c r="H376" s="809"/>
      <c r="I376" s="797"/>
      <c r="J376" s="809"/>
      <c r="K376" s="809"/>
      <c r="L376" s="809"/>
      <c r="M376" s="80">
        <f t="shared" ref="M376:M382" si="86">SUM(J376:L376)</f>
        <v>0</v>
      </c>
    </row>
    <row r="377" spans="1:13" x14ac:dyDescent="0.45">
      <c r="A377" s="799"/>
      <c r="B377" s="799"/>
      <c r="C377" s="799"/>
      <c r="D377" s="799"/>
      <c r="E377" s="799"/>
      <c r="F377" s="810"/>
      <c r="G377" s="811"/>
      <c r="H377" s="812"/>
      <c r="I377" s="797"/>
      <c r="J377" s="812"/>
      <c r="K377" s="812"/>
      <c r="L377" s="812"/>
      <c r="M377" s="80">
        <f t="shared" si="86"/>
        <v>0</v>
      </c>
    </row>
    <row r="378" spans="1:13" x14ac:dyDescent="0.45">
      <c r="A378" s="799"/>
      <c r="B378" s="799"/>
      <c r="C378" s="799"/>
      <c r="D378" s="799"/>
      <c r="E378" s="799"/>
      <c r="F378" s="800" t="s">
        <v>86</v>
      </c>
      <c r="G378" s="805"/>
      <c r="H378" s="813"/>
      <c r="I378" s="805"/>
      <c r="J378" s="813"/>
      <c r="K378" s="813"/>
      <c r="L378" s="813"/>
      <c r="M378" s="80">
        <f t="shared" si="86"/>
        <v>0</v>
      </c>
    </row>
    <row r="379" spans="1:13" x14ac:dyDescent="0.45">
      <c r="A379" s="799"/>
      <c r="B379" s="799"/>
      <c r="C379" s="799"/>
      <c r="D379" s="799"/>
      <c r="E379" s="799"/>
      <c r="F379" s="800" t="s">
        <v>87</v>
      </c>
      <c r="G379" s="805"/>
      <c r="H379" s="813">
        <f>SUM(H356)</f>
        <v>35000000</v>
      </c>
      <c r="I379" s="813">
        <f t="shared" ref="I379:L379" si="87">SUM(I356)</f>
        <v>6096800</v>
      </c>
      <c r="J379" s="813">
        <f t="shared" si="87"/>
        <v>100000000</v>
      </c>
      <c r="K379" s="813">
        <f t="shared" si="87"/>
        <v>100000000</v>
      </c>
      <c r="L379" s="813">
        <f t="shared" si="87"/>
        <v>100000000</v>
      </c>
      <c r="M379" s="80">
        <f t="shared" si="86"/>
        <v>300000000</v>
      </c>
    </row>
    <row r="380" spans="1:13" x14ac:dyDescent="0.45">
      <c r="A380" s="799"/>
      <c r="B380" s="799"/>
      <c r="C380" s="799"/>
      <c r="D380" s="799"/>
      <c r="E380" s="799"/>
      <c r="F380" s="800" t="s">
        <v>69</v>
      </c>
      <c r="G380" s="805"/>
      <c r="H380" s="813"/>
      <c r="I380" s="805"/>
      <c r="J380" s="813"/>
      <c r="K380" s="813"/>
      <c r="L380" s="813"/>
      <c r="M380" s="80">
        <f t="shared" si="86"/>
        <v>0</v>
      </c>
    </row>
    <row r="381" spans="1:13" x14ac:dyDescent="0.45">
      <c r="A381" s="799"/>
      <c r="B381" s="799"/>
      <c r="C381" s="799"/>
      <c r="D381" s="799"/>
      <c r="E381" s="799"/>
      <c r="F381" s="800"/>
      <c r="G381" s="805"/>
      <c r="H381" s="813"/>
      <c r="I381" s="805"/>
      <c r="J381" s="813"/>
      <c r="K381" s="813"/>
      <c r="L381" s="813"/>
      <c r="M381" s="80">
        <f t="shared" si="86"/>
        <v>0</v>
      </c>
    </row>
    <row r="382" spans="1:13" x14ac:dyDescent="0.45">
      <c r="A382" s="799"/>
      <c r="B382" s="799"/>
      <c r="C382" s="799"/>
      <c r="D382" s="799"/>
      <c r="E382" s="799"/>
      <c r="F382" s="800" t="s">
        <v>88</v>
      </c>
      <c r="G382" s="807">
        <f>SUM(G378:G380)</f>
        <v>0</v>
      </c>
      <c r="H382" s="807">
        <f t="shared" ref="H382:L382" si="88">SUM(H378:H380)</f>
        <v>35000000</v>
      </c>
      <c r="I382" s="807">
        <f t="shared" si="88"/>
        <v>6096800</v>
      </c>
      <c r="J382" s="807">
        <f t="shared" si="88"/>
        <v>100000000</v>
      </c>
      <c r="K382" s="807">
        <f t="shared" si="88"/>
        <v>100000000</v>
      </c>
      <c r="L382" s="807">
        <f t="shared" si="88"/>
        <v>100000000</v>
      </c>
      <c r="M382" s="80">
        <f t="shared" si="86"/>
        <v>300000000</v>
      </c>
    </row>
    <row r="385" spans="1:13" x14ac:dyDescent="0.45">
      <c r="A385" s="931" t="s">
        <v>0</v>
      </c>
      <c r="B385" s="931"/>
      <c r="C385" s="931"/>
      <c r="D385" s="931"/>
      <c r="E385" s="931"/>
      <c r="F385" s="931"/>
      <c r="G385" s="931"/>
      <c r="H385" s="931"/>
      <c r="I385" s="931"/>
      <c r="J385" s="931"/>
      <c r="K385" s="931"/>
      <c r="L385" s="931"/>
      <c r="M385" s="931"/>
    </row>
    <row r="386" spans="1:13" x14ac:dyDescent="0.45">
      <c r="A386" s="930" t="s">
        <v>1322</v>
      </c>
      <c r="B386" s="930"/>
      <c r="C386" s="930"/>
      <c r="D386" s="930"/>
      <c r="E386" s="930"/>
      <c r="F386" s="930"/>
      <c r="G386" s="930"/>
      <c r="H386" s="930"/>
      <c r="I386" s="930"/>
      <c r="J386" s="930"/>
      <c r="K386" s="930"/>
      <c r="L386" s="930"/>
      <c r="M386" s="930"/>
    </row>
    <row r="387" spans="1:13" ht="74" x14ac:dyDescent="0.45">
      <c r="A387" s="781" t="s">
        <v>1</v>
      </c>
      <c r="B387" s="781" t="s">
        <v>2</v>
      </c>
      <c r="C387" s="781" t="s">
        <v>3</v>
      </c>
      <c r="D387" s="781" t="s">
        <v>4</v>
      </c>
      <c r="E387" s="781" t="s">
        <v>5</v>
      </c>
      <c r="F387" s="783" t="s">
        <v>6</v>
      </c>
      <c r="G387" s="781" t="s">
        <v>7</v>
      </c>
      <c r="H387" s="781" t="s">
        <v>8</v>
      </c>
      <c r="I387" s="781"/>
      <c r="J387" s="781" t="s">
        <v>9</v>
      </c>
      <c r="K387" s="781" t="s">
        <v>10</v>
      </c>
      <c r="L387" s="781" t="s">
        <v>11</v>
      </c>
      <c r="M387" s="784" t="s">
        <v>12</v>
      </c>
    </row>
    <row r="388" spans="1:13" x14ac:dyDescent="0.45">
      <c r="A388" s="790"/>
      <c r="B388" s="791"/>
      <c r="C388" s="792"/>
      <c r="D388" s="792"/>
      <c r="E388" s="791"/>
      <c r="F388" s="793"/>
      <c r="G388" s="311"/>
      <c r="H388" s="311"/>
      <c r="I388" s="311"/>
      <c r="J388" s="311"/>
      <c r="K388" s="311"/>
      <c r="L388" s="311"/>
      <c r="M388" s="81"/>
    </row>
    <row r="389" spans="1:13" x14ac:dyDescent="0.45">
      <c r="A389" s="785">
        <v>2</v>
      </c>
      <c r="B389" s="786"/>
      <c r="C389" s="787"/>
      <c r="D389" s="787"/>
      <c r="E389" s="786"/>
      <c r="F389" s="788" t="s">
        <v>18</v>
      </c>
      <c r="G389" s="358">
        <f>G390</f>
        <v>0</v>
      </c>
      <c r="H389" s="358">
        <f t="shared" ref="H389:L389" si="89">H390</f>
        <v>0</v>
      </c>
      <c r="I389" s="358">
        <f t="shared" si="89"/>
        <v>0</v>
      </c>
      <c r="J389" s="358">
        <f t="shared" si="89"/>
        <v>0</v>
      </c>
      <c r="K389" s="358">
        <f t="shared" si="89"/>
        <v>0</v>
      </c>
      <c r="L389" s="358">
        <f t="shared" si="89"/>
        <v>0</v>
      </c>
      <c r="M389" s="789">
        <f>J389+K389+L389</f>
        <v>0</v>
      </c>
    </row>
    <row r="390" spans="1:13" x14ac:dyDescent="0.45">
      <c r="A390" s="785">
        <v>22</v>
      </c>
      <c r="B390" s="786"/>
      <c r="C390" s="787"/>
      <c r="D390" s="787"/>
      <c r="E390" s="786"/>
      <c r="F390" s="788" t="s">
        <v>26</v>
      </c>
      <c r="G390" s="358"/>
      <c r="H390" s="358"/>
      <c r="I390" s="358"/>
      <c r="J390" s="358"/>
      <c r="K390" s="358"/>
      <c r="L390" s="358"/>
      <c r="M390" s="789">
        <f t="shared" ref="M390:M409" si="90">J390+K390+L390</f>
        <v>0</v>
      </c>
    </row>
    <row r="391" spans="1:13" x14ac:dyDescent="0.45">
      <c r="A391" s="785">
        <v>2202</v>
      </c>
      <c r="B391" s="786"/>
      <c r="C391" s="787"/>
      <c r="D391" s="787"/>
      <c r="E391" s="786"/>
      <c r="F391" s="788" t="s">
        <v>27</v>
      </c>
      <c r="G391" s="358">
        <f>G392+G395+G398+G400+G402+G404</f>
        <v>10000000</v>
      </c>
      <c r="H391" s="358">
        <f t="shared" ref="H391:L391" si="91">H392+H395+H398+H400+H402+H404</f>
        <v>0</v>
      </c>
      <c r="I391" s="358">
        <f t="shared" si="91"/>
        <v>0</v>
      </c>
      <c r="J391" s="358">
        <f t="shared" si="91"/>
        <v>10000000</v>
      </c>
      <c r="K391" s="358">
        <f t="shared" si="91"/>
        <v>10000000</v>
      </c>
      <c r="L391" s="358">
        <f t="shared" si="91"/>
        <v>10000000</v>
      </c>
      <c r="M391" s="789">
        <f t="shared" si="90"/>
        <v>30000000</v>
      </c>
    </row>
    <row r="392" spans="1:13" x14ac:dyDescent="0.45">
      <c r="A392" s="785">
        <v>220201</v>
      </c>
      <c r="B392" s="786"/>
      <c r="C392" s="787"/>
      <c r="D392" s="787"/>
      <c r="E392" s="786"/>
      <c r="F392" s="788" t="s">
        <v>28</v>
      </c>
      <c r="G392" s="358">
        <f>SUM(G393:G394)</f>
        <v>1250000</v>
      </c>
      <c r="H392" s="358">
        <f>SUM(H393:H394)</f>
        <v>0</v>
      </c>
      <c r="I392" s="358"/>
      <c r="J392" s="358">
        <f>SUM(J393:J394)</f>
        <v>1250000</v>
      </c>
      <c r="K392" s="358">
        <f>SUM(K393:K394)</f>
        <v>1250000</v>
      </c>
      <c r="L392" s="358">
        <f>SUM(L393:L394)</f>
        <v>1250000</v>
      </c>
      <c r="M392" s="789">
        <f t="shared" si="90"/>
        <v>3750000</v>
      </c>
    </row>
    <row r="393" spans="1:13" x14ac:dyDescent="0.45">
      <c r="A393" s="790">
        <v>22020101</v>
      </c>
      <c r="B393" s="791"/>
      <c r="C393" s="792"/>
      <c r="D393" s="792"/>
      <c r="E393" s="791"/>
      <c r="F393" s="793" t="s">
        <v>29</v>
      </c>
      <c r="G393" s="311">
        <v>500000</v>
      </c>
      <c r="H393" s="311"/>
      <c r="I393" s="311"/>
      <c r="J393" s="311">
        <v>500000</v>
      </c>
      <c r="K393" s="311">
        <v>500000</v>
      </c>
      <c r="L393" s="311">
        <v>500000</v>
      </c>
      <c r="M393" s="789">
        <f t="shared" si="90"/>
        <v>1500000</v>
      </c>
    </row>
    <row r="394" spans="1:13" x14ac:dyDescent="0.45">
      <c r="A394" s="790">
        <v>22020102</v>
      </c>
      <c r="B394" s="791"/>
      <c r="C394" s="792"/>
      <c r="D394" s="792"/>
      <c r="E394" s="791"/>
      <c r="F394" s="793" t="s">
        <v>30</v>
      </c>
      <c r="G394" s="311">
        <v>750000</v>
      </c>
      <c r="H394" s="311"/>
      <c r="I394" s="311"/>
      <c r="J394" s="311">
        <v>750000</v>
      </c>
      <c r="K394" s="311">
        <v>750000</v>
      </c>
      <c r="L394" s="311">
        <v>750000</v>
      </c>
      <c r="M394" s="789">
        <f t="shared" si="90"/>
        <v>2250000</v>
      </c>
    </row>
    <row r="395" spans="1:13" x14ac:dyDescent="0.45">
      <c r="A395" s="785">
        <v>220202</v>
      </c>
      <c r="B395" s="786"/>
      <c r="C395" s="787"/>
      <c r="D395" s="787"/>
      <c r="E395" s="786"/>
      <c r="F395" s="788" t="s">
        <v>31</v>
      </c>
      <c r="G395" s="358">
        <f>SUM(G396:G397)</f>
        <v>250000</v>
      </c>
      <c r="H395" s="358">
        <f>SUM(H396:H397)</f>
        <v>0</v>
      </c>
      <c r="I395" s="358"/>
      <c r="J395" s="358">
        <f>SUM(J396:J397)</f>
        <v>250000</v>
      </c>
      <c r="K395" s="358">
        <f>SUM(K396:K397)</f>
        <v>250000</v>
      </c>
      <c r="L395" s="358">
        <f>SUM(L396:L397)</f>
        <v>250000</v>
      </c>
      <c r="M395" s="789">
        <f t="shared" si="90"/>
        <v>750000</v>
      </c>
    </row>
    <row r="396" spans="1:13" x14ac:dyDescent="0.45">
      <c r="A396" s="790">
        <v>22020201</v>
      </c>
      <c r="B396" s="791"/>
      <c r="C396" s="792"/>
      <c r="D396" s="792"/>
      <c r="E396" s="791"/>
      <c r="F396" s="793" t="s">
        <v>32</v>
      </c>
      <c r="G396" s="311">
        <v>200000</v>
      </c>
      <c r="H396" s="311"/>
      <c r="I396" s="311"/>
      <c r="J396" s="311">
        <v>200000</v>
      </c>
      <c r="K396" s="311">
        <v>200000</v>
      </c>
      <c r="L396" s="311">
        <v>200000</v>
      </c>
      <c r="M396" s="789">
        <f t="shared" si="90"/>
        <v>600000</v>
      </c>
    </row>
    <row r="397" spans="1:13" x14ac:dyDescent="0.45">
      <c r="A397" s="790">
        <v>22020202</v>
      </c>
      <c r="B397" s="791"/>
      <c r="C397" s="792"/>
      <c r="D397" s="792"/>
      <c r="E397" s="791"/>
      <c r="F397" s="793" t="s">
        <v>33</v>
      </c>
      <c r="G397" s="311">
        <v>50000</v>
      </c>
      <c r="H397" s="311"/>
      <c r="I397" s="311"/>
      <c r="J397" s="311">
        <v>50000</v>
      </c>
      <c r="K397" s="311">
        <v>50000</v>
      </c>
      <c r="L397" s="311">
        <v>50000</v>
      </c>
      <c r="M397" s="789">
        <f t="shared" si="90"/>
        <v>150000</v>
      </c>
    </row>
    <row r="398" spans="1:13" x14ac:dyDescent="0.45">
      <c r="A398" s="785">
        <v>220203</v>
      </c>
      <c r="B398" s="786"/>
      <c r="C398" s="787"/>
      <c r="D398" s="787"/>
      <c r="E398" s="786"/>
      <c r="F398" s="788" t="s">
        <v>37</v>
      </c>
      <c r="G398" s="358">
        <f>SUM(G399:G399)</f>
        <v>250000</v>
      </c>
      <c r="H398" s="358">
        <f>SUM(H399:H399)</f>
        <v>0</v>
      </c>
      <c r="I398" s="358"/>
      <c r="J398" s="358">
        <f>SUM(J399:J399)</f>
        <v>250000</v>
      </c>
      <c r="K398" s="358">
        <f>SUM(K399:K399)</f>
        <v>250000</v>
      </c>
      <c r="L398" s="358">
        <f>SUM(L399:L399)</f>
        <v>250000</v>
      </c>
      <c r="M398" s="789">
        <f t="shared" si="90"/>
        <v>750000</v>
      </c>
    </row>
    <row r="399" spans="1:13" ht="37" x14ac:dyDescent="0.45">
      <c r="A399" s="790">
        <v>22020301</v>
      </c>
      <c r="B399" s="791"/>
      <c r="C399" s="792"/>
      <c r="D399" s="792"/>
      <c r="E399" s="791"/>
      <c r="F399" s="793" t="s">
        <v>38</v>
      </c>
      <c r="G399" s="311">
        <v>250000</v>
      </c>
      <c r="H399" s="311"/>
      <c r="I399" s="311"/>
      <c r="J399" s="311">
        <v>250000</v>
      </c>
      <c r="K399" s="311">
        <v>250000</v>
      </c>
      <c r="L399" s="311">
        <v>250000</v>
      </c>
      <c r="M399" s="789">
        <f t="shared" si="90"/>
        <v>750000</v>
      </c>
    </row>
    <row r="400" spans="1:13" x14ac:dyDescent="0.45">
      <c r="A400" s="785">
        <v>220204</v>
      </c>
      <c r="B400" s="786"/>
      <c r="C400" s="787"/>
      <c r="D400" s="787"/>
      <c r="E400" s="786"/>
      <c r="F400" s="788" t="s">
        <v>42</v>
      </c>
      <c r="G400" s="358">
        <f>SUM(G401:G401)</f>
        <v>500000</v>
      </c>
      <c r="H400" s="358">
        <f>SUM(H401:H401)</f>
        <v>0</v>
      </c>
      <c r="I400" s="358"/>
      <c r="J400" s="358">
        <f>SUM(J401:J401)</f>
        <v>500000</v>
      </c>
      <c r="K400" s="358">
        <f>SUM(K401:K401)</f>
        <v>500000</v>
      </c>
      <c r="L400" s="358">
        <f>SUM(L401:L401)</f>
        <v>500000</v>
      </c>
      <c r="M400" s="789">
        <f t="shared" si="90"/>
        <v>1500000</v>
      </c>
    </row>
    <row r="401" spans="1:13" x14ac:dyDescent="0.45">
      <c r="A401" s="790">
        <v>22020402</v>
      </c>
      <c r="B401" s="791"/>
      <c r="C401" s="792"/>
      <c r="D401" s="792"/>
      <c r="E401" s="791"/>
      <c r="F401" s="793" t="s">
        <v>44</v>
      </c>
      <c r="G401" s="311">
        <v>500000</v>
      </c>
      <c r="H401" s="311"/>
      <c r="I401" s="311"/>
      <c r="J401" s="311">
        <v>500000</v>
      </c>
      <c r="K401" s="311">
        <v>500000</v>
      </c>
      <c r="L401" s="311">
        <v>500000</v>
      </c>
      <c r="M401" s="789">
        <f t="shared" si="90"/>
        <v>1500000</v>
      </c>
    </row>
    <row r="402" spans="1:13" x14ac:dyDescent="0.45">
      <c r="A402" s="785">
        <v>220205</v>
      </c>
      <c r="B402" s="786"/>
      <c r="C402" s="787"/>
      <c r="D402" s="787"/>
      <c r="E402" s="786"/>
      <c r="F402" s="788" t="s">
        <v>49</v>
      </c>
      <c r="G402" s="358">
        <f>G403</f>
        <v>5000000</v>
      </c>
      <c r="H402" s="358">
        <f t="shared" ref="H402:L402" si="92">H403</f>
        <v>0</v>
      </c>
      <c r="I402" s="358">
        <f t="shared" si="92"/>
        <v>0</v>
      </c>
      <c r="J402" s="358">
        <f t="shared" si="92"/>
        <v>5000000</v>
      </c>
      <c r="K402" s="358">
        <f t="shared" si="92"/>
        <v>5000000</v>
      </c>
      <c r="L402" s="358">
        <f t="shared" si="92"/>
        <v>5000000</v>
      </c>
      <c r="M402" s="789">
        <f t="shared" si="90"/>
        <v>15000000</v>
      </c>
    </row>
    <row r="403" spans="1:13" x14ac:dyDescent="0.45">
      <c r="A403" s="790">
        <v>22020501</v>
      </c>
      <c r="B403" s="791"/>
      <c r="C403" s="792"/>
      <c r="D403" s="792"/>
      <c r="E403" s="791"/>
      <c r="F403" s="793" t="s">
        <v>50</v>
      </c>
      <c r="G403" s="311">
        <v>5000000</v>
      </c>
      <c r="H403" s="311"/>
      <c r="I403" s="311"/>
      <c r="J403" s="311">
        <v>5000000</v>
      </c>
      <c r="K403" s="311">
        <v>5000000</v>
      </c>
      <c r="L403" s="311">
        <v>5000000</v>
      </c>
      <c r="M403" s="789">
        <f t="shared" si="90"/>
        <v>15000000</v>
      </c>
    </row>
    <row r="404" spans="1:13" x14ac:dyDescent="0.45">
      <c r="A404" s="785">
        <v>220210</v>
      </c>
      <c r="B404" s="786"/>
      <c r="C404" s="787"/>
      <c r="D404" s="787"/>
      <c r="E404" s="786"/>
      <c r="F404" s="788" t="s">
        <v>57</v>
      </c>
      <c r="G404" s="358">
        <f>SUM(G405:G409)</f>
        <v>2750000</v>
      </c>
      <c r="H404" s="358">
        <f>SUM(H405:H409)</f>
        <v>0</v>
      </c>
      <c r="I404" s="358"/>
      <c r="J404" s="358">
        <f>SUM(J405:J409)</f>
        <v>2750000</v>
      </c>
      <c r="K404" s="358">
        <f>SUM(K405:K409)</f>
        <v>2750000</v>
      </c>
      <c r="L404" s="358">
        <f>SUM(L405:L409)</f>
        <v>2750000</v>
      </c>
      <c r="M404" s="789">
        <f t="shared" si="90"/>
        <v>8250000</v>
      </c>
    </row>
    <row r="405" spans="1:13" x14ac:dyDescent="0.45">
      <c r="A405" s="790">
        <v>22021003</v>
      </c>
      <c r="B405" s="791"/>
      <c r="C405" s="792"/>
      <c r="D405" s="792"/>
      <c r="E405" s="791"/>
      <c r="F405" s="793" t="s">
        <v>60</v>
      </c>
      <c r="G405" s="311">
        <v>250000</v>
      </c>
      <c r="H405" s="311"/>
      <c r="I405" s="311"/>
      <c r="J405" s="311">
        <v>250000</v>
      </c>
      <c r="K405" s="311">
        <v>250000</v>
      </c>
      <c r="L405" s="311">
        <v>250000</v>
      </c>
      <c r="M405" s="789">
        <f t="shared" si="90"/>
        <v>750000</v>
      </c>
    </row>
    <row r="406" spans="1:13" ht="37" x14ac:dyDescent="0.45">
      <c r="A406" s="790">
        <v>22021014</v>
      </c>
      <c r="B406" s="791"/>
      <c r="C406" s="792"/>
      <c r="D406" s="792"/>
      <c r="E406" s="791"/>
      <c r="F406" s="793" t="s">
        <v>224</v>
      </c>
      <c r="G406" s="311">
        <v>250000</v>
      </c>
      <c r="H406" s="311"/>
      <c r="I406" s="311"/>
      <c r="J406" s="311">
        <v>250000</v>
      </c>
      <c r="K406" s="311">
        <v>250000</v>
      </c>
      <c r="L406" s="311">
        <v>250000</v>
      </c>
      <c r="M406" s="789">
        <f t="shared" si="90"/>
        <v>750000</v>
      </c>
    </row>
    <row r="407" spans="1:13" x14ac:dyDescent="0.45">
      <c r="A407" s="790">
        <v>22021021</v>
      </c>
      <c r="B407" s="791"/>
      <c r="C407" s="792"/>
      <c r="D407" s="792"/>
      <c r="E407" s="791"/>
      <c r="F407" s="793" t="s">
        <v>225</v>
      </c>
      <c r="G407" s="311">
        <v>1500000</v>
      </c>
      <c r="H407" s="311"/>
      <c r="I407" s="311"/>
      <c r="J407" s="311">
        <v>1500000</v>
      </c>
      <c r="K407" s="311">
        <v>1500000</v>
      </c>
      <c r="L407" s="311">
        <v>1500000</v>
      </c>
      <c r="M407" s="789">
        <f t="shared" si="90"/>
        <v>4500000</v>
      </c>
    </row>
    <row r="408" spans="1:13" x14ac:dyDescent="0.45">
      <c r="A408" s="790">
        <v>22021031</v>
      </c>
      <c r="B408" s="791"/>
      <c r="C408" s="792"/>
      <c r="D408" s="792"/>
      <c r="E408" s="791"/>
      <c r="F408" s="793" t="s">
        <v>317</v>
      </c>
      <c r="G408" s="311">
        <v>250000</v>
      </c>
      <c r="H408" s="311"/>
      <c r="I408" s="311"/>
      <c r="J408" s="311">
        <v>250000</v>
      </c>
      <c r="K408" s="311">
        <v>250000</v>
      </c>
      <c r="L408" s="311">
        <v>250000</v>
      </c>
      <c r="M408" s="789">
        <f t="shared" si="90"/>
        <v>750000</v>
      </c>
    </row>
    <row r="409" spans="1:13" x14ac:dyDescent="0.45">
      <c r="A409" s="790">
        <v>22021038</v>
      </c>
      <c r="B409" s="791"/>
      <c r="C409" s="792"/>
      <c r="D409" s="792"/>
      <c r="E409" s="791"/>
      <c r="F409" s="793" t="s">
        <v>228</v>
      </c>
      <c r="G409" s="311">
        <v>500000</v>
      </c>
      <c r="H409" s="311"/>
      <c r="I409" s="311"/>
      <c r="J409" s="311">
        <v>500000</v>
      </c>
      <c r="K409" s="311">
        <v>500000</v>
      </c>
      <c r="L409" s="311">
        <v>500000</v>
      </c>
      <c r="M409" s="789">
        <f t="shared" si="90"/>
        <v>1500000</v>
      </c>
    </row>
    <row r="410" spans="1:13" x14ac:dyDescent="0.45">
      <c r="F410" s="796" t="s">
        <v>85</v>
      </c>
      <c r="G410" s="795"/>
      <c r="H410" s="795"/>
      <c r="I410" s="797"/>
      <c r="J410" s="795"/>
      <c r="K410" s="795"/>
      <c r="L410" s="795"/>
      <c r="M410" s="798"/>
    </row>
    <row r="411" spans="1:13" x14ac:dyDescent="0.45">
      <c r="F411" s="800"/>
      <c r="G411" s="801"/>
      <c r="H411" s="802"/>
      <c r="I411" s="797"/>
      <c r="J411" s="803"/>
      <c r="K411" s="803"/>
      <c r="L411" s="803"/>
      <c r="M411" s="804"/>
    </row>
    <row r="412" spans="1:13" x14ac:dyDescent="0.45">
      <c r="F412" s="800" t="s">
        <v>86</v>
      </c>
      <c r="G412" s="805"/>
      <c r="H412" s="805"/>
      <c r="I412" s="805"/>
      <c r="J412" s="805"/>
      <c r="K412" s="805"/>
      <c r="L412" s="805"/>
      <c r="M412" s="806">
        <f>SUM(J412:L412)</f>
        <v>0</v>
      </c>
    </row>
    <row r="413" spans="1:13" x14ac:dyDescent="0.45">
      <c r="F413" s="800" t="s">
        <v>87</v>
      </c>
      <c r="G413" s="805">
        <f>SUM(G391)</f>
        <v>10000000</v>
      </c>
      <c r="H413" s="805">
        <f t="shared" ref="H413:L413" si="93">SUM(H391)</f>
        <v>0</v>
      </c>
      <c r="I413" s="805">
        <f t="shared" si="93"/>
        <v>0</v>
      </c>
      <c r="J413" s="805">
        <f t="shared" si="93"/>
        <v>10000000</v>
      </c>
      <c r="K413" s="805">
        <f t="shared" si="93"/>
        <v>10000000</v>
      </c>
      <c r="L413" s="805">
        <f t="shared" si="93"/>
        <v>10000000</v>
      </c>
      <c r="M413" s="806">
        <f t="shared" ref="M413:M416" si="94">SUM(J413:L413)</f>
        <v>30000000</v>
      </c>
    </row>
    <row r="414" spans="1:13" x14ac:dyDescent="0.45">
      <c r="F414" s="800" t="s">
        <v>69</v>
      </c>
      <c r="G414" s="805"/>
      <c r="H414" s="805"/>
      <c r="I414" s="805"/>
      <c r="J414" s="805"/>
      <c r="K414" s="805"/>
      <c r="L414" s="805"/>
      <c r="M414" s="806">
        <f t="shared" si="94"/>
        <v>0</v>
      </c>
    </row>
    <row r="415" spans="1:13" x14ac:dyDescent="0.45">
      <c r="F415" s="800"/>
      <c r="G415" s="805"/>
      <c r="H415" s="805"/>
      <c r="I415" s="805"/>
      <c r="J415" s="805"/>
      <c r="K415" s="805"/>
      <c r="L415" s="805"/>
      <c r="M415" s="806">
        <f t="shared" si="94"/>
        <v>0</v>
      </c>
    </row>
    <row r="416" spans="1:13" x14ac:dyDescent="0.45">
      <c r="F416" s="800" t="s">
        <v>88</v>
      </c>
      <c r="G416" s="807">
        <f>SUM(G412:G414)</f>
        <v>10000000</v>
      </c>
      <c r="H416" s="807">
        <f t="shared" ref="H416:L416" si="95">SUM(H412:H414)</f>
        <v>0</v>
      </c>
      <c r="I416" s="807"/>
      <c r="J416" s="807">
        <f t="shared" si="95"/>
        <v>10000000</v>
      </c>
      <c r="K416" s="807">
        <f t="shared" si="95"/>
        <v>10000000</v>
      </c>
      <c r="L416" s="807">
        <f t="shared" si="95"/>
        <v>10000000</v>
      </c>
      <c r="M416" s="806">
        <f t="shared" si="94"/>
        <v>30000000</v>
      </c>
    </row>
    <row r="419" spans="1:13" x14ac:dyDescent="0.45">
      <c r="A419" s="931" t="s">
        <v>0</v>
      </c>
      <c r="B419" s="931"/>
      <c r="C419" s="931"/>
      <c r="D419" s="931"/>
      <c r="E419" s="931"/>
      <c r="F419" s="931"/>
      <c r="G419" s="931"/>
      <c r="H419" s="931"/>
      <c r="I419" s="931"/>
      <c r="J419" s="931"/>
      <c r="K419" s="931"/>
      <c r="L419" s="931"/>
      <c r="M419" s="931"/>
    </row>
    <row r="420" spans="1:13" x14ac:dyDescent="0.45">
      <c r="A420" s="930" t="s">
        <v>1323</v>
      </c>
      <c r="B420" s="930"/>
      <c r="C420" s="930"/>
      <c r="D420" s="930"/>
      <c r="E420" s="930"/>
      <c r="F420" s="930"/>
      <c r="G420" s="930"/>
      <c r="H420" s="930"/>
      <c r="I420" s="930"/>
      <c r="J420" s="930"/>
      <c r="K420" s="930"/>
      <c r="L420" s="930"/>
      <c r="M420" s="930"/>
    </row>
    <row r="421" spans="1:13" ht="74" x14ac:dyDescent="0.45">
      <c r="A421" s="781" t="s">
        <v>1</v>
      </c>
      <c r="B421" s="781" t="s">
        <v>2</v>
      </c>
      <c r="C421" s="781" t="s">
        <v>3</v>
      </c>
      <c r="D421" s="781" t="s">
        <v>4</v>
      </c>
      <c r="E421" s="781" t="s">
        <v>5</v>
      </c>
      <c r="F421" s="783" t="s">
        <v>6</v>
      </c>
      <c r="G421" s="781" t="s">
        <v>7</v>
      </c>
      <c r="H421" s="781" t="s">
        <v>8</v>
      </c>
      <c r="I421" s="781"/>
      <c r="J421" s="781" t="s">
        <v>9</v>
      </c>
      <c r="K421" s="781" t="s">
        <v>10</v>
      </c>
      <c r="L421" s="781" t="s">
        <v>11</v>
      </c>
      <c r="M421" s="784" t="s">
        <v>12</v>
      </c>
    </row>
    <row r="422" spans="1:13" x14ac:dyDescent="0.45">
      <c r="A422" s="785">
        <v>2</v>
      </c>
      <c r="B422" s="786"/>
      <c r="C422" s="787"/>
      <c r="D422" s="787"/>
      <c r="E422" s="786"/>
      <c r="F422" s="788" t="s">
        <v>18</v>
      </c>
      <c r="G422" s="358">
        <f>G423</f>
        <v>70000000</v>
      </c>
      <c r="H422" s="358">
        <f t="shared" ref="H422:L422" si="96">H423</f>
        <v>0</v>
      </c>
      <c r="I422" s="358">
        <f t="shared" si="96"/>
        <v>0</v>
      </c>
      <c r="J422" s="358">
        <f t="shared" si="96"/>
        <v>70000000</v>
      </c>
      <c r="K422" s="358">
        <f t="shared" si="96"/>
        <v>70000000</v>
      </c>
      <c r="L422" s="358">
        <f t="shared" si="96"/>
        <v>70000000</v>
      </c>
      <c r="M422" s="789">
        <f>J422+K422+L422</f>
        <v>210000000</v>
      </c>
    </row>
    <row r="423" spans="1:13" x14ac:dyDescent="0.45">
      <c r="A423" s="785">
        <v>22</v>
      </c>
      <c r="B423" s="786"/>
      <c r="C423" s="787"/>
      <c r="D423" s="787"/>
      <c r="E423" s="786"/>
      <c r="F423" s="788" t="s">
        <v>26</v>
      </c>
      <c r="G423" s="358">
        <f>SUM(G424)</f>
        <v>70000000</v>
      </c>
      <c r="H423" s="358">
        <f t="shared" ref="H423:L423" si="97">SUM(H424)</f>
        <v>0</v>
      </c>
      <c r="I423" s="358">
        <f t="shared" si="97"/>
        <v>0</v>
      </c>
      <c r="J423" s="358">
        <f t="shared" si="97"/>
        <v>70000000</v>
      </c>
      <c r="K423" s="358">
        <f t="shared" si="97"/>
        <v>70000000</v>
      </c>
      <c r="L423" s="358">
        <f t="shared" si="97"/>
        <v>70000000</v>
      </c>
      <c r="M423" s="789">
        <f t="shared" ref="M423:M433" si="98">J423+K423+L423</f>
        <v>210000000</v>
      </c>
    </row>
    <row r="424" spans="1:13" x14ac:dyDescent="0.45">
      <c r="A424" s="785">
        <v>2202</v>
      </c>
      <c r="B424" s="786"/>
      <c r="C424" s="787"/>
      <c r="D424" s="787"/>
      <c r="E424" s="786"/>
      <c r="F424" s="788" t="s">
        <v>27</v>
      </c>
      <c r="G424" s="358">
        <f>G425+G428+G430+G432</f>
        <v>70000000</v>
      </c>
      <c r="H424" s="358">
        <f t="shared" ref="H424:L424" si="99">H425+H428+H430+H432</f>
        <v>0</v>
      </c>
      <c r="I424" s="358">
        <f t="shared" si="99"/>
        <v>0</v>
      </c>
      <c r="J424" s="358">
        <f t="shared" si="99"/>
        <v>70000000</v>
      </c>
      <c r="K424" s="358">
        <f t="shared" si="99"/>
        <v>70000000</v>
      </c>
      <c r="L424" s="358">
        <f t="shared" si="99"/>
        <v>70000000</v>
      </c>
      <c r="M424" s="789">
        <f t="shared" si="98"/>
        <v>210000000</v>
      </c>
    </row>
    <row r="425" spans="1:13" x14ac:dyDescent="0.45">
      <c r="A425" s="785">
        <v>220201</v>
      </c>
      <c r="B425" s="786"/>
      <c r="C425" s="787"/>
      <c r="D425" s="787"/>
      <c r="E425" s="786"/>
      <c r="F425" s="788" t="s">
        <v>28</v>
      </c>
      <c r="G425" s="358">
        <f>SUM(G426:G427)</f>
        <v>12000000</v>
      </c>
      <c r="H425" s="358">
        <f>SUM(H426:H427)</f>
        <v>0</v>
      </c>
      <c r="I425" s="358"/>
      <c r="J425" s="358">
        <f>SUM(J426:J427)</f>
        <v>12000000</v>
      </c>
      <c r="K425" s="358">
        <f>SUM(K426:K427)</f>
        <v>12000000</v>
      </c>
      <c r="L425" s="358">
        <f>SUM(L426:L427)</f>
        <v>12000000</v>
      </c>
      <c r="M425" s="789">
        <f t="shared" si="98"/>
        <v>36000000</v>
      </c>
    </row>
    <row r="426" spans="1:13" x14ac:dyDescent="0.45">
      <c r="A426" s="790">
        <v>22020101</v>
      </c>
      <c r="B426" s="791"/>
      <c r="C426" s="792"/>
      <c r="D426" s="792"/>
      <c r="E426" s="791"/>
      <c r="F426" s="793" t="s">
        <v>29</v>
      </c>
      <c r="G426" s="311">
        <v>5000000</v>
      </c>
      <c r="H426" s="311"/>
      <c r="I426" s="311"/>
      <c r="J426" s="311">
        <v>5000000</v>
      </c>
      <c r="K426" s="311">
        <v>5000000</v>
      </c>
      <c r="L426" s="311">
        <v>5000000</v>
      </c>
      <c r="M426" s="789">
        <f t="shared" si="98"/>
        <v>15000000</v>
      </c>
    </row>
    <row r="427" spans="1:13" x14ac:dyDescent="0.45">
      <c r="A427" s="790">
        <v>22020102</v>
      </c>
      <c r="B427" s="791"/>
      <c r="C427" s="792"/>
      <c r="D427" s="792"/>
      <c r="E427" s="791"/>
      <c r="F427" s="793" t="s">
        <v>30</v>
      </c>
      <c r="G427" s="311">
        <v>7000000</v>
      </c>
      <c r="H427" s="311"/>
      <c r="I427" s="311"/>
      <c r="J427" s="311">
        <v>7000000</v>
      </c>
      <c r="K427" s="311">
        <v>7000000</v>
      </c>
      <c r="L427" s="311">
        <v>7000000</v>
      </c>
      <c r="M427" s="789">
        <f t="shared" si="98"/>
        <v>21000000</v>
      </c>
    </row>
    <row r="428" spans="1:13" x14ac:dyDescent="0.45">
      <c r="A428" s="785">
        <v>220203</v>
      </c>
      <c r="B428" s="786"/>
      <c r="C428" s="787"/>
      <c r="D428" s="787"/>
      <c r="E428" s="786"/>
      <c r="F428" s="788" t="s">
        <v>37</v>
      </c>
      <c r="G428" s="358">
        <f>SUM(G429:G429)</f>
        <v>30000000</v>
      </c>
      <c r="H428" s="358">
        <f>SUM(H429:H429)</f>
        <v>0</v>
      </c>
      <c r="I428" s="358"/>
      <c r="J428" s="358">
        <f>SUM(J429:J429)</f>
        <v>30000000</v>
      </c>
      <c r="K428" s="358">
        <f>SUM(K429:K429)</f>
        <v>30000000</v>
      </c>
      <c r="L428" s="358">
        <f>SUM(L429:L429)</f>
        <v>30000000</v>
      </c>
      <c r="M428" s="789">
        <f t="shared" si="98"/>
        <v>90000000</v>
      </c>
    </row>
    <row r="429" spans="1:13" x14ac:dyDescent="0.45">
      <c r="A429" s="790">
        <v>22020305</v>
      </c>
      <c r="B429" s="791"/>
      <c r="C429" s="792"/>
      <c r="D429" s="792"/>
      <c r="E429" s="791"/>
      <c r="F429" s="793" t="s">
        <v>41</v>
      </c>
      <c r="G429" s="311">
        <v>30000000</v>
      </c>
      <c r="H429" s="311"/>
      <c r="I429" s="311"/>
      <c r="J429" s="311">
        <v>30000000</v>
      </c>
      <c r="K429" s="311">
        <v>30000000</v>
      </c>
      <c r="L429" s="311">
        <v>30000000</v>
      </c>
      <c r="M429" s="789">
        <f t="shared" si="98"/>
        <v>90000000</v>
      </c>
    </row>
    <row r="430" spans="1:13" x14ac:dyDescent="0.45">
      <c r="A430" s="785">
        <v>220204</v>
      </c>
      <c r="B430" s="786"/>
      <c r="C430" s="787"/>
      <c r="D430" s="787"/>
      <c r="E430" s="786"/>
      <c r="F430" s="788" t="s">
        <v>42</v>
      </c>
      <c r="G430" s="358">
        <f>SUM(G431:G431)</f>
        <v>13000000</v>
      </c>
      <c r="H430" s="358">
        <f>SUM(H431:H431)</f>
        <v>0</v>
      </c>
      <c r="I430" s="358"/>
      <c r="J430" s="358">
        <f>SUM(J431:J431)</f>
        <v>13000000</v>
      </c>
      <c r="K430" s="358">
        <f>SUM(K431:K431)</f>
        <v>13000000</v>
      </c>
      <c r="L430" s="358">
        <f>SUM(L431:L431)</f>
        <v>13000000</v>
      </c>
      <c r="M430" s="789">
        <f t="shared" si="98"/>
        <v>39000000</v>
      </c>
    </row>
    <row r="431" spans="1:13" x14ac:dyDescent="0.45">
      <c r="A431" s="790">
        <v>22020402</v>
      </c>
      <c r="B431" s="791"/>
      <c r="C431" s="792"/>
      <c r="D431" s="792"/>
      <c r="E431" s="791"/>
      <c r="F431" s="793" t="s">
        <v>44</v>
      </c>
      <c r="G431" s="311">
        <v>13000000</v>
      </c>
      <c r="H431" s="311"/>
      <c r="I431" s="311"/>
      <c r="J431" s="311">
        <v>13000000</v>
      </c>
      <c r="K431" s="311">
        <v>13000000</v>
      </c>
      <c r="L431" s="311">
        <v>13000000</v>
      </c>
      <c r="M431" s="789">
        <f t="shared" si="98"/>
        <v>39000000</v>
      </c>
    </row>
    <row r="432" spans="1:13" x14ac:dyDescent="0.45">
      <c r="A432" s="785">
        <v>220210</v>
      </c>
      <c r="B432" s="786"/>
      <c r="C432" s="787"/>
      <c r="D432" s="787"/>
      <c r="E432" s="786"/>
      <c r="F432" s="788" t="s">
        <v>57</v>
      </c>
      <c r="G432" s="358">
        <f>SUM(G433:G433)</f>
        <v>15000000</v>
      </c>
      <c r="H432" s="358">
        <f>SUM(H433:H433)</f>
        <v>0</v>
      </c>
      <c r="I432" s="358"/>
      <c r="J432" s="358">
        <f>SUM(J433:J433)</f>
        <v>15000000</v>
      </c>
      <c r="K432" s="358">
        <f>SUM(K433:K433)</f>
        <v>15000000</v>
      </c>
      <c r="L432" s="358">
        <f>SUM(L433:L433)</f>
        <v>15000000</v>
      </c>
      <c r="M432" s="789">
        <f t="shared" si="98"/>
        <v>45000000</v>
      </c>
    </row>
    <row r="433" spans="1:13" x14ac:dyDescent="0.45">
      <c r="A433" s="790">
        <v>22021007</v>
      </c>
      <c r="B433" s="791"/>
      <c r="C433" s="792"/>
      <c r="D433" s="792"/>
      <c r="E433" s="791"/>
      <c r="F433" s="793" t="s">
        <v>63</v>
      </c>
      <c r="G433" s="311">
        <v>15000000</v>
      </c>
      <c r="H433" s="311"/>
      <c r="I433" s="311"/>
      <c r="J433" s="311">
        <v>15000000</v>
      </c>
      <c r="K433" s="311">
        <v>15000000</v>
      </c>
      <c r="L433" s="311">
        <v>15000000</v>
      </c>
      <c r="M433" s="789">
        <f t="shared" si="98"/>
        <v>45000000</v>
      </c>
    </row>
    <row r="434" spans="1:13" x14ac:dyDescent="0.45">
      <c r="A434" s="795"/>
      <c r="B434" s="795"/>
      <c r="C434" s="795"/>
      <c r="D434" s="795"/>
      <c r="E434" s="795"/>
      <c r="F434" s="785" t="s">
        <v>85</v>
      </c>
      <c r="G434" s="790"/>
      <c r="H434" s="809"/>
      <c r="I434" s="797"/>
      <c r="J434" s="809"/>
      <c r="K434" s="809"/>
      <c r="L434" s="809"/>
      <c r="M434" s="80">
        <f t="shared" ref="M434:M440" si="100">SUM(J434:L434)</f>
        <v>0</v>
      </c>
    </row>
    <row r="435" spans="1:13" x14ac:dyDescent="0.45">
      <c r="A435" s="799"/>
      <c r="B435" s="799"/>
      <c r="C435" s="799"/>
      <c r="D435" s="799"/>
      <c r="E435" s="799"/>
      <c r="F435" s="810"/>
      <c r="G435" s="811"/>
      <c r="H435" s="812"/>
      <c r="I435" s="797"/>
      <c r="J435" s="812"/>
      <c r="K435" s="812"/>
      <c r="L435" s="812"/>
      <c r="M435" s="80">
        <f t="shared" si="100"/>
        <v>0</v>
      </c>
    </row>
    <row r="436" spans="1:13" x14ac:dyDescent="0.45">
      <c r="A436" s="799"/>
      <c r="B436" s="799"/>
      <c r="C436" s="799"/>
      <c r="D436" s="799"/>
      <c r="E436" s="799"/>
      <c r="F436" s="800" t="s">
        <v>86</v>
      </c>
      <c r="G436" s="805"/>
      <c r="H436" s="805"/>
      <c r="I436" s="805"/>
      <c r="J436" s="805"/>
      <c r="K436" s="805"/>
      <c r="L436" s="805"/>
      <c r="M436" s="80">
        <f t="shared" si="100"/>
        <v>0</v>
      </c>
    </row>
    <row r="437" spans="1:13" x14ac:dyDescent="0.45">
      <c r="A437" s="799"/>
      <c r="B437" s="799"/>
      <c r="C437" s="799"/>
      <c r="D437" s="799"/>
      <c r="E437" s="799"/>
      <c r="F437" s="800" t="s">
        <v>87</v>
      </c>
      <c r="G437" s="805">
        <f>SUM(G424)</f>
        <v>70000000</v>
      </c>
      <c r="H437" s="805">
        <f t="shared" ref="H437:L437" si="101">SUM(H424)</f>
        <v>0</v>
      </c>
      <c r="I437" s="805">
        <f t="shared" si="101"/>
        <v>0</v>
      </c>
      <c r="J437" s="805">
        <f t="shared" si="101"/>
        <v>70000000</v>
      </c>
      <c r="K437" s="805">
        <f t="shared" si="101"/>
        <v>70000000</v>
      </c>
      <c r="L437" s="805">
        <f t="shared" si="101"/>
        <v>70000000</v>
      </c>
      <c r="M437" s="80">
        <f t="shared" si="100"/>
        <v>210000000</v>
      </c>
    </row>
    <row r="438" spans="1:13" x14ac:dyDescent="0.45">
      <c r="A438" s="799"/>
      <c r="B438" s="799"/>
      <c r="C438" s="799"/>
      <c r="D438" s="799"/>
      <c r="E438" s="799"/>
      <c r="F438" s="800" t="s">
        <v>69</v>
      </c>
      <c r="G438" s="805"/>
      <c r="H438" s="813"/>
      <c r="I438" s="805"/>
      <c r="J438" s="813"/>
      <c r="K438" s="813"/>
      <c r="L438" s="813"/>
      <c r="M438" s="80">
        <f t="shared" si="100"/>
        <v>0</v>
      </c>
    </row>
    <row r="439" spans="1:13" x14ac:dyDescent="0.45">
      <c r="A439" s="799"/>
      <c r="B439" s="799"/>
      <c r="C439" s="799"/>
      <c r="D439" s="799"/>
      <c r="E439" s="799"/>
      <c r="F439" s="800"/>
      <c r="G439" s="805"/>
      <c r="H439" s="813"/>
      <c r="I439" s="805"/>
      <c r="J439" s="813"/>
      <c r="K439" s="813"/>
      <c r="L439" s="813"/>
      <c r="M439" s="80">
        <f t="shared" si="100"/>
        <v>0</v>
      </c>
    </row>
    <row r="440" spans="1:13" x14ac:dyDescent="0.45">
      <c r="A440" s="799"/>
      <c r="B440" s="799"/>
      <c r="C440" s="799"/>
      <c r="D440" s="799"/>
      <c r="E440" s="799"/>
      <c r="F440" s="800" t="s">
        <v>88</v>
      </c>
      <c r="G440" s="807">
        <f t="shared" ref="G440:L440" si="102">SUM(G436:G438)</f>
        <v>70000000</v>
      </c>
      <c r="H440" s="807">
        <f t="shared" si="102"/>
        <v>0</v>
      </c>
      <c r="I440" s="807">
        <f t="shared" si="102"/>
        <v>0</v>
      </c>
      <c r="J440" s="807">
        <f t="shared" si="102"/>
        <v>70000000</v>
      </c>
      <c r="K440" s="807">
        <f t="shared" si="102"/>
        <v>70000000</v>
      </c>
      <c r="L440" s="807">
        <f t="shared" si="102"/>
        <v>70000000</v>
      </c>
      <c r="M440" s="80">
        <f t="shared" si="100"/>
        <v>210000000</v>
      </c>
    </row>
    <row r="443" spans="1:13" x14ac:dyDescent="0.45">
      <c r="A443" s="931" t="s">
        <v>0</v>
      </c>
      <c r="B443" s="931"/>
      <c r="C443" s="931"/>
      <c r="D443" s="931"/>
      <c r="E443" s="931"/>
      <c r="F443" s="931"/>
      <c r="G443" s="931"/>
      <c r="H443" s="931"/>
      <c r="I443" s="931"/>
      <c r="J443" s="931"/>
      <c r="K443" s="931"/>
      <c r="L443" s="931"/>
      <c r="M443" s="931"/>
    </row>
    <row r="444" spans="1:13" x14ac:dyDescent="0.45">
      <c r="A444" s="930" t="s">
        <v>1324</v>
      </c>
      <c r="B444" s="930"/>
      <c r="C444" s="930"/>
      <c r="D444" s="930"/>
      <c r="E444" s="930"/>
      <c r="F444" s="930"/>
      <c r="G444" s="930"/>
      <c r="H444" s="930"/>
      <c r="I444" s="930"/>
      <c r="J444" s="930"/>
      <c r="K444" s="930"/>
      <c r="L444" s="930"/>
      <c r="M444" s="930"/>
    </row>
    <row r="445" spans="1:13" ht="74" x14ac:dyDescent="0.45">
      <c r="A445" s="781" t="s">
        <v>1</v>
      </c>
      <c r="B445" s="781" t="s">
        <v>2</v>
      </c>
      <c r="C445" s="781" t="s">
        <v>3</v>
      </c>
      <c r="D445" s="781" t="s">
        <v>4</v>
      </c>
      <c r="E445" s="781" t="s">
        <v>5</v>
      </c>
      <c r="F445" s="783" t="s">
        <v>6</v>
      </c>
      <c r="G445" s="781" t="s">
        <v>7</v>
      </c>
      <c r="H445" s="781" t="s">
        <v>8</v>
      </c>
      <c r="I445" s="781"/>
      <c r="J445" s="781" t="s">
        <v>9</v>
      </c>
      <c r="K445" s="781" t="s">
        <v>10</v>
      </c>
      <c r="L445" s="781" t="s">
        <v>11</v>
      </c>
      <c r="M445" s="784" t="s">
        <v>12</v>
      </c>
    </row>
    <row r="446" spans="1:13" x14ac:dyDescent="0.45">
      <c r="A446" s="790"/>
      <c r="B446" s="791"/>
      <c r="C446" s="792"/>
      <c r="D446" s="792"/>
      <c r="E446" s="791"/>
      <c r="F446" s="793"/>
      <c r="G446" s="311"/>
      <c r="H446" s="311"/>
      <c r="I446" s="311"/>
      <c r="J446" s="311"/>
      <c r="K446" s="311"/>
      <c r="L446" s="311"/>
      <c r="M446" s="81"/>
    </row>
    <row r="447" spans="1:13" x14ac:dyDescent="0.45">
      <c r="A447" s="785">
        <v>2</v>
      </c>
      <c r="B447" s="786"/>
      <c r="C447" s="787"/>
      <c r="D447" s="787"/>
      <c r="E447" s="786"/>
      <c r="F447" s="788" t="s">
        <v>18</v>
      </c>
      <c r="G447" s="789">
        <f>SUM(G448,G455)</f>
        <v>38121896</v>
      </c>
      <c r="H447" s="789">
        <f t="shared" ref="H447:L447" si="103">SUM(H448,H455)</f>
        <v>10091200</v>
      </c>
      <c r="I447" s="789">
        <f t="shared" si="103"/>
        <v>0</v>
      </c>
      <c r="J447" s="789">
        <f>SUM(J448,J455)</f>
        <v>52070353.75</v>
      </c>
      <c r="K447" s="789">
        <f t="shared" si="103"/>
        <v>50070353.75</v>
      </c>
      <c r="L447" s="789">
        <f t="shared" si="103"/>
        <v>50070353.75</v>
      </c>
      <c r="M447" s="789">
        <f>J447+K447+L447</f>
        <v>152211061.25</v>
      </c>
    </row>
    <row r="448" spans="1:13" x14ac:dyDescent="0.45">
      <c r="A448" s="785">
        <v>21</v>
      </c>
      <c r="B448" s="786"/>
      <c r="C448" s="787"/>
      <c r="D448" s="787"/>
      <c r="E448" s="786"/>
      <c r="F448" s="788" t="s">
        <v>19</v>
      </c>
      <c r="G448" s="824">
        <v>8121896</v>
      </c>
      <c r="H448" s="358"/>
      <c r="I448" s="358">
        <f t="shared" ref="I448" si="104">I449+I452</f>
        <v>0</v>
      </c>
      <c r="J448" s="358">
        <v>12070353.75</v>
      </c>
      <c r="K448" s="358">
        <v>12070353.75</v>
      </c>
      <c r="L448" s="358">
        <v>12070353.75</v>
      </c>
      <c r="M448" s="789">
        <f>J448+K448+L448</f>
        <v>36211061.25</v>
      </c>
    </row>
    <row r="449" spans="1:13" x14ac:dyDescent="0.45">
      <c r="A449" s="785">
        <v>2101</v>
      </c>
      <c r="B449" s="786"/>
      <c r="C449" s="787"/>
      <c r="D449" s="787"/>
      <c r="E449" s="786"/>
      <c r="F449" s="788" t="s">
        <v>20</v>
      </c>
      <c r="G449" s="358">
        <v>8001896</v>
      </c>
      <c r="H449" s="358"/>
      <c r="I449" s="358"/>
      <c r="J449" s="358">
        <v>11950353.75</v>
      </c>
      <c r="K449" s="358">
        <v>11950353.75</v>
      </c>
      <c r="L449" s="358">
        <v>11950353.75</v>
      </c>
      <c r="M449" s="789">
        <f>J449+K449+L449</f>
        <v>35851061.25</v>
      </c>
    </row>
    <row r="450" spans="1:13" x14ac:dyDescent="0.45">
      <c r="A450" s="785">
        <v>210101</v>
      </c>
      <c r="B450" s="786"/>
      <c r="C450" s="787"/>
      <c r="D450" s="787"/>
      <c r="E450" s="786"/>
      <c r="F450" s="788" t="s">
        <v>21</v>
      </c>
      <c r="G450" s="358">
        <v>8001896</v>
      </c>
      <c r="H450" s="358"/>
      <c r="I450" s="358">
        <f t="shared" ref="I450" si="105">I451</f>
        <v>0</v>
      </c>
      <c r="J450" s="358">
        <v>11950353.75</v>
      </c>
      <c r="K450" s="358">
        <v>11950353.75</v>
      </c>
      <c r="L450" s="358">
        <v>11950353.75</v>
      </c>
      <c r="M450" s="789">
        <f>J450+K450+L450</f>
        <v>35851061.25</v>
      </c>
    </row>
    <row r="451" spans="1:13" x14ac:dyDescent="0.45">
      <c r="A451" s="790">
        <v>21010101</v>
      </c>
      <c r="B451" s="791"/>
      <c r="C451" s="792"/>
      <c r="D451" s="792"/>
      <c r="E451" s="791"/>
      <c r="F451" s="793" t="s">
        <v>20</v>
      </c>
      <c r="G451" s="311">
        <v>8001896</v>
      </c>
      <c r="H451" s="311"/>
      <c r="I451" s="311"/>
      <c r="J451" s="311">
        <v>11950353.75</v>
      </c>
      <c r="K451" s="358">
        <v>11950353.75</v>
      </c>
      <c r="L451" s="358">
        <v>11950353.75</v>
      </c>
      <c r="M451" s="789">
        <f>J451+K451+L451</f>
        <v>35851061.25</v>
      </c>
    </row>
    <row r="452" spans="1:13" x14ac:dyDescent="0.45">
      <c r="A452" s="785">
        <v>2102</v>
      </c>
      <c r="B452" s="786"/>
      <c r="C452" s="787"/>
      <c r="D452" s="787"/>
      <c r="E452" s="786"/>
      <c r="F452" s="788" t="s">
        <v>22</v>
      </c>
      <c r="G452" s="358">
        <v>120000</v>
      </c>
      <c r="H452" s="358"/>
      <c r="I452" s="358">
        <f t="shared" ref="I452:I453" si="106">I453</f>
        <v>0</v>
      </c>
      <c r="J452" s="358">
        <v>120000</v>
      </c>
      <c r="K452" s="358">
        <v>120000</v>
      </c>
      <c r="L452" s="358">
        <v>120000</v>
      </c>
      <c r="M452" s="789">
        <f t="shared" ref="M452:M467" si="107">J452+K452+L452</f>
        <v>360000</v>
      </c>
    </row>
    <row r="453" spans="1:13" x14ac:dyDescent="0.45">
      <c r="A453" s="785">
        <v>210201</v>
      </c>
      <c r="B453" s="786"/>
      <c r="C453" s="787"/>
      <c r="D453" s="787"/>
      <c r="E453" s="786"/>
      <c r="F453" s="788" t="s">
        <v>23</v>
      </c>
      <c r="G453" s="358">
        <v>120000</v>
      </c>
      <c r="H453" s="358"/>
      <c r="I453" s="358">
        <f t="shared" si="106"/>
        <v>0</v>
      </c>
      <c r="J453" s="358">
        <v>120000</v>
      </c>
      <c r="K453" s="358">
        <v>120000</v>
      </c>
      <c r="L453" s="358">
        <v>120000</v>
      </c>
      <c r="M453" s="789">
        <f t="shared" si="107"/>
        <v>360000</v>
      </c>
    </row>
    <row r="454" spans="1:13" x14ac:dyDescent="0.45">
      <c r="A454" s="790">
        <v>21020102</v>
      </c>
      <c r="B454" s="791"/>
      <c r="C454" s="792"/>
      <c r="D454" s="792"/>
      <c r="E454" s="791"/>
      <c r="F454" s="793" t="s">
        <v>25</v>
      </c>
      <c r="G454" s="311">
        <v>120000</v>
      </c>
      <c r="H454" s="311"/>
      <c r="I454" s="311"/>
      <c r="J454" s="311">
        <v>120000</v>
      </c>
      <c r="K454" s="358">
        <v>120000</v>
      </c>
      <c r="L454" s="358">
        <v>120000</v>
      </c>
      <c r="M454" s="789">
        <f t="shared" si="107"/>
        <v>360000</v>
      </c>
    </row>
    <row r="455" spans="1:13" x14ac:dyDescent="0.45">
      <c r="A455" s="785">
        <v>2202</v>
      </c>
      <c r="B455" s="786"/>
      <c r="C455" s="787"/>
      <c r="D455" s="787"/>
      <c r="E455" s="786"/>
      <c r="F455" s="788" t="s">
        <v>27</v>
      </c>
      <c r="G455" s="358">
        <f t="shared" ref="G455:L455" si="108">G456+G459+G461+G464</f>
        <v>30000000</v>
      </c>
      <c r="H455" s="358">
        <f t="shared" si="108"/>
        <v>10091200</v>
      </c>
      <c r="I455" s="358">
        <f t="shared" si="108"/>
        <v>0</v>
      </c>
      <c r="J455" s="358">
        <f t="shared" si="108"/>
        <v>40000000</v>
      </c>
      <c r="K455" s="358">
        <f t="shared" si="108"/>
        <v>38000000</v>
      </c>
      <c r="L455" s="358">
        <f t="shared" si="108"/>
        <v>38000000</v>
      </c>
      <c r="M455" s="789">
        <f t="shared" si="107"/>
        <v>116000000</v>
      </c>
    </row>
    <row r="456" spans="1:13" x14ac:dyDescent="0.45">
      <c r="A456" s="785">
        <v>220201</v>
      </c>
      <c r="B456" s="786"/>
      <c r="C456" s="787"/>
      <c r="D456" s="787"/>
      <c r="E456" s="786"/>
      <c r="F456" s="788" t="s">
        <v>28</v>
      </c>
      <c r="G456" s="358">
        <v>3000000</v>
      </c>
      <c r="H456" s="358"/>
      <c r="I456" s="358"/>
      <c r="J456" s="358">
        <f>SUM(J457:J458)</f>
        <v>5000000</v>
      </c>
      <c r="K456" s="358">
        <v>5000000</v>
      </c>
      <c r="L456" s="358">
        <v>5000000</v>
      </c>
      <c r="M456" s="789">
        <f t="shared" si="107"/>
        <v>15000000</v>
      </c>
    </row>
    <row r="457" spans="1:13" x14ac:dyDescent="0.45">
      <c r="A457" s="790">
        <v>22020101</v>
      </c>
      <c r="B457" s="791"/>
      <c r="C457" s="792"/>
      <c r="D457" s="792"/>
      <c r="E457" s="791"/>
      <c r="F457" s="793" t="s">
        <v>29</v>
      </c>
      <c r="G457" s="311">
        <v>1000000</v>
      </c>
      <c r="H457" s="311"/>
      <c r="I457" s="311"/>
      <c r="J457" s="311"/>
      <c r="K457" s="311"/>
      <c r="L457" s="311"/>
      <c r="M457" s="789"/>
    </row>
    <row r="458" spans="1:13" x14ac:dyDescent="0.45">
      <c r="A458" s="790">
        <v>22020102</v>
      </c>
      <c r="B458" s="791"/>
      <c r="C458" s="792"/>
      <c r="D458" s="792"/>
      <c r="E458" s="791"/>
      <c r="F458" s="793" t="s">
        <v>30</v>
      </c>
      <c r="G458" s="311">
        <v>2000000</v>
      </c>
      <c r="H458" s="311"/>
      <c r="I458" s="311"/>
      <c r="J458" s="358">
        <v>5000000</v>
      </c>
      <c r="K458" s="358">
        <v>5000000</v>
      </c>
      <c r="L458" s="358">
        <v>5000000</v>
      </c>
      <c r="M458" s="789">
        <f t="shared" si="107"/>
        <v>15000000</v>
      </c>
    </row>
    <row r="459" spans="1:13" x14ac:dyDescent="0.45">
      <c r="A459" s="785">
        <v>220203</v>
      </c>
      <c r="B459" s="786"/>
      <c r="C459" s="787"/>
      <c r="D459" s="787"/>
      <c r="E459" s="786"/>
      <c r="F459" s="788" t="s">
        <v>37</v>
      </c>
      <c r="G459" s="358"/>
      <c r="H459" s="358"/>
      <c r="I459" s="358"/>
      <c r="J459" s="358">
        <f>SUM(J460)</f>
        <v>5000000</v>
      </c>
      <c r="K459" s="358">
        <v>5000000</v>
      </c>
      <c r="L459" s="358">
        <v>5000000</v>
      </c>
      <c r="M459" s="789">
        <f t="shared" si="107"/>
        <v>15000000</v>
      </c>
    </row>
    <row r="460" spans="1:13" ht="37" x14ac:dyDescent="0.45">
      <c r="A460" s="790">
        <v>22020301</v>
      </c>
      <c r="B460" s="791"/>
      <c r="C460" s="792"/>
      <c r="D460" s="792"/>
      <c r="E460" s="791"/>
      <c r="F460" s="793" t="s">
        <v>38</v>
      </c>
      <c r="G460" s="311"/>
      <c r="H460" s="311"/>
      <c r="I460" s="311"/>
      <c r="J460" s="358">
        <v>5000000</v>
      </c>
      <c r="K460" s="358">
        <v>5000000</v>
      </c>
      <c r="L460" s="358">
        <v>5000000</v>
      </c>
      <c r="M460" s="789">
        <f t="shared" si="107"/>
        <v>15000000</v>
      </c>
    </row>
    <row r="461" spans="1:13" x14ac:dyDescent="0.45">
      <c r="A461" s="785">
        <v>220205</v>
      </c>
      <c r="B461" s="786"/>
      <c r="C461" s="787"/>
      <c r="D461" s="787"/>
      <c r="E461" s="786"/>
      <c r="F461" s="788" t="s">
        <v>49</v>
      </c>
      <c r="G461" s="358">
        <f t="shared" ref="G461:H461" si="109">G462</f>
        <v>2000000</v>
      </c>
      <c r="H461" s="358">
        <f t="shared" si="109"/>
        <v>691200</v>
      </c>
      <c r="I461" s="358">
        <f>I462</f>
        <v>0</v>
      </c>
      <c r="J461" s="358">
        <f>SUM(J462:J463)</f>
        <v>7000000</v>
      </c>
      <c r="K461" s="358">
        <f t="shared" ref="K461:L461" si="110">SUM(K462:K463)</f>
        <v>7000000</v>
      </c>
      <c r="L461" s="358">
        <f t="shared" si="110"/>
        <v>7000000</v>
      </c>
      <c r="M461" s="789">
        <f t="shared" si="107"/>
        <v>21000000</v>
      </c>
    </row>
    <row r="462" spans="1:13" x14ac:dyDescent="0.45">
      <c r="A462" s="790">
        <v>22020501</v>
      </c>
      <c r="B462" s="791"/>
      <c r="C462" s="792"/>
      <c r="D462" s="792"/>
      <c r="E462" s="791"/>
      <c r="F462" s="793" t="s">
        <v>50</v>
      </c>
      <c r="G462" s="358">
        <v>2000000</v>
      </c>
      <c r="H462" s="311">
        <v>691200</v>
      </c>
      <c r="I462" s="311"/>
      <c r="J462" s="311">
        <v>5000000</v>
      </c>
      <c r="K462" s="311">
        <v>5000000</v>
      </c>
      <c r="L462" s="311">
        <v>5000000</v>
      </c>
      <c r="M462" s="789">
        <f t="shared" si="107"/>
        <v>15000000</v>
      </c>
    </row>
    <row r="463" spans="1:13" x14ac:dyDescent="0.45">
      <c r="A463" s="790">
        <v>22020502</v>
      </c>
      <c r="B463" s="791"/>
      <c r="C463" s="792"/>
      <c r="D463" s="792"/>
      <c r="E463" s="791"/>
      <c r="F463" s="793" t="s">
        <v>1325</v>
      </c>
      <c r="G463" s="358"/>
      <c r="H463" s="311"/>
      <c r="I463" s="311"/>
      <c r="J463" s="311">
        <v>2000000</v>
      </c>
      <c r="K463" s="311">
        <v>2000000</v>
      </c>
      <c r="L463" s="311">
        <v>2000000</v>
      </c>
      <c r="M463" s="789">
        <f t="shared" si="107"/>
        <v>6000000</v>
      </c>
    </row>
    <row r="464" spans="1:13" x14ac:dyDescent="0.45">
      <c r="A464" s="785">
        <v>220210</v>
      </c>
      <c r="B464" s="786"/>
      <c r="C464" s="787"/>
      <c r="D464" s="787"/>
      <c r="E464" s="786"/>
      <c r="F464" s="788" t="s">
        <v>57</v>
      </c>
      <c r="G464" s="358">
        <v>25000000</v>
      </c>
      <c r="H464" s="358">
        <v>9400000</v>
      </c>
      <c r="I464" s="358"/>
      <c r="J464" s="358">
        <f>SUM(J465:J467)</f>
        <v>23000000</v>
      </c>
      <c r="K464" s="358">
        <f t="shared" ref="K464:L464" si="111">SUM(K465:K467)</f>
        <v>21000000</v>
      </c>
      <c r="L464" s="358">
        <f t="shared" si="111"/>
        <v>21000000</v>
      </c>
      <c r="M464" s="789">
        <f t="shared" si="107"/>
        <v>65000000</v>
      </c>
    </row>
    <row r="465" spans="1:13" x14ac:dyDescent="0.45">
      <c r="A465" s="790">
        <v>22021007</v>
      </c>
      <c r="B465" s="791"/>
      <c r="C465" s="792"/>
      <c r="D465" s="792"/>
      <c r="E465" s="791"/>
      <c r="F465" s="793" t="s">
        <v>63</v>
      </c>
      <c r="G465" s="311">
        <v>24500000</v>
      </c>
      <c r="H465" s="311"/>
      <c r="I465" s="311"/>
      <c r="J465" s="311">
        <v>8000000</v>
      </c>
      <c r="K465" s="311">
        <v>8000000</v>
      </c>
      <c r="L465" s="311">
        <v>8000000</v>
      </c>
      <c r="M465" s="789">
        <f t="shared" si="107"/>
        <v>24000000</v>
      </c>
    </row>
    <row r="466" spans="1:13" ht="37" x14ac:dyDescent="0.45">
      <c r="A466" s="790">
        <v>22021014</v>
      </c>
      <c r="B466" s="791"/>
      <c r="C466" s="792"/>
      <c r="D466" s="792"/>
      <c r="E466" s="791"/>
      <c r="F466" s="793" t="s">
        <v>224</v>
      </c>
      <c r="G466" s="311">
        <v>500000</v>
      </c>
      <c r="H466" s="311"/>
      <c r="I466" s="311"/>
      <c r="J466" s="311">
        <v>500000</v>
      </c>
      <c r="K466" s="311">
        <v>500000</v>
      </c>
      <c r="L466" s="311">
        <v>500000</v>
      </c>
      <c r="M466" s="789">
        <f t="shared" si="107"/>
        <v>1500000</v>
      </c>
    </row>
    <row r="467" spans="1:13" x14ac:dyDescent="0.45">
      <c r="A467" s="790">
        <v>22021026</v>
      </c>
      <c r="B467" s="791"/>
      <c r="C467" s="792"/>
      <c r="D467" s="792"/>
      <c r="E467" s="791"/>
      <c r="F467" s="793" t="s">
        <v>66</v>
      </c>
      <c r="G467" s="311"/>
      <c r="H467" s="311"/>
      <c r="I467" s="311"/>
      <c r="J467" s="311">
        <v>14500000</v>
      </c>
      <c r="K467" s="311">
        <v>12500000</v>
      </c>
      <c r="L467" s="311">
        <v>12500000</v>
      </c>
      <c r="M467" s="789">
        <f t="shared" si="107"/>
        <v>39500000</v>
      </c>
    </row>
    <row r="468" spans="1:13" x14ac:dyDescent="0.45">
      <c r="A468" s="799"/>
      <c r="B468" s="799"/>
      <c r="C468" s="799"/>
      <c r="D468" s="799"/>
      <c r="E468" s="799"/>
      <c r="F468" s="810"/>
      <c r="G468" s="811"/>
      <c r="H468" s="812"/>
      <c r="I468" s="797"/>
      <c r="J468" s="812"/>
      <c r="K468" s="812"/>
      <c r="L468" s="812"/>
      <c r="M468" s="80">
        <f t="shared" ref="M468:M473" si="112">SUM(J468:L468)</f>
        <v>0</v>
      </c>
    </row>
    <row r="469" spans="1:13" x14ac:dyDescent="0.45">
      <c r="A469" s="799"/>
      <c r="B469" s="799"/>
      <c r="C469" s="799"/>
      <c r="D469" s="799"/>
      <c r="E469" s="799"/>
      <c r="F469" s="800" t="s">
        <v>86</v>
      </c>
      <c r="G469" s="805">
        <f>SUM(G448)</f>
        <v>8121896</v>
      </c>
      <c r="H469" s="805">
        <f t="shared" ref="H469:L469" si="113">SUM(H448)</f>
        <v>0</v>
      </c>
      <c r="I469" s="805">
        <f t="shared" si="113"/>
        <v>0</v>
      </c>
      <c r="J469" s="805">
        <f t="shared" si="113"/>
        <v>12070353.75</v>
      </c>
      <c r="K469" s="805">
        <f t="shared" si="113"/>
        <v>12070353.75</v>
      </c>
      <c r="L469" s="805">
        <f t="shared" si="113"/>
        <v>12070353.75</v>
      </c>
      <c r="M469" s="80">
        <f t="shared" si="112"/>
        <v>36211061.25</v>
      </c>
    </row>
    <row r="470" spans="1:13" x14ac:dyDescent="0.45">
      <c r="A470" s="799"/>
      <c r="B470" s="799"/>
      <c r="C470" s="799"/>
      <c r="D470" s="799"/>
      <c r="E470" s="799"/>
      <c r="F470" s="800" t="s">
        <v>87</v>
      </c>
      <c r="G470" s="805">
        <f>SUM(G455)</f>
        <v>30000000</v>
      </c>
      <c r="H470" s="805">
        <f t="shared" ref="H470:L470" si="114">SUM(H455)</f>
        <v>10091200</v>
      </c>
      <c r="I470" s="805">
        <f t="shared" si="114"/>
        <v>0</v>
      </c>
      <c r="J470" s="805">
        <f t="shared" si="114"/>
        <v>40000000</v>
      </c>
      <c r="K470" s="805">
        <f t="shared" si="114"/>
        <v>38000000</v>
      </c>
      <c r="L470" s="805">
        <f t="shared" si="114"/>
        <v>38000000</v>
      </c>
      <c r="M470" s="80">
        <f t="shared" si="112"/>
        <v>116000000</v>
      </c>
    </row>
    <row r="471" spans="1:13" x14ac:dyDescent="0.45">
      <c r="A471" s="799"/>
      <c r="B471" s="799"/>
      <c r="C471" s="799"/>
      <c r="D471" s="799"/>
      <c r="E471" s="799"/>
      <c r="F471" s="800" t="s">
        <v>69</v>
      </c>
      <c r="G471" s="805"/>
      <c r="H471" s="813"/>
      <c r="I471" s="805"/>
      <c r="J471" s="813"/>
      <c r="K471" s="813"/>
      <c r="L471" s="813"/>
      <c r="M471" s="80">
        <f t="shared" si="112"/>
        <v>0</v>
      </c>
    </row>
    <row r="472" spans="1:13" x14ac:dyDescent="0.45">
      <c r="A472" s="799"/>
      <c r="B472" s="799"/>
      <c r="C472" s="799"/>
      <c r="D472" s="799"/>
      <c r="E472" s="799"/>
      <c r="F472" s="800"/>
      <c r="G472" s="805"/>
      <c r="H472" s="813"/>
      <c r="I472" s="805"/>
      <c r="J472" s="813"/>
      <c r="K472" s="813"/>
      <c r="L472" s="813"/>
      <c r="M472" s="80">
        <f t="shared" si="112"/>
        <v>0</v>
      </c>
    </row>
    <row r="473" spans="1:13" x14ac:dyDescent="0.45">
      <c r="A473" s="799"/>
      <c r="B473" s="799"/>
      <c r="C473" s="799"/>
      <c r="D473" s="799"/>
      <c r="E473" s="799"/>
      <c r="F473" s="800" t="s">
        <v>88</v>
      </c>
      <c r="G473" s="807">
        <f>SUM(G469:G471)</f>
        <v>38121896</v>
      </c>
      <c r="H473" s="807">
        <f t="shared" ref="H473:L473" si="115">SUM(H469:H471)</f>
        <v>10091200</v>
      </c>
      <c r="I473" s="807">
        <f t="shared" si="115"/>
        <v>0</v>
      </c>
      <c r="J473" s="807">
        <f t="shared" si="115"/>
        <v>52070353.75</v>
      </c>
      <c r="K473" s="807">
        <f t="shared" si="115"/>
        <v>50070353.75</v>
      </c>
      <c r="L473" s="807">
        <f t="shared" si="115"/>
        <v>50070353.75</v>
      </c>
      <c r="M473" s="80">
        <f t="shared" si="112"/>
        <v>152211061.25</v>
      </c>
    </row>
    <row r="476" spans="1:13" x14ac:dyDescent="0.45">
      <c r="A476" s="931" t="s">
        <v>0</v>
      </c>
      <c r="B476" s="931"/>
      <c r="C476" s="931"/>
      <c r="D476" s="931"/>
      <c r="E476" s="931"/>
      <c r="F476" s="931"/>
      <c r="G476" s="931"/>
      <c r="H476" s="931"/>
      <c r="I476" s="931"/>
      <c r="J476" s="931"/>
      <c r="K476" s="931"/>
      <c r="L476" s="931"/>
      <c r="M476" s="931"/>
    </row>
    <row r="477" spans="1:13" x14ac:dyDescent="0.45">
      <c r="A477" s="930" t="s">
        <v>1326</v>
      </c>
      <c r="B477" s="930"/>
      <c r="C477" s="930"/>
      <c r="D477" s="930"/>
      <c r="E477" s="930"/>
      <c r="F477" s="930"/>
      <c r="G477" s="930"/>
      <c r="H477" s="930"/>
      <c r="I477" s="930"/>
      <c r="J477" s="930"/>
      <c r="K477" s="930"/>
      <c r="L477" s="930"/>
      <c r="M477" s="930"/>
    </row>
    <row r="478" spans="1:13" ht="74" x14ac:dyDescent="0.45">
      <c r="A478" s="781" t="s">
        <v>1</v>
      </c>
      <c r="B478" s="781" t="s">
        <v>2</v>
      </c>
      <c r="C478" s="781" t="s">
        <v>3</v>
      </c>
      <c r="D478" s="781" t="s">
        <v>4</v>
      </c>
      <c r="E478" s="781" t="s">
        <v>5</v>
      </c>
      <c r="F478" s="783" t="s">
        <v>6</v>
      </c>
      <c r="G478" s="781" t="s">
        <v>7</v>
      </c>
      <c r="H478" s="781" t="s">
        <v>8</v>
      </c>
      <c r="I478" s="781"/>
      <c r="J478" s="781" t="s">
        <v>9</v>
      </c>
      <c r="K478" s="781" t="s">
        <v>10</v>
      </c>
      <c r="L478" s="781" t="s">
        <v>11</v>
      </c>
      <c r="M478" s="784" t="s">
        <v>12</v>
      </c>
    </row>
    <row r="479" spans="1:13" x14ac:dyDescent="0.45">
      <c r="A479" s="785">
        <v>2</v>
      </c>
      <c r="B479" s="786"/>
      <c r="C479" s="787"/>
      <c r="D479" s="787"/>
      <c r="E479" s="786"/>
      <c r="F479" s="788" t="s">
        <v>18</v>
      </c>
      <c r="G479" s="358">
        <v>20000000</v>
      </c>
      <c r="H479" s="358">
        <v>20000000</v>
      </c>
      <c r="I479" s="358"/>
      <c r="J479" s="358">
        <v>30000000</v>
      </c>
      <c r="K479" s="358">
        <v>30000000</v>
      </c>
      <c r="L479" s="358">
        <v>30000000</v>
      </c>
      <c r="M479" s="789">
        <f>J479+K479+L479</f>
        <v>90000000</v>
      </c>
    </row>
    <row r="480" spans="1:13" x14ac:dyDescent="0.45">
      <c r="A480" s="785">
        <v>22</v>
      </c>
      <c r="B480" s="786"/>
      <c r="C480" s="787"/>
      <c r="D480" s="787"/>
      <c r="E480" s="786"/>
      <c r="F480" s="788" t="s">
        <v>26</v>
      </c>
      <c r="G480" s="358">
        <v>20000000</v>
      </c>
      <c r="H480" s="358">
        <v>20000000</v>
      </c>
      <c r="I480" s="358"/>
      <c r="J480" s="358">
        <v>30000000</v>
      </c>
      <c r="K480" s="358">
        <v>30000000</v>
      </c>
      <c r="L480" s="358">
        <v>30000000</v>
      </c>
      <c r="M480" s="789">
        <f t="shared" ref="M480:M511" si="116">J480+K480+L480</f>
        <v>90000000</v>
      </c>
    </row>
    <row r="481" spans="1:13" x14ac:dyDescent="0.45">
      <c r="A481" s="785">
        <v>2202</v>
      </c>
      <c r="B481" s="786"/>
      <c r="C481" s="787"/>
      <c r="D481" s="787"/>
      <c r="E481" s="786"/>
      <c r="F481" s="788" t="s">
        <v>27</v>
      </c>
      <c r="G481" s="358">
        <f>SUM(G482,G486,G493,G498,G503,G506)</f>
        <v>20000000</v>
      </c>
      <c r="H481" s="358">
        <f>SUM(H482,H486,H493,H498,H503,H506)</f>
        <v>678400</v>
      </c>
      <c r="I481" s="358">
        <f t="shared" ref="I481:L481" si="117">SUM(I482,I486,I493,I498,I503,I506)</f>
        <v>0</v>
      </c>
      <c r="J481" s="358">
        <f>SUM(J482,J486,J493,J498,J503,J506)</f>
        <v>30000000</v>
      </c>
      <c r="K481" s="358">
        <f t="shared" si="117"/>
        <v>30000000</v>
      </c>
      <c r="L481" s="358">
        <f t="shared" si="117"/>
        <v>30000000</v>
      </c>
      <c r="M481" s="789">
        <f t="shared" si="116"/>
        <v>90000000</v>
      </c>
    </row>
    <row r="482" spans="1:13" x14ac:dyDescent="0.45">
      <c r="A482" s="785">
        <v>220201</v>
      </c>
      <c r="B482" s="786"/>
      <c r="C482" s="787"/>
      <c r="D482" s="787"/>
      <c r="E482" s="786"/>
      <c r="F482" s="788" t="s">
        <v>28</v>
      </c>
      <c r="G482" s="358">
        <f>SUM(G483:G485)</f>
        <v>10500000</v>
      </c>
      <c r="H482" s="358">
        <f>SUM(H483:H485)</f>
        <v>678400</v>
      </c>
      <c r="I482" s="358"/>
      <c r="J482" s="358">
        <f>SUM(J483:J485)</f>
        <v>11450000</v>
      </c>
      <c r="K482" s="358">
        <f>SUM(K483:K485)</f>
        <v>11450000</v>
      </c>
      <c r="L482" s="358">
        <f>SUM(L483:L485)</f>
        <v>11450000</v>
      </c>
      <c r="M482" s="789">
        <f t="shared" si="116"/>
        <v>34350000</v>
      </c>
    </row>
    <row r="483" spans="1:13" x14ac:dyDescent="0.45">
      <c r="A483" s="790">
        <v>22020101</v>
      </c>
      <c r="B483" s="791"/>
      <c r="C483" s="792"/>
      <c r="D483" s="792"/>
      <c r="E483" s="791"/>
      <c r="F483" s="793" t="s">
        <v>29</v>
      </c>
      <c r="G483" s="311">
        <v>4500000</v>
      </c>
      <c r="H483" s="311">
        <v>678400</v>
      </c>
      <c r="I483" s="311"/>
      <c r="J483" s="311">
        <v>5000000</v>
      </c>
      <c r="K483" s="311">
        <v>5000000</v>
      </c>
      <c r="L483" s="311">
        <v>5000000</v>
      </c>
      <c r="M483" s="789">
        <f t="shared" si="116"/>
        <v>15000000</v>
      </c>
    </row>
    <row r="484" spans="1:13" x14ac:dyDescent="0.45">
      <c r="A484" s="790">
        <v>22020102</v>
      </c>
      <c r="B484" s="791"/>
      <c r="C484" s="792"/>
      <c r="D484" s="792"/>
      <c r="E484" s="791"/>
      <c r="F484" s="793" t="s">
        <v>30</v>
      </c>
      <c r="G484" s="311">
        <v>3000000</v>
      </c>
      <c r="H484" s="311"/>
      <c r="I484" s="311"/>
      <c r="J484" s="311">
        <v>4450000</v>
      </c>
      <c r="K484" s="311">
        <v>4450000</v>
      </c>
      <c r="L484" s="311">
        <v>4450000</v>
      </c>
      <c r="M484" s="789">
        <f t="shared" si="116"/>
        <v>13350000</v>
      </c>
    </row>
    <row r="485" spans="1:13" ht="37" x14ac:dyDescent="0.45">
      <c r="A485" s="790">
        <v>22020103</v>
      </c>
      <c r="B485" s="791"/>
      <c r="C485" s="792"/>
      <c r="D485" s="792"/>
      <c r="E485" s="791"/>
      <c r="F485" s="793" t="s">
        <v>219</v>
      </c>
      <c r="G485" s="311">
        <v>3000000</v>
      </c>
      <c r="H485" s="311"/>
      <c r="I485" s="311"/>
      <c r="J485" s="311">
        <v>2000000</v>
      </c>
      <c r="K485" s="311">
        <v>2000000</v>
      </c>
      <c r="L485" s="311">
        <v>2000000</v>
      </c>
      <c r="M485" s="789">
        <f t="shared" si="116"/>
        <v>6000000</v>
      </c>
    </row>
    <row r="486" spans="1:13" x14ac:dyDescent="0.45">
      <c r="A486" s="785">
        <v>220202</v>
      </c>
      <c r="B486" s="786"/>
      <c r="C486" s="787"/>
      <c r="D486" s="787"/>
      <c r="E486" s="786"/>
      <c r="F486" s="788" t="s">
        <v>31</v>
      </c>
      <c r="G486" s="358">
        <f>SUM(G487:G492)</f>
        <v>0</v>
      </c>
      <c r="H486" s="358">
        <f>SUM(H487:H492)</f>
        <v>0</v>
      </c>
      <c r="I486" s="358"/>
      <c r="J486" s="358">
        <f>SUM(J487:J492)</f>
        <v>2800000</v>
      </c>
      <c r="K486" s="358">
        <f>SUM(K487:K492)</f>
        <v>2800000</v>
      </c>
      <c r="L486" s="358">
        <f>SUM(L487:L492)</f>
        <v>2800000</v>
      </c>
      <c r="M486" s="789">
        <f t="shared" si="116"/>
        <v>8400000</v>
      </c>
    </row>
    <row r="487" spans="1:13" x14ac:dyDescent="0.45">
      <c r="A487" s="790">
        <v>22020201</v>
      </c>
      <c r="B487" s="791"/>
      <c r="C487" s="792"/>
      <c r="D487" s="792"/>
      <c r="E487" s="791"/>
      <c r="F487" s="793" t="s">
        <v>32</v>
      </c>
      <c r="G487" s="311"/>
      <c r="H487" s="311"/>
      <c r="I487" s="311"/>
      <c r="J487" s="311">
        <v>700000</v>
      </c>
      <c r="K487" s="311">
        <v>700000</v>
      </c>
      <c r="L487" s="311">
        <v>700000</v>
      </c>
      <c r="M487" s="789">
        <f t="shared" si="116"/>
        <v>2100000</v>
      </c>
    </row>
    <row r="488" spans="1:13" x14ac:dyDescent="0.45">
      <c r="A488" s="790">
        <v>22020202</v>
      </c>
      <c r="B488" s="791"/>
      <c r="C488" s="792"/>
      <c r="D488" s="792"/>
      <c r="E488" s="791"/>
      <c r="F488" s="793" t="s">
        <v>33</v>
      </c>
      <c r="G488" s="311"/>
      <c r="H488" s="311"/>
      <c r="I488" s="311"/>
      <c r="J488" s="311">
        <v>400000</v>
      </c>
      <c r="K488" s="311">
        <v>400000</v>
      </c>
      <c r="L488" s="311">
        <v>400000</v>
      </c>
      <c r="M488" s="789">
        <f t="shared" si="116"/>
        <v>1200000</v>
      </c>
    </row>
    <row r="489" spans="1:13" x14ac:dyDescent="0.45">
      <c r="A489" s="790">
        <v>22020203</v>
      </c>
      <c r="B489" s="791"/>
      <c r="C489" s="792"/>
      <c r="D489" s="792"/>
      <c r="E489" s="791"/>
      <c r="F489" s="793" t="s">
        <v>34</v>
      </c>
      <c r="G489" s="311"/>
      <c r="H489" s="311"/>
      <c r="I489" s="311"/>
      <c r="J489" s="311">
        <v>700000</v>
      </c>
      <c r="K489" s="311">
        <v>700000</v>
      </c>
      <c r="L489" s="311">
        <v>700000</v>
      </c>
      <c r="M489" s="789">
        <f t="shared" si="116"/>
        <v>2100000</v>
      </c>
    </row>
    <row r="490" spans="1:13" x14ac:dyDescent="0.45">
      <c r="A490" s="790">
        <v>22020204</v>
      </c>
      <c r="B490" s="791"/>
      <c r="C490" s="792"/>
      <c r="D490" s="792"/>
      <c r="E490" s="791"/>
      <c r="F490" s="793" t="s">
        <v>316</v>
      </c>
      <c r="G490" s="311"/>
      <c r="H490" s="311"/>
      <c r="I490" s="311"/>
      <c r="J490" s="311">
        <v>400000</v>
      </c>
      <c r="K490" s="311">
        <v>400000</v>
      </c>
      <c r="L490" s="311">
        <v>400000</v>
      </c>
      <c r="M490" s="789">
        <f t="shared" si="116"/>
        <v>1200000</v>
      </c>
    </row>
    <row r="491" spans="1:13" x14ac:dyDescent="0.45">
      <c r="A491" s="790">
        <v>22020205</v>
      </c>
      <c r="B491" s="791"/>
      <c r="C491" s="792"/>
      <c r="D491" s="792"/>
      <c r="E491" s="791"/>
      <c r="F491" s="793" t="s">
        <v>35</v>
      </c>
      <c r="G491" s="311"/>
      <c r="H491" s="311"/>
      <c r="I491" s="311"/>
      <c r="J491" s="311">
        <v>300000</v>
      </c>
      <c r="K491" s="311">
        <v>300000</v>
      </c>
      <c r="L491" s="311">
        <v>300000</v>
      </c>
      <c r="M491" s="789">
        <f t="shared" si="116"/>
        <v>900000</v>
      </c>
    </row>
    <row r="492" spans="1:13" x14ac:dyDescent="0.45">
      <c r="A492" s="790">
        <v>22020206</v>
      </c>
      <c r="B492" s="791"/>
      <c r="C492" s="792"/>
      <c r="D492" s="792"/>
      <c r="E492" s="791"/>
      <c r="F492" s="793" t="s">
        <v>36</v>
      </c>
      <c r="G492" s="311"/>
      <c r="H492" s="311"/>
      <c r="I492" s="311"/>
      <c r="J492" s="311">
        <v>300000</v>
      </c>
      <c r="K492" s="311">
        <v>300000</v>
      </c>
      <c r="L492" s="311">
        <v>300000</v>
      </c>
      <c r="M492" s="789">
        <f t="shared" si="116"/>
        <v>900000</v>
      </c>
    </row>
    <row r="493" spans="1:13" x14ac:dyDescent="0.45">
      <c r="A493" s="785">
        <v>220203</v>
      </c>
      <c r="B493" s="786"/>
      <c r="C493" s="787"/>
      <c r="D493" s="787"/>
      <c r="E493" s="786"/>
      <c r="F493" s="788" t="s">
        <v>37</v>
      </c>
      <c r="G493" s="358">
        <f>SUM(G494:G497)</f>
        <v>4000000</v>
      </c>
      <c r="H493" s="358">
        <f>SUM(H494:H497)</f>
        <v>0</v>
      </c>
      <c r="I493" s="358"/>
      <c r="J493" s="358">
        <f>SUM(J494:J497)</f>
        <v>6000000</v>
      </c>
      <c r="K493" s="358">
        <f>SUM(K494:K497)</f>
        <v>6000000</v>
      </c>
      <c r="L493" s="358">
        <f>SUM(L494:L497)</f>
        <v>6000000</v>
      </c>
      <c r="M493" s="789">
        <f t="shared" si="116"/>
        <v>18000000</v>
      </c>
    </row>
    <row r="494" spans="1:13" ht="37" x14ac:dyDescent="0.45">
      <c r="A494" s="790">
        <v>22020301</v>
      </c>
      <c r="B494" s="791"/>
      <c r="C494" s="792"/>
      <c r="D494" s="792"/>
      <c r="E494" s="791"/>
      <c r="F494" s="793" t="s">
        <v>38</v>
      </c>
      <c r="G494" s="311">
        <v>3000000</v>
      </c>
      <c r="H494" s="311"/>
      <c r="I494" s="311"/>
      <c r="J494" s="311">
        <v>3500000</v>
      </c>
      <c r="K494" s="311">
        <v>3500000</v>
      </c>
      <c r="L494" s="311">
        <v>3500000</v>
      </c>
      <c r="M494" s="789">
        <f t="shared" si="116"/>
        <v>10500000</v>
      </c>
    </row>
    <row r="495" spans="1:13" x14ac:dyDescent="0.45">
      <c r="A495" s="790">
        <v>22020303</v>
      </c>
      <c r="B495" s="791"/>
      <c r="C495" s="792"/>
      <c r="D495" s="792"/>
      <c r="E495" s="791"/>
      <c r="F495" s="793" t="s">
        <v>40</v>
      </c>
      <c r="G495" s="311"/>
      <c r="H495" s="311"/>
      <c r="I495" s="311"/>
      <c r="J495" s="311">
        <v>500000</v>
      </c>
      <c r="K495" s="311">
        <v>500000</v>
      </c>
      <c r="L495" s="311">
        <v>500000</v>
      </c>
      <c r="M495" s="789">
        <f t="shared" si="116"/>
        <v>1500000</v>
      </c>
    </row>
    <row r="496" spans="1:13" x14ac:dyDescent="0.45">
      <c r="A496" s="790">
        <v>22020304</v>
      </c>
      <c r="B496" s="791"/>
      <c r="C496" s="792"/>
      <c r="D496" s="792"/>
      <c r="E496" s="791"/>
      <c r="F496" s="793" t="s">
        <v>413</v>
      </c>
      <c r="G496" s="311"/>
      <c r="H496" s="311"/>
      <c r="I496" s="311"/>
      <c r="J496" s="311">
        <v>500000</v>
      </c>
      <c r="K496" s="311">
        <v>500000</v>
      </c>
      <c r="L496" s="311">
        <v>500000</v>
      </c>
      <c r="M496" s="789">
        <f t="shared" si="116"/>
        <v>1500000</v>
      </c>
    </row>
    <row r="497" spans="1:13" x14ac:dyDescent="0.45">
      <c r="A497" s="790">
        <v>22020306</v>
      </c>
      <c r="B497" s="791"/>
      <c r="C497" s="792"/>
      <c r="D497" s="792"/>
      <c r="E497" s="791"/>
      <c r="F497" s="793" t="s">
        <v>314</v>
      </c>
      <c r="G497" s="311">
        <v>1000000</v>
      </c>
      <c r="H497" s="311"/>
      <c r="I497" s="311"/>
      <c r="J497" s="311">
        <v>1500000</v>
      </c>
      <c r="K497" s="311">
        <v>1500000</v>
      </c>
      <c r="L497" s="311">
        <v>1500000</v>
      </c>
      <c r="M497" s="789">
        <f t="shared" si="116"/>
        <v>4500000</v>
      </c>
    </row>
    <row r="498" spans="1:13" x14ac:dyDescent="0.45">
      <c r="A498" s="785">
        <v>220204</v>
      </c>
      <c r="B498" s="786"/>
      <c r="C498" s="787"/>
      <c r="D498" s="787"/>
      <c r="E498" s="786"/>
      <c r="F498" s="788" t="s">
        <v>42</v>
      </c>
      <c r="G498" s="358">
        <f>SUM(G499:G502)</f>
        <v>3000000</v>
      </c>
      <c r="H498" s="358">
        <f>SUM(H499:H502)</f>
        <v>0</v>
      </c>
      <c r="I498" s="358"/>
      <c r="J498" s="358">
        <f>SUM(J499:J502)</f>
        <v>4500000</v>
      </c>
      <c r="K498" s="358">
        <f>SUM(K499:K502)</f>
        <v>4500000</v>
      </c>
      <c r="L498" s="358">
        <f>SUM(L499:L502)</f>
        <v>4500000</v>
      </c>
      <c r="M498" s="789">
        <f t="shared" si="116"/>
        <v>13500000</v>
      </c>
    </row>
    <row r="499" spans="1:13" ht="37" x14ac:dyDescent="0.45">
      <c r="A499" s="790">
        <v>22020401</v>
      </c>
      <c r="B499" s="791"/>
      <c r="C499" s="792"/>
      <c r="D499" s="792"/>
      <c r="E499" s="791"/>
      <c r="F499" s="793" t="s">
        <v>43</v>
      </c>
      <c r="G499" s="311">
        <v>2200000</v>
      </c>
      <c r="H499" s="311"/>
      <c r="I499" s="311"/>
      <c r="J499" s="311">
        <v>3300000</v>
      </c>
      <c r="K499" s="311">
        <v>3300000</v>
      </c>
      <c r="L499" s="311">
        <v>3300000</v>
      </c>
      <c r="M499" s="789">
        <f t="shared" si="116"/>
        <v>9900000</v>
      </c>
    </row>
    <row r="500" spans="1:13" x14ac:dyDescent="0.45">
      <c r="A500" s="790">
        <v>22020402</v>
      </c>
      <c r="B500" s="791"/>
      <c r="C500" s="792"/>
      <c r="D500" s="792"/>
      <c r="E500" s="791"/>
      <c r="F500" s="793" t="s">
        <v>44</v>
      </c>
      <c r="G500" s="311">
        <v>400000</v>
      </c>
      <c r="H500" s="311"/>
      <c r="I500" s="311"/>
      <c r="J500" s="311">
        <v>500000</v>
      </c>
      <c r="K500" s="311">
        <v>500000</v>
      </c>
      <c r="L500" s="311">
        <v>500000</v>
      </c>
      <c r="M500" s="789">
        <f t="shared" si="116"/>
        <v>1500000</v>
      </c>
    </row>
    <row r="501" spans="1:13" x14ac:dyDescent="0.45">
      <c r="A501" s="790">
        <v>22020404</v>
      </c>
      <c r="B501" s="791"/>
      <c r="C501" s="792"/>
      <c r="D501" s="792"/>
      <c r="E501" s="791"/>
      <c r="F501" s="793" t="s">
        <v>46</v>
      </c>
      <c r="G501" s="311">
        <v>400000</v>
      </c>
      <c r="H501" s="311"/>
      <c r="I501" s="311"/>
      <c r="J501" s="311">
        <v>500000</v>
      </c>
      <c r="K501" s="311">
        <v>500000</v>
      </c>
      <c r="L501" s="311">
        <v>500000</v>
      </c>
      <c r="M501" s="789">
        <f t="shared" si="116"/>
        <v>1500000</v>
      </c>
    </row>
    <row r="502" spans="1:13" x14ac:dyDescent="0.45">
      <c r="A502" s="790">
        <v>22020406</v>
      </c>
      <c r="B502" s="791"/>
      <c r="C502" s="792"/>
      <c r="D502" s="792"/>
      <c r="E502" s="791"/>
      <c r="F502" s="793" t="s">
        <v>48</v>
      </c>
      <c r="G502" s="311"/>
      <c r="H502" s="311"/>
      <c r="I502" s="311"/>
      <c r="J502" s="311">
        <v>200000</v>
      </c>
      <c r="K502" s="311">
        <v>200000</v>
      </c>
      <c r="L502" s="311">
        <v>200000</v>
      </c>
      <c r="M502" s="789">
        <f t="shared" si="116"/>
        <v>600000</v>
      </c>
    </row>
    <row r="503" spans="1:13" x14ac:dyDescent="0.45">
      <c r="A503" s="785">
        <v>220208</v>
      </c>
      <c r="B503" s="786"/>
      <c r="C503" s="787"/>
      <c r="D503" s="787"/>
      <c r="E503" s="786"/>
      <c r="F503" s="788" t="s">
        <v>54</v>
      </c>
      <c r="G503" s="358">
        <f>SUM(G504:G505)</f>
        <v>0</v>
      </c>
      <c r="H503" s="358">
        <f>SUM(H504:H505)</f>
        <v>0</v>
      </c>
      <c r="I503" s="358"/>
      <c r="J503" s="358">
        <f>SUM(J504:J505)</f>
        <v>1500000</v>
      </c>
      <c r="K503" s="358">
        <f>SUM(K504:K505)</f>
        <v>1500000</v>
      </c>
      <c r="L503" s="358">
        <f>SUM(L504:L505)</f>
        <v>1500000</v>
      </c>
      <c r="M503" s="789">
        <f t="shared" si="116"/>
        <v>4500000</v>
      </c>
    </row>
    <row r="504" spans="1:13" x14ac:dyDescent="0.45">
      <c r="A504" s="790">
        <v>22020801</v>
      </c>
      <c r="B504" s="791"/>
      <c r="C504" s="792"/>
      <c r="D504" s="792"/>
      <c r="E504" s="791"/>
      <c r="F504" s="793" t="s">
        <v>55</v>
      </c>
      <c r="G504" s="311"/>
      <c r="H504" s="311"/>
      <c r="I504" s="311"/>
      <c r="J504" s="311">
        <v>1000000</v>
      </c>
      <c r="K504" s="311">
        <v>1000000</v>
      </c>
      <c r="L504" s="311">
        <v>1000000</v>
      </c>
      <c r="M504" s="789">
        <f t="shared" si="116"/>
        <v>3000000</v>
      </c>
    </row>
    <row r="505" spans="1:13" x14ac:dyDescent="0.45">
      <c r="A505" s="790">
        <v>22020803</v>
      </c>
      <c r="B505" s="791"/>
      <c r="C505" s="792"/>
      <c r="D505" s="792"/>
      <c r="E505" s="791"/>
      <c r="F505" s="793" t="s">
        <v>56</v>
      </c>
      <c r="G505" s="311"/>
      <c r="H505" s="311"/>
      <c r="I505" s="311"/>
      <c r="J505" s="311">
        <v>500000</v>
      </c>
      <c r="K505" s="311">
        <v>500000</v>
      </c>
      <c r="L505" s="311">
        <v>500000</v>
      </c>
      <c r="M505" s="789">
        <f t="shared" si="116"/>
        <v>1500000</v>
      </c>
    </row>
    <row r="506" spans="1:13" x14ac:dyDescent="0.45">
      <c r="A506" s="785">
        <v>220210</v>
      </c>
      <c r="B506" s="786"/>
      <c r="C506" s="787"/>
      <c r="D506" s="787"/>
      <c r="E506" s="786"/>
      <c r="F506" s="788" t="s">
        <v>57</v>
      </c>
      <c r="G506" s="358">
        <f>SUM(G507:G511)</f>
        <v>2500000</v>
      </c>
      <c r="H506" s="358">
        <f>SUM(H507:H511)</f>
        <v>0</v>
      </c>
      <c r="I506" s="358"/>
      <c r="J506" s="358">
        <f>SUM(J507:J511)</f>
        <v>3750000</v>
      </c>
      <c r="K506" s="358">
        <f>SUM(K507:K511)</f>
        <v>3750000</v>
      </c>
      <c r="L506" s="358">
        <f>SUM(L507:L511)</f>
        <v>3750000</v>
      </c>
      <c r="M506" s="789">
        <f t="shared" si="116"/>
        <v>11250000</v>
      </c>
    </row>
    <row r="507" spans="1:13" x14ac:dyDescent="0.45">
      <c r="A507" s="790">
        <v>22021001</v>
      </c>
      <c r="B507" s="791"/>
      <c r="C507" s="792"/>
      <c r="D507" s="792"/>
      <c r="E507" s="791"/>
      <c r="F507" s="793" t="s">
        <v>58</v>
      </c>
      <c r="G507" s="311">
        <v>1000000</v>
      </c>
      <c r="H507" s="311"/>
      <c r="I507" s="311"/>
      <c r="J507" s="311">
        <v>1000000</v>
      </c>
      <c r="K507" s="311">
        <v>1000000</v>
      </c>
      <c r="L507" s="311">
        <v>1000000</v>
      </c>
      <c r="M507" s="789">
        <f t="shared" si="116"/>
        <v>3000000</v>
      </c>
    </row>
    <row r="508" spans="1:13" x14ac:dyDescent="0.45">
      <c r="A508" s="790">
        <v>22021002</v>
      </c>
      <c r="B508" s="791"/>
      <c r="C508" s="792"/>
      <c r="D508" s="792"/>
      <c r="E508" s="791"/>
      <c r="F508" s="793" t="s">
        <v>59</v>
      </c>
      <c r="G508" s="311"/>
      <c r="H508" s="311"/>
      <c r="I508" s="311"/>
      <c r="J508" s="311">
        <v>250000</v>
      </c>
      <c r="K508" s="311">
        <v>250000</v>
      </c>
      <c r="L508" s="311">
        <v>250000</v>
      </c>
      <c r="M508" s="789">
        <f t="shared" si="116"/>
        <v>750000</v>
      </c>
    </row>
    <row r="509" spans="1:13" x14ac:dyDescent="0.45">
      <c r="A509" s="790">
        <v>22021007</v>
      </c>
      <c r="B509" s="791"/>
      <c r="C509" s="792"/>
      <c r="D509" s="792"/>
      <c r="E509" s="791"/>
      <c r="F509" s="793" t="s">
        <v>63</v>
      </c>
      <c r="G509" s="311">
        <v>1000000</v>
      </c>
      <c r="H509" s="311"/>
      <c r="I509" s="311"/>
      <c r="J509" s="311">
        <v>1000000</v>
      </c>
      <c r="K509" s="311">
        <v>1000000</v>
      </c>
      <c r="L509" s="311">
        <v>1000000</v>
      </c>
      <c r="M509" s="789">
        <f t="shared" si="116"/>
        <v>3000000</v>
      </c>
    </row>
    <row r="510" spans="1:13" x14ac:dyDescent="0.45">
      <c r="A510" s="790">
        <v>22021008</v>
      </c>
      <c r="B510" s="791"/>
      <c r="C510" s="792"/>
      <c r="D510" s="792"/>
      <c r="E510" s="791"/>
      <c r="F510" s="793" t="s">
        <v>64</v>
      </c>
      <c r="G510" s="311"/>
      <c r="H510" s="311"/>
      <c r="I510" s="311"/>
      <c r="J510" s="311">
        <v>1000000</v>
      </c>
      <c r="K510" s="311">
        <v>1000000</v>
      </c>
      <c r="L510" s="311">
        <v>1000000</v>
      </c>
      <c r="M510" s="789">
        <f t="shared" si="116"/>
        <v>3000000</v>
      </c>
    </row>
    <row r="511" spans="1:13" ht="37" x14ac:dyDescent="0.45">
      <c r="A511" s="790">
        <v>22021014</v>
      </c>
      <c r="B511" s="791"/>
      <c r="C511" s="792"/>
      <c r="D511" s="792"/>
      <c r="E511" s="791"/>
      <c r="F511" s="793" t="s">
        <v>224</v>
      </c>
      <c r="G511" s="311">
        <v>500000</v>
      </c>
      <c r="H511" s="311"/>
      <c r="I511" s="311"/>
      <c r="J511" s="311">
        <v>500000</v>
      </c>
      <c r="K511" s="311">
        <v>500000</v>
      </c>
      <c r="L511" s="311">
        <v>500000</v>
      </c>
      <c r="M511" s="789">
        <f t="shared" si="116"/>
        <v>1500000</v>
      </c>
    </row>
    <row r="512" spans="1:13" x14ac:dyDescent="0.45">
      <c r="A512" s="795"/>
      <c r="B512" s="795"/>
      <c r="C512" s="795"/>
      <c r="D512" s="795"/>
      <c r="E512" s="795"/>
      <c r="F512" s="785" t="s">
        <v>85</v>
      </c>
      <c r="G512" s="790"/>
      <c r="H512" s="809"/>
      <c r="I512" s="797"/>
      <c r="J512" s="809"/>
      <c r="K512" s="809"/>
      <c r="L512" s="809"/>
      <c r="M512" s="80">
        <f t="shared" ref="M512:M518" si="118">SUM(J512:L512)</f>
        <v>0</v>
      </c>
    </row>
    <row r="513" spans="1:13" x14ac:dyDescent="0.45">
      <c r="A513" s="799"/>
      <c r="B513" s="799"/>
      <c r="C513" s="799"/>
      <c r="D513" s="799"/>
      <c r="E513" s="799"/>
      <c r="F513" s="810"/>
      <c r="G513" s="811"/>
      <c r="H513" s="812"/>
      <c r="I513" s="797"/>
      <c r="J513" s="812"/>
      <c r="K513" s="812"/>
      <c r="L513" s="812"/>
      <c r="M513" s="80">
        <f t="shared" si="118"/>
        <v>0</v>
      </c>
    </row>
    <row r="514" spans="1:13" x14ac:dyDescent="0.45">
      <c r="A514" s="799"/>
      <c r="B514" s="799"/>
      <c r="C514" s="799"/>
      <c r="D514" s="799"/>
      <c r="E514" s="799"/>
      <c r="F514" s="800" t="s">
        <v>86</v>
      </c>
      <c r="G514" s="805"/>
      <c r="H514" s="813"/>
      <c r="I514" s="805"/>
      <c r="J514" s="813"/>
      <c r="K514" s="813"/>
      <c r="L514" s="813"/>
      <c r="M514" s="80">
        <f t="shared" si="118"/>
        <v>0</v>
      </c>
    </row>
    <row r="515" spans="1:13" x14ac:dyDescent="0.45">
      <c r="A515" s="799"/>
      <c r="B515" s="799"/>
      <c r="C515" s="799"/>
      <c r="D515" s="799"/>
      <c r="E515" s="799"/>
      <c r="F515" s="800" t="s">
        <v>87</v>
      </c>
      <c r="G515" s="805">
        <f>SUM(G481)</f>
        <v>20000000</v>
      </c>
      <c r="H515" s="805">
        <f t="shared" ref="H515:L515" si="119">SUM(H481)</f>
        <v>678400</v>
      </c>
      <c r="I515" s="805">
        <f t="shared" si="119"/>
        <v>0</v>
      </c>
      <c r="J515" s="805">
        <f>SUM(J481)</f>
        <v>30000000</v>
      </c>
      <c r="K515" s="805">
        <f t="shared" si="119"/>
        <v>30000000</v>
      </c>
      <c r="L515" s="805">
        <f t="shared" si="119"/>
        <v>30000000</v>
      </c>
      <c r="M515" s="80">
        <f t="shared" si="118"/>
        <v>90000000</v>
      </c>
    </row>
    <row r="516" spans="1:13" x14ac:dyDescent="0.45">
      <c r="A516" s="799"/>
      <c r="B516" s="799"/>
      <c r="C516" s="799"/>
      <c r="D516" s="799"/>
      <c r="E516" s="799"/>
      <c r="F516" s="800" t="s">
        <v>69</v>
      </c>
      <c r="G516" s="805"/>
      <c r="H516" s="813"/>
      <c r="I516" s="805"/>
      <c r="J516" s="813"/>
      <c r="K516" s="813"/>
      <c r="L516" s="813"/>
      <c r="M516" s="80">
        <f t="shared" si="118"/>
        <v>0</v>
      </c>
    </row>
    <row r="517" spans="1:13" x14ac:dyDescent="0.45">
      <c r="A517" s="799"/>
      <c r="B517" s="799"/>
      <c r="C517" s="799"/>
      <c r="D517" s="799"/>
      <c r="E517" s="799"/>
      <c r="F517" s="800"/>
      <c r="G517" s="805"/>
      <c r="H517" s="813"/>
      <c r="I517" s="805"/>
      <c r="J517" s="813"/>
      <c r="K517" s="813"/>
      <c r="L517" s="813"/>
      <c r="M517" s="80">
        <f t="shared" si="118"/>
        <v>0</v>
      </c>
    </row>
    <row r="518" spans="1:13" x14ac:dyDescent="0.45">
      <c r="A518" s="799"/>
      <c r="B518" s="799"/>
      <c r="C518" s="799"/>
      <c r="D518" s="799"/>
      <c r="E518" s="799"/>
      <c r="F518" s="800" t="s">
        <v>88</v>
      </c>
      <c r="G518" s="807">
        <f t="shared" ref="G518:L518" si="120">SUM(G514:G516)</f>
        <v>20000000</v>
      </c>
      <c r="H518" s="807">
        <f t="shared" si="120"/>
        <v>678400</v>
      </c>
      <c r="I518" s="807">
        <f t="shared" si="120"/>
        <v>0</v>
      </c>
      <c r="J518" s="807">
        <f t="shared" si="120"/>
        <v>30000000</v>
      </c>
      <c r="K518" s="807">
        <f t="shared" si="120"/>
        <v>30000000</v>
      </c>
      <c r="L518" s="807">
        <f t="shared" si="120"/>
        <v>30000000</v>
      </c>
      <c r="M518" s="80">
        <f t="shared" si="118"/>
        <v>90000000</v>
      </c>
    </row>
    <row r="521" spans="1:13" x14ac:dyDescent="0.45">
      <c r="A521" s="931" t="s">
        <v>0</v>
      </c>
      <c r="B521" s="931"/>
      <c r="C521" s="931"/>
      <c r="D521" s="931"/>
      <c r="E521" s="931"/>
      <c r="F521" s="931"/>
      <c r="G521" s="931"/>
      <c r="H521" s="931"/>
      <c r="I521" s="931"/>
      <c r="J521" s="931"/>
      <c r="K521" s="931"/>
      <c r="L521" s="931"/>
      <c r="M521" s="931"/>
    </row>
    <row r="522" spans="1:13" x14ac:dyDescent="0.45">
      <c r="A522" s="930" t="s">
        <v>1327</v>
      </c>
      <c r="B522" s="930"/>
      <c r="C522" s="930"/>
      <c r="D522" s="930"/>
      <c r="E522" s="930"/>
      <c r="F522" s="930"/>
      <c r="G522" s="930"/>
      <c r="H522" s="930"/>
      <c r="I522" s="930"/>
      <c r="J522" s="930"/>
      <c r="K522" s="930"/>
      <c r="L522" s="930"/>
      <c r="M522" s="930"/>
    </row>
    <row r="523" spans="1:13" ht="74" x14ac:dyDescent="0.45">
      <c r="A523" s="781" t="s">
        <v>1</v>
      </c>
      <c r="B523" s="781" t="s">
        <v>2</v>
      </c>
      <c r="C523" s="781" t="s">
        <v>3</v>
      </c>
      <c r="D523" s="781" t="s">
        <v>4</v>
      </c>
      <c r="E523" s="781" t="s">
        <v>5</v>
      </c>
      <c r="F523" s="783" t="s">
        <v>6</v>
      </c>
      <c r="G523" s="781" t="s">
        <v>7</v>
      </c>
      <c r="H523" s="781" t="s">
        <v>8</v>
      </c>
      <c r="I523" s="781"/>
      <c r="J523" s="781" t="s">
        <v>9</v>
      </c>
      <c r="K523" s="781" t="s">
        <v>10</v>
      </c>
      <c r="L523" s="781" t="s">
        <v>11</v>
      </c>
      <c r="M523" s="784" t="s">
        <v>12</v>
      </c>
    </row>
    <row r="524" spans="1:13" x14ac:dyDescent="0.45">
      <c r="A524" s="790"/>
      <c r="B524" s="791"/>
      <c r="C524" s="792"/>
      <c r="D524" s="792"/>
      <c r="E524" s="791"/>
      <c r="F524" s="793"/>
      <c r="G524" s="311"/>
      <c r="H524" s="311"/>
      <c r="I524" s="311"/>
      <c r="J524" s="311"/>
      <c r="K524" s="311"/>
      <c r="L524" s="311"/>
      <c r="M524" s="81"/>
    </row>
    <row r="525" spans="1:13" x14ac:dyDescent="0.45">
      <c r="A525" s="785">
        <v>22</v>
      </c>
      <c r="B525" s="786"/>
      <c r="C525" s="787"/>
      <c r="D525" s="787"/>
      <c r="E525" s="786"/>
      <c r="F525" s="788" t="s">
        <v>26</v>
      </c>
      <c r="G525" s="358">
        <f>SUM(G526)</f>
        <v>30000000</v>
      </c>
      <c r="H525" s="358">
        <f t="shared" ref="H525:L525" si="121">SUM(H526)</f>
        <v>0</v>
      </c>
      <c r="I525" s="358">
        <f t="shared" si="121"/>
        <v>0</v>
      </c>
      <c r="J525" s="358">
        <f t="shared" si="121"/>
        <v>30000000</v>
      </c>
      <c r="K525" s="358">
        <f t="shared" si="121"/>
        <v>30000000</v>
      </c>
      <c r="L525" s="358">
        <f t="shared" si="121"/>
        <v>30000000</v>
      </c>
      <c r="M525" s="789">
        <f t="shared" ref="M525:M539" si="122">J525+K525+L525</f>
        <v>90000000</v>
      </c>
    </row>
    <row r="526" spans="1:13" x14ac:dyDescent="0.45">
      <c r="A526" s="785">
        <v>2202</v>
      </c>
      <c r="B526" s="786"/>
      <c r="C526" s="787"/>
      <c r="D526" s="787"/>
      <c r="E526" s="786"/>
      <c r="F526" s="788" t="s">
        <v>27</v>
      </c>
      <c r="G526" s="358">
        <f>G527+G532+G534+G536</f>
        <v>30000000</v>
      </c>
      <c r="H526" s="358">
        <f t="shared" ref="H526:L526" si="123">H527+H532+H534+H536</f>
        <v>0</v>
      </c>
      <c r="I526" s="358">
        <f t="shared" si="123"/>
        <v>0</v>
      </c>
      <c r="J526" s="358">
        <f t="shared" si="123"/>
        <v>30000000</v>
      </c>
      <c r="K526" s="358">
        <f t="shared" si="123"/>
        <v>30000000</v>
      </c>
      <c r="L526" s="358">
        <f t="shared" si="123"/>
        <v>30000000</v>
      </c>
      <c r="M526" s="789">
        <f t="shared" si="122"/>
        <v>90000000</v>
      </c>
    </row>
    <row r="527" spans="1:13" x14ac:dyDescent="0.45">
      <c r="A527" s="785">
        <v>220201</v>
      </c>
      <c r="B527" s="786"/>
      <c r="C527" s="787"/>
      <c r="D527" s="787"/>
      <c r="E527" s="786"/>
      <c r="F527" s="788" t="s">
        <v>28</v>
      </c>
      <c r="G527" s="358">
        <f t="shared" ref="G527:L527" si="124">SUM(G528:G531)</f>
        <v>22500000</v>
      </c>
      <c r="H527" s="358">
        <f t="shared" si="124"/>
        <v>0</v>
      </c>
      <c r="I527" s="358"/>
      <c r="J527" s="358">
        <f t="shared" si="124"/>
        <v>22500000</v>
      </c>
      <c r="K527" s="358">
        <f t="shared" si="124"/>
        <v>22500000</v>
      </c>
      <c r="L527" s="358">
        <f t="shared" si="124"/>
        <v>22500000</v>
      </c>
      <c r="M527" s="789">
        <f t="shared" si="122"/>
        <v>67500000</v>
      </c>
    </row>
    <row r="528" spans="1:13" x14ac:dyDescent="0.45">
      <c r="A528" s="790">
        <v>22020101</v>
      </c>
      <c r="B528" s="791"/>
      <c r="C528" s="792"/>
      <c r="D528" s="792"/>
      <c r="E528" s="791"/>
      <c r="F528" s="793" t="s">
        <v>29</v>
      </c>
      <c r="G528" s="311">
        <v>5000000</v>
      </c>
      <c r="H528" s="311"/>
      <c r="I528" s="311"/>
      <c r="J528" s="311">
        <v>5000000</v>
      </c>
      <c r="K528" s="311">
        <v>5000000</v>
      </c>
      <c r="L528" s="311">
        <v>5000000</v>
      </c>
      <c r="M528" s="789">
        <f t="shared" si="122"/>
        <v>15000000</v>
      </c>
    </row>
    <row r="529" spans="1:13" x14ac:dyDescent="0.45">
      <c r="A529" s="790">
        <v>22020102</v>
      </c>
      <c r="B529" s="791"/>
      <c r="C529" s="792"/>
      <c r="D529" s="792"/>
      <c r="E529" s="791"/>
      <c r="F529" s="793" t="s">
        <v>30</v>
      </c>
      <c r="G529" s="311">
        <v>2500000</v>
      </c>
      <c r="H529" s="311"/>
      <c r="I529" s="311"/>
      <c r="J529" s="311">
        <v>2500000</v>
      </c>
      <c r="K529" s="311">
        <v>2500000</v>
      </c>
      <c r="L529" s="311">
        <v>2500000</v>
      </c>
      <c r="M529" s="789">
        <f t="shared" si="122"/>
        <v>7500000</v>
      </c>
    </row>
    <row r="530" spans="1:13" ht="37" x14ac:dyDescent="0.45">
      <c r="A530" s="790">
        <v>22020103</v>
      </c>
      <c r="B530" s="791"/>
      <c r="C530" s="792"/>
      <c r="D530" s="792"/>
      <c r="E530" s="791"/>
      <c r="F530" s="793" t="s">
        <v>219</v>
      </c>
      <c r="G530" s="311">
        <v>10000000</v>
      </c>
      <c r="H530" s="311"/>
      <c r="I530" s="311"/>
      <c r="J530" s="311">
        <v>10000000</v>
      </c>
      <c r="K530" s="311">
        <v>10000000</v>
      </c>
      <c r="L530" s="311">
        <v>10000000</v>
      </c>
      <c r="M530" s="789">
        <f t="shared" si="122"/>
        <v>30000000</v>
      </c>
    </row>
    <row r="531" spans="1:13" ht="37" x14ac:dyDescent="0.45">
      <c r="A531" s="790">
        <v>22020104</v>
      </c>
      <c r="B531" s="791"/>
      <c r="C531" s="792"/>
      <c r="D531" s="792"/>
      <c r="E531" s="791"/>
      <c r="F531" s="793" t="s">
        <v>220</v>
      </c>
      <c r="G531" s="311">
        <v>5000000</v>
      </c>
      <c r="H531" s="311"/>
      <c r="I531" s="311"/>
      <c r="J531" s="311">
        <v>5000000</v>
      </c>
      <c r="K531" s="311">
        <v>5000000</v>
      </c>
      <c r="L531" s="311">
        <v>5000000</v>
      </c>
      <c r="M531" s="789">
        <f t="shared" si="122"/>
        <v>15000000</v>
      </c>
    </row>
    <row r="532" spans="1:13" x14ac:dyDescent="0.45">
      <c r="A532" s="785">
        <v>220203</v>
      </c>
      <c r="B532" s="786"/>
      <c r="C532" s="787"/>
      <c r="D532" s="787"/>
      <c r="E532" s="786"/>
      <c r="F532" s="788" t="s">
        <v>37</v>
      </c>
      <c r="G532" s="358">
        <f>SUM(G533:G533)</f>
        <v>200000</v>
      </c>
      <c r="H532" s="358">
        <f>SUM(H533:H533)</f>
        <v>0</v>
      </c>
      <c r="I532" s="358"/>
      <c r="J532" s="358">
        <f>SUM(J533:J533)</f>
        <v>200000</v>
      </c>
      <c r="K532" s="358">
        <f>SUM(K533:K533)</f>
        <v>200000</v>
      </c>
      <c r="L532" s="358">
        <f>SUM(L533:L533)</f>
        <v>200000</v>
      </c>
      <c r="M532" s="789">
        <f t="shared" si="122"/>
        <v>600000</v>
      </c>
    </row>
    <row r="533" spans="1:13" ht="37" x14ac:dyDescent="0.45">
      <c r="A533" s="790">
        <v>22020301</v>
      </c>
      <c r="B533" s="791"/>
      <c r="C533" s="792"/>
      <c r="D533" s="792"/>
      <c r="E533" s="791"/>
      <c r="F533" s="793" t="s">
        <v>38</v>
      </c>
      <c r="G533" s="311">
        <v>200000</v>
      </c>
      <c r="H533" s="311"/>
      <c r="I533" s="311"/>
      <c r="J533" s="311">
        <v>200000</v>
      </c>
      <c r="K533" s="311">
        <v>200000</v>
      </c>
      <c r="L533" s="311">
        <v>200000</v>
      </c>
      <c r="M533" s="789">
        <f t="shared" si="122"/>
        <v>600000</v>
      </c>
    </row>
    <row r="534" spans="1:13" x14ac:dyDescent="0.45">
      <c r="A534" s="785">
        <v>220205</v>
      </c>
      <c r="B534" s="786"/>
      <c r="C534" s="787"/>
      <c r="D534" s="787"/>
      <c r="E534" s="786"/>
      <c r="F534" s="788" t="s">
        <v>49</v>
      </c>
      <c r="G534" s="358">
        <f>G535</f>
        <v>300000</v>
      </c>
      <c r="H534" s="358">
        <f t="shared" ref="H534:K534" si="125">H535</f>
        <v>0</v>
      </c>
      <c r="I534" s="358">
        <f t="shared" si="125"/>
        <v>0</v>
      </c>
      <c r="J534" s="358">
        <f t="shared" si="125"/>
        <v>300000</v>
      </c>
      <c r="K534" s="358">
        <f t="shared" si="125"/>
        <v>300000</v>
      </c>
      <c r="L534" s="358">
        <f>L535</f>
        <v>300000</v>
      </c>
      <c r="M534" s="789">
        <f t="shared" si="122"/>
        <v>900000</v>
      </c>
    </row>
    <row r="535" spans="1:13" x14ac:dyDescent="0.45">
      <c r="A535" s="790">
        <v>22020501</v>
      </c>
      <c r="B535" s="791"/>
      <c r="C535" s="792"/>
      <c r="D535" s="792"/>
      <c r="E535" s="791"/>
      <c r="F535" s="793" t="s">
        <v>50</v>
      </c>
      <c r="G535" s="311">
        <v>300000</v>
      </c>
      <c r="H535" s="311"/>
      <c r="I535" s="311"/>
      <c r="J535" s="311">
        <v>300000</v>
      </c>
      <c r="K535" s="311">
        <v>300000</v>
      </c>
      <c r="L535" s="311">
        <v>300000</v>
      </c>
      <c r="M535" s="789">
        <f t="shared" si="122"/>
        <v>900000</v>
      </c>
    </row>
    <row r="536" spans="1:13" x14ac:dyDescent="0.45">
      <c r="A536" s="785">
        <v>220210</v>
      </c>
      <c r="B536" s="786"/>
      <c r="C536" s="787"/>
      <c r="D536" s="787"/>
      <c r="E536" s="786"/>
      <c r="F536" s="788" t="s">
        <v>57</v>
      </c>
      <c r="G536" s="358">
        <f>SUM(G537:G539)</f>
        <v>7000000</v>
      </c>
      <c r="H536" s="358">
        <f>SUM(H537:H539)</f>
        <v>0</v>
      </c>
      <c r="I536" s="358"/>
      <c r="J536" s="358">
        <f>SUM(J537:J539)</f>
        <v>7000000</v>
      </c>
      <c r="K536" s="358">
        <f>SUM(K537:K539)</f>
        <v>7000000</v>
      </c>
      <c r="L536" s="358">
        <f>SUM(L537:L539)</f>
        <v>7000000</v>
      </c>
      <c r="M536" s="789">
        <f t="shared" si="122"/>
        <v>21000000</v>
      </c>
    </row>
    <row r="537" spans="1:13" x14ac:dyDescent="0.45">
      <c r="A537" s="790">
        <v>22021001</v>
      </c>
      <c r="B537" s="791"/>
      <c r="C537" s="792"/>
      <c r="D537" s="792"/>
      <c r="E537" s="791"/>
      <c r="F537" s="793" t="s">
        <v>58</v>
      </c>
      <c r="G537" s="311">
        <v>4000000</v>
      </c>
      <c r="H537" s="311"/>
      <c r="I537" s="311"/>
      <c r="J537" s="311">
        <v>4000000</v>
      </c>
      <c r="K537" s="311">
        <v>4000000</v>
      </c>
      <c r="L537" s="311">
        <v>4000000</v>
      </c>
      <c r="M537" s="789">
        <f t="shared" si="122"/>
        <v>12000000</v>
      </c>
    </row>
    <row r="538" spans="1:13" x14ac:dyDescent="0.45">
      <c r="A538" s="790">
        <v>22021002</v>
      </c>
      <c r="B538" s="791"/>
      <c r="C538" s="792"/>
      <c r="D538" s="792"/>
      <c r="E538" s="791"/>
      <c r="F538" s="793" t="s">
        <v>59</v>
      </c>
      <c r="G538" s="311">
        <v>1000000</v>
      </c>
      <c r="H538" s="311"/>
      <c r="I538" s="311"/>
      <c r="J538" s="311">
        <v>1000000</v>
      </c>
      <c r="K538" s="311">
        <v>1000000</v>
      </c>
      <c r="L538" s="311">
        <v>1000000</v>
      </c>
      <c r="M538" s="789">
        <f t="shared" si="122"/>
        <v>3000000</v>
      </c>
    </row>
    <row r="539" spans="1:13" x14ac:dyDescent="0.45">
      <c r="A539" s="790">
        <v>22021007</v>
      </c>
      <c r="B539" s="791"/>
      <c r="C539" s="792"/>
      <c r="D539" s="792"/>
      <c r="E539" s="791"/>
      <c r="F539" s="793" t="s">
        <v>63</v>
      </c>
      <c r="G539" s="311">
        <v>2000000</v>
      </c>
      <c r="H539" s="311"/>
      <c r="I539" s="311"/>
      <c r="J539" s="311">
        <v>2000000</v>
      </c>
      <c r="K539" s="311">
        <v>2000000</v>
      </c>
      <c r="L539" s="311">
        <v>2000000</v>
      </c>
      <c r="M539" s="789">
        <f t="shared" si="122"/>
        <v>6000000</v>
      </c>
    </row>
    <row r="540" spans="1:13" x14ac:dyDescent="0.45">
      <c r="A540" s="795"/>
      <c r="B540" s="795"/>
      <c r="C540" s="795"/>
      <c r="D540" s="795"/>
      <c r="E540" s="795"/>
      <c r="F540" s="785" t="s">
        <v>85</v>
      </c>
      <c r="G540" s="790"/>
      <c r="H540" s="809"/>
      <c r="I540" s="797"/>
      <c r="J540" s="809"/>
      <c r="K540" s="809"/>
      <c r="L540" s="809"/>
      <c r="M540" s="80">
        <f t="shared" ref="M540:M546" si="126">SUM(J540:L540)</f>
        <v>0</v>
      </c>
    </row>
    <row r="541" spans="1:13" x14ac:dyDescent="0.45">
      <c r="A541" s="799"/>
      <c r="B541" s="799"/>
      <c r="C541" s="799"/>
      <c r="D541" s="799"/>
      <c r="E541" s="799"/>
      <c r="F541" s="810"/>
      <c r="G541" s="811"/>
      <c r="H541" s="812"/>
      <c r="I541" s="797"/>
      <c r="J541" s="812"/>
      <c r="K541" s="812"/>
      <c r="L541" s="812"/>
      <c r="M541" s="80">
        <f t="shared" si="126"/>
        <v>0</v>
      </c>
    </row>
    <row r="542" spans="1:13" x14ac:dyDescent="0.45">
      <c r="A542" s="799"/>
      <c r="B542" s="799"/>
      <c r="C542" s="799"/>
      <c r="D542" s="799"/>
      <c r="E542" s="799"/>
      <c r="F542" s="800" t="s">
        <v>86</v>
      </c>
      <c r="G542" s="805"/>
      <c r="H542" s="813"/>
      <c r="I542" s="805"/>
      <c r="J542" s="813"/>
      <c r="K542" s="813"/>
      <c r="L542" s="813"/>
      <c r="M542" s="80">
        <f t="shared" si="126"/>
        <v>0</v>
      </c>
    </row>
    <row r="543" spans="1:13" x14ac:dyDescent="0.45">
      <c r="A543" s="799"/>
      <c r="B543" s="799"/>
      <c r="C543" s="799"/>
      <c r="D543" s="799"/>
      <c r="E543" s="799"/>
      <c r="F543" s="800" t="s">
        <v>87</v>
      </c>
      <c r="G543" s="805">
        <f>SUM(G526)</f>
        <v>30000000</v>
      </c>
      <c r="H543" s="813"/>
      <c r="I543" s="813"/>
      <c r="J543" s="813">
        <f>SUM(J526)</f>
        <v>30000000</v>
      </c>
      <c r="K543" s="813">
        <f t="shared" ref="K543:L543" si="127">SUM(K526)</f>
        <v>30000000</v>
      </c>
      <c r="L543" s="813">
        <f t="shared" si="127"/>
        <v>30000000</v>
      </c>
      <c r="M543" s="80">
        <f t="shared" si="126"/>
        <v>90000000</v>
      </c>
    </row>
    <row r="544" spans="1:13" x14ac:dyDescent="0.45">
      <c r="A544" s="799"/>
      <c r="B544" s="799"/>
      <c r="C544" s="799"/>
      <c r="D544" s="799"/>
      <c r="E544" s="799"/>
      <c r="F544" s="800" t="s">
        <v>69</v>
      </c>
      <c r="G544" s="805"/>
      <c r="H544" s="813"/>
      <c r="I544" s="805"/>
      <c r="J544" s="813"/>
      <c r="K544" s="813"/>
      <c r="L544" s="813"/>
      <c r="M544" s="80">
        <f t="shared" si="126"/>
        <v>0</v>
      </c>
    </row>
    <row r="545" spans="1:13" x14ac:dyDescent="0.45">
      <c r="A545" s="799"/>
      <c r="B545" s="799"/>
      <c r="C545" s="799"/>
      <c r="D545" s="799"/>
      <c r="E545" s="799"/>
      <c r="F545" s="800"/>
      <c r="G545" s="805"/>
      <c r="H545" s="813"/>
      <c r="I545" s="805"/>
      <c r="J545" s="813"/>
      <c r="K545" s="813"/>
      <c r="L545" s="813"/>
      <c r="M545" s="80">
        <f t="shared" si="126"/>
        <v>0</v>
      </c>
    </row>
    <row r="546" spans="1:13" x14ac:dyDescent="0.45">
      <c r="A546" s="799"/>
      <c r="B546" s="799"/>
      <c r="C546" s="799"/>
      <c r="D546" s="799"/>
      <c r="E546" s="799"/>
      <c r="F546" s="800" t="s">
        <v>88</v>
      </c>
      <c r="G546" s="807">
        <f t="shared" ref="G546:L546" si="128">SUM(G542:G544)</f>
        <v>30000000</v>
      </c>
      <c r="H546" s="807">
        <f t="shared" si="128"/>
        <v>0</v>
      </c>
      <c r="I546" s="807">
        <f t="shared" si="128"/>
        <v>0</v>
      </c>
      <c r="J546" s="807">
        <f t="shared" si="128"/>
        <v>30000000</v>
      </c>
      <c r="K546" s="807">
        <f t="shared" si="128"/>
        <v>30000000</v>
      </c>
      <c r="L546" s="807">
        <f t="shared" si="128"/>
        <v>30000000</v>
      </c>
      <c r="M546" s="80">
        <f t="shared" si="126"/>
        <v>90000000</v>
      </c>
    </row>
    <row r="549" spans="1:13" x14ac:dyDescent="0.45">
      <c r="A549" s="931" t="s">
        <v>0</v>
      </c>
      <c r="B549" s="931"/>
      <c r="C549" s="931"/>
      <c r="D549" s="931"/>
      <c r="E549" s="931"/>
      <c r="F549" s="931"/>
      <c r="G549" s="931"/>
      <c r="H549" s="931"/>
      <c r="I549" s="931"/>
      <c r="J549" s="931"/>
      <c r="K549" s="931"/>
      <c r="L549" s="931"/>
      <c r="M549" s="931"/>
    </row>
    <row r="550" spans="1:13" x14ac:dyDescent="0.45">
      <c r="A550" s="930" t="s">
        <v>1328</v>
      </c>
      <c r="B550" s="930"/>
      <c r="C550" s="930"/>
      <c r="D550" s="930"/>
      <c r="E550" s="930"/>
      <c r="F550" s="930"/>
      <c r="G550" s="930"/>
      <c r="H550" s="930"/>
      <c r="I550" s="930"/>
      <c r="J550" s="930"/>
      <c r="K550" s="930"/>
      <c r="L550" s="930"/>
      <c r="M550" s="930"/>
    </row>
    <row r="551" spans="1:13" ht="74" x14ac:dyDescent="0.45">
      <c r="A551" s="781" t="s">
        <v>1</v>
      </c>
      <c r="B551" s="781" t="s">
        <v>2</v>
      </c>
      <c r="C551" s="781" t="s">
        <v>3</v>
      </c>
      <c r="D551" s="781" t="s">
        <v>4</v>
      </c>
      <c r="E551" s="781" t="s">
        <v>5</v>
      </c>
      <c r="F551" s="783" t="s">
        <v>6</v>
      </c>
      <c r="G551" s="781" t="s">
        <v>7</v>
      </c>
      <c r="H551" s="781" t="s">
        <v>8</v>
      </c>
      <c r="I551" s="781"/>
      <c r="J551" s="781" t="s">
        <v>9</v>
      </c>
      <c r="K551" s="781" t="s">
        <v>10</v>
      </c>
      <c r="L551" s="781" t="s">
        <v>11</v>
      </c>
      <c r="M551" s="784" t="s">
        <v>12</v>
      </c>
    </row>
    <row r="552" spans="1:13" x14ac:dyDescent="0.45">
      <c r="A552" s="790"/>
      <c r="B552" s="791"/>
      <c r="C552" s="792"/>
      <c r="D552" s="792"/>
      <c r="E552" s="791"/>
      <c r="F552" s="793"/>
      <c r="G552" s="311"/>
      <c r="H552" s="311"/>
      <c r="I552" s="311"/>
      <c r="J552" s="311"/>
      <c r="K552" s="311"/>
      <c r="L552" s="311"/>
      <c r="M552" s="81"/>
    </row>
    <row r="553" spans="1:13" x14ac:dyDescent="0.45">
      <c r="A553" s="785">
        <v>2</v>
      </c>
      <c r="B553" s="786"/>
      <c r="C553" s="787"/>
      <c r="D553" s="787"/>
      <c r="E553" s="786"/>
      <c r="F553" s="788" t="s">
        <v>18</v>
      </c>
      <c r="G553" s="358">
        <f>G554</f>
        <v>20000000</v>
      </c>
      <c r="H553" s="358">
        <f t="shared" ref="H553:L553" si="129">H554</f>
        <v>0</v>
      </c>
      <c r="I553" s="358">
        <f t="shared" si="129"/>
        <v>0</v>
      </c>
      <c r="J553" s="358">
        <f t="shared" si="129"/>
        <v>30000000</v>
      </c>
      <c r="K553" s="358">
        <f t="shared" si="129"/>
        <v>30000000</v>
      </c>
      <c r="L553" s="358">
        <f t="shared" si="129"/>
        <v>30000000</v>
      </c>
      <c r="M553" s="789">
        <f>J553+K553+L553</f>
        <v>90000000</v>
      </c>
    </row>
    <row r="554" spans="1:13" x14ac:dyDescent="0.45">
      <c r="A554" s="785">
        <v>22</v>
      </c>
      <c r="B554" s="786"/>
      <c r="C554" s="787"/>
      <c r="D554" s="787"/>
      <c r="E554" s="786"/>
      <c r="F554" s="788" t="s">
        <v>26</v>
      </c>
      <c r="G554" s="358">
        <f>SUM(G555)</f>
        <v>20000000</v>
      </c>
      <c r="H554" s="358">
        <f t="shared" ref="H554:L554" si="130">SUM(H555)</f>
        <v>0</v>
      </c>
      <c r="I554" s="358">
        <f t="shared" si="130"/>
        <v>0</v>
      </c>
      <c r="J554" s="358">
        <f t="shared" si="130"/>
        <v>30000000</v>
      </c>
      <c r="K554" s="358">
        <f t="shared" si="130"/>
        <v>30000000</v>
      </c>
      <c r="L554" s="358">
        <f t="shared" si="130"/>
        <v>30000000</v>
      </c>
      <c r="M554" s="789">
        <f t="shared" ref="M554:M593" si="131">J554+K554+L554</f>
        <v>90000000</v>
      </c>
    </row>
    <row r="555" spans="1:13" x14ac:dyDescent="0.45">
      <c r="A555" s="785">
        <v>2202</v>
      </c>
      <c r="B555" s="786"/>
      <c r="C555" s="787"/>
      <c r="D555" s="787"/>
      <c r="E555" s="786"/>
      <c r="F555" s="788" t="s">
        <v>27</v>
      </c>
      <c r="G555" s="358">
        <f>G556+G559+G564+G571+G578+G580+G582+G585</f>
        <v>20000000</v>
      </c>
      <c r="H555" s="358">
        <f t="shared" ref="H555:L555" si="132">H556+H559+H564+H571+H578+H580+H582+H585</f>
        <v>0</v>
      </c>
      <c r="I555" s="358">
        <f t="shared" si="132"/>
        <v>0</v>
      </c>
      <c r="J555" s="358">
        <f t="shared" si="132"/>
        <v>30000000</v>
      </c>
      <c r="K555" s="358">
        <f t="shared" si="132"/>
        <v>30000000</v>
      </c>
      <c r="L555" s="358">
        <f t="shared" si="132"/>
        <v>30000000</v>
      </c>
      <c r="M555" s="789">
        <f t="shared" si="131"/>
        <v>90000000</v>
      </c>
    </row>
    <row r="556" spans="1:13" x14ac:dyDescent="0.45">
      <c r="A556" s="785">
        <v>220201</v>
      </c>
      <c r="B556" s="786"/>
      <c r="C556" s="787"/>
      <c r="D556" s="787"/>
      <c r="E556" s="786"/>
      <c r="F556" s="788" t="s">
        <v>28</v>
      </c>
      <c r="G556" s="358">
        <f>SUM(G557:G558)</f>
        <v>2000000</v>
      </c>
      <c r="H556" s="358">
        <f>SUM(H557:H558)</f>
        <v>0</v>
      </c>
      <c r="I556" s="358"/>
      <c r="J556" s="358">
        <f>SUM(J557:J558)</f>
        <v>12000000</v>
      </c>
      <c r="K556" s="358">
        <f>SUM(K557:K558)</f>
        <v>12000000</v>
      </c>
      <c r="L556" s="358">
        <f>SUM(L557:L558)</f>
        <v>12000000</v>
      </c>
      <c r="M556" s="789">
        <f t="shared" si="131"/>
        <v>36000000</v>
      </c>
    </row>
    <row r="557" spans="1:13" x14ac:dyDescent="0.45">
      <c r="A557" s="790">
        <v>22020101</v>
      </c>
      <c r="B557" s="791"/>
      <c r="C557" s="792"/>
      <c r="D557" s="792"/>
      <c r="E557" s="791"/>
      <c r="F557" s="793" t="s">
        <v>29</v>
      </c>
      <c r="G557" s="311">
        <v>1500000</v>
      </c>
      <c r="H557" s="311"/>
      <c r="I557" s="311"/>
      <c r="J557" s="311">
        <v>6500000</v>
      </c>
      <c r="K557" s="311">
        <v>6500000</v>
      </c>
      <c r="L557" s="311">
        <v>6500000</v>
      </c>
      <c r="M557" s="789">
        <f t="shared" si="131"/>
        <v>19500000</v>
      </c>
    </row>
    <row r="558" spans="1:13" x14ac:dyDescent="0.45">
      <c r="A558" s="790">
        <v>22020102</v>
      </c>
      <c r="B558" s="791"/>
      <c r="C558" s="792"/>
      <c r="D558" s="792"/>
      <c r="E558" s="791"/>
      <c r="F558" s="793" t="s">
        <v>30</v>
      </c>
      <c r="G558" s="311">
        <v>500000</v>
      </c>
      <c r="H558" s="311"/>
      <c r="I558" s="311"/>
      <c r="J558" s="311">
        <v>5500000</v>
      </c>
      <c r="K558" s="311">
        <v>5500000</v>
      </c>
      <c r="L558" s="311">
        <v>5500000</v>
      </c>
      <c r="M558" s="789">
        <f t="shared" si="131"/>
        <v>16500000</v>
      </c>
    </row>
    <row r="559" spans="1:13" x14ac:dyDescent="0.45">
      <c r="A559" s="785">
        <v>220202</v>
      </c>
      <c r="B559" s="786"/>
      <c r="C559" s="787"/>
      <c r="D559" s="787"/>
      <c r="E559" s="786"/>
      <c r="F559" s="788" t="s">
        <v>31</v>
      </c>
      <c r="G559" s="358">
        <f>SUM(G560:G563)</f>
        <v>800000</v>
      </c>
      <c r="H559" s="358">
        <f>SUM(H560:H563)</f>
        <v>0</v>
      </c>
      <c r="I559" s="358"/>
      <c r="J559" s="358">
        <f>SUM(J560:J563)</f>
        <v>800000</v>
      </c>
      <c r="K559" s="358">
        <f>SUM(K560:K563)</f>
        <v>800000</v>
      </c>
      <c r="L559" s="358">
        <f>SUM(L560:L563)</f>
        <v>800000</v>
      </c>
      <c r="M559" s="789">
        <f t="shared" si="131"/>
        <v>2400000</v>
      </c>
    </row>
    <row r="560" spans="1:13" x14ac:dyDescent="0.45">
      <c r="A560" s="790">
        <v>22020201</v>
      </c>
      <c r="B560" s="791"/>
      <c r="C560" s="792"/>
      <c r="D560" s="792"/>
      <c r="E560" s="791"/>
      <c r="F560" s="793" t="s">
        <v>32</v>
      </c>
      <c r="G560" s="311">
        <v>200000</v>
      </c>
      <c r="H560" s="311"/>
      <c r="I560" s="311"/>
      <c r="J560" s="311">
        <v>200000</v>
      </c>
      <c r="K560" s="311">
        <v>200000</v>
      </c>
      <c r="L560" s="311">
        <v>200000</v>
      </c>
      <c r="M560" s="789">
        <f t="shared" si="131"/>
        <v>600000</v>
      </c>
    </row>
    <row r="561" spans="1:13" x14ac:dyDescent="0.45">
      <c r="A561" s="790">
        <v>22020203</v>
      </c>
      <c r="B561" s="791"/>
      <c r="C561" s="792"/>
      <c r="D561" s="792"/>
      <c r="E561" s="791"/>
      <c r="F561" s="793" t="s">
        <v>34</v>
      </c>
      <c r="G561" s="311">
        <v>200000</v>
      </c>
      <c r="H561" s="311"/>
      <c r="I561" s="311"/>
      <c r="J561" s="311">
        <v>200000</v>
      </c>
      <c r="K561" s="311">
        <v>200000</v>
      </c>
      <c r="L561" s="311">
        <v>200000</v>
      </c>
      <c r="M561" s="789">
        <f t="shared" si="131"/>
        <v>600000</v>
      </c>
    </row>
    <row r="562" spans="1:13" x14ac:dyDescent="0.45">
      <c r="A562" s="790">
        <v>22020204</v>
      </c>
      <c r="B562" s="791"/>
      <c r="C562" s="792"/>
      <c r="D562" s="792"/>
      <c r="E562" s="791"/>
      <c r="F562" s="793" t="s">
        <v>316</v>
      </c>
      <c r="G562" s="311">
        <v>200000</v>
      </c>
      <c r="H562" s="311"/>
      <c r="I562" s="311"/>
      <c r="J562" s="311">
        <v>200000</v>
      </c>
      <c r="K562" s="311">
        <v>200000</v>
      </c>
      <c r="L562" s="311">
        <v>200000</v>
      </c>
      <c r="M562" s="789">
        <f t="shared" si="131"/>
        <v>600000</v>
      </c>
    </row>
    <row r="563" spans="1:13" x14ac:dyDescent="0.45">
      <c r="A563" s="790">
        <v>22020206</v>
      </c>
      <c r="B563" s="791"/>
      <c r="C563" s="792"/>
      <c r="D563" s="792"/>
      <c r="E563" s="791"/>
      <c r="F563" s="793" t="s">
        <v>36</v>
      </c>
      <c r="G563" s="311">
        <v>200000</v>
      </c>
      <c r="H563" s="311"/>
      <c r="I563" s="311"/>
      <c r="J563" s="311">
        <v>200000</v>
      </c>
      <c r="K563" s="311">
        <v>200000</v>
      </c>
      <c r="L563" s="311">
        <v>200000</v>
      </c>
      <c r="M563" s="789">
        <f t="shared" si="131"/>
        <v>600000</v>
      </c>
    </row>
    <row r="564" spans="1:13" x14ac:dyDescent="0.45">
      <c r="A564" s="785">
        <v>220203</v>
      </c>
      <c r="B564" s="786"/>
      <c r="C564" s="787"/>
      <c r="D564" s="787"/>
      <c r="E564" s="786"/>
      <c r="F564" s="788" t="s">
        <v>37</v>
      </c>
      <c r="G564" s="358">
        <f>SUM(G565:G570)</f>
        <v>3000000</v>
      </c>
      <c r="H564" s="358">
        <f>SUM(H565:H570)</f>
        <v>0</v>
      </c>
      <c r="I564" s="358"/>
      <c r="J564" s="358">
        <f>SUM(J565:J570)</f>
        <v>3000000</v>
      </c>
      <c r="K564" s="358">
        <f>SUM(K565:K570)</f>
        <v>3000000</v>
      </c>
      <c r="L564" s="358">
        <f>SUM(L565:L570)</f>
        <v>3000000</v>
      </c>
      <c r="M564" s="789">
        <f t="shared" si="131"/>
        <v>9000000</v>
      </c>
    </row>
    <row r="565" spans="1:13" ht="37" x14ac:dyDescent="0.45">
      <c r="A565" s="790">
        <v>22020301</v>
      </c>
      <c r="B565" s="791"/>
      <c r="C565" s="792"/>
      <c r="D565" s="792"/>
      <c r="E565" s="791"/>
      <c r="F565" s="793" t="s">
        <v>38</v>
      </c>
      <c r="G565" s="311">
        <v>500000</v>
      </c>
      <c r="H565" s="311"/>
      <c r="I565" s="311"/>
      <c r="J565" s="311">
        <v>500000</v>
      </c>
      <c r="K565" s="311">
        <v>500000</v>
      </c>
      <c r="L565" s="311">
        <v>500000</v>
      </c>
      <c r="M565" s="789">
        <f t="shared" si="131"/>
        <v>1500000</v>
      </c>
    </row>
    <row r="566" spans="1:13" x14ac:dyDescent="0.45">
      <c r="A566" s="790">
        <v>22020302</v>
      </c>
      <c r="B566" s="791"/>
      <c r="C566" s="792"/>
      <c r="D566" s="792"/>
      <c r="E566" s="791"/>
      <c r="F566" s="793" t="s">
        <v>39</v>
      </c>
      <c r="G566" s="311">
        <v>400000</v>
      </c>
      <c r="H566" s="311"/>
      <c r="I566" s="311"/>
      <c r="J566" s="311">
        <v>400000</v>
      </c>
      <c r="K566" s="311">
        <v>400000</v>
      </c>
      <c r="L566" s="311">
        <v>400000</v>
      </c>
      <c r="M566" s="789">
        <f t="shared" si="131"/>
        <v>1200000</v>
      </c>
    </row>
    <row r="567" spans="1:13" x14ac:dyDescent="0.45">
      <c r="A567" s="790">
        <v>22020303</v>
      </c>
      <c r="B567" s="791"/>
      <c r="C567" s="792"/>
      <c r="D567" s="792"/>
      <c r="E567" s="791"/>
      <c r="F567" s="793" t="s">
        <v>40</v>
      </c>
      <c r="G567" s="311">
        <v>400000</v>
      </c>
      <c r="H567" s="311"/>
      <c r="I567" s="311"/>
      <c r="J567" s="311">
        <v>400000</v>
      </c>
      <c r="K567" s="311">
        <v>400000</v>
      </c>
      <c r="L567" s="311">
        <v>400000</v>
      </c>
      <c r="M567" s="789">
        <f t="shared" si="131"/>
        <v>1200000</v>
      </c>
    </row>
    <row r="568" spans="1:13" x14ac:dyDescent="0.45">
      <c r="A568" s="790">
        <v>22020304</v>
      </c>
      <c r="B568" s="791"/>
      <c r="C568" s="792"/>
      <c r="D568" s="792"/>
      <c r="E568" s="791"/>
      <c r="F568" s="793" t="s">
        <v>413</v>
      </c>
      <c r="G568" s="311">
        <v>400000</v>
      </c>
      <c r="H568" s="311"/>
      <c r="I568" s="311"/>
      <c r="J568" s="311">
        <v>400000</v>
      </c>
      <c r="K568" s="311">
        <v>400000</v>
      </c>
      <c r="L568" s="311">
        <v>400000</v>
      </c>
      <c r="M568" s="789">
        <f t="shared" si="131"/>
        <v>1200000</v>
      </c>
    </row>
    <row r="569" spans="1:13" x14ac:dyDescent="0.45">
      <c r="A569" s="790">
        <v>22020305</v>
      </c>
      <c r="B569" s="791"/>
      <c r="C569" s="792"/>
      <c r="D569" s="792"/>
      <c r="E569" s="791"/>
      <c r="F569" s="793" t="s">
        <v>41</v>
      </c>
      <c r="G569" s="311">
        <v>500000</v>
      </c>
      <c r="H569" s="311"/>
      <c r="I569" s="311"/>
      <c r="J569" s="311">
        <v>500000</v>
      </c>
      <c r="K569" s="311">
        <v>500000</v>
      </c>
      <c r="L569" s="311">
        <v>500000</v>
      </c>
      <c r="M569" s="789">
        <f t="shared" si="131"/>
        <v>1500000</v>
      </c>
    </row>
    <row r="570" spans="1:13" x14ac:dyDescent="0.45">
      <c r="A570" s="790">
        <v>22020306</v>
      </c>
      <c r="B570" s="791"/>
      <c r="C570" s="792"/>
      <c r="D570" s="792"/>
      <c r="E570" s="791"/>
      <c r="F570" s="793" t="s">
        <v>314</v>
      </c>
      <c r="G570" s="311">
        <v>800000</v>
      </c>
      <c r="H570" s="311"/>
      <c r="I570" s="311"/>
      <c r="J570" s="311">
        <v>800000</v>
      </c>
      <c r="K570" s="311">
        <v>800000</v>
      </c>
      <c r="L570" s="311">
        <v>800000</v>
      </c>
      <c r="M570" s="789">
        <f t="shared" si="131"/>
        <v>2400000</v>
      </c>
    </row>
    <row r="571" spans="1:13" x14ac:dyDescent="0.45">
      <c r="A571" s="785">
        <v>220204</v>
      </c>
      <c r="B571" s="786"/>
      <c r="C571" s="787"/>
      <c r="D571" s="787"/>
      <c r="E571" s="786"/>
      <c r="F571" s="788" t="s">
        <v>42</v>
      </c>
      <c r="G571" s="358">
        <f>SUM(G572:G577)</f>
        <v>3800000</v>
      </c>
      <c r="H571" s="358">
        <f>SUM(H572:H577)</f>
        <v>0</v>
      </c>
      <c r="I571" s="358"/>
      <c r="J571" s="358">
        <f>SUM(J572:J577)</f>
        <v>3800000</v>
      </c>
      <c r="K571" s="358">
        <f>SUM(K572:K577)</f>
        <v>3800000</v>
      </c>
      <c r="L571" s="358">
        <f>SUM(L572:L577)</f>
        <v>3800000</v>
      </c>
      <c r="M571" s="789">
        <f t="shared" si="131"/>
        <v>11400000</v>
      </c>
    </row>
    <row r="572" spans="1:13" ht="37" x14ac:dyDescent="0.45">
      <c r="A572" s="790">
        <v>22020401</v>
      </c>
      <c r="B572" s="791"/>
      <c r="C572" s="792"/>
      <c r="D572" s="792"/>
      <c r="E572" s="791"/>
      <c r="F572" s="793" t="s">
        <v>43</v>
      </c>
      <c r="G572" s="311">
        <v>400000</v>
      </c>
      <c r="H572" s="311"/>
      <c r="I572" s="311"/>
      <c r="J572" s="311">
        <v>400000</v>
      </c>
      <c r="K572" s="311">
        <v>400000</v>
      </c>
      <c r="L572" s="311">
        <v>400000</v>
      </c>
      <c r="M572" s="789">
        <f t="shared" si="131"/>
        <v>1200000</v>
      </c>
    </row>
    <row r="573" spans="1:13" x14ac:dyDescent="0.45">
      <c r="A573" s="790">
        <v>22020402</v>
      </c>
      <c r="B573" s="791"/>
      <c r="C573" s="792"/>
      <c r="D573" s="792"/>
      <c r="E573" s="791"/>
      <c r="F573" s="793" t="s">
        <v>44</v>
      </c>
      <c r="G573" s="311">
        <v>700000</v>
      </c>
      <c r="H573" s="311"/>
      <c r="I573" s="311"/>
      <c r="J573" s="311">
        <v>700000</v>
      </c>
      <c r="K573" s="311">
        <v>700000</v>
      </c>
      <c r="L573" s="311">
        <v>700000</v>
      </c>
      <c r="M573" s="789">
        <f t="shared" si="131"/>
        <v>2100000</v>
      </c>
    </row>
    <row r="574" spans="1:13" ht="37" x14ac:dyDescent="0.45">
      <c r="A574" s="790">
        <v>22020403</v>
      </c>
      <c r="B574" s="791"/>
      <c r="C574" s="792"/>
      <c r="D574" s="792"/>
      <c r="E574" s="791"/>
      <c r="F574" s="793" t="s">
        <v>45</v>
      </c>
      <c r="G574" s="311">
        <v>400000</v>
      </c>
      <c r="H574" s="311"/>
      <c r="I574" s="311"/>
      <c r="J574" s="311">
        <v>400000</v>
      </c>
      <c r="K574" s="311">
        <v>400000</v>
      </c>
      <c r="L574" s="311">
        <v>400000</v>
      </c>
      <c r="M574" s="789">
        <f t="shared" si="131"/>
        <v>1200000</v>
      </c>
    </row>
    <row r="575" spans="1:13" x14ac:dyDescent="0.45">
      <c r="A575" s="790">
        <v>22020404</v>
      </c>
      <c r="B575" s="791"/>
      <c r="C575" s="792"/>
      <c r="D575" s="792"/>
      <c r="E575" s="791"/>
      <c r="F575" s="793" t="s">
        <v>46</v>
      </c>
      <c r="G575" s="311">
        <v>400000</v>
      </c>
      <c r="H575" s="311"/>
      <c r="I575" s="311"/>
      <c r="J575" s="311">
        <v>400000</v>
      </c>
      <c r="K575" s="311">
        <v>400000</v>
      </c>
      <c r="L575" s="311">
        <v>400000</v>
      </c>
      <c r="M575" s="789">
        <f t="shared" si="131"/>
        <v>1200000</v>
      </c>
    </row>
    <row r="576" spans="1:13" x14ac:dyDescent="0.45">
      <c r="A576" s="790">
        <v>22020405</v>
      </c>
      <c r="B576" s="791"/>
      <c r="C576" s="792"/>
      <c r="D576" s="792"/>
      <c r="E576" s="791"/>
      <c r="F576" s="793" t="s">
        <v>47</v>
      </c>
      <c r="G576" s="311">
        <v>400000</v>
      </c>
      <c r="H576" s="311"/>
      <c r="I576" s="311"/>
      <c r="J576" s="311">
        <v>400000</v>
      </c>
      <c r="K576" s="311">
        <v>400000</v>
      </c>
      <c r="L576" s="311">
        <v>400000</v>
      </c>
      <c r="M576" s="789">
        <f t="shared" si="131"/>
        <v>1200000</v>
      </c>
    </row>
    <row r="577" spans="1:13" x14ac:dyDescent="0.45">
      <c r="A577" s="790">
        <v>22020406</v>
      </c>
      <c r="B577" s="791"/>
      <c r="C577" s="792"/>
      <c r="D577" s="792"/>
      <c r="E577" s="791"/>
      <c r="F577" s="793" t="s">
        <v>48</v>
      </c>
      <c r="G577" s="311">
        <v>1500000</v>
      </c>
      <c r="H577" s="311"/>
      <c r="I577" s="311"/>
      <c r="J577" s="311">
        <v>1500000</v>
      </c>
      <c r="K577" s="311">
        <v>1500000</v>
      </c>
      <c r="L577" s="311">
        <v>1500000</v>
      </c>
      <c r="M577" s="789">
        <f t="shared" si="131"/>
        <v>4500000</v>
      </c>
    </row>
    <row r="578" spans="1:13" x14ac:dyDescent="0.45">
      <c r="A578" s="785">
        <v>220205</v>
      </c>
      <c r="B578" s="786"/>
      <c r="C578" s="787"/>
      <c r="D578" s="787"/>
      <c r="E578" s="786"/>
      <c r="F578" s="788" t="s">
        <v>49</v>
      </c>
      <c r="G578" s="358">
        <f>G579</f>
        <v>500000</v>
      </c>
      <c r="H578" s="358">
        <f t="shared" ref="H578:L578" si="133">H579</f>
        <v>0</v>
      </c>
      <c r="I578" s="358">
        <f t="shared" si="133"/>
        <v>0</v>
      </c>
      <c r="J578" s="358">
        <f t="shared" si="133"/>
        <v>500000</v>
      </c>
      <c r="K578" s="358">
        <f t="shared" si="133"/>
        <v>500000</v>
      </c>
      <c r="L578" s="358">
        <f t="shared" si="133"/>
        <v>500000</v>
      </c>
      <c r="M578" s="789">
        <f t="shared" si="131"/>
        <v>1500000</v>
      </c>
    </row>
    <row r="579" spans="1:13" x14ac:dyDescent="0.45">
      <c r="A579" s="790">
        <v>22020501</v>
      </c>
      <c r="B579" s="791"/>
      <c r="C579" s="792"/>
      <c r="D579" s="792"/>
      <c r="E579" s="791"/>
      <c r="F579" s="793" t="s">
        <v>50</v>
      </c>
      <c r="G579" s="311">
        <v>500000</v>
      </c>
      <c r="H579" s="311"/>
      <c r="I579" s="311"/>
      <c r="J579" s="311">
        <v>500000</v>
      </c>
      <c r="K579" s="311">
        <v>500000</v>
      </c>
      <c r="L579" s="311">
        <v>500000</v>
      </c>
      <c r="M579" s="789">
        <f t="shared" si="131"/>
        <v>1500000</v>
      </c>
    </row>
    <row r="580" spans="1:13" x14ac:dyDescent="0.45">
      <c r="A580" s="785">
        <v>220206</v>
      </c>
      <c r="B580" s="786"/>
      <c r="C580" s="787"/>
      <c r="D580" s="787"/>
      <c r="E580" s="786"/>
      <c r="F580" s="788" t="s">
        <v>51</v>
      </c>
      <c r="G580" s="358">
        <f>SUM(G581:G581)</f>
        <v>400000</v>
      </c>
      <c r="H580" s="358">
        <f>SUM(H581:H581)</f>
        <v>0</v>
      </c>
      <c r="I580" s="358"/>
      <c r="J580" s="358">
        <f>SUM(J581:J581)</f>
        <v>400000</v>
      </c>
      <c r="K580" s="358">
        <f>SUM(K581:K581)</f>
        <v>400000</v>
      </c>
      <c r="L580" s="358">
        <f>SUM(L581:L581)</f>
        <v>400000</v>
      </c>
      <c r="M580" s="789">
        <f t="shared" si="131"/>
        <v>1200000</v>
      </c>
    </row>
    <row r="581" spans="1:13" x14ac:dyDescent="0.45">
      <c r="A581" s="790">
        <v>22020605</v>
      </c>
      <c r="B581" s="791"/>
      <c r="C581" s="792"/>
      <c r="D581" s="792"/>
      <c r="E581" s="791"/>
      <c r="F581" s="793" t="s">
        <v>53</v>
      </c>
      <c r="G581" s="311">
        <v>400000</v>
      </c>
      <c r="H581" s="311"/>
      <c r="I581" s="311"/>
      <c r="J581" s="311">
        <v>400000</v>
      </c>
      <c r="K581" s="311">
        <v>400000</v>
      </c>
      <c r="L581" s="311">
        <v>400000</v>
      </c>
      <c r="M581" s="789">
        <f t="shared" si="131"/>
        <v>1200000</v>
      </c>
    </row>
    <row r="582" spans="1:13" x14ac:dyDescent="0.45">
      <c r="A582" s="785">
        <v>220208</v>
      </c>
      <c r="B582" s="786"/>
      <c r="C582" s="787"/>
      <c r="D582" s="787"/>
      <c r="E582" s="786"/>
      <c r="F582" s="788" t="s">
        <v>54</v>
      </c>
      <c r="G582" s="358">
        <f>SUM(G583:G584)</f>
        <v>750000</v>
      </c>
      <c r="H582" s="358">
        <f>SUM(H583:H584)</f>
        <v>0</v>
      </c>
      <c r="I582" s="358"/>
      <c r="J582" s="358">
        <f>SUM(J583:J584)</f>
        <v>750000</v>
      </c>
      <c r="K582" s="358">
        <f>SUM(K583:K584)</f>
        <v>750000</v>
      </c>
      <c r="L582" s="358">
        <f>SUM(L583:L584)</f>
        <v>750000</v>
      </c>
      <c r="M582" s="789">
        <f t="shared" si="131"/>
        <v>2250000</v>
      </c>
    </row>
    <row r="583" spans="1:13" x14ac:dyDescent="0.45">
      <c r="A583" s="790">
        <v>22020801</v>
      </c>
      <c r="B583" s="791"/>
      <c r="C583" s="792"/>
      <c r="D583" s="792"/>
      <c r="E583" s="791"/>
      <c r="F583" s="793" t="s">
        <v>55</v>
      </c>
      <c r="G583" s="311">
        <v>400000</v>
      </c>
      <c r="H583" s="311"/>
      <c r="I583" s="311"/>
      <c r="J583" s="311">
        <v>400000</v>
      </c>
      <c r="K583" s="311">
        <v>400000</v>
      </c>
      <c r="L583" s="311">
        <v>400000</v>
      </c>
      <c r="M583" s="789">
        <f t="shared" si="131"/>
        <v>1200000</v>
      </c>
    </row>
    <row r="584" spans="1:13" x14ac:dyDescent="0.45">
      <c r="A584" s="790">
        <v>22020803</v>
      </c>
      <c r="B584" s="791"/>
      <c r="C584" s="792"/>
      <c r="D584" s="792"/>
      <c r="E584" s="791"/>
      <c r="F584" s="793" t="s">
        <v>56</v>
      </c>
      <c r="G584" s="311">
        <v>350000</v>
      </c>
      <c r="H584" s="311"/>
      <c r="I584" s="311"/>
      <c r="J584" s="311">
        <v>350000</v>
      </c>
      <c r="K584" s="311">
        <v>350000</v>
      </c>
      <c r="L584" s="311">
        <v>350000</v>
      </c>
      <c r="M584" s="789">
        <f t="shared" si="131"/>
        <v>1050000</v>
      </c>
    </row>
    <row r="585" spans="1:13" x14ac:dyDescent="0.45">
      <c r="A585" s="785">
        <v>220210</v>
      </c>
      <c r="B585" s="786"/>
      <c r="C585" s="787"/>
      <c r="D585" s="787"/>
      <c r="E585" s="786"/>
      <c r="F585" s="788" t="s">
        <v>57</v>
      </c>
      <c r="G585" s="358">
        <f>SUM(G586:G593)</f>
        <v>8750000</v>
      </c>
      <c r="H585" s="358">
        <f>SUM(H586:H593)</f>
        <v>0</v>
      </c>
      <c r="I585" s="358"/>
      <c r="J585" s="358">
        <f>SUM(J586:J593)</f>
        <v>8750000</v>
      </c>
      <c r="K585" s="358">
        <f>SUM(K586:K593)</f>
        <v>8750000</v>
      </c>
      <c r="L585" s="358">
        <f>SUM(L586:L593)</f>
        <v>8750000</v>
      </c>
      <c r="M585" s="789">
        <f t="shared" si="131"/>
        <v>26250000</v>
      </c>
    </row>
    <row r="586" spans="1:13" x14ac:dyDescent="0.45">
      <c r="A586" s="790">
        <v>22021001</v>
      </c>
      <c r="B586" s="791"/>
      <c r="C586" s="792"/>
      <c r="D586" s="792"/>
      <c r="E586" s="791"/>
      <c r="F586" s="793" t="s">
        <v>58</v>
      </c>
      <c r="G586" s="311">
        <v>500000</v>
      </c>
      <c r="H586" s="311"/>
      <c r="I586" s="311"/>
      <c r="J586" s="311">
        <v>500000</v>
      </c>
      <c r="K586" s="311">
        <v>500000</v>
      </c>
      <c r="L586" s="311">
        <v>500000</v>
      </c>
      <c r="M586" s="789">
        <f t="shared" si="131"/>
        <v>1500000</v>
      </c>
    </row>
    <row r="587" spans="1:13" x14ac:dyDescent="0.45">
      <c r="A587" s="790">
        <v>22021002</v>
      </c>
      <c r="B587" s="791"/>
      <c r="C587" s="792"/>
      <c r="D587" s="792"/>
      <c r="E587" s="791"/>
      <c r="F587" s="793" t="s">
        <v>59</v>
      </c>
      <c r="G587" s="311">
        <v>250000</v>
      </c>
      <c r="H587" s="311"/>
      <c r="I587" s="311"/>
      <c r="J587" s="311">
        <v>250000</v>
      </c>
      <c r="K587" s="311">
        <v>250000</v>
      </c>
      <c r="L587" s="311">
        <v>250000</v>
      </c>
      <c r="M587" s="789">
        <f t="shared" si="131"/>
        <v>750000</v>
      </c>
    </row>
    <row r="588" spans="1:13" x14ac:dyDescent="0.45">
      <c r="A588" s="790">
        <v>22021003</v>
      </c>
      <c r="B588" s="791"/>
      <c r="C588" s="792"/>
      <c r="D588" s="792"/>
      <c r="E588" s="791"/>
      <c r="F588" s="793" t="s">
        <v>60</v>
      </c>
      <c r="G588" s="311">
        <v>250000</v>
      </c>
      <c r="H588" s="311"/>
      <c r="I588" s="311"/>
      <c r="J588" s="311">
        <v>250000</v>
      </c>
      <c r="K588" s="311">
        <v>250000</v>
      </c>
      <c r="L588" s="311">
        <v>250000</v>
      </c>
      <c r="M588" s="789">
        <f t="shared" si="131"/>
        <v>750000</v>
      </c>
    </row>
    <row r="589" spans="1:13" x14ac:dyDescent="0.45">
      <c r="A589" s="790">
        <v>22021006</v>
      </c>
      <c r="B589" s="791"/>
      <c r="C589" s="792"/>
      <c r="D589" s="792"/>
      <c r="E589" s="791"/>
      <c r="F589" s="793" t="s">
        <v>62</v>
      </c>
      <c r="G589" s="311">
        <v>150000</v>
      </c>
      <c r="H589" s="311"/>
      <c r="I589" s="311"/>
      <c r="J589" s="311">
        <v>150000</v>
      </c>
      <c r="K589" s="311">
        <v>150000</v>
      </c>
      <c r="L589" s="311">
        <v>150000</v>
      </c>
      <c r="M589" s="789">
        <f t="shared" si="131"/>
        <v>450000</v>
      </c>
    </row>
    <row r="590" spans="1:13" x14ac:dyDescent="0.45">
      <c r="A590" s="790">
        <v>22021007</v>
      </c>
      <c r="B590" s="791"/>
      <c r="C590" s="792"/>
      <c r="D590" s="792"/>
      <c r="E590" s="791"/>
      <c r="F590" s="793" t="s">
        <v>63</v>
      </c>
      <c r="G590" s="311">
        <v>400000</v>
      </c>
      <c r="H590" s="311"/>
      <c r="I590" s="311"/>
      <c r="J590" s="311">
        <v>400000</v>
      </c>
      <c r="K590" s="311">
        <v>400000</v>
      </c>
      <c r="L590" s="311">
        <v>400000</v>
      </c>
      <c r="M590" s="789">
        <f t="shared" si="131"/>
        <v>1200000</v>
      </c>
    </row>
    <row r="591" spans="1:13" x14ac:dyDescent="0.45">
      <c r="A591" s="790">
        <v>22021008</v>
      </c>
      <c r="B591" s="791"/>
      <c r="C591" s="792"/>
      <c r="D591" s="792"/>
      <c r="E591" s="791"/>
      <c r="F591" s="793" t="s">
        <v>64</v>
      </c>
      <c r="G591" s="311">
        <v>600000</v>
      </c>
      <c r="H591" s="311"/>
      <c r="I591" s="311"/>
      <c r="J591" s="311">
        <v>600000</v>
      </c>
      <c r="K591" s="311">
        <v>600000</v>
      </c>
      <c r="L591" s="311">
        <v>600000</v>
      </c>
      <c r="M591" s="789">
        <f t="shared" si="131"/>
        <v>1800000</v>
      </c>
    </row>
    <row r="592" spans="1:13" x14ac:dyDescent="0.45">
      <c r="A592" s="790">
        <v>22021021</v>
      </c>
      <c r="B592" s="791"/>
      <c r="C592" s="792"/>
      <c r="D592" s="792"/>
      <c r="E592" s="791"/>
      <c r="F592" s="793" t="s">
        <v>225</v>
      </c>
      <c r="G592" s="311">
        <v>600000</v>
      </c>
      <c r="H592" s="311"/>
      <c r="I592" s="311"/>
      <c r="J592" s="311">
        <v>600000</v>
      </c>
      <c r="K592" s="311">
        <v>600000</v>
      </c>
      <c r="L592" s="311">
        <v>600000</v>
      </c>
      <c r="M592" s="789">
        <f t="shared" si="131"/>
        <v>1800000</v>
      </c>
    </row>
    <row r="593" spans="1:13" x14ac:dyDescent="0.45">
      <c r="A593" s="790">
        <v>22021022</v>
      </c>
      <c r="B593" s="791"/>
      <c r="C593" s="792"/>
      <c r="D593" s="792"/>
      <c r="E593" s="791"/>
      <c r="F593" s="793" t="s">
        <v>457</v>
      </c>
      <c r="G593" s="311">
        <v>6000000</v>
      </c>
      <c r="H593" s="311"/>
      <c r="I593" s="311"/>
      <c r="J593" s="311">
        <v>6000000</v>
      </c>
      <c r="K593" s="311">
        <v>6000000</v>
      </c>
      <c r="L593" s="311">
        <v>6000000</v>
      </c>
      <c r="M593" s="789">
        <f t="shared" si="131"/>
        <v>18000000</v>
      </c>
    </row>
    <row r="594" spans="1:13" x14ac:dyDescent="0.45">
      <c r="A594" s="795"/>
      <c r="B594" s="795"/>
      <c r="C594" s="795"/>
      <c r="D594" s="795"/>
      <c r="E594" s="795"/>
      <c r="F594" s="785" t="s">
        <v>85</v>
      </c>
      <c r="G594" s="790"/>
      <c r="H594" s="809"/>
      <c r="I594" s="797"/>
      <c r="J594" s="809"/>
      <c r="K594" s="809"/>
      <c r="L594" s="809"/>
      <c r="M594" s="80">
        <f t="shared" ref="M594:M600" si="134">SUM(J594:L594)</f>
        <v>0</v>
      </c>
    </row>
    <row r="595" spans="1:13" x14ac:dyDescent="0.45">
      <c r="A595" s="799"/>
      <c r="B595" s="799"/>
      <c r="C595" s="799"/>
      <c r="D595" s="799"/>
      <c r="E595" s="799"/>
      <c r="F595" s="810"/>
      <c r="G595" s="811"/>
      <c r="H595" s="812"/>
      <c r="I595" s="797"/>
      <c r="J595" s="812"/>
      <c r="K595" s="812"/>
      <c r="L595" s="812"/>
      <c r="M595" s="80">
        <f t="shared" si="134"/>
        <v>0</v>
      </c>
    </row>
    <row r="596" spans="1:13" x14ac:dyDescent="0.45">
      <c r="A596" s="799"/>
      <c r="B596" s="799"/>
      <c r="C596" s="799"/>
      <c r="D596" s="799"/>
      <c r="E596" s="799"/>
      <c r="F596" s="800" t="s">
        <v>86</v>
      </c>
      <c r="G596" s="805"/>
      <c r="H596" s="813"/>
      <c r="I596" s="805"/>
      <c r="J596" s="813"/>
      <c r="K596" s="813"/>
      <c r="L596" s="813"/>
      <c r="M596" s="80">
        <f t="shared" si="134"/>
        <v>0</v>
      </c>
    </row>
    <row r="597" spans="1:13" x14ac:dyDescent="0.45">
      <c r="A597" s="799"/>
      <c r="B597" s="799"/>
      <c r="C597" s="799"/>
      <c r="D597" s="799"/>
      <c r="E597" s="799"/>
      <c r="F597" s="800" t="s">
        <v>87</v>
      </c>
      <c r="G597" s="805">
        <f>SUM(G555)</f>
        <v>20000000</v>
      </c>
      <c r="H597" s="805">
        <f t="shared" ref="H597:L597" si="135">SUM(H555)</f>
        <v>0</v>
      </c>
      <c r="I597" s="805">
        <f t="shared" si="135"/>
        <v>0</v>
      </c>
      <c r="J597" s="805">
        <f t="shared" si="135"/>
        <v>30000000</v>
      </c>
      <c r="K597" s="805">
        <f t="shared" si="135"/>
        <v>30000000</v>
      </c>
      <c r="L597" s="805">
        <f t="shared" si="135"/>
        <v>30000000</v>
      </c>
      <c r="M597" s="80">
        <f t="shared" si="134"/>
        <v>90000000</v>
      </c>
    </row>
    <row r="598" spans="1:13" x14ac:dyDescent="0.45">
      <c r="A598" s="799"/>
      <c r="B598" s="799"/>
      <c r="C598" s="799"/>
      <c r="D598" s="799"/>
      <c r="E598" s="799"/>
      <c r="F598" s="800" t="s">
        <v>69</v>
      </c>
      <c r="G598" s="805"/>
      <c r="H598" s="813"/>
      <c r="I598" s="805"/>
      <c r="J598" s="813"/>
      <c r="K598" s="813"/>
      <c r="L598" s="813"/>
      <c r="M598" s="80">
        <f t="shared" si="134"/>
        <v>0</v>
      </c>
    </row>
    <row r="599" spans="1:13" x14ac:dyDescent="0.45">
      <c r="A599" s="799"/>
      <c r="B599" s="799"/>
      <c r="C599" s="799"/>
      <c r="D599" s="799"/>
      <c r="E599" s="799"/>
      <c r="F599" s="800"/>
      <c r="G599" s="805"/>
      <c r="H599" s="813"/>
      <c r="I599" s="805"/>
      <c r="J599" s="813"/>
      <c r="K599" s="813"/>
      <c r="L599" s="813"/>
      <c r="M599" s="80">
        <f t="shared" si="134"/>
        <v>0</v>
      </c>
    </row>
    <row r="600" spans="1:13" x14ac:dyDescent="0.45">
      <c r="A600" s="799"/>
      <c r="B600" s="799"/>
      <c r="C600" s="799"/>
      <c r="D600" s="799"/>
      <c r="E600" s="799"/>
      <c r="F600" s="800" t="s">
        <v>88</v>
      </c>
      <c r="G600" s="807">
        <f t="shared" ref="G600:L600" si="136">SUM(G596:G598)</f>
        <v>20000000</v>
      </c>
      <c r="H600" s="807">
        <f t="shared" si="136"/>
        <v>0</v>
      </c>
      <c r="I600" s="807">
        <f t="shared" si="136"/>
        <v>0</v>
      </c>
      <c r="J600" s="807">
        <f t="shared" si="136"/>
        <v>30000000</v>
      </c>
      <c r="K600" s="807">
        <f t="shared" si="136"/>
        <v>30000000</v>
      </c>
      <c r="L600" s="807">
        <f t="shared" si="136"/>
        <v>30000000</v>
      </c>
      <c r="M600" s="80">
        <f t="shared" si="134"/>
        <v>90000000</v>
      </c>
    </row>
    <row r="603" spans="1:13" x14ac:dyDescent="0.45">
      <c r="A603" s="931" t="s">
        <v>0</v>
      </c>
      <c r="B603" s="931"/>
      <c r="C603" s="931"/>
      <c r="D603" s="931"/>
      <c r="E603" s="931"/>
      <c r="F603" s="931"/>
      <c r="G603" s="931"/>
      <c r="H603" s="931"/>
      <c r="I603" s="931"/>
      <c r="J603" s="931"/>
      <c r="K603" s="931"/>
      <c r="L603" s="931"/>
      <c r="M603" s="931"/>
    </row>
    <row r="604" spans="1:13" x14ac:dyDescent="0.45">
      <c r="A604" s="930" t="s">
        <v>1329</v>
      </c>
      <c r="B604" s="930"/>
      <c r="C604" s="930"/>
      <c r="D604" s="930"/>
      <c r="E604" s="930"/>
      <c r="F604" s="930"/>
      <c r="G604" s="930"/>
      <c r="H604" s="930"/>
      <c r="I604" s="930"/>
      <c r="J604" s="930"/>
      <c r="K604" s="930"/>
      <c r="L604" s="930"/>
      <c r="M604" s="930"/>
    </row>
    <row r="605" spans="1:13" ht="74" x14ac:dyDescent="0.45">
      <c r="A605" s="781" t="s">
        <v>1</v>
      </c>
      <c r="B605" s="781" t="s">
        <v>2</v>
      </c>
      <c r="C605" s="781" t="s">
        <v>3</v>
      </c>
      <c r="D605" s="781" t="s">
        <v>4</v>
      </c>
      <c r="E605" s="781" t="s">
        <v>5</v>
      </c>
      <c r="F605" s="783" t="s">
        <v>6</v>
      </c>
      <c r="G605" s="781" t="s">
        <v>7</v>
      </c>
      <c r="H605" s="781" t="s">
        <v>8</v>
      </c>
      <c r="I605" s="781"/>
      <c r="J605" s="781" t="s">
        <v>9</v>
      </c>
      <c r="K605" s="781" t="s">
        <v>10</v>
      </c>
      <c r="L605" s="781" t="s">
        <v>11</v>
      </c>
      <c r="M605" s="784" t="s">
        <v>12</v>
      </c>
    </row>
    <row r="606" spans="1:13" x14ac:dyDescent="0.45">
      <c r="A606" s="785">
        <v>2</v>
      </c>
      <c r="B606" s="786"/>
      <c r="C606" s="787"/>
      <c r="D606" s="787"/>
      <c r="E606" s="786"/>
      <c r="F606" s="788" t="s">
        <v>18</v>
      </c>
      <c r="G606" s="358">
        <f>G607+G618</f>
        <v>40182174</v>
      </c>
      <c r="H606" s="358">
        <f>H607+H618</f>
        <v>20182174</v>
      </c>
      <c r="I606" s="358"/>
      <c r="J606" s="358">
        <f t="shared" ref="J606:L606" si="137">J607+J618</f>
        <v>62176506.249999985</v>
      </c>
      <c r="K606" s="358">
        <f t="shared" si="137"/>
        <v>62176506.249999985</v>
      </c>
      <c r="L606" s="358">
        <f t="shared" si="137"/>
        <v>62176506.249999985</v>
      </c>
      <c r="M606" s="789">
        <f>J606+K606+L606</f>
        <v>186529518.74999994</v>
      </c>
    </row>
    <row r="607" spans="1:13" x14ac:dyDescent="0.45">
      <c r="A607" s="785">
        <v>21</v>
      </c>
      <c r="B607" s="786"/>
      <c r="C607" s="787"/>
      <c r="D607" s="787"/>
      <c r="E607" s="786"/>
      <c r="F607" s="788" t="s">
        <v>19</v>
      </c>
      <c r="G607" s="358">
        <v>20182174</v>
      </c>
      <c r="H607" s="358">
        <v>20182174</v>
      </c>
      <c r="I607" s="358"/>
      <c r="J607" s="358">
        <f>SUM(J608+J613)</f>
        <v>32176506.249999985</v>
      </c>
      <c r="K607" s="358">
        <f t="shared" ref="K607:L607" si="138">SUM(K608+K613)</f>
        <v>32176506.249999985</v>
      </c>
      <c r="L607" s="358">
        <f t="shared" si="138"/>
        <v>32176506.249999985</v>
      </c>
      <c r="M607" s="789">
        <f t="shared" ref="M607:M624" si="139">J607+K607+L607</f>
        <v>96529518.749999955</v>
      </c>
    </row>
    <row r="608" spans="1:13" x14ac:dyDescent="0.45">
      <c r="A608" s="785">
        <v>2101</v>
      </c>
      <c r="B608" s="786"/>
      <c r="C608" s="787"/>
      <c r="D608" s="787"/>
      <c r="E608" s="786"/>
      <c r="F608" s="788" t="s">
        <v>20</v>
      </c>
      <c r="G608" s="358">
        <v>19792174</v>
      </c>
      <c r="H608" s="358">
        <v>19792174</v>
      </c>
      <c r="I608" s="358"/>
      <c r="J608" s="358">
        <f>SUM(J609)</f>
        <v>31816506.249999985</v>
      </c>
      <c r="K608" s="358">
        <f t="shared" ref="K608:L609" si="140">SUM(K609)</f>
        <v>31816506.249999985</v>
      </c>
      <c r="L608" s="358">
        <f t="shared" si="140"/>
        <v>31816506.249999985</v>
      </c>
      <c r="M608" s="789">
        <f t="shared" si="139"/>
        <v>95449518.749999955</v>
      </c>
    </row>
    <row r="609" spans="1:13" x14ac:dyDescent="0.45">
      <c r="A609" s="785">
        <v>210101</v>
      </c>
      <c r="B609" s="786"/>
      <c r="C609" s="787"/>
      <c r="D609" s="787"/>
      <c r="E609" s="786"/>
      <c r="F609" s="788" t="s">
        <v>21</v>
      </c>
      <c r="G609" s="358">
        <v>19792174</v>
      </c>
      <c r="H609" s="358">
        <v>19792174</v>
      </c>
      <c r="I609" s="358"/>
      <c r="J609" s="358">
        <f>SUM(J610)</f>
        <v>31816506.249999985</v>
      </c>
      <c r="K609" s="358">
        <f t="shared" si="140"/>
        <v>31816506.249999985</v>
      </c>
      <c r="L609" s="358">
        <f t="shared" si="140"/>
        <v>31816506.249999985</v>
      </c>
      <c r="M609" s="789">
        <f t="shared" si="139"/>
        <v>95449518.749999955</v>
      </c>
    </row>
    <row r="610" spans="1:13" x14ac:dyDescent="0.45">
      <c r="A610" s="790">
        <v>21010101</v>
      </c>
      <c r="B610" s="791"/>
      <c r="C610" s="792"/>
      <c r="D610" s="792"/>
      <c r="E610" s="791"/>
      <c r="F610" s="793" t="s">
        <v>20</v>
      </c>
      <c r="G610" s="311">
        <v>19792174</v>
      </c>
      <c r="H610" s="311">
        <v>19792174</v>
      </c>
      <c r="I610" s="311"/>
      <c r="J610" s="311">
        <v>31816506.249999985</v>
      </c>
      <c r="K610" s="311">
        <v>31816506.249999985</v>
      </c>
      <c r="L610" s="311">
        <v>31816506.249999985</v>
      </c>
      <c r="M610" s="789">
        <f t="shared" si="139"/>
        <v>95449518.749999955</v>
      </c>
    </row>
    <row r="611" spans="1:13" x14ac:dyDescent="0.45">
      <c r="A611" s="790">
        <v>21010102</v>
      </c>
      <c r="B611" s="791"/>
      <c r="C611" s="792"/>
      <c r="D611" s="792"/>
      <c r="E611" s="791"/>
      <c r="F611" s="793" t="s">
        <v>532</v>
      </c>
      <c r="G611" s="311"/>
      <c r="H611" s="311"/>
      <c r="I611" s="311"/>
      <c r="J611" s="311"/>
      <c r="K611" s="311"/>
      <c r="L611" s="311"/>
      <c r="M611" s="789">
        <f t="shared" si="139"/>
        <v>0</v>
      </c>
    </row>
    <row r="612" spans="1:13" ht="37" x14ac:dyDescent="0.45">
      <c r="A612" s="790">
        <v>21010103</v>
      </c>
      <c r="B612" s="791"/>
      <c r="C612" s="792"/>
      <c r="D612" s="792"/>
      <c r="E612" s="791"/>
      <c r="F612" s="793" t="s">
        <v>250</v>
      </c>
      <c r="G612" s="311"/>
      <c r="H612" s="311"/>
      <c r="I612" s="311"/>
      <c r="J612" s="311"/>
      <c r="K612" s="311"/>
      <c r="L612" s="311"/>
      <c r="M612" s="789">
        <f t="shared" si="139"/>
        <v>0</v>
      </c>
    </row>
    <row r="613" spans="1:13" x14ac:dyDescent="0.45">
      <c r="A613" s="785">
        <v>2102</v>
      </c>
      <c r="B613" s="786"/>
      <c r="C613" s="787"/>
      <c r="D613" s="787"/>
      <c r="E613" s="786"/>
      <c r="F613" s="788" t="s">
        <v>22</v>
      </c>
      <c r="G613" s="358">
        <f>G614</f>
        <v>390000</v>
      </c>
      <c r="H613" s="358">
        <f>H614</f>
        <v>292500</v>
      </c>
      <c r="I613" s="358"/>
      <c r="J613" s="358">
        <f t="shared" ref="J613:L613" si="141">J614</f>
        <v>360000</v>
      </c>
      <c r="K613" s="358">
        <f t="shared" si="141"/>
        <v>360000</v>
      </c>
      <c r="L613" s="358">
        <f t="shared" si="141"/>
        <v>360000</v>
      </c>
      <c r="M613" s="789">
        <f t="shared" si="139"/>
        <v>1080000</v>
      </c>
    </row>
    <row r="614" spans="1:13" x14ac:dyDescent="0.45">
      <c r="A614" s="785">
        <v>210201</v>
      </c>
      <c r="B614" s="786"/>
      <c r="C614" s="787"/>
      <c r="D614" s="787"/>
      <c r="E614" s="786"/>
      <c r="F614" s="788" t="s">
        <v>23</v>
      </c>
      <c r="G614" s="358">
        <f t="shared" ref="G614:J614" si="142">G615+G616+G617</f>
        <v>390000</v>
      </c>
      <c r="H614" s="358">
        <f t="shared" si="142"/>
        <v>292500</v>
      </c>
      <c r="I614" s="358"/>
      <c r="J614" s="358">
        <f t="shared" si="142"/>
        <v>360000</v>
      </c>
      <c r="K614" s="358">
        <v>360000</v>
      </c>
      <c r="L614" s="358">
        <v>360000</v>
      </c>
      <c r="M614" s="789">
        <f t="shared" si="139"/>
        <v>1080000</v>
      </c>
    </row>
    <row r="615" spans="1:13" x14ac:dyDescent="0.45">
      <c r="A615" s="790">
        <v>21020101</v>
      </c>
      <c r="B615" s="791"/>
      <c r="C615" s="792"/>
      <c r="D615" s="792"/>
      <c r="E615" s="791"/>
      <c r="F615" s="793" t="s">
        <v>24</v>
      </c>
      <c r="G615" s="311"/>
      <c r="H615" s="311"/>
      <c r="I615" s="311"/>
      <c r="J615" s="311">
        <f>'[1]CONSOLIDATED SCALE'!K619</f>
        <v>0</v>
      </c>
      <c r="K615" s="311">
        <v>0</v>
      </c>
      <c r="L615" s="311">
        <v>0</v>
      </c>
      <c r="M615" s="789">
        <f t="shared" si="139"/>
        <v>0</v>
      </c>
    </row>
    <row r="616" spans="1:13" x14ac:dyDescent="0.45">
      <c r="A616" s="790">
        <v>21020102</v>
      </c>
      <c r="B616" s="791"/>
      <c r="C616" s="792"/>
      <c r="D616" s="792"/>
      <c r="E616" s="791"/>
      <c r="F616" s="793" t="s">
        <v>25</v>
      </c>
      <c r="G616" s="311">
        <v>390000</v>
      </c>
      <c r="H616" s="311">
        <v>292500</v>
      </c>
      <c r="I616" s="311"/>
      <c r="J616" s="311">
        <v>360000</v>
      </c>
      <c r="K616" s="311">
        <v>360000</v>
      </c>
      <c r="L616" s="311">
        <v>360000</v>
      </c>
      <c r="M616" s="789">
        <f t="shared" si="139"/>
        <v>1080000</v>
      </c>
    </row>
    <row r="617" spans="1:13" x14ac:dyDescent="0.45">
      <c r="A617" s="790">
        <v>21020103</v>
      </c>
      <c r="B617" s="791"/>
      <c r="C617" s="792"/>
      <c r="D617" s="792"/>
      <c r="E617" s="791"/>
      <c r="F617" s="793" t="s">
        <v>251</v>
      </c>
      <c r="G617" s="311"/>
      <c r="H617" s="311"/>
      <c r="I617" s="311"/>
      <c r="J617" s="311"/>
      <c r="K617" s="311"/>
      <c r="L617" s="311"/>
      <c r="M617" s="789">
        <f t="shared" si="139"/>
        <v>0</v>
      </c>
    </row>
    <row r="618" spans="1:13" x14ac:dyDescent="0.45">
      <c r="A618" s="785">
        <v>22</v>
      </c>
      <c r="B618" s="786"/>
      <c r="C618" s="787"/>
      <c r="D618" s="787"/>
      <c r="E618" s="786"/>
      <c r="F618" s="788" t="s">
        <v>26</v>
      </c>
      <c r="G618" s="358">
        <f>G619</f>
        <v>20000000</v>
      </c>
      <c r="H618" s="358">
        <f>H619</f>
        <v>0</v>
      </c>
      <c r="I618" s="358"/>
      <c r="J618" s="358">
        <f t="shared" ref="J618:L618" si="143">J619</f>
        <v>30000000</v>
      </c>
      <c r="K618" s="358">
        <f t="shared" si="143"/>
        <v>30000000</v>
      </c>
      <c r="L618" s="358">
        <f t="shared" si="143"/>
        <v>30000000</v>
      </c>
      <c r="M618" s="789">
        <f t="shared" si="139"/>
        <v>90000000</v>
      </c>
    </row>
    <row r="619" spans="1:13" x14ac:dyDescent="0.45">
      <c r="A619" s="785">
        <v>2202</v>
      </c>
      <c r="B619" s="786"/>
      <c r="C619" s="787"/>
      <c r="D619" s="787"/>
      <c r="E619" s="786"/>
      <c r="F619" s="788" t="s">
        <v>27</v>
      </c>
      <c r="G619" s="358">
        <f>G620+G623</f>
        <v>20000000</v>
      </c>
      <c r="H619" s="358">
        <f>H620+H623</f>
        <v>0</v>
      </c>
      <c r="I619" s="358"/>
      <c r="J619" s="358">
        <f t="shared" ref="J619:L619" si="144">J620+J623</f>
        <v>30000000</v>
      </c>
      <c r="K619" s="358">
        <f t="shared" si="144"/>
        <v>30000000</v>
      </c>
      <c r="L619" s="358">
        <f t="shared" si="144"/>
        <v>30000000</v>
      </c>
      <c r="M619" s="789">
        <f t="shared" si="139"/>
        <v>90000000</v>
      </c>
    </row>
    <row r="620" spans="1:13" x14ac:dyDescent="0.45">
      <c r="A620" s="785">
        <v>220201</v>
      </c>
      <c r="B620" s="786"/>
      <c r="C620" s="787"/>
      <c r="D620" s="787"/>
      <c r="E620" s="786"/>
      <c r="F620" s="788" t="s">
        <v>28</v>
      </c>
      <c r="G620" s="358">
        <f>SUM(G621:G622)</f>
        <v>15000000</v>
      </c>
      <c r="H620" s="358">
        <f>SUM(H621:H622)</f>
        <v>0</v>
      </c>
      <c r="I620" s="358"/>
      <c r="J620" s="358">
        <f>SUM(J621:J622)</f>
        <v>30000000</v>
      </c>
      <c r="K620" s="358">
        <f>SUM(K621:K622)</f>
        <v>30000000</v>
      </c>
      <c r="L620" s="358">
        <f>SUM(L621:L622)</f>
        <v>30000000</v>
      </c>
      <c r="M620" s="789">
        <f t="shared" si="139"/>
        <v>90000000</v>
      </c>
    </row>
    <row r="621" spans="1:13" x14ac:dyDescent="0.45">
      <c r="A621" s="790">
        <v>22020101</v>
      </c>
      <c r="B621" s="791"/>
      <c r="C621" s="792"/>
      <c r="D621" s="792"/>
      <c r="E621" s="791"/>
      <c r="F621" s="793" t="s">
        <v>29</v>
      </c>
      <c r="G621" s="311">
        <v>10000000</v>
      </c>
      <c r="H621" s="311"/>
      <c r="I621" s="311"/>
      <c r="J621" s="311">
        <v>15000000</v>
      </c>
      <c r="K621" s="311">
        <v>15000000</v>
      </c>
      <c r="L621" s="311">
        <v>15000000</v>
      </c>
      <c r="M621" s="789">
        <f t="shared" si="139"/>
        <v>45000000</v>
      </c>
    </row>
    <row r="622" spans="1:13" x14ac:dyDescent="0.45">
      <c r="A622" s="790">
        <v>22020102</v>
      </c>
      <c r="B622" s="791"/>
      <c r="C622" s="792"/>
      <c r="D622" s="792"/>
      <c r="E622" s="791"/>
      <c r="F622" s="793" t="s">
        <v>30</v>
      </c>
      <c r="G622" s="311">
        <v>5000000</v>
      </c>
      <c r="H622" s="311"/>
      <c r="I622" s="311"/>
      <c r="J622" s="311">
        <v>15000000</v>
      </c>
      <c r="K622" s="311">
        <v>15000000</v>
      </c>
      <c r="L622" s="311">
        <v>15000000</v>
      </c>
      <c r="M622" s="789">
        <f t="shared" si="139"/>
        <v>45000000</v>
      </c>
    </row>
    <row r="623" spans="1:13" x14ac:dyDescent="0.45">
      <c r="A623" s="785">
        <v>220203</v>
      </c>
      <c r="B623" s="786"/>
      <c r="C623" s="787"/>
      <c r="D623" s="787"/>
      <c r="E623" s="786"/>
      <c r="F623" s="788" t="s">
        <v>37</v>
      </c>
      <c r="G623" s="358">
        <f>SUM(G624:G624)</f>
        <v>5000000</v>
      </c>
      <c r="H623" s="358">
        <f>SUM(H624:H624)</f>
        <v>0</v>
      </c>
      <c r="I623" s="358"/>
      <c r="J623" s="358">
        <f>SUM(J624:J624)</f>
        <v>0</v>
      </c>
      <c r="K623" s="358">
        <f>SUM(K624:K624)</f>
        <v>0</v>
      </c>
      <c r="L623" s="358">
        <f>SUM(L624:L624)</f>
        <v>0</v>
      </c>
      <c r="M623" s="789">
        <f t="shared" si="139"/>
        <v>0</v>
      </c>
    </row>
    <row r="624" spans="1:13" ht="37" x14ac:dyDescent="0.45">
      <c r="A624" s="790">
        <v>22020301</v>
      </c>
      <c r="B624" s="791"/>
      <c r="C624" s="792"/>
      <c r="D624" s="792"/>
      <c r="E624" s="791"/>
      <c r="F624" s="793" t="s">
        <v>38</v>
      </c>
      <c r="G624" s="311">
        <v>5000000</v>
      </c>
      <c r="H624" s="311"/>
      <c r="I624" s="311"/>
      <c r="J624" s="311"/>
      <c r="K624" s="311"/>
      <c r="L624" s="311"/>
      <c r="M624" s="789">
        <f t="shared" si="139"/>
        <v>0</v>
      </c>
    </row>
    <row r="625" spans="1:13" x14ac:dyDescent="0.45">
      <c r="F625" s="796" t="s">
        <v>85</v>
      </c>
      <c r="G625" s="795"/>
      <c r="H625" s="795"/>
      <c r="I625" s="797"/>
      <c r="J625" s="795"/>
      <c r="K625" s="795"/>
      <c r="L625" s="795"/>
      <c r="M625" s="798"/>
    </row>
    <row r="626" spans="1:13" x14ac:dyDescent="0.45">
      <c r="F626" s="800"/>
      <c r="G626" s="801"/>
      <c r="H626" s="802"/>
      <c r="I626" s="797"/>
      <c r="J626" s="803"/>
      <c r="K626" s="803"/>
      <c r="L626" s="803"/>
      <c r="M626" s="804"/>
    </row>
    <row r="627" spans="1:13" x14ac:dyDescent="0.45">
      <c r="F627" s="800" t="s">
        <v>86</v>
      </c>
      <c r="G627" s="805">
        <f>G607</f>
        <v>20182174</v>
      </c>
      <c r="H627" s="805">
        <f>H607</f>
        <v>20182174</v>
      </c>
      <c r="I627" s="805"/>
      <c r="J627" s="805">
        <f>J607</f>
        <v>32176506.249999985</v>
      </c>
      <c r="K627" s="805">
        <f>K607</f>
        <v>32176506.249999985</v>
      </c>
      <c r="L627" s="805">
        <f>L607</f>
        <v>32176506.249999985</v>
      </c>
      <c r="M627" s="806">
        <f>SUM(J627:L627)</f>
        <v>96529518.749999955</v>
      </c>
    </row>
    <row r="628" spans="1:13" x14ac:dyDescent="0.45">
      <c r="F628" s="800" t="s">
        <v>87</v>
      </c>
      <c r="G628" s="805">
        <f>G618</f>
        <v>20000000</v>
      </c>
      <c r="H628" s="805">
        <f>H618</f>
        <v>0</v>
      </c>
      <c r="I628" s="805"/>
      <c r="J628" s="805">
        <f>J618</f>
        <v>30000000</v>
      </c>
      <c r="K628" s="805">
        <f>K618</f>
        <v>30000000</v>
      </c>
      <c r="L628" s="805">
        <f>L618</f>
        <v>30000000</v>
      </c>
      <c r="M628" s="806">
        <f t="shared" ref="M628:M631" si="145">SUM(J628:L628)</f>
        <v>90000000</v>
      </c>
    </row>
    <row r="629" spans="1:13" x14ac:dyDescent="0.45">
      <c r="F629" s="800" t="s">
        <v>69</v>
      </c>
      <c r="G629" s="805"/>
      <c r="H629" s="805"/>
      <c r="I629" s="805"/>
      <c r="J629" s="805"/>
      <c r="K629" s="805"/>
      <c r="L629" s="805"/>
      <c r="M629" s="806">
        <f t="shared" si="145"/>
        <v>0</v>
      </c>
    </row>
    <row r="630" spans="1:13" x14ac:dyDescent="0.45">
      <c r="F630" s="800"/>
      <c r="G630" s="805"/>
      <c r="H630" s="805"/>
      <c r="I630" s="805"/>
      <c r="J630" s="805"/>
      <c r="K630" s="805"/>
      <c r="L630" s="805"/>
      <c r="M630" s="806">
        <f t="shared" si="145"/>
        <v>0</v>
      </c>
    </row>
    <row r="631" spans="1:13" x14ac:dyDescent="0.45">
      <c r="F631" s="800" t="s">
        <v>88</v>
      </c>
      <c r="G631" s="807">
        <f>SUM(G627:G629)</f>
        <v>40182174</v>
      </c>
      <c r="H631" s="807">
        <f t="shared" ref="H631:L631" si="146">SUM(H627:H629)</f>
        <v>20182174</v>
      </c>
      <c r="I631" s="807"/>
      <c r="J631" s="807">
        <f t="shared" si="146"/>
        <v>62176506.249999985</v>
      </c>
      <c r="K631" s="807">
        <f t="shared" si="146"/>
        <v>62176506.249999985</v>
      </c>
      <c r="L631" s="807">
        <f t="shared" si="146"/>
        <v>62176506.249999985</v>
      </c>
      <c r="M631" s="806">
        <f t="shared" si="145"/>
        <v>186529518.74999994</v>
      </c>
    </row>
    <row r="634" spans="1:13" x14ac:dyDescent="0.45">
      <c r="A634" s="931" t="s">
        <v>0</v>
      </c>
      <c r="B634" s="931"/>
      <c r="C634" s="931"/>
      <c r="D634" s="931"/>
      <c r="E634" s="931"/>
      <c r="F634" s="931"/>
      <c r="G634" s="931"/>
      <c r="H634" s="931"/>
      <c r="I634" s="931"/>
      <c r="J634" s="931"/>
      <c r="K634" s="931"/>
      <c r="L634" s="931"/>
      <c r="M634" s="931"/>
    </row>
    <row r="635" spans="1:13" x14ac:dyDescent="0.45">
      <c r="A635" s="930" t="s">
        <v>1330</v>
      </c>
      <c r="B635" s="930"/>
      <c r="C635" s="930"/>
      <c r="D635" s="930"/>
      <c r="E635" s="930"/>
      <c r="F635" s="930"/>
      <c r="G635" s="930"/>
      <c r="H635" s="930"/>
      <c r="I635" s="930"/>
      <c r="J635" s="930"/>
      <c r="K635" s="930"/>
      <c r="L635" s="930"/>
      <c r="M635" s="930"/>
    </row>
    <row r="636" spans="1:13" ht="74" x14ac:dyDescent="0.45">
      <c r="A636" s="781" t="s">
        <v>1</v>
      </c>
      <c r="B636" s="781" t="s">
        <v>2</v>
      </c>
      <c r="C636" s="781" t="s">
        <v>3</v>
      </c>
      <c r="D636" s="781" t="s">
        <v>4</v>
      </c>
      <c r="E636" s="781" t="s">
        <v>5</v>
      </c>
      <c r="F636" s="783" t="s">
        <v>6</v>
      </c>
      <c r="G636" s="781" t="s">
        <v>7</v>
      </c>
      <c r="H636" s="781" t="s">
        <v>8</v>
      </c>
      <c r="I636" s="781"/>
      <c r="J636" s="781" t="s">
        <v>9</v>
      </c>
      <c r="K636" s="781" t="s">
        <v>10</v>
      </c>
      <c r="L636" s="781" t="s">
        <v>11</v>
      </c>
      <c r="M636" s="784" t="s">
        <v>12</v>
      </c>
    </row>
    <row r="637" spans="1:13" x14ac:dyDescent="0.45">
      <c r="A637" s="790"/>
      <c r="B637" s="791"/>
      <c r="C637" s="792"/>
      <c r="D637" s="792"/>
      <c r="E637" s="791"/>
      <c r="F637" s="793"/>
      <c r="G637" s="311"/>
      <c r="H637" s="311"/>
      <c r="I637" s="311"/>
      <c r="J637" s="311"/>
      <c r="K637" s="311"/>
      <c r="L637" s="311"/>
      <c r="M637" s="81"/>
    </row>
    <row r="638" spans="1:13" x14ac:dyDescent="0.45">
      <c r="A638" s="785">
        <v>22</v>
      </c>
      <c r="B638" s="786"/>
      <c r="C638" s="787"/>
      <c r="D638" s="787"/>
      <c r="E638" s="786"/>
      <c r="F638" s="788" t="s">
        <v>26</v>
      </c>
      <c r="G638" s="358"/>
      <c r="H638" s="358"/>
      <c r="I638" s="358"/>
      <c r="J638" s="358"/>
      <c r="K638" s="358"/>
      <c r="L638" s="358"/>
      <c r="M638" s="789">
        <f t="shared" ref="M638:M669" si="147">J638+K638+L638</f>
        <v>0</v>
      </c>
    </row>
    <row r="639" spans="1:13" x14ac:dyDescent="0.45">
      <c r="A639" s="785">
        <v>2202</v>
      </c>
      <c r="B639" s="786"/>
      <c r="C639" s="787"/>
      <c r="D639" s="787"/>
      <c r="E639" s="786"/>
      <c r="F639" s="788" t="s">
        <v>27</v>
      </c>
      <c r="G639" s="358">
        <f>G640+G645+G650+G655+G658+G661+G664</f>
        <v>1000000000</v>
      </c>
      <c r="H639" s="358">
        <f t="shared" ref="H639:L639" si="148">H640+H645+H650+H655+H658+H661+H664</f>
        <v>2881000</v>
      </c>
      <c r="I639" s="358">
        <f t="shared" si="148"/>
        <v>0</v>
      </c>
      <c r="J639" s="358">
        <f>J640+J645+J650+J655+J658+J661+J664</f>
        <v>1200000000</v>
      </c>
      <c r="K639" s="358">
        <f t="shared" si="148"/>
        <v>1200000000</v>
      </c>
      <c r="L639" s="358">
        <f t="shared" si="148"/>
        <v>1200000000</v>
      </c>
      <c r="M639" s="789">
        <f t="shared" si="147"/>
        <v>3600000000</v>
      </c>
    </row>
    <row r="640" spans="1:13" x14ac:dyDescent="0.45">
      <c r="A640" s="785">
        <v>220201</v>
      </c>
      <c r="B640" s="786"/>
      <c r="C640" s="787"/>
      <c r="D640" s="787"/>
      <c r="E640" s="786"/>
      <c r="F640" s="788" t="s">
        <v>28</v>
      </c>
      <c r="G640" s="358">
        <f t="shared" ref="G640:L640" si="149">SUM(G641:G644)</f>
        <v>140000000</v>
      </c>
      <c r="H640" s="358">
        <f t="shared" si="149"/>
        <v>800000</v>
      </c>
      <c r="I640" s="358"/>
      <c r="J640" s="358">
        <f t="shared" si="149"/>
        <v>140000000</v>
      </c>
      <c r="K640" s="358">
        <f t="shared" si="149"/>
        <v>140000000</v>
      </c>
      <c r="L640" s="358">
        <f t="shared" si="149"/>
        <v>140000000</v>
      </c>
      <c r="M640" s="789">
        <f t="shared" si="147"/>
        <v>420000000</v>
      </c>
    </row>
    <row r="641" spans="1:13" x14ac:dyDescent="0.45">
      <c r="A641" s="790">
        <v>22020101</v>
      </c>
      <c r="B641" s="791"/>
      <c r="C641" s="792"/>
      <c r="D641" s="792"/>
      <c r="E641" s="791"/>
      <c r="F641" s="793" t="s">
        <v>29</v>
      </c>
      <c r="G641" s="311">
        <v>40000000</v>
      </c>
      <c r="H641" s="311"/>
      <c r="I641" s="311"/>
      <c r="J641" s="311">
        <v>40000000</v>
      </c>
      <c r="K641" s="311">
        <v>40000000</v>
      </c>
      <c r="L641" s="311">
        <v>40000000</v>
      </c>
      <c r="M641" s="789">
        <f t="shared" si="147"/>
        <v>120000000</v>
      </c>
    </row>
    <row r="642" spans="1:13" x14ac:dyDescent="0.45">
      <c r="A642" s="790">
        <v>22020102</v>
      </c>
      <c r="B642" s="791"/>
      <c r="C642" s="792"/>
      <c r="D642" s="792"/>
      <c r="E642" s="791"/>
      <c r="F642" s="793" t="s">
        <v>30</v>
      </c>
      <c r="G642" s="311">
        <v>30000000</v>
      </c>
      <c r="H642" s="311">
        <v>800000</v>
      </c>
      <c r="I642" s="311"/>
      <c r="J642" s="311">
        <v>30000000</v>
      </c>
      <c r="K642" s="311">
        <v>30000000</v>
      </c>
      <c r="L642" s="311">
        <v>30000000</v>
      </c>
      <c r="M642" s="789">
        <f t="shared" si="147"/>
        <v>90000000</v>
      </c>
    </row>
    <row r="643" spans="1:13" ht="37" x14ac:dyDescent="0.45">
      <c r="A643" s="790">
        <v>22020103</v>
      </c>
      <c r="B643" s="791"/>
      <c r="C643" s="792"/>
      <c r="D643" s="792"/>
      <c r="E643" s="791"/>
      <c r="F643" s="793" t="s">
        <v>219</v>
      </c>
      <c r="G643" s="311">
        <v>40000000</v>
      </c>
      <c r="H643" s="311"/>
      <c r="I643" s="311"/>
      <c r="J643" s="311">
        <v>40000000</v>
      </c>
      <c r="K643" s="311">
        <v>40000000</v>
      </c>
      <c r="L643" s="311">
        <v>40000000</v>
      </c>
      <c r="M643" s="789">
        <f t="shared" si="147"/>
        <v>120000000</v>
      </c>
    </row>
    <row r="644" spans="1:13" ht="37" x14ac:dyDescent="0.45">
      <c r="A644" s="790">
        <v>22020104</v>
      </c>
      <c r="B644" s="791"/>
      <c r="C644" s="792"/>
      <c r="D644" s="792"/>
      <c r="E644" s="791"/>
      <c r="F644" s="793" t="s">
        <v>220</v>
      </c>
      <c r="G644" s="311">
        <v>30000000</v>
      </c>
      <c r="H644" s="311"/>
      <c r="I644" s="311"/>
      <c r="J644" s="311">
        <v>30000000</v>
      </c>
      <c r="K644" s="311">
        <v>30000000</v>
      </c>
      <c r="L644" s="311">
        <v>30000000</v>
      </c>
      <c r="M644" s="789">
        <f t="shared" si="147"/>
        <v>90000000</v>
      </c>
    </row>
    <row r="645" spans="1:13" x14ac:dyDescent="0.45">
      <c r="A645" s="785">
        <v>220203</v>
      </c>
      <c r="B645" s="786"/>
      <c r="C645" s="787"/>
      <c r="D645" s="787"/>
      <c r="E645" s="786"/>
      <c r="F645" s="788" t="s">
        <v>37</v>
      </c>
      <c r="G645" s="358">
        <f>SUM(G646:G649)</f>
        <v>630000000</v>
      </c>
      <c r="H645" s="358">
        <f>SUM(H646:H649)</f>
        <v>0</v>
      </c>
      <c r="I645" s="358"/>
      <c r="J645" s="358">
        <f>SUM(J646:J649)</f>
        <v>779000000</v>
      </c>
      <c r="K645" s="358">
        <f>SUM(K646:K649)</f>
        <v>779000000</v>
      </c>
      <c r="L645" s="358">
        <f>SUM(L646:L649)</f>
        <v>779000000</v>
      </c>
      <c r="M645" s="789">
        <f t="shared" si="147"/>
        <v>2337000000</v>
      </c>
    </row>
    <row r="646" spans="1:13" ht="37" x14ac:dyDescent="0.45">
      <c r="A646" s="790">
        <v>22020301</v>
      </c>
      <c r="B646" s="791"/>
      <c r="C646" s="792"/>
      <c r="D646" s="792"/>
      <c r="E646" s="791"/>
      <c r="F646" s="793" t="s">
        <v>38</v>
      </c>
      <c r="G646" s="311">
        <v>20000000</v>
      </c>
      <c r="H646" s="311"/>
      <c r="I646" s="311"/>
      <c r="J646" s="311">
        <v>24000000</v>
      </c>
      <c r="K646" s="311">
        <v>24000000</v>
      </c>
      <c r="L646" s="311">
        <v>24000000</v>
      </c>
      <c r="M646" s="789">
        <f t="shared" si="147"/>
        <v>72000000</v>
      </c>
    </row>
    <row r="647" spans="1:13" x14ac:dyDescent="0.45">
      <c r="A647" s="790">
        <v>22020305</v>
      </c>
      <c r="B647" s="791"/>
      <c r="C647" s="792"/>
      <c r="D647" s="792"/>
      <c r="E647" s="791"/>
      <c r="F647" s="793" t="s">
        <v>41</v>
      </c>
      <c r="G647" s="311">
        <v>5000000</v>
      </c>
      <c r="H647" s="311"/>
      <c r="I647" s="311"/>
      <c r="J647" s="311">
        <v>50000000</v>
      </c>
      <c r="K647" s="311">
        <v>50000000</v>
      </c>
      <c r="L647" s="311">
        <v>50000000</v>
      </c>
      <c r="M647" s="789">
        <f t="shared" si="147"/>
        <v>150000000</v>
      </c>
    </row>
    <row r="648" spans="1:13" x14ac:dyDescent="0.45">
      <c r="A648" s="790">
        <v>22020308</v>
      </c>
      <c r="B648" s="791"/>
      <c r="C648" s="792"/>
      <c r="D648" s="792"/>
      <c r="E648" s="791"/>
      <c r="F648" s="793" t="s">
        <v>563</v>
      </c>
      <c r="G648" s="311">
        <v>600000000</v>
      </c>
      <c r="H648" s="311"/>
      <c r="I648" s="311"/>
      <c r="J648" s="311">
        <v>700000000</v>
      </c>
      <c r="K648" s="311">
        <v>700000000</v>
      </c>
      <c r="L648" s="311">
        <v>700000000</v>
      </c>
      <c r="M648" s="789">
        <f t="shared" si="147"/>
        <v>2100000000</v>
      </c>
    </row>
    <row r="649" spans="1:13" x14ac:dyDescent="0.45">
      <c r="A649" s="790">
        <v>22020304</v>
      </c>
      <c r="B649" s="791"/>
      <c r="C649" s="792"/>
      <c r="D649" s="792"/>
      <c r="E649" s="791"/>
      <c r="F649" s="793" t="s">
        <v>413</v>
      </c>
      <c r="G649" s="311">
        <v>5000000</v>
      </c>
      <c r="H649" s="311"/>
      <c r="I649" s="311"/>
      <c r="J649" s="311">
        <v>5000000</v>
      </c>
      <c r="K649" s="311">
        <v>5000000</v>
      </c>
      <c r="L649" s="311">
        <v>5000000</v>
      </c>
      <c r="M649" s="789">
        <f t="shared" si="147"/>
        <v>15000000</v>
      </c>
    </row>
    <row r="650" spans="1:13" x14ac:dyDescent="0.45">
      <c r="A650" s="785">
        <v>220204</v>
      </c>
      <c r="B650" s="786"/>
      <c r="C650" s="787"/>
      <c r="D650" s="787"/>
      <c r="E650" s="786"/>
      <c r="F650" s="788" t="s">
        <v>42</v>
      </c>
      <c r="G650" s="358">
        <f>SUM(G651:G654)</f>
        <v>40000000</v>
      </c>
      <c r="H650" s="358">
        <f>SUM(H651:H654)</f>
        <v>2081000</v>
      </c>
      <c r="I650" s="358"/>
      <c r="J650" s="358">
        <f>SUM(J651:J654)</f>
        <v>40000000</v>
      </c>
      <c r="K650" s="358">
        <f>SUM(K651:K654)</f>
        <v>40000000</v>
      </c>
      <c r="L650" s="358">
        <f>SUM(L651:L654)</f>
        <v>40000000</v>
      </c>
      <c r="M650" s="789">
        <f t="shared" si="147"/>
        <v>120000000</v>
      </c>
    </row>
    <row r="651" spans="1:13" x14ac:dyDescent="0.45">
      <c r="A651" s="790">
        <v>22020402</v>
      </c>
      <c r="B651" s="791"/>
      <c r="C651" s="792"/>
      <c r="D651" s="792"/>
      <c r="E651" s="791"/>
      <c r="F651" s="793" t="s">
        <v>44</v>
      </c>
      <c r="G651" s="311">
        <v>10000000</v>
      </c>
      <c r="H651" s="311"/>
      <c r="I651" s="311"/>
      <c r="J651" s="311">
        <v>10000000</v>
      </c>
      <c r="K651" s="311">
        <v>10000000</v>
      </c>
      <c r="L651" s="311">
        <v>10000000</v>
      </c>
      <c r="M651" s="789">
        <f t="shared" si="147"/>
        <v>30000000</v>
      </c>
    </row>
    <row r="652" spans="1:13" ht="37" x14ac:dyDescent="0.45">
      <c r="A652" s="790">
        <v>22020403</v>
      </c>
      <c r="B652" s="791"/>
      <c r="C652" s="792"/>
      <c r="D652" s="792"/>
      <c r="E652" s="791"/>
      <c r="F652" s="793" t="s">
        <v>45</v>
      </c>
      <c r="G652" s="311">
        <v>5000000</v>
      </c>
      <c r="H652" s="311"/>
      <c r="I652" s="311"/>
      <c r="J652" s="311">
        <v>5000000</v>
      </c>
      <c r="K652" s="311">
        <v>5000000</v>
      </c>
      <c r="L652" s="311">
        <v>5000000</v>
      </c>
      <c r="M652" s="789">
        <f t="shared" si="147"/>
        <v>15000000</v>
      </c>
    </row>
    <row r="653" spans="1:13" x14ac:dyDescent="0.45">
      <c r="A653" s="790">
        <v>22020405</v>
      </c>
      <c r="B653" s="791"/>
      <c r="C653" s="792"/>
      <c r="D653" s="792"/>
      <c r="E653" s="791"/>
      <c r="F653" s="793" t="s">
        <v>47</v>
      </c>
      <c r="G653" s="311">
        <v>5000000</v>
      </c>
      <c r="H653" s="311"/>
      <c r="I653" s="311"/>
      <c r="J653" s="311">
        <v>5000000</v>
      </c>
      <c r="K653" s="311">
        <v>5000000</v>
      </c>
      <c r="L653" s="311">
        <v>5000000</v>
      </c>
      <c r="M653" s="789">
        <f t="shared" si="147"/>
        <v>15000000</v>
      </c>
    </row>
    <row r="654" spans="1:13" x14ac:dyDescent="0.45">
      <c r="A654" s="790">
        <v>22020406</v>
      </c>
      <c r="B654" s="791"/>
      <c r="C654" s="792"/>
      <c r="D654" s="792"/>
      <c r="E654" s="791"/>
      <c r="F654" s="793" t="s">
        <v>48</v>
      </c>
      <c r="G654" s="311">
        <v>20000000</v>
      </c>
      <c r="H654" s="311">
        <v>2081000</v>
      </c>
      <c r="I654" s="311"/>
      <c r="J654" s="311">
        <v>20000000</v>
      </c>
      <c r="K654" s="311">
        <v>20000000</v>
      </c>
      <c r="L654" s="311">
        <v>20000000</v>
      </c>
      <c r="M654" s="789">
        <f t="shared" si="147"/>
        <v>60000000</v>
      </c>
    </row>
    <row r="655" spans="1:13" x14ac:dyDescent="0.45">
      <c r="A655" s="785">
        <v>220205</v>
      </c>
      <c r="B655" s="786"/>
      <c r="C655" s="787"/>
      <c r="D655" s="787"/>
      <c r="E655" s="786"/>
      <c r="F655" s="788" t="s">
        <v>49</v>
      </c>
      <c r="G655" s="358">
        <f t="shared" ref="G655:L655" si="150">G656+G657</f>
        <v>50000000</v>
      </c>
      <c r="H655" s="358">
        <f t="shared" si="150"/>
        <v>0</v>
      </c>
      <c r="I655" s="358"/>
      <c r="J655" s="358">
        <f t="shared" si="150"/>
        <v>50000000</v>
      </c>
      <c r="K655" s="358">
        <f t="shared" si="150"/>
        <v>50000000</v>
      </c>
      <c r="L655" s="358">
        <f t="shared" si="150"/>
        <v>50000000</v>
      </c>
      <c r="M655" s="789">
        <f t="shared" si="147"/>
        <v>150000000</v>
      </c>
    </row>
    <row r="656" spans="1:13" x14ac:dyDescent="0.45">
      <c r="A656" s="790">
        <v>22020501</v>
      </c>
      <c r="B656" s="791"/>
      <c r="C656" s="792"/>
      <c r="D656" s="792"/>
      <c r="E656" s="791"/>
      <c r="F656" s="793" t="s">
        <v>50</v>
      </c>
      <c r="G656" s="311">
        <v>30000000</v>
      </c>
      <c r="H656" s="311"/>
      <c r="I656" s="311"/>
      <c r="J656" s="311">
        <v>30000000</v>
      </c>
      <c r="K656" s="311">
        <v>30000000</v>
      </c>
      <c r="L656" s="311">
        <v>30000000</v>
      </c>
      <c r="M656" s="789">
        <f t="shared" si="147"/>
        <v>90000000</v>
      </c>
    </row>
    <row r="657" spans="1:13" x14ac:dyDescent="0.45">
      <c r="A657" s="790">
        <v>22020502</v>
      </c>
      <c r="B657" s="791"/>
      <c r="C657" s="792"/>
      <c r="D657" s="792"/>
      <c r="E657" s="791"/>
      <c r="F657" s="793" t="s">
        <v>222</v>
      </c>
      <c r="G657" s="311">
        <v>20000000</v>
      </c>
      <c r="H657" s="311"/>
      <c r="I657" s="311"/>
      <c r="J657" s="311">
        <v>20000000</v>
      </c>
      <c r="K657" s="311">
        <v>20000000</v>
      </c>
      <c r="L657" s="311">
        <v>20000000</v>
      </c>
      <c r="M657" s="789">
        <f t="shared" si="147"/>
        <v>60000000</v>
      </c>
    </row>
    <row r="658" spans="1:13" x14ac:dyDescent="0.45">
      <c r="A658" s="785">
        <v>220206</v>
      </c>
      <c r="B658" s="786"/>
      <c r="C658" s="787"/>
      <c r="D658" s="787"/>
      <c r="E658" s="786"/>
      <c r="F658" s="788" t="s">
        <v>51</v>
      </c>
      <c r="G658" s="358">
        <f>SUM(G659:G660)</f>
        <v>40000000</v>
      </c>
      <c r="H658" s="358">
        <f>SUM(H659:H660)</f>
        <v>0</v>
      </c>
      <c r="I658" s="358"/>
      <c r="J658" s="358">
        <f>SUM(J659:J660)</f>
        <v>70000000</v>
      </c>
      <c r="K658" s="358">
        <f>SUM(K659:K660)</f>
        <v>70000000</v>
      </c>
      <c r="L658" s="358">
        <f>SUM(L659:L660)</f>
        <v>70000000</v>
      </c>
      <c r="M658" s="789">
        <f t="shared" si="147"/>
        <v>210000000</v>
      </c>
    </row>
    <row r="659" spans="1:13" x14ac:dyDescent="0.45">
      <c r="A659" s="790">
        <v>22020601</v>
      </c>
      <c r="B659" s="791"/>
      <c r="C659" s="792"/>
      <c r="D659" s="792"/>
      <c r="E659" s="791"/>
      <c r="F659" s="793" t="s">
        <v>52</v>
      </c>
      <c r="G659" s="311">
        <v>20000000</v>
      </c>
      <c r="H659" s="311"/>
      <c r="I659" s="311"/>
      <c r="J659" s="311">
        <v>50000000</v>
      </c>
      <c r="K659" s="311">
        <v>50000000</v>
      </c>
      <c r="L659" s="311">
        <v>50000000</v>
      </c>
      <c r="M659" s="789">
        <f t="shared" si="147"/>
        <v>150000000</v>
      </c>
    </row>
    <row r="660" spans="1:13" x14ac:dyDescent="0.45">
      <c r="A660" s="790">
        <v>22020605</v>
      </c>
      <c r="B660" s="791"/>
      <c r="C660" s="792"/>
      <c r="D660" s="792"/>
      <c r="E660" s="791"/>
      <c r="F660" s="793" t="s">
        <v>53</v>
      </c>
      <c r="G660" s="311">
        <v>20000000</v>
      </c>
      <c r="H660" s="311"/>
      <c r="I660" s="311"/>
      <c r="J660" s="311">
        <v>20000000</v>
      </c>
      <c r="K660" s="311">
        <v>20000000</v>
      </c>
      <c r="L660" s="311">
        <v>20000000</v>
      </c>
      <c r="M660" s="789">
        <f t="shared" si="147"/>
        <v>60000000</v>
      </c>
    </row>
    <row r="661" spans="1:13" x14ac:dyDescent="0.45">
      <c r="A661" s="785">
        <v>220208</v>
      </c>
      <c r="B661" s="786"/>
      <c r="C661" s="787"/>
      <c r="D661" s="787"/>
      <c r="E661" s="786"/>
      <c r="F661" s="788" t="s">
        <v>54</v>
      </c>
      <c r="G661" s="358">
        <f>SUM(G662:G663)</f>
        <v>20000000</v>
      </c>
      <c r="H661" s="358">
        <f>SUM(H662:H663)</f>
        <v>0</v>
      </c>
      <c r="I661" s="358"/>
      <c r="J661" s="358">
        <f>SUM(J662:J663)</f>
        <v>20000000</v>
      </c>
      <c r="K661" s="358">
        <f>SUM(K662:K663)</f>
        <v>20000000</v>
      </c>
      <c r="L661" s="358">
        <f>SUM(L662:L663)</f>
        <v>20000000</v>
      </c>
      <c r="M661" s="789">
        <f t="shared" si="147"/>
        <v>60000000</v>
      </c>
    </row>
    <row r="662" spans="1:13" x14ac:dyDescent="0.45">
      <c r="A662" s="790">
        <v>22020801</v>
      </c>
      <c r="B662" s="791"/>
      <c r="C662" s="792"/>
      <c r="D662" s="792"/>
      <c r="E662" s="791"/>
      <c r="F662" s="793" t="s">
        <v>55</v>
      </c>
      <c r="G662" s="311">
        <v>10000000</v>
      </c>
      <c r="H662" s="311"/>
      <c r="I662" s="311"/>
      <c r="J662" s="311">
        <v>10000000</v>
      </c>
      <c r="K662" s="311">
        <v>10000000</v>
      </c>
      <c r="L662" s="311">
        <v>10000000</v>
      </c>
      <c r="M662" s="789">
        <f t="shared" si="147"/>
        <v>30000000</v>
      </c>
    </row>
    <row r="663" spans="1:13" x14ac:dyDescent="0.45">
      <c r="A663" s="790">
        <v>22020803</v>
      </c>
      <c r="B663" s="791"/>
      <c r="C663" s="792"/>
      <c r="D663" s="792"/>
      <c r="E663" s="791"/>
      <c r="F663" s="793" t="s">
        <v>56</v>
      </c>
      <c r="G663" s="311">
        <v>10000000</v>
      </c>
      <c r="H663" s="311"/>
      <c r="I663" s="311"/>
      <c r="J663" s="311">
        <v>10000000</v>
      </c>
      <c r="K663" s="311">
        <v>10000000</v>
      </c>
      <c r="L663" s="311">
        <v>10000000</v>
      </c>
      <c r="M663" s="789">
        <f t="shared" si="147"/>
        <v>30000000</v>
      </c>
    </row>
    <row r="664" spans="1:13" x14ac:dyDescent="0.45">
      <c r="A664" s="785">
        <v>220210</v>
      </c>
      <c r="B664" s="786"/>
      <c r="C664" s="787"/>
      <c r="D664" s="787"/>
      <c r="E664" s="786"/>
      <c r="F664" s="788" t="s">
        <v>57</v>
      </c>
      <c r="G664" s="358">
        <f>SUM(G665:G669)</f>
        <v>80000000</v>
      </c>
      <c r="H664" s="358">
        <f>SUM(H665:H669)</f>
        <v>0</v>
      </c>
      <c r="I664" s="358"/>
      <c r="J664" s="358">
        <f>SUM(J665:J669)</f>
        <v>101000000</v>
      </c>
      <c r="K664" s="358">
        <f>SUM(K665:K669)</f>
        <v>101000000</v>
      </c>
      <c r="L664" s="358">
        <f>SUM(L665:L669)</f>
        <v>101000000</v>
      </c>
      <c r="M664" s="789">
        <f t="shared" si="147"/>
        <v>303000000</v>
      </c>
    </row>
    <row r="665" spans="1:13" x14ac:dyDescent="0.45">
      <c r="A665" s="790">
        <v>22021003</v>
      </c>
      <c r="B665" s="791"/>
      <c r="C665" s="792"/>
      <c r="D665" s="792"/>
      <c r="E665" s="791"/>
      <c r="F665" s="793" t="s">
        <v>60</v>
      </c>
      <c r="G665" s="311">
        <v>30000000</v>
      </c>
      <c r="H665" s="311"/>
      <c r="I665" s="311"/>
      <c r="J665" s="311">
        <v>30000000</v>
      </c>
      <c r="K665" s="311">
        <v>30000000</v>
      </c>
      <c r="L665" s="311">
        <v>30000000</v>
      </c>
      <c r="M665" s="789">
        <f t="shared" si="147"/>
        <v>90000000</v>
      </c>
    </row>
    <row r="666" spans="1:13" x14ac:dyDescent="0.45">
      <c r="A666" s="790">
        <v>22021004</v>
      </c>
      <c r="B666" s="791"/>
      <c r="C666" s="792"/>
      <c r="D666" s="792"/>
      <c r="E666" s="791"/>
      <c r="F666" s="793" t="s">
        <v>61</v>
      </c>
      <c r="G666" s="311">
        <v>20000000</v>
      </c>
      <c r="H666" s="311"/>
      <c r="I666" s="311"/>
      <c r="J666" s="311">
        <v>20000000</v>
      </c>
      <c r="K666" s="311">
        <v>20000000</v>
      </c>
      <c r="L666" s="311">
        <v>20000000</v>
      </c>
      <c r="M666" s="789">
        <f t="shared" si="147"/>
        <v>60000000</v>
      </c>
    </row>
    <row r="667" spans="1:13" x14ac:dyDescent="0.45">
      <c r="A667" s="790">
        <v>22021007</v>
      </c>
      <c r="B667" s="791"/>
      <c r="C667" s="792"/>
      <c r="D667" s="792"/>
      <c r="E667" s="791"/>
      <c r="F667" s="793" t="s">
        <v>63</v>
      </c>
      <c r="G667" s="311">
        <v>10000000</v>
      </c>
      <c r="H667" s="311"/>
      <c r="I667" s="311"/>
      <c r="J667" s="311">
        <v>10000000</v>
      </c>
      <c r="K667" s="311">
        <v>10000000</v>
      </c>
      <c r="L667" s="311">
        <v>10000000</v>
      </c>
      <c r="M667" s="789">
        <f t="shared" si="147"/>
        <v>30000000</v>
      </c>
    </row>
    <row r="668" spans="1:13" ht="37" x14ac:dyDescent="0.45">
      <c r="A668" s="790">
        <v>22021014</v>
      </c>
      <c r="B668" s="791"/>
      <c r="C668" s="792"/>
      <c r="D668" s="792"/>
      <c r="E668" s="791"/>
      <c r="F668" s="793" t="s">
        <v>224</v>
      </c>
      <c r="G668" s="311"/>
      <c r="H668" s="311"/>
      <c r="I668" s="311"/>
      <c r="J668" s="311">
        <v>1000000</v>
      </c>
      <c r="K668" s="311">
        <v>1000000</v>
      </c>
      <c r="L668" s="311">
        <v>1000000</v>
      </c>
      <c r="M668" s="789">
        <f t="shared" si="147"/>
        <v>3000000</v>
      </c>
    </row>
    <row r="669" spans="1:13" x14ac:dyDescent="0.45">
      <c r="A669" s="790">
        <v>22021026</v>
      </c>
      <c r="B669" s="791"/>
      <c r="C669" s="792"/>
      <c r="D669" s="792"/>
      <c r="E669" s="791"/>
      <c r="F669" s="793" t="s">
        <v>66</v>
      </c>
      <c r="G669" s="311">
        <v>20000000</v>
      </c>
      <c r="H669" s="311"/>
      <c r="I669" s="311"/>
      <c r="J669" s="311">
        <v>40000000</v>
      </c>
      <c r="K669" s="311">
        <v>40000000</v>
      </c>
      <c r="L669" s="311">
        <v>40000000</v>
      </c>
      <c r="M669" s="789">
        <f t="shared" si="147"/>
        <v>120000000</v>
      </c>
    </row>
    <row r="670" spans="1:13" x14ac:dyDescent="0.45">
      <c r="A670" s="795"/>
      <c r="B670" s="795"/>
      <c r="C670" s="795"/>
      <c r="D670" s="795"/>
      <c r="E670" s="795"/>
      <c r="F670" s="785" t="s">
        <v>85</v>
      </c>
      <c r="G670" s="790"/>
      <c r="H670" s="809"/>
      <c r="I670" s="797"/>
      <c r="J670" s="809"/>
      <c r="K670" s="809"/>
      <c r="L670" s="809"/>
      <c r="M670" s="80">
        <f t="shared" ref="M670:M676" si="151">SUM(J670:L670)</f>
        <v>0</v>
      </c>
    </row>
    <row r="671" spans="1:13" x14ac:dyDescent="0.45">
      <c r="A671" s="799"/>
      <c r="B671" s="799"/>
      <c r="C671" s="799"/>
      <c r="D671" s="799"/>
      <c r="E671" s="799"/>
      <c r="F671" s="810"/>
      <c r="G671" s="811"/>
      <c r="H671" s="812"/>
      <c r="I671" s="797"/>
      <c r="J671" s="812"/>
      <c r="K671" s="812"/>
      <c r="L671" s="812"/>
      <c r="M671" s="80">
        <f t="shared" si="151"/>
        <v>0</v>
      </c>
    </row>
    <row r="672" spans="1:13" x14ac:dyDescent="0.45">
      <c r="A672" s="799"/>
      <c r="B672" s="799"/>
      <c r="C672" s="799"/>
      <c r="D672" s="799"/>
      <c r="E672" s="799"/>
      <c r="F672" s="800" t="s">
        <v>86</v>
      </c>
      <c r="G672" s="805"/>
      <c r="H672" s="805"/>
      <c r="I672" s="805"/>
      <c r="J672" s="805"/>
      <c r="K672" s="805"/>
      <c r="L672" s="805"/>
      <c r="M672" s="80">
        <f t="shared" si="151"/>
        <v>0</v>
      </c>
    </row>
    <row r="673" spans="1:13" x14ac:dyDescent="0.45">
      <c r="A673" s="799"/>
      <c r="B673" s="799"/>
      <c r="C673" s="799"/>
      <c r="D673" s="799"/>
      <c r="E673" s="799"/>
      <c r="F673" s="800" t="s">
        <v>87</v>
      </c>
      <c r="G673" s="805">
        <f>SUM(G639)</f>
        <v>1000000000</v>
      </c>
      <c r="H673" s="805">
        <f t="shared" ref="H673:L673" si="152">SUM(H639)</f>
        <v>2881000</v>
      </c>
      <c r="I673" s="805">
        <f t="shared" si="152"/>
        <v>0</v>
      </c>
      <c r="J673" s="805">
        <f t="shared" si="152"/>
        <v>1200000000</v>
      </c>
      <c r="K673" s="805">
        <f t="shared" si="152"/>
        <v>1200000000</v>
      </c>
      <c r="L673" s="805">
        <f t="shared" si="152"/>
        <v>1200000000</v>
      </c>
      <c r="M673" s="80">
        <f t="shared" si="151"/>
        <v>3600000000</v>
      </c>
    </row>
    <row r="674" spans="1:13" x14ac:dyDescent="0.45">
      <c r="A674" s="799"/>
      <c r="B674" s="799"/>
      <c r="C674" s="799"/>
      <c r="D674" s="799"/>
      <c r="E674" s="799"/>
      <c r="F674" s="800" t="s">
        <v>69</v>
      </c>
      <c r="G674" s="805"/>
      <c r="H674" s="805"/>
      <c r="I674" s="805"/>
      <c r="J674" s="805"/>
      <c r="K674" s="805"/>
      <c r="L674" s="805"/>
      <c r="M674" s="80">
        <f t="shared" si="151"/>
        <v>0</v>
      </c>
    </row>
    <row r="675" spans="1:13" x14ac:dyDescent="0.45">
      <c r="A675" s="799"/>
      <c r="B675" s="799"/>
      <c r="C675" s="799"/>
      <c r="D675" s="799"/>
      <c r="E675" s="799"/>
      <c r="F675" s="800"/>
      <c r="G675" s="805"/>
      <c r="H675" s="813"/>
      <c r="I675" s="805"/>
      <c r="J675" s="813"/>
      <c r="K675" s="813"/>
      <c r="L675" s="813"/>
      <c r="M675" s="80">
        <f t="shared" si="151"/>
        <v>0</v>
      </c>
    </row>
    <row r="676" spans="1:13" x14ac:dyDescent="0.45">
      <c r="A676" s="799"/>
      <c r="B676" s="799"/>
      <c r="C676" s="799"/>
      <c r="D676" s="799"/>
      <c r="E676" s="799"/>
      <c r="F676" s="800" t="s">
        <v>88</v>
      </c>
      <c r="G676" s="807">
        <f>SUM(G672:G674)</f>
        <v>1000000000</v>
      </c>
      <c r="H676" s="807">
        <f t="shared" ref="H676:L676" si="153">SUM(H672:H674)</f>
        <v>2881000</v>
      </c>
      <c r="I676" s="807">
        <f t="shared" si="153"/>
        <v>0</v>
      </c>
      <c r="J676" s="807">
        <f t="shared" si="153"/>
        <v>1200000000</v>
      </c>
      <c r="K676" s="807">
        <f t="shared" si="153"/>
        <v>1200000000</v>
      </c>
      <c r="L676" s="807">
        <f t="shared" si="153"/>
        <v>1200000000</v>
      </c>
      <c r="M676" s="80">
        <f t="shared" si="151"/>
        <v>3600000000</v>
      </c>
    </row>
    <row r="679" spans="1:13" x14ac:dyDescent="0.45">
      <c r="A679" s="931" t="s">
        <v>0</v>
      </c>
      <c r="B679" s="931"/>
      <c r="C679" s="931"/>
      <c r="D679" s="931"/>
      <c r="E679" s="931"/>
      <c r="F679" s="931"/>
      <c r="G679" s="931"/>
      <c r="H679" s="931"/>
      <c r="I679" s="931"/>
      <c r="J679" s="931"/>
      <c r="K679" s="931"/>
      <c r="L679" s="931"/>
      <c r="M679" s="931"/>
    </row>
    <row r="680" spans="1:13" x14ac:dyDescent="0.45">
      <c r="A680" s="930" t="s">
        <v>1331</v>
      </c>
      <c r="B680" s="930"/>
      <c r="C680" s="930"/>
      <c r="D680" s="930"/>
      <c r="E680" s="930"/>
      <c r="F680" s="930"/>
      <c r="G680" s="930"/>
      <c r="H680" s="930"/>
      <c r="I680" s="930"/>
      <c r="J680" s="930"/>
      <c r="K680" s="930"/>
      <c r="L680" s="930"/>
      <c r="M680" s="930"/>
    </row>
    <row r="681" spans="1:13" ht="74" x14ac:dyDescent="0.45">
      <c r="A681" s="781" t="s">
        <v>1</v>
      </c>
      <c r="B681" s="781" t="s">
        <v>2</v>
      </c>
      <c r="C681" s="781" t="s">
        <v>3</v>
      </c>
      <c r="D681" s="781" t="s">
        <v>4</v>
      </c>
      <c r="E681" s="781" t="s">
        <v>5</v>
      </c>
      <c r="F681" s="783" t="s">
        <v>6</v>
      </c>
      <c r="G681" s="781" t="s">
        <v>7</v>
      </c>
      <c r="H681" s="781" t="s">
        <v>8</v>
      </c>
      <c r="I681" s="781"/>
      <c r="J681" s="781" t="s">
        <v>9</v>
      </c>
      <c r="K681" s="781" t="s">
        <v>10</v>
      </c>
      <c r="L681" s="781" t="s">
        <v>11</v>
      </c>
      <c r="M681" s="784" t="s">
        <v>12</v>
      </c>
    </row>
    <row r="682" spans="1:13" x14ac:dyDescent="0.45">
      <c r="A682" s="790"/>
      <c r="B682" s="791"/>
      <c r="C682" s="792"/>
      <c r="D682" s="792"/>
      <c r="E682" s="791"/>
      <c r="F682" s="793"/>
      <c r="G682" s="311"/>
      <c r="H682" s="311"/>
      <c r="I682" s="311"/>
      <c r="J682" s="311"/>
      <c r="K682" s="311"/>
      <c r="L682" s="311"/>
      <c r="M682" s="81"/>
    </row>
    <row r="683" spans="1:13" x14ac:dyDescent="0.45">
      <c r="A683" s="785">
        <v>2</v>
      </c>
      <c r="B683" s="786"/>
      <c r="C683" s="787"/>
      <c r="D683" s="787"/>
      <c r="E683" s="786"/>
      <c r="F683" s="788" t="s">
        <v>18</v>
      </c>
      <c r="G683" s="358">
        <f>G684+G701+G691</f>
        <v>408171727.5</v>
      </c>
      <c r="H683" s="358">
        <f t="shared" ref="H683:L683" si="154">H684+H701+H691</f>
        <v>28731110</v>
      </c>
      <c r="I683" s="358">
        <f t="shared" si="154"/>
        <v>0</v>
      </c>
      <c r="J683" s="358">
        <f t="shared" si="154"/>
        <v>508171727.5</v>
      </c>
      <c r="K683" s="358">
        <f t="shared" si="154"/>
        <v>608171727.5</v>
      </c>
      <c r="L683" s="358">
        <f t="shared" si="154"/>
        <v>708171727.5</v>
      </c>
      <c r="M683" s="789">
        <f>J683+K683+L683</f>
        <v>1824515182.5</v>
      </c>
    </row>
    <row r="684" spans="1:13" x14ac:dyDescent="0.45">
      <c r="A684" s="785">
        <v>21</v>
      </c>
      <c r="B684" s="786"/>
      <c r="C684" s="787"/>
      <c r="D684" s="787"/>
      <c r="E684" s="786"/>
      <c r="F684" s="788" t="s">
        <v>19</v>
      </c>
      <c r="G684" s="358">
        <v>108171727.5</v>
      </c>
      <c r="H684" s="358"/>
      <c r="I684" s="358"/>
      <c r="J684" s="358">
        <v>108171727.5</v>
      </c>
      <c r="K684" s="358">
        <v>108171727.5</v>
      </c>
      <c r="L684" s="358">
        <v>108171727.5</v>
      </c>
      <c r="M684" s="789">
        <f t="shared" ref="M684:M706" si="155">J684+K684+L684</f>
        <v>324515182.5</v>
      </c>
    </row>
    <row r="685" spans="1:13" x14ac:dyDescent="0.45">
      <c r="A685" s="785">
        <v>2101</v>
      </c>
      <c r="B685" s="786"/>
      <c r="C685" s="787"/>
      <c r="D685" s="787"/>
      <c r="E685" s="786"/>
      <c r="F685" s="788" t="s">
        <v>20</v>
      </c>
      <c r="G685" s="358">
        <v>106281727.5</v>
      </c>
      <c r="H685" s="358"/>
      <c r="I685" s="358"/>
      <c r="J685" s="358">
        <v>106281727.5</v>
      </c>
      <c r="K685" s="358">
        <v>106281727.5</v>
      </c>
      <c r="L685" s="358">
        <v>106281727.5</v>
      </c>
      <c r="M685" s="789">
        <f t="shared" si="155"/>
        <v>318845182.5</v>
      </c>
    </row>
    <row r="686" spans="1:13" x14ac:dyDescent="0.45">
      <c r="A686" s="785">
        <v>210101</v>
      </c>
      <c r="B686" s="786"/>
      <c r="C686" s="787"/>
      <c r="D686" s="787"/>
      <c r="E686" s="786"/>
      <c r="F686" s="788" t="s">
        <v>21</v>
      </c>
      <c r="G686" s="358">
        <v>106281727.5</v>
      </c>
      <c r="H686" s="358"/>
      <c r="I686" s="358"/>
      <c r="J686" s="358">
        <v>106281727.5</v>
      </c>
      <c r="K686" s="358">
        <v>106281727.5</v>
      </c>
      <c r="L686" s="358">
        <v>106281727.5</v>
      </c>
      <c r="M686" s="789">
        <f t="shared" si="155"/>
        <v>318845182.5</v>
      </c>
    </row>
    <row r="687" spans="1:13" x14ac:dyDescent="0.45">
      <c r="A687" s="790">
        <v>21010101</v>
      </c>
      <c r="B687" s="791"/>
      <c r="C687" s="792"/>
      <c r="D687" s="792"/>
      <c r="E687" s="791"/>
      <c r="F687" s="793" t="s">
        <v>20</v>
      </c>
      <c r="G687" s="311">
        <v>106281727.5</v>
      </c>
      <c r="H687" s="311"/>
      <c r="I687" s="311"/>
      <c r="J687" s="311">
        <v>106281727.5</v>
      </c>
      <c r="K687" s="311">
        <v>106281727.5</v>
      </c>
      <c r="L687" s="311">
        <v>106281727.5</v>
      </c>
      <c r="M687" s="789">
        <f t="shared" si="155"/>
        <v>318845182.5</v>
      </c>
    </row>
    <row r="688" spans="1:13" x14ac:dyDescent="0.45">
      <c r="A688" s="785">
        <v>2102</v>
      </c>
      <c r="B688" s="786"/>
      <c r="C688" s="787"/>
      <c r="D688" s="787"/>
      <c r="E688" s="786"/>
      <c r="F688" s="788" t="s">
        <v>22</v>
      </c>
      <c r="G688" s="358">
        <v>1890000</v>
      </c>
      <c r="H688" s="358"/>
      <c r="I688" s="358"/>
      <c r="J688" s="358">
        <v>1890000</v>
      </c>
      <c r="K688" s="358">
        <v>1890000</v>
      </c>
      <c r="L688" s="358">
        <v>1890000</v>
      </c>
      <c r="M688" s="789">
        <f t="shared" si="155"/>
        <v>5670000</v>
      </c>
    </row>
    <row r="689" spans="1:13" x14ac:dyDescent="0.45">
      <c r="A689" s="785">
        <v>210201</v>
      </c>
      <c r="B689" s="786"/>
      <c r="C689" s="787"/>
      <c r="D689" s="787"/>
      <c r="E689" s="786"/>
      <c r="F689" s="788" t="s">
        <v>23</v>
      </c>
      <c r="G689" s="358">
        <v>1890000</v>
      </c>
      <c r="H689" s="358"/>
      <c r="I689" s="358"/>
      <c r="J689" s="358">
        <v>1890000</v>
      </c>
      <c r="K689" s="358">
        <v>1890000</v>
      </c>
      <c r="L689" s="358">
        <v>1890000</v>
      </c>
      <c r="M689" s="789">
        <f t="shared" si="155"/>
        <v>5670000</v>
      </c>
    </row>
    <row r="690" spans="1:13" x14ac:dyDescent="0.45">
      <c r="A690" s="790">
        <v>21020102</v>
      </c>
      <c r="B690" s="791"/>
      <c r="C690" s="792"/>
      <c r="D690" s="792"/>
      <c r="E690" s="791"/>
      <c r="F690" s="793" t="s">
        <v>25</v>
      </c>
      <c r="G690" s="311">
        <v>1890000</v>
      </c>
      <c r="H690" s="311"/>
      <c r="I690" s="311"/>
      <c r="J690" s="311">
        <v>1890000</v>
      </c>
      <c r="K690" s="311">
        <v>1890000</v>
      </c>
      <c r="L690" s="311">
        <v>1890000</v>
      </c>
      <c r="M690" s="789">
        <f t="shared" si="155"/>
        <v>5670000</v>
      </c>
    </row>
    <row r="691" spans="1:13" x14ac:dyDescent="0.45">
      <c r="A691" s="785">
        <v>2202</v>
      </c>
      <c r="B691" s="786"/>
      <c r="C691" s="787"/>
      <c r="D691" s="787"/>
      <c r="E691" s="786"/>
      <c r="F691" s="788" t="s">
        <v>27</v>
      </c>
      <c r="G691" s="358">
        <f>G692+G695+G697+G699</f>
        <v>100000000</v>
      </c>
      <c r="H691" s="358">
        <f t="shared" ref="H691:L691" si="156">H692+H695+H697+H699</f>
        <v>28731110</v>
      </c>
      <c r="I691" s="358">
        <f t="shared" si="156"/>
        <v>0</v>
      </c>
      <c r="J691" s="358">
        <f t="shared" si="156"/>
        <v>200000000</v>
      </c>
      <c r="K691" s="358">
        <f t="shared" si="156"/>
        <v>200000000</v>
      </c>
      <c r="L691" s="358">
        <f t="shared" si="156"/>
        <v>200000000</v>
      </c>
      <c r="M691" s="789">
        <f t="shared" si="155"/>
        <v>600000000</v>
      </c>
    </row>
    <row r="692" spans="1:13" x14ac:dyDescent="0.45">
      <c r="A692" s="785">
        <v>220201</v>
      </c>
      <c r="B692" s="786"/>
      <c r="C692" s="787"/>
      <c r="D692" s="787"/>
      <c r="E692" s="786"/>
      <c r="F692" s="788" t="s">
        <v>28</v>
      </c>
      <c r="G692" s="358">
        <f>SUM(G693:G694)</f>
        <v>50000000</v>
      </c>
      <c r="H692" s="358">
        <f>SUM(H693:H694)</f>
        <v>6731110</v>
      </c>
      <c r="I692" s="358"/>
      <c r="J692" s="358">
        <f>SUM(J693:J694)</f>
        <v>80000000</v>
      </c>
      <c r="K692" s="358">
        <f>SUM(K693:K694)</f>
        <v>80000000</v>
      </c>
      <c r="L692" s="358">
        <f>SUM(L693:L694)</f>
        <v>80000000</v>
      </c>
      <c r="M692" s="789">
        <f t="shared" si="155"/>
        <v>240000000</v>
      </c>
    </row>
    <row r="693" spans="1:13" x14ac:dyDescent="0.45">
      <c r="A693" s="790">
        <v>22020101</v>
      </c>
      <c r="B693" s="791">
        <v>70160</v>
      </c>
      <c r="C693" s="792" t="s">
        <v>1332</v>
      </c>
      <c r="D693" s="792" t="s">
        <v>205</v>
      </c>
      <c r="E693" s="791">
        <v>50610801</v>
      </c>
      <c r="F693" s="793" t="s">
        <v>29</v>
      </c>
      <c r="G693" s="311">
        <v>30000000</v>
      </c>
      <c r="H693" s="311">
        <v>3968800</v>
      </c>
      <c r="I693" s="311"/>
      <c r="J693" s="311">
        <v>50000000</v>
      </c>
      <c r="K693" s="311">
        <v>50000000</v>
      </c>
      <c r="L693" s="311">
        <v>50000000</v>
      </c>
      <c r="M693" s="789">
        <f t="shared" si="155"/>
        <v>150000000</v>
      </c>
    </row>
    <row r="694" spans="1:13" x14ac:dyDescent="0.45">
      <c r="A694" s="790">
        <v>22020102</v>
      </c>
      <c r="B694" s="791">
        <v>70160</v>
      </c>
      <c r="C694" s="792" t="s">
        <v>1332</v>
      </c>
      <c r="D694" s="792" t="s">
        <v>205</v>
      </c>
      <c r="E694" s="791">
        <v>50610801</v>
      </c>
      <c r="F694" s="793" t="s">
        <v>30</v>
      </c>
      <c r="G694" s="311">
        <v>20000000</v>
      </c>
      <c r="H694" s="311">
        <v>2762310</v>
      </c>
      <c r="I694" s="311"/>
      <c r="J694" s="311">
        <v>30000000</v>
      </c>
      <c r="K694" s="311">
        <v>30000000</v>
      </c>
      <c r="L694" s="311">
        <v>30000000</v>
      </c>
      <c r="M694" s="789">
        <f t="shared" si="155"/>
        <v>90000000</v>
      </c>
    </row>
    <row r="695" spans="1:13" x14ac:dyDescent="0.45">
      <c r="A695" s="785">
        <v>220202</v>
      </c>
      <c r="B695" s="786"/>
      <c r="C695" s="787"/>
      <c r="D695" s="787"/>
      <c r="E695" s="786"/>
      <c r="F695" s="788" t="s">
        <v>31</v>
      </c>
      <c r="G695" s="358">
        <f>SUM(G696:G696)</f>
        <v>20000000</v>
      </c>
      <c r="H695" s="358">
        <f>SUM(H696:H696)</f>
        <v>12000000</v>
      </c>
      <c r="I695" s="358"/>
      <c r="J695" s="358">
        <f>SUM(J696:J696)</f>
        <v>20000000</v>
      </c>
      <c r="K695" s="358">
        <f>SUM(K696:K696)</f>
        <v>20000000</v>
      </c>
      <c r="L695" s="358">
        <f>SUM(L696:L696)</f>
        <v>20000000</v>
      </c>
      <c r="M695" s="789">
        <f t="shared" si="155"/>
        <v>60000000</v>
      </c>
    </row>
    <row r="696" spans="1:13" x14ac:dyDescent="0.45">
      <c r="A696" s="790">
        <v>22020203</v>
      </c>
      <c r="B696" s="791">
        <v>70160</v>
      </c>
      <c r="C696" s="792" t="s">
        <v>1332</v>
      </c>
      <c r="D696" s="792" t="s">
        <v>205</v>
      </c>
      <c r="E696" s="791">
        <v>50610801</v>
      </c>
      <c r="F696" s="793" t="s">
        <v>34</v>
      </c>
      <c r="G696" s="311">
        <v>20000000</v>
      </c>
      <c r="H696" s="311">
        <v>12000000</v>
      </c>
      <c r="I696" s="311"/>
      <c r="J696" s="311">
        <v>20000000</v>
      </c>
      <c r="K696" s="311">
        <v>20000000</v>
      </c>
      <c r="L696" s="311">
        <v>20000000</v>
      </c>
      <c r="M696" s="789">
        <f t="shared" si="155"/>
        <v>60000000</v>
      </c>
    </row>
    <row r="697" spans="1:13" x14ac:dyDescent="0.45">
      <c r="A697" s="785">
        <v>220205</v>
      </c>
      <c r="B697" s="786"/>
      <c r="C697" s="787"/>
      <c r="D697" s="787"/>
      <c r="E697" s="786"/>
      <c r="F697" s="788" t="s">
        <v>49</v>
      </c>
      <c r="G697" s="358">
        <f>G698</f>
        <v>20000000</v>
      </c>
      <c r="H697" s="358">
        <f t="shared" ref="H697:L697" si="157">H698</f>
        <v>10000000</v>
      </c>
      <c r="I697" s="358">
        <f t="shared" si="157"/>
        <v>0</v>
      </c>
      <c r="J697" s="358">
        <f t="shared" si="157"/>
        <v>100000000</v>
      </c>
      <c r="K697" s="358">
        <f t="shared" si="157"/>
        <v>100000000</v>
      </c>
      <c r="L697" s="358">
        <f t="shared" si="157"/>
        <v>100000000</v>
      </c>
      <c r="M697" s="789">
        <f t="shared" si="155"/>
        <v>300000000</v>
      </c>
    </row>
    <row r="698" spans="1:13" x14ac:dyDescent="0.45">
      <c r="A698" s="790">
        <v>22020501</v>
      </c>
      <c r="B698" s="791">
        <v>70160</v>
      </c>
      <c r="C698" s="792" t="s">
        <v>1332</v>
      </c>
      <c r="D698" s="792" t="s">
        <v>205</v>
      </c>
      <c r="E698" s="791">
        <v>50610801</v>
      </c>
      <c r="F698" s="793" t="s">
        <v>50</v>
      </c>
      <c r="G698" s="311">
        <v>20000000</v>
      </c>
      <c r="H698" s="311">
        <v>10000000</v>
      </c>
      <c r="I698" s="311"/>
      <c r="J698" s="311">
        <v>100000000</v>
      </c>
      <c r="K698" s="311">
        <v>100000000</v>
      </c>
      <c r="L698" s="311">
        <v>100000000</v>
      </c>
      <c r="M698" s="789">
        <f t="shared" si="155"/>
        <v>300000000</v>
      </c>
    </row>
    <row r="699" spans="1:13" x14ac:dyDescent="0.45">
      <c r="A699" s="785">
        <v>220210</v>
      </c>
      <c r="B699" s="791">
        <v>70160</v>
      </c>
      <c r="C699" s="792" t="s">
        <v>1332</v>
      </c>
      <c r="D699" s="792" t="s">
        <v>205</v>
      </c>
      <c r="E699" s="791">
        <v>50610801</v>
      </c>
      <c r="F699" s="788" t="s">
        <v>57</v>
      </c>
      <c r="G699" s="358">
        <f>SUM(G700:G700)</f>
        <v>10000000</v>
      </c>
      <c r="H699" s="358">
        <f>SUM(H700:H700)</f>
        <v>0</v>
      </c>
      <c r="I699" s="358"/>
      <c r="J699" s="358">
        <f>SUM(J700:J700)</f>
        <v>0</v>
      </c>
      <c r="K699" s="358">
        <f>SUM(K700:K700)</f>
        <v>0</v>
      </c>
      <c r="L699" s="358">
        <f>SUM(L700:L700)</f>
        <v>0</v>
      </c>
      <c r="M699" s="789">
        <f t="shared" si="155"/>
        <v>0</v>
      </c>
    </row>
    <row r="700" spans="1:13" x14ac:dyDescent="0.45">
      <c r="A700" s="790">
        <v>22021001</v>
      </c>
      <c r="B700" s="791">
        <v>70160</v>
      </c>
      <c r="C700" s="792" t="s">
        <v>1332</v>
      </c>
      <c r="D700" s="792" t="s">
        <v>205</v>
      </c>
      <c r="E700" s="791">
        <v>50610801</v>
      </c>
      <c r="F700" s="793" t="s">
        <v>58</v>
      </c>
      <c r="G700" s="311">
        <v>10000000</v>
      </c>
      <c r="H700" s="311"/>
      <c r="I700" s="311"/>
      <c r="J700" s="311"/>
      <c r="K700" s="311"/>
      <c r="L700" s="311"/>
      <c r="M700" s="789">
        <f t="shared" si="155"/>
        <v>0</v>
      </c>
    </row>
    <row r="701" spans="1:13" x14ac:dyDescent="0.45">
      <c r="A701" s="785">
        <v>23</v>
      </c>
      <c r="B701" s="791">
        <v>70160</v>
      </c>
      <c r="C701" s="792" t="s">
        <v>1332</v>
      </c>
      <c r="D701" s="792" t="s">
        <v>205</v>
      </c>
      <c r="E701" s="791">
        <v>50610801</v>
      </c>
      <c r="F701" s="788" t="s">
        <v>69</v>
      </c>
      <c r="G701" s="358">
        <f t="shared" ref="G701:L701" si="158">G702+G708+G713</f>
        <v>200000000</v>
      </c>
      <c r="H701" s="358">
        <f t="shared" si="158"/>
        <v>0</v>
      </c>
      <c r="I701" s="358">
        <f t="shared" si="158"/>
        <v>0</v>
      </c>
      <c r="J701" s="358">
        <f t="shared" si="158"/>
        <v>200000000</v>
      </c>
      <c r="K701" s="358">
        <f t="shared" si="158"/>
        <v>300000000</v>
      </c>
      <c r="L701" s="358">
        <f t="shared" si="158"/>
        <v>400000000</v>
      </c>
      <c r="M701" s="789">
        <f t="shared" si="155"/>
        <v>900000000</v>
      </c>
    </row>
    <row r="702" spans="1:13" x14ac:dyDescent="0.45">
      <c r="A702" s="785">
        <v>2301</v>
      </c>
      <c r="B702" s="791">
        <v>70160</v>
      </c>
      <c r="C702" s="792" t="s">
        <v>1332</v>
      </c>
      <c r="D702" s="792" t="s">
        <v>205</v>
      </c>
      <c r="E702" s="791">
        <v>50610801</v>
      </c>
      <c r="F702" s="788" t="s">
        <v>70</v>
      </c>
      <c r="G702" s="358">
        <f t="shared" ref="G702:L702" si="159">G703</f>
        <v>100000000</v>
      </c>
      <c r="H702" s="358">
        <f t="shared" si="159"/>
        <v>0</v>
      </c>
      <c r="I702" s="358"/>
      <c r="J702" s="358">
        <f t="shared" si="159"/>
        <v>60000000</v>
      </c>
      <c r="K702" s="358">
        <f t="shared" si="159"/>
        <v>80000000</v>
      </c>
      <c r="L702" s="358">
        <f t="shared" si="159"/>
        <v>80000000</v>
      </c>
      <c r="M702" s="789">
        <f t="shared" si="155"/>
        <v>220000000</v>
      </c>
    </row>
    <row r="703" spans="1:13" x14ac:dyDescent="0.45">
      <c r="A703" s="785">
        <v>230101</v>
      </c>
      <c r="B703" s="791">
        <v>70160</v>
      </c>
      <c r="C703" s="792" t="s">
        <v>1332</v>
      </c>
      <c r="D703" s="792" t="s">
        <v>205</v>
      </c>
      <c r="E703" s="791">
        <v>50610801</v>
      </c>
      <c r="F703" s="788" t="s">
        <v>71</v>
      </c>
      <c r="G703" s="358">
        <f>SUM(G704:G707)</f>
        <v>100000000</v>
      </c>
      <c r="H703" s="358">
        <f>SUM(H704:H706)</f>
        <v>0</v>
      </c>
      <c r="I703" s="358"/>
      <c r="J703" s="358">
        <f>SUM(J704:J706)</f>
        <v>60000000</v>
      </c>
      <c r="K703" s="358">
        <f>SUM(K704:K706)</f>
        <v>80000000</v>
      </c>
      <c r="L703" s="358">
        <f>SUM(L704:L706)</f>
        <v>80000000</v>
      </c>
      <c r="M703" s="789">
        <f t="shared" si="155"/>
        <v>220000000</v>
      </c>
    </row>
    <row r="704" spans="1:13" ht="37" x14ac:dyDescent="0.45">
      <c r="A704" s="790">
        <v>23010112</v>
      </c>
      <c r="B704" s="791">
        <v>70160</v>
      </c>
      <c r="C704" s="792" t="s">
        <v>1332</v>
      </c>
      <c r="D704" s="792" t="s">
        <v>205</v>
      </c>
      <c r="E704" s="791">
        <v>50610801</v>
      </c>
      <c r="F704" s="793" t="s">
        <v>232</v>
      </c>
      <c r="G704" s="311">
        <v>30000000</v>
      </c>
      <c r="H704" s="311"/>
      <c r="I704" s="311"/>
      <c r="J704" s="311">
        <v>20000000</v>
      </c>
      <c r="K704" s="311">
        <v>20000000</v>
      </c>
      <c r="L704" s="311">
        <v>20000000</v>
      </c>
      <c r="M704" s="789">
        <f t="shared" si="155"/>
        <v>60000000</v>
      </c>
    </row>
    <row r="705" spans="1:13" x14ac:dyDescent="0.45">
      <c r="A705" s="790">
        <v>23010113</v>
      </c>
      <c r="B705" s="791">
        <v>70160</v>
      </c>
      <c r="C705" s="792" t="s">
        <v>1332</v>
      </c>
      <c r="D705" s="792" t="s">
        <v>205</v>
      </c>
      <c r="E705" s="791">
        <v>50610801</v>
      </c>
      <c r="F705" s="793" t="s">
        <v>233</v>
      </c>
      <c r="G705" s="311">
        <v>20000000</v>
      </c>
      <c r="H705" s="311"/>
      <c r="I705" s="311"/>
      <c r="J705" s="311">
        <v>30000000</v>
      </c>
      <c r="K705" s="311">
        <v>40000000</v>
      </c>
      <c r="L705" s="311">
        <v>40000000</v>
      </c>
      <c r="M705" s="789">
        <f t="shared" si="155"/>
        <v>110000000</v>
      </c>
    </row>
    <row r="706" spans="1:13" x14ac:dyDescent="0.45">
      <c r="A706" s="790">
        <v>23010114</v>
      </c>
      <c r="B706" s="791">
        <v>70160</v>
      </c>
      <c r="C706" s="792" t="s">
        <v>1332</v>
      </c>
      <c r="D706" s="792" t="s">
        <v>205</v>
      </c>
      <c r="E706" s="791">
        <v>50610801</v>
      </c>
      <c r="F706" s="793" t="s">
        <v>234</v>
      </c>
      <c r="G706" s="311">
        <v>10000000</v>
      </c>
      <c r="H706" s="311"/>
      <c r="I706" s="311"/>
      <c r="J706" s="311">
        <v>10000000</v>
      </c>
      <c r="K706" s="311">
        <v>20000000</v>
      </c>
      <c r="L706" s="311">
        <v>20000000</v>
      </c>
      <c r="M706" s="789">
        <f t="shared" si="155"/>
        <v>50000000</v>
      </c>
    </row>
    <row r="707" spans="1:13" x14ac:dyDescent="0.45">
      <c r="A707" s="790">
        <v>23010119</v>
      </c>
      <c r="B707" s="791">
        <v>70160</v>
      </c>
      <c r="C707" s="790"/>
      <c r="D707" s="790"/>
      <c r="E707" s="790"/>
      <c r="F707" s="793" t="s">
        <v>286</v>
      </c>
      <c r="G707" s="552">
        <v>40000000</v>
      </c>
      <c r="H707" s="790"/>
      <c r="I707" s="790"/>
      <c r="J707" s="790"/>
      <c r="K707" s="790"/>
      <c r="L707" s="790"/>
      <c r="M707" s="809"/>
    </row>
    <row r="708" spans="1:13" x14ac:dyDescent="0.45">
      <c r="A708" s="785">
        <v>2303</v>
      </c>
      <c r="B708" s="791">
        <v>70160</v>
      </c>
      <c r="C708" s="792" t="s">
        <v>1332</v>
      </c>
      <c r="D708" s="792" t="s">
        <v>205</v>
      </c>
      <c r="E708" s="791">
        <v>50610801</v>
      </c>
      <c r="F708" s="825" t="s">
        <v>76</v>
      </c>
      <c r="G708" s="358">
        <f t="shared" ref="G708:L708" si="160">G709</f>
        <v>40000000</v>
      </c>
      <c r="H708" s="358">
        <f t="shared" si="160"/>
        <v>0</v>
      </c>
      <c r="I708" s="358"/>
      <c r="J708" s="358">
        <f t="shared" si="160"/>
        <v>50000000</v>
      </c>
      <c r="K708" s="358">
        <f t="shared" si="160"/>
        <v>100000000</v>
      </c>
      <c r="L708" s="358">
        <f t="shared" si="160"/>
        <v>100000000</v>
      </c>
      <c r="M708" s="789">
        <f t="shared" ref="M708:M717" si="161">J708+K708+L708</f>
        <v>250000000</v>
      </c>
    </row>
    <row r="709" spans="1:13" ht="37" x14ac:dyDescent="0.45">
      <c r="A709" s="785">
        <v>230301</v>
      </c>
      <c r="B709" s="791">
        <v>70160</v>
      </c>
      <c r="C709" s="792" t="s">
        <v>1332</v>
      </c>
      <c r="D709" s="792" t="s">
        <v>205</v>
      </c>
      <c r="E709" s="791">
        <v>50610801</v>
      </c>
      <c r="F709" s="825" t="s">
        <v>77</v>
      </c>
      <c r="G709" s="358">
        <f>SUM(G710:G712)</f>
        <v>40000000</v>
      </c>
      <c r="H709" s="358">
        <f>SUM(H710:H712)</f>
        <v>0</v>
      </c>
      <c r="I709" s="358"/>
      <c r="J709" s="358">
        <f>SUM(J710:J712)</f>
        <v>50000000</v>
      </c>
      <c r="K709" s="358">
        <f>SUM(K710:K712)</f>
        <v>100000000</v>
      </c>
      <c r="L709" s="358">
        <f>SUM(L710:L712)</f>
        <v>100000000</v>
      </c>
      <c r="M709" s="789">
        <f t="shared" si="161"/>
        <v>250000000</v>
      </c>
    </row>
    <row r="710" spans="1:13" x14ac:dyDescent="0.45">
      <c r="A710" s="790">
        <v>23030102</v>
      </c>
      <c r="B710" s="791">
        <v>70160</v>
      </c>
      <c r="C710" s="792" t="s">
        <v>1332</v>
      </c>
      <c r="D710" s="792" t="s">
        <v>205</v>
      </c>
      <c r="E710" s="791">
        <v>50610801</v>
      </c>
      <c r="F710" s="811" t="s">
        <v>439</v>
      </c>
      <c r="G710" s="311">
        <v>10000000</v>
      </c>
      <c r="H710" s="311"/>
      <c r="I710" s="311"/>
      <c r="J710" s="311"/>
      <c r="K710" s="311"/>
      <c r="L710" s="311"/>
      <c r="M710" s="789">
        <f t="shared" si="161"/>
        <v>0</v>
      </c>
    </row>
    <row r="711" spans="1:13" ht="37" x14ac:dyDescent="0.45">
      <c r="A711" s="790">
        <v>23030104</v>
      </c>
      <c r="B711" s="791">
        <v>70160</v>
      </c>
      <c r="C711" s="792" t="s">
        <v>1332</v>
      </c>
      <c r="D711" s="792" t="s">
        <v>205</v>
      </c>
      <c r="E711" s="791">
        <v>50610801</v>
      </c>
      <c r="F711" s="811" t="s">
        <v>475</v>
      </c>
      <c r="G711" s="311">
        <v>10000000</v>
      </c>
      <c r="H711" s="311"/>
      <c r="I711" s="311"/>
      <c r="J711" s="311"/>
      <c r="K711" s="311"/>
      <c r="L711" s="311"/>
      <c r="M711" s="789">
        <f t="shared" si="161"/>
        <v>0</v>
      </c>
    </row>
    <row r="712" spans="1:13" ht="37" x14ac:dyDescent="0.45">
      <c r="A712" s="790">
        <v>23030121</v>
      </c>
      <c r="B712" s="791">
        <v>70160</v>
      </c>
      <c r="C712" s="792" t="s">
        <v>1332</v>
      </c>
      <c r="D712" s="792" t="s">
        <v>205</v>
      </c>
      <c r="E712" s="791">
        <v>50610801</v>
      </c>
      <c r="F712" s="811" t="s">
        <v>291</v>
      </c>
      <c r="G712" s="311">
        <v>20000000</v>
      </c>
      <c r="H712" s="311"/>
      <c r="I712" s="311"/>
      <c r="J712" s="311">
        <v>50000000</v>
      </c>
      <c r="K712" s="311">
        <v>100000000</v>
      </c>
      <c r="L712" s="311">
        <v>100000000</v>
      </c>
      <c r="M712" s="789">
        <f t="shared" si="161"/>
        <v>250000000</v>
      </c>
    </row>
    <row r="713" spans="1:13" x14ac:dyDescent="0.45">
      <c r="A713" s="785">
        <v>2305</v>
      </c>
      <c r="B713" s="791">
        <v>70160</v>
      </c>
      <c r="C713" s="792" t="s">
        <v>1332</v>
      </c>
      <c r="D713" s="792" t="s">
        <v>205</v>
      </c>
      <c r="E713" s="791">
        <v>50610801</v>
      </c>
      <c r="F713" s="788" t="s">
        <v>79</v>
      </c>
      <c r="G713" s="362">
        <f t="shared" ref="G713:L713" si="162">G714</f>
        <v>60000000</v>
      </c>
      <c r="H713" s="362">
        <f t="shared" si="162"/>
        <v>0</v>
      </c>
      <c r="I713" s="362"/>
      <c r="J713" s="362">
        <f t="shared" si="162"/>
        <v>90000000</v>
      </c>
      <c r="K713" s="362">
        <f t="shared" si="162"/>
        <v>120000000</v>
      </c>
      <c r="L713" s="362">
        <f t="shared" si="162"/>
        <v>220000000</v>
      </c>
      <c r="M713" s="789">
        <f t="shared" si="161"/>
        <v>430000000</v>
      </c>
    </row>
    <row r="714" spans="1:13" x14ac:dyDescent="0.45">
      <c r="A714" s="785">
        <v>230501</v>
      </c>
      <c r="B714" s="791">
        <v>70160</v>
      </c>
      <c r="C714" s="792" t="s">
        <v>1332</v>
      </c>
      <c r="D714" s="792" t="s">
        <v>205</v>
      </c>
      <c r="E714" s="791">
        <v>50610801</v>
      </c>
      <c r="F714" s="788" t="s">
        <v>80</v>
      </c>
      <c r="G714" s="362">
        <f>SUM(G715:G717)</f>
        <v>60000000</v>
      </c>
      <c r="H714" s="362">
        <f>SUM(H715:H717)</f>
        <v>0</v>
      </c>
      <c r="I714" s="362"/>
      <c r="J714" s="362">
        <f>SUM(J715:J717)</f>
        <v>90000000</v>
      </c>
      <c r="K714" s="362">
        <f>SUM(K715:K717)</f>
        <v>120000000</v>
      </c>
      <c r="L714" s="362">
        <f>SUM(L715:L717)</f>
        <v>220000000</v>
      </c>
      <c r="M714" s="789">
        <f t="shared" si="161"/>
        <v>430000000</v>
      </c>
    </row>
    <row r="715" spans="1:13" x14ac:dyDescent="0.45">
      <c r="A715" s="790">
        <v>23050101</v>
      </c>
      <c r="B715" s="791">
        <v>70160</v>
      </c>
      <c r="C715" s="792" t="s">
        <v>1332</v>
      </c>
      <c r="D715" s="792" t="s">
        <v>205</v>
      </c>
      <c r="E715" s="791">
        <v>50610801</v>
      </c>
      <c r="F715" s="811" t="s">
        <v>81</v>
      </c>
      <c r="G715" s="311">
        <v>20000000</v>
      </c>
      <c r="H715" s="311"/>
      <c r="I715" s="311"/>
      <c r="J715" s="311">
        <v>30000000</v>
      </c>
      <c r="K715" s="311">
        <v>40000000</v>
      </c>
      <c r="L715" s="311">
        <v>80000000</v>
      </c>
      <c r="M715" s="789">
        <f t="shared" si="161"/>
        <v>150000000</v>
      </c>
    </row>
    <row r="716" spans="1:13" x14ac:dyDescent="0.45">
      <c r="A716" s="790">
        <v>23050102</v>
      </c>
      <c r="B716" s="791">
        <v>70160</v>
      </c>
      <c r="C716" s="792" t="s">
        <v>1332</v>
      </c>
      <c r="D716" s="792" t="s">
        <v>205</v>
      </c>
      <c r="E716" s="791">
        <v>50610801</v>
      </c>
      <c r="F716" s="811" t="s">
        <v>426</v>
      </c>
      <c r="G716" s="311">
        <v>20000000</v>
      </c>
      <c r="H716" s="311"/>
      <c r="I716" s="311"/>
      <c r="J716" s="311">
        <v>30000000</v>
      </c>
      <c r="K716" s="311">
        <v>40000000</v>
      </c>
      <c r="L716" s="311">
        <v>70000000</v>
      </c>
      <c r="M716" s="789">
        <f t="shared" si="161"/>
        <v>140000000</v>
      </c>
    </row>
    <row r="717" spans="1:13" x14ac:dyDescent="0.45">
      <c r="A717" s="790">
        <v>23050103</v>
      </c>
      <c r="B717" s="791">
        <v>70160</v>
      </c>
      <c r="C717" s="792" t="s">
        <v>1332</v>
      </c>
      <c r="D717" s="792" t="s">
        <v>205</v>
      </c>
      <c r="E717" s="791">
        <v>50610801</v>
      </c>
      <c r="F717" s="793" t="s">
        <v>82</v>
      </c>
      <c r="G717" s="311">
        <v>20000000</v>
      </c>
      <c r="H717" s="311"/>
      <c r="I717" s="311"/>
      <c r="J717" s="311">
        <v>30000000</v>
      </c>
      <c r="K717" s="311">
        <v>40000000</v>
      </c>
      <c r="L717" s="311">
        <v>70000000</v>
      </c>
      <c r="M717" s="789">
        <f t="shared" si="161"/>
        <v>140000000</v>
      </c>
    </row>
    <row r="718" spans="1:13" x14ac:dyDescent="0.45">
      <c r="A718" s="795"/>
      <c r="B718" s="795"/>
      <c r="C718" s="795"/>
      <c r="D718" s="795"/>
      <c r="E718" s="795"/>
      <c r="F718" s="785" t="s">
        <v>85</v>
      </c>
      <c r="G718" s="790"/>
      <c r="H718" s="809"/>
      <c r="I718" s="797"/>
      <c r="J718" s="809"/>
      <c r="K718" s="809"/>
      <c r="L718" s="809"/>
      <c r="M718" s="80">
        <f t="shared" ref="M718:M724" si="163">SUM(J718:L718)</f>
        <v>0</v>
      </c>
    </row>
    <row r="719" spans="1:13" x14ac:dyDescent="0.45">
      <c r="A719" s="799"/>
      <c r="B719" s="799"/>
      <c r="C719" s="799"/>
      <c r="D719" s="799"/>
      <c r="E719" s="799"/>
      <c r="F719" s="810"/>
      <c r="G719" s="811"/>
      <c r="H719" s="812"/>
      <c r="I719" s="797"/>
      <c r="J719" s="812"/>
      <c r="K719" s="812"/>
      <c r="L719" s="812"/>
      <c r="M719" s="80">
        <f t="shared" si="163"/>
        <v>0</v>
      </c>
    </row>
    <row r="720" spans="1:13" x14ac:dyDescent="0.45">
      <c r="A720" s="799"/>
      <c r="B720" s="799"/>
      <c r="C720" s="799"/>
      <c r="D720" s="799"/>
      <c r="E720" s="799"/>
      <c r="F720" s="800" t="s">
        <v>86</v>
      </c>
      <c r="G720" s="805">
        <f>SUM(G684)</f>
        <v>108171727.5</v>
      </c>
      <c r="H720" s="805">
        <f t="shared" ref="H720:L720" si="164">SUM(H684)</f>
        <v>0</v>
      </c>
      <c r="I720" s="805">
        <f t="shared" si="164"/>
        <v>0</v>
      </c>
      <c r="J720" s="805">
        <f t="shared" si="164"/>
        <v>108171727.5</v>
      </c>
      <c r="K720" s="805">
        <f t="shared" si="164"/>
        <v>108171727.5</v>
      </c>
      <c r="L720" s="805">
        <f t="shared" si="164"/>
        <v>108171727.5</v>
      </c>
      <c r="M720" s="80">
        <f t="shared" si="163"/>
        <v>324515182.5</v>
      </c>
    </row>
    <row r="721" spans="1:13" x14ac:dyDescent="0.45">
      <c r="A721" s="799"/>
      <c r="B721" s="799"/>
      <c r="C721" s="799"/>
      <c r="D721" s="799"/>
      <c r="E721" s="799"/>
      <c r="F721" s="800" t="s">
        <v>87</v>
      </c>
      <c r="G721" s="805">
        <f>SUM(G691)</f>
        <v>100000000</v>
      </c>
      <c r="H721" s="805">
        <f t="shared" ref="H721:L721" si="165">SUM(H691)</f>
        <v>28731110</v>
      </c>
      <c r="I721" s="805">
        <f t="shared" si="165"/>
        <v>0</v>
      </c>
      <c r="J721" s="805">
        <f t="shared" si="165"/>
        <v>200000000</v>
      </c>
      <c r="K721" s="805">
        <f t="shared" si="165"/>
        <v>200000000</v>
      </c>
      <c r="L721" s="805">
        <f t="shared" si="165"/>
        <v>200000000</v>
      </c>
      <c r="M721" s="80">
        <f t="shared" si="163"/>
        <v>600000000</v>
      </c>
    </row>
    <row r="722" spans="1:13" x14ac:dyDescent="0.45">
      <c r="A722" s="799"/>
      <c r="B722" s="799"/>
      <c r="C722" s="799"/>
      <c r="D722" s="799"/>
      <c r="E722" s="799"/>
      <c r="F722" s="800" t="s">
        <v>69</v>
      </c>
      <c r="G722" s="805">
        <f>SUM(G701)</f>
        <v>200000000</v>
      </c>
      <c r="H722" s="805">
        <f t="shared" ref="H722:L722" si="166">SUM(H701)</f>
        <v>0</v>
      </c>
      <c r="I722" s="805">
        <f t="shared" si="166"/>
        <v>0</v>
      </c>
      <c r="J722" s="805">
        <f t="shared" si="166"/>
        <v>200000000</v>
      </c>
      <c r="K722" s="805">
        <f t="shared" si="166"/>
        <v>300000000</v>
      </c>
      <c r="L722" s="805">
        <f t="shared" si="166"/>
        <v>400000000</v>
      </c>
      <c r="M722" s="80">
        <f t="shared" si="163"/>
        <v>900000000</v>
      </c>
    </row>
    <row r="723" spans="1:13" x14ac:dyDescent="0.45">
      <c r="A723" s="799"/>
      <c r="B723" s="799"/>
      <c r="C723" s="799"/>
      <c r="D723" s="799"/>
      <c r="E723" s="799"/>
      <c r="F723" s="800"/>
      <c r="G723" s="805"/>
      <c r="H723" s="813"/>
      <c r="I723" s="805"/>
      <c r="J723" s="813"/>
      <c r="K723" s="813"/>
      <c r="L723" s="813"/>
      <c r="M723" s="80">
        <f t="shared" si="163"/>
        <v>0</v>
      </c>
    </row>
    <row r="724" spans="1:13" x14ac:dyDescent="0.45">
      <c r="A724" s="799"/>
      <c r="B724" s="799"/>
      <c r="C724" s="799"/>
      <c r="D724" s="799"/>
      <c r="E724" s="799"/>
      <c r="F724" s="800" t="s">
        <v>88</v>
      </c>
      <c r="G724" s="807">
        <f t="shared" ref="G724:L724" si="167">SUM(G720:G722)</f>
        <v>408171727.5</v>
      </c>
      <c r="H724" s="807">
        <f t="shared" si="167"/>
        <v>28731110</v>
      </c>
      <c r="I724" s="807">
        <f t="shared" si="167"/>
        <v>0</v>
      </c>
      <c r="J724" s="807">
        <f t="shared" si="167"/>
        <v>508171727.5</v>
      </c>
      <c r="K724" s="807">
        <f t="shared" si="167"/>
        <v>608171727.5</v>
      </c>
      <c r="L724" s="807">
        <f t="shared" si="167"/>
        <v>708171727.5</v>
      </c>
      <c r="M724" s="80">
        <f t="shared" si="163"/>
        <v>1824515182.5</v>
      </c>
    </row>
    <row r="727" spans="1:13" x14ac:dyDescent="0.45">
      <c r="A727" s="931" t="s">
        <v>0</v>
      </c>
      <c r="B727" s="931"/>
      <c r="C727" s="931"/>
      <c r="D727" s="931"/>
      <c r="E727" s="931"/>
      <c r="F727" s="931"/>
      <c r="G727" s="931"/>
      <c r="H727" s="931"/>
      <c r="I727" s="931"/>
      <c r="J727" s="931"/>
      <c r="K727" s="931"/>
      <c r="L727" s="931"/>
      <c r="M727" s="931"/>
    </row>
    <row r="728" spans="1:13" x14ac:dyDescent="0.45">
      <c r="A728" s="930" t="s">
        <v>1333</v>
      </c>
      <c r="B728" s="930"/>
      <c r="C728" s="930"/>
      <c r="D728" s="930"/>
      <c r="E728" s="930"/>
      <c r="F728" s="930"/>
      <c r="G728" s="930"/>
      <c r="H728" s="930"/>
      <c r="I728" s="930"/>
      <c r="J728" s="930"/>
      <c r="K728" s="930"/>
      <c r="L728" s="930"/>
      <c r="M728" s="930"/>
    </row>
    <row r="729" spans="1:13" ht="74" x14ac:dyDescent="0.45">
      <c r="A729" s="781" t="s">
        <v>1</v>
      </c>
      <c r="B729" s="781" t="s">
        <v>2</v>
      </c>
      <c r="C729" s="781" t="s">
        <v>3</v>
      </c>
      <c r="D729" s="781" t="s">
        <v>4</v>
      </c>
      <c r="E729" s="781" t="s">
        <v>5</v>
      </c>
      <c r="F729" s="783" t="s">
        <v>6</v>
      </c>
      <c r="G729" s="781" t="s">
        <v>7</v>
      </c>
      <c r="H729" s="781" t="s">
        <v>8</v>
      </c>
      <c r="I729" s="781"/>
      <c r="J729" s="781" t="s">
        <v>9</v>
      </c>
      <c r="K729" s="781" t="s">
        <v>10</v>
      </c>
      <c r="L729" s="781" t="s">
        <v>11</v>
      </c>
      <c r="M729" s="784" t="s">
        <v>12</v>
      </c>
    </row>
    <row r="730" spans="1:13" x14ac:dyDescent="0.45">
      <c r="A730" s="790"/>
      <c r="B730" s="791"/>
      <c r="C730" s="792"/>
      <c r="D730" s="792"/>
      <c r="E730" s="791"/>
      <c r="F730" s="793"/>
      <c r="G730" s="311"/>
      <c r="H730" s="311"/>
      <c r="I730" s="311"/>
      <c r="J730" s="311"/>
      <c r="K730" s="311"/>
      <c r="L730" s="311"/>
      <c r="M730" s="81"/>
    </row>
    <row r="731" spans="1:13" x14ac:dyDescent="0.45">
      <c r="A731" s="785">
        <v>2</v>
      </c>
      <c r="B731" s="786"/>
      <c r="C731" s="787"/>
      <c r="D731" s="787"/>
      <c r="E731" s="786"/>
      <c r="F731" s="788" t="s">
        <v>18</v>
      </c>
      <c r="G731" s="358">
        <f>G732+G741</f>
        <v>94866262.840000004</v>
      </c>
      <c r="H731" s="358">
        <f t="shared" ref="H731:L731" si="168">H732+H741</f>
        <v>44846463.670000002</v>
      </c>
      <c r="I731" s="358">
        <f t="shared" si="168"/>
        <v>0</v>
      </c>
      <c r="J731" s="358">
        <f t="shared" si="168"/>
        <v>125620363.86000001</v>
      </c>
      <c r="K731" s="358">
        <f t="shared" si="168"/>
        <v>125620363.86000001</v>
      </c>
      <c r="L731" s="358">
        <f t="shared" si="168"/>
        <v>125620363.86000001</v>
      </c>
      <c r="M731" s="789">
        <f>J731+K731+L731</f>
        <v>376861091.58000004</v>
      </c>
    </row>
    <row r="732" spans="1:13" x14ac:dyDescent="0.45">
      <c r="A732" s="785">
        <v>21</v>
      </c>
      <c r="B732" s="786"/>
      <c r="C732" s="787"/>
      <c r="D732" s="787"/>
      <c r="E732" s="786"/>
      <c r="F732" s="788" t="s">
        <v>19</v>
      </c>
      <c r="G732" s="358">
        <v>54866262.840000004</v>
      </c>
      <c r="H732" s="358">
        <v>30568463.670000002</v>
      </c>
      <c r="I732" s="358">
        <f t="shared" ref="I732" si="169">I733+I736</f>
        <v>0</v>
      </c>
      <c r="J732" s="358">
        <v>75620363.860000014</v>
      </c>
      <c r="K732" s="358">
        <v>75620363.860000014</v>
      </c>
      <c r="L732" s="358">
        <v>75620363.860000014</v>
      </c>
      <c r="M732" s="789">
        <f t="shared" ref="M732:M768" si="170">J732+K732+L732</f>
        <v>226861091.58000004</v>
      </c>
    </row>
    <row r="733" spans="1:13" x14ac:dyDescent="0.45">
      <c r="A733" s="785">
        <v>2101</v>
      </c>
      <c r="B733" s="786"/>
      <c r="C733" s="787"/>
      <c r="D733" s="787"/>
      <c r="E733" s="786"/>
      <c r="F733" s="788" t="s">
        <v>20</v>
      </c>
      <c r="G733" s="358">
        <v>45827025.840000004</v>
      </c>
      <c r="H733" s="358">
        <v>29929671.800000001</v>
      </c>
      <c r="I733" s="358"/>
      <c r="J733" s="358">
        <v>63705664.540000014</v>
      </c>
      <c r="K733" s="358">
        <v>63705664.540000014</v>
      </c>
      <c r="L733" s="358">
        <v>63705664.540000014</v>
      </c>
      <c r="M733" s="789">
        <f t="shared" si="170"/>
        <v>191116993.62000003</v>
      </c>
    </row>
    <row r="734" spans="1:13" x14ac:dyDescent="0.45">
      <c r="A734" s="785">
        <v>210101</v>
      </c>
      <c r="B734" s="786"/>
      <c r="C734" s="787"/>
      <c r="D734" s="787"/>
      <c r="E734" s="786"/>
      <c r="F734" s="788" t="s">
        <v>21</v>
      </c>
      <c r="G734" s="358">
        <v>45827025.840000004</v>
      </c>
      <c r="H734" s="358">
        <v>29929671.800000001</v>
      </c>
      <c r="I734" s="358">
        <f t="shared" ref="I734" si="171">I735</f>
        <v>0</v>
      </c>
      <c r="J734" s="358">
        <v>63705664.540000014</v>
      </c>
      <c r="K734" s="358">
        <v>63705664.540000014</v>
      </c>
      <c r="L734" s="358">
        <v>63705664.540000014</v>
      </c>
      <c r="M734" s="789">
        <f t="shared" si="170"/>
        <v>191116993.62000003</v>
      </c>
    </row>
    <row r="735" spans="1:13" x14ac:dyDescent="0.45">
      <c r="A735" s="790">
        <v>21010101</v>
      </c>
      <c r="B735" s="791"/>
      <c r="C735" s="792"/>
      <c r="D735" s="792"/>
      <c r="E735" s="791"/>
      <c r="F735" s="793" t="s">
        <v>20</v>
      </c>
      <c r="G735" s="311">
        <v>45827025.840000004</v>
      </c>
      <c r="H735" s="553">
        <v>29929671.800000001</v>
      </c>
      <c r="I735" s="311"/>
      <c r="J735" s="311">
        <v>63705664.540000014</v>
      </c>
      <c r="K735" s="311">
        <v>63705664.540000014</v>
      </c>
      <c r="L735" s="311">
        <v>63705664.540000014</v>
      </c>
      <c r="M735" s="789">
        <f t="shared" si="170"/>
        <v>191116993.62000003</v>
      </c>
    </row>
    <row r="736" spans="1:13" x14ac:dyDescent="0.45">
      <c r="A736" s="785">
        <v>2102</v>
      </c>
      <c r="B736" s="786"/>
      <c r="C736" s="787"/>
      <c r="D736" s="787"/>
      <c r="E736" s="786"/>
      <c r="F736" s="788" t="s">
        <v>22</v>
      </c>
      <c r="G736" s="358">
        <v>9039237</v>
      </c>
      <c r="H736" s="358">
        <v>638791.87</v>
      </c>
      <c r="I736" s="358">
        <f t="shared" ref="I736" si="172">I737</f>
        <v>0</v>
      </c>
      <c r="J736" s="358">
        <v>11914699.32</v>
      </c>
      <c r="K736" s="358">
        <v>11914699.32</v>
      </c>
      <c r="L736" s="358">
        <v>11914699.32</v>
      </c>
      <c r="M736" s="789">
        <f t="shared" si="170"/>
        <v>35744097.960000001</v>
      </c>
    </row>
    <row r="737" spans="1:13" x14ac:dyDescent="0.45">
      <c r="A737" s="785">
        <v>210201</v>
      </c>
      <c r="B737" s="786"/>
      <c r="C737" s="787"/>
      <c r="D737" s="787"/>
      <c r="E737" s="786"/>
      <c r="F737" s="788" t="s">
        <v>23</v>
      </c>
      <c r="G737" s="358">
        <v>9039237</v>
      </c>
      <c r="H737" s="358">
        <v>638791.87</v>
      </c>
      <c r="I737" s="358">
        <f t="shared" ref="I737" si="173">I738+I739</f>
        <v>0</v>
      </c>
      <c r="J737" s="358">
        <v>11914699.32</v>
      </c>
      <c r="K737" s="358">
        <v>11914699.32</v>
      </c>
      <c r="L737" s="358">
        <v>11914699.32</v>
      </c>
      <c r="M737" s="789">
        <f t="shared" si="170"/>
        <v>35744097.960000001</v>
      </c>
    </row>
    <row r="738" spans="1:13" x14ac:dyDescent="0.45">
      <c r="A738" s="790">
        <v>21020101</v>
      </c>
      <c r="B738" s="791"/>
      <c r="C738" s="792"/>
      <c r="D738" s="792"/>
      <c r="E738" s="791"/>
      <c r="F738" s="793" t="s">
        <v>24</v>
      </c>
      <c r="G738" s="311">
        <v>7914876</v>
      </c>
      <c r="H738" s="553">
        <v>163791.87</v>
      </c>
      <c r="I738" s="311"/>
      <c r="J738" s="311">
        <v>10640338.32</v>
      </c>
      <c r="K738" s="311">
        <v>10640338.32</v>
      </c>
      <c r="L738" s="311">
        <v>10640338.32</v>
      </c>
      <c r="M738" s="789">
        <f t="shared" si="170"/>
        <v>31921014.960000001</v>
      </c>
    </row>
    <row r="739" spans="1:13" x14ac:dyDescent="0.45">
      <c r="A739" s="790">
        <v>21020102</v>
      </c>
      <c r="B739" s="791"/>
      <c r="C739" s="792"/>
      <c r="D739" s="792"/>
      <c r="E739" s="791"/>
      <c r="F739" s="793" t="s">
        <v>25</v>
      </c>
      <c r="G739" s="311">
        <v>1124361</v>
      </c>
      <c r="H739" s="553">
        <v>475000</v>
      </c>
      <c r="I739" s="311"/>
      <c r="J739" s="311">
        <v>1274361</v>
      </c>
      <c r="K739" s="311">
        <v>1274361</v>
      </c>
      <c r="L739" s="311">
        <v>1274361</v>
      </c>
      <c r="M739" s="789">
        <f t="shared" si="170"/>
        <v>3823083</v>
      </c>
    </row>
    <row r="740" spans="1:13" x14ac:dyDescent="0.45">
      <c r="A740" s="785">
        <v>22</v>
      </c>
      <c r="B740" s="786"/>
      <c r="C740" s="787"/>
      <c r="D740" s="787"/>
      <c r="E740" s="786"/>
      <c r="F740" s="788" t="s">
        <v>26</v>
      </c>
      <c r="G740" s="358"/>
      <c r="H740" s="358"/>
      <c r="I740" s="358"/>
      <c r="J740" s="358"/>
      <c r="K740" s="358"/>
      <c r="L740" s="358"/>
      <c r="M740" s="789">
        <f t="shared" si="170"/>
        <v>0</v>
      </c>
    </row>
    <row r="741" spans="1:13" x14ac:dyDescent="0.45">
      <c r="A741" s="785">
        <v>2202</v>
      </c>
      <c r="B741" s="786"/>
      <c r="C741" s="787"/>
      <c r="D741" s="787"/>
      <c r="E741" s="786"/>
      <c r="F741" s="788" t="s">
        <v>27</v>
      </c>
      <c r="G741" s="358">
        <f>G742+G745+G750+G753+G760+G764+G766</f>
        <v>40000000</v>
      </c>
      <c r="H741" s="358">
        <f>H742+H745+H750+H753+H760+H764+H766</f>
        <v>14278000</v>
      </c>
      <c r="I741" s="358">
        <f t="shared" ref="I741:L741" si="174">I742+I745+I750+I753+I760+I764+I766</f>
        <v>0</v>
      </c>
      <c r="J741" s="358">
        <f t="shared" si="174"/>
        <v>50000000</v>
      </c>
      <c r="K741" s="358">
        <f t="shared" si="174"/>
        <v>50000000</v>
      </c>
      <c r="L741" s="358">
        <f t="shared" si="174"/>
        <v>50000000</v>
      </c>
      <c r="M741" s="789">
        <f t="shared" si="170"/>
        <v>150000000</v>
      </c>
    </row>
    <row r="742" spans="1:13" x14ac:dyDescent="0.45">
      <c r="A742" s="785">
        <v>220201</v>
      </c>
      <c r="B742" s="786"/>
      <c r="C742" s="787"/>
      <c r="D742" s="787"/>
      <c r="E742" s="786"/>
      <c r="F742" s="788" t="s">
        <v>28</v>
      </c>
      <c r="G742" s="358">
        <f>SUM(G743:G744)</f>
        <v>13000000</v>
      </c>
      <c r="H742" s="358">
        <f>SUM(H743:H744)</f>
        <v>1325000</v>
      </c>
      <c r="I742" s="358"/>
      <c r="J742" s="358">
        <f>SUM(J743:J744)</f>
        <v>2000000</v>
      </c>
      <c r="K742" s="358">
        <f>SUM(K743:K744)</f>
        <v>2000000</v>
      </c>
      <c r="L742" s="358">
        <f>SUM(L743:L744)</f>
        <v>2000000</v>
      </c>
      <c r="M742" s="789">
        <f t="shared" si="170"/>
        <v>6000000</v>
      </c>
    </row>
    <row r="743" spans="1:13" x14ac:dyDescent="0.45">
      <c r="A743" s="790">
        <v>22020101</v>
      </c>
      <c r="B743" s="791"/>
      <c r="C743" s="792"/>
      <c r="D743" s="792"/>
      <c r="E743" s="791"/>
      <c r="F743" s="793" t="s">
        <v>29</v>
      </c>
      <c r="G743" s="311">
        <v>8000000</v>
      </c>
      <c r="H743" s="553">
        <v>1325000</v>
      </c>
      <c r="I743" s="311"/>
      <c r="J743" s="311"/>
      <c r="K743" s="311"/>
      <c r="L743" s="311"/>
      <c r="M743" s="789">
        <f t="shared" si="170"/>
        <v>0</v>
      </c>
    </row>
    <row r="744" spans="1:13" x14ac:dyDescent="0.45">
      <c r="A744" s="790">
        <v>22020102</v>
      </c>
      <c r="B744" s="791"/>
      <c r="C744" s="792"/>
      <c r="D744" s="792"/>
      <c r="E744" s="791"/>
      <c r="F744" s="793" t="s">
        <v>30</v>
      </c>
      <c r="G744" s="311">
        <v>5000000</v>
      </c>
      <c r="H744" s="311"/>
      <c r="I744" s="311"/>
      <c r="J744" s="311">
        <v>2000000</v>
      </c>
      <c r="K744" s="311">
        <f>J744</f>
        <v>2000000</v>
      </c>
      <c r="L744" s="311">
        <f>J744</f>
        <v>2000000</v>
      </c>
      <c r="M744" s="789">
        <f t="shared" si="170"/>
        <v>6000000</v>
      </c>
    </row>
    <row r="745" spans="1:13" x14ac:dyDescent="0.45">
      <c r="A745" s="785">
        <v>220202</v>
      </c>
      <c r="B745" s="786"/>
      <c r="C745" s="787"/>
      <c r="D745" s="787"/>
      <c r="E745" s="786"/>
      <c r="F745" s="788" t="s">
        <v>31</v>
      </c>
      <c r="G745" s="358">
        <f>SUM(G746:G749)</f>
        <v>0</v>
      </c>
      <c r="H745" s="358">
        <f>SUM(H746:H749)</f>
        <v>0</v>
      </c>
      <c r="I745" s="358"/>
      <c r="J745" s="358">
        <f>SUM(J746:J749)</f>
        <v>9700000</v>
      </c>
      <c r="K745" s="358">
        <f>SUM(K746:K749)</f>
        <v>9700000</v>
      </c>
      <c r="L745" s="358">
        <f>SUM(L746:L749)</f>
        <v>9700000</v>
      </c>
      <c r="M745" s="789">
        <f t="shared" si="170"/>
        <v>29100000</v>
      </c>
    </row>
    <row r="746" spans="1:13" x14ac:dyDescent="0.45">
      <c r="A746" s="790">
        <v>22020201</v>
      </c>
      <c r="B746" s="791"/>
      <c r="C746" s="792"/>
      <c r="D746" s="792"/>
      <c r="E746" s="791"/>
      <c r="F746" s="793" t="s">
        <v>32</v>
      </c>
      <c r="G746" s="311"/>
      <c r="H746" s="311"/>
      <c r="I746" s="311"/>
      <c r="J746" s="311">
        <v>3000000</v>
      </c>
      <c r="K746" s="311">
        <f>J746</f>
        <v>3000000</v>
      </c>
      <c r="L746" s="311">
        <f>J746</f>
        <v>3000000</v>
      </c>
      <c r="M746" s="789">
        <f t="shared" si="170"/>
        <v>9000000</v>
      </c>
    </row>
    <row r="747" spans="1:13" x14ac:dyDescent="0.45">
      <c r="A747" s="790">
        <v>22020203</v>
      </c>
      <c r="B747" s="791"/>
      <c r="C747" s="792"/>
      <c r="D747" s="792"/>
      <c r="E747" s="791"/>
      <c r="F747" s="793" t="s">
        <v>34</v>
      </c>
      <c r="G747" s="311"/>
      <c r="H747" s="311"/>
      <c r="I747" s="311"/>
      <c r="J747" s="311">
        <v>1000000</v>
      </c>
      <c r="K747" s="311">
        <f>J747</f>
        <v>1000000</v>
      </c>
      <c r="L747" s="311">
        <f>J747</f>
        <v>1000000</v>
      </c>
      <c r="M747" s="789">
        <f t="shared" si="170"/>
        <v>3000000</v>
      </c>
    </row>
    <row r="748" spans="1:13" x14ac:dyDescent="0.45">
      <c r="A748" s="790">
        <v>22020206</v>
      </c>
      <c r="B748" s="791"/>
      <c r="C748" s="792"/>
      <c r="D748" s="792"/>
      <c r="E748" s="791"/>
      <c r="F748" s="793" t="s">
        <v>36</v>
      </c>
      <c r="G748" s="311"/>
      <c r="H748" s="311"/>
      <c r="I748" s="311"/>
      <c r="J748" s="311">
        <v>700000</v>
      </c>
      <c r="K748" s="311">
        <f>J748</f>
        <v>700000</v>
      </c>
      <c r="L748" s="311">
        <f>J748</f>
        <v>700000</v>
      </c>
      <c r="M748" s="789">
        <f t="shared" si="170"/>
        <v>2100000</v>
      </c>
    </row>
    <row r="749" spans="1:13" x14ac:dyDescent="0.45">
      <c r="A749" s="790">
        <v>22020208</v>
      </c>
      <c r="B749" s="791"/>
      <c r="C749" s="792"/>
      <c r="D749" s="792"/>
      <c r="E749" s="791"/>
      <c r="F749" s="793" t="s">
        <v>322</v>
      </c>
      <c r="G749" s="311"/>
      <c r="H749" s="311"/>
      <c r="I749" s="311"/>
      <c r="J749" s="311">
        <v>5000000</v>
      </c>
      <c r="K749" s="311">
        <f>J749</f>
        <v>5000000</v>
      </c>
      <c r="L749" s="311">
        <f>J749</f>
        <v>5000000</v>
      </c>
      <c r="M749" s="789">
        <f t="shared" si="170"/>
        <v>15000000</v>
      </c>
    </row>
    <row r="750" spans="1:13" x14ac:dyDescent="0.45">
      <c r="A750" s="785">
        <v>220203</v>
      </c>
      <c r="B750" s="786"/>
      <c r="C750" s="787"/>
      <c r="D750" s="787"/>
      <c r="E750" s="786"/>
      <c r="F750" s="788" t="s">
        <v>37</v>
      </c>
      <c r="G750" s="358">
        <f>SUM(G751:G752)</f>
        <v>15000000</v>
      </c>
      <c r="H750" s="358">
        <f>SUM(H751:H752)</f>
        <v>5683000</v>
      </c>
      <c r="I750" s="358"/>
      <c r="J750" s="358">
        <f>SUM(J751:J752)</f>
        <v>5500000</v>
      </c>
      <c r="K750" s="358">
        <f>SUM(K751:K752)</f>
        <v>5500000</v>
      </c>
      <c r="L750" s="358">
        <f>SUM(L751:L752)</f>
        <v>5500000</v>
      </c>
      <c r="M750" s="789">
        <f t="shared" si="170"/>
        <v>16500000</v>
      </c>
    </row>
    <row r="751" spans="1:13" ht="37" x14ac:dyDescent="0.45">
      <c r="A751" s="790">
        <v>22020301</v>
      </c>
      <c r="B751" s="791"/>
      <c r="C751" s="792"/>
      <c r="D751" s="792"/>
      <c r="E751" s="791"/>
      <c r="F751" s="793" t="s">
        <v>38</v>
      </c>
      <c r="G751" s="311">
        <v>15000000</v>
      </c>
      <c r="H751" s="553">
        <v>5683000</v>
      </c>
      <c r="I751" s="311"/>
      <c r="J751" s="311">
        <v>2500000</v>
      </c>
      <c r="K751" s="311">
        <f>J751</f>
        <v>2500000</v>
      </c>
      <c r="L751" s="311">
        <f>J751</f>
        <v>2500000</v>
      </c>
      <c r="M751" s="789">
        <f t="shared" si="170"/>
        <v>7500000</v>
      </c>
    </row>
    <row r="752" spans="1:13" x14ac:dyDescent="0.45">
      <c r="A752" s="790">
        <v>22020305</v>
      </c>
      <c r="B752" s="791"/>
      <c r="C752" s="792"/>
      <c r="D752" s="792"/>
      <c r="E752" s="791"/>
      <c r="F752" s="793" t="s">
        <v>41</v>
      </c>
      <c r="G752" s="311"/>
      <c r="H752" s="311"/>
      <c r="I752" s="311"/>
      <c r="J752" s="311">
        <v>3000000</v>
      </c>
      <c r="K752" s="311">
        <f>J752</f>
        <v>3000000</v>
      </c>
      <c r="L752" s="311">
        <f>J752</f>
        <v>3000000</v>
      </c>
      <c r="M752" s="789">
        <f t="shared" si="170"/>
        <v>9000000</v>
      </c>
    </row>
    <row r="753" spans="1:13" x14ac:dyDescent="0.45">
      <c r="A753" s="785">
        <v>220204</v>
      </c>
      <c r="B753" s="786"/>
      <c r="C753" s="787"/>
      <c r="D753" s="787"/>
      <c r="E753" s="786"/>
      <c r="F753" s="788" t="s">
        <v>42</v>
      </c>
      <c r="G753" s="358">
        <f>SUM(G754:G759)</f>
        <v>6500000</v>
      </c>
      <c r="H753" s="358">
        <f>SUM(H754:H759)</f>
        <v>7270000</v>
      </c>
      <c r="I753" s="358"/>
      <c r="J753" s="358">
        <f>SUM(J754:J759)</f>
        <v>25000000</v>
      </c>
      <c r="K753" s="358">
        <f>SUM(K754:K759)</f>
        <v>25000000</v>
      </c>
      <c r="L753" s="358">
        <f>SUM(L754:L759)</f>
        <v>25000000</v>
      </c>
      <c r="M753" s="789">
        <f t="shared" si="170"/>
        <v>75000000</v>
      </c>
    </row>
    <row r="754" spans="1:13" ht="37" x14ac:dyDescent="0.45">
      <c r="A754" s="790">
        <v>22020401</v>
      </c>
      <c r="B754" s="791"/>
      <c r="C754" s="792"/>
      <c r="D754" s="792"/>
      <c r="E754" s="791"/>
      <c r="F754" s="793" t="s">
        <v>43</v>
      </c>
      <c r="G754" s="311">
        <v>2000000</v>
      </c>
      <c r="H754" s="311"/>
      <c r="I754" s="311"/>
      <c r="J754" s="311">
        <v>4000000</v>
      </c>
      <c r="K754" s="311">
        <v>4000000</v>
      </c>
      <c r="L754" s="311">
        <v>4000000</v>
      </c>
      <c r="M754" s="789">
        <f t="shared" si="170"/>
        <v>12000000</v>
      </c>
    </row>
    <row r="755" spans="1:13" x14ac:dyDescent="0.45">
      <c r="A755" s="790">
        <v>22020402</v>
      </c>
      <c r="B755" s="791"/>
      <c r="C755" s="792"/>
      <c r="D755" s="792"/>
      <c r="E755" s="791"/>
      <c r="F755" s="793" t="s">
        <v>44</v>
      </c>
      <c r="G755" s="311"/>
      <c r="H755" s="311"/>
      <c r="I755" s="311"/>
      <c r="J755" s="311">
        <v>7000000</v>
      </c>
      <c r="K755" s="311">
        <v>7000000</v>
      </c>
      <c r="L755" s="311">
        <v>7000000</v>
      </c>
      <c r="M755" s="789">
        <f t="shared" si="170"/>
        <v>21000000</v>
      </c>
    </row>
    <row r="756" spans="1:13" ht="37" x14ac:dyDescent="0.45">
      <c r="A756" s="790">
        <v>22020403</v>
      </c>
      <c r="B756" s="791"/>
      <c r="C756" s="792"/>
      <c r="D756" s="792"/>
      <c r="E756" s="791"/>
      <c r="F756" s="793" t="s">
        <v>45</v>
      </c>
      <c r="G756" s="311"/>
      <c r="H756" s="311"/>
      <c r="I756" s="311"/>
      <c r="J756" s="311">
        <v>8000000</v>
      </c>
      <c r="K756" s="311">
        <v>8000000</v>
      </c>
      <c r="L756" s="311">
        <v>8000000</v>
      </c>
      <c r="M756" s="789">
        <f t="shared" si="170"/>
        <v>24000000</v>
      </c>
    </row>
    <row r="757" spans="1:13" x14ac:dyDescent="0.45">
      <c r="A757" s="790">
        <v>22020404</v>
      </c>
      <c r="B757" s="791"/>
      <c r="C757" s="792"/>
      <c r="D757" s="792"/>
      <c r="E757" s="791"/>
      <c r="F757" s="793" t="s">
        <v>46</v>
      </c>
      <c r="G757" s="311"/>
      <c r="H757" s="311"/>
      <c r="I757" s="311"/>
      <c r="J757" s="311">
        <v>4000000</v>
      </c>
      <c r="K757" s="311">
        <v>4000000</v>
      </c>
      <c r="L757" s="311">
        <v>4000000</v>
      </c>
      <c r="M757" s="789">
        <f t="shared" si="170"/>
        <v>12000000</v>
      </c>
    </row>
    <row r="758" spans="1:13" x14ac:dyDescent="0.45">
      <c r="A758" s="790">
        <v>22020405</v>
      </c>
      <c r="B758" s="791"/>
      <c r="C758" s="792"/>
      <c r="D758" s="792"/>
      <c r="E758" s="791"/>
      <c r="F758" s="793" t="s">
        <v>47</v>
      </c>
      <c r="G758" s="311"/>
      <c r="H758" s="311"/>
      <c r="I758" s="311"/>
      <c r="J758" s="311">
        <v>2000000</v>
      </c>
      <c r="K758" s="311">
        <v>2000000</v>
      </c>
      <c r="L758" s="311">
        <v>2000000</v>
      </c>
      <c r="M758" s="789">
        <f t="shared" si="170"/>
        <v>6000000</v>
      </c>
    </row>
    <row r="759" spans="1:13" x14ac:dyDescent="0.45">
      <c r="A759" s="790">
        <v>22020406</v>
      </c>
      <c r="B759" s="791"/>
      <c r="C759" s="792"/>
      <c r="D759" s="792"/>
      <c r="E759" s="791"/>
      <c r="F759" s="793" t="s">
        <v>48</v>
      </c>
      <c r="G759" s="311">
        <v>4500000</v>
      </c>
      <c r="H759" s="553">
        <v>7270000</v>
      </c>
      <c r="I759" s="311"/>
      <c r="J759" s="311"/>
      <c r="K759" s="311"/>
      <c r="L759" s="311"/>
      <c r="M759" s="789">
        <f t="shared" si="170"/>
        <v>0</v>
      </c>
    </row>
    <row r="760" spans="1:13" ht="37" x14ac:dyDescent="0.45">
      <c r="A760" s="785">
        <v>220207</v>
      </c>
      <c r="B760" s="786"/>
      <c r="C760" s="787"/>
      <c r="D760" s="787"/>
      <c r="E760" s="786"/>
      <c r="F760" s="788" t="s">
        <v>268</v>
      </c>
      <c r="G760" s="358">
        <f>SUM(G761:G763)</f>
        <v>0</v>
      </c>
      <c r="H760" s="358">
        <f>SUM(H761:H763)</f>
        <v>0</v>
      </c>
      <c r="I760" s="358"/>
      <c r="J760" s="358">
        <f>SUM(J761:J763)</f>
        <v>4000000</v>
      </c>
      <c r="K760" s="358">
        <f>SUM(K761:K763)</f>
        <v>4000000</v>
      </c>
      <c r="L760" s="358">
        <f>SUM(L761:L763)</f>
        <v>4000000</v>
      </c>
      <c r="M760" s="789">
        <f t="shared" si="170"/>
        <v>12000000</v>
      </c>
    </row>
    <row r="761" spans="1:13" x14ac:dyDescent="0.45">
      <c r="A761" s="790">
        <v>22020701</v>
      </c>
      <c r="B761" s="791"/>
      <c r="C761" s="792"/>
      <c r="D761" s="792"/>
      <c r="E761" s="791"/>
      <c r="F761" s="793" t="s">
        <v>269</v>
      </c>
      <c r="G761" s="311"/>
      <c r="H761" s="311"/>
      <c r="I761" s="311"/>
      <c r="J761" s="311">
        <v>1000000</v>
      </c>
      <c r="K761" s="311">
        <v>1000000</v>
      </c>
      <c r="L761" s="311">
        <v>1000000</v>
      </c>
      <c r="M761" s="789">
        <f t="shared" si="170"/>
        <v>3000000</v>
      </c>
    </row>
    <row r="762" spans="1:13" x14ac:dyDescent="0.45">
      <c r="A762" s="790">
        <v>22020702</v>
      </c>
      <c r="B762" s="791"/>
      <c r="C762" s="792"/>
      <c r="D762" s="792"/>
      <c r="E762" s="791"/>
      <c r="F762" s="793" t="s">
        <v>416</v>
      </c>
      <c r="G762" s="311"/>
      <c r="H762" s="311"/>
      <c r="I762" s="311"/>
      <c r="J762" s="311">
        <v>1000000</v>
      </c>
      <c r="K762" s="311">
        <v>1000000</v>
      </c>
      <c r="L762" s="311">
        <v>1000000</v>
      </c>
      <c r="M762" s="789">
        <f t="shared" si="170"/>
        <v>3000000</v>
      </c>
    </row>
    <row r="763" spans="1:13" x14ac:dyDescent="0.45">
      <c r="A763" s="790">
        <v>22020703</v>
      </c>
      <c r="B763" s="791"/>
      <c r="C763" s="792"/>
      <c r="D763" s="792"/>
      <c r="E763" s="791"/>
      <c r="F763" s="793" t="s">
        <v>365</v>
      </c>
      <c r="G763" s="311"/>
      <c r="H763" s="311"/>
      <c r="I763" s="311"/>
      <c r="J763" s="311">
        <v>2000000</v>
      </c>
      <c r="K763" s="311">
        <v>2000000</v>
      </c>
      <c r="L763" s="311">
        <v>2000000</v>
      </c>
      <c r="M763" s="789">
        <f t="shared" si="170"/>
        <v>6000000</v>
      </c>
    </row>
    <row r="764" spans="1:13" x14ac:dyDescent="0.45">
      <c r="A764" s="785">
        <v>220208</v>
      </c>
      <c r="B764" s="786"/>
      <c r="C764" s="787"/>
      <c r="D764" s="787"/>
      <c r="E764" s="786"/>
      <c r="F764" s="788" t="s">
        <v>54</v>
      </c>
      <c r="G764" s="358">
        <f>SUM(G765:G765)</f>
        <v>2000000</v>
      </c>
      <c r="H764" s="358">
        <f>SUM(H765:H765)</f>
        <v>0</v>
      </c>
      <c r="I764" s="358"/>
      <c r="J764" s="358">
        <f>SUM(J765:J765)</f>
        <v>2000000</v>
      </c>
      <c r="K764" s="358">
        <f>SUM(K765:K765)</f>
        <v>2000000</v>
      </c>
      <c r="L764" s="358">
        <f>SUM(L765:L765)</f>
        <v>2000000</v>
      </c>
      <c r="M764" s="789">
        <f t="shared" si="170"/>
        <v>6000000</v>
      </c>
    </row>
    <row r="765" spans="1:13" x14ac:dyDescent="0.45">
      <c r="A765" s="790">
        <v>22020801</v>
      </c>
      <c r="B765" s="791"/>
      <c r="C765" s="792"/>
      <c r="D765" s="792"/>
      <c r="E765" s="791"/>
      <c r="F765" s="793" t="s">
        <v>55</v>
      </c>
      <c r="G765" s="311">
        <v>2000000</v>
      </c>
      <c r="H765" s="311"/>
      <c r="I765" s="311"/>
      <c r="J765" s="311">
        <v>2000000</v>
      </c>
      <c r="K765" s="311">
        <f>J765</f>
        <v>2000000</v>
      </c>
      <c r="L765" s="311">
        <f>J765</f>
        <v>2000000</v>
      </c>
      <c r="M765" s="789">
        <f t="shared" si="170"/>
        <v>6000000</v>
      </c>
    </row>
    <row r="766" spans="1:13" x14ac:dyDescent="0.45">
      <c r="A766" s="785">
        <v>220210</v>
      </c>
      <c r="B766" s="786"/>
      <c r="C766" s="787"/>
      <c r="D766" s="787"/>
      <c r="E766" s="786"/>
      <c r="F766" s="788" t="s">
        <v>57</v>
      </c>
      <c r="G766" s="358">
        <f>SUM(G767:G768)</f>
        <v>3500000</v>
      </c>
      <c r="H766" s="358">
        <f>SUM(H767:H768)</f>
        <v>0</v>
      </c>
      <c r="I766" s="358"/>
      <c r="J766" s="358">
        <f>SUM(J767:J768)</f>
        <v>1800000</v>
      </c>
      <c r="K766" s="358">
        <f>SUM(K767:K768)</f>
        <v>1800000</v>
      </c>
      <c r="L766" s="358">
        <f>SUM(L767:L768)</f>
        <v>1800000</v>
      </c>
      <c r="M766" s="789">
        <f t="shared" si="170"/>
        <v>5400000</v>
      </c>
    </row>
    <row r="767" spans="1:13" x14ac:dyDescent="0.45">
      <c r="A767" s="790">
        <v>22021002</v>
      </c>
      <c r="B767" s="791"/>
      <c r="C767" s="792"/>
      <c r="D767" s="792"/>
      <c r="E767" s="791"/>
      <c r="F767" s="793" t="s">
        <v>59</v>
      </c>
      <c r="G767" s="311">
        <v>1500000</v>
      </c>
      <c r="H767" s="311"/>
      <c r="I767" s="311"/>
      <c r="J767" s="311"/>
      <c r="K767" s="311"/>
      <c r="L767" s="311"/>
      <c r="M767" s="789">
        <f t="shared" si="170"/>
        <v>0</v>
      </c>
    </row>
    <row r="768" spans="1:13" x14ac:dyDescent="0.45">
      <c r="A768" s="790">
        <v>22021007</v>
      </c>
      <c r="B768" s="791"/>
      <c r="C768" s="792"/>
      <c r="D768" s="792"/>
      <c r="E768" s="791"/>
      <c r="F768" s="793" t="s">
        <v>63</v>
      </c>
      <c r="G768" s="311">
        <v>2000000</v>
      </c>
      <c r="H768" s="311"/>
      <c r="I768" s="311"/>
      <c r="J768" s="311">
        <v>1800000</v>
      </c>
      <c r="K768" s="311">
        <v>1800000</v>
      </c>
      <c r="L768" s="311">
        <v>1800000</v>
      </c>
      <c r="M768" s="789">
        <f t="shared" si="170"/>
        <v>5400000</v>
      </c>
    </row>
    <row r="769" spans="1:13" x14ac:dyDescent="0.45">
      <c r="A769" s="795"/>
      <c r="B769" s="795"/>
      <c r="C769" s="795"/>
      <c r="D769" s="795"/>
      <c r="E769" s="795"/>
      <c r="F769" s="785" t="s">
        <v>85</v>
      </c>
      <c r="G769" s="790"/>
      <c r="H769" s="809"/>
      <c r="I769" s="797"/>
      <c r="J769" s="809"/>
      <c r="K769" s="809"/>
      <c r="L769" s="809"/>
      <c r="M769" s="80">
        <f t="shared" ref="M769:M775" si="175">SUM(J769:L769)</f>
        <v>0</v>
      </c>
    </row>
    <row r="770" spans="1:13" x14ac:dyDescent="0.45">
      <c r="A770" s="799"/>
      <c r="B770" s="799"/>
      <c r="C770" s="799"/>
      <c r="D770" s="799"/>
      <c r="E770" s="799"/>
      <c r="F770" s="810"/>
      <c r="G770" s="811"/>
      <c r="H770" s="812"/>
      <c r="I770" s="797"/>
      <c r="J770" s="812"/>
      <c r="K770" s="812"/>
      <c r="L770" s="812"/>
      <c r="M770" s="80">
        <f t="shared" si="175"/>
        <v>0</v>
      </c>
    </row>
    <row r="771" spans="1:13" x14ac:dyDescent="0.45">
      <c r="A771" s="799"/>
      <c r="B771" s="799"/>
      <c r="C771" s="799"/>
      <c r="D771" s="799"/>
      <c r="E771" s="799"/>
      <c r="F771" s="800" t="s">
        <v>86</v>
      </c>
      <c r="G771" s="805">
        <f>SUM(G732)</f>
        <v>54866262.840000004</v>
      </c>
      <c r="H771" s="805">
        <f t="shared" ref="H771:L771" si="176">SUM(H732)</f>
        <v>30568463.670000002</v>
      </c>
      <c r="I771" s="805">
        <f t="shared" si="176"/>
        <v>0</v>
      </c>
      <c r="J771" s="805">
        <f t="shared" si="176"/>
        <v>75620363.860000014</v>
      </c>
      <c r="K771" s="805">
        <f t="shared" si="176"/>
        <v>75620363.860000014</v>
      </c>
      <c r="L771" s="805">
        <f t="shared" si="176"/>
        <v>75620363.860000014</v>
      </c>
      <c r="M771" s="80">
        <f t="shared" si="175"/>
        <v>226861091.58000004</v>
      </c>
    </row>
    <row r="772" spans="1:13" x14ac:dyDescent="0.45">
      <c r="A772" s="799"/>
      <c r="B772" s="799"/>
      <c r="C772" s="799"/>
      <c r="D772" s="799"/>
      <c r="E772" s="799"/>
      <c r="F772" s="800" t="s">
        <v>87</v>
      </c>
      <c r="G772" s="805">
        <f>SUM(G741)</f>
        <v>40000000</v>
      </c>
      <c r="H772" s="805">
        <f t="shared" ref="H772:L772" si="177">SUM(H741)</f>
        <v>14278000</v>
      </c>
      <c r="I772" s="805">
        <f t="shared" si="177"/>
        <v>0</v>
      </c>
      <c r="J772" s="805">
        <f t="shared" si="177"/>
        <v>50000000</v>
      </c>
      <c r="K772" s="805">
        <f t="shared" si="177"/>
        <v>50000000</v>
      </c>
      <c r="L772" s="805">
        <f t="shared" si="177"/>
        <v>50000000</v>
      </c>
      <c r="M772" s="80">
        <f t="shared" si="175"/>
        <v>150000000</v>
      </c>
    </row>
    <row r="773" spans="1:13" x14ac:dyDescent="0.45">
      <c r="A773" s="799"/>
      <c r="B773" s="799"/>
      <c r="C773" s="799"/>
      <c r="D773" s="799"/>
      <c r="E773" s="799"/>
      <c r="F773" s="800" t="s">
        <v>69</v>
      </c>
      <c r="G773" s="805"/>
      <c r="H773" s="813"/>
      <c r="I773" s="805"/>
      <c r="J773" s="813"/>
      <c r="K773" s="813"/>
      <c r="L773" s="813"/>
      <c r="M773" s="80">
        <f t="shared" si="175"/>
        <v>0</v>
      </c>
    </row>
    <row r="774" spans="1:13" x14ac:dyDescent="0.45">
      <c r="A774" s="799"/>
      <c r="B774" s="799"/>
      <c r="C774" s="799"/>
      <c r="D774" s="799"/>
      <c r="E774" s="799"/>
      <c r="F774" s="800"/>
      <c r="G774" s="805"/>
      <c r="H774" s="813"/>
      <c r="I774" s="805"/>
      <c r="J774" s="813"/>
      <c r="K774" s="813"/>
      <c r="L774" s="813"/>
      <c r="M774" s="80">
        <f t="shared" si="175"/>
        <v>0</v>
      </c>
    </row>
    <row r="775" spans="1:13" x14ac:dyDescent="0.45">
      <c r="A775" s="799"/>
      <c r="B775" s="799"/>
      <c r="C775" s="799"/>
      <c r="D775" s="799"/>
      <c r="E775" s="799"/>
      <c r="F775" s="800" t="s">
        <v>88</v>
      </c>
      <c r="G775" s="807">
        <f t="shared" ref="G775:L775" si="178">SUM(G771:G773)</f>
        <v>94866262.840000004</v>
      </c>
      <c r="H775" s="807">
        <f t="shared" si="178"/>
        <v>44846463.670000002</v>
      </c>
      <c r="I775" s="807">
        <f t="shared" si="178"/>
        <v>0</v>
      </c>
      <c r="J775" s="807">
        <f t="shared" si="178"/>
        <v>125620363.86000001</v>
      </c>
      <c r="K775" s="807">
        <f t="shared" si="178"/>
        <v>125620363.86000001</v>
      </c>
      <c r="L775" s="807">
        <f t="shared" si="178"/>
        <v>125620363.86000001</v>
      </c>
      <c r="M775" s="80">
        <f t="shared" si="175"/>
        <v>376861091.58000004</v>
      </c>
    </row>
    <row r="778" spans="1:13" x14ac:dyDescent="0.45">
      <c r="A778" s="931" t="s">
        <v>0</v>
      </c>
      <c r="B778" s="931"/>
      <c r="C778" s="931"/>
      <c r="D778" s="931"/>
      <c r="E778" s="931"/>
      <c r="F778" s="931"/>
      <c r="G778" s="931"/>
      <c r="H778" s="931"/>
      <c r="I778" s="931"/>
      <c r="J778" s="931"/>
      <c r="K778" s="931"/>
      <c r="L778" s="931"/>
      <c r="M778" s="931"/>
    </row>
    <row r="779" spans="1:13" x14ac:dyDescent="0.45">
      <c r="A779" s="930" t="s">
        <v>1334</v>
      </c>
      <c r="B779" s="930"/>
      <c r="C779" s="930"/>
      <c r="D779" s="930"/>
      <c r="E779" s="930"/>
      <c r="F779" s="930"/>
      <c r="G779" s="930"/>
      <c r="H779" s="930"/>
      <c r="I779" s="930"/>
      <c r="J779" s="930"/>
      <c r="K779" s="930"/>
      <c r="L779" s="930"/>
      <c r="M779" s="930"/>
    </row>
    <row r="780" spans="1:13" ht="74" x14ac:dyDescent="0.45">
      <c r="A780" s="781" t="s">
        <v>1</v>
      </c>
      <c r="B780" s="781" t="s">
        <v>2</v>
      </c>
      <c r="C780" s="781" t="s">
        <v>3</v>
      </c>
      <c r="D780" s="781" t="s">
        <v>4</v>
      </c>
      <c r="E780" s="781" t="s">
        <v>5</v>
      </c>
      <c r="F780" s="783" t="s">
        <v>6</v>
      </c>
      <c r="G780" s="781" t="s">
        <v>7</v>
      </c>
      <c r="H780" s="781" t="s">
        <v>8</v>
      </c>
      <c r="I780" s="781"/>
      <c r="J780" s="781" t="s">
        <v>9</v>
      </c>
      <c r="K780" s="781" t="s">
        <v>10</v>
      </c>
      <c r="L780" s="781" t="s">
        <v>11</v>
      </c>
      <c r="M780" s="784" t="s">
        <v>12</v>
      </c>
    </row>
    <row r="781" spans="1:13" x14ac:dyDescent="0.45">
      <c r="A781" s="790"/>
      <c r="B781" s="791"/>
      <c r="C781" s="792"/>
      <c r="D781" s="792"/>
      <c r="E781" s="791"/>
      <c r="F781" s="793"/>
      <c r="G781" s="311"/>
      <c r="H781" s="311"/>
      <c r="I781" s="311"/>
      <c r="J781" s="311"/>
      <c r="K781" s="311"/>
      <c r="L781" s="311"/>
      <c r="M781" s="81"/>
    </row>
    <row r="782" spans="1:13" x14ac:dyDescent="0.45">
      <c r="A782" s="785">
        <v>2</v>
      </c>
      <c r="B782" s="786"/>
      <c r="C782" s="787"/>
      <c r="D782" s="787"/>
      <c r="E782" s="786"/>
      <c r="F782" s="788" t="s">
        <v>18</v>
      </c>
      <c r="G782" s="358">
        <f>G783</f>
        <v>5000000</v>
      </c>
      <c r="H782" s="358">
        <f t="shared" ref="H782:L782" si="179">H783</f>
        <v>0</v>
      </c>
      <c r="I782" s="358">
        <f t="shared" si="179"/>
        <v>0</v>
      </c>
      <c r="J782" s="358">
        <f t="shared" si="179"/>
        <v>5000000</v>
      </c>
      <c r="K782" s="358">
        <f t="shared" si="179"/>
        <v>5000000</v>
      </c>
      <c r="L782" s="358">
        <f t="shared" si="179"/>
        <v>5000000</v>
      </c>
      <c r="M782" s="789">
        <f>J782+K782+L782</f>
        <v>15000000</v>
      </c>
    </row>
    <row r="783" spans="1:13" x14ac:dyDescent="0.45">
      <c r="A783" s="785">
        <v>22</v>
      </c>
      <c r="B783" s="786"/>
      <c r="C783" s="787"/>
      <c r="D783" s="787"/>
      <c r="E783" s="786"/>
      <c r="F783" s="788" t="s">
        <v>26</v>
      </c>
      <c r="G783" s="358">
        <f>SUM(G784)</f>
        <v>5000000</v>
      </c>
      <c r="H783" s="358">
        <f t="shared" ref="H783:L783" si="180">SUM(H784)</f>
        <v>0</v>
      </c>
      <c r="I783" s="358">
        <f t="shared" si="180"/>
        <v>0</v>
      </c>
      <c r="J783" s="358">
        <f t="shared" si="180"/>
        <v>5000000</v>
      </c>
      <c r="K783" s="358">
        <f t="shared" si="180"/>
        <v>5000000</v>
      </c>
      <c r="L783" s="358">
        <f t="shared" si="180"/>
        <v>5000000</v>
      </c>
      <c r="M783" s="789">
        <f t="shared" ref="M783:M791" si="181">J783+K783+L783</f>
        <v>15000000</v>
      </c>
    </row>
    <row r="784" spans="1:13" x14ac:dyDescent="0.45">
      <c r="A784" s="785">
        <v>2202</v>
      </c>
      <c r="B784" s="786"/>
      <c r="C784" s="787"/>
      <c r="D784" s="787"/>
      <c r="E784" s="786"/>
      <c r="F784" s="788" t="s">
        <v>27</v>
      </c>
      <c r="G784" s="358">
        <f>G785+G788+G790</f>
        <v>5000000</v>
      </c>
      <c r="H784" s="358">
        <f t="shared" ref="H784:L784" si="182">H785+H788+H790</f>
        <v>0</v>
      </c>
      <c r="I784" s="358">
        <f t="shared" si="182"/>
        <v>0</v>
      </c>
      <c r="J784" s="358">
        <f t="shared" si="182"/>
        <v>5000000</v>
      </c>
      <c r="K784" s="358">
        <f t="shared" si="182"/>
        <v>5000000</v>
      </c>
      <c r="L784" s="358">
        <f t="shared" si="182"/>
        <v>5000000</v>
      </c>
      <c r="M784" s="789">
        <f t="shared" si="181"/>
        <v>15000000</v>
      </c>
    </row>
    <row r="785" spans="1:13" x14ac:dyDescent="0.45">
      <c r="A785" s="785">
        <v>220201</v>
      </c>
      <c r="B785" s="786"/>
      <c r="C785" s="787"/>
      <c r="D785" s="787"/>
      <c r="E785" s="786"/>
      <c r="F785" s="788" t="s">
        <v>28</v>
      </c>
      <c r="G785" s="358">
        <f>SUM(G786:G787)</f>
        <v>2000000</v>
      </c>
      <c r="H785" s="358">
        <f>SUM(H786:H787)</f>
        <v>0</v>
      </c>
      <c r="I785" s="358"/>
      <c r="J785" s="358">
        <f>SUM(J786:J787)</f>
        <v>2000000</v>
      </c>
      <c r="K785" s="358">
        <f>SUM(K786:K787)</f>
        <v>2000000</v>
      </c>
      <c r="L785" s="358">
        <f>SUM(L786:L787)</f>
        <v>2000000</v>
      </c>
      <c r="M785" s="789">
        <f t="shared" si="181"/>
        <v>6000000</v>
      </c>
    </row>
    <row r="786" spans="1:13" x14ac:dyDescent="0.45">
      <c r="A786" s="790">
        <v>22020101</v>
      </c>
      <c r="B786" s="791"/>
      <c r="C786" s="792"/>
      <c r="D786" s="792"/>
      <c r="E786" s="791"/>
      <c r="F786" s="793" t="s">
        <v>29</v>
      </c>
      <c r="G786" s="311">
        <v>1500000</v>
      </c>
      <c r="H786" s="311"/>
      <c r="I786" s="311"/>
      <c r="J786" s="311">
        <v>1500000</v>
      </c>
      <c r="K786" s="311">
        <v>1500000</v>
      </c>
      <c r="L786" s="311">
        <v>1500000</v>
      </c>
      <c r="M786" s="789">
        <f t="shared" si="181"/>
        <v>4500000</v>
      </c>
    </row>
    <row r="787" spans="1:13" x14ac:dyDescent="0.45">
      <c r="A787" s="790">
        <v>22020102</v>
      </c>
      <c r="B787" s="791"/>
      <c r="C787" s="792"/>
      <c r="D787" s="792"/>
      <c r="E787" s="791"/>
      <c r="F787" s="793" t="s">
        <v>30</v>
      </c>
      <c r="G787" s="311">
        <v>500000</v>
      </c>
      <c r="H787" s="311"/>
      <c r="I787" s="311"/>
      <c r="J787" s="311">
        <v>500000</v>
      </c>
      <c r="K787" s="311">
        <v>500000</v>
      </c>
      <c r="L787" s="311">
        <v>500000</v>
      </c>
      <c r="M787" s="789">
        <f t="shared" si="181"/>
        <v>1500000</v>
      </c>
    </row>
    <row r="788" spans="1:13" x14ac:dyDescent="0.45">
      <c r="A788" s="785">
        <v>220203</v>
      </c>
      <c r="B788" s="786"/>
      <c r="C788" s="787"/>
      <c r="D788" s="787"/>
      <c r="E788" s="786"/>
      <c r="F788" s="788" t="s">
        <v>37</v>
      </c>
      <c r="G788" s="358">
        <f>SUM(G789:G789)</f>
        <v>500000</v>
      </c>
      <c r="H788" s="358">
        <f>SUM(H789:H789)</f>
        <v>0</v>
      </c>
      <c r="I788" s="358"/>
      <c r="J788" s="358">
        <f>SUM(J789:J789)</f>
        <v>500000</v>
      </c>
      <c r="K788" s="358">
        <f>SUM(K789:K789)</f>
        <v>500000</v>
      </c>
      <c r="L788" s="358">
        <f>SUM(L789:L789)</f>
        <v>500000</v>
      </c>
      <c r="M788" s="789">
        <f t="shared" si="181"/>
        <v>1500000</v>
      </c>
    </row>
    <row r="789" spans="1:13" ht="37" x14ac:dyDescent="0.45">
      <c r="A789" s="790">
        <v>22020301</v>
      </c>
      <c r="B789" s="791"/>
      <c r="C789" s="792"/>
      <c r="D789" s="792"/>
      <c r="E789" s="791"/>
      <c r="F789" s="793" t="s">
        <v>38</v>
      </c>
      <c r="G789" s="311">
        <v>500000</v>
      </c>
      <c r="H789" s="311"/>
      <c r="I789" s="311"/>
      <c r="J789" s="311">
        <v>500000</v>
      </c>
      <c r="K789" s="311">
        <v>500000</v>
      </c>
      <c r="L789" s="311">
        <v>500000</v>
      </c>
      <c r="M789" s="789">
        <f t="shared" si="181"/>
        <v>1500000</v>
      </c>
    </row>
    <row r="790" spans="1:13" x14ac:dyDescent="0.45">
      <c r="A790" s="785">
        <v>220205</v>
      </c>
      <c r="B790" s="786"/>
      <c r="C790" s="787"/>
      <c r="D790" s="787"/>
      <c r="E790" s="786"/>
      <c r="F790" s="788" t="s">
        <v>49</v>
      </c>
      <c r="G790" s="358">
        <f>G791</f>
        <v>2500000</v>
      </c>
      <c r="H790" s="358">
        <f t="shared" ref="H790:L790" si="183">H791</f>
        <v>0</v>
      </c>
      <c r="I790" s="358">
        <f t="shared" si="183"/>
        <v>0</v>
      </c>
      <c r="J790" s="358">
        <f t="shared" si="183"/>
        <v>2500000</v>
      </c>
      <c r="K790" s="358">
        <f t="shared" si="183"/>
        <v>2500000</v>
      </c>
      <c r="L790" s="358">
        <f t="shared" si="183"/>
        <v>2500000</v>
      </c>
      <c r="M790" s="789">
        <f t="shared" si="181"/>
        <v>7500000</v>
      </c>
    </row>
    <row r="791" spans="1:13" x14ac:dyDescent="0.45">
      <c r="A791" s="790">
        <v>22020501</v>
      </c>
      <c r="B791" s="791"/>
      <c r="C791" s="792"/>
      <c r="D791" s="792"/>
      <c r="E791" s="791"/>
      <c r="F791" s="793" t="s">
        <v>50</v>
      </c>
      <c r="G791" s="311">
        <v>2500000</v>
      </c>
      <c r="H791" s="311"/>
      <c r="I791" s="311"/>
      <c r="J791" s="311">
        <v>2500000</v>
      </c>
      <c r="K791" s="311">
        <v>2500000</v>
      </c>
      <c r="L791" s="311">
        <v>2500000</v>
      </c>
      <c r="M791" s="789">
        <f t="shared" si="181"/>
        <v>7500000</v>
      </c>
    </row>
    <row r="792" spans="1:13" x14ac:dyDescent="0.45">
      <c r="A792" s="795"/>
      <c r="B792" s="795"/>
      <c r="C792" s="795"/>
      <c r="D792" s="795"/>
      <c r="E792" s="795"/>
      <c r="F792" s="785" t="s">
        <v>85</v>
      </c>
      <c r="G792" s="790"/>
      <c r="H792" s="809"/>
      <c r="I792" s="797"/>
      <c r="J792" s="809"/>
      <c r="K792" s="809"/>
      <c r="L792" s="809"/>
      <c r="M792" s="80">
        <f t="shared" ref="M792:M798" si="184">SUM(J792:L792)</f>
        <v>0</v>
      </c>
    </row>
    <row r="793" spans="1:13" x14ac:dyDescent="0.45">
      <c r="A793" s="799"/>
      <c r="B793" s="799"/>
      <c r="C793" s="799"/>
      <c r="D793" s="799"/>
      <c r="E793" s="799"/>
      <c r="F793" s="810"/>
      <c r="G793" s="811"/>
      <c r="H793" s="812"/>
      <c r="I793" s="797"/>
      <c r="J793" s="812"/>
      <c r="K793" s="812"/>
      <c r="L793" s="812"/>
      <c r="M793" s="80">
        <f t="shared" si="184"/>
        <v>0</v>
      </c>
    </row>
    <row r="794" spans="1:13" x14ac:dyDescent="0.45">
      <c r="A794" s="799"/>
      <c r="B794" s="799"/>
      <c r="C794" s="799"/>
      <c r="D794" s="799"/>
      <c r="E794" s="799"/>
      <c r="F794" s="800" t="s">
        <v>86</v>
      </c>
      <c r="G794" s="805"/>
      <c r="H794" s="813"/>
      <c r="I794" s="805"/>
      <c r="J794" s="813"/>
      <c r="K794" s="813"/>
      <c r="L794" s="813"/>
      <c r="M794" s="80">
        <f t="shared" si="184"/>
        <v>0</v>
      </c>
    </row>
    <row r="795" spans="1:13" x14ac:dyDescent="0.45">
      <c r="A795" s="799"/>
      <c r="B795" s="799"/>
      <c r="C795" s="799"/>
      <c r="D795" s="799"/>
      <c r="E795" s="799"/>
      <c r="F795" s="800" t="s">
        <v>87</v>
      </c>
      <c r="G795" s="805">
        <f>SUM(G784)</f>
        <v>5000000</v>
      </c>
      <c r="H795" s="805">
        <f t="shared" ref="H795:L795" si="185">SUM(H784)</f>
        <v>0</v>
      </c>
      <c r="I795" s="805">
        <f t="shared" si="185"/>
        <v>0</v>
      </c>
      <c r="J795" s="805">
        <f t="shared" si="185"/>
        <v>5000000</v>
      </c>
      <c r="K795" s="805">
        <f t="shared" si="185"/>
        <v>5000000</v>
      </c>
      <c r="L795" s="805">
        <f t="shared" si="185"/>
        <v>5000000</v>
      </c>
      <c r="M795" s="80">
        <f t="shared" si="184"/>
        <v>15000000</v>
      </c>
    </row>
    <row r="796" spans="1:13" x14ac:dyDescent="0.45">
      <c r="A796" s="799"/>
      <c r="B796" s="799"/>
      <c r="C796" s="799"/>
      <c r="D796" s="799"/>
      <c r="E796" s="799"/>
      <c r="F796" s="800" t="s">
        <v>69</v>
      </c>
      <c r="G796" s="805"/>
      <c r="H796" s="813"/>
      <c r="I796" s="805"/>
      <c r="J796" s="813"/>
      <c r="K796" s="813"/>
      <c r="L796" s="813"/>
      <c r="M796" s="80">
        <f t="shared" si="184"/>
        <v>0</v>
      </c>
    </row>
    <row r="797" spans="1:13" x14ac:dyDescent="0.45">
      <c r="A797" s="799"/>
      <c r="B797" s="799"/>
      <c r="C797" s="799"/>
      <c r="D797" s="799"/>
      <c r="E797" s="799"/>
      <c r="F797" s="800"/>
      <c r="G797" s="805"/>
      <c r="H797" s="813"/>
      <c r="I797" s="805"/>
      <c r="J797" s="813"/>
      <c r="K797" s="813"/>
      <c r="L797" s="813"/>
      <c r="M797" s="80">
        <f t="shared" si="184"/>
        <v>0</v>
      </c>
    </row>
    <row r="798" spans="1:13" x14ac:dyDescent="0.45">
      <c r="A798" s="799"/>
      <c r="B798" s="799"/>
      <c r="C798" s="799"/>
      <c r="D798" s="799"/>
      <c r="E798" s="799"/>
      <c r="F798" s="800" t="s">
        <v>88</v>
      </c>
      <c r="G798" s="807">
        <f t="shared" ref="G798:L798" si="186">SUM(G794:G796)</f>
        <v>5000000</v>
      </c>
      <c r="H798" s="807">
        <f t="shared" si="186"/>
        <v>0</v>
      </c>
      <c r="I798" s="807">
        <f t="shared" si="186"/>
        <v>0</v>
      </c>
      <c r="J798" s="807">
        <f t="shared" si="186"/>
        <v>5000000</v>
      </c>
      <c r="K798" s="807">
        <f t="shared" si="186"/>
        <v>5000000</v>
      </c>
      <c r="L798" s="807">
        <f t="shared" si="186"/>
        <v>5000000</v>
      </c>
      <c r="M798" s="80">
        <f t="shared" si="184"/>
        <v>15000000</v>
      </c>
    </row>
    <row r="801" spans="1:13" x14ac:dyDescent="0.45">
      <c r="A801" s="931" t="s">
        <v>0</v>
      </c>
      <c r="B801" s="931"/>
      <c r="C801" s="931"/>
      <c r="D801" s="931"/>
      <c r="E801" s="931"/>
      <c r="F801" s="931"/>
      <c r="G801" s="931"/>
      <c r="H801" s="931"/>
      <c r="I801" s="931"/>
      <c r="J801" s="931"/>
      <c r="K801" s="931"/>
      <c r="L801" s="931"/>
      <c r="M801" s="931"/>
    </row>
    <row r="802" spans="1:13" x14ac:dyDescent="0.45">
      <c r="A802" s="930" t="s">
        <v>1335</v>
      </c>
      <c r="B802" s="930"/>
      <c r="C802" s="930"/>
      <c r="D802" s="930"/>
      <c r="E802" s="930"/>
      <c r="F802" s="930"/>
      <c r="G802" s="930"/>
      <c r="H802" s="930"/>
      <c r="I802" s="930"/>
      <c r="J802" s="930"/>
      <c r="K802" s="930"/>
      <c r="L802" s="930"/>
      <c r="M802" s="930"/>
    </row>
    <row r="803" spans="1:13" ht="74" x14ac:dyDescent="0.45">
      <c r="A803" s="781" t="s">
        <v>1</v>
      </c>
      <c r="B803" s="781" t="s">
        <v>2</v>
      </c>
      <c r="C803" s="781" t="s">
        <v>3</v>
      </c>
      <c r="D803" s="781" t="s">
        <v>4</v>
      </c>
      <c r="E803" s="781" t="s">
        <v>5</v>
      </c>
      <c r="F803" s="783" t="s">
        <v>6</v>
      </c>
      <c r="G803" s="781" t="s">
        <v>7</v>
      </c>
      <c r="H803" s="781" t="s">
        <v>8</v>
      </c>
      <c r="I803" s="781"/>
      <c r="J803" s="781" t="s">
        <v>9</v>
      </c>
      <c r="K803" s="781" t="s">
        <v>10</v>
      </c>
      <c r="L803" s="781" t="s">
        <v>11</v>
      </c>
      <c r="M803" s="784" t="s">
        <v>12</v>
      </c>
    </row>
    <row r="804" spans="1:13" x14ac:dyDescent="0.45">
      <c r="A804" s="790"/>
      <c r="B804" s="791"/>
      <c r="C804" s="792"/>
      <c r="D804" s="792"/>
      <c r="E804" s="791"/>
      <c r="F804" s="793"/>
      <c r="G804" s="311"/>
      <c r="H804" s="311"/>
      <c r="I804" s="311"/>
      <c r="J804" s="311">
        <v>53690126.5</v>
      </c>
      <c r="K804" s="311">
        <v>53690126.5</v>
      </c>
      <c r="L804" s="311">
        <v>53690126.5</v>
      </c>
      <c r="M804" s="81">
        <v>161070379.5</v>
      </c>
    </row>
    <row r="805" spans="1:13" x14ac:dyDescent="0.45">
      <c r="A805" s="785">
        <v>2</v>
      </c>
      <c r="B805" s="786"/>
      <c r="C805" s="787"/>
      <c r="D805" s="787"/>
      <c r="E805" s="786"/>
      <c r="F805" s="788" t="s">
        <v>18</v>
      </c>
      <c r="G805" s="358">
        <v>52074328</v>
      </c>
      <c r="H805" s="358">
        <f>26888744.12+H814</f>
        <v>27942544.120000001</v>
      </c>
      <c r="I805" s="358"/>
      <c r="J805" s="358">
        <v>33690126.5</v>
      </c>
      <c r="K805" s="358">
        <v>33690126.5</v>
      </c>
      <c r="L805" s="358">
        <v>33690126.5</v>
      </c>
      <c r="M805" s="789">
        <f>J805+K805+L805</f>
        <v>101070379.5</v>
      </c>
    </row>
    <row r="806" spans="1:13" x14ac:dyDescent="0.45">
      <c r="A806" s="785">
        <v>21</v>
      </c>
      <c r="B806" s="786"/>
      <c r="C806" s="787"/>
      <c r="D806" s="787"/>
      <c r="E806" s="786"/>
      <c r="F806" s="788" t="s">
        <v>19</v>
      </c>
      <c r="G806" s="358">
        <v>32074328</v>
      </c>
      <c r="H806" s="358">
        <v>26888744.120000001</v>
      </c>
      <c r="I806" s="358"/>
      <c r="J806" s="358">
        <v>33690126.5</v>
      </c>
      <c r="K806" s="358">
        <v>33690126.5</v>
      </c>
      <c r="L806" s="358">
        <v>33690126.5</v>
      </c>
      <c r="M806" s="789">
        <f t="shared" ref="M806:M823" si="187">J806+K806+L806</f>
        <v>101070379.5</v>
      </c>
    </row>
    <row r="807" spans="1:13" x14ac:dyDescent="0.45">
      <c r="A807" s="785">
        <v>2101</v>
      </c>
      <c r="B807" s="786"/>
      <c r="C807" s="787"/>
      <c r="D807" s="787"/>
      <c r="E807" s="786"/>
      <c r="F807" s="788" t="s">
        <v>20</v>
      </c>
      <c r="G807" s="358">
        <v>31474328</v>
      </c>
      <c r="H807" s="358">
        <v>26581010.800000001</v>
      </c>
      <c r="I807" s="358"/>
      <c r="J807" s="358">
        <v>33150126.500000004</v>
      </c>
      <c r="K807" s="358">
        <v>33150126.500000004</v>
      </c>
      <c r="L807" s="358">
        <v>33150126.500000004</v>
      </c>
      <c r="M807" s="789">
        <f t="shared" si="187"/>
        <v>99450379.500000015</v>
      </c>
    </row>
    <row r="808" spans="1:13" x14ac:dyDescent="0.45">
      <c r="A808" s="785">
        <v>210101</v>
      </c>
      <c r="B808" s="786"/>
      <c r="C808" s="787"/>
      <c r="D808" s="787"/>
      <c r="E808" s="786"/>
      <c r="F808" s="788" t="s">
        <v>21</v>
      </c>
      <c r="G808" s="358">
        <v>31474328</v>
      </c>
      <c r="H808" s="358">
        <v>26581010.800000001</v>
      </c>
      <c r="I808" s="358"/>
      <c r="J808" s="358">
        <v>33150126.500000004</v>
      </c>
      <c r="K808" s="358">
        <v>33150126.500000004</v>
      </c>
      <c r="L808" s="358">
        <v>33150126.500000004</v>
      </c>
      <c r="M808" s="789">
        <f t="shared" si="187"/>
        <v>99450379.500000015</v>
      </c>
    </row>
    <row r="809" spans="1:13" x14ac:dyDescent="0.45">
      <c r="A809" s="790">
        <v>21010101</v>
      </c>
      <c r="B809" s="791"/>
      <c r="C809" s="792"/>
      <c r="D809" s="792"/>
      <c r="E809" s="791"/>
      <c r="F809" s="793" t="s">
        <v>20</v>
      </c>
      <c r="G809" s="311">
        <v>31474328</v>
      </c>
      <c r="H809" s="311">
        <v>26581010.800000001</v>
      </c>
      <c r="I809" s="311"/>
      <c r="J809" s="311">
        <v>33150126.500000004</v>
      </c>
      <c r="K809" s="311">
        <v>33150126.500000004</v>
      </c>
      <c r="L809" s="311">
        <v>33150126.500000004</v>
      </c>
      <c r="M809" s="789">
        <v>99450379.5</v>
      </c>
    </row>
    <row r="810" spans="1:13" x14ac:dyDescent="0.45">
      <c r="A810" s="785">
        <v>2102</v>
      </c>
      <c r="B810" s="786"/>
      <c r="C810" s="787"/>
      <c r="D810" s="787"/>
      <c r="E810" s="786"/>
      <c r="F810" s="788" t="s">
        <v>22</v>
      </c>
      <c r="G810" s="358">
        <v>600000</v>
      </c>
      <c r="H810" s="358">
        <v>410000</v>
      </c>
      <c r="I810" s="358"/>
      <c r="J810" s="358">
        <v>540000</v>
      </c>
      <c r="K810" s="358">
        <v>540000</v>
      </c>
      <c r="L810" s="358">
        <v>540000</v>
      </c>
      <c r="M810" s="789">
        <f t="shared" si="187"/>
        <v>1620000</v>
      </c>
    </row>
    <row r="811" spans="1:13" x14ac:dyDescent="0.45">
      <c r="A811" s="785">
        <v>210201</v>
      </c>
      <c r="B811" s="786"/>
      <c r="C811" s="787"/>
      <c r="D811" s="787"/>
      <c r="E811" s="786"/>
      <c r="F811" s="788" t="s">
        <v>23</v>
      </c>
      <c r="G811" s="358">
        <v>600000</v>
      </c>
      <c r="H811" s="358">
        <v>410000</v>
      </c>
      <c r="I811" s="358"/>
      <c r="J811" s="358">
        <v>540000</v>
      </c>
      <c r="K811" s="358">
        <v>540000</v>
      </c>
      <c r="L811" s="358">
        <v>540000</v>
      </c>
      <c r="M811" s="789">
        <f t="shared" si="187"/>
        <v>1620000</v>
      </c>
    </row>
    <row r="812" spans="1:13" x14ac:dyDescent="0.45">
      <c r="A812" s="790">
        <v>21020102</v>
      </c>
      <c r="B812" s="791"/>
      <c r="C812" s="792"/>
      <c r="D812" s="792"/>
      <c r="E812" s="791"/>
      <c r="F812" s="793" t="s">
        <v>25</v>
      </c>
      <c r="G812" s="311">
        <v>600000</v>
      </c>
      <c r="H812" s="311">
        <v>410000</v>
      </c>
      <c r="I812" s="311"/>
      <c r="J812" s="311">
        <v>540000</v>
      </c>
      <c r="K812" s="311">
        <v>540000</v>
      </c>
      <c r="L812" s="311">
        <v>540000</v>
      </c>
      <c r="M812" s="789">
        <f t="shared" si="187"/>
        <v>1620000</v>
      </c>
    </row>
    <row r="813" spans="1:13" x14ac:dyDescent="0.45">
      <c r="A813" s="785">
        <v>22</v>
      </c>
      <c r="B813" s="786"/>
      <c r="C813" s="787"/>
      <c r="D813" s="787"/>
      <c r="E813" s="786"/>
      <c r="F813" s="788" t="s">
        <v>26</v>
      </c>
      <c r="G813" s="358">
        <v>20000000</v>
      </c>
      <c r="H813" s="358"/>
      <c r="I813" s="358"/>
      <c r="J813" s="358"/>
      <c r="K813" s="358"/>
      <c r="L813" s="358"/>
      <c r="M813" s="789">
        <f t="shared" si="187"/>
        <v>0</v>
      </c>
    </row>
    <row r="814" spans="1:13" x14ac:dyDescent="0.45">
      <c r="A814" s="785">
        <v>2202</v>
      </c>
      <c r="B814" s="786"/>
      <c r="C814" s="787"/>
      <c r="D814" s="787"/>
      <c r="E814" s="786"/>
      <c r="F814" s="788" t="s">
        <v>27</v>
      </c>
      <c r="G814" s="358">
        <f>SUM(G815,G817,G820,G822)</f>
        <v>20000000</v>
      </c>
      <c r="H814" s="358">
        <f>SUM(H815,H817,H820,H822)</f>
        <v>1053800</v>
      </c>
      <c r="I814" s="358">
        <f t="shared" ref="I814:L814" si="188">SUM(I815,I817,I820,I822)</f>
        <v>0</v>
      </c>
      <c r="J814" s="358">
        <f t="shared" si="188"/>
        <v>20000000</v>
      </c>
      <c r="K814" s="358">
        <f t="shared" si="188"/>
        <v>20000000</v>
      </c>
      <c r="L814" s="358">
        <f t="shared" si="188"/>
        <v>20000000</v>
      </c>
      <c r="M814" s="789">
        <f t="shared" si="187"/>
        <v>60000000</v>
      </c>
    </row>
    <row r="815" spans="1:13" x14ac:dyDescent="0.45">
      <c r="A815" s="785">
        <v>220203</v>
      </c>
      <c r="B815" s="786"/>
      <c r="C815" s="787"/>
      <c r="D815" s="787"/>
      <c r="E815" s="786"/>
      <c r="F815" s="788" t="s">
        <v>37</v>
      </c>
      <c r="G815" s="358">
        <v>2000000</v>
      </c>
      <c r="H815" s="358">
        <f>SUM(H816:H816)</f>
        <v>0</v>
      </c>
      <c r="I815" s="358"/>
      <c r="J815" s="358">
        <v>5000000</v>
      </c>
      <c r="K815" s="358">
        <v>5000000</v>
      </c>
      <c r="L815" s="358">
        <v>5000000</v>
      </c>
      <c r="M815" s="789">
        <f t="shared" si="187"/>
        <v>15000000</v>
      </c>
    </row>
    <row r="816" spans="1:13" ht="37" x14ac:dyDescent="0.45">
      <c r="A816" s="790">
        <v>22020301</v>
      </c>
      <c r="B816" s="791">
        <v>70133</v>
      </c>
      <c r="C816" s="792"/>
      <c r="D816" s="792" t="s">
        <v>205</v>
      </c>
      <c r="E816" s="791">
        <v>50610801</v>
      </c>
      <c r="F816" s="793" t="s">
        <v>38</v>
      </c>
      <c r="G816" s="311">
        <v>2000000</v>
      </c>
      <c r="H816" s="311"/>
      <c r="I816" s="311"/>
      <c r="J816" s="311">
        <v>5000000</v>
      </c>
      <c r="K816" s="311">
        <v>5000000</v>
      </c>
      <c r="L816" s="311">
        <v>5000000</v>
      </c>
      <c r="M816" s="789">
        <f t="shared" si="187"/>
        <v>15000000</v>
      </c>
    </row>
    <row r="817" spans="1:13" x14ac:dyDescent="0.45">
      <c r="A817" s="785">
        <v>220204</v>
      </c>
      <c r="B817" s="786"/>
      <c r="C817" s="787"/>
      <c r="D817" s="787"/>
      <c r="E817" s="786"/>
      <c r="F817" s="788" t="s">
        <v>42</v>
      </c>
      <c r="G817" s="358">
        <v>8000000</v>
      </c>
      <c r="H817" s="358">
        <f>SUM(H818:H819)</f>
        <v>0</v>
      </c>
      <c r="I817" s="358"/>
      <c r="J817" s="358">
        <v>3000000</v>
      </c>
      <c r="K817" s="358">
        <v>3000000</v>
      </c>
      <c r="L817" s="358">
        <v>3000000</v>
      </c>
      <c r="M817" s="789">
        <f t="shared" si="187"/>
        <v>9000000</v>
      </c>
    </row>
    <row r="818" spans="1:13" x14ac:dyDescent="0.45">
      <c r="A818" s="790">
        <v>22020402</v>
      </c>
      <c r="B818" s="791">
        <v>70133</v>
      </c>
      <c r="C818" s="792"/>
      <c r="D818" s="792" t="s">
        <v>205</v>
      </c>
      <c r="E818" s="791">
        <v>50610801</v>
      </c>
      <c r="F818" s="793" t="s">
        <v>44</v>
      </c>
      <c r="G818" s="311">
        <v>5000000</v>
      </c>
      <c r="H818" s="311"/>
      <c r="I818" s="311"/>
      <c r="J818" s="311"/>
      <c r="K818" s="311"/>
      <c r="L818" s="311"/>
      <c r="M818" s="789">
        <f t="shared" si="187"/>
        <v>0</v>
      </c>
    </row>
    <row r="819" spans="1:13" x14ac:dyDescent="0.45">
      <c r="A819" s="790">
        <v>22020405</v>
      </c>
      <c r="B819" s="791">
        <v>70133</v>
      </c>
      <c r="C819" s="792"/>
      <c r="D819" s="792" t="s">
        <v>205</v>
      </c>
      <c r="E819" s="791">
        <v>50610801</v>
      </c>
      <c r="F819" s="793" t="s">
        <v>47</v>
      </c>
      <c r="G819" s="311">
        <v>3000000</v>
      </c>
      <c r="H819" s="311"/>
      <c r="I819" s="311"/>
      <c r="J819" s="311">
        <v>3000000</v>
      </c>
      <c r="K819" s="311">
        <v>3000000</v>
      </c>
      <c r="L819" s="311">
        <v>3000000</v>
      </c>
      <c r="M819" s="789">
        <f t="shared" si="187"/>
        <v>9000000</v>
      </c>
    </row>
    <row r="820" spans="1:13" x14ac:dyDescent="0.45">
      <c r="A820" s="785">
        <v>220205</v>
      </c>
      <c r="B820" s="786"/>
      <c r="C820" s="787"/>
      <c r="D820" s="787"/>
      <c r="E820" s="786"/>
      <c r="F820" s="788" t="s">
        <v>49</v>
      </c>
      <c r="G820" s="358">
        <v>8000000</v>
      </c>
      <c r="H820" s="358">
        <v>1053800</v>
      </c>
      <c r="I820" s="358"/>
      <c r="J820" s="358">
        <v>10000000</v>
      </c>
      <c r="K820" s="358">
        <v>10000000</v>
      </c>
      <c r="L820" s="358">
        <v>10000000</v>
      </c>
      <c r="M820" s="789">
        <f t="shared" si="187"/>
        <v>30000000</v>
      </c>
    </row>
    <row r="821" spans="1:13" x14ac:dyDescent="0.45">
      <c r="A821" s="790">
        <v>22020501</v>
      </c>
      <c r="B821" s="791">
        <v>70980</v>
      </c>
      <c r="C821" s="792"/>
      <c r="D821" s="792" t="s">
        <v>205</v>
      </c>
      <c r="E821" s="791">
        <v>50610801</v>
      </c>
      <c r="F821" s="793" t="s">
        <v>50</v>
      </c>
      <c r="G821" s="311">
        <v>8000000</v>
      </c>
      <c r="H821" s="311">
        <v>1053800</v>
      </c>
      <c r="I821" s="311"/>
      <c r="J821" s="311">
        <v>10000000</v>
      </c>
      <c r="K821" s="311">
        <v>10000000</v>
      </c>
      <c r="L821" s="311">
        <v>10000000</v>
      </c>
      <c r="M821" s="789">
        <f t="shared" si="187"/>
        <v>30000000</v>
      </c>
    </row>
    <row r="822" spans="1:13" x14ac:dyDescent="0.45">
      <c r="A822" s="785">
        <v>220208</v>
      </c>
      <c r="B822" s="786"/>
      <c r="C822" s="787"/>
      <c r="D822" s="787"/>
      <c r="E822" s="786"/>
      <c r="F822" s="788" t="s">
        <v>54</v>
      </c>
      <c r="G822" s="358">
        <v>2000000</v>
      </c>
      <c r="H822" s="358">
        <f>SUM(H823:H823)</f>
        <v>0</v>
      </c>
      <c r="I822" s="358"/>
      <c r="J822" s="358">
        <v>2000000</v>
      </c>
      <c r="K822" s="358">
        <v>2000000</v>
      </c>
      <c r="L822" s="358">
        <v>2000000</v>
      </c>
      <c r="M822" s="789">
        <f t="shared" si="187"/>
        <v>6000000</v>
      </c>
    </row>
    <row r="823" spans="1:13" x14ac:dyDescent="0.45">
      <c r="A823" s="790">
        <v>22020803</v>
      </c>
      <c r="B823" s="791">
        <v>70133</v>
      </c>
      <c r="C823" s="792"/>
      <c r="D823" s="792" t="s">
        <v>205</v>
      </c>
      <c r="E823" s="791">
        <v>50610801</v>
      </c>
      <c r="F823" s="793" t="s">
        <v>56</v>
      </c>
      <c r="G823" s="311">
        <v>2000000</v>
      </c>
      <c r="H823" s="311"/>
      <c r="I823" s="311"/>
      <c r="J823" s="311">
        <v>2000000</v>
      </c>
      <c r="K823" s="311">
        <v>2000000</v>
      </c>
      <c r="L823" s="311">
        <v>2000000</v>
      </c>
      <c r="M823" s="789">
        <f t="shared" si="187"/>
        <v>6000000</v>
      </c>
    </row>
    <row r="824" spans="1:13" x14ac:dyDescent="0.45">
      <c r="A824" s="795"/>
      <c r="B824" s="795"/>
      <c r="C824" s="795"/>
      <c r="D824" s="795"/>
      <c r="E824" s="795"/>
      <c r="F824" s="785" t="s">
        <v>85</v>
      </c>
      <c r="G824" s="790"/>
      <c r="H824" s="809"/>
      <c r="I824" s="797"/>
      <c r="J824" s="809"/>
      <c r="K824" s="809"/>
      <c r="L824" s="809"/>
      <c r="M824" s="80">
        <f t="shared" ref="M824:M830" si="189">SUM(J824:L824)</f>
        <v>0</v>
      </c>
    </row>
    <row r="825" spans="1:13" x14ac:dyDescent="0.45">
      <c r="A825" s="799"/>
      <c r="B825" s="799"/>
      <c r="C825" s="799"/>
      <c r="D825" s="799"/>
      <c r="E825" s="799"/>
      <c r="F825" s="810"/>
      <c r="G825" s="811"/>
      <c r="H825" s="812"/>
      <c r="I825" s="797"/>
      <c r="J825" s="812"/>
      <c r="K825" s="812"/>
      <c r="L825" s="812"/>
      <c r="M825" s="80">
        <f t="shared" si="189"/>
        <v>0</v>
      </c>
    </row>
    <row r="826" spans="1:13" x14ac:dyDescent="0.45">
      <c r="A826" s="799"/>
      <c r="B826" s="799"/>
      <c r="C826" s="799"/>
      <c r="D826" s="799"/>
      <c r="E826" s="799"/>
      <c r="F826" s="800" t="s">
        <v>86</v>
      </c>
      <c r="G826" s="805">
        <f>SUM(G806)</f>
        <v>32074328</v>
      </c>
      <c r="H826" s="805">
        <f t="shared" ref="H826:L826" si="190">SUM(H806)</f>
        <v>26888744.120000001</v>
      </c>
      <c r="I826" s="805">
        <f t="shared" si="190"/>
        <v>0</v>
      </c>
      <c r="J826" s="805">
        <f t="shared" si="190"/>
        <v>33690126.5</v>
      </c>
      <c r="K826" s="805">
        <f t="shared" si="190"/>
        <v>33690126.5</v>
      </c>
      <c r="L826" s="805">
        <f t="shared" si="190"/>
        <v>33690126.5</v>
      </c>
      <c r="M826" s="80">
        <f t="shared" si="189"/>
        <v>101070379.5</v>
      </c>
    </row>
    <row r="827" spans="1:13" x14ac:dyDescent="0.45">
      <c r="A827" s="799"/>
      <c r="B827" s="799"/>
      <c r="C827" s="799"/>
      <c r="D827" s="799"/>
      <c r="E827" s="799"/>
      <c r="F827" s="800" t="s">
        <v>87</v>
      </c>
      <c r="G827" s="805">
        <f>SUM(G814)</f>
        <v>20000000</v>
      </c>
      <c r="H827" s="805">
        <f t="shared" ref="H827:L827" si="191">SUM(H814)</f>
        <v>1053800</v>
      </c>
      <c r="I827" s="805">
        <f t="shared" si="191"/>
        <v>0</v>
      </c>
      <c r="J827" s="805">
        <f t="shared" si="191"/>
        <v>20000000</v>
      </c>
      <c r="K827" s="805">
        <f t="shared" si="191"/>
        <v>20000000</v>
      </c>
      <c r="L827" s="805">
        <f t="shared" si="191"/>
        <v>20000000</v>
      </c>
      <c r="M827" s="80">
        <f t="shared" si="189"/>
        <v>60000000</v>
      </c>
    </row>
    <row r="828" spans="1:13" x14ac:dyDescent="0.45">
      <c r="A828" s="799"/>
      <c r="B828" s="799"/>
      <c r="C828" s="799"/>
      <c r="D828" s="799"/>
      <c r="E828" s="799"/>
      <c r="F828" s="800" t="s">
        <v>69</v>
      </c>
      <c r="G828" s="805"/>
      <c r="H828" s="813"/>
      <c r="I828" s="805"/>
      <c r="J828" s="813"/>
      <c r="K828" s="813"/>
      <c r="L828" s="813"/>
      <c r="M828" s="80">
        <f t="shared" si="189"/>
        <v>0</v>
      </c>
    </row>
    <row r="829" spans="1:13" x14ac:dyDescent="0.45">
      <c r="A829" s="799"/>
      <c r="B829" s="799"/>
      <c r="C829" s="799"/>
      <c r="D829" s="799"/>
      <c r="E829" s="799"/>
      <c r="F829" s="800"/>
      <c r="G829" s="805"/>
      <c r="H829" s="813"/>
      <c r="I829" s="805"/>
      <c r="J829" s="813"/>
      <c r="K829" s="813"/>
      <c r="L829" s="813"/>
      <c r="M829" s="80">
        <f t="shared" si="189"/>
        <v>0</v>
      </c>
    </row>
    <row r="830" spans="1:13" x14ac:dyDescent="0.45">
      <c r="A830" s="799"/>
      <c r="B830" s="799"/>
      <c r="C830" s="799"/>
      <c r="D830" s="799"/>
      <c r="E830" s="799"/>
      <c r="F830" s="800" t="s">
        <v>88</v>
      </c>
      <c r="G830" s="807">
        <f t="shared" ref="G830:L830" si="192">SUM(G826:G828)</f>
        <v>52074328</v>
      </c>
      <c r="H830" s="807">
        <f t="shared" si="192"/>
        <v>27942544.120000001</v>
      </c>
      <c r="I830" s="807">
        <f t="shared" si="192"/>
        <v>0</v>
      </c>
      <c r="J830" s="807">
        <f t="shared" si="192"/>
        <v>53690126.5</v>
      </c>
      <c r="K830" s="807">
        <f t="shared" si="192"/>
        <v>53690126.5</v>
      </c>
      <c r="L830" s="807">
        <f t="shared" si="192"/>
        <v>53690126.5</v>
      </c>
      <c r="M830" s="80">
        <f t="shared" si="189"/>
        <v>161070379.5</v>
      </c>
    </row>
    <row r="833" spans="1:13" x14ac:dyDescent="0.45">
      <c r="A833" s="931" t="s">
        <v>0</v>
      </c>
      <c r="B833" s="931"/>
      <c r="C833" s="931"/>
      <c r="D833" s="931"/>
      <c r="E833" s="931"/>
      <c r="F833" s="931"/>
      <c r="G833" s="931"/>
      <c r="H833" s="931"/>
      <c r="I833" s="931"/>
      <c r="J833" s="931"/>
      <c r="K833" s="931"/>
      <c r="L833" s="931"/>
      <c r="M833" s="931"/>
    </row>
    <row r="834" spans="1:13" x14ac:dyDescent="0.45">
      <c r="A834" s="930" t="s">
        <v>1336</v>
      </c>
      <c r="B834" s="930"/>
      <c r="C834" s="930"/>
      <c r="D834" s="930"/>
      <c r="E834" s="930"/>
      <c r="F834" s="930"/>
      <c r="G834" s="930"/>
      <c r="H834" s="930"/>
      <c r="I834" s="930"/>
      <c r="J834" s="930"/>
      <c r="K834" s="930"/>
      <c r="L834" s="930"/>
      <c r="M834" s="930"/>
    </row>
    <row r="835" spans="1:13" ht="92.5" x14ac:dyDescent="0.45">
      <c r="A835" s="781" t="s">
        <v>1</v>
      </c>
      <c r="B835" s="781" t="s">
        <v>2</v>
      </c>
      <c r="C835" s="781" t="s">
        <v>3</v>
      </c>
      <c r="D835" s="781" t="s">
        <v>4</v>
      </c>
      <c r="E835" s="781" t="s">
        <v>5</v>
      </c>
      <c r="F835" s="783" t="s">
        <v>6</v>
      </c>
      <c r="G835" s="783"/>
      <c r="H835" s="781" t="s">
        <v>7</v>
      </c>
      <c r="I835" s="781" t="s">
        <v>8</v>
      </c>
      <c r="J835" s="781" t="s">
        <v>9</v>
      </c>
      <c r="K835" s="781" t="s">
        <v>10</v>
      </c>
      <c r="L835" s="781" t="s">
        <v>11</v>
      </c>
      <c r="M835" s="784" t="s">
        <v>12</v>
      </c>
    </row>
    <row r="836" spans="1:13" x14ac:dyDescent="0.45">
      <c r="A836" s="785">
        <v>2</v>
      </c>
      <c r="B836" s="786"/>
      <c r="C836" s="787"/>
      <c r="D836" s="787"/>
      <c r="E836" s="786"/>
      <c r="F836" s="788" t="s">
        <v>18</v>
      </c>
      <c r="G836" s="788"/>
      <c r="H836" s="358">
        <f>H843</f>
        <v>0</v>
      </c>
      <c r="I836" s="358">
        <f t="shared" ref="I836" si="193">I843</f>
        <v>0</v>
      </c>
      <c r="J836" s="358">
        <f>J837+J843</f>
        <v>7000000000</v>
      </c>
      <c r="K836" s="358">
        <f t="shared" ref="K836:L836" si="194">K837+K843</f>
        <v>7000000000</v>
      </c>
      <c r="L836" s="358">
        <f t="shared" si="194"/>
        <v>7000000000</v>
      </c>
      <c r="M836" s="789">
        <f>J836+K836+L836</f>
        <v>21000000000</v>
      </c>
    </row>
    <row r="837" spans="1:13" x14ac:dyDescent="0.45">
      <c r="A837" s="785">
        <v>2202</v>
      </c>
      <c r="B837" s="786"/>
      <c r="C837" s="787"/>
      <c r="D837" s="787"/>
      <c r="E837" s="786"/>
      <c r="F837" s="788" t="s">
        <v>27</v>
      </c>
      <c r="G837" s="788"/>
      <c r="H837" s="358">
        <f>H838+H840</f>
        <v>0</v>
      </c>
      <c r="I837" s="358">
        <f t="shared" ref="I837:L837" si="195">I838+I840</f>
        <v>0</v>
      </c>
      <c r="J837" s="358">
        <f t="shared" si="195"/>
        <v>3000000000</v>
      </c>
      <c r="K837" s="358">
        <f t="shared" si="195"/>
        <v>3000000000</v>
      </c>
      <c r="L837" s="358">
        <f t="shared" si="195"/>
        <v>3000000000</v>
      </c>
      <c r="M837" s="789">
        <f t="shared" ref="M837:M841" si="196">J837+K837+L837</f>
        <v>9000000000</v>
      </c>
    </row>
    <row r="838" spans="1:13" x14ac:dyDescent="0.45">
      <c r="A838" s="785">
        <v>220201</v>
      </c>
      <c r="B838" s="786"/>
      <c r="C838" s="787"/>
      <c r="D838" s="787"/>
      <c r="E838" s="786"/>
      <c r="F838" s="788" t="s">
        <v>28</v>
      </c>
      <c r="G838" s="788"/>
      <c r="H838" s="358">
        <f>SUM(H839:H839)</f>
        <v>0</v>
      </c>
      <c r="I838" s="358">
        <f>SUM(I839:I839)</f>
        <v>0</v>
      </c>
      <c r="J838" s="358">
        <f>SUM(J839:J839)</f>
        <v>200000000</v>
      </c>
      <c r="K838" s="358">
        <f>SUM(K839:K839)</f>
        <v>200000000</v>
      </c>
      <c r="L838" s="358">
        <f>SUM(L839:L839)</f>
        <v>200000000</v>
      </c>
      <c r="M838" s="789">
        <f t="shared" si="196"/>
        <v>600000000</v>
      </c>
    </row>
    <row r="839" spans="1:13" ht="37" x14ac:dyDescent="0.45">
      <c r="A839" s="790">
        <v>22020103</v>
      </c>
      <c r="B839" s="791"/>
      <c r="C839" s="792"/>
      <c r="D839" s="792"/>
      <c r="E839" s="791"/>
      <c r="F839" s="793" t="s">
        <v>219</v>
      </c>
      <c r="G839" s="793"/>
      <c r="H839" s="311"/>
      <c r="I839" s="311"/>
      <c r="J839" s="311">
        <v>200000000</v>
      </c>
      <c r="K839" s="311">
        <v>200000000</v>
      </c>
      <c r="L839" s="311">
        <v>200000000</v>
      </c>
      <c r="M839" s="789">
        <f t="shared" si="196"/>
        <v>600000000</v>
      </c>
    </row>
    <row r="840" spans="1:13" x14ac:dyDescent="0.45">
      <c r="A840" s="785">
        <v>220206</v>
      </c>
      <c r="B840" s="786"/>
      <c r="C840" s="787"/>
      <c r="D840" s="787"/>
      <c r="E840" s="786"/>
      <c r="F840" s="788" t="s">
        <v>51</v>
      </c>
      <c r="G840" s="788"/>
      <c r="H840" s="358">
        <f>SUM(H841:H841)</f>
        <v>0</v>
      </c>
      <c r="I840" s="358">
        <f>SUM(I841:I841)</f>
        <v>0</v>
      </c>
      <c r="J840" s="358">
        <f>SUM(J841:J841)</f>
        <v>2800000000</v>
      </c>
      <c r="K840" s="358">
        <f>SUM(K841:K841)</f>
        <v>2800000000</v>
      </c>
      <c r="L840" s="358">
        <f>SUM(L841:L841)</f>
        <v>2800000000</v>
      </c>
      <c r="M840" s="789">
        <f t="shared" si="196"/>
        <v>8400000000</v>
      </c>
    </row>
    <row r="841" spans="1:13" x14ac:dyDescent="0.45">
      <c r="A841" s="790">
        <v>22020601</v>
      </c>
      <c r="B841" s="791"/>
      <c r="C841" s="792"/>
      <c r="D841" s="792"/>
      <c r="E841" s="791"/>
      <c r="F841" s="793" t="s">
        <v>52</v>
      </c>
      <c r="G841" s="793"/>
      <c r="H841" s="311"/>
      <c r="I841" s="311"/>
      <c r="J841" s="311">
        <v>2800000000</v>
      </c>
      <c r="K841" s="311">
        <v>2800000000</v>
      </c>
      <c r="L841" s="311">
        <v>2800000000</v>
      </c>
      <c r="M841" s="789">
        <f t="shared" si="196"/>
        <v>8400000000</v>
      </c>
    </row>
    <row r="842" spans="1:13" x14ac:dyDescent="0.45">
      <c r="A842" s="785"/>
      <c r="B842" s="786"/>
      <c r="C842" s="787"/>
      <c r="D842" s="787"/>
      <c r="E842" s="786"/>
      <c r="F842" s="788"/>
      <c r="G842" s="788"/>
      <c r="H842" s="311"/>
      <c r="I842" s="311"/>
      <c r="J842" s="311"/>
      <c r="K842" s="311"/>
      <c r="L842" s="311"/>
      <c r="M842" s="81"/>
    </row>
    <row r="843" spans="1:13" x14ac:dyDescent="0.45">
      <c r="A843" s="785">
        <v>23</v>
      </c>
      <c r="B843" s="786"/>
      <c r="C843" s="787"/>
      <c r="D843" s="787"/>
      <c r="E843" s="786"/>
      <c r="F843" s="788" t="s">
        <v>69</v>
      </c>
      <c r="G843" s="788"/>
      <c r="H843" s="358">
        <f>H844+H847</f>
        <v>0</v>
      </c>
      <c r="I843" s="358">
        <f>I844+I847</f>
        <v>0</v>
      </c>
      <c r="J843" s="358">
        <f>J844+J847</f>
        <v>4000000000</v>
      </c>
      <c r="K843" s="358">
        <f t="shared" ref="K843:L843" si="197">K844+K847</f>
        <v>4000000000</v>
      </c>
      <c r="L843" s="358">
        <f t="shared" si="197"/>
        <v>4000000000</v>
      </c>
      <c r="M843" s="789">
        <f t="shared" ref="M843:M849" si="198">J843+K843+L843</f>
        <v>12000000000</v>
      </c>
    </row>
    <row r="844" spans="1:13" x14ac:dyDescent="0.45">
      <c r="A844" s="785">
        <v>2301</v>
      </c>
      <c r="B844" s="786"/>
      <c r="C844" s="787"/>
      <c r="D844" s="787"/>
      <c r="E844" s="786"/>
      <c r="F844" s="788" t="s">
        <v>70</v>
      </c>
      <c r="G844" s="788"/>
      <c r="H844" s="358">
        <f t="shared" ref="H844:L844" si="199">H845</f>
        <v>0</v>
      </c>
      <c r="I844" s="358">
        <f t="shared" si="199"/>
        <v>0</v>
      </c>
      <c r="J844" s="358">
        <f t="shared" si="199"/>
        <v>2000000000</v>
      </c>
      <c r="K844" s="358">
        <f t="shared" si="199"/>
        <v>2000000000</v>
      </c>
      <c r="L844" s="358">
        <f t="shared" si="199"/>
        <v>2000000000</v>
      </c>
      <c r="M844" s="789">
        <f t="shared" si="198"/>
        <v>6000000000</v>
      </c>
    </row>
    <row r="845" spans="1:13" x14ac:dyDescent="0.45">
      <c r="A845" s="785">
        <v>230101</v>
      </c>
      <c r="B845" s="786"/>
      <c r="C845" s="787"/>
      <c r="D845" s="787"/>
      <c r="E845" s="786"/>
      <c r="F845" s="788" t="s">
        <v>71</v>
      </c>
      <c r="G845" s="788"/>
      <c r="H845" s="358">
        <f>SUM(H846:H846)</f>
        <v>0</v>
      </c>
      <c r="I845" s="358">
        <f>SUM(I846:I846)</f>
        <v>0</v>
      </c>
      <c r="J845" s="358">
        <f>SUM(J846:J846)</f>
        <v>2000000000</v>
      </c>
      <c r="K845" s="358">
        <f>SUM(K846:K846)</f>
        <v>2000000000</v>
      </c>
      <c r="L845" s="358">
        <f>SUM(L846:L846)</f>
        <v>2000000000</v>
      </c>
      <c r="M845" s="789">
        <f t="shared" si="198"/>
        <v>6000000000</v>
      </c>
    </row>
    <row r="846" spans="1:13" x14ac:dyDescent="0.45">
      <c r="A846" s="790">
        <v>23010128</v>
      </c>
      <c r="B846" s="791"/>
      <c r="C846" s="792"/>
      <c r="D846" s="792"/>
      <c r="E846" s="791"/>
      <c r="F846" s="793" t="s">
        <v>392</v>
      </c>
      <c r="G846" s="793"/>
      <c r="H846" s="311"/>
      <c r="I846" s="311"/>
      <c r="J846" s="311">
        <v>2000000000</v>
      </c>
      <c r="K846" s="311">
        <v>2000000000</v>
      </c>
      <c r="L846" s="311">
        <v>2000000000</v>
      </c>
      <c r="M846" s="789">
        <f t="shared" si="198"/>
        <v>6000000000</v>
      </c>
    </row>
    <row r="847" spans="1:13" x14ac:dyDescent="0.45">
      <c r="A847" s="785">
        <v>2302</v>
      </c>
      <c r="B847" s="786"/>
      <c r="C847" s="787"/>
      <c r="D847" s="787"/>
      <c r="E847" s="786"/>
      <c r="F847" s="825" t="s">
        <v>73</v>
      </c>
      <c r="G847" s="825"/>
      <c r="H847" s="358">
        <f t="shared" ref="H847:L847" si="200">H848</f>
        <v>0</v>
      </c>
      <c r="I847" s="358">
        <f t="shared" si="200"/>
        <v>0</v>
      </c>
      <c r="J847" s="358">
        <f t="shared" si="200"/>
        <v>2000000000</v>
      </c>
      <c r="K847" s="358">
        <f t="shared" si="200"/>
        <v>2000000000</v>
      </c>
      <c r="L847" s="358">
        <f t="shared" si="200"/>
        <v>2000000000</v>
      </c>
      <c r="M847" s="789">
        <f t="shared" si="198"/>
        <v>6000000000</v>
      </c>
    </row>
    <row r="848" spans="1:13" ht="37" x14ac:dyDescent="0.45">
      <c r="A848" s="785">
        <v>230201</v>
      </c>
      <c r="B848" s="786"/>
      <c r="C848" s="787"/>
      <c r="D848" s="787"/>
      <c r="E848" s="786"/>
      <c r="F848" s="825" t="s">
        <v>74</v>
      </c>
      <c r="G848" s="825"/>
      <c r="H848" s="358">
        <f>SUM(H849:H849)</f>
        <v>0</v>
      </c>
      <c r="I848" s="358">
        <f>SUM(I849:I849)</f>
        <v>0</v>
      </c>
      <c r="J848" s="358">
        <f>SUM(J849:J849)</f>
        <v>2000000000</v>
      </c>
      <c r="K848" s="358">
        <f>SUM(K849:K849)</f>
        <v>2000000000</v>
      </c>
      <c r="L848" s="358">
        <f>SUM(L849:L849)</f>
        <v>2000000000</v>
      </c>
      <c r="M848" s="789">
        <f t="shared" si="198"/>
        <v>6000000000</v>
      </c>
    </row>
    <row r="849" spans="1:13" ht="37" x14ac:dyDescent="0.45">
      <c r="A849" s="790">
        <v>23020102</v>
      </c>
      <c r="B849" s="791"/>
      <c r="C849" s="792"/>
      <c r="D849" s="792"/>
      <c r="E849" s="791"/>
      <c r="F849" s="811" t="s">
        <v>502</v>
      </c>
      <c r="G849" s="811"/>
      <c r="H849" s="311"/>
      <c r="I849" s="311"/>
      <c r="J849" s="311">
        <v>2000000000</v>
      </c>
      <c r="K849" s="311">
        <v>2000000000</v>
      </c>
      <c r="L849" s="311">
        <v>2000000000</v>
      </c>
      <c r="M849" s="789">
        <f t="shared" si="198"/>
        <v>6000000000</v>
      </c>
    </row>
    <row r="850" spans="1:13" x14ac:dyDescent="0.45">
      <c r="A850" s="826"/>
      <c r="B850" s="826"/>
      <c r="C850" s="826"/>
      <c r="D850" s="826"/>
      <c r="E850" s="826"/>
      <c r="F850" s="827"/>
      <c r="G850" s="827"/>
      <c r="H850" s="828"/>
      <c r="I850" s="797"/>
      <c r="J850" s="828"/>
      <c r="K850" s="828"/>
      <c r="L850" s="828"/>
      <c r="M850" s="829"/>
    </row>
    <row r="851" spans="1:13" x14ac:dyDescent="0.45">
      <c r="A851" s="795"/>
      <c r="B851" s="795"/>
      <c r="C851" s="795"/>
      <c r="D851" s="795"/>
      <c r="E851" s="795"/>
      <c r="F851" s="785" t="s">
        <v>85</v>
      </c>
      <c r="G851" s="790"/>
      <c r="H851" s="809"/>
      <c r="I851" s="797"/>
      <c r="J851" s="809"/>
      <c r="K851" s="809"/>
      <c r="L851" s="809"/>
      <c r="M851" s="80">
        <f t="shared" ref="M851:M857" si="201">SUM(J851:L851)</f>
        <v>0</v>
      </c>
    </row>
    <row r="852" spans="1:13" x14ac:dyDescent="0.45">
      <c r="A852" s="799"/>
      <c r="B852" s="799"/>
      <c r="C852" s="799"/>
      <c r="D852" s="799"/>
      <c r="E852" s="799"/>
      <c r="F852" s="810"/>
      <c r="G852" s="811"/>
      <c r="H852" s="812"/>
      <c r="I852" s="797"/>
      <c r="J852" s="812"/>
      <c r="K852" s="812"/>
      <c r="L852" s="812"/>
      <c r="M852" s="80">
        <f t="shared" si="201"/>
        <v>0</v>
      </c>
    </row>
    <row r="853" spans="1:13" x14ac:dyDescent="0.45">
      <c r="A853" s="799"/>
      <c r="B853" s="799"/>
      <c r="C853" s="799"/>
      <c r="D853" s="799"/>
      <c r="E853" s="799"/>
      <c r="F853" s="800" t="s">
        <v>86</v>
      </c>
      <c r="G853" s="805"/>
      <c r="H853" s="813"/>
      <c r="I853" s="805"/>
      <c r="J853" s="813"/>
      <c r="K853" s="813"/>
      <c r="L853" s="813"/>
      <c r="M853" s="80">
        <f t="shared" si="201"/>
        <v>0</v>
      </c>
    </row>
    <row r="854" spans="1:13" x14ac:dyDescent="0.45">
      <c r="A854" s="799"/>
      <c r="B854" s="799"/>
      <c r="C854" s="799"/>
      <c r="D854" s="799"/>
      <c r="E854" s="799"/>
      <c r="F854" s="800" t="s">
        <v>87</v>
      </c>
      <c r="G854" s="805"/>
      <c r="H854" s="813"/>
      <c r="I854" s="813"/>
      <c r="J854" s="813">
        <f>SUM(J837)</f>
        <v>3000000000</v>
      </c>
      <c r="K854" s="813">
        <f t="shared" ref="K854:L854" si="202">SUM(K837)</f>
        <v>3000000000</v>
      </c>
      <c r="L854" s="813">
        <f t="shared" si="202"/>
        <v>3000000000</v>
      </c>
      <c r="M854" s="80">
        <f t="shared" si="201"/>
        <v>9000000000</v>
      </c>
    </row>
    <row r="855" spans="1:13" x14ac:dyDescent="0.45">
      <c r="A855" s="799"/>
      <c r="B855" s="799"/>
      <c r="C855" s="799"/>
      <c r="D855" s="799"/>
      <c r="E855" s="799"/>
      <c r="F855" s="800" t="s">
        <v>69</v>
      </c>
      <c r="G855" s="805"/>
      <c r="H855" s="813"/>
      <c r="I855" s="805"/>
      <c r="J855" s="813">
        <f>SUM(J843)</f>
        <v>4000000000</v>
      </c>
      <c r="K855" s="813">
        <f t="shared" ref="K855:L855" si="203">SUM(K843)</f>
        <v>4000000000</v>
      </c>
      <c r="L855" s="813">
        <f t="shared" si="203"/>
        <v>4000000000</v>
      </c>
      <c r="M855" s="80">
        <f t="shared" si="201"/>
        <v>12000000000</v>
      </c>
    </row>
    <row r="856" spans="1:13" x14ac:dyDescent="0.45">
      <c r="A856" s="799"/>
      <c r="B856" s="799"/>
      <c r="C856" s="799"/>
      <c r="D856" s="799"/>
      <c r="E856" s="799"/>
      <c r="F856" s="800"/>
      <c r="G856" s="805"/>
      <c r="H856" s="813"/>
      <c r="I856" s="805"/>
      <c r="J856" s="813"/>
      <c r="K856" s="813"/>
      <c r="L856" s="813"/>
      <c r="M856" s="80">
        <f t="shared" si="201"/>
        <v>0</v>
      </c>
    </row>
    <row r="857" spans="1:13" x14ac:dyDescent="0.45">
      <c r="A857" s="799"/>
      <c r="B857" s="799"/>
      <c r="C857" s="799"/>
      <c r="D857" s="799"/>
      <c r="E857" s="799"/>
      <c r="F857" s="800" t="s">
        <v>88</v>
      </c>
      <c r="G857" s="807">
        <f t="shared" ref="G857:L857" si="204">SUM(G853:G855)</f>
        <v>0</v>
      </c>
      <c r="H857" s="807">
        <f t="shared" si="204"/>
        <v>0</v>
      </c>
      <c r="I857" s="807">
        <f t="shared" si="204"/>
        <v>0</v>
      </c>
      <c r="J857" s="807">
        <f t="shared" si="204"/>
        <v>7000000000</v>
      </c>
      <c r="K857" s="807">
        <f t="shared" si="204"/>
        <v>7000000000</v>
      </c>
      <c r="L857" s="807">
        <f t="shared" si="204"/>
        <v>7000000000</v>
      </c>
      <c r="M857" s="80">
        <f t="shared" si="201"/>
        <v>21000000000</v>
      </c>
    </row>
    <row r="860" spans="1:13" x14ac:dyDescent="0.45">
      <c r="A860" s="931" t="s">
        <v>0</v>
      </c>
      <c r="B860" s="931"/>
      <c r="C860" s="931"/>
      <c r="D860" s="931"/>
      <c r="E860" s="931"/>
      <c r="F860" s="931"/>
      <c r="G860" s="931"/>
      <c r="H860" s="931"/>
      <c r="I860" s="931"/>
      <c r="J860" s="931"/>
      <c r="K860" s="931"/>
      <c r="L860" s="931"/>
      <c r="M860" s="931"/>
    </row>
    <row r="861" spans="1:13" x14ac:dyDescent="0.45">
      <c r="A861" s="930" t="s">
        <v>1337</v>
      </c>
      <c r="B861" s="930"/>
      <c r="C861" s="930"/>
      <c r="D861" s="930"/>
      <c r="E861" s="930"/>
      <c r="F861" s="930"/>
      <c r="G861" s="930"/>
      <c r="H861" s="930"/>
      <c r="I861" s="930"/>
      <c r="J861" s="930"/>
      <c r="K861" s="930"/>
      <c r="L861" s="930"/>
      <c r="M861" s="930"/>
    </row>
    <row r="862" spans="1:13" ht="74" x14ac:dyDescent="0.45">
      <c r="A862" s="781" t="s">
        <v>1</v>
      </c>
      <c r="B862" s="781" t="s">
        <v>2</v>
      </c>
      <c r="C862" s="781" t="s">
        <v>3</v>
      </c>
      <c r="D862" s="781" t="s">
        <v>4</v>
      </c>
      <c r="E862" s="781" t="s">
        <v>5</v>
      </c>
      <c r="F862" s="783" t="s">
        <v>6</v>
      </c>
      <c r="G862" s="781" t="s">
        <v>7</v>
      </c>
      <c r="H862" s="781" t="s">
        <v>8</v>
      </c>
      <c r="I862" s="781"/>
      <c r="J862" s="781" t="s">
        <v>9</v>
      </c>
      <c r="K862" s="781" t="s">
        <v>10</v>
      </c>
      <c r="L862" s="781" t="s">
        <v>11</v>
      </c>
      <c r="M862" s="784" t="s">
        <v>12</v>
      </c>
    </row>
    <row r="863" spans="1:13" x14ac:dyDescent="0.45">
      <c r="A863" s="785">
        <v>2</v>
      </c>
      <c r="B863" s="786"/>
      <c r="C863" s="787"/>
      <c r="D863" s="787"/>
      <c r="E863" s="786"/>
      <c r="F863" s="788" t="s">
        <v>18</v>
      </c>
      <c r="G863" s="358">
        <f>G864+G898</f>
        <v>6000000000</v>
      </c>
      <c r="H863" s="358">
        <f t="shared" ref="H863:L863" si="205">H864+H898</f>
        <v>1197300000</v>
      </c>
      <c r="I863" s="358">
        <f t="shared" si="205"/>
        <v>0</v>
      </c>
      <c r="J863" s="358">
        <f t="shared" si="205"/>
        <v>6000000000</v>
      </c>
      <c r="K863" s="358">
        <f t="shared" si="205"/>
        <v>6402000000</v>
      </c>
      <c r="L863" s="358">
        <f t="shared" si="205"/>
        <v>6402000000</v>
      </c>
      <c r="M863" s="789">
        <f>J863+K863+L863</f>
        <v>18804000000</v>
      </c>
    </row>
    <row r="864" spans="1:13" x14ac:dyDescent="0.45">
      <c r="A864" s="785">
        <v>22</v>
      </c>
      <c r="B864" s="786"/>
      <c r="C864" s="787"/>
      <c r="D864" s="787"/>
      <c r="E864" s="786"/>
      <c r="F864" s="788" t="s">
        <v>26</v>
      </c>
      <c r="G864" s="358">
        <f>SUM(G865)</f>
        <v>500000000</v>
      </c>
      <c r="H864" s="358">
        <f t="shared" ref="H864:L864" si="206">SUM(H865)</f>
        <v>0</v>
      </c>
      <c r="I864" s="358">
        <f t="shared" si="206"/>
        <v>0</v>
      </c>
      <c r="J864" s="358">
        <f t="shared" si="206"/>
        <v>500000000</v>
      </c>
      <c r="K864" s="358">
        <f t="shared" si="206"/>
        <v>827000000</v>
      </c>
      <c r="L864" s="358">
        <f t="shared" si="206"/>
        <v>827000000</v>
      </c>
      <c r="M864" s="789">
        <f t="shared" ref="M864:M896" si="207">J864+K864+L864</f>
        <v>2154000000</v>
      </c>
    </row>
    <row r="865" spans="1:13" x14ac:dyDescent="0.45">
      <c r="A865" s="785">
        <v>2202</v>
      </c>
      <c r="B865" s="786"/>
      <c r="C865" s="787"/>
      <c r="D865" s="787"/>
      <c r="E865" s="786"/>
      <c r="F865" s="788" t="s">
        <v>27</v>
      </c>
      <c r="G865" s="358">
        <f>G866+G870+G874+G878+G881+G883+G886+G888</f>
        <v>500000000</v>
      </c>
      <c r="H865" s="358">
        <f t="shared" ref="H865:L865" si="208">H866+H870+H874+H878+H881+H883+H886+H888</f>
        <v>0</v>
      </c>
      <c r="I865" s="358">
        <f t="shared" si="208"/>
        <v>0</v>
      </c>
      <c r="J865" s="358">
        <f t="shared" si="208"/>
        <v>500000000</v>
      </c>
      <c r="K865" s="358">
        <f t="shared" si="208"/>
        <v>827000000</v>
      </c>
      <c r="L865" s="358">
        <f t="shared" si="208"/>
        <v>827000000</v>
      </c>
      <c r="M865" s="789">
        <f t="shared" si="207"/>
        <v>2154000000</v>
      </c>
    </row>
    <row r="866" spans="1:13" x14ac:dyDescent="0.45">
      <c r="A866" s="785">
        <v>220202</v>
      </c>
      <c r="B866" s="786"/>
      <c r="C866" s="787"/>
      <c r="D866" s="787"/>
      <c r="E866" s="786"/>
      <c r="F866" s="788" t="s">
        <v>31</v>
      </c>
      <c r="G866" s="358">
        <f>SUM(G867:G869)</f>
        <v>21000000</v>
      </c>
      <c r="H866" s="358">
        <f>SUM(H867:H869)</f>
        <v>0</v>
      </c>
      <c r="I866" s="358"/>
      <c r="J866" s="358">
        <f>SUM(J867:J869)</f>
        <v>21000000</v>
      </c>
      <c r="K866" s="358">
        <f>SUM(K867:K869)</f>
        <v>82000000</v>
      </c>
      <c r="L866" s="358">
        <f>SUM(L867:L869)</f>
        <v>82000000</v>
      </c>
      <c r="M866" s="789">
        <f t="shared" si="207"/>
        <v>185000000</v>
      </c>
    </row>
    <row r="867" spans="1:13" x14ac:dyDescent="0.45">
      <c r="A867" s="790">
        <v>22020201</v>
      </c>
      <c r="B867" s="791"/>
      <c r="C867" s="792"/>
      <c r="D867" s="792"/>
      <c r="E867" s="791"/>
      <c r="F867" s="793" t="s">
        <v>32</v>
      </c>
      <c r="G867" s="311">
        <v>6000000</v>
      </c>
      <c r="H867" s="311"/>
      <c r="I867" s="311"/>
      <c r="J867" s="311">
        <v>6000000</v>
      </c>
      <c r="K867" s="311">
        <v>12000000</v>
      </c>
      <c r="L867" s="311">
        <v>12000000</v>
      </c>
      <c r="M867" s="789">
        <f t="shared" si="207"/>
        <v>30000000</v>
      </c>
    </row>
    <row r="868" spans="1:13" x14ac:dyDescent="0.45">
      <c r="A868" s="790">
        <v>22020203</v>
      </c>
      <c r="B868" s="791"/>
      <c r="C868" s="792"/>
      <c r="D868" s="792"/>
      <c r="E868" s="791"/>
      <c r="F868" s="793" t="s">
        <v>34</v>
      </c>
      <c r="G868" s="311">
        <v>5000000</v>
      </c>
      <c r="H868" s="311"/>
      <c r="I868" s="311"/>
      <c r="J868" s="311">
        <v>5000000</v>
      </c>
      <c r="K868" s="311">
        <v>10000000</v>
      </c>
      <c r="L868" s="311">
        <v>10000000</v>
      </c>
      <c r="M868" s="789">
        <f t="shared" si="207"/>
        <v>25000000</v>
      </c>
    </row>
    <row r="869" spans="1:13" ht="37" x14ac:dyDescent="0.45">
      <c r="A869" s="790">
        <v>22020209</v>
      </c>
      <c r="B869" s="791"/>
      <c r="C869" s="792"/>
      <c r="D869" s="792"/>
      <c r="E869" s="791"/>
      <c r="F869" s="793" t="s">
        <v>323</v>
      </c>
      <c r="G869" s="311">
        <v>10000000</v>
      </c>
      <c r="H869" s="311"/>
      <c r="I869" s="311"/>
      <c r="J869" s="311">
        <v>10000000</v>
      </c>
      <c r="K869" s="311">
        <v>60000000</v>
      </c>
      <c r="L869" s="311">
        <v>60000000</v>
      </c>
      <c r="M869" s="789">
        <f t="shared" si="207"/>
        <v>130000000</v>
      </c>
    </row>
    <row r="870" spans="1:13" x14ac:dyDescent="0.45">
      <c r="A870" s="785">
        <v>220203</v>
      </c>
      <c r="B870" s="786"/>
      <c r="C870" s="787"/>
      <c r="D870" s="787"/>
      <c r="E870" s="786"/>
      <c r="F870" s="788" t="s">
        <v>37</v>
      </c>
      <c r="G870" s="358">
        <f>SUM(G871:G873)</f>
        <v>40000000</v>
      </c>
      <c r="H870" s="358">
        <f>SUM(H871:H873)</f>
        <v>0</v>
      </c>
      <c r="I870" s="358"/>
      <c r="J870" s="358">
        <f>SUM(J871:J873)</f>
        <v>40000000</v>
      </c>
      <c r="K870" s="358">
        <f>SUM(K871:K873)</f>
        <v>60000000</v>
      </c>
      <c r="L870" s="358">
        <f>SUM(L871:L873)</f>
        <v>60000000</v>
      </c>
      <c r="M870" s="789">
        <f t="shared" si="207"/>
        <v>160000000</v>
      </c>
    </row>
    <row r="871" spans="1:13" ht="37" x14ac:dyDescent="0.45">
      <c r="A871" s="790">
        <v>22020301</v>
      </c>
      <c r="B871" s="791"/>
      <c r="C871" s="792"/>
      <c r="D871" s="792"/>
      <c r="E871" s="791"/>
      <c r="F871" s="793" t="s">
        <v>38</v>
      </c>
      <c r="G871" s="311">
        <v>20000000</v>
      </c>
      <c r="H871" s="311"/>
      <c r="I871" s="311"/>
      <c r="J871" s="311">
        <v>20000000</v>
      </c>
      <c r="K871" s="311">
        <v>20000000</v>
      </c>
      <c r="L871" s="311">
        <v>20000000</v>
      </c>
      <c r="M871" s="789">
        <f t="shared" si="207"/>
        <v>60000000</v>
      </c>
    </row>
    <row r="872" spans="1:13" x14ac:dyDescent="0.45">
      <c r="A872" s="790">
        <v>22020302</v>
      </c>
      <c r="B872" s="791"/>
      <c r="C872" s="792"/>
      <c r="D872" s="792"/>
      <c r="E872" s="791"/>
      <c r="F872" s="793" t="s">
        <v>39</v>
      </c>
      <c r="G872" s="311">
        <v>10000000</v>
      </c>
      <c r="H872" s="311"/>
      <c r="I872" s="311"/>
      <c r="J872" s="311">
        <v>10000000</v>
      </c>
      <c r="K872" s="311">
        <v>10000000</v>
      </c>
      <c r="L872" s="311">
        <v>10000000</v>
      </c>
      <c r="M872" s="789">
        <f t="shared" si="207"/>
        <v>30000000</v>
      </c>
    </row>
    <row r="873" spans="1:13" x14ac:dyDescent="0.45">
      <c r="A873" s="790">
        <v>22020309</v>
      </c>
      <c r="B873" s="791"/>
      <c r="C873" s="792"/>
      <c r="D873" s="792"/>
      <c r="E873" s="791"/>
      <c r="F873" s="793" t="s">
        <v>221</v>
      </c>
      <c r="G873" s="311">
        <v>10000000</v>
      </c>
      <c r="H873" s="311"/>
      <c r="I873" s="311"/>
      <c r="J873" s="311">
        <v>10000000</v>
      </c>
      <c r="K873" s="311">
        <v>30000000</v>
      </c>
      <c r="L873" s="311">
        <v>30000000</v>
      </c>
      <c r="M873" s="789">
        <f t="shared" si="207"/>
        <v>70000000</v>
      </c>
    </row>
    <row r="874" spans="1:13" x14ac:dyDescent="0.45">
      <c r="A874" s="785">
        <v>220204</v>
      </c>
      <c r="B874" s="786"/>
      <c r="C874" s="787"/>
      <c r="D874" s="787"/>
      <c r="E874" s="786"/>
      <c r="F874" s="788" t="s">
        <v>42</v>
      </c>
      <c r="G874" s="358">
        <f>SUM(G875:G877)</f>
        <v>110000000</v>
      </c>
      <c r="H874" s="358">
        <f>SUM(H875:H877)</f>
        <v>0</v>
      </c>
      <c r="I874" s="358"/>
      <c r="J874" s="358">
        <f>SUM(J875:J877)</f>
        <v>110000000</v>
      </c>
      <c r="K874" s="358">
        <f>SUM(K875:K877)</f>
        <v>60000000</v>
      </c>
      <c r="L874" s="358">
        <f>SUM(L875:L877)</f>
        <v>60000000</v>
      </c>
      <c r="M874" s="789">
        <f t="shared" si="207"/>
        <v>230000000</v>
      </c>
    </row>
    <row r="875" spans="1:13" x14ac:dyDescent="0.45">
      <c r="A875" s="790">
        <v>22020402</v>
      </c>
      <c r="B875" s="791"/>
      <c r="C875" s="792"/>
      <c r="D875" s="792"/>
      <c r="E875" s="791"/>
      <c r="F875" s="793" t="s">
        <v>44</v>
      </c>
      <c r="G875" s="311">
        <v>20000000</v>
      </c>
      <c r="H875" s="311"/>
      <c r="I875" s="311"/>
      <c r="J875" s="311">
        <v>20000000</v>
      </c>
      <c r="K875" s="311">
        <v>30000000</v>
      </c>
      <c r="L875" s="311">
        <v>30000000</v>
      </c>
      <c r="M875" s="789">
        <f t="shared" si="207"/>
        <v>80000000</v>
      </c>
    </row>
    <row r="876" spans="1:13" ht="16.5" customHeight="1" x14ac:dyDescent="0.45">
      <c r="A876" s="790">
        <v>22020404</v>
      </c>
      <c r="B876" s="791"/>
      <c r="C876" s="792"/>
      <c r="D876" s="792"/>
      <c r="E876" s="791"/>
      <c r="F876" s="793" t="s">
        <v>46</v>
      </c>
      <c r="G876" s="311">
        <v>20000000</v>
      </c>
      <c r="H876" s="311"/>
      <c r="I876" s="311"/>
      <c r="J876" s="311">
        <v>20000000</v>
      </c>
      <c r="K876" s="311">
        <v>15000000</v>
      </c>
      <c r="L876" s="311">
        <v>15000000</v>
      </c>
      <c r="M876" s="789">
        <f t="shared" si="207"/>
        <v>50000000</v>
      </c>
    </row>
    <row r="877" spans="1:13" x14ac:dyDescent="0.45">
      <c r="A877" s="790">
        <v>22020405</v>
      </c>
      <c r="B877" s="791"/>
      <c r="C877" s="792"/>
      <c r="D877" s="792"/>
      <c r="E877" s="791"/>
      <c r="F877" s="793" t="s">
        <v>47</v>
      </c>
      <c r="G877" s="311">
        <v>70000000</v>
      </c>
      <c r="H877" s="311"/>
      <c r="I877" s="311"/>
      <c r="J877" s="311">
        <v>70000000</v>
      </c>
      <c r="K877" s="311">
        <v>15000000</v>
      </c>
      <c r="L877" s="311">
        <v>15000000</v>
      </c>
      <c r="M877" s="789">
        <f t="shared" si="207"/>
        <v>100000000</v>
      </c>
    </row>
    <row r="878" spans="1:13" x14ac:dyDescent="0.45">
      <c r="A878" s="785">
        <v>220205</v>
      </c>
      <c r="B878" s="786"/>
      <c r="C878" s="787"/>
      <c r="D878" s="787"/>
      <c r="E878" s="786"/>
      <c r="F878" s="788" t="s">
        <v>49</v>
      </c>
      <c r="G878" s="358">
        <f t="shared" ref="G878:L878" si="209">G879+G880</f>
        <v>100000000</v>
      </c>
      <c r="H878" s="358">
        <f t="shared" si="209"/>
        <v>0</v>
      </c>
      <c r="I878" s="358"/>
      <c r="J878" s="358">
        <f t="shared" si="209"/>
        <v>140000000</v>
      </c>
      <c r="K878" s="358">
        <f t="shared" si="209"/>
        <v>200000000</v>
      </c>
      <c r="L878" s="358">
        <f t="shared" si="209"/>
        <v>200000000</v>
      </c>
      <c r="M878" s="789">
        <f t="shared" si="207"/>
        <v>540000000</v>
      </c>
    </row>
    <row r="879" spans="1:13" x14ac:dyDescent="0.45">
      <c r="A879" s="790">
        <v>22020501</v>
      </c>
      <c r="B879" s="791"/>
      <c r="C879" s="792"/>
      <c r="D879" s="792"/>
      <c r="E879" s="791"/>
      <c r="F879" s="793" t="s">
        <v>50</v>
      </c>
      <c r="G879" s="311">
        <v>50000000</v>
      </c>
      <c r="H879" s="311"/>
      <c r="I879" s="311"/>
      <c r="J879" s="311">
        <v>90000000</v>
      </c>
      <c r="K879" s="311">
        <v>80000000</v>
      </c>
      <c r="L879" s="311">
        <v>80000000</v>
      </c>
      <c r="M879" s="789">
        <f t="shared" si="207"/>
        <v>250000000</v>
      </c>
    </row>
    <row r="880" spans="1:13" x14ac:dyDescent="0.45">
      <c r="A880" s="790">
        <v>22020502</v>
      </c>
      <c r="B880" s="791"/>
      <c r="C880" s="792"/>
      <c r="D880" s="792"/>
      <c r="E880" s="791"/>
      <c r="F880" s="793" t="s">
        <v>222</v>
      </c>
      <c r="G880" s="311">
        <v>50000000</v>
      </c>
      <c r="H880" s="311"/>
      <c r="I880" s="311"/>
      <c r="J880" s="311">
        <v>50000000</v>
      </c>
      <c r="K880" s="311">
        <v>120000000</v>
      </c>
      <c r="L880" s="311">
        <v>120000000</v>
      </c>
      <c r="M880" s="789">
        <f t="shared" si="207"/>
        <v>290000000</v>
      </c>
    </row>
    <row r="881" spans="1:13" x14ac:dyDescent="0.45">
      <c r="A881" s="785">
        <v>220206</v>
      </c>
      <c r="B881" s="786"/>
      <c r="C881" s="787"/>
      <c r="D881" s="787"/>
      <c r="E881" s="786"/>
      <c r="F881" s="788" t="s">
        <v>51</v>
      </c>
      <c r="G881" s="358">
        <f>SUM(G882:G882)</f>
        <v>100000000</v>
      </c>
      <c r="H881" s="358">
        <f>SUM(H882:H882)</f>
        <v>0</v>
      </c>
      <c r="I881" s="358"/>
      <c r="J881" s="358">
        <f>SUM(J882:J882)</f>
        <v>100000000</v>
      </c>
      <c r="K881" s="358">
        <f>SUM(K882:K882)</f>
        <v>200000000</v>
      </c>
      <c r="L881" s="358">
        <f>SUM(L882:L882)</f>
        <v>200000000</v>
      </c>
      <c r="M881" s="789">
        <f t="shared" si="207"/>
        <v>500000000</v>
      </c>
    </row>
    <row r="882" spans="1:13" x14ac:dyDescent="0.45">
      <c r="A882" s="790">
        <v>22020605</v>
      </c>
      <c r="B882" s="791"/>
      <c r="C882" s="792"/>
      <c r="D882" s="792"/>
      <c r="E882" s="791"/>
      <c r="F882" s="793" t="s">
        <v>53</v>
      </c>
      <c r="G882" s="311">
        <v>100000000</v>
      </c>
      <c r="H882" s="311"/>
      <c r="I882" s="311"/>
      <c r="J882" s="311">
        <v>100000000</v>
      </c>
      <c r="K882" s="311">
        <v>200000000</v>
      </c>
      <c r="L882" s="311">
        <v>200000000</v>
      </c>
      <c r="M882" s="789">
        <f t="shared" si="207"/>
        <v>500000000</v>
      </c>
    </row>
    <row r="883" spans="1:13" x14ac:dyDescent="0.45">
      <c r="A883" s="785">
        <v>220208</v>
      </c>
      <c r="B883" s="786"/>
      <c r="C883" s="787"/>
      <c r="D883" s="787"/>
      <c r="E883" s="786"/>
      <c r="F883" s="788" t="s">
        <v>54</v>
      </c>
      <c r="G883" s="358">
        <f>SUM(G884:G885)</f>
        <v>50000000</v>
      </c>
      <c r="H883" s="358">
        <f>SUM(H884:H885)</f>
        <v>0</v>
      </c>
      <c r="I883" s="358"/>
      <c r="J883" s="358">
        <f>SUM(J884:J885)</f>
        <v>10000000</v>
      </c>
      <c r="K883" s="358">
        <f>SUM(K884:K885)</f>
        <v>5000000</v>
      </c>
      <c r="L883" s="358">
        <f>SUM(L884:L885)</f>
        <v>5000000</v>
      </c>
      <c r="M883" s="789">
        <f t="shared" si="207"/>
        <v>20000000</v>
      </c>
    </row>
    <row r="884" spans="1:13" x14ac:dyDescent="0.45">
      <c r="A884" s="790">
        <v>22020801</v>
      </c>
      <c r="B884" s="791"/>
      <c r="C884" s="792"/>
      <c r="D884" s="792"/>
      <c r="E884" s="791"/>
      <c r="F884" s="793" t="s">
        <v>55</v>
      </c>
      <c r="G884" s="311"/>
      <c r="H884" s="311"/>
      <c r="I884" s="311"/>
      <c r="J884" s="311">
        <v>10000000</v>
      </c>
      <c r="K884" s="311">
        <v>5000000</v>
      </c>
      <c r="L884" s="311">
        <v>5000000</v>
      </c>
      <c r="M884" s="789">
        <f t="shared" si="207"/>
        <v>20000000</v>
      </c>
    </row>
    <row r="885" spans="1:13" x14ac:dyDescent="0.45">
      <c r="A885" s="790">
        <v>22020803</v>
      </c>
      <c r="B885" s="791"/>
      <c r="C885" s="792"/>
      <c r="D885" s="792"/>
      <c r="E885" s="791"/>
      <c r="F885" s="793" t="s">
        <v>56</v>
      </c>
      <c r="G885" s="311">
        <v>50000000</v>
      </c>
      <c r="H885" s="311"/>
      <c r="I885" s="311"/>
      <c r="J885" s="311"/>
      <c r="K885" s="311"/>
      <c r="L885" s="311"/>
      <c r="M885" s="789">
        <f t="shared" si="207"/>
        <v>0</v>
      </c>
    </row>
    <row r="886" spans="1:13" x14ac:dyDescent="0.45">
      <c r="A886" s="785">
        <v>220209</v>
      </c>
      <c r="B886" s="786"/>
      <c r="C886" s="787"/>
      <c r="D886" s="787"/>
      <c r="E886" s="786"/>
      <c r="F886" s="788" t="s">
        <v>271</v>
      </c>
      <c r="G886" s="358">
        <f>SUM(G887:G887)</f>
        <v>0</v>
      </c>
      <c r="H886" s="358">
        <f>SUM(H887:H887)</f>
        <v>0</v>
      </c>
      <c r="I886" s="358"/>
      <c r="J886" s="358">
        <f>SUM(J887:J887)</f>
        <v>5000000</v>
      </c>
      <c r="K886" s="358">
        <f>SUM(K887:K887)</f>
        <v>0</v>
      </c>
      <c r="L886" s="358">
        <f>SUM(L887:L887)</f>
        <v>0</v>
      </c>
      <c r="M886" s="789">
        <f t="shared" si="207"/>
        <v>5000000</v>
      </c>
    </row>
    <row r="887" spans="1:13" x14ac:dyDescent="0.45">
      <c r="A887" s="790">
        <v>22020901</v>
      </c>
      <c r="B887" s="791"/>
      <c r="C887" s="792"/>
      <c r="D887" s="792"/>
      <c r="E887" s="791"/>
      <c r="F887" s="793" t="s">
        <v>315</v>
      </c>
      <c r="G887" s="311"/>
      <c r="H887" s="311"/>
      <c r="I887" s="311"/>
      <c r="J887" s="311">
        <v>5000000</v>
      </c>
      <c r="K887" s="311"/>
      <c r="L887" s="311"/>
      <c r="M887" s="789">
        <f t="shared" si="207"/>
        <v>5000000</v>
      </c>
    </row>
    <row r="888" spans="1:13" x14ac:dyDescent="0.45">
      <c r="A888" s="785">
        <v>220210</v>
      </c>
      <c r="B888" s="786"/>
      <c r="C888" s="787"/>
      <c r="D888" s="787"/>
      <c r="E888" s="786"/>
      <c r="F888" s="788" t="s">
        <v>57</v>
      </c>
      <c r="G888" s="358">
        <f>SUM(G889:G896)</f>
        <v>79000000</v>
      </c>
      <c r="H888" s="358">
        <f>SUM(H889:H896)</f>
        <v>0</v>
      </c>
      <c r="I888" s="358"/>
      <c r="J888" s="358">
        <f>SUM(J889:J896)</f>
        <v>74000000</v>
      </c>
      <c r="K888" s="358">
        <f>SUM(K889:K896)</f>
        <v>220000000</v>
      </c>
      <c r="L888" s="358">
        <f>SUM(L889:L896)</f>
        <v>220000000</v>
      </c>
      <c r="M888" s="789">
        <f t="shared" si="207"/>
        <v>514000000</v>
      </c>
    </row>
    <row r="889" spans="1:13" x14ac:dyDescent="0.45">
      <c r="A889" s="790">
        <v>22021001</v>
      </c>
      <c r="B889" s="791"/>
      <c r="C889" s="792"/>
      <c r="D889" s="792"/>
      <c r="E889" s="791"/>
      <c r="F889" s="793" t="s">
        <v>58</v>
      </c>
      <c r="G889" s="311">
        <v>20000000</v>
      </c>
      <c r="H889" s="311"/>
      <c r="I889" s="311"/>
      <c r="J889" s="311">
        <v>15000000</v>
      </c>
      <c r="K889" s="311">
        <v>140000000</v>
      </c>
      <c r="L889" s="311">
        <v>140000000</v>
      </c>
      <c r="M889" s="789">
        <f t="shared" si="207"/>
        <v>295000000</v>
      </c>
    </row>
    <row r="890" spans="1:13" x14ac:dyDescent="0.45">
      <c r="A890" s="790">
        <v>22021003</v>
      </c>
      <c r="B890" s="791"/>
      <c r="C890" s="792"/>
      <c r="D890" s="792"/>
      <c r="E890" s="791"/>
      <c r="F890" s="793" t="s">
        <v>60</v>
      </c>
      <c r="G890" s="311">
        <v>5000000</v>
      </c>
      <c r="H890" s="311"/>
      <c r="I890" s="311"/>
      <c r="J890" s="311">
        <v>5000000</v>
      </c>
      <c r="K890" s="311">
        <v>20000000</v>
      </c>
      <c r="L890" s="311">
        <v>20000000</v>
      </c>
      <c r="M890" s="789">
        <f t="shared" si="207"/>
        <v>45000000</v>
      </c>
    </row>
    <row r="891" spans="1:13" x14ac:dyDescent="0.45">
      <c r="A891" s="790">
        <v>22021007</v>
      </c>
      <c r="B891" s="791"/>
      <c r="C891" s="792"/>
      <c r="D891" s="792"/>
      <c r="E891" s="791"/>
      <c r="F891" s="793" t="s">
        <v>63</v>
      </c>
      <c r="G891" s="311">
        <v>15000000</v>
      </c>
      <c r="H891" s="311"/>
      <c r="I891" s="311"/>
      <c r="J891" s="311">
        <v>15000000</v>
      </c>
      <c r="K891" s="311">
        <v>26000000</v>
      </c>
      <c r="L891" s="311">
        <v>26000000</v>
      </c>
      <c r="M891" s="789">
        <f t="shared" si="207"/>
        <v>67000000</v>
      </c>
    </row>
    <row r="892" spans="1:13" x14ac:dyDescent="0.45">
      <c r="A892" s="790">
        <v>22021008</v>
      </c>
      <c r="B892" s="791"/>
      <c r="C892" s="792"/>
      <c r="D892" s="792"/>
      <c r="E892" s="791"/>
      <c r="F892" s="793" t="s">
        <v>64</v>
      </c>
      <c r="G892" s="311">
        <v>2000000</v>
      </c>
      <c r="H892" s="311"/>
      <c r="I892" s="311"/>
      <c r="J892" s="311">
        <v>2000000</v>
      </c>
      <c r="K892" s="311">
        <v>2000000</v>
      </c>
      <c r="L892" s="311">
        <v>2000000</v>
      </c>
      <c r="M892" s="789">
        <f t="shared" si="207"/>
        <v>6000000</v>
      </c>
    </row>
    <row r="893" spans="1:13" ht="37" x14ac:dyDescent="0.45">
      <c r="A893" s="790">
        <v>22021014</v>
      </c>
      <c r="B893" s="791"/>
      <c r="C893" s="792"/>
      <c r="D893" s="792"/>
      <c r="E893" s="791"/>
      <c r="F893" s="793" t="s">
        <v>224</v>
      </c>
      <c r="G893" s="311">
        <v>1000000</v>
      </c>
      <c r="H893" s="311"/>
      <c r="I893" s="311"/>
      <c r="J893" s="311">
        <v>1000000</v>
      </c>
      <c r="K893" s="311">
        <v>1000000</v>
      </c>
      <c r="L893" s="311">
        <v>1000000</v>
      </c>
      <c r="M893" s="789">
        <f t="shared" si="207"/>
        <v>3000000</v>
      </c>
    </row>
    <row r="894" spans="1:13" x14ac:dyDescent="0.45">
      <c r="A894" s="790">
        <v>22021024</v>
      </c>
      <c r="B894" s="791"/>
      <c r="C894" s="792"/>
      <c r="D894" s="792"/>
      <c r="E894" s="791"/>
      <c r="F894" s="793" t="s">
        <v>65</v>
      </c>
      <c r="G894" s="311">
        <v>5000000</v>
      </c>
      <c r="H894" s="311"/>
      <c r="I894" s="311"/>
      <c r="J894" s="311">
        <v>5000000</v>
      </c>
      <c r="K894" s="311">
        <v>10000000</v>
      </c>
      <c r="L894" s="311">
        <v>10000000</v>
      </c>
      <c r="M894" s="789">
        <f t="shared" si="207"/>
        <v>25000000</v>
      </c>
    </row>
    <row r="895" spans="1:13" x14ac:dyDescent="0.45">
      <c r="A895" s="790">
        <v>22021026</v>
      </c>
      <c r="B895" s="791"/>
      <c r="C895" s="792"/>
      <c r="D895" s="792"/>
      <c r="E895" s="791"/>
      <c r="F895" s="793" t="s">
        <v>66</v>
      </c>
      <c r="G895" s="311">
        <v>15000000</v>
      </c>
      <c r="H895" s="311"/>
      <c r="I895" s="311"/>
      <c r="J895" s="311">
        <v>15000000</v>
      </c>
      <c r="K895" s="311">
        <v>20000000</v>
      </c>
      <c r="L895" s="311">
        <v>20000000</v>
      </c>
      <c r="M895" s="789">
        <f t="shared" si="207"/>
        <v>55000000</v>
      </c>
    </row>
    <row r="896" spans="1:13" x14ac:dyDescent="0.45">
      <c r="A896" s="790">
        <v>22021031</v>
      </c>
      <c r="B896" s="791"/>
      <c r="C896" s="792"/>
      <c r="D896" s="792"/>
      <c r="E896" s="791"/>
      <c r="F896" s="793" t="s">
        <v>317</v>
      </c>
      <c r="G896" s="311">
        <v>16000000</v>
      </c>
      <c r="H896" s="311"/>
      <c r="I896" s="311"/>
      <c r="J896" s="311">
        <v>16000000</v>
      </c>
      <c r="K896" s="311">
        <v>1000000</v>
      </c>
      <c r="L896" s="311">
        <v>1000000</v>
      </c>
      <c r="M896" s="789">
        <f t="shared" si="207"/>
        <v>18000000</v>
      </c>
    </row>
    <row r="897" spans="1:13" x14ac:dyDescent="0.45">
      <c r="A897" s="785"/>
      <c r="B897" s="786"/>
      <c r="C897" s="787"/>
      <c r="D897" s="787"/>
      <c r="E897" s="786"/>
      <c r="F897" s="788"/>
      <c r="G897" s="311"/>
      <c r="H897" s="311"/>
      <c r="I897" s="311"/>
      <c r="J897" s="311"/>
      <c r="K897" s="311"/>
      <c r="L897" s="311"/>
      <c r="M897" s="81"/>
    </row>
    <row r="898" spans="1:13" x14ac:dyDescent="0.45">
      <c r="A898" s="785">
        <v>23</v>
      </c>
      <c r="B898" s="786"/>
      <c r="C898" s="787"/>
      <c r="D898" s="787"/>
      <c r="E898" s="786"/>
      <c r="F898" s="788" t="s">
        <v>69</v>
      </c>
      <c r="G898" s="358">
        <f>G899+G908+G911</f>
        <v>5500000000</v>
      </c>
      <c r="H898" s="358">
        <f t="shared" ref="H898:L898" si="210">H899+H908+H911</f>
        <v>1197300000</v>
      </c>
      <c r="I898" s="358">
        <f t="shared" si="210"/>
        <v>0</v>
      </c>
      <c r="J898" s="358">
        <f t="shared" si="210"/>
        <v>5500000000</v>
      </c>
      <c r="K898" s="358">
        <f t="shared" si="210"/>
        <v>5575000000</v>
      </c>
      <c r="L898" s="358">
        <f t="shared" si="210"/>
        <v>5575000000</v>
      </c>
      <c r="M898" s="789">
        <f t="shared" ref="M898:M913" si="211">J898+K898+L898</f>
        <v>16650000000</v>
      </c>
    </row>
    <row r="899" spans="1:13" x14ac:dyDescent="0.45">
      <c r="A899" s="785">
        <v>2301</v>
      </c>
      <c r="B899" s="786"/>
      <c r="C899" s="787"/>
      <c r="D899" s="787"/>
      <c r="E899" s="786"/>
      <c r="F899" s="788" t="s">
        <v>70</v>
      </c>
      <c r="G899" s="358">
        <f t="shared" ref="G899:L899" si="212">G900</f>
        <v>135000000</v>
      </c>
      <c r="H899" s="358">
        <f t="shared" si="212"/>
        <v>0</v>
      </c>
      <c r="I899" s="358"/>
      <c r="J899" s="358">
        <f t="shared" si="212"/>
        <v>160000000</v>
      </c>
      <c r="K899" s="358">
        <f t="shared" si="212"/>
        <v>235000000</v>
      </c>
      <c r="L899" s="358">
        <f t="shared" si="212"/>
        <v>235000000</v>
      </c>
      <c r="M899" s="789">
        <f t="shared" si="211"/>
        <v>630000000</v>
      </c>
    </row>
    <row r="900" spans="1:13" x14ac:dyDescent="0.45">
      <c r="A900" s="785">
        <v>230101</v>
      </c>
      <c r="B900" s="786"/>
      <c r="C900" s="787"/>
      <c r="D900" s="787"/>
      <c r="E900" s="786"/>
      <c r="F900" s="788" t="s">
        <v>71</v>
      </c>
      <c r="G900" s="358">
        <f>SUM(G901:G907)</f>
        <v>135000000</v>
      </c>
      <c r="H900" s="358">
        <f>SUM(H901:H907)</f>
        <v>0</v>
      </c>
      <c r="I900" s="358"/>
      <c r="J900" s="358">
        <f>SUM(J901:J907)</f>
        <v>160000000</v>
      </c>
      <c r="K900" s="358">
        <f>SUM(K901:K907)</f>
        <v>235000000</v>
      </c>
      <c r="L900" s="358">
        <f>SUM(L901:L907)</f>
        <v>235000000</v>
      </c>
      <c r="M900" s="789">
        <f t="shared" si="211"/>
        <v>630000000</v>
      </c>
    </row>
    <row r="901" spans="1:13" x14ac:dyDescent="0.45">
      <c r="A901" s="790">
        <v>23010102</v>
      </c>
      <c r="B901" s="791"/>
      <c r="C901" s="792"/>
      <c r="D901" s="792"/>
      <c r="E901" s="791"/>
      <c r="F901" s="793" t="s">
        <v>1338</v>
      </c>
      <c r="G901" s="311">
        <v>20000000</v>
      </c>
      <c r="H901" s="311"/>
      <c r="I901" s="311"/>
      <c r="J901" s="311"/>
      <c r="K901" s="311"/>
      <c r="L901" s="311"/>
      <c r="M901" s="789">
        <f t="shared" si="211"/>
        <v>0</v>
      </c>
    </row>
    <row r="902" spans="1:13" x14ac:dyDescent="0.45">
      <c r="A902" s="790">
        <v>23010105</v>
      </c>
      <c r="B902" s="791"/>
      <c r="C902" s="792"/>
      <c r="D902" s="792"/>
      <c r="E902" s="791"/>
      <c r="F902" s="793" t="s">
        <v>231</v>
      </c>
      <c r="G902" s="311">
        <v>100000000</v>
      </c>
      <c r="H902" s="311"/>
      <c r="I902" s="311"/>
      <c r="J902" s="311">
        <v>70000000</v>
      </c>
      <c r="K902" s="311">
        <v>100000000</v>
      </c>
      <c r="L902" s="311">
        <v>100000000</v>
      </c>
      <c r="M902" s="789">
        <f t="shared" si="211"/>
        <v>270000000</v>
      </c>
    </row>
    <row r="903" spans="1:13" x14ac:dyDescent="0.45">
      <c r="A903" s="790">
        <v>23010108</v>
      </c>
      <c r="B903" s="791"/>
      <c r="C903" s="792"/>
      <c r="D903" s="792"/>
      <c r="E903" s="791"/>
      <c r="F903" s="793" t="s">
        <v>230</v>
      </c>
      <c r="G903" s="311"/>
      <c r="H903" s="311"/>
      <c r="I903" s="311"/>
      <c r="J903" s="311">
        <v>55000000</v>
      </c>
      <c r="K903" s="311">
        <v>100000000</v>
      </c>
      <c r="L903" s="311">
        <v>100000000</v>
      </c>
      <c r="M903" s="789">
        <f t="shared" si="211"/>
        <v>255000000</v>
      </c>
    </row>
    <row r="904" spans="1:13" x14ac:dyDescent="0.45">
      <c r="A904" s="790">
        <v>23010109</v>
      </c>
      <c r="B904" s="791"/>
      <c r="C904" s="792"/>
      <c r="D904" s="792"/>
      <c r="E904" s="791"/>
      <c r="F904" s="793" t="s">
        <v>575</v>
      </c>
      <c r="G904" s="311">
        <v>5000000</v>
      </c>
      <c r="H904" s="311"/>
      <c r="I904" s="311"/>
      <c r="J904" s="311"/>
      <c r="K904" s="311"/>
      <c r="L904" s="311"/>
      <c r="M904" s="789">
        <f t="shared" si="211"/>
        <v>0</v>
      </c>
    </row>
    <row r="905" spans="1:13" ht="22.5" customHeight="1" x14ac:dyDescent="0.45">
      <c r="A905" s="790">
        <v>23010112</v>
      </c>
      <c r="B905" s="791"/>
      <c r="C905" s="792"/>
      <c r="D905" s="792"/>
      <c r="E905" s="791"/>
      <c r="F905" s="793" t="s">
        <v>232</v>
      </c>
      <c r="G905" s="311"/>
      <c r="H905" s="311"/>
      <c r="I905" s="311"/>
      <c r="J905" s="311">
        <v>20000000</v>
      </c>
      <c r="K905" s="311">
        <v>20000000</v>
      </c>
      <c r="L905" s="311">
        <v>20000000</v>
      </c>
      <c r="M905" s="789">
        <f t="shared" si="211"/>
        <v>60000000</v>
      </c>
    </row>
    <row r="906" spans="1:13" x14ac:dyDescent="0.45">
      <c r="A906" s="790">
        <v>23010113</v>
      </c>
      <c r="B906" s="791"/>
      <c r="C906" s="792"/>
      <c r="D906" s="792"/>
      <c r="E906" s="791"/>
      <c r="F906" s="793" t="s">
        <v>233</v>
      </c>
      <c r="G906" s="311">
        <v>10000000</v>
      </c>
      <c r="H906" s="311"/>
      <c r="I906" s="311"/>
      <c r="J906" s="311">
        <v>10000000</v>
      </c>
      <c r="K906" s="311">
        <v>10000000</v>
      </c>
      <c r="L906" s="311">
        <v>10000000</v>
      </c>
      <c r="M906" s="789">
        <f t="shared" si="211"/>
        <v>30000000</v>
      </c>
    </row>
    <row r="907" spans="1:13" x14ac:dyDescent="0.45">
      <c r="A907" s="790">
        <v>23010114</v>
      </c>
      <c r="B907" s="791"/>
      <c r="C907" s="792"/>
      <c r="D907" s="792"/>
      <c r="E907" s="791"/>
      <c r="F907" s="793" t="s">
        <v>234</v>
      </c>
      <c r="G907" s="311"/>
      <c r="H907" s="311"/>
      <c r="I907" s="311"/>
      <c r="J907" s="311">
        <v>5000000</v>
      </c>
      <c r="K907" s="311">
        <v>5000000</v>
      </c>
      <c r="L907" s="311">
        <v>5000000</v>
      </c>
      <c r="M907" s="789">
        <f t="shared" si="211"/>
        <v>15000000</v>
      </c>
    </row>
    <row r="908" spans="1:13" x14ac:dyDescent="0.45">
      <c r="A908" s="785">
        <v>2303</v>
      </c>
      <c r="B908" s="786"/>
      <c r="C908" s="787"/>
      <c r="D908" s="787"/>
      <c r="E908" s="786"/>
      <c r="F908" s="825" t="s">
        <v>76</v>
      </c>
      <c r="G908" s="358">
        <f t="shared" ref="G908:L908" si="213">G909</f>
        <v>25000000</v>
      </c>
      <c r="H908" s="358">
        <f t="shared" si="213"/>
        <v>0</v>
      </c>
      <c r="I908" s="358"/>
      <c r="J908" s="358">
        <f t="shared" si="213"/>
        <v>0</v>
      </c>
      <c r="K908" s="358">
        <f t="shared" si="213"/>
        <v>0</v>
      </c>
      <c r="L908" s="358">
        <f t="shared" si="213"/>
        <v>0</v>
      </c>
      <c r="M908" s="789">
        <f t="shared" si="211"/>
        <v>0</v>
      </c>
    </row>
    <row r="909" spans="1:13" ht="24" customHeight="1" x14ac:dyDescent="0.45">
      <c r="A909" s="785">
        <v>230301</v>
      </c>
      <c r="B909" s="786"/>
      <c r="C909" s="787"/>
      <c r="D909" s="787"/>
      <c r="E909" s="786"/>
      <c r="F909" s="825" t="s">
        <v>77</v>
      </c>
      <c r="G909" s="358">
        <f>SUM(G910:G910)</f>
        <v>25000000</v>
      </c>
      <c r="H909" s="358">
        <f>SUM(H910:H910)</f>
        <v>0</v>
      </c>
      <c r="I909" s="358"/>
      <c r="J909" s="358">
        <f>SUM(J910:J910)</f>
        <v>0</v>
      </c>
      <c r="K909" s="358">
        <f>SUM(K910:K910)</f>
        <v>0</v>
      </c>
      <c r="L909" s="358">
        <f>SUM(L910:L910)</f>
        <v>0</v>
      </c>
      <c r="M909" s="789">
        <f t="shared" si="211"/>
        <v>0</v>
      </c>
    </row>
    <row r="910" spans="1:13" ht="37" x14ac:dyDescent="0.45">
      <c r="A910" s="790">
        <v>23030121</v>
      </c>
      <c r="B910" s="791"/>
      <c r="C910" s="792"/>
      <c r="D910" s="792"/>
      <c r="E910" s="791"/>
      <c r="F910" s="811" t="s">
        <v>291</v>
      </c>
      <c r="G910" s="311">
        <v>25000000</v>
      </c>
      <c r="H910" s="311"/>
      <c r="I910" s="311"/>
      <c r="J910" s="311"/>
      <c r="K910" s="311"/>
      <c r="L910" s="311"/>
      <c r="M910" s="789">
        <f t="shared" si="211"/>
        <v>0</v>
      </c>
    </row>
    <row r="911" spans="1:13" x14ac:dyDescent="0.45">
      <c r="A911" s="785">
        <v>2304</v>
      </c>
      <c r="B911" s="786"/>
      <c r="C911" s="787"/>
      <c r="D911" s="787"/>
      <c r="E911" s="786"/>
      <c r="F911" s="788" t="s">
        <v>506</v>
      </c>
      <c r="G911" s="358">
        <f t="shared" ref="G911:L911" si="214">G912</f>
        <v>5340000000</v>
      </c>
      <c r="H911" s="358">
        <f t="shared" si="214"/>
        <v>1197300000</v>
      </c>
      <c r="I911" s="358"/>
      <c r="J911" s="358">
        <f t="shared" si="214"/>
        <v>5340000000</v>
      </c>
      <c r="K911" s="358">
        <f t="shared" si="214"/>
        <v>5340000000</v>
      </c>
      <c r="L911" s="358">
        <f t="shared" si="214"/>
        <v>5340000000</v>
      </c>
      <c r="M911" s="789">
        <f t="shared" si="211"/>
        <v>16020000000</v>
      </c>
    </row>
    <row r="912" spans="1:13" ht="37" x14ac:dyDescent="0.45">
      <c r="A912" s="785">
        <v>230401</v>
      </c>
      <c r="B912" s="786"/>
      <c r="C912" s="787"/>
      <c r="D912" s="787"/>
      <c r="E912" s="786"/>
      <c r="F912" s="788" t="s">
        <v>507</v>
      </c>
      <c r="G912" s="358">
        <f>SUM(G913:G913)</f>
        <v>5340000000</v>
      </c>
      <c r="H912" s="358">
        <f>SUM(H913:H913)</f>
        <v>1197300000</v>
      </c>
      <c r="I912" s="358"/>
      <c r="J912" s="358">
        <f>SUM(J913:J913)</f>
        <v>5340000000</v>
      </c>
      <c r="K912" s="358">
        <f>SUM(K913:K913)</f>
        <v>5340000000</v>
      </c>
      <c r="L912" s="358">
        <f>SUM(L913:L913)</f>
        <v>5340000000</v>
      </c>
      <c r="M912" s="789">
        <f t="shared" si="211"/>
        <v>16020000000</v>
      </c>
    </row>
    <row r="913" spans="1:13" x14ac:dyDescent="0.45">
      <c r="A913" s="790">
        <v>23040102</v>
      </c>
      <c r="B913" s="791"/>
      <c r="C913" s="792"/>
      <c r="D913" s="792"/>
      <c r="E913" s="791"/>
      <c r="F913" s="793" t="s">
        <v>508</v>
      </c>
      <c r="G913" s="311">
        <v>5340000000</v>
      </c>
      <c r="H913" s="311">
        <v>1197300000</v>
      </c>
      <c r="I913" s="311"/>
      <c r="J913" s="311">
        <v>5340000000</v>
      </c>
      <c r="K913" s="311">
        <v>5340000000</v>
      </c>
      <c r="L913" s="311">
        <v>5340000000</v>
      </c>
      <c r="M913" s="789">
        <f t="shared" si="211"/>
        <v>16020000000</v>
      </c>
    </row>
    <row r="914" spans="1:13" x14ac:dyDescent="0.45">
      <c r="A914" s="795"/>
      <c r="B914" s="795"/>
      <c r="C914" s="795"/>
      <c r="D914" s="795"/>
      <c r="E914" s="795"/>
      <c r="F914" s="785" t="s">
        <v>85</v>
      </c>
      <c r="G914" s="790"/>
      <c r="H914" s="809"/>
      <c r="I914" s="797"/>
      <c r="J914" s="809"/>
      <c r="K914" s="809"/>
      <c r="L914" s="809"/>
      <c r="M914" s="80">
        <f t="shared" ref="M914:M920" si="215">SUM(J914:L914)</f>
        <v>0</v>
      </c>
    </row>
    <row r="915" spans="1:13" x14ac:dyDescent="0.45">
      <c r="A915" s="799"/>
      <c r="B915" s="799"/>
      <c r="C915" s="799"/>
      <c r="D915" s="799"/>
      <c r="E915" s="799"/>
      <c r="F915" s="810"/>
      <c r="G915" s="811"/>
      <c r="H915" s="812"/>
      <c r="I915" s="797"/>
      <c r="J915" s="812"/>
      <c r="K915" s="812"/>
      <c r="L915" s="812"/>
      <c r="M915" s="80">
        <f t="shared" si="215"/>
        <v>0</v>
      </c>
    </row>
    <row r="916" spans="1:13" x14ac:dyDescent="0.45">
      <c r="A916" s="799"/>
      <c r="B916" s="799"/>
      <c r="C916" s="799"/>
      <c r="D916" s="799"/>
      <c r="E916" s="799"/>
      <c r="F916" s="800" t="s">
        <v>86</v>
      </c>
      <c r="G916" s="805"/>
      <c r="H916" s="813"/>
      <c r="I916" s="805"/>
      <c r="J916" s="813"/>
      <c r="K916" s="813"/>
      <c r="L916" s="813"/>
      <c r="M916" s="80">
        <f t="shared" si="215"/>
        <v>0</v>
      </c>
    </row>
    <row r="917" spans="1:13" x14ac:dyDescent="0.45">
      <c r="A917" s="799"/>
      <c r="B917" s="799"/>
      <c r="C917" s="799"/>
      <c r="D917" s="799"/>
      <c r="E917" s="799"/>
      <c r="F917" s="800" t="s">
        <v>87</v>
      </c>
      <c r="G917" s="805">
        <f>SUM(G864)</f>
        <v>500000000</v>
      </c>
      <c r="H917" s="805">
        <f t="shared" ref="H917:L917" si="216">SUM(H864)</f>
        <v>0</v>
      </c>
      <c r="I917" s="805">
        <f t="shared" si="216"/>
        <v>0</v>
      </c>
      <c r="J917" s="805">
        <f t="shared" si="216"/>
        <v>500000000</v>
      </c>
      <c r="K917" s="805">
        <f>SUM(K864)</f>
        <v>827000000</v>
      </c>
      <c r="L917" s="805">
        <f t="shared" si="216"/>
        <v>827000000</v>
      </c>
      <c r="M917" s="80">
        <f t="shared" si="215"/>
        <v>2154000000</v>
      </c>
    </row>
    <row r="918" spans="1:13" x14ac:dyDescent="0.45">
      <c r="A918" s="799"/>
      <c r="B918" s="799"/>
      <c r="C918" s="799"/>
      <c r="D918" s="799"/>
      <c r="E918" s="799"/>
      <c r="F918" s="800" t="s">
        <v>69</v>
      </c>
      <c r="G918" s="805">
        <f>SUM(G898)</f>
        <v>5500000000</v>
      </c>
      <c r="H918" s="805">
        <f t="shared" ref="H918:L918" si="217">SUM(H898)</f>
        <v>1197300000</v>
      </c>
      <c r="I918" s="805">
        <f t="shared" si="217"/>
        <v>0</v>
      </c>
      <c r="J918" s="805">
        <f t="shared" si="217"/>
        <v>5500000000</v>
      </c>
      <c r="K918" s="805">
        <f t="shared" si="217"/>
        <v>5575000000</v>
      </c>
      <c r="L918" s="805">
        <f t="shared" si="217"/>
        <v>5575000000</v>
      </c>
      <c r="M918" s="80">
        <f t="shared" si="215"/>
        <v>16650000000</v>
      </c>
    </row>
    <row r="919" spans="1:13" x14ac:dyDescent="0.45">
      <c r="A919" s="799"/>
      <c r="B919" s="799"/>
      <c r="C919" s="799"/>
      <c r="D919" s="799"/>
      <c r="E919" s="799"/>
      <c r="F919" s="800"/>
      <c r="G919" s="805"/>
      <c r="H919" s="813"/>
      <c r="I919" s="805"/>
      <c r="J919" s="813"/>
      <c r="K919" s="813"/>
      <c r="L919" s="813"/>
      <c r="M919" s="80">
        <f t="shared" si="215"/>
        <v>0</v>
      </c>
    </row>
    <row r="920" spans="1:13" x14ac:dyDescent="0.45">
      <c r="A920" s="799"/>
      <c r="B920" s="799"/>
      <c r="C920" s="799"/>
      <c r="D920" s="799"/>
      <c r="E920" s="799"/>
      <c r="F920" s="800" t="s">
        <v>88</v>
      </c>
      <c r="G920" s="807">
        <f t="shared" ref="G920:L920" si="218">SUM(G916:G918)</f>
        <v>6000000000</v>
      </c>
      <c r="H920" s="807">
        <f t="shared" si="218"/>
        <v>1197300000</v>
      </c>
      <c r="I920" s="807">
        <f t="shared" si="218"/>
        <v>0</v>
      </c>
      <c r="J920" s="807">
        <f t="shared" si="218"/>
        <v>6000000000</v>
      </c>
      <c r="K920" s="807">
        <f t="shared" si="218"/>
        <v>6402000000</v>
      </c>
      <c r="L920" s="807">
        <f t="shared" si="218"/>
        <v>6402000000</v>
      </c>
      <c r="M920" s="80">
        <f t="shared" si="215"/>
        <v>18804000000</v>
      </c>
    </row>
    <row r="923" spans="1:13" x14ac:dyDescent="0.45">
      <c r="A923" s="931" t="s">
        <v>0</v>
      </c>
      <c r="B923" s="931"/>
      <c r="C923" s="931"/>
      <c r="D923" s="931"/>
      <c r="E923" s="931"/>
      <c r="F923" s="931"/>
      <c r="G923" s="931"/>
      <c r="H923" s="931"/>
      <c r="I923" s="931"/>
      <c r="J923" s="931"/>
      <c r="K923" s="931"/>
      <c r="L923" s="931"/>
      <c r="M923" s="931"/>
    </row>
    <row r="924" spans="1:13" x14ac:dyDescent="0.45">
      <c r="A924" s="930" t="s">
        <v>1339</v>
      </c>
      <c r="B924" s="930"/>
      <c r="C924" s="930"/>
      <c r="D924" s="930"/>
      <c r="E924" s="930"/>
      <c r="F924" s="930"/>
      <c r="G924" s="930"/>
      <c r="H924" s="930"/>
      <c r="I924" s="930"/>
      <c r="J924" s="930"/>
      <c r="K924" s="930"/>
      <c r="L924" s="930"/>
      <c r="M924" s="930"/>
    </row>
    <row r="925" spans="1:13" ht="74" x14ac:dyDescent="0.45">
      <c r="A925" s="781" t="s">
        <v>1</v>
      </c>
      <c r="B925" s="781" t="s">
        <v>2</v>
      </c>
      <c r="C925" s="781" t="s">
        <v>3</v>
      </c>
      <c r="D925" s="781" t="s">
        <v>4</v>
      </c>
      <c r="E925" s="781" t="s">
        <v>5</v>
      </c>
      <c r="F925" s="783" t="s">
        <v>6</v>
      </c>
      <c r="G925" s="781" t="s">
        <v>7</v>
      </c>
      <c r="H925" s="781" t="s">
        <v>8</v>
      </c>
      <c r="I925" s="781"/>
      <c r="J925" s="781" t="s">
        <v>9</v>
      </c>
      <c r="K925" s="781" t="s">
        <v>10</v>
      </c>
      <c r="L925" s="781" t="s">
        <v>11</v>
      </c>
      <c r="M925" s="784" t="s">
        <v>12</v>
      </c>
    </row>
    <row r="926" spans="1:13" x14ac:dyDescent="0.45">
      <c r="A926" s="790"/>
      <c r="B926" s="791"/>
      <c r="C926" s="792"/>
      <c r="D926" s="792"/>
      <c r="E926" s="791"/>
      <c r="F926" s="793"/>
      <c r="G926" s="311"/>
      <c r="H926" s="311"/>
      <c r="I926" s="311"/>
      <c r="J926" s="311"/>
      <c r="K926" s="311"/>
      <c r="L926" s="311"/>
      <c r="M926" s="81"/>
    </row>
    <row r="927" spans="1:13" x14ac:dyDescent="0.45">
      <c r="A927" s="785">
        <v>2</v>
      </c>
      <c r="B927" s="786"/>
      <c r="C927" s="787"/>
      <c r="D927" s="787"/>
      <c r="E927" s="786"/>
      <c r="F927" s="788" t="s">
        <v>18</v>
      </c>
      <c r="G927" s="358">
        <f>G928</f>
        <v>0</v>
      </c>
      <c r="H927" s="358">
        <f t="shared" ref="H927:L927" si="219">H928</f>
        <v>0</v>
      </c>
      <c r="I927" s="358">
        <f t="shared" si="219"/>
        <v>0</v>
      </c>
      <c r="J927" s="358">
        <f t="shared" si="219"/>
        <v>0</v>
      </c>
      <c r="K927" s="358">
        <f t="shared" si="219"/>
        <v>0</v>
      </c>
      <c r="L927" s="358">
        <f t="shared" si="219"/>
        <v>0</v>
      </c>
      <c r="M927" s="789">
        <f>J927+K927+L927</f>
        <v>0</v>
      </c>
    </row>
    <row r="928" spans="1:13" x14ac:dyDescent="0.45">
      <c r="A928" s="785">
        <v>22</v>
      </c>
      <c r="B928" s="786"/>
      <c r="C928" s="787"/>
      <c r="D928" s="787"/>
      <c r="E928" s="786"/>
      <c r="F928" s="788" t="s">
        <v>26</v>
      </c>
      <c r="G928" s="358"/>
      <c r="H928" s="358"/>
      <c r="I928" s="358"/>
      <c r="J928" s="358"/>
      <c r="K928" s="358"/>
      <c r="L928" s="358"/>
      <c r="M928" s="789">
        <f t="shared" ref="M928:M949" si="220">J928+K928+L928</f>
        <v>0</v>
      </c>
    </row>
    <row r="929" spans="1:13" x14ac:dyDescent="0.45">
      <c r="A929" s="785">
        <v>2202</v>
      </c>
      <c r="B929" s="786"/>
      <c r="C929" s="787"/>
      <c r="D929" s="787"/>
      <c r="E929" s="786"/>
      <c r="F929" s="788" t="s">
        <v>27</v>
      </c>
      <c r="G929" s="358">
        <f>G930+G934+G936+G939+G944+G946</f>
        <v>0</v>
      </c>
      <c r="H929" s="358">
        <f t="shared" ref="H929:L929" si="221">H930+H934+H936+H939+H944+H946</f>
        <v>0</v>
      </c>
      <c r="I929" s="358">
        <f t="shared" si="221"/>
        <v>0</v>
      </c>
      <c r="J929" s="358">
        <f t="shared" si="221"/>
        <v>50000000</v>
      </c>
      <c r="K929" s="358">
        <f t="shared" si="221"/>
        <v>50000000</v>
      </c>
      <c r="L929" s="358">
        <f t="shared" si="221"/>
        <v>50000000</v>
      </c>
      <c r="M929" s="789">
        <f t="shared" si="220"/>
        <v>150000000</v>
      </c>
    </row>
    <row r="930" spans="1:13" x14ac:dyDescent="0.45">
      <c r="A930" s="785">
        <v>220201</v>
      </c>
      <c r="B930" s="786"/>
      <c r="C930" s="787"/>
      <c r="D930" s="787"/>
      <c r="E930" s="786"/>
      <c r="F930" s="788" t="s">
        <v>28</v>
      </c>
      <c r="G930" s="358">
        <f>SUM(G931:G933)</f>
        <v>0</v>
      </c>
      <c r="H930" s="358">
        <f>SUM(H931:H933)</f>
        <v>0</v>
      </c>
      <c r="I930" s="358"/>
      <c r="J930" s="358">
        <f>SUM(J931:J933)</f>
        <v>25000000</v>
      </c>
      <c r="K930" s="358">
        <f>SUM(K931:K933)</f>
        <v>25000000</v>
      </c>
      <c r="L930" s="358">
        <f>SUM(L931:L933)</f>
        <v>25000000</v>
      </c>
      <c r="M930" s="789">
        <f t="shared" si="220"/>
        <v>75000000</v>
      </c>
    </row>
    <row r="931" spans="1:13" x14ac:dyDescent="0.45">
      <c r="A931" s="790">
        <v>22020101</v>
      </c>
      <c r="B931" s="791"/>
      <c r="C931" s="792"/>
      <c r="D931" s="792"/>
      <c r="E931" s="791"/>
      <c r="F931" s="793" t="s">
        <v>29</v>
      </c>
      <c r="G931" s="311"/>
      <c r="H931" s="311"/>
      <c r="I931" s="311"/>
      <c r="J931" s="311">
        <v>10000000</v>
      </c>
      <c r="K931" s="311">
        <v>10000000</v>
      </c>
      <c r="L931" s="311">
        <v>10000000</v>
      </c>
      <c r="M931" s="789">
        <f t="shared" si="220"/>
        <v>30000000</v>
      </c>
    </row>
    <row r="932" spans="1:13" x14ac:dyDescent="0.45">
      <c r="A932" s="790">
        <v>22020102</v>
      </c>
      <c r="B932" s="791"/>
      <c r="C932" s="792"/>
      <c r="D932" s="792"/>
      <c r="E932" s="791"/>
      <c r="F932" s="793" t="s">
        <v>30</v>
      </c>
      <c r="G932" s="311"/>
      <c r="H932" s="311"/>
      <c r="I932" s="311"/>
      <c r="J932" s="311">
        <v>5000000</v>
      </c>
      <c r="K932" s="311">
        <v>5000000</v>
      </c>
      <c r="L932" s="311">
        <v>5000000</v>
      </c>
      <c r="M932" s="789">
        <f t="shared" si="220"/>
        <v>15000000</v>
      </c>
    </row>
    <row r="933" spans="1:13" ht="37" x14ac:dyDescent="0.45">
      <c r="A933" s="790">
        <v>22020103</v>
      </c>
      <c r="B933" s="791"/>
      <c r="C933" s="792"/>
      <c r="D933" s="792"/>
      <c r="E933" s="791"/>
      <c r="F933" s="793" t="s">
        <v>219</v>
      </c>
      <c r="G933" s="311"/>
      <c r="H933" s="311"/>
      <c r="I933" s="311"/>
      <c r="J933" s="311">
        <v>10000000</v>
      </c>
      <c r="K933" s="311">
        <v>10000000</v>
      </c>
      <c r="L933" s="311">
        <v>10000000</v>
      </c>
      <c r="M933" s="789">
        <f t="shared" si="220"/>
        <v>30000000</v>
      </c>
    </row>
    <row r="934" spans="1:13" x14ac:dyDescent="0.45">
      <c r="A934" s="785">
        <v>220202</v>
      </c>
      <c r="B934" s="786"/>
      <c r="C934" s="787"/>
      <c r="D934" s="787"/>
      <c r="E934" s="786"/>
      <c r="F934" s="788" t="s">
        <v>31</v>
      </c>
      <c r="G934" s="358">
        <f>SUM(G935:G935)</f>
        <v>0</v>
      </c>
      <c r="H934" s="358">
        <f>SUM(H935:H935)</f>
        <v>0</v>
      </c>
      <c r="I934" s="358"/>
      <c r="J934" s="358">
        <f>SUM(J935:J935)</f>
        <v>500000</v>
      </c>
      <c r="K934" s="358">
        <f>SUM(K935:K935)</f>
        <v>500000</v>
      </c>
      <c r="L934" s="358">
        <f>SUM(L935:L935)</f>
        <v>500000</v>
      </c>
      <c r="M934" s="789">
        <f t="shared" si="220"/>
        <v>1500000</v>
      </c>
    </row>
    <row r="935" spans="1:13" x14ac:dyDescent="0.45">
      <c r="A935" s="790">
        <v>22020201</v>
      </c>
      <c r="B935" s="791"/>
      <c r="C935" s="792"/>
      <c r="D935" s="792"/>
      <c r="E935" s="791"/>
      <c r="F935" s="793" t="s">
        <v>32</v>
      </c>
      <c r="G935" s="311"/>
      <c r="H935" s="311"/>
      <c r="I935" s="311"/>
      <c r="J935" s="311">
        <v>500000</v>
      </c>
      <c r="K935" s="311">
        <v>500000</v>
      </c>
      <c r="L935" s="311">
        <v>500000</v>
      </c>
      <c r="M935" s="789">
        <f t="shared" si="220"/>
        <v>1500000</v>
      </c>
    </row>
    <row r="936" spans="1:13" x14ac:dyDescent="0.45">
      <c r="A936" s="785">
        <v>220203</v>
      </c>
      <c r="B936" s="786"/>
      <c r="C936" s="787"/>
      <c r="D936" s="787"/>
      <c r="E936" s="786"/>
      <c r="F936" s="788" t="s">
        <v>37</v>
      </c>
      <c r="G936" s="358">
        <f>SUM(G937:G938)</f>
        <v>0</v>
      </c>
      <c r="H936" s="358">
        <f>SUM(H937:H938)</f>
        <v>0</v>
      </c>
      <c r="I936" s="358"/>
      <c r="J936" s="358">
        <f>SUM(J937:J938)</f>
        <v>3000000</v>
      </c>
      <c r="K936" s="358">
        <f>SUM(K937:K938)</f>
        <v>3000000</v>
      </c>
      <c r="L936" s="358">
        <f>SUM(L937:L938)</f>
        <v>3000000</v>
      </c>
      <c r="M936" s="789">
        <f t="shared" si="220"/>
        <v>9000000</v>
      </c>
    </row>
    <row r="937" spans="1:13" ht="37" x14ac:dyDescent="0.45">
      <c r="A937" s="790">
        <v>22020301</v>
      </c>
      <c r="B937" s="791"/>
      <c r="C937" s="792"/>
      <c r="D937" s="792"/>
      <c r="E937" s="791"/>
      <c r="F937" s="793" t="s">
        <v>38</v>
      </c>
      <c r="G937" s="311"/>
      <c r="H937" s="311"/>
      <c r="I937" s="311"/>
      <c r="J937" s="311">
        <v>2500000</v>
      </c>
      <c r="K937" s="311">
        <v>2500000</v>
      </c>
      <c r="L937" s="311">
        <v>2500000</v>
      </c>
      <c r="M937" s="789">
        <f t="shared" si="220"/>
        <v>7500000</v>
      </c>
    </row>
    <row r="938" spans="1:13" x14ac:dyDescent="0.45">
      <c r="A938" s="790">
        <v>22020305</v>
      </c>
      <c r="B938" s="791"/>
      <c r="C938" s="792"/>
      <c r="D938" s="792"/>
      <c r="E938" s="791"/>
      <c r="F938" s="793" t="s">
        <v>41</v>
      </c>
      <c r="G938" s="311"/>
      <c r="H938" s="311"/>
      <c r="I938" s="311"/>
      <c r="J938" s="311">
        <v>500000</v>
      </c>
      <c r="K938" s="311">
        <v>500000</v>
      </c>
      <c r="L938" s="311">
        <v>500000</v>
      </c>
      <c r="M938" s="789">
        <f t="shared" si="220"/>
        <v>1500000</v>
      </c>
    </row>
    <row r="939" spans="1:13" x14ac:dyDescent="0.45">
      <c r="A939" s="785">
        <v>220204</v>
      </c>
      <c r="B939" s="786"/>
      <c r="C939" s="787"/>
      <c r="D939" s="787"/>
      <c r="E939" s="786"/>
      <c r="F939" s="788" t="s">
        <v>42</v>
      </c>
      <c r="G939" s="358">
        <f>SUM(G940:G943)</f>
        <v>0</v>
      </c>
      <c r="H939" s="358">
        <f>SUM(H940:H943)</f>
        <v>0</v>
      </c>
      <c r="I939" s="358"/>
      <c r="J939" s="358">
        <f>SUM(J940:J943)</f>
        <v>12500000</v>
      </c>
      <c r="K939" s="358">
        <f>SUM(K940:K943)</f>
        <v>12500000</v>
      </c>
      <c r="L939" s="358">
        <f>SUM(L940:L943)</f>
        <v>12500000</v>
      </c>
      <c r="M939" s="789">
        <f t="shared" si="220"/>
        <v>37500000</v>
      </c>
    </row>
    <row r="940" spans="1:13" ht="37" x14ac:dyDescent="0.45">
      <c r="A940" s="790">
        <v>22020401</v>
      </c>
      <c r="B940" s="791"/>
      <c r="C940" s="792"/>
      <c r="D940" s="792"/>
      <c r="E940" s="791"/>
      <c r="F940" s="793" t="s">
        <v>43</v>
      </c>
      <c r="G940" s="311"/>
      <c r="H940" s="311"/>
      <c r="I940" s="311"/>
      <c r="J940" s="311">
        <v>1500000</v>
      </c>
      <c r="K940" s="311">
        <v>1500000</v>
      </c>
      <c r="L940" s="311">
        <v>1500000</v>
      </c>
      <c r="M940" s="789">
        <f t="shared" si="220"/>
        <v>4500000</v>
      </c>
    </row>
    <row r="941" spans="1:13" x14ac:dyDescent="0.45">
      <c r="A941" s="790">
        <v>22020402</v>
      </c>
      <c r="B941" s="791"/>
      <c r="C941" s="792"/>
      <c r="D941" s="792"/>
      <c r="E941" s="791"/>
      <c r="F941" s="793" t="s">
        <v>44</v>
      </c>
      <c r="G941" s="311"/>
      <c r="H941" s="311"/>
      <c r="I941" s="311"/>
      <c r="J941" s="311">
        <v>1000000</v>
      </c>
      <c r="K941" s="311">
        <v>1000000</v>
      </c>
      <c r="L941" s="311">
        <v>1000000</v>
      </c>
      <c r="M941" s="789">
        <f t="shared" si="220"/>
        <v>3000000</v>
      </c>
    </row>
    <row r="942" spans="1:13" x14ac:dyDescent="0.45">
      <c r="A942" s="790">
        <v>22020405</v>
      </c>
      <c r="B942" s="791"/>
      <c r="C942" s="792"/>
      <c r="D942" s="792"/>
      <c r="E942" s="791"/>
      <c r="F942" s="793" t="s">
        <v>47</v>
      </c>
      <c r="G942" s="311"/>
      <c r="H942" s="311"/>
      <c r="I942" s="311"/>
      <c r="J942" s="311">
        <v>5000000</v>
      </c>
      <c r="K942" s="311">
        <v>5000000</v>
      </c>
      <c r="L942" s="311">
        <v>5000000</v>
      </c>
      <c r="M942" s="789">
        <f t="shared" si="220"/>
        <v>15000000</v>
      </c>
    </row>
    <row r="943" spans="1:13" x14ac:dyDescent="0.45">
      <c r="A943" s="790">
        <v>22020406</v>
      </c>
      <c r="B943" s="791"/>
      <c r="C943" s="792"/>
      <c r="D943" s="792"/>
      <c r="E943" s="791"/>
      <c r="F943" s="793" t="s">
        <v>48</v>
      </c>
      <c r="G943" s="311"/>
      <c r="H943" s="311"/>
      <c r="I943" s="311"/>
      <c r="J943" s="311">
        <v>5000000</v>
      </c>
      <c r="K943" s="311">
        <v>5000000</v>
      </c>
      <c r="L943" s="311">
        <v>5000000</v>
      </c>
      <c r="M943" s="789">
        <f t="shared" si="220"/>
        <v>15000000</v>
      </c>
    </row>
    <row r="944" spans="1:13" x14ac:dyDescent="0.45">
      <c r="A944" s="785">
        <v>220205</v>
      </c>
      <c r="B944" s="786"/>
      <c r="C944" s="787"/>
      <c r="D944" s="787"/>
      <c r="E944" s="786"/>
      <c r="F944" s="788" t="s">
        <v>49</v>
      </c>
      <c r="G944" s="358">
        <f>G945</f>
        <v>0</v>
      </c>
      <c r="H944" s="358">
        <f t="shared" ref="H944:L944" si="222">H945</f>
        <v>0</v>
      </c>
      <c r="I944" s="358">
        <f t="shared" si="222"/>
        <v>0</v>
      </c>
      <c r="J944" s="358">
        <f t="shared" si="222"/>
        <v>5000000</v>
      </c>
      <c r="K944" s="358">
        <f t="shared" si="222"/>
        <v>5000000</v>
      </c>
      <c r="L944" s="358">
        <f t="shared" si="222"/>
        <v>5000000</v>
      </c>
      <c r="M944" s="789">
        <f t="shared" si="220"/>
        <v>15000000</v>
      </c>
    </row>
    <row r="945" spans="1:13" x14ac:dyDescent="0.45">
      <c r="A945" s="790">
        <v>22020501</v>
      </c>
      <c r="B945" s="791"/>
      <c r="C945" s="792"/>
      <c r="D945" s="792"/>
      <c r="E945" s="791"/>
      <c r="F945" s="793" t="s">
        <v>50</v>
      </c>
      <c r="G945" s="311"/>
      <c r="H945" s="311"/>
      <c r="I945" s="311"/>
      <c r="J945" s="311">
        <v>5000000</v>
      </c>
      <c r="K945" s="311">
        <v>5000000</v>
      </c>
      <c r="L945" s="311">
        <v>5000000</v>
      </c>
      <c r="M945" s="789">
        <f t="shared" si="220"/>
        <v>15000000</v>
      </c>
    </row>
    <row r="946" spans="1:13" x14ac:dyDescent="0.45">
      <c r="A946" s="785">
        <v>220210</v>
      </c>
      <c r="B946" s="786"/>
      <c r="C946" s="787"/>
      <c r="D946" s="787"/>
      <c r="E946" s="786"/>
      <c r="F946" s="788" t="s">
        <v>57</v>
      </c>
      <c r="G946" s="358">
        <f>SUM(G947:G949)</f>
        <v>0</v>
      </c>
      <c r="H946" s="358">
        <f>SUM(H947:H949)</f>
        <v>0</v>
      </c>
      <c r="I946" s="358"/>
      <c r="J946" s="358">
        <f>SUM(J947:J949)</f>
        <v>4000000</v>
      </c>
      <c r="K946" s="358">
        <f>SUM(K947:K949)</f>
        <v>4000000</v>
      </c>
      <c r="L946" s="358">
        <f>SUM(L947:L949)</f>
        <v>4000000</v>
      </c>
      <c r="M946" s="789">
        <f t="shared" si="220"/>
        <v>12000000</v>
      </c>
    </row>
    <row r="947" spans="1:13" x14ac:dyDescent="0.45">
      <c r="A947" s="790">
        <v>22021001</v>
      </c>
      <c r="B947" s="791"/>
      <c r="C947" s="792"/>
      <c r="D947" s="792"/>
      <c r="E947" s="791"/>
      <c r="F947" s="793" t="s">
        <v>58</v>
      </c>
      <c r="G947" s="311"/>
      <c r="H947" s="311"/>
      <c r="I947" s="311"/>
      <c r="J947" s="311">
        <v>1000000</v>
      </c>
      <c r="K947" s="311">
        <v>1000000</v>
      </c>
      <c r="L947" s="311">
        <v>1000000</v>
      </c>
      <c r="M947" s="789">
        <f t="shared" si="220"/>
        <v>3000000</v>
      </c>
    </row>
    <row r="948" spans="1:13" x14ac:dyDescent="0.45">
      <c r="A948" s="790">
        <v>22021002</v>
      </c>
      <c r="B948" s="791"/>
      <c r="C948" s="792"/>
      <c r="D948" s="792"/>
      <c r="E948" s="791"/>
      <c r="F948" s="793" t="s">
        <v>59</v>
      </c>
      <c r="G948" s="311"/>
      <c r="H948" s="311"/>
      <c r="I948" s="311"/>
      <c r="J948" s="311">
        <v>2000000</v>
      </c>
      <c r="K948" s="311">
        <v>2000000</v>
      </c>
      <c r="L948" s="311">
        <v>2000000</v>
      </c>
      <c r="M948" s="789">
        <f t="shared" si="220"/>
        <v>6000000</v>
      </c>
    </row>
    <row r="949" spans="1:13" x14ac:dyDescent="0.45">
      <c r="A949" s="790">
        <v>22021007</v>
      </c>
      <c r="B949" s="791"/>
      <c r="C949" s="792"/>
      <c r="D949" s="792"/>
      <c r="E949" s="791"/>
      <c r="F949" s="793" t="s">
        <v>63</v>
      </c>
      <c r="G949" s="311"/>
      <c r="H949" s="311"/>
      <c r="I949" s="311"/>
      <c r="J949" s="311">
        <v>1000000</v>
      </c>
      <c r="K949" s="311">
        <v>1000000</v>
      </c>
      <c r="L949" s="311">
        <v>1000000</v>
      </c>
      <c r="M949" s="789">
        <f t="shared" si="220"/>
        <v>3000000</v>
      </c>
    </row>
    <row r="950" spans="1:13" x14ac:dyDescent="0.45">
      <c r="F950" s="796" t="s">
        <v>85</v>
      </c>
      <c r="G950" s="795"/>
      <c r="H950" s="795"/>
      <c r="I950" s="797"/>
      <c r="J950" s="795"/>
      <c r="K950" s="795"/>
      <c r="L950" s="795"/>
      <c r="M950" s="798"/>
    </row>
    <row r="951" spans="1:13" x14ac:dyDescent="0.45">
      <c r="F951" s="800"/>
      <c r="G951" s="801"/>
      <c r="H951" s="802"/>
      <c r="I951" s="797"/>
      <c r="J951" s="803"/>
      <c r="K951" s="803"/>
      <c r="L951" s="803"/>
      <c r="M951" s="804"/>
    </row>
    <row r="952" spans="1:13" x14ac:dyDescent="0.45">
      <c r="F952" s="800" t="s">
        <v>86</v>
      </c>
      <c r="G952" s="805"/>
      <c r="H952" s="805"/>
      <c r="I952" s="805"/>
      <c r="J952" s="805"/>
      <c r="K952" s="805"/>
      <c r="L952" s="805"/>
      <c r="M952" s="806">
        <f>SUM(J952:L952)</f>
        <v>0</v>
      </c>
    </row>
    <row r="953" spans="1:13" x14ac:dyDescent="0.45">
      <c r="F953" s="800" t="s">
        <v>87</v>
      </c>
      <c r="G953" s="805">
        <f>SUM(G929)</f>
        <v>0</v>
      </c>
      <c r="H953" s="805">
        <f t="shared" ref="H953:L953" si="223">SUM(H929)</f>
        <v>0</v>
      </c>
      <c r="I953" s="805">
        <f t="shared" si="223"/>
        <v>0</v>
      </c>
      <c r="J953" s="805">
        <f t="shared" si="223"/>
        <v>50000000</v>
      </c>
      <c r="K953" s="805">
        <f t="shared" si="223"/>
        <v>50000000</v>
      </c>
      <c r="L953" s="805">
        <f t="shared" si="223"/>
        <v>50000000</v>
      </c>
      <c r="M953" s="806">
        <f t="shared" ref="M953:M956" si="224">SUM(J953:L953)</f>
        <v>150000000</v>
      </c>
    </row>
    <row r="954" spans="1:13" x14ac:dyDescent="0.45">
      <c r="F954" s="800" t="s">
        <v>69</v>
      </c>
      <c r="G954" s="805"/>
      <c r="H954" s="805"/>
      <c r="I954" s="805"/>
      <c r="J954" s="805"/>
      <c r="K954" s="805"/>
      <c r="L954" s="805"/>
      <c r="M954" s="806">
        <f t="shared" si="224"/>
        <v>0</v>
      </c>
    </row>
    <row r="955" spans="1:13" x14ac:dyDescent="0.45">
      <c r="F955" s="800"/>
      <c r="G955" s="805"/>
      <c r="H955" s="805"/>
      <c r="I955" s="805"/>
      <c r="J955" s="805"/>
      <c r="K955" s="805"/>
      <c r="L955" s="805"/>
      <c r="M955" s="806">
        <f t="shared" si="224"/>
        <v>0</v>
      </c>
    </row>
    <row r="956" spans="1:13" x14ac:dyDescent="0.45">
      <c r="F956" s="800" t="s">
        <v>88</v>
      </c>
      <c r="G956" s="807">
        <f>SUM(G952:G954)</f>
        <v>0</v>
      </c>
      <c r="H956" s="807">
        <f t="shared" ref="H956:L956" si="225">SUM(H952:H954)</f>
        <v>0</v>
      </c>
      <c r="I956" s="807"/>
      <c r="J956" s="807">
        <f t="shared" si="225"/>
        <v>50000000</v>
      </c>
      <c r="K956" s="807">
        <f t="shared" si="225"/>
        <v>50000000</v>
      </c>
      <c r="L956" s="807">
        <f t="shared" si="225"/>
        <v>50000000</v>
      </c>
      <c r="M956" s="806">
        <f t="shared" si="224"/>
        <v>150000000</v>
      </c>
    </row>
    <row r="959" spans="1:13" x14ac:dyDescent="0.45">
      <c r="A959" s="931" t="s">
        <v>0</v>
      </c>
      <c r="B959" s="931"/>
      <c r="C959" s="931"/>
      <c r="D959" s="931"/>
      <c r="E959" s="931"/>
      <c r="F959" s="931"/>
      <c r="G959" s="931"/>
      <c r="H959" s="931"/>
      <c r="I959" s="931"/>
      <c r="J959" s="931"/>
      <c r="K959" s="931"/>
      <c r="L959" s="931"/>
      <c r="M959" s="931"/>
    </row>
    <row r="960" spans="1:13" x14ac:dyDescent="0.45">
      <c r="A960" s="930" t="s">
        <v>1340</v>
      </c>
      <c r="B960" s="930"/>
      <c r="C960" s="930"/>
      <c r="D960" s="930"/>
      <c r="E960" s="930"/>
      <c r="F960" s="930"/>
      <c r="G960" s="930"/>
      <c r="H960" s="930"/>
      <c r="I960" s="930"/>
      <c r="J960" s="930"/>
      <c r="K960" s="930"/>
      <c r="L960" s="930"/>
      <c r="M960" s="930"/>
    </row>
    <row r="961" spans="1:13" ht="74" x14ac:dyDescent="0.45">
      <c r="A961" s="781" t="s">
        <v>1</v>
      </c>
      <c r="B961" s="781" t="s">
        <v>2</v>
      </c>
      <c r="C961" s="781" t="s">
        <v>3</v>
      </c>
      <c r="D961" s="781" t="s">
        <v>4</v>
      </c>
      <c r="E961" s="781" t="s">
        <v>5</v>
      </c>
      <c r="F961" s="783" t="s">
        <v>6</v>
      </c>
      <c r="G961" s="781" t="s">
        <v>7</v>
      </c>
      <c r="H961" s="781" t="s">
        <v>8</v>
      </c>
      <c r="I961" s="781"/>
      <c r="J961" s="781" t="s">
        <v>9</v>
      </c>
      <c r="K961" s="781" t="s">
        <v>10</v>
      </c>
      <c r="L961" s="781" t="s">
        <v>11</v>
      </c>
      <c r="M961" s="784" t="s">
        <v>12</v>
      </c>
    </row>
    <row r="962" spans="1:13" x14ac:dyDescent="0.45">
      <c r="A962" s="790"/>
      <c r="B962" s="791"/>
      <c r="C962" s="792"/>
      <c r="D962" s="792"/>
      <c r="E962" s="791"/>
      <c r="F962" s="793"/>
      <c r="G962" s="311"/>
      <c r="H962" s="311"/>
      <c r="I962" s="311"/>
      <c r="J962" s="311"/>
      <c r="K962" s="311"/>
      <c r="L962" s="311"/>
      <c r="M962" s="81"/>
    </row>
    <row r="963" spans="1:13" x14ac:dyDescent="0.45">
      <c r="A963" s="785">
        <v>2</v>
      </c>
      <c r="B963" s="786"/>
      <c r="C963" s="787"/>
      <c r="D963" s="787"/>
      <c r="E963" s="786"/>
      <c r="F963" s="788" t="s">
        <v>18</v>
      </c>
      <c r="G963" s="358">
        <f>G964+G973+G1014+G974</f>
        <v>6211907370.5299997</v>
      </c>
      <c r="H963" s="358">
        <f t="shared" ref="H963:L963" si="226">H964+H973+H1014+H974</f>
        <v>4288953430</v>
      </c>
      <c r="I963" s="358">
        <f t="shared" si="226"/>
        <v>0</v>
      </c>
      <c r="J963" s="358">
        <f t="shared" si="226"/>
        <v>5808757342.5799999</v>
      </c>
      <c r="K963" s="358">
        <f t="shared" si="226"/>
        <v>5693916342.5799999</v>
      </c>
      <c r="L963" s="358">
        <f t="shared" si="226"/>
        <v>5693916342.5799999</v>
      </c>
      <c r="M963" s="789">
        <f>J963+K963+L963</f>
        <v>17196590027.739998</v>
      </c>
    </row>
    <row r="964" spans="1:13" x14ac:dyDescent="0.45">
      <c r="A964" s="785">
        <v>21</v>
      </c>
      <c r="B964" s="786"/>
      <c r="C964" s="787"/>
      <c r="D964" s="787"/>
      <c r="E964" s="786"/>
      <c r="F964" s="788" t="s">
        <v>19</v>
      </c>
      <c r="G964" s="358">
        <v>1889107370.53</v>
      </c>
      <c r="H964" s="358">
        <f t="shared" ref="H964:I964" si="227">H965+H968</f>
        <v>0</v>
      </c>
      <c r="I964" s="358">
        <f t="shared" si="227"/>
        <v>0</v>
      </c>
      <c r="J964" s="358">
        <v>1662636842.5799999</v>
      </c>
      <c r="K964" s="358">
        <v>1662636842.5799999</v>
      </c>
      <c r="L964" s="358">
        <v>1662636842.5799999</v>
      </c>
      <c r="M964" s="789">
        <f t="shared" ref="M964:M1012" si="228">J964+K964+L964</f>
        <v>4987910527.7399998</v>
      </c>
    </row>
    <row r="965" spans="1:13" x14ac:dyDescent="0.45">
      <c r="A965" s="785">
        <v>2101</v>
      </c>
      <c r="B965" s="786"/>
      <c r="C965" s="787"/>
      <c r="D965" s="787"/>
      <c r="E965" s="786"/>
      <c r="F965" s="788" t="s">
        <v>20</v>
      </c>
      <c r="G965" s="358">
        <v>830192074.52999997</v>
      </c>
      <c r="H965" s="358">
        <f t="shared" ref="H965:I966" si="229">H966</f>
        <v>0</v>
      </c>
      <c r="I965" s="358"/>
      <c r="J965" s="358">
        <v>830192074.52999997</v>
      </c>
      <c r="K965" s="358">
        <v>830192074.52999997</v>
      </c>
      <c r="L965" s="358">
        <v>830192074.52999997</v>
      </c>
      <c r="M965" s="789">
        <f t="shared" si="228"/>
        <v>2490576223.5900002</v>
      </c>
    </row>
    <row r="966" spans="1:13" x14ac:dyDescent="0.45">
      <c r="A966" s="785">
        <v>210101</v>
      </c>
      <c r="B966" s="786"/>
      <c r="C966" s="787"/>
      <c r="D966" s="787"/>
      <c r="E966" s="786"/>
      <c r="F966" s="788" t="s">
        <v>21</v>
      </c>
      <c r="G966" s="358">
        <v>830192074.52999997</v>
      </c>
      <c r="H966" s="358">
        <f t="shared" si="229"/>
        <v>0</v>
      </c>
      <c r="I966" s="358">
        <f t="shared" si="229"/>
        <v>0</v>
      </c>
      <c r="J966" s="358">
        <v>830192074.52999997</v>
      </c>
      <c r="K966" s="358">
        <v>830192074.52999997</v>
      </c>
      <c r="L966" s="358">
        <v>830192074.52999997</v>
      </c>
      <c r="M966" s="789">
        <f t="shared" si="228"/>
        <v>2490576223.5900002</v>
      </c>
    </row>
    <row r="967" spans="1:13" x14ac:dyDescent="0.45">
      <c r="A967" s="790">
        <v>21010101</v>
      </c>
      <c r="B967" s="791"/>
      <c r="C967" s="792"/>
      <c r="D967" s="792"/>
      <c r="E967" s="791"/>
      <c r="F967" s="793" t="s">
        <v>20</v>
      </c>
      <c r="G967" s="311">
        <v>830192074.52999997</v>
      </c>
      <c r="H967" s="311"/>
      <c r="I967" s="311"/>
      <c r="J967" s="311">
        <v>830192074.52999997</v>
      </c>
      <c r="K967" s="311">
        <v>830192074.52999997</v>
      </c>
      <c r="L967" s="311">
        <v>830192074.52999997</v>
      </c>
      <c r="M967" s="789">
        <f t="shared" si="228"/>
        <v>2490576223.5900002</v>
      </c>
    </row>
    <row r="968" spans="1:13" x14ac:dyDescent="0.45">
      <c r="A968" s="785">
        <v>2102</v>
      </c>
      <c r="B968" s="786"/>
      <c r="C968" s="787"/>
      <c r="D968" s="787"/>
      <c r="E968" s="786"/>
      <c r="F968" s="788" t="s">
        <v>22</v>
      </c>
      <c r="G968" s="358">
        <v>1058915296</v>
      </c>
      <c r="H968" s="358">
        <f t="shared" ref="H968:I968" si="230">H969</f>
        <v>0</v>
      </c>
      <c r="I968" s="358">
        <f t="shared" si="230"/>
        <v>0</v>
      </c>
      <c r="J968" s="358">
        <v>832444768.04999995</v>
      </c>
      <c r="K968" s="358">
        <v>832444768.04999995</v>
      </c>
      <c r="L968" s="358">
        <v>832444768.04999995</v>
      </c>
      <c r="M968" s="789">
        <f t="shared" si="228"/>
        <v>2497334304.1499996</v>
      </c>
    </row>
    <row r="969" spans="1:13" x14ac:dyDescent="0.45">
      <c r="A969" s="785">
        <v>210201</v>
      </c>
      <c r="B969" s="786"/>
      <c r="C969" s="787"/>
      <c r="D969" s="787"/>
      <c r="E969" s="786"/>
      <c r="F969" s="788" t="s">
        <v>23</v>
      </c>
      <c r="G969" s="358">
        <v>1058915296</v>
      </c>
      <c r="H969" s="358">
        <f t="shared" ref="H969" si="231">H970+H971+H972</f>
        <v>0</v>
      </c>
      <c r="I969" s="358"/>
      <c r="J969" s="358">
        <v>832444768.04999995</v>
      </c>
      <c r="K969" s="358">
        <v>832444768.04999995</v>
      </c>
      <c r="L969" s="358">
        <v>832444768.04999995</v>
      </c>
      <c r="M969" s="789">
        <f t="shared" si="228"/>
        <v>2497334304.1499996</v>
      </c>
    </row>
    <row r="970" spans="1:13" x14ac:dyDescent="0.45">
      <c r="A970" s="790">
        <v>21020101</v>
      </c>
      <c r="B970" s="791"/>
      <c r="C970" s="792"/>
      <c r="D970" s="792"/>
      <c r="E970" s="791"/>
      <c r="F970" s="793" t="s">
        <v>24</v>
      </c>
      <c r="G970" s="311">
        <v>1045639350</v>
      </c>
      <c r="H970" s="311"/>
      <c r="I970" s="311"/>
      <c r="J970" s="311">
        <v>135639350</v>
      </c>
      <c r="K970" s="311">
        <v>135639350</v>
      </c>
      <c r="L970" s="311">
        <v>135639350</v>
      </c>
      <c r="M970" s="789">
        <f t="shared" si="228"/>
        <v>406918050</v>
      </c>
    </row>
    <row r="971" spans="1:13" x14ac:dyDescent="0.45">
      <c r="A971" s="790">
        <v>21020102</v>
      </c>
      <c r="B971" s="791"/>
      <c r="C971" s="792"/>
      <c r="D971" s="792"/>
      <c r="E971" s="791"/>
      <c r="F971" s="793" t="s">
        <v>25</v>
      </c>
      <c r="G971" s="311"/>
      <c r="H971" s="311"/>
      <c r="I971" s="311"/>
      <c r="J971" s="311">
        <v>7509890</v>
      </c>
      <c r="K971" s="311">
        <v>7509890</v>
      </c>
      <c r="L971" s="311">
        <v>7509890</v>
      </c>
      <c r="M971" s="789">
        <f t="shared" si="228"/>
        <v>22529670</v>
      </c>
    </row>
    <row r="972" spans="1:13" x14ac:dyDescent="0.45">
      <c r="A972" s="790">
        <v>21020103</v>
      </c>
      <c r="B972" s="791"/>
      <c r="C972" s="792"/>
      <c r="D972" s="792"/>
      <c r="E972" s="791"/>
      <c r="F972" s="793" t="s">
        <v>251</v>
      </c>
      <c r="G972" s="311">
        <v>13275946</v>
      </c>
      <c r="H972" s="311"/>
      <c r="I972" s="311"/>
      <c r="J972" s="311">
        <v>689295528.04999995</v>
      </c>
      <c r="K972" s="311">
        <v>689295528.04999995</v>
      </c>
      <c r="L972" s="311">
        <v>689295528.04999995</v>
      </c>
      <c r="M972" s="789">
        <f t="shared" si="228"/>
        <v>2067886584.1499999</v>
      </c>
    </row>
    <row r="973" spans="1:13" x14ac:dyDescent="0.45">
      <c r="A973" s="785">
        <v>22</v>
      </c>
      <c r="B973" s="786"/>
      <c r="C973" s="787"/>
      <c r="D973" s="787"/>
      <c r="E973" s="786"/>
      <c r="F973" s="788" t="s">
        <v>26</v>
      </c>
      <c r="G973" s="358">
        <f>G1010</f>
        <v>80000000</v>
      </c>
      <c r="H973" s="358">
        <f t="shared" ref="H973:L973" si="232">H1010</f>
        <v>11657143</v>
      </c>
      <c r="I973" s="358">
        <f t="shared" si="232"/>
        <v>0</v>
      </c>
      <c r="J973" s="358">
        <f t="shared" si="232"/>
        <v>20000000</v>
      </c>
      <c r="K973" s="358">
        <f t="shared" si="232"/>
        <v>80000000</v>
      </c>
      <c r="L973" s="358">
        <f t="shared" si="232"/>
        <v>80000000</v>
      </c>
      <c r="M973" s="789">
        <f t="shared" si="228"/>
        <v>180000000</v>
      </c>
    </row>
    <row r="974" spans="1:13" x14ac:dyDescent="0.45">
      <c r="A974" s="785">
        <v>2202</v>
      </c>
      <c r="B974" s="786"/>
      <c r="C974" s="787"/>
      <c r="D974" s="787"/>
      <c r="E974" s="786"/>
      <c r="F974" s="788" t="s">
        <v>27</v>
      </c>
      <c r="G974" s="358">
        <f>G975+G977+G980+G983+G987+G990+G993+G995+G997</f>
        <v>3905800000</v>
      </c>
      <c r="H974" s="358">
        <f t="shared" ref="H974:L974" si="233">H975+H977+H980+H983+H987+H990+H993+H995+H997</f>
        <v>4066446287</v>
      </c>
      <c r="I974" s="358">
        <f t="shared" si="233"/>
        <v>0</v>
      </c>
      <c r="J974" s="358">
        <f t="shared" si="233"/>
        <v>3570936500</v>
      </c>
      <c r="K974" s="358">
        <f t="shared" si="233"/>
        <v>3876279500</v>
      </c>
      <c r="L974" s="358">
        <f t="shared" si="233"/>
        <v>3876279500</v>
      </c>
      <c r="M974" s="789">
        <f t="shared" si="228"/>
        <v>11323495500</v>
      </c>
    </row>
    <row r="975" spans="1:13" x14ac:dyDescent="0.45">
      <c r="A975" s="785">
        <v>220201</v>
      </c>
      <c r="B975" s="786"/>
      <c r="C975" s="787"/>
      <c r="D975" s="787"/>
      <c r="E975" s="786"/>
      <c r="F975" s="788" t="s">
        <v>28</v>
      </c>
      <c r="G975" s="358">
        <f>SUM(G976:G976)</f>
        <v>1400000000</v>
      </c>
      <c r="H975" s="358">
        <f>SUM(H976:H976)</f>
        <v>942702860</v>
      </c>
      <c r="I975" s="358"/>
      <c r="J975" s="358">
        <f>SUM(J976:J976)</f>
        <v>20000000</v>
      </c>
      <c r="K975" s="358">
        <v>50000000</v>
      </c>
      <c r="L975" s="358">
        <v>50000000</v>
      </c>
      <c r="M975" s="789">
        <f t="shared" si="228"/>
        <v>120000000</v>
      </c>
    </row>
    <row r="976" spans="1:13" x14ac:dyDescent="0.45">
      <c r="A976" s="790">
        <v>22020102</v>
      </c>
      <c r="B976" s="791"/>
      <c r="C976" s="792"/>
      <c r="D976" s="792"/>
      <c r="E976" s="791"/>
      <c r="F976" s="793" t="s">
        <v>30</v>
      </c>
      <c r="G976" s="311">
        <v>1400000000</v>
      </c>
      <c r="H976" s="311">
        <v>942702860</v>
      </c>
      <c r="I976" s="311"/>
      <c r="J976" s="311">
        <v>20000000</v>
      </c>
      <c r="K976" s="311">
        <v>20000000</v>
      </c>
      <c r="L976" s="311">
        <v>20000000</v>
      </c>
      <c r="M976" s="789">
        <f t="shared" si="228"/>
        <v>60000000</v>
      </c>
    </row>
    <row r="977" spans="1:13" x14ac:dyDescent="0.45">
      <c r="A977" s="785">
        <v>220202</v>
      </c>
      <c r="B977" s="786"/>
      <c r="C977" s="787"/>
      <c r="D977" s="787"/>
      <c r="E977" s="786"/>
      <c r="F977" s="788" t="s">
        <v>31</v>
      </c>
      <c r="G977" s="358">
        <f>SUM(G978:G979)</f>
        <v>72000000</v>
      </c>
      <c r="H977" s="358">
        <f>SUM(H978:H979)</f>
        <v>7572000</v>
      </c>
      <c r="I977" s="358"/>
      <c r="J977" s="358">
        <f>SUM(J978:J979)</f>
        <v>7000000</v>
      </c>
      <c r="K977" s="358">
        <f>SUM(K978:K979)</f>
        <v>7000000</v>
      </c>
      <c r="L977" s="358">
        <f>SUM(L978:L979)</f>
        <v>7000000</v>
      </c>
      <c r="M977" s="789">
        <f t="shared" si="228"/>
        <v>21000000</v>
      </c>
    </row>
    <row r="978" spans="1:13" x14ac:dyDescent="0.45">
      <c r="A978" s="790">
        <v>22020201</v>
      </c>
      <c r="B978" s="791"/>
      <c r="C978" s="792"/>
      <c r="D978" s="792"/>
      <c r="E978" s="791"/>
      <c r="F978" s="793" t="s">
        <v>32</v>
      </c>
      <c r="G978" s="311">
        <v>70000000</v>
      </c>
      <c r="H978" s="311">
        <v>7572000</v>
      </c>
      <c r="I978" s="311"/>
      <c r="J978" s="311">
        <v>5000000</v>
      </c>
      <c r="K978" s="311">
        <v>5000000</v>
      </c>
      <c r="L978" s="311">
        <v>5000000</v>
      </c>
      <c r="M978" s="789">
        <f t="shared" si="228"/>
        <v>15000000</v>
      </c>
    </row>
    <row r="979" spans="1:13" x14ac:dyDescent="0.45">
      <c r="A979" s="790">
        <v>22020202</v>
      </c>
      <c r="B979" s="791"/>
      <c r="C979" s="792"/>
      <c r="D979" s="792"/>
      <c r="E979" s="791"/>
      <c r="F979" s="793" t="s">
        <v>33</v>
      </c>
      <c r="G979" s="311">
        <v>2000000</v>
      </c>
      <c r="H979" s="311"/>
      <c r="I979" s="311"/>
      <c r="J979" s="311">
        <v>2000000</v>
      </c>
      <c r="K979" s="311">
        <v>2000000</v>
      </c>
      <c r="L979" s="311">
        <v>2000000</v>
      </c>
      <c r="M979" s="789">
        <f t="shared" si="228"/>
        <v>6000000</v>
      </c>
    </row>
    <row r="980" spans="1:13" x14ac:dyDescent="0.45">
      <c r="A980" s="785">
        <v>220203</v>
      </c>
      <c r="B980" s="786"/>
      <c r="C980" s="787"/>
      <c r="D980" s="787"/>
      <c r="E980" s="786"/>
      <c r="F980" s="788" t="s">
        <v>37</v>
      </c>
      <c r="G980" s="358">
        <f>SUM(G981:G982)</f>
        <v>95000000</v>
      </c>
      <c r="H980" s="358">
        <f>SUM(H981:H982)</f>
        <v>54898286</v>
      </c>
      <c r="I980" s="358"/>
      <c r="J980" s="358">
        <f>SUM(J981:J982)</f>
        <v>40000000</v>
      </c>
      <c r="K980" s="358">
        <f>SUM(K981:K982)</f>
        <v>95000000</v>
      </c>
      <c r="L980" s="358">
        <f>SUM(L981:L982)</f>
        <v>95000000</v>
      </c>
      <c r="M980" s="789">
        <f t="shared" si="228"/>
        <v>230000000</v>
      </c>
    </row>
    <row r="981" spans="1:13" ht="37" x14ac:dyDescent="0.45">
      <c r="A981" s="790">
        <v>22020301</v>
      </c>
      <c r="B981" s="791"/>
      <c r="C981" s="792"/>
      <c r="D981" s="792"/>
      <c r="E981" s="791"/>
      <c r="F981" s="793" t="s">
        <v>38</v>
      </c>
      <c r="G981" s="311">
        <v>65000000</v>
      </c>
      <c r="H981" s="311">
        <v>40978286</v>
      </c>
      <c r="I981" s="311"/>
      <c r="J981" s="311">
        <v>25000000</v>
      </c>
      <c r="K981" s="311">
        <v>65000000</v>
      </c>
      <c r="L981" s="311">
        <v>65000000</v>
      </c>
      <c r="M981" s="789">
        <f t="shared" si="228"/>
        <v>155000000</v>
      </c>
    </row>
    <row r="982" spans="1:13" x14ac:dyDescent="0.45">
      <c r="A982" s="790">
        <v>22020309</v>
      </c>
      <c r="B982" s="791"/>
      <c r="C982" s="792"/>
      <c r="D982" s="792"/>
      <c r="E982" s="791"/>
      <c r="F982" s="793" t="s">
        <v>221</v>
      </c>
      <c r="G982" s="311">
        <v>30000000</v>
      </c>
      <c r="H982" s="311">
        <v>13920000</v>
      </c>
      <c r="I982" s="311"/>
      <c r="J982" s="311">
        <v>15000000</v>
      </c>
      <c r="K982" s="311">
        <v>30000000</v>
      </c>
      <c r="L982" s="311">
        <v>30000000</v>
      </c>
      <c r="M982" s="789">
        <f t="shared" si="228"/>
        <v>75000000</v>
      </c>
    </row>
    <row r="983" spans="1:13" x14ac:dyDescent="0.45">
      <c r="A983" s="785">
        <v>220204</v>
      </c>
      <c r="B983" s="786"/>
      <c r="C983" s="787"/>
      <c r="D983" s="787"/>
      <c r="E983" s="786"/>
      <c r="F983" s="788" t="s">
        <v>42</v>
      </c>
      <c r="G983" s="358">
        <f>SUM(G984:G986)</f>
        <v>15800000</v>
      </c>
      <c r="H983" s="358">
        <f>SUM(H984:H986)</f>
        <v>17640000</v>
      </c>
      <c r="I983" s="358"/>
      <c r="J983" s="358">
        <f>SUM(J984:J986)</f>
        <v>54372500</v>
      </c>
      <c r="K983" s="358">
        <f>SUM(K984:K986)</f>
        <v>24825000</v>
      </c>
      <c r="L983" s="358">
        <f>SUM(L984:L986)</f>
        <v>24825000</v>
      </c>
      <c r="M983" s="789">
        <f t="shared" si="228"/>
        <v>104022500</v>
      </c>
    </row>
    <row r="984" spans="1:13" x14ac:dyDescent="0.45">
      <c r="A984" s="790">
        <v>22020402</v>
      </c>
      <c r="B984" s="791"/>
      <c r="C984" s="792"/>
      <c r="D984" s="792"/>
      <c r="E984" s="791"/>
      <c r="F984" s="793" t="s">
        <v>44</v>
      </c>
      <c r="G984" s="311">
        <v>1200000</v>
      </c>
      <c r="H984" s="311"/>
      <c r="I984" s="311"/>
      <c r="J984" s="311">
        <v>45022500</v>
      </c>
      <c r="K984" s="311">
        <v>10225000</v>
      </c>
      <c r="L984" s="311">
        <v>10225000</v>
      </c>
      <c r="M984" s="789">
        <f t="shared" si="228"/>
        <v>65472500</v>
      </c>
    </row>
    <row r="985" spans="1:13" x14ac:dyDescent="0.45">
      <c r="A985" s="790">
        <v>22020404</v>
      </c>
      <c r="B985" s="791"/>
      <c r="C985" s="792"/>
      <c r="D985" s="792"/>
      <c r="E985" s="791"/>
      <c r="F985" s="793" t="s">
        <v>46</v>
      </c>
      <c r="G985" s="311">
        <v>14000000</v>
      </c>
      <c r="H985" s="311">
        <v>17640000</v>
      </c>
      <c r="I985" s="311"/>
      <c r="J985" s="311">
        <v>9000000</v>
      </c>
      <c r="K985" s="311">
        <v>14000000</v>
      </c>
      <c r="L985" s="311">
        <v>14000000</v>
      </c>
      <c r="M985" s="789">
        <f t="shared" si="228"/>
        <v>37000000</v>
      </c>
    </row>
    <row r="986" spans="1:13" x14ac:dyDescent="0.45">
      <c r="A986" s="790">
        <v>22020414</v>
      </c>
      <c r="B986" s="791"/>
      <c r="C986" s="792"/>
      <c r="D986" s="792"/>
      <c r="E986" s="791"/>
      <c r="F986" s="793" t="s">
        <v>1040</v>
      </c>
      <c r="G986" s="311">
        <v>600000</v>
      </c>
      <c r="H986" s="311"/>
      <c r="I986" s="311"/>
      <c r="J986" s="311">
        <v>350000</v>
      </c>
      <c r="K986" s="311">
        <v>600000</v>
      </c>
      <c r="L986" s="311">
        <v>600000</v>
      </c>
      <c r="M986" s="789">
        <f t="shared" si="228"/>
        <v>1550000</v>
      </c>
    </row>
    <row r="987" spans="1:13" x14ac:dyDescent="0.45">
      <c r="A987" s="785">
        <v>220205</v>
      </c>
      <c r="B987" s="786"/>
      <c r="C987" s="787"/>
      <c r="D987" s="787"/>
      <c r="E987" s="786"/>
      <c r="F987" s="788" t="s">
        <v>49</v>
      </c>
      <c r="G987" s="358">
        <f t="shared" ref="G987:L987" si="234">G988+G989</f>
        <v>1030000000</v>
      </c>
      <c r="H987" s="358">
        <f t="shared" si="234"/>
        <v>1747907841</v>
      </c>
      <c r="I987" s="358"/>
      <c r="J987" s="358">
        <f t="shared" si="234"/>
        <v>1770073500</v>
      </c>
      <c r="K987" s="358">
        <f t="shared" si="234"/>
        <v>1730009000</v>
      </c>
      <c r="L987" s="358">
        <f t="shared" si="234"/>
        <v>1730009000</v>
      </c>
      <c r="M987" s="789">
        <f t="shared" si="228"/>
        <v>5230091500</v>
      </c>
    </row>
    <row r="988" spans="1:13" x14ac:dyDescent="0.45">
      <c r="A988" s="790">
        <v>22020501</v>
      </c>
      <c r="B988" s="791"/>
      <c r="C988" s="792"/>
      <c r="D988" s="792"/>
      <c r="E988" s="791"/>
      <c r="F988" s="793" t="s">
        <v>50</v>
      </c>
      <c r="G988" s="311">
        <v>480000000</v>
      </c>
      <c r="H988" s="311">
        <v>34371429</v>
      </c>
      <c r="I988" s="311"/>
      <c r="J988" s="311">
        <v>520064500</v>
      </c>
      <c r="K988" s="311">
        <v>480000000</v>
      </c>
      <c r="L988" s="311">
        <v>480000000</v>
      </c>
      <c r="M988" s="789">
        <f t="shared" si="228"/>
        <v>1480064500</v>
      </c>
    </row>
    <row r="989" spans="1:13" x14ac:dyDescent="0.45">
      <c r="A989" s="790">
        <v>22020502</v>
      </c>
      <c r="B989" s="791"/>
      <c r="C989" s="792"/>
      <c r="D989" s="792"/>
      <c r="E989" s="791"/>
      <c r="F989" s="793" t="s">
        <v>222</v>
      </c>
      <c r="G989" s="311">
        <v>550000000</v>
      </c>
      <c r="H989" s="311">
        <v>1713536412</v>
      </c>
      <c r="I989" s="311"/>
      <c r="J989" s="311">
        <v>1250009000</v>
      </c>
      <c r="K989" s="311">
        <v>1250009000</v>
      </c>
      <c r="L989" s="311">
        <v>1250009000</v>
      </c>
      <c r="M989" s="789">
        <f t="shared" si="228"/>
        <v>3750027000</v>
      </c>
    </row>
    <row r="990" spans="1:13" x14ac:dyDescent="0.45">
      <c r="A990" s="785">
        <v>220206</v>
      </c>
      <c r="B990" s="786"/>
      <c r="C990" s="787"/>
      <c r="D990" s="787"/>
      <c r="E990" s="786"/>
      <c r="F990" s="788" t="s">
        <v>51</v>
      </c>
      <c r="G990" s="358">
        <f>SUM(G991:G992)</f>
        <v>480000000</v>
      </c>
      <c r="H990" s="358">
        <f>SUM(H991:H992)</f>
        <v>778735716</v>
      </c>
      <c r="I990" s="358"/>
      <c r="J990" s="358">
        <f>SUM(J991:J992)</f>
        <v>655000000</v>
      </c>
      <c r="K990" s="358">
        <f>SUM(K991:K992)</f>
        <v>690000000</v>
      </c>
      <c r="L990" s="358">
        <f>SUM(L991:L992)</f>
        <v>690000000</v>
      </c>
      <c r="M990" s="789">
        <f t="shared" si="228"/>
        <v>2035000000</v>
      </c>
    </row>
    <row r="991" spans="1:13" x14ac:dyDescent="0.45">
      <c r="A991" s="790">
        <v>22020601</v>
      </c>
      <c r="B991" s="791"/>
      <c r="C991" s="792"/>
      <c r="D991" s="792"/>
      <c r="E991" s="791"/>
      <c r="F991" s="793" t="s">
        <v>52</v>
      </c>
      <c r="G991" s="311">
        <v>440000000</v>
      </c>
      <c r="H991" s="311">
        <v>750933430</v>
      </c>
      <c r="I991" s="311"/>
      <c r="J991" s="311">
        <v>650000000</v>
      </c>
      <c r="K991" s="311">
        <v>650000000</v>
      </c>
      <c r="L991" s="311">
        <v>650000000</v>
      </c>
      <c r="M991" s="789">
        <f t="shared" si="228"/>
        <v>1950000000</v>
      </c>
    </row>
    <row r="992" spans="1:13" x14ac:dyDescent="0.45">
      <c r="A992" s="790">
        <v>22020605</v>
      </c>
      <c r="B992" s="791"/>
      <c r="C992" s="792"/>
      <c r="D992" s="792"/>
      <c r="E992" s="791"/>
      <c r="F992" s="793" t="s">
        <v>53</v>
      </c>
      <c r="G992" s="311">
        <v>40000000</v>
      </c>
      <c r="H992" s="311">
        <v>27802286</v>
      </c>
      <c r="I992" s="311"/>
      <c r="J992" s="311">
        <v>5000000</v>
      </c>
      <c r="K992" s="311">
        <v>40000000</v>
      </c>
      <c r="L992" s="311">
        <v>40000000</v>
      </c>
      <c r="M992" s="789">
        <f t="shared" si="228"/>
        <v>85000000</v>
      </c>
    </row>
    <row r="993" spans="1:13" ht="37" x14ac:dyDescent="0.45">
      <c r="A993" s="785">
        <v>220207</v>
      </c>
      <c r="B993" s="786"/>
      <c r="C993" s="787"/>
      <c r="D993" s="787"/>
      <c r="E993" s="786"/>
      <c r="F993" s="788" t="s">
        <v>268</v>
      </c>
      <c r="G993" s="358">
        <f>SUM(G994:G994)</f>
        <v>115000000</v>
      </c>
      <c r="H993" s="358">
        <f>SUM(H994:H994)</f>
        <v>857143</v>
      </c>
      <c r="I993" s="358"/>
      <c r="J993" s="358">
        <f>SUM(J994:J994)</f>
        <v>100000000</v>
      </c>
      <c r="K993" s="358">
        <f>SUM(K994:K994)</f>
        <v>115000000</v>
      </c>
      <c r="L993" s="358">
        <f>SUM(L994:L994)</f>
        <v>115000000</v>
      </c>
      <c r="M993" s="789">
        <f t="shared" si="228"/>
        <v>330000000</v>
      </c>
    </row>
    <row r="994" spans="1:13" x14ac:dyDescent="0.45">
      <c r="A994" s="790">
        <v>22020703</v>
      </c>
      <c r="B994" s="791"/>
      <c r="C994" s="792"/>
      <c r="D994" s="792"/>
      <c r="E994" s="791"/>
      <c r="F994" s="793" t="s">
        <v>365</v>
      </c>
      <c r="G994" s="311">
        <v>115000000</v>
      </c>
      <c r="H994" s="311">
        <v>857143</v>
      </c>
      <c r="I994" s="311"/>
      <c r="J994" s="311">
        <v>100000000</v>
      </c>
      <c r="K994" s="311">
        <v>115000000</v>
      </c>
      <c r="L994" s="311">
        <v>115000000</v>
      </c>
      <c r="M994" s="789">
        <f t="shared" si="228"/>
        <v>330000000</v>
      </c>
    </row>
    <row r="995" spans="1:13" x14ac:dyDescent="0.45">
      <c r="A995" s="785">
        <v>220209</v>
      </c>
      <c r="B995" s="786"/>
      <c r="C995" s="787"/>
      <c r="D995" s="787"/>
      <c r="E995" s="786"/>
      <c r="F995" s="788" t="s">
        <v>271</v>
      </c>
      <c r="G995" s="358">
        <f>SUM(G996:G996)</f>
        <v>2500000</v>
      </c>
      <c r="H995" s="358">
        <f>SUM(H996:H996)</f>
        <v>0</v>
      </c>
      <c r="I995" s="358"/>
      <c r="J995" s="358">
        <f>SUM(J996:J996)</f>
        <v>2500000</v>
      </c>
      <c r="K995" s="358">
        <f>SUM(K996:K996)</f>
        <v>2500000</v>
      </c>
      <c r="L995" s="358">
        <f>SUM(L996:L996)</f>
        <v>2500000</v>
      </c>
      <c r="M995" s="789">
        <f t="shared" si="228"/>
        <v>7500000</v>
      </c>
    </row>
    <row r="996" spans="1:13" x14ac:dyDescent="0.45">
      <c r="A996" s="790">
        <v>22020904</v>
      </c>
      <c r="B996" s="791"/>
      <c r="C996" s="792"/>
      <c r="D996" s="792"/>
      <c r="E996" s="791"/>
      <c r="F996" s="793" t="s">
        <v>518</v>
      </c>
      <c r="G996" s="311">
        <v>2500000</v>
      </c>
      <c r="H996" s="311"/>
      <c r="I996" s="311"/>
      <c r="J996" s="311">
        <v>2500000</v>
      </c>
      <c r="K996" s="311">
        <v>2500000</v>
      </c>
      <c r="L996" s="311">
        <v>2500000</v>
      </c>
      <c r="M996" s="789">
        <f t="shared" si="228"/>
        <v>7500000</v>
      </c>
    </row>
    <row r="997" spans="1:13" x14ac:dyDescent="0.45">
      <c r="A997" s="785">
        <v>220210</v>
      </c>
      <c r="B997" s="786"/>
      <c r="C997" s="787"/>
      <c r="D997" s="787"/>
      <c r="E997" s="786"/>
      <c r="F997" s="788" t="s">
        <v>57</v>
      </c>
      <c r="G997" s="358">
        <f>SUM(G998:G1009)</f>
        <v>695500000</v>
      </c>
      <c r="H997" s="358">
        <f>SUM(H998:H1009)</f>
        <v>516132441</v>
      </c>
      <c r="I997" s="358"/>
      <c r="J997" s="358">
        <f>SUM(J998:J1009)</f>
        <v>921990500</v>
      </c>
      <c r="K997" s="358">
        <f>SUM(K998:K1009)</f>
        <v>1161945500</v>
      </c>
      <c r="L997" s="358">
        <f>SUM(L998:L1009)</f>
        <v>1161945500</v>
      </c>
      <c r="M997" s="789">
        <f t="shared" si="228"/>
        <v>3245881500</v>
      </c>
    </row>
    <row r="998" spans="1:13" x14ac:dyDescent="0.45">
      <c r="A998" s="790">
        <v>22021001</v>
      </c>
      <c r="B998" s="791"/>
      <c r="C998" s="792"/>
      <c r="D998" s="792"/>
      <c r="E998" s="791"/>
      <c r="F998" s="793" t="s">
        <v>58</v>
      </c>
      <c r="G998" s="311">
        <v>65000000</v>
      </c>
      <c r="H998" s="311">
        <v>4714236</v>
      </c>
      <c r="I998" s="311"/>
      <c r="J998" s="311">
        <v>180000000</v>
      </c>
      <c r="K998" s="311">
        <v>180000000</v>
      </c>
      <c r="L998" s="311">
        <v>180000000</v>
      </c>
      <c r="M998" s="789">
        <f t="shared" si="228"/>
        <v>540000000</v>
      </c>
    </row>
    <row r="999" spans="1:13" x14ac:dyDescent="0.45">
      <c r="A999" s="790">
        <v>22021002</v>
      </c>
      <c r="B999" s="791"/>
      <c r="C999" s="792"/>
      <c r="D999" s="792"/>
      <c r="E999" s="791"/>
      <c r="F999" s="793" t="s">
        <v>59</v>
      </c>
      <c r="G999" s="311">
        <v>110000000</v>
      </c>
      <c r="H999" s="311">
        <v>195394286</v>
      </c>
      <c r="I999" s="311"/>
      <c r="J999" s="311">
        <v>350225000</v>
      </c>
      <c r="K999" s="311">
        <v>350225000</v>
      </c>
      <c r="L999" s="311">
        <v>350225000</v>
      </c>
      <c r="M999" s="789">
        <f t="shared" si="228"/>
        <v>1050675000</v>
      </c>
    </row>
    <row r="1000" spans="1:13" x14ac:dyDescent="0.45">
      <c r="A1000" s="790">
        <v>22021003</v>
      </c>
      <c r="B1000" s="791"/>
      <c r="C1000" s="792"/>
      <c r="D1000" s="792"/>
      <c r="E1000" s="791"/>
      <c r="F1000" s="793" t="s">
        <v>60</v>
      </c>
      <c r="G1000" s="311">
        <v>40000000</v>
      </c>
      <c r="H1000" s="311">
        <v>27454286</v>
      </c>
      <c r="I1000" s="311"/>
      <c r="J1000" s="311">
        <v>5022500</v>
      </c>
      <c r="K1000" s="311">
        <v>40000000</v>
      </c>
      <c r="L1000" s="311">
        <v>40000000</v>
      </c>
      <c r="M1000" s="789">
        <f t="shared" si="228"/>
        <v>85022500</v>
      </c>
    </row>
    <row r="1001" spans="1:13" x14ac:dyDescent="0.45">
      <c r="A1001" s="790">
        <v>22021004</v>
      </c>
      <c r="B1001" s="791"/>
      <c r="C1001" s="792"/>
      <c r="D1001" s="792"/>
      <c r="E1001" s="791"/>
      <c r="F1001" s="793" t="s">
        <v>61</v>
      </c>
      <c r="G1001" s="311">
        <v>190000000</v>
      </c>
      <c r="H1001" s="311">
        <v>76165714</v>
      </c>
      <c r="I1001" s="311"/>
      <c r="J1001" s="311">
        <v>25022500</v>
      </c>
      <c r="K1001" s="311">
        <v>190000000</v>
      </c>
      <c r="L1001" s="311">
        <v>190000000</v>
      </c>
      <c r="M1001" s="789">
        <f t="shared" si="228"/>
        <v>405022500</v>
      </c>
    </row>
    <row r="1002" spans="1:13" x14ac:dyDescent="0.45">
      <c r="A1002" s="790">
        <v>22021006</v>
      </c>
      <c r="B1002" s="791"/>
      <c r="C1002" s="792"/>
      <c r="D1002" s="792"/>
      <c r="E1002" s="791"/>
      <c r="F1002" s="793" t="s">
        <v>62</v>
      </c>
      <c r="G1002" s="311">
        <v>3000000</v>
      </c>
      <c r="H1002" s="311"/>
      <c r="I1002" s="311"/>
      <c r="J1002" s="311">
        <v>3000000</v>
      </c>
      <c r="K1002" s="311">
        <v>3000000</v>
      </c>
      <c r="L1002" s="311">
        <v>3000000</v>
      </c>
      <c r="M1002" s="789">
        <f t="shared" si="228"/>
        <v>9000000</v>
      </c>
    </row>
    <row r="1003" spans="1:13" x14ac:dyDescent="0.45">
      <c r="A1003" s="790">
        <v>22021013</v>
      </c>
      <c r="B1003" s="791"/>
      <c r="C1003" s="792"/>
      <c r="D1003" s="792"/>
      <c r="E1003" s="791"/>
      <c r="F1003" s="793" t="s">
        <v>537</v>
      </c>
      <c r="G1003" s="311">
        <v>6000000</v>
      </c>
      <c r="H1003" s="311">
        <v>7000000</v>
      </c>
      <c r="I1003" s="311"/>
      <c r="J1003" s="311">
        <v>7000000</v>
      </c>
      <c r="K1003" s="311">
        <v>7000000</v>
      </c>
      <c r="L1003" s="311">
        <v>7000000</v>
      </c>
      <c r="M1003" s="789">
        <f t="shared" si="228"/>
        <v>21000000</v>
      </c>
    </row>
    <row r="1004" spans="1:13" x14ac:dyDescent="0.45">
      <c r="A1004" s="790">
        <v>22021019</v>
      </c>
      <c r="B1004" s="791"/>
      <c r="C1004" s="792"/>
      <c r="D1004" s="792"/>
      <c r="E1004" s="791"/>
      <c r="F1004" s="793" t="s">
        <v>660</v>
      </c>
      <c r="G1004" s="311">
        <v>10000000</v>
      </c>
      <c r="H1004" s="311"/>
      <c r="I1004" s="311"/>
      <c r="J1004" s="311">
        <v>100000000</v>
      </c>
      <c r="K1004" s="311">
        <v>120000000</v>
      </c>
      <c r="L1004" s="311">
        <v>120000000</v>
      </c>
      <c r="M1004" s="789">
        <f t="shared" si="228"/>
        <v>340000000</v>
      </c>
    </row>
    <row r="1005" spans="1:13" x14ac:dyDescent="0.45">
      <c r="A1005" s="790">
        <v>22021021</v>
      </c>
      <c r="B1005" s="791"/>
      <c r="C1005" s="792"/>
      <c r="D1005" s="792"/>
      <c r="E1005" s="791"/>
      <c r="F1005" s="793" t="s">
        <v>225</v>
      </c>
      <c r="G1005" s="311">
        <v>120000000</v>
      </c>
      <c r="H1005" s="311">
        <v>99379714</v>
      </c>
      <c r="I1005" s="311"/>
      <c r="J1005" s="311">
        <v>100220500</v>
      </c>
      <c r="K1005" s="311">
        <v>100220500</v>
      </c>
      <c r="L1005" s="311">
        <v>100220500</v>
      </c>
      <c r="M1005" s="789">
        <f t="shared" si="228"/>
        <v>300661500</v>
      </c>
    </row>
    <row r="1006" spans="1:13" x14ac:dyDescent="0.45">
      <c r="A1006" s="790">
        <v>22021024</v>
      </c>
      <c r="B1006" s="791"/>
      <c r="C1006" s="792"/>
      <c r="D1006" s="792"/>
      <c r="E1006" s="791"/>
      <c r="F1006" s="793" t="s">
        <v>65</v>
      </c>
      <c r="G1006" s="311">
        <v>50000000</v>
      </c>
      <c r="H1006" s="311">
        <v>65524205</v>
      </c>
      <c r="I1006" s="311"/>
      <c r="J1006" s="311">
        <v>50000000</v>
      </c>
      <c r="K1006" s="311">
        <v>65000000</v>
      </c>
      <c r="L1006" s="311">
        <v>65000000</v>
      </c>
      <c r="M1006" s="789">
        <f t="shared" si="228"/>
        <v>180000000</v>
      </c>
    </row>
    <row r="1007" spans="1:13" x14ac:dyDescent="0.45">
      <c r="A1007" s="790">
        <v>22021025</v>
      </c>
      <c r="B1007" s="791"/>
      <c r="C1007" s="792"/>
      <c r="D1007" s="792"/>
      <c r="E1007" s="791"/>
      <c r="F1007" s="793" t="s">
        <v>226</v>
      </c>
      <c r="G1007" s="311">
        <v>1500000</v>
      </c>
      <c r="H1007" s="311"/>
      <c r="I1007" s="311"/>
      <c r="J1007" s="311">
        <v>1500000</v>
      </c>
      <c r="K1007" s="311">
        <v>1500000</v>
      </c>
      <c r="L1007" s="311">
        <v>1500000</v>
      </c>
      <c r="M1007" s="789">
        <f t="shared" si="228"/>
        <v>4500000</v>
      </c>
    </row>
    <row r="1008" spans="1:13" x14ac:dyDescent="0.45">
      <c r="A1008" s="790">
        <v>22021031</v>
      </c>
      <c r="B1008" s="791"/>
      <c r="C1008" s="792"/>
      <c r="D1008" s="792"/>
      <c r="E1008" s="791"/>
      <c r="F1008" s="793" t="s">
        <v>317</v>
      </c>
      <c r="G1008" s="311">
        <v>60000000</v>
      </c>
      <c r="H1008" s="311">
        <v>9428571</v>
      </c>
      <c r="I1008" s="311"/>
      <c r="J1008" s="311">
        <v>60000000</v>
      </c>
      <c r="K1008" s="311">
        <v>65000000</v>
      </c>
      <c r="L1008" s="311">
        <v>65000000</v>
      </c>
      <c r="M1008" s="789">
        <f t="shared" si="228"/>
        <v>190000000</v>
      </c>
    </row>
    <row r="1009" spans="1:13" x14ac:dyDescent="0.45">
      <c r="A1009" s="790">
        <v>22021033</v>
      </c>
      <c r="B1009" s="791"/>
      <c r="C1009" s="792"/>
      <c r="D1009" s="792"/>
      <c r="E1009" s="791"/>
      <c r="F1009" s="793" t="s">
        <v>387</v>
      </c>
      <c r="G1009" s="311">
        <v>40000000</v>
      </c>
      <c r="H1009" s="311">
        <v>31071429</v>
      </c>
      <c r="I1009" s="311"/>
      <c r="J1009" s="311">
        <v>40000000</v>
      </c>
      <c r="K1009" s="311">
        <v>40000000</v>
      </c>
      <c r="L1009" s="311">
        <v>40000000</v>
      </c>
      <c r="M1009" s="789">
        <f t="shared" si="228"/>
        <v>120000000</v>
      </c>
    </row>
    <row r="1010" spans="1:13" x14ac:dyDescent="0.45">
      <c r="A1010" s="785">
        <v>2204</v>
      </c>
      <c r="B1010" s="786"/>
      <c r="C1010" s="787"/>
      <c r="D1010" s="787"/>
      <c r="E1010" s="786"/>
      <c r="F1010" s="788" t="s">
        <v>420</v>
      </c>
      <c r="G1010" s="358">
        <f t="shared" ref="G1010:L1010" si="235">G1011</f>
        <v>80000000</v>
      </c>
      <c r="H1010" s="358">
        <f t="shared" si="235"/>
        <v>11657143</v>
      </c>
      <c r="I1010" s="358"/>
      <c r="J1010" s="358">
        <f t="shared" si="235"/>
        <v>20000000</v>
      </c>
      <c r="K1010" s="358">
        <f t="shared" si="235"/>
        <v>80000000</v>
      </c>
      <c r="L1010" s="358">
        <f t="shared" si="235"/>
        <v>80000000</v>
      </c>
      <c r="M1010" s="789">
        <f t="shared" si="228"/>
        <v>180000000</v>
      </c>
    </row>
    <row r="1011" spans="1:13" x14ac:dyDescent="0.45">
      <c r="A1011" s="785">
        <v>220401</v>
      </c>
      <c r="B1011" s="786"/>
      <c r="C1011" s="787"/>
      <c r="D1011" s="787"/>
      <c r="E1011" s="786"/>
      <c r="F1011" s="788" t="s">
        <v>421</v>
      </c>
      <c r="G1011" s="358">
        <f>SUM(G1012:G1012)</f>
        <v>80000000</v>
      </c>
      <c r="H1011" s="358">
        <f>SUM(H1012:H1012)</f>
        <v>11657143</v>
      </c>
      <c r="I1011" s="358"/>
      <c r="J1011" s="358">
        <f>SUM(J1012:J1012)</f>
        <v>20000000</v>
      </c>
      <c r="K1011" s="358">
        <v>80000000</v>
      </c>
      <c r="L1011" s="358">
        <f>SUM(L1012:L1012)</f>
        <v>80000000</v>
      </c>
      <c r="M1011" s="789">
        <f t="shared" si="228"/>
        <v>180000000</v>
      </c>
    </row>
    <row r="1012" spans="1:13" x14ac:dyDescent="0.45">
      <c r="A1012" s="790">
        <v>22040109</v>
      </c>
      <c r="B1012" s="791"/>
      <c r="C1012" s="792"/>
      <c r="D1012" s="792"/>
      <c r="E1012" s="791"/>
      <c r="F1012" s="793" t="s">
        <v>422</v>
      </c>
      <c r="G1012" s="311">
        <v>80000000</v>
      </c>
      <c r="H1012" s="311">
        <v>11657143</v>
      </c>
      <c r="I1012" s="311"/>
      <c r="J1012" s="311">
        <v>20000000</v>
      </c>
      <c r="K1012" s="311">
        <v>80000000</v>
      </c>
      <c r="L1012" s="311">
        <v>80000000</v>
      </c>
      <c r="M1012" s="789">
        <f t="shared" si="228"/>
        <v>180000000</v>
      </c>
    </row>
    <row r="1013" spans="1:13" x14ac:dyDescent="0.45">
      <c r="A1013" s="785"/>
      <c r="B1013" s="786"/>
      <c r="C1013" s="787"/>
      <c r="D1013" s="787"/>
      <c r="E1013" s="786"/>
      <c r="F1013" s="788"/>
      <c r="G1013" s="311"/>
      <c r="H1013" s="311"/>
      <c r="I1013" s="311"/>
      <c r="J1013" s="311"/>
      <c r="K1013" s="311"/>
      <c r="L1013" s="311"/>
      <c r="M1013" s="81"/>
    </row>
    <row r="1014" spans="1:13" x14ac:dyDescent="0.45">
      <c r="A1014" s="785">
        <v>23</v>
      </c>
      <c r="B1014" s="786"/>
      <c r="C1014" s="787"/>
      <c r="D1014" s="787"/>
      <c r="E1014" s="786"/>
      <c r="F1014" s="788" t="s">
        <v>69</v>
      </c>
      <c r="G1014" s="358">
        <f>G1015+G1023+G1026+G1031+G1034</f>
        <v>337000000</v>
      </c>
      <c r="H1014" s="358">
        <f t="shared" ref="H1014:L1014" si="236">H1015+H1023+H1026+H1031+H1034</f>
        <v>210850000</v>
      </c>
      <c r="I1014" s="358">
        <f t="shared" si="236"/>
        <v>0</v>
      </c>
      <c r="J1014" s="358">
        <f t="shared" si="236"/>
        <v>555184000</v>
      </c>
      <c r="K1014" s="358">
        <f t="shared" si="236"/>
        <v>75000000</v>
      </c>
      <c r="L1014" s="358">
        <f t="shared" si="236"/>
        <v>75000000</v>
      </c>
      <c r="M1014" s="789">
        <f t="shared" ref="M1014:M1037" si="237">J1014+K1014+L1014</f>
        <v>705184000</v>
      </c>
    </row>
    <row r="1015" spans="1:13" x14ac:dyDescent="0.45">
      <c r="A1015" s="785">
        <v>2301</v>
      </c>
      <c r="B1015" s="786"/>
      <c r="C1015" s="787"/>
      <c r="D1015" s="787"/>
      <c r="E1015" s="786"/>
      <c r="F1015" s="788" t="s">
        <v>70</v>
      </c>
      <c r="G1015" s="358">
        <f t="shared" ref="G1015:L1015" si="238">G1016</f>
        <v>288000000</v>
      </c>
      <c r="H1015" s="358">
        <f t="shared" si="238"/>
        <v>210850000</v>
      </c>
      <c r="I1015" s="358"/>
      <c r="J1015" s="358">
        <f t="shared" si="238"/>
        <v>258184000</v>
      </c>
      <c r="K1015" s="358">
        <f t="shared" si="238"/>
        <v>33000000</v>
      </c>
      <c r="L1015" s="358">
        <f t="shared" si="238"/>
        <v>33000000</v>
      </c>
      <c r="M1015" s="789">
        <f t="shared" si="237"/>
        <v>324184000</v>
      </c>
    </row>
    <row r="1016" spans="1:13" x14ac:dyDescent="0.45">
      <c r="A1016" s="785">
        <v>230101</v>
      </c>
      <c r="B1016" s="786"/>
      <c r="C1016" s="787"/>
      <c r="D1016" s="787"/>
      <c r="E1016" s="786"/>
      <c r="F1016" s="788" t="s">
        <v>71</v>
      </c>
      <c r="G1016" s="358">
        <f>SUM(G1017:G1022)</f>
        <v>288000000</v>
      </c>
      <c r="H1016" s="358">
        <f>SUM(H1017:H1022)</f>
        <v>210850000</v>
      </c>
      <c r="I1016" s="358"/>
      <c r="J1016" s="358">
        <f>SUM(J1017:J1022)</f>
        <v>258184000</v>
      </c>
      <c r="K1016" s="358">
        <f>SUM(K1017:K1022)</f>
        <v>33000000</v>
      </c>
      <c r="L1016" s="358">
        <f>SUM(L1017:L1022)</f>
        <v>33000000</v>
      </c>
      <c r="M1016" s="789">
        <f t="shared" si="237"/>
        <v>324184000</v>
      </c>
    </row>
    <row r="1017" spans="1:13" x14ac:dyDescent="0.45">
      <c r="A1017" s="790">
        <v>23010101</v>
      </c>
      <c r="B1017" s="791"/>
      <c r="C1017" s="792"/>
      <c r="D1017" s="792"/>
      <c r="E1017" s="791"/>
      <c r="F1017" s="793" t="s">
        <v>587</v>
      </c>
      <c r="G1017" s="311">
        <v>40000000</v>
      </c>
      <c r="H1017" s="311"/>
      <c r="I1017" s="311"/>
      <c r="J1017" s="311">
        <v>41184000</v>
      </c>
      <c r="K1017" s="311">
        <v>5000000</v>
      </c>
      <c r="L1017" s="311">
        <v>5000000</v>
      </c>
      <c r="M1017" s="789">
        <f t="shared" si="237"/>
        <v>51184000</v>
      </c>
    </row>
    <row r="1018" spans="1:13" ht="37" x14ac:dyDescent="0.45">
      <c r="A1018" s="790">
        <v>23010112</v>
      </c>
      <c r="B1018" s="791"/>
      <c r="C1018" s="792"/>
      <c r="D1018" s="792"/>
      <c r="E1018" s="791"/>
      <c r="F1018" s="793" t="s">
        <v>232</v>
      </c>
      <c r="G1018" s="311">
        <v>200000000</v>
      </c>
      <c r="H1018" s="311">
        <v>210850000</v>
      </c>
      <c r="I1018" s="311"/>
      <c r="J1018" s="311">
        <v>150000000</v>
      </c>
      <c r="K1018" s="311">
        <v>5000000</v>
      </c>
      <c r="L1018" s="311">
        <v>5000000</v>
      </c>
      <c r="M1018" s="789">
        <f t="shared" si="237"/>
        <v>160000000</v>
      </c>
    </row>
    <row r="1019" spans="1:13" x14ac:dyDescent="0.45">
      <c r="A1019" s="790">
        <v>23010113</v>
      </c>
      <c r="B1019" s="791"/>
      <c r="C1019" s="792"/>
      <c r="D1019" s="792"/>
      <c r="E1019" s="791"/>
      <c r="F1019" s="793" t="s">
        <v>233</v>
      </c>
      <c r="G1019" s="311">
        <v>20000000</v>
      </c>
      <c r="H1019" s="311"/>
      <c r="I1019" s="311"/>
      <c r="J1019" s="311">
        <v>25000000</v>
      </c>
      <c r="K1019" s="311">
        <v>5000000</v>
      </c>
      <c r="L1019" s="311">
        <v>5000000</v>
      </c>
      <c r="M1019" s="789">
        <f t="shared" si="237"/>
        <v>35000000</v>
      </c>
    </row>
    <row r="1020" spans="1:13" x14ac:dyDescent="0.45">
      <c r="A1020" s="790">
        <v>23010114</v>
      </c>
      <c r="B1020" s="791"/>
      <c r="C1020" s="792"/>
      <c r="D1020" s="792"/>
      <c r="E1020" s="791"/>
      <c r="F1020" s="793" t="s">
        <v>234</v>
      </c>
      <c r="G1020" s="311">
        <v>15000000</v>
      </c>
      <c r="H1020" s="311"/>
      <c r="I1020" s="311"/>
      <c r="J1020" s="311">
        <v>5000000</v>
      </c>
      <c r="K1020" s="311">
        <v>5000000</v>
      </c>
      <c r="L1020" s="311">
        <v>5000000</v>
      </c>
      <c r="M1020" s="789">
        <f t="shared" si="237"/>
        <v>15000000</v>
      </c>
    </row>
    <row r="1021" spans="1:13" ht="37" x14ac:dyDescent="0.45">
      <c r="A1021" s="790">
        <v>23010120</v>
      </c>
      <c r="B1021" s="791"/>
      <c r="C1021" s="792"/>
      <c r="D1021" s="792"/>
      <c r="E1021" s="791"/>
      <c r="F1021" s="793" t="s">
        <v>956</v>
      </c>
      <c r="G1021" s="311">
        <v>8000000</v>
      </c>
      <c r="H1021" s="311"/>
      <c r="I1021" s="311"/>
      <c r="J1021" s="311">
        <v>12000000</v>
      </c>
      <c r="K1021" s="311">
        <v>8000000</v>
      </c>
      <c r="L1021" s="311">
        <v>8000000</v>
      </c>
      <c r="M1021" s="789">
        <f t="shared" si="237"/>
        <v>28000000</v>
      </c>
    </row>
    <row r="1022" spans="1:13" x14ac:dyDescent="0.45">
      <c r="A1022" s="790">
        <v>23010125</v>
      </c>
      <c r="B1022" s="791"/>
      <c r="C1022" s="792"/>
      <c r="D1022" s="792"/>
      <c r="E1022" s="791"/>
      <c r="F1022" s="793" t="s">
        <v>538</v>
      </c>
      <c r="G1022" s="311">
        <v>5000000</v>
      </c>
      <c r="H1022" s="311"/>
      <c r="I1022" s="311"/>
      <c r="J1022" s="311">
        <v>25000000</v>
      </c>
      <c r="K1022" s="311">
        <v>5000000</v>
      </c>
      <c r="L1022" s="311">
        <v>5000000</v>
      </c>
      <c r="M1022" s="789">
        <f t="shared" si="237"/>
        <v>35000000</v>
      </c>
    </row>
    <row r="1023" spans="1:13" x14ac:dyDescent="0.45">
      <c r="A1023" s="785">
        <v>2302</v>
      </c>
      <c r="B1023" s="786"/>
      <c r="C1023" s="787"/>
      <c r="D1023" s="787"/>
      <c r="E1023" s="786"/>
      <c r="F1023" s="825" t="s">
        <v>73</v>
      </c>
      <c r="G1023" s="358">
        <f t="shared" ref="G1023:L1023" si="239">G1024</f>
        <v>12000000</v>
      </c>
      <c r="H1023" s="358">
        <f t="shared" si="239"/>
        <v>0</v>
      </c>
      <c r="I1023" s="358"/>
      <c r="J1023" s="358">
        <f t="shared" si="239"/>
        <v>150000000</v>
      </c>
      <c r="K1023" s="358">
        <f t="shared" si="239"/>
        <v>5000000</v>
      </c>
      <c r="L1023" s="358">
        <f t="shared" si="239"/>
        <v>5000000</v>
      </c>
      <c r="M1023" s="789">
        <f t="shared" si="237"/>
        <v>160000000</v>
      </c>
    </row>
    <row r="1024" spans="1:13" ht="37" x14ac:dyDescent="0.45">
      <c r="A1024" s="785">
        <v>230201</v>
      </c>
      <c r="B1024" s="786"/>
      <c r="C1024" s="787"/>
      <c r="D1024" s="787"/>
      <c r="E1024" s="786"/>
      <c r="F1024" s="825" t="s">
        <v>74</v>
      </c>
      <c r="G1024" s="358">
        <f>SUM(G1025:G1025)</f>
        <v>12000000</v>
      </c>
      <c r="H1024" s="358">
        <f>SUM(H1025:H1025)</f>
        <v>0</v>
      </c>
      <c r="I1024" s="358"/>
      <c r="J1024" s="358">
        <f>SUM(J1025:J1025)</f>
        <v>150000000</v>
      </c>
      <c r="K1024" s="358">
        <f>SUM(K1025:K1025)</f>
        <v>5000000</v>
      </c>
      <c r="L1024" s="358">
        <f>SUM(L1025:L1025)</f>
        <v>5000000</v>
      </c>
      <c r="M1024" s="789">
        <f t="shared" si="237"/>
        <v>160000000</v>
      </c>
    </row>
    <row r="1025" spans="1:13" ht="37" x14ac:dyDescent="0.45">
      <c r="A1025" s="790">
        <v>23020101</v>
      </c>
      <c r="B1025" s="791"/>
      <c r="C1025" s="792"/>
      <c r="D1025" s="792"/>
      <c r="E1025" s="791"/>
      <c r="F1025" s="811" t="s">
        <v>290</v>
      </c>
      <c r="G1025" s="311">
        <v>12000000</v>
      </c>
      <c r="H1025" s="311"/>
      <c r="I1025" s="311"/>
      <c r="J1025" s="311">
        <v>150000000</v>
      </c>
      <c r="K1025" s="311">
        <v>5000000</v>
      </c>
      <c r="L1025" s="311">
        <v>5000000</v>
      </c>
      <c r="M1025" s="789">
        <f t="shared" si="237"/>
        <v>160000000</v>
      </c>
    </row>
    <row r="1026" spans="1:13" x14ac:dyDescent="0.45">
      <c r="A1026" s="785">
        <v>2303</v>
      </c>
      <c r="B1026" s="786"/>
      <c r="C1026" s="787"/>
      <c r="D1026" s="787"/>
      <c r="E1026" s="786"/>
      <c r="F1026" s="825" t="s">
        <v>76</v>
      </c>
      <c r="G1026" s="358">
        <f t="shared" ref="G1026:L1026" si="240">G1027</f>
        <v>13000000</v>
      </c>
      <c r="H1026" s="358">
        <f t="shared" si="240"/>
        <v>0</v>
      </c>
      <c r="I1026" s="358"/>
      <c r="J1026" s="358">
        <f t="shared" si="240"/>
        <v>113000000</v>
      </c>
      <c r="K1026" s="358">
        <f t="shared" si="240"/>
        <v>13000000</v>
      </c>
      <c r="L1026" s="358">
        <f t="shared" si="240"/>
        <v>13000000</v>
      </c>
      <c r="M1026" s="789">
        <f t="shared" si="237"/>
        <v>139000000</v>
      </c>
    </row>
    <row r="1027" spans="1:13" ht="37" x14ac:dyDescent="0.45">
      <c r="A1027" s="785">
        <v>230301</v>
      </c>
      <c r="B1027" s="786"/>
      <c r="C1027" s="787"/>
      <c r="D1027" s="787"/>
      <c r="E1027" s="786"/>
      <c r="F1027" s="825" t="s">
        <v>77</v>
      </c>
      <c r="G1027" s="358">
        <f>SUM(G1028:G1030)</f>
        <v>13000000</v>
      </c>
      <c r="H1027" s="358">
        <f>SUM(H1028:H1030)</f>
        <v>0</v>
      </c>
      <c r="I1027" s="358"/>
      <c r="J1027" s="358">
        <f>SUM(J1028:J1030)</f>
        <v>113000000</v>
      </c>
      <c r="K1027" s="358">
        <f>SUM(K1028:K1030)</f>
        <v>13000000</v>
      </c>
      <c r="L1027" s="358">
        <f>SUM(L1028:L1030)</f>
        <v>13000000</v>
      </c>
      <c r="M1027" s="789">
        <f t="shared" si="237"/>
        <v>139000000</v>
      </c>
    </row>
    <row r="1028" spans="1:13" ht="37" x14ac:dyDescent="0.45">
      <c r="A1028" s="790">
        <v>23030101</v>
      </c>
      <c r="B1028" s="791"/>
      <c r="C1028" s="792"/>
      <c r="D1028" s="792"/>
      <c r="E1028" s="791"/>
      <c r="F1028" s="811" t="s">
        <v>504</v>
      </c>
      <c r="G1028" s="311">
        <v>5000000</v>
      </c>
      <c r="H1028" s="311"/>
      <c r="I1028" s="311"/>
      <c r="J1028" s="311">
        <v>35000000</v>
      </c>
      <c r="K1028" s="311">
        <v>5000000</v>
      </c>
      <c r="L1028" s="311">
        <v>5000000</v>
      </c>
      <c r="M1028" s="789">
        <f t="shared" si="237"/>
        <v>45000000</v>
      </c>
    </row>
    <row r="1029" spans="1:13" ht="37" x14ac:dyDescent="0.45">
      <c r="A1029" s="790">
        <v>23030123</v>
      </c>
      <c r="B1029" s="791"/>
      <c r="C1029" s="792"/>
      <c r="D1029" s="792"/>
      <c r="E1029" s="791"/>
      <c r="F1029" s="811" t="s">
        <v>466</v>
      </c>
      <c r="G1029" s="311">
        <v>5000000</v>
      </c>
      <c r="H1029" s="311"/>
      <c r="I1029" s="311"/>
      <c r="J1029" s="311">
        <v>5000000</v>
      </c>
      <c r="K1029" s="311">
        <v>5000000</v>
      </c>
      <c r="L1029" s="311">
        <v>5000000</v>
      </c>
      <c r="M1029" s="789">
        <f t="shared" si="237"/>
        <v>15000000</v>
      </c>
    </row>
    <row r="1030" spans="1:13" ht="37" x14ac:dyDescent="0.45">
      <c r="A1030" s="790">
        <v>23030125</v>
      </c>
      <c r="B1030" s="791"/>
      <c r="C1030" s="792"/>
      <c r="D1030" s="792"/>
      <c r="E1030" s="791"/>
      <c r="F1030" s="811" t="s">
        <v>292</v>
      </c>
      <c r="G1030" s="311">
        <v>3000000</v>
      </c>
      <c r="H1030" s="311"/>
      <c r="I1030" s="311"/>
      <c r="J1030" s="311">
        <v>73000000</v>
      </c>
      <c r="K1030" s="311">
        <v>3000000</v>
      </c>
      <c r="L1030" s="311">
        <v>3000000</v>
      </c>
      <c r="M1030" s="789">
        <f t="shared" si="237"/>
        <v>79000000</v>
      </c>
    </row>
    <row r="1031" spans="1:13" x14ac:dyDescent="0.45">
      <c r="A1031" s="785">
        <v>2304</v>
      </c>
      <c r="B1031" s="786"/>
      <c r="C1031" s="787"/>
      <c r="D1031" s="787"/>
      <c r="E1031" s="786"/>
      <c r="F1031" s="788" t="s">
        <v>506</v>
      </c>
      <c r="G1031" s="358">
        <f t="shared" ref="G1031:L1031" si="241">G1032</f>
        <v>4000000</v>
      </c>
      <c r="H1031" s="358">
        <f t="shared" si="241"/>
        <v>0</v>
      </c>
      <c r="I1031" s="358"/>
      <c r="J1031" s="358">
        <f t="shared" si="241"/>
        <v>14000000</v>
      </c>
      <c r="K1031" s="358">
        <f t="shared" si="241"/>
        <v>4000000</v>
      </c>
      <c r="L1031" s="358">
        <f t="shared" si="241"/>
        <v>4000000</v>
      </c>
      <c r="M1031" s="789">
        <f t="shared" si="237"/>
        <v>22000000</v>
      </c>
    </row>
    <row r="1032" spans="1:13" ht="37" x14ac:dyDescent="0.45">
      <c r="A1032" s="785">
        <v>230401</v>
      </c>
      <c r="B1032" s="786"/>
      <c r="C1032" s="787"/>
      <c r="D1032" s="787"/>
      <c r="E1032" s="786"/>
      <c r="F1032" s="788" t="s">
        <v>507</v>
      </c>
      <c r="G1032" s="358">
        <f>SUM(G1033:G1033)</f>
        <v>4000000</v>
      </c>
      <c r="H1032" s="358">
        <f>SUM(H1033:H1033)</f>
        <v>0</v>
      </c>
      <c r="I1032" s="358"/>
      <c r="J1032" s="358">
        <f>SUM(J1033:J1033)</f>
        <v>14000000</v>
      </c>
      <c r="K1032" s="358">
        <f>SUM(K1033:K1033)</f>
        <v>4000000</v>
      </c>
      <c r="L1032" s="358">
        <f>SUM(L1033:L1033)</f>
        <v>4000000</v>
      </c>
      <c r="M1032" s="789">
        <f t="shared" si="237"/>
        <v>22000000</v>
      </c>
    </row>
    <row r="1033" spans="1:13" x14ac:dyDescent="0.45">
      <c r="A1033" s="790">
        <v>23040102</v>
      </c>
      <c r="B1033" s="791"/>
      <c r="C1033" s="792"/>
      <c r="D1033" s="792"/>
      <c r="E1033" s="791"/>
      <c r="F1033" s="793" t="s">
        <v>508</v>
      </c>
      <c r="G1033" s="311">
        <v>4000000</v>
      </c>
      <c r="H1033" s="311"/>
      <c r="I1033" s="311"/>
      <c r="J1033" s="311">
        <v>14000000</v>
      </c>
      <c r="K1033" s="311">
        <v>4000000</v>
      </c>
      <c r="L1033" s="311">
        <v>4000000</v>
      </c>
      <c r="M1033" s="789">
        <f t="shared" si="237"/>
        <v>22000000</v>
      </c>
    </row>
    <row r="1034" spans="1:13" x14ac:dyDescent="0.45">
      <c r="A1034" s="785">
        <v>2305</v>
      </c>
      <c r="B1034" s="786"/>
      <c r="C1034" s="787"/>
      <c r="D1034" s="787"/>
      <c r="E1034" s="786"/>
      <c r="F1034" s="788" t="s">
        <v>79</v>
      </c>
      <c r="G1034" s="362">
        <f t="shared" ref="G1034:L1034" si="242">G1035</f>
        <v>20000000</v>
      </c>
      <c r="H1034" s="362">
        <f t="shared" si="242"/>
        <v>0</v>
      </c>
      <c r="I1034" s="362"/>
      <c r="J1034" s="362">
        <f t="shared" si="242"/>
        <v>20000000</v>
      </c>
      <c r="K1034" s="362">
        <f t="shared" si="242"/>
        <v>20000000</v>
      </c>
      <c r="L1034" s="362">
        <f t="shared" si="242"/>
        <v>20000000</v>
      </c>
      <c r="M1034" s="789">
        <f t="shared" si="237"/>
        <v>60000000</v>
      </c>
    </row>
    <row r="1035" spans="1:13" x14ac:dyDescent="0.45">
      <c r="A1035" s="785">
        <v>230501</v>
      </c>
      <c r="B1035" s="786"/>
      <c r="C1035" s="787"/>
      <c r="D1035" s="787"/>
      <c r="E1035" s="786"/>
      <c r="F1035" s="788" t="s">
        <v>80</v>
      </c>
      <c r="G1035" s="362">
        <f>SUM(G1036:G1037)</f>
        <v>20000000</v>
      </c>
      <c r="H1035" s="362">
        <f>SUM(H1036:H1037)</f>
        <v>0</v>
      </c>
      <c r="I1035" s="362"/>
      <c r="J1035" s="362">
        <f>SUM(J1036:J1037)</f>
        <v>20000000</v>
      </c>
      <c r="K1035" s="362">
        <f>SUM(K1036:K1037)</f>
        <v>20000000</v>
      </c>
      <c r="L1035" s="362">
        <f>SUM(L1036:L1037)</f>
        <v>20000000</v>
      </c>
      <c r="M1035" s="789">
        <f t="shared" si="237"/>
        <v>60000000</v>
      </c>
    </row>
    <row r="1036" spans="1:13" x14ac:dyDescent="0.45">
      <c r="A1036" s="790">
        <v>23050101</v>
      </c>
      <c r="B1036" s="791"/>
      <c r="C1036" s="792"/>
      <c r="D1036" s="792"/>
      <c r="E1036" s="791"/>
      <c r="F1036" s="811" t="s">
        <v>81</v>
      </c>
      <c r="G1036" s="311">
        <v>10000000</v>
      </c>
      <c r="H1036" s="311"/>
      <c r="I1036" s="311"/>
      <c r="J1036" s="311">
        <v>10000000</v>
      </c>
      <c r="K1036" s="311">
        <v>10000000</v>
      </c>
      <c r="L1036" s="311">
        <v>10000000</v>
      </c>
      <c r="M1036" s="789">
        <f t="shared" si="237"/>
        <v>30000000</v>
      </c>
    </row>
    <row r="1037" spans="1:13" x14ac:dyDescent="0.45">
      <c r="A1037" s="790">
        <v>23050102</v>
      </c>
      <c r="B1037" s="791"/>
      <c r="C1037" s="792"/>
      <c r="D1037" s="792"/>
      <c r="E1037" s="791"/>
      <c r="F1037" s="811" t="s">
        <v>426</v>
      </c>
      <c r="G1037" s="311">
        <v>10000000</v>
      </c>
      <c r="H1037" s="311"/>
      <c r="I1037" s="311"/>
      <c r="J1037" s="311">
        <v>10000000</v>
      </c>
      <c r="K1037" s="311">
        <v>10000000</v>
      </c>
      <c r="L1037" s="311">
        <v>10000000</v>
      </c>
      <c r="M1037" s="789">
        <f t="shared" si="237"/>
        <v>30000000</v>
      </c>
    </row>
    <row r="1038" spans="1:13" x14ac:dyDescent="0.45">
      <c r="F1038" s="796" t="s">
        <v>85</v>
      </c>
      <c r="G1038" s="795"/>
      <c r="H1038" s="795"/>
      <c r="I1038" s="797"/>
      <c r="J1038" s="795"/>
      <c r="K1038" s="795"/>
      <c r="L1038" s="795"/>
      <c r="M1038" s="798"/>
    </row>
    <row r="1039" spans="1:13" x14ac:dyDescent="0.45">
      <c r="F1039" s="800"/>
      <c r="G1039" s="801"/>
      <c r="H1039" s="802"/>
      <c r="I1039" s="797"/>
      <c r="J1039" s="803"/>
      <c r="K1039" s="803"/>
      <c r="L1039" s="803"/>
      <c r="M1039" s="804"/>
    </row>
    <row r="1040" spans="1:13" x14ac:dyDescent="0.45">
      <c r="F1040" s="800" t="s">
        <v>86</v>
      </c>
      <c r="G1040" s="805">
        <f>SUM(G964)</f>
        <v>1889107370.53</v>
      </c>
      <c r="H1040" s="805">
        <f t="shared" ref="H1040:L1040" si="243">SUM(H964)</f>
        <v>0</v>
      </c>
      <c r="I1040" s="805">
        <f t="shared" si="243"/>
        <v>0</v>
      </c>
      <c r="J1040" s="805">
        <f t="shared" si="243"/>
        <v>1662636842.5799999</v>
      </c>
      <c r="K1040" s="805">
        <f t="shared" si="243"/>
        <v>1662636842.5799999</v>
      </c>
      <c r="L1040" s="805">
        <f t="shared" si="243"/>
        <v>1662636842.5799999</v>
      </c>
      <c r="M1040" s="806">
        <f>SUM(J1040:L1040)</f>
        <v>4987910527.7399998</v>
      </c>
    </row>
    <row r="1041" spans="1:13" x14ac:dyDescent="0.45">
      <c r="F1041" s="800" t="s">
        <v>87</v>
      </c>
      <c r="G1041" s="805">
        <f>SUM(G1010+G974)</f>
        <v>3985800000</v>
      </c>
      <c r="H1041" s="805">
        <f t="shared" ref="H1041:L1041" si="244">SUM(H1010+H974)</f>
        <v>4078103430</v>
      </c>
      <c r="I1041" s="805">
        <f t="shared" si="244"/>
        <v>0</v>
      </c>
      <c r="J1041" s="805">
        <f>SUM(J1010+J974)</f>
        <v>3590936500</v>
      </c>
      <c r="K1041" s="805">
        <f t="shared" si="244"/>
        <v>3956279500</v>
      </c>
      <c r="L1041" s="805">
        <f t="shared" si="244"/>
        <v>3956279500</v>
      </c>
      <c r="M1041" s="806">
        <f t="shared" ref="M1041:M1044" si="245">SUM(J1041:L1041)</f>
        <v>11503495500</v>
      </c>
    </row>
    <row r="1042" spans="1:13" x14ac:dyDescent="0.45">
      <c r="F1042" s="800" t="s">
        <v>69</v>
      </c>
      <c r="G1042" s="805">
        <f>SUM(G1014)</f>
        <v>337000000</v>
      </c>
      <c r="H1042" s="805">
        <f t="shared" ref="H1042:L1042" si="246">SUM(H1014)</f>
        <v>210850000</v>
      </c>
      <c r="I1042" s="805">
        <f t="shared" si="246"/>
        <v>0</v>
      </c>
      <c r="J1042" s="805">
        <f t="shared" si="246"/>
        <v>555184000</v>
      </c>
      <c r="K1042" s="805">
        <f t="shared" si="246"/>
        <v>75000000</v>
      </c>
      <c r="L1042" s="805">
        <f t="shared" si="246"/>
        <v>75000000</v>
      </c>
      <c r="M1042" s="806">
        <f t="shared" si="245"/>
        <v>705184000</v>
      </c>
    </row>
    <row r="1043" spans="1:13" x14ac:dyDescent="0.45">
      <c r="F1043" s="800"/>
      <c r="G1043" s="805"/>
      <c r="H1043" s="805"/>
      <c r="I1043" s="805"/>
      <c r="J1043" s="805"/>
      <c r="K1043" s="805"/>
      <c r="L1043" s="805"/>
      <c r="M1043" s="806">
        <f t="shared" si="245"/>
        <v>0</v>
      </c>
    </row>
    <row r="1044" spans="1:13" x14ac:dyDescent="0.45">
      <c r="F1044" s="800" t="s">
        <v>88</v>
      </c>
      <c r="G1044" s="807">
        <f>SUM(G1040:G1042)</f>
        <v>6211907370.5299997</v>
      </c>
      <c r="H1044" s="807">
        <f t="shared" ref="H1044:L1044" si="247">SUM(H1040:H1042)</f>
        <v>4288953430</v>
      </c>
      <c r="I1044" s="807"/>
      <c r="J1044" s="807">
        <f t="shared" si="247"/>
        <v>5808757342.5799999</v>
      </c>
      <c r="K1044" s="807">
        <f t="shared" si="247"/>
        <v>5693916342.5799999</v>
      </c>
      <c r="L1044" s="807">
        <f t="shared" si="247"/>
        <v>5693916342.5799999</v>
      </c>
      <c r="M1044" s="806">
        <f t="shared" si="245"/>
        <v>17196590027.739998</v>
      </c>
    </row>
    <row r="1047" spans="1:13" x14ac:dyDescent="0.45">
      <c r="A1047" s="931" t="s">
        <v>0</v>
      </c>
      <c r="B1047" s="931"/>
      <c r="C1047" s="931"/>
      <c r="D1047" s="931"/>
      <c r="E1047" s="931"/>
      <c r="F1047" s="931"/>
      <c r="G1047" s="931"/>
      <c r="H1047" s="931"/>
      <c r="I1047" s="931"/>
      <c r="J1047" s="931"/>
      <c r="K1047" s="931"/>
      <c r="L1047" s="931"/>
      <c r="M1047" s="931"/>
    </row>
    <row r="1048" spans="1:13" x14ac:dyDescent="0.45">
      <c r="A1048" s="934" t="s">
        <v>1685</v>
      </c>
      <c r="B1048" s="935"/>
      <c r="C1048" s="935"/>
      <c r="D1048" s="935"/>
      <c r="E1048" s="935"/>
      <c r="F1048" s="935"/>
      <c r="G1048" s="935"/>
      <c r="H1048" s="935"/>
      <c r="I1048" s="935"/>
      <c r="J1048" s="935"/>
      <c r="K1048" s="935"/>
      <c r="L1048" s="935"/>
      <c r="M1048" s="936"/>
    </row>
    <row r="1049" spans="1:13" ht="74" x14ac:dyDescent="0.45">
      <c r="A1049" s="781" t="s">
        <v>1</v>
      </c>
      <c r="B1049" s="781" t="s">
        <v>2</v>
      </c>
      <c r="C1049" s="781" t="s">
        <v>3</v>
      </c>
      <c r="D1049" s="781" t="s">
        <v>4</v>
      </c>
      <c r="E1049" s="781" t="s">
        <v>5</v>
      </c>
      <c r="F1049" s="783" t="s">
        <v>6</v>
      </c>
      <c r="G1049" s="781" t="s">
        <v>7</v>
      </c>
      <c r="H1049" s="781" t="s">
        <v>8</v>
      </c>
      <c r="I1049" s="781"/>
      <c r="J1049" s="781" t="s">
        <v>9</v>
      </c>
      <c r="K1049" s="781" t="s">
        <v>10</v>
      </c>
      <c r="L1049" s="781" t="s">
        <v>11</v>
      </c>
      <c r="M1049" s="784" t="s">
        <v>12</v>
      </c>
    </row>
    <row r="1050" spans="1:13" x14ac:dyDescent="0.45">
      <c r="A1050" s="790"/>
      <c r="B1050" s="791"/>
      <c r="C1050" s="792"/>
      <c r="D1050" s="792"/>
      <c r="E1050" s="791"/>
      <c r="F1050" s="793"/>
      <c r="G1050" s="311"/>
      <c r="H1050" s="311"/>
      <c r="I1050" s="311"/>
      <c r="J1050" s="311"/>
      <c r="K1050" s="311"/>
      <c r="L1050" s="311"/>
      <c r="M1050" s="81"/>
    </row>
    <row r="1051" spans="1:13" x14ac:dyDescent="0.45">
      <c r="A1051" s="785">
        <v>2</v>
      </c>
      <c r="B1051" s="786"/>
      <c r="C1051" s="787"/>
      <c r="D1051" s="787"/>
      <c r="E1051" s="786"/>
      <c r="F1051" s="788" t="s">
        <v>18</v>
      </c>
      <c r="G1051" s="358">
        <f t="shared" ref="G1051:H1051" si="248">G1052+G1128</f>
        <v>14134000000</v>
      </c>
      <c r="H1051" s="358">
        <f t="shared" si="248"/>
        <v>2186253636</v>
      </c>
      <c r="I1051" s="358"/>
      <c r="J1051" s="358">
        <f>J1052+J1128</f>
        <v>19092336500</v>
      </c>
      <c r="K1051" s="358">
        <f t="shared" ref="K1051:L1051" si="249">K1052+K1128</f>
        <v>24602755000</v>
      </c>
      <c r="L1051" s="358">
        <f t="shared" si="249"/>
        <v>27062700000</v>
      </c>
      <c r="M1051" s="789">
        <f>J1051+K1051+L1051</f>
        <v>70757791500</v>
      </c>
    </row>
    <row r="1052" spans="1:13" x14ac:dyDescent="0.45">
      <c r="A1052" s="785">
        <v>22</v>
      </c>
      <c r="B1052" s="786"/>
      <c r="C1052" s="787"/>
      <c r="D1052" s="787"/>
      <c r="E1052" s="786"/>
      <c r="F1052" s="788" t="s">
        <v>26</v>
      </c>
      <c r="G1052" s="358">
        <f t="shared" ref="G1052:H1052" si="250">G1053+G1124</f>
        <v>7214000000</v>
      </c>
      <c r="H1052" s="358">
        <f t="shared" si="250"/>
        <v>1619403636</v>
      </c>
      <c r="I1052" s="358"/>
      <c r="J1052" s="358">
        <f>J1053+J1124</f>
        <v>11205520500</v>
      </c>
      <c r="K1052" s="358">
        <f t="shared" ref="K1052:L1052" si="251">K1053+K1124</f>
        <v>16602755000</v>
      </c>
      <c r="L1052" s="358">
        <f t="shared" si="251"/>
        <v>18062700000</v>
      </c>
      <c r="M1052" s="789">
        <f t="shared" ref="M1052:M1115" si="252">J1052+K1052+L1052</f>
        <v>45870975500</v>
      </c>
    </row>
    <row r="1053" spans="1:13" x14ac:dyDescent="0.45">
      <c r="A1053" s="785">
        <v>2202</v>
      </c>
      <c r="B1053" s="786"/>
      <c r="C1053" s="787"/>
      <c r="D1053" s="787"/>
      <c r="E1053" s="786"/>
      <c r="F1053" s="788" t="s">
        <v>27</v>
      </c>
      <c r="G1053" s="358">
        <f t="shared" ref="G1053:H1053" si="253">G1054+G1059+G1067+G1077+G1087+G1090+G1096+G1103</f>
        <v>7134000000</v>
      </c>
      <c r="H1053" s="358">
        <f t="shared" si="253"/>
        <v>1619403636</v>
      </c>
      <c r="I1053" s="358"/>
      <c r="J1053" s="358">
        <f>J1054+J1059+J1067+J1077+J1087+J1090+J1096+J1103</f>
        <v>11025520500</v>
      </c>
      <c r="K1053" s="358">
        <f t="shared" ref="K1053:L1053" si="254">K1054+K1059+K1067+K1077+K1087+K1090+K1096+K1103</f>
        <v>16402755000</v>
      </c>
      <c r="L1053" s="358">
        <f t="shared" si="254"/>
        <v>17812700000</v>
      </c>
      <c r="M1053" s="789">
        <f t="shared" si="252"/>
        <v>45240975500</v>
      </c>
    </row>
    <row r="1054" spans="1:13" x14ac:dyDescent="0.45">
      <c r="A1054" s="785">
        <v>220201</v>
      </c>
      <c r="B1054" s="786"/>
      <c r="C1054" s="787"/>
      <c r="D1054" s="787"/>
      <c r="E1054" s="786"/>
      <c r="F1054" s="788" t="s">
        <v>28</v>
      </c>
      <c r="G1054" s="358">
        <f t="shared" ref="G1054:L1054" si="255">SUM(G1055:G1058)</f>
        <v>2400000000</v>
      </c>
      <c r="H1054" s="358">
        <f t="shared" si="255"/>
        <v>1042702860</v>
      </c>
      <c r="I1054" s="358"/>
      <c r="J1054" s="358">
        <f t="shared" si="255"/>
        <v>3869700000</v>
      </c>
      <c r="K1054" s="358">
        <f t="shared" si="255"/>
        <v>3269700000</v>
      </c>
      <c r="L1054" s="358">
        <f t="shared" si="255"/>
        <v>3269700000</v>
      </c>
      <c r="M1054" s="789">
        <f t="shared" si="252"/>
        <v>10409100000</v>
      </c>
    </row>
    <row r="1055" spans="1:13" x14ac:dyDescent="0.45">
      <c r="A1055" s="790">
        <v>22020101</v>
      </c>
      <c r="B1055" s="791"/>
      <c r="C1055" s="792"/>
      <c r="D1055" s="792"/>
      <c r="E1055" s="791"/>
      <c r="F1055" s="793" t="s">
        <v>29</v>
      </c>
      <c r="G1055" s="311">
        <v>500000000</v>
      </c>
      <c r="H1055" s="311"/>
      <c r="I1055" s="311"/>
      <c r="J1055" s="311">
        <v>669700000</v>
      </c>
      <c r="K1055" s="311">
        <v>769700000</v>
      </c>
      <c r="L1055" s="311">
        <v>769700000</v>
      </c>
      <c r="M1055" s="789">
        <f t="shared" si="252"/>
        <v>2209100000</v>
      </c>
    </row>
    <row r="1056" spans="1:13" x14ac:dyDescent="0.45">
      <c r="A1056" s="790">
        <v>22020102</v>
      </c>
      <c r="B1056" s="791"/>
      <c r="C1056" s="792"/>
      <c r="D1056" s="792"/>
      <c r="E1056" s="791"/>
      <c r="F1056" s="793" t="s">
        <v>30</v>
      </c>
      <c r="G1056" s="311">
        <v>1400000000</v>
      </c>
      <c r="H1056" s="311">
        <v>942702860</v>
      </c>
      <c r="I1056" s="311"/>
      <c r="J1056" s="311">
        <v>1100000000</v>
      </c>
      <c r="K1056" s="311">
        <v>1650000000</v>
      </c>
      <c r="L1056" s="311">
        <v>1650000000</v>
      </c>
      <c r="M1056" s="789">
        <f t="shared" si="252"/>
        <v>4400000000</v>
      </c>
    </row>
    <row r="1057" spans="1:13" ht="37" x14ac:dyDescent="0.45">
      <c r="A1057" s="790">
        <v>22020103</v>
      </c>
      <c r="B1057" s="791"/>
      <c r="C1057" s="792"/>
      <c r="D1057" s="792"/>
      <c r="E1057" s="791"/>
      <c r="F1057" s="793" t="s">
        <v>219</v>
      </c>
      <c r="G1057" s="81" t="s">
        <v>1341</v>
      </c>
      <c r="H1057" s="311"/>
      <c r="I1057" s="311"/>
      <c r="J1057" s="311">
        <v>1450000000</v>
      </c>
      <c r="K1057" s="81" t="s">
        <v>1342</v>
      </c>
      <c r="L1057" s="81" t="s">
        <v>1342</v>
      </c>
      <c r="M1057" s="789">
        <f>SUM(J1057:L1057)</f>
        <v>1450000000</v>
      </c>
    </row>
    <row r="1058" spans="1:13" ht="37" x14ac:dyDescent="0.45">
      <c r="A1058" s="790">
        <v>22020104</v>
      </c>
      <c r="B1058" s="791"/>
      <c r="C1058" s="792"/>
      <c r="D1058" s="792"/>
      <c r="E1058" s="791"/>
      <c r="F1058" s="793" t="s">
        <v>220</v>
      </c>
      <c r="G1058" s="311">
        <v>500000000</v>
      </c>
      <c r="H1058" s="311">
        <v>100000000</v>
      </c>
      <c r="I1058" s="311"/>
      <c r="J1058" s="311">
        <v>650000000</v>
      </c>
      <c r="K1058" s="311">
        <v>850000000</v>
      </c>
      <c r="L1058" s="311">
        <v>850000000</v>
      </c>
      <c r="M1058" s="789">
        <f t="shared" si="252"/>
        <v>2350000000</v>
      </c>
    </row>
    <row r="1059" spans="1:13" x14ac:dyDescent="0.45">
      <c r="A1059" s="785">
        <v>220202</v>
      </c>
      <c r="B1059" s="786"/>
      <c r="C1059" s="787"/>
      <c r="D1059" s="787"/>
      <c r="E1059" s="786"/>
      <c r="F1059" s="788" t="s">
        <v>31</v>
      </c>
      <c r="G1059" s="358">
        <f>SUM(G1060:G1066)</f>
        <v>148000000</v>
      </c>
      <c r="H1059" s="358">
        <f>SUM(H1060:H1066)</f>
        <v>7572000</v>
      </c>
      <c r="I1059" s="358"/>
      <c r="J1059" s="358">
        <f>SUM(J1060:J1066)</f>
        <v>116000000</v>
      </c>
      <c r="K1059" s="358">
        <f>SUM(K1060:K1066)</f>
        <v>174500000</v>
      </c>
      <c r="L1059" s="358">
        <f>SUM(L1060:L1066)</f>
        <v>177500000</v>
      </c>
      <c r="M1059" s="789">
        <f t="shared" si="252"/>
        <v>468000000</v>
      </c>
    </row>
    <row r="1060" spans="1:13" x14ac:dyDescent="0.45">
      <c r="A1060" s="790">
        <v>22020201</v>
      </c>
      <c r="B1060" s="791"/>
      <c r="C1060" s="792"/>
      <c r="D1060" s="792"/>
      <c r="E1060" s="791"/>
      <c r="F1060" s="793" t="s">
        <v>32</v>
      </c>
      <c r="G1060" s="311">
        <v>70000000</v>
      </c>
      <c r="H1060" s="311">
        <v>7572000</v>
      </c>
      <c r="I1060" s="311"/>
      <c r="J1060" s="311">
        <v>50000000</v>
      </c>
      <c r="K1060" s="311">
        <v>75000000</v>
      </c>
      <c r="L1060" s="311">
        <v>75000000</v>
      </c>
      <c r="M1060" s="789">
        <f t="shared" si="252"/>
        <v>200000000</v>
      </c>
    </row>
    <row r="1061" spans="1:13" x14ac:dyDescent="0.45">
      <c r="A1061" s="790">
        <v>22020202</v>
      </c>
      <c r="B1061" s="791"/>
      <c r="C1061" s="792"/>
      <c r="D1061" s="792"/>
      <c r="E1061" s="791"/>
      <c r="F1061" s="793" t="s">
        <v>33</v>
      </c>
      <c r="G1061" s="311">
        <v>30000000</v>
      </c>
      <c r="H1061" s="311"/>
      <c r="I1061" s="311"/>
      <c r="J1061" s="311">
        <v>15000000</v>
      </c>
      <c r="K1061" s="311">
        <v>35000000</v>
      </c>
      <c r="L1061" s="311">
        <v>35000000</v>
      </c>
      <c r="M1061" s="789">
        <f t="shared" si="252"/>
        <v>85000000</v>
      </c>
    </row>
    <row r="1062" spans="1:13" x14ac:dyDescent="0.45">
      <c r="A1062" s="790">
        <v>22020203</v>
      </c>
      <c r="B1062" s="791"/>
      <c r="C1062" s="792"/>
      <c r="D1062" s="792"/>
      <c r="E1062" s="791"/>
      <c r="F1062" s="793" t="s">
        <v>34</v>
      </c>
      <c r="G1062" s="311">
        <v>20000000</v>
      </c>
      <c r="H1062" s="311"/>
      <c r="I1062" s="311"/>
      <c r="J1062" s="311">
        <v>20000000</v>
      </c>
      <c r="K1062" s="311">
        <v>25000000</v>
      </c>
      <c r="L1062" s="311">
        <v>25000000</v>
      </c>
      <c r="M1062" s="789">
        <f t="shared" si="252"/>
        <v>70000000</v>
      </c>
    </row>
    <row r="1063" spans="1:13" x14ac:dyDescent="0.45">
      <c r="A1063" s="790">
        <v>22020204</v>
      </c>
      <c r="B1063" s="791"/>
      <c r="C1063" s="792"/>
      <c r="D1063" s="792"/>
      <c r="E1063" s="791"/>
      <c r="F1063" s="793" t="s">
        <v>316</v>
      </c>
      <c r="G1063" s="311">
        <v>5000000</v>
      </c>
      <c r="H1063" s="311"/>
      <c r="I1063" s="311"/>
      <c r="J1063" s="311">
        <v>8000000</v>
      </c>
      <c r="K1063" s="311">
        <v>8000000</v>
      </c>
      <c r="L1063" s="311">
        <v>8000000</v>
      </c>
      <c r="M1063" s="789">
        <f t="shared" si="252"/>
        <v>24000000</v>
      </c>
    </row>
    <row r="1064" spans="1:13" x14ac:dyDescent="0.45">
      <c r="A1064" s="790">
        <v>22020206</v>
      </c>
      <c r="B1064" s="791"/>
      <c r="C1064" s="792"/>
      <c r="D1064" s="792"/>
      <c r="E1064" s="791"/>
      <c r="F1064" s="793" t="s">
        <v>36</v>
      </c>
      <c r="G1064" s="311">
        <v>8000000</v>
      </c>
      <c r="H1064" s="311"/>
      <c r="I1064" s="311"/>
      <c r="J1064" s="311">
        <v>8000000</v>
      </c>
      <c r="K1064" s="311">
        <v>15000000</v>
      </c>
      <c r="L1064" s="311">
        <v>18000000</v>
      </c>
      <c r="M1064" s="789">
        <f t="shared" si="252"/>
        <v>41000000</v>
      </c>
    </row>
    <row r="1065" spans="1:13" x14ac:dyDescent="0.45">
      <c r="A1065" s="790">
        <v>22020208</v>
      </c>
      <c r="B1065" s="791"/>
      <c r="C1065" s="792"/>
      <c r="D1065" s="792"/>
      <c r="E1065" s="791"/>
      <c r="F1065" s="793" t="s">
        <v>322</v>
      </c>
      <c r="G1065" s="311">
        <v>8000000</v>
      </c>
      <c r="H1065" s="311"/>
      <c r="I1065" s="311"/>
      <c r="J1065" s="311">
        <v>8000000</v>
      </c>
      <c r="K1065" s="311">
        <v>8500000</v>
      </c>
      <c r="L1065" s="311">
        <v>8500000</v>
      </c>
      <c r="M1065" s="789">
        <f t="shared" si="252"/>
        <v>25000000</v>
      </c>
    </row>
    <row r="1066" spans="1:13" ht="37" x14ac:dyDescent="0.45">
      <c r="A1066" s="790">
        <v>22020209</v>
      </c>
      <c r="B1066" s="791"/>
      <c r="C1066" s="792"/>
      <c r="D1066" s="792"/>
      <c r="E1066" s="791"/>
      <c r="F1066" s="793" t="s">
        <v>323</v>
      </c>
      <c r="G1066" s="311">
        <v>7000000</v>
      </c>
      <c r="H1066" s="311"/>
      <c r="I1066" s="311"/>
      <c r="J1066" s="311">
        <v>7000000</v>
      </c>
      <c r="K1066" s="311">
        <v>8000000</v>
      </c>
      <c r="L1066" s="311">
        <v>8000000</v>
      </c>
      <c r="M1066" s="789">
        <f t="shared" si="252"/>
        <v>23000000</v>
      </c>
    </row>
    <row r="1067" spans="1:13" x14ac:dyDescent="0.45">
      <c r="A1067" s="785">
        <v>220203</v>
      </c>
      <c r="B1067" s="786"/>
      <c r="C1067" s="787"/>
      <c r="D1067" s="787"/>
      <c r="E1067" s="786"/>
      <c r="F1067" s="788" t="s">
        <v>37</v>
      </c>
      <c r="G1067" s="358">
        <f>SUM(G1068:G1076)</f>
        <v>266000000</v>
      </c>
      <c r="H1067" s="358">
        <f>SUM(H1068:H1076)</f>
        <v>35000000</v>
      </c>
      <c r="I1067" s="358"/>
      <c r="J1067" s="358">
        <f>SUM(J1068:J1076)</f>
        <v>291000000</v>
      </c>
      <c r="K1067" s="358">
        <f>SUM(K1068:K1076)</f>
        <v>314500000</v>
      </c>
      <c r="L1067" s="358">
        <f>SUM(L1068:L1076)</f>
        <v>314500000</v>
      </c>
      <c r="M1067" s="789">
        <f t="shared" si="252"/>
        <v>920000000</v>
      </c>
    </row>
    <row r="1068" spans="1:13" ht="37" x14ac:dyDescent="0.45">
      <c r="A1068" s="790">
        <v>22020301</v>
      </c>
      <c r="B1068" s="791"/>
      <c r="C1068" s="792"/>
      <c r="D1068" s="792"/>
      <c r="E1068" s="791"/>
      <c r="F1068" s="793" t="s">
        <v>38</v>
      </c>
      <c r="G1068" s="311">
        <v>65000000</v>
      </c>
      <c r="H1068" s="311"/>
      <c r="I1068" s="311"/>
      <c r="J1068" s="311">
        <v>60000000</v>
      </c>
      <c r="K1068" s="311">
        <v>70000000</v>
      </c>
      <c r="L1068" s="311">
        <v>70000000</v>
      </c>
      <c r="M1068" s="789">
        <f t="shared" si="252"/>
        <v>200000000</v>
      </c>
    </row>
    <row r="1069" spans="1:13" x14ac:dyDescent="0.45">
      <c r="A1069" s="790">
        <v>22020302</v>
      </c>
      <c r="B1069" s="791"/>
      <c r="C1069" s="792"/>
      <c r="D1069" s="792"/>
      <c r="E1069" s="791"/>
      <c r="F1069" s="793" t="s">
        <v>39</v>
      </c>
      <c r="G1069" s="311">
        <v>35000000</v>
      </c>
      <c r="H1069" s="311">
        <v>35000000</v>
      </c>
      <c r="I1069" s="311"/>
      <c r="J1069" s="311">
        <v>35000000</v>
      </c>
      <c r="K1069" s="311">
        <v>35000000</v>
      </c>
      <c r="L1069" s="311">
        <v>35000000</v>
      </c>
      <c r="M1069" s="789">
        <f t="shared" si="252"/>
        <v>105000000</v>
      </c>
    </row>
    <row r="1070" spans="1:13" x14ac:dyDescent="0.45">
      <c r="A1070" s="790">
        <v>22020303</v>
      </c>
      <c r="B1070" s="791"/>
      <c r="C1070" s="792"/>
      <c r="D1070" s="792"/>
      <c r="E1070" s="791"/>
      <c r="F1070" s="793" t="s">
        <v>40</v>
      </c>
      <c r="G1070" s="311">
        <v>1500000</v>
      </c>
      <c r="H1070" s="311"/>
      <c r="I1070" s="311"/>
      <c r="J1070" s="311">
        <v>1500000</v>
      </c>
      <c r="K1070" s="311">
        <v>15000000</v>
      </c>
      <c r="L1070" s="311">
        <v>15000000</v>
      </c>
      <c r="M1070" s="789">
        <f t="shared" si="252"/>
        <v>31500000</v>
      </c>
    </row>
    <row r="1071" spans="1:13" x14ac:dyDescent="0.45">
      <c r="A1071" s="790">
        <v>22020304</v>
      </c>
      <c r="B1071" s="791"/>
      <c r="C1071" s="792"/>
      <c r="D1071" s="792"/>
      <c r="E1071" s="791"/>
      <c r="F1071" s="793" t="s">
        <v>413</v>
      </c>
      <c r="G1071" s="311">
        <v>12000000</v>
      </c>
      <c r="H1071" s="311"/>
      <c r="I1071" s="311"/>
      <c r="J1071" s="311">
        <v>12000000</v>
      </c>
      <c r="K1071" s="311">
        <v>12000000</v>
      </c>
      <c r="L1071" s="311">
        <v>12000000</v>
      </c>
      <c r="M1071" s="789">
        <f t="shared" si="252"/>
        <v>36000000</v>
      </c>
    </row>
    <row r="1072" spans="1:13" x14ac:dyDescent="0.45">
      <c r="A1072" s="790">
        <v>22020305</v>
      </c>
      <c r="B1072" s="791"/>
      <c r="C1072" s="792"/>
      <c r="D1072" s="792"/>
      <c r="E1072" s="791"/>
      <c r="F1072" s="793" t="s">
        <v>41</v>
      </c>
      <c r="G1072" s="311">
        <v>5000000</v>
      </c>
      <c r="H1072" s="311"/>
      <c r="I1072" s="311"/>
      <c r="J1072" s="311">
        <v>5000000</v>
      </c>
      <c r="K1072" s="311">
        <v>5000000</v>
      </c>
      <c r="L1072" s="311">
        <v>5000000</v>
      </c>
      <c r="M1072" s="789">
        <f t="shared" si="252"/>
        <v>15000000</v>
      </c>
    </row>
    <row r="1073" spans="1:13" x14ac:dyDescent="0.45">
      <c r="A1073" s="790">
        <v>22020306</v>
      </c>
      <c r="B1073" s="791"/>
      <c r="C1073" s="792"/>
      <c r="D1073" s="792"/>
      <c r="E1073" s="791"/>
      <c r="F1073" s="793" t="s">
        <v>314</v>
      </c>
      <c r="G1073" s="311">
        <v>4500000</v>
      </c>
      <c r="H1073" s="311"/>
      <c r="I1073" s="311"/>
      <c r="J1073" s="311">
        <v>4500000</v>
      </c>
      <c r="K1073" s="311">
        <v>4500000</v>
      </c>
      <c r="L1073" s="311">
        <v>4500000</v>
      </c>
      <c r="M1073" s="789">
        <f t="shared" si="252"/>
        <v>13500000</v>
      </c>
    </row>
    <row r="1074" spans="1:13" x14ac:dyDescent="0.45">
      <c r="A1074" s="790">
        <v>22020307</v>
      </c>
      <c r="B1074" s="791"/>
      <c r="C1074" s="792"/>
      <c r="D1074" s="792"/>
      <c r="E1074" s="791"/>
      <c r="F1074" s="793" t="s">
        <v>516</v>
      </c>
      <c r="G1074" s="311">
        <v>83000000</v>
      </c>
      <c r="H1074" s="311"/>
      <c r="I1074" s="311"/>
      <c r="J1074" s="311">
        <v>83000000</v>
      </c>
      <c r="K1074" s="311">
        <v>83000000</v>
      </c>
      <c r="L1074" s="311">
        <v>83000000</v>
      </c>
      <c r="M1074" s="789">
        <f t="shared" si="252"/>
        <v>249000000</v>
      </c>
    </row>
    <row r="1075" spans="1:13" x14ac:dyDescent="0.45">
      <c r="A1075" s="790">
        <v>22020309</v>
      </c>
      <c r="B1075" s="791"/>
      <c r="C1075" s="792"/>
      <c r="D1075" s="792"/>
      <c r="E1075" s="791"/>
      <c r="F1075" s="793" t="s">
        <v>221</v>
      </c>
      <c r="G1075" s="311" t="s">
        <v>1343</v>
      </c>
      <c r="H1075" s="311"/>
      <c r="I1075" s="311"/>
      <c r="J1075" s="311">
        <v>30000000</v>
      </c>
      <c r="K1075" s="311">
        <v>30000000</v>
      </c>
      <c r="L1075" s="311">
        <v>30000000</v>
      </c>
      <c r="M1075" s="789">
        <f t="shared" si="252"/>
        <v>90000000</v>
      </c>
    </row>
    <row r="1076" spans="1:13" x14ac:dyDescent="0.45">
      <c r="A1076" s="790">
        <v>22020311</v>
      </c>
      <c r="B1076" s="791"/>
      <c r="C1076" s="792"/>
      <c r="D1076" s="792"/>
      <c r="E1076" s="791"/>
      <c r="F1076" s="793" t="s">
        <v>414</v>
      </c>
      <c r="G1076" s="311">
        <v>60000000</v>
      </c>
      <c r="H1076" s="311"/>
      <c r="I1076" s="311"/>
      <c r="J1076" s="311">
        <v>60000000</v>
      </c>
      <c r="K1076" s="311">
        <v>60000000</v>
      </c>
      <c r="L1076" s="311">
        <v>60000000</v>
      </c>
      <c r="M1076" s="789">
        <f t="shared" si="252"/>
        <v>180000000</v>
      </c>
    </row>
    <row r="1077" spans="1:13" x14ac:dyDescent="0.45">
      <c r="A1077" s="785">
        <v>220204</v>
      </c>
      <c r="B1077" s="786"/>
      <c r="C1077" s="787"/>
      <c r="D1077" s="787"/>
      <c r="E1077" s="786"/>
      <c r="F1077" s="788" t="s">
        <v>42</v>
      </c>
      <c r="G1077" s="358">
        <f t="shared" ref="G1077:L1077" si="256">SUM(G1078:G1086)</f>
        <v>275000000</v>
      </c>
      <c r="H1077" s="358">
        <f t="shared" si="256"/>
        <v>0</v>
      </c>
      <c r="I1077" s="358">
        <f t="shared" si="256"/>
        <v>0</v>
      </c>
      <c r="J1077" s="358">
        <f t="shared" si="256"/>
        <v>292000000</v>
      </c>
      <c r="K1077" s="358">
        <f t="shared" si="256"/>
        <v>342000000</v>
      </c>
      <c r="L1077" s="358">
        <f t="shared" si="256"/>
        <v>342000000</v>
      </c>
      <c r="M1077" s="789">
        <f t="shared" si="252"/>
        <v>976000000</v>
      </c>
    </row>
    <row r="1078" spans="1:13" ht="37" x14ac:dyDescent="0.45">
      <c r="A1078" s="790">
        <v>22020401</v>
      </c>
      <c r="B1078" s="791"/>
      <c r="C1078" s="792"/>
      <c r="D1078" s="792"/>
      <c r="E1078" s="791"/>
      <c r="F1078" s="793" t="s">
        <v>43</v>
      </c>
      <c r="G1078" s="311">
        <v>60000000</v>
      </c>
      <c r="H1078" s="311"/>
      <c r="I1078" s="311"/>
      <c r="J1078" s="311">
        <v>70000000</v>
      </c>
      <c r="K1078" s="311">
        <v>80000000</v>
      </c>
      <c r="L1078" s="311">
        <v>80000000</v>
      </c>
      <c r="M1078" s="789">
        <f t="shared" si="252"/>
        <v>230000000</v>
      </c>
    </row>
    <row r="1079" spans="1:13" x14ac:dyDescent="0.45">
      <c r="A1079" s="790">
        <v>22020402</v>
      </c>
      <c r="B1079" s="791"/>
      <c r="C1079" s="792"/>
      <c r="D1079" s="792"/>
      <c r="E1079" s="791"/>
      <c r="F1079" s="793" t="s">
        <v>44</v>
      </c>
      <c r="G1079" s="311">
        <v>13000000</v>
      </c>
      <c r="H1079" s="311"/>
      <c r="I1079" s="311"/>
      <c r="J1079" s="311">
        <v>13000000</v>
      </c>
      <c r="K1079" s="311">
        <v>13000000</v>
      </c>
      <c r="L1079" s="311">
        <v>13000000</v>
      </c>
      <c r="M1079" s="789">
        <f t="shared" si="252"/>
        <v>39000000</v>
      </c>
    </row>
    <row r="1080" spans="1:13" ht="37" x14ac:dyDescent="0.45">
      <c r="A1080" s="790">
        <v>22020403</v>
      </c>
      <c r="B1080" s="791"/>
      <c r="C1080" s="792"/>
      <c r="D1080" s="792"/>
      <c r="E1080" s="791"/>
      <c r="F1080" s="793" t="s">
        <v>45</v>
      </c>
      <c r="G1080" s="311">
        <v>39000000</v>
      </c>
      <c r="H1080" s="311"/>
      <c r="I1080" s="311"/>
      <c r="J1080" s="311">
        <v>40000000</v>
      </c>
      <c r="K1080" s="311">
        <v>50000000</v>
      </c>
      <c r="L1080" s="311">
        <v>50000000</v>
      </c>
      <c r="M1080" s="789">
        <f t="shared" si="252"/>
        <v>140000000</v>
      </c>
    </row>
    <row r="1081" spans="1:13" x14ac:dyDescent="0.45">
      <c r="A1081" s="790">
        <v>22020404</v>
      </c>
      <c r="B1081" s="791"/>
      <c r="C1081" s="792"/>
      <c r="D1081" s="792"/>
      <c r="E1081" s="791"/>
      <c r="F1081" s="793" t="s">
        <v>46</v>
      </c>
      <c r="G1081" s="311">
        <v>14000000</v>
      </c>
      <c r="H1081" s="311"/>
      <c r="I1081" s="311"/>
      <c r="J1081" s="311">
        <v>20000000</v>
      </c>
      <c r="K1081" s="311">
        <v>20000000</v>
      </c>
      <c r="L1081" s="311">
        <v>20000000</v>
      </c>
      <c r="M1081" s="789">
        <f t="shared" si="252"/>
        <v>60000000</v>
      </c>
    </row>
    <row r="1082" spans="1:13" x14ac:dyDescent="0.45">
      <c r="A1082" s="790">
        <v>22020405</v>
      </c>
      <c r="B1082" s="791"/>
      <c r="C1082" s="792"/>
      <c r="D1082" s="792"/>
      <c r="E1082" s="791"/>
      <c r="F1082" s="793" t="s">
        <v>47</v>
      </c>
      <c r="G1082" s="311">
        <v>70000000</v>
      </c>
      <c r="H1082" s="311"/>
      <c r="I1082" s="311"/>
      <c r="J1082" s="311">
        <v>70000000</v>
      </c>
      <c r="K1082" s="311">
        <v>90000000</v>
      </c>
      <c r="L1082" s="311">
        <v>90000000</v>
      </c>
      <c r="M1082" s="789">
        <f t="shared" si="252"/>
        <v>250000000</v>
      </c>
    </row>
    <row r="1083" spans="1:13" x14ac:dyDescent="0.45">
      <c r="A1083" s="790">
        <v>22020406</v>
      </c>
      <c r="B1083" s="791"/>
      <c r="C1083" s="792"/>
      <c r="D1083" s="792"/>
      <c r="E1083" s="791"/>
      <c r="F1083" s="793" t="s">
        <v>48</v>
      </c>
      <c r="G1083" s="311">
        <v>65000000</v>
      </c>
      <c r="H1083" s="311"/>
      <c r="I1083" s="311"/>
      <c r="J1083" s="311">
        <v>65000000</v>
      </c>
      <c r="K1083" s="311">
        <v>75000000</v>
      </c>
      <c r="L1083" s="311">
        <v>75000000</v>
      </c>
      <c r="M1083" s="789">
        <f t="shared" si="252"/>
        <v>215000000</v>
      </c>
    </row>
    <row r="1084" spans="1:13" x14ac:dyDescent="0.45">
      <c r="A1084" s="790">
        <v>22020410</v>
      </c>
      <c r="B1084" s="791"/>
      <c r="C1084" s="792"/>
      <c r="D1084" s="792"/>
      <c r="E1084" s="791"/>
      <c r="F1084" s="793" t="s">
        <v>473</v>
      </c>
      <c r="G1084" s="311">
        <v>5000000</v>
      </c>
      <c r="H1084" s="311"/>
      <c r="I1084" s="311"/>
      <c r="J1084" s="311">
        <v>5000000</v>
      </c>
      <c r="K1084" s="311">
        <v>5000000</v>
      </c>
      <c r="L1084" s="311">
        <v>5000000</v>
      </c>
      <c r="M1084" s="789">
        <f t="shared" si="252"/>
        <v>15000000</v>
      </c>
    </row>
    <row r="1085" spans="1:13" x14ac:dyDescent="0.45">
      <c r="A1085" s="790">
        <v>22020412</v>
      </c>
      <c r="B1085" s="791"/>
      <c r="C1085" s="792"/>
      <c r="D1085" s="792"/>
      <c r="E1085" s="791"/>
      <c r="F1085" s="793" t="s">
        <v>385</v>
      </c>
      <c r="G1085" s="311">
        <v>4000000</v>
      </c>
      <c r="H1085" s="311"/>
      <c r="I1085" s="311"/>
      <c r="J1085" s="311">
        <v>4000000</v>
      </c>
      <c r="K1085" s="311">
        <v>4000000</v>
      </c>
      <c r="L1085" s="311">
        <v>4000000</v>
      </c>
      <c r="M1085" s="789">
        <f t="shared" si="252"/>
        <v>12000000</v>
      </c>
    </row>
    <row r="1086" spans="1:13" x14ac:dyDescent="0.45">
      <c r="A1086" s="790">
        <v>22020413</v>
      </c>
      <c r="B1086" s="791"/>
      <c r="C1086" s="792"/>
      <c r="D1086" s="792"/>
      <c r="E1086" s="791"/>
      <c r="F1086" s="793" t="s">
        <v>1049</v>
      </c>
      <c r="G1086" s="311">
        <v>5000000</v>
      </c>
      <c r="H1086" s="311"/>
      <c r="I1086" s="311"/>
      <c r="J1086" s="311">
        <v>5000000</v>
      </c>
      <c r="K1086" s="311">
        <v>5000000</v>
      </c>
      <c r="L1086" s="311">
        <v>5000000</v>
      </c>
      <c r="M1086" s="789">
        <f t="shared" si="252"/>
        <v>15000000</v>
      </c>
    </row>
    <row r="1087" spans="1:13" x14ac:dyDescent="0.45">
      <c r="A1087" s="785">
        <v>220205</v>
      </c>
      <c r="B1087" s="786"/>
      <c r="C1087" s="787"/>
      <c r="D1087" s="787"/>
      <c r="E1087" s="786"/>
      <c r="F1087" s="788" t="s">
        <v>49</v>
      </c>
      <c r="G1087" s="358">
        <f t="shared" ref="G1087:L1087" si="257">G1088+G1089</f>
        <v>1030000000</v>
      </c>
      <c r="H1087" s="358">
        <f t="shared" si="257"/>
        <v>0</v>
      </c>
      <c r="I1087" s="358"/>
      <c r="J1087" s="358">
        <f t="shared" si="257"/>
        <v>1700000000</v>
      </c>
      <c r="K1087" s="358">
        <f t="shared" si="257"/>
        <v>3930000000</v>
      </c>
      <c r="L1087" s="358">
        <f t="shared" si="257"/>
        <v>5030000000</v>
      </c>
      <c r="M1087" s="789">
        <f t="shared" si="252"/>
        <v>10660000000</v>
      </c>
    </row>
    <row r="1088" spans="1:13" x14ac:dyDescent="0.45">
      <c r="A1088" s="790">
        <v>22020501</v>
      </c>
      <c r="B1088" s="791"/>
      <c r="C1088" s="792"/>
      <c r="D1088" s="792"/>
      <c r="E1088" s="791"/>
      <c r="F1088" s="793" t="s">
        <v>50</v>
      </c>
      <c r="G1088" s="311">
        <v>480000000</v>
      </c>
      <c r="H1088" s="311"/>
      <c r="I1088" s="311"/>
      <c r="J1088" s="311">
        <v>550000000</v>
      </c>
      <c r="K1088" s="311">
        <v>1480000000</v>
      </c>
      <c r="L1088" s="311">
        <v>2480000000</v>
      </c>
      <c r="M1088" s="789">
        <f t="shared" si="252"/>
        <v>4510000000</v>
      </c>
    </row>
    <row r="1089" spans="1:13" x14ac:dyDescent="0.45">
      <c r="A1089" s="790">
        <v>22020502</v>
      </c>
      <c r="B1089" s="791"/>
      <c r="C1089" s="792"/>
      <c r="D1089" s="792"/>
      <c r="E1089" s="791"/>
      <c r="F1089" s="793" t="s">
        <v>222</v>
      </c>
      <c r="G1089" s="311">
        <v>550000000</v>
      </c>
      <c r="H1089" s="311"/>
      <c r="I1089" s="311"/>
      <c r="J1089" s="311">
        <v>1150000000</v>
      </c>
      <c r="K1089" s="311">
        <v>2450000000</v>
      </c>
      <c r="L1089" s="311">
        <v>2550000000</v>
      </c>
      <c r="M1089" s="789">
        <f t="shared" si="252"/>
        <v>6150000000</v>
      </c>
    </row>
    <row r="1090" spans="1:13" x14ac:dyDescent="0.45">
      <c r="A1090" s="785">
        <v>220206</v>
      </c>
      <c r="B1090" s="786"/>
      <c r="C1090" s="787"/>
      <c r="D1090" s="787"/>
      <c r="E1090" s="786"/>
      <c r="F1090" s="788" t="s">
        <v>51</v>
      </c>
      <c r="G1090" s="358">
        <f t="shared" ref="G1090:L1090" si="258">SUM(G1091:G1095)</f>
        <v>1470000000</v>
      </c>
      <c r="H1090" s="358">
        <f t="shared" si="258"/>
        <v>0</v>
      </c>
      <c r="I1090" s="358"/>
      <c r="J1090" s="358">
        <f t="shared" si="258"/>
        <v>1909820500</v>
      </c>
      <c r="K1090" s="358">
        <f t="shared" si="258"/>
        <v>4398555000</v>
      </c>
      <c r="L1090" s="358">
        <f t="shared" si="258"/>
        <v>4545000000</v>
      </c>
      <c r="M1090" s="789">
        <f t="shared" si="252"/>
        <v>10853375500</v>
      </c>
    </row>
    <row r="1091" spans="1:13" x14ac:dyDescent="0.45">
      <c r="A1091" s="790">
        <v>22020601</v>
      </c>
      <c r="B1091" s="791"/>
      <c r="C1091" s="792"/>
      <c r="D1091" s="792"/>
      <c r="E1091" s="791"/>
      <c r="F1091" s="793" t="s">
        <v>52</v>
      </c>
      <c r="G1091" s="311">
        <v>440000000</v>
      </c>
      <c r="H1091" s="311"/>
      <c r="I1091" s="311"/>
      <c r="J1091" s="311">
        <v>550000000</v>
      </c>
      <c r="K1091" s="311">
        <v>1440000000</v>
      </c>
      <c r="L1091" s="311">
        <v>1440000000</v>
      </c>
      <c r="M1091" s="789">
        <f t="shared" si="252"/>
        <v>3430000000</v>
      </c>
    </row>
    <row r="1092" spans="1:13" x14ac:dyDescent="0.45">
      <c r="A1092" s="790">
        <v>22020602</v>
      </c>
      <c r="B1092" s="791"/>
      <c r="C1092" s="792"/>
      <c r="D1092" s="792"/>
      <c r="E1092" s="791"/>
      <c r="F1092" s="793" t="s">
        <v>223</v>
      </c>
      <c r="G1092" s="311">
        <v>440000000</v>
      </c>
      <c r="H1092" s="311"/>
      <c r="I1092" s="311"/>
      <c r="J1092" s="311">
        <v>440000000</v>
      </c>
      <c r="K1092" s="311">
        <v>440000000</v>
      </c>
      <c r="L1092" s="311">
        <v>440000000</v>
      </c>
      <c r="M1092" s="789">
        <f t="shared" si="252"/>
        <v>1320000000</v>
      </c>
    </row>
    <row r="1093" spans="1:13" x14ac:dyDescent="0.45">
      <c r="A1093" s="790">
        <v>22020603</v>
      </c>
      <c r="B1093" s="791"/>
      <c r="C1093" s="792"/>
      <c r="D1093" s="792"/>
      <c r="E1093" s="791"/>
      <c r="F1093" s="793" t="s">
        <v>455</v>
      </c>
      <c r="G1093" s="311">
        <v>175000000</v>
      </c>
      <c r="H1093" s="311"/>
      <c r="I1093" s="311"/>
      <c r="J1093" s="311">
        <v>175000000</v>
      </c>
      <c r="K1093" s="311">
        <v>175000000</v>
      </c>
      <c r="L1093" s="311">
        <v>175000000</v>
      </c>
      <c r="M1093" s="789">
        <f t="shared" si="252"/>
        <v>525000000</v>
      </c>
    </row>
    <row r="1094" spans="1:13" x14ac:dyDescent="0.45">
      <c r="A1094" s="790">
        <v>22020604</v>
      </c>
      <c r="B1094" s="791"/>
      <c r="C1094" s="792"/>
      <c r="D1094" s="792"/>
      <c r="E1094" s="791"/>
      <c r="F1094" s="793" t="s">
        <v>943</v>
      </c>
      <c r="G1094" s="311">
        <v>375000000</v>
      </c>
      <c r="H1094" s="311"/>
      <c r="I1094" s="311"/>
      <c r="J1094" s="311">
        <v>704820500</v>
      </c>
      <c r="K1094" s="311">
        <v>2303555000</v>
      </c>
      <c r="L1094" s="311">
        <v>2450000000</v>
      </c>
      <c r="M1094" s="789">
        <f t="shared" si="252"/>
        <v>5458375500</v>
      </c>
    </row>
    <row r="1095" spans="1:13" x14ac:dyDescent="0.45">
      <c r="A1095" s="790">
        <v>22020605</v>
      </c>
      <c r="B1095" s="791"/>
      <c r="C1095" s="792"/>
      <c r="D1095" s="792"/>
      <c r="E1095" s="791"/>
      <c r="F1095" s="793" t="s">
        <v>53</v>
      </c>
      <c r="G1095" s="311">
        <v>40000000</v>
      </c>
      <c r="H1095" s="311"/>
      <c r="I1095" s="311"/>
      <c r="J1095" s="311">
        <v>40000000</v>
      </c>
      <c r="K1095" s="311">
        <v>40000000</v>
      </c>
      <c r="L1095" s="311">
        <v>40000000</v>
      </c>
      <c r="M1095" s="789">
        <f t="shared" si="252"/>
        <v>120000000</v>
      </c>
    </row>
    <row r="1096" spans="1:13" ht="37" x14ac:dyDescent="0.45">
      <c r="A1096" s="785">
        <v>220207</v>
      </c>
      <c r="B1096" s="786"/>
      <c r="C1096" s="787"/>
      <c r="D1096" s="787"/>
      <c r="E1096" s="786"/>
      <c r="F1096" s="788" t="s">
        <v>268</v>
      </c>
      <c r="G1096" s="358">
        <f>SUM(G1097:G1102)</f>
        <v>334000000</v>
      </c>
      <c r="H1096" s="358">
        <f>SUM(H1097:H1102)</f>
        <v>0</v>
      </c>
      <c r="I1096" s="358"/>
      <c r="J1096" s="358">
        <f>SUM(J1097:J1102)</f>
        <v>1069000000</v>
      </c>
      <c r="K1096" s="358">
        <f>SUM(K1097:K1102)</f>
        <v>1211000000</v>
      </c>
      <c r="L1096" s="358">
        <f>SUM(L1097:L1102)</f>
        <v>1191000000</v>
      </c>
      <c r="M1096" s="789">
        <f t="shared" si="252"/>
        <v>3471000000</v>
      </c>
    </row>
    <row r="1097" spans="1:13" x14ac:dyDescent="0.45">
      <c r="A1097" s="790">
        <v>22020701</v>
      </c>
      <c r="B1097" s="791"/>
      <c r="C1097" s="792"/>
      <c r="D1097" s="792"/>
      <c r="E1097" s="791"/>
      <c r="F1097" s="793" t="s">
        <v>269</v>
      </c>
      <c r="G1097" s="311">
        <v>10000000</v>
      </c>
      <c r="H1097" s="311"/>
      <c r="I1097" s="311"/>
      <c r="J1097" s="311">
        <v>10000000</v>
      </c>
      <c r="K1097" s="311">
        <v>10000000</v>
      </c>
      <c r="L1097" s="311">
        <v>10000000</v>
      </c>
      <c r="M1097" s="789">
        <f t="shared" si="252"/>
        <v>30000000</v>
      </c>
    </row>
    <row r="1098" spans="1:13" x14ac:dyDescent="0.45">
      <c r="A1098" s="790">
        <v>22020702</v>
      </c>
      <c r="B1098" s="791"/>
      <c r="C1098" s="792"/>
      <c r="D1098" s="792"/>
      <c r="E1098" s="791"/>
      <c r="F1098" s="793" t="s">
        <v>416</v>
      </c>
      <c r="G1098" s="311">
        <v>5000000</v>
      </c>
      <c r="H1098" s="311"/>
      <c r="I1098" s="311"/>
      <c r="J1098" s="311">
        <v>5000000</v>
      </c>
      <c r="K1098" s="311">
        <v>5000000</v>
      </c>
      <c r="L1098" s="311">
        <v>5000000</v>
      </c>
      <c r="M1098" s="789">
        <f t="shared" si="252"/>
        <v>15000000</v>
      </c>
    </row>
    <row r="1099" spans="1:13" x14ac:dyDescent="0.45">
      <c r="A1099" s="790">
        <v>22020703</v>
      </c>
      <c r="B1099" s="791"/>
      <c r="C1099" s="792"/>
      <c r="D1099" s="792"/>
      <c r="E1099" s="791"/>
      <c r="F1099" s="793" t="s">
        <v>365</v>
      </c>
      <c r="G1099" s="311">
        <v>115000000</v>
      </c>
      <c r="H1099" s="311" t="s">
        <v>1344</v>
      </c>
      <c r="I1099" s="311"/>
      <c r="J1099" s="311">
        <v>860000000</v>
      </c>
      <c r="K1099" s="311">
        <v>860000000</v>
      </c>
      <c r="L1099" s="311">
        <v>860000000</v>
      </c>
      <c r="M1099" s="789">
        <f t="shared" si="252"/>
        <v>2580000000</v>
      </c>
    </row>
    <row r="1100" spans="1:13" x14ac:dyDescent="0.45">
      <c r="A1100" s="790">
        <v>22020704</v>
      </c>
      <c r="B1100" s="791"/>
      <c r="C1100" s="792"/>
      <c r="D1100" s="792"/>
      <c r="E1100" s="791"/>
      <c r="F1100" s="793" t="s">
        <v>456</v>
      </c>
      <c r="G1100" s="311">
        <v>36000000</v>
      </c>
      <c r="H1100" s="311"/>
      <c r="I1100" s="311"/>
      <c r="J1100" s="311">
        <v>36000000</v>
      </c>
      <c r="K1100" s="311">
        <v>36000000</v>
      </c>
      <c r="L1100" s="311">
        <v>36000000</v>
      </c>
      <c r="M1100" s="789">
        <f t="shared" si="252"/>
        <v>108000000</v>
      </c>
    </row>
    <row r="1101" spans="1:13" x14ac:dyDescent="0.45">
      <c r="A1101" s="790">
        <v>22020705</v>
      </c>
      <c r="B1101" s="791"/>
      <c r="C1101" s="792"/>
      <c r="D1101" s="792"/>
      <c r="E1101" s="791"/>
      <c r="F1101" s="793" t="s">
        <v>599</v>
      </c>
      <c r="G1101" s="311">
        <v>30000000</v>
      </c>
      <c r="H1101" s="311"/>
      <c r="I1101" s="311"/>
      <c r="J1101" s="311">
        <v>40000000</v>
      </c>
      <c r="K1101" s="311">
        <v>50000000</v>
      </c>
      <c r="L1101" s="311">
        <v>30000000</v>
      </c>
      <c r="M1101" s="789">
        <f t="shared" si="252"/>
        <v>120000000</v>
      </c>
    </row>
    <row r="1102" spans="1:13" x14ac:dyDescent="0.45">
      <c r="A1102" s="790">
        <v>22020706</v>
      </c>
      <c r="B1102" s="791"/>
      <c r="C1102" s="792"/>
      <c r="D1102" s="792"/>
      <c r="E1102" s="791"/>
      <c r="F1102" s="793" t="s">
        <v>574</v>
      </c>
      <c r="G1102" s="311">
        <v>138000000</v>
      </c>
      <c r="H1102" s="311"/>
      <c r="I1102" s="311"/>
      <c r="J1102" s="311">
        <v>118000000</v>
      </c>
      <c r="K1102" s="311">
        <v>250000000</v>
      </c>
      <c r="L1102" s="311">
        <v>250000000</v>
      </c>
      <c r="M1102" s="789">
        <f t="shared" si="252"/>
        <v>618000000</v>
      </c>
    </row>
    <row r="1103" spans="1:13" x14ac:dyDescent="0.45">
      <c r="A1103" s="785">
        <v>220210</v>
      </c>
      <c r="B1103" s="786"/>
      <c r="C1103" s="787"/>
      <c r="D1103" s="787"/>
      <c r="E1103" s="786"/>
      <c r="F1103" s="788" t="s">
        <v>57</v>
      </c>
      <c r="G1103" s="358">
        <f>SUM(G1104:G1123)</f>
        <v>1211000000</v>
      </c>
      <c r="H1103" s="358">
        <f>SUM(H1104:H1123)</f>
        <v>534128776</v>
      </c>
      <c r="I1103" s="358"/>
      <c r="J1103" s="358">
        <f>SUM(J1104:J1123)</f>
        <v>1778000000</v>
      </c>
      <c r="K1103" s="358">
        <f>SUM(K1104:K1123)</f>
        <v>2762500000</v>
      </c>
      <c r="L1103" s="358">
        <f>SUM(L1104:L1123)</f>
        <v>2943000000</v>
      </c>
      <c r="M1103" s="789">
        <f t="shared" si="252"/>
        <v>7483500000</v>
      </c>
    </row>
    <row r="1104" spans="1:13" x14ac:dyDescent="0.45">
      <c r="A1104" s="790">
        <v>22021001</v>
      </c>
      <c r="B1104" s="791"/>
      <c r="C1104" s="792"/>
      <c r="D1104" s="792"/>
      <c r="E1104" s="791"/>
      <c r="F1104" s="793" t="s">
        <v>58</v>
      </c>
      <c r="G1104" s="311">
        <v>65000000</v>
      </c>
      <c r="H1104" s="311">
        <v>4714286</v>
      </c>
      <c r="I1104" s="311"/>
      <c r="J1104" s="311">
        <v>65000000</v>
      </c>
      <c r="K1104" s="311">
        <v>65000000</v>
      </c>
      <c r="L1104" s="311">
        <v>65000000</v>
      </c>
      <c r="M1104" s="789">
        <f t="shared" si="252"/>
        <v>195000000</v>
      </c>
    </row>
    <row r="1105" spans="1:13" x14ac:dyDescent="0.45">
      <c r="A1105" s="790">
        <v>22021002</v>
      </c>
      <c r="B1105" s="791"/>
      <c r="C1105" s="792"/>
      <c r="D1105" s="792"/>
      <c r="E1105" s="791"/>
      <c r="F1105" s="793" t="s">
        <v>59</v>
      </c>
      <c r="G1105" s="311">
        <v>110000000</v>
      </c>
      <c r="H1105" s="311"/>
      <c r="I1105" s="311"/>
      <c r="J1105" s="311">
        <v>500000000</v>
      </c>
      <c r="K1105" s="311">
        <v>650000000</v>
      </c>
      <c r="L1105" s="311">
        <v>700000000</v>
      </c>
      <c r="M1105" s="789">
        <f t="shared" si="252"/>
        <v>1850000000</v>
      </c>
    </row>
    <row r="1106" spans="1:13" x14ac:dyDescent="0.45">
      <c r="A1106" s="790">
        <v>22021003</v>
      </c>
      <c r="B1106" s="791"/>
      <c r="C1106" s="792"/>
      <c r="D1106" s="792"/>
      <c r="E1106" s="791"/>
      <c r="F1106" s="793" t="s">
        <v>60</v>
      </c>
      <c r="G1106" s="311">
        <v>40000000</v>
      </c>
      <c r="H1106" s="311"/>
      <c r="I1106" s="311"/>
      <c r="J1106" s="311">
        <v>40000000</v>
      </c>
      <c r="K1106" s="311">
        <v>40000000</v>
      </c>
      <c r="L1106" s="311">
        <v>40000000</v>
      </c>
      <c r="M1106" s="789">
        <f t="shared" si="252"/>
        <v>120000000</v>
      </c>
    </row>
    <row r="1107" spans="1:13" x14ac:dyDescent="0.45">
      <c r="A1107" s="790">
        <v>22021004</v>
      </c>
      <c r="B1107" s="791"/>
      <c r="C1107" s="792"/>
      <c r="D1107" s="792"/>
      <c r="E1107" s="791"/>
      <c r="F1107" s="793" t="s">
        <v>61</v>
      </c>
      <c r="G1107" s="311">
        <v>190000000</v>
      </c>
      <c r="H1107" s="311">
        <v>76165714</v>
      </c>
      <c r="I1107" s="311"/>
      <c r="J1107" s="311">
        <v>200000000</v>
      </c>
      <c r="K1107" s="311">
        <v>290000000</v>
      </c>
      <c r="L1107" s="311">
        <v>390000000</v>
      </c>
      <c r="M1107" s="789">
        <f t="shared" si="252"/>
        <v>880000000</v>
      </c>
    </row>
    <row r="1108" spans="1:13" x14ac:dyDescent="0.45">
      <c r="A1108" s="790">
        <v>22021006</v>
      </c>
      <c r="B1108" s="791"/>
      <c r="C1108" s="792"/>
      <c r="D1108" s="792"/>
      <c r="E1108" s="791"/>
      <c r="F1108" s="793" t="s">
        <v>62</v>
      </c>
      <c r="G1108" s="311">
        <v>8000000</v>
      </c>
      <c r="H1108" s="311"/>
      <c r="I1108" s="311"/>
      <c r="J1108" s="311">
        <v>8000000</v>
      </c>
      <c r="K1108" s="311">
        <v>8000000</v>
      </c>
      <c r="L1108" s="311">
        <v>8000000</v>
      </c>
      <c r="M1108" s="789">
        <f t="shared" si="252"/>
        <v>24000000</v>
      </c>
    </row>
    <row r="1109" spans="1:13" x14ac:dyDescent="0.45">
      <c r="A1109" s="790">
        <v>22021007</v>
      </c>
      <c r="B1109" s="791"/>
      <c r="C1109" s="792"/>
      <c r="D1109" s="792"/>
      <c r="E1109" s="791"/>
      <c r="F1109" s="793" t="s">
        <v>63</v>
      </c>
      <c r="G1109" s="311">
        <v>200000000</v>
      </c>
      <c r="H1109" s="311">
        <v>305796000</v>
      </c>
      <c r="I1109" s="311"/>
      <c r="J1109" s="311">
        <v>300000000</v>
      </c>
      <c r="K1109" s="311">
        <v>340000000</v>
      </c>
      <c r="L1109" s="311">
        <v>350000000</v>
      </c>
      <c r="M1109" s="789">
        <f t="shared" si="252"/>
        <v>990000000</v>
      </c>
    </row>
    <row r="1110" spans="1:13" x14ac:dyDescent="0.45">
      <c r="A1110" s="790">
        <v>22021008</v>
      </c>
      <c r="B1110" s="791"/>
      <c r="C1110" s="792"/>
      <c r="D1110" s="792"/>
      <c r="E1110" s="791"/>
      <c r="F1110" s="793" t="s">
        <v>64</v>
      </c>
      <c r="G1110" s="311">
        <v>26000000</v>
      </c>
      <c r="H1110" s="311"/>
      <c r="I1110" s="311"/>
      <c r="J1110" s="311">
        <v>26000000</v>
      </c>
      <c r="K1110" s="311">
        <v>26000000</v>
      </c>
      <c r="L1110" s="311">
        <v>26000000</v>
      </c>
      <c r="M1110" s="789">
        <f t="shared" si="252"/>
        <v>78000000</v>
      </c>
    </row>
    <row r="1111" spans="1:13" x14ac:dyDescent="0.45">
      <c r="A1111" s="790">
        <v>22021009</v>
      </c>
      <c r="B1111" s="791"/>
      <c r="C1111" s="792"/>
      <c r="D1111" s="792"/>
      <c r="E1111" s="791"/>
      <c r="F1111" s="793" t="s">
        <v>519</v>
      </c>
      <c r="G1111" s="311">
        <v>20000000</v>
      </c>
      <c r="H1111" s="311">
        <v>14100000</v>
      </c>
      <c r="I1111" s="311"/>
      <c r="J1111" s="311">
        <v>10000000</v>
      </c>
      <c r="K1111" s="311">
        <v>20000000</v>
      </c>
      <c r="L1111" s="311">
        <v>20000000</v>
      </c>
      <c r="M1111" s="789">
        <f t="shared" si="252"/>
        <v>50000000</v>
      </c>
    </row>
    <row r="1112" spans="1:13" ht="37" x14ac:dyDescent="0.45">
      <c r="A1112" s="790">
        <v>22021011</v>
      </c>
      <c r="B1112" s="791"/>
      <c r="C1112" s="792"/>
      <c r="D1112" s="792"/>
      <c r="E1112" s="791"/>
      <c r="F1112" s="793" t="s">
        <v>947</v>
      </c>
      <c r="G1112" s="311">
        <v>6000000</v>
      </c>
      <c r="H1112" s="311"/>
      <c r="I1112" s="311"/>
      <c r="J1112" s="311">
        <v>6000000</v>
      </c>
      <c r="K1112" s="311">
        <v>6000000</v>
      </c>
      <c r="L1112" s="311">
        <v>6000000</v>
      </c>
      <c r="M1112" s="789">
        <f t="shared" si="252"/>
        <v>18000000</v>
      </c>
    </row>
    <row r="1113" spans="1:13" x14ac:dyDescent="0.45">
      <c r="A1113" s="790">
        <v>22021013</v>
      </c>
      <c r="B1113" s="791"/>
      <c r="C1113" s="792"/>
      <c r="D1113" s="792"/>
      <c r="E1113" s="791"/>
      <c r="F1113" s="793" t="s">
        <v>537</v>
      </c>
      <c r="G1113" s="311"/>
      <c r="H1113" s="311">
        <v>7000000</v>
      </c>
      <c r="I1113" s="311"/>
      <c r="J1113" s="311">
        <v>8000000</v>
      </c>
      <c r="K1113" s="311">
        <v>8500000</v>
      </c>
      <c r="L1113" s="311">
        <v>9000000</v>
      </c>
      <c r="M1113" s="789">
        <f t="shared" si="252"/>
        <v>25500000</v>
      </c>
    </row>
    <row r="1114" spans="1:13" ht="37" x14ac:dyDescent="0.45">
      <c r="A1114" s="790">
        <v>22021014</v>
      </c>
      <c r="B1114" s="791"/>
      <c r="C1114" s="792"/>
      <c r="D1114" s="792"/>
      <c r="E1114" s="791"/>
      <c r="F1114" s="793" t="s">
        <v>224</v>
      </c>
      <c r="G1114" s="311">
        <v>10000000</v>
      </c>
      <c r="H1114" s="311"/>
      <c r="I1114" s="311"/>
      <c r="J1114" s="311">
        <v>10000000</v>
      </c>
      <c r="K1114" s="311">
        <v>10000000</v>
      </c>
      <c r="L1114" s="311">
        <v>10000000</v>
      </c>
      <c r="M1114" s="789">
        <f t="shared" si="252"/>
        <v>30000000</v>
      </c>
    </row>
    <row r="1115" spans="1:13" x14ac:dyDescent="0.45">
      <c r="A1115" s="790">
        <v>22021019</v>
      </c>
      <c r="B1115" s="791"/>
      <c r="C1115" s="792"/>
      <c r="D1115" s="792"/>
      <c r="E1115" s="791"/>
      <c r="F1115" s="793" t="s">
        <v>660</v>
      </c>
      <c r="G1115" s="311">
        <v>150000000</v>
      </c>
      <c r="H1115" s="311"/>
      <c r="I1115" s="311"/>
      <c r="J1115" s="311">
        <v>200000000</v>
      </c>
      <c r="K1115" s="311">
        <v>250000000</v>
      </c>
      <c r="L1115" s="311">
        <v>250000000</v>
      </c>
      <c r="M1115" s="789">
        <f t="shared" si="252"/>
        <v>700000000</v>
      </c>
    </row>
    <row r="1116" spans="1:13" x14ac:dyDescent="0.45">
      <c r="A1116" s="790">
        <v>22021021</v>
      </c>
      <c r="B1116" s="791"/>
      <c r="C1116" s="792"/>
      <c r="D1116" s="792"/>
      <c r="E1116" s="791"/>
      <c r="F1116" s="793" t="s">
        <v>225</v>
      </c>
      <c r="G1116" s="311">
        <v>120000000</v>
      </c>
      <c r="H1116" s="311"/>
      <c r="I1116" s="311"/>
      <c r="J1116" s="311">
        <v>120000000</v>
      </c>
      <c r="K1116" s="311">
        <v>180000000</v>
      </c>
      <c r="L1116" s="311">
        <v>200000000</v>
      </c>
      <c r="M1116" s="789">
        <f t="shared" ref="M1116:M1126" si="259">J1116+K1116+L1116</f>
        <v>500000000</v>
      </c>
    </row>
    <row r="1117" spans="1:13" x14ac:dyDescent="0.45">
      <c r="A1117" s="790">
        <v>22021024</v>
      </c>
      <c r="B1117" s="791"/>
      <c r="C1117" s="792"/>
      <c r="D1117" s="792"/>
      <c r="E1117" s="791"/>
      <c r="F1117" s="793" t="s">
        <v>65</v>
      </c>
      <c r="G1117" s="311">
        <v>50000000</v>
      </c>
      <c r="H1117" s="311">
        <v>65524205</v>
      </c>
      <c r="I1117" s="311"/>
      <c r="J1117" s="311">
        <v>60000000</v>
      </c>
      <c r="K1117" s="311">
        <v>100000000</v>
      </c>
      <c r="L1117" s="311">
        <v>100000000</v>
      </c>
      <c r="M1117" s="789">
        <f t="shared" si="259"/>
        <v>260000000</v>
      </c>
    </row>
    <row r="1118" spans="1:13" x14ac:dyDescent="0.45">
      <c r="A1118" s="790">
        <v>22021026</v>
      </c>
      <c r="B1118" s="791"/>
      <c r="C1118" s="792"/>
      <c r="D1118" s="792"/>
      <c r="E1118" s="791"/>
      <c r="F1118" s="793" t="s">
        <v>66</v>
      </c>
      <c r="G1118" s="311">
        <v>18000000</v>
      </c>
      <c r="H1118" s="311">
        <v>19328571</v>
      </c>
      <c r="I1118" s="311"/>
      <c r="J1118" s="311">
        <v>20000000</v>
      </c>
      <c r="K1118" s="311">
        <v>20000000</v>
      </c>
      <c r="L1118" s="311">
        <v>20000000</v>
      </c>
      <c r="M1118" s="789">
        <f t="shared" si="259"/>
        <v>60000000</v>
      </c>
    </row>
    <row r="1119" spans="1:13" x14ac:dyDescent="0.45">
      <c r="A1119" s="790">
        <v>22021031</v>
      </c>
      <c r="B1119" s="791"/>
      <c r="C1119" s="792"/>
      <c r="D1119" s="792"/>
      <c r="E1119" s="791"/>
      <c r="F1119" s="793" t="s">
        <v>317</v>
      </c>
      <c r="G1119" s="311">
        <v>60000000</v>
      </c>
      <c r="H1119" s="311">
        <v>9428571</v>
      </c>
      <c r="I1119" s="311"/>
      <c r="J1119" s="311">
        <v>50000000</v>
      </c>
      <c r="K1119" s="311">
        <v>60000000</v>
      </c>
      <c r="L1119" s="311">
        <v>60000000</v>
      </c>
      <c r="M1119" s="789">
        <f t="shared" si="259"/>
        <v>170000000</v>
      </c>
    </row>
    <row r="1120" spans="1:13" x14ac:dyDescent="0.45">
      <c r="A1120" s="790">
        <v>22021033</v>
      </c>
      <c r="B1120" s="791"/>
      <c r="C1120" s="792"/>
      <c r="D1120" s="792"/>
      <c r="E1120" s="791"/>
      <c r="F1120" s="793" t="s">
        <v>387</v>
      </c>
      <c r="G1120" s="311">
        <v>40000000</v>
      </c>
      <c r="H1120" s="311">
        <v>32071429</v>
      </c>
      <c r="I1120" s="311"/>
      <c r="J1120" s="311">
        <v>40000000</v>
      </c>
      <c r="K1120" s="311">
        <v>70000000</v>
      </c>
      <c r="L1120" s="311">
        <v>70000000</v>
      </c>
      <c r="M1120" s="789">
        <f t="shared" si="259"/>
        <v>180000000</v>
      </c>
    </row>
    <row r="1121" spans="1:13" x14ac:dyDescent="0.45">
      <c r="A1121" s="790">
        <v>22021034</v>
      </c>
      <c r="B1121" s="791"/>
      <c r="C1121" s="792"/>
      <c r="D1121" s="792"/>
      <c r="E1121" s="791"/>
      <c r="F1121" s="793" t="s">
        <v>388</v>
      </c>
      <c r="G1121" s="311">
        <v>49000000</v>
      </c>
      <c r="H1121" s="311"/>
      <c r="I1121" s="311"/>
      <c r="J1121" s="311">
        <v>50000000</v>
      </c>
      <c r="K1121" s="311">
        <v>470000000</v>
      </c>
      <c r="L1121" s="311">
        <v>470000000</v>
      </c>
      <c r="M1121" s="789">
        <f t="shared" si="259"/>
        <v>990000000</v>
      </c>
    </row>
    <row r="1122" spans="1:13" x14ac:dyDescent="0.45">
      <c r="A1122" s="790">
        <v>22021037</v>
      </c>
      <c r="B1122" s="791"/>
      <c r="C1122" s="792"/>
      <c r="D1122" s="792"/>
      <c r="E1122" s="791"/>
      <c r="F1122" s="793" t="s">
        <v>418</v>
      </c>
      <c r="G1122" s="311">
        <v>49000000</v>
      </c>
      <c r="H1122" s="311"/>
      <c r="I1122" s="311"/>
      <c r="J1122" s="311">
        <v>50000000</v>
      </c>
      <c r="K1122" s="311">
        <v>149000000</v>
      </c>
      <c r="L1122" s="311">
        <v>149000000</v>
      </c>
      <c r="M1122" s="789">
        <f t="shared" si="259"/>
        <v>348000000</v>
      </c>
    </row>
    <row r="1123" spans="1:13" x14ac:dyDescent="0.45">
      <c r="A1123" s="790">
        <v>22021038</v>
      </c>
      <c r="B1123" s="791"/>
      <c r="C1123" s="792"/>
      <c r="D1123" s="792"/>
      <c r="E1123" s="791"/>
      <c r="F1123" s="793" t="s">
        <v>228</v>
      </c>
      <c r="G1123" s="311"/>
      <c r="H1123" s="311"/>
      <c r="I1123" s="311"/>
      <c r="J1123" s="311">
        <v>15000000</v>
      </c>
      <c r="K1123" s="311"/>
      <c r="L1123" s="311"/>
      <c r="M1123" s="789">
        <f t="shared" si="259"/>
        <v>15000000</v>
      </c>
    </row>
    <row r="1124" spans="1:13" x14ac:dyDescent="0.45">
      <c r="A1124" s="785">
        <v>2204</v>
      </c>
      <c r="B1124" s="786"/>
      <c r="C1124" s="787"/>
      <c r="D1124" s="787"/>
      <c r="E1124" s="786"/>
      <c r="F1124" s="788" t="s">
        <v>420</v>
      </c>
      <c r="G1124" s="358">
        <f t="shared" ref="G1124:L1124" si="260">G1125</f>
        <v>80000000</v>
      </c>
      <c r="H1124" s="358">
        <f t="shared" si="260"/>
        <v>0</v>
      </c>
      <c r="I1124" s="358"/>
      <c r="J1124" s="358">
        <f t="shared" si="260"/>
        <v>180000000</v>
      </c>
      <c r="K1124" s="358">
        <f t="shared" si="260"/>
        <v>200000000</v>
      </c>
      <c r="L1124" s="358">
        <f t="shared" si="260"/>
        <v>250000000</v>
      </c>
      <c r="M1124" s="789">
        <f t="shared" si="259"/>
        <v>630000000</v>
      </c>
    </row>
    <row r="1125" spans="1:13" x14ac:dyDescent="0.45">
      <c r="A1125" s="785">
        <v>220401</v>
      </c>
      <c r="B1125" s="786"/>
      <c r="C1125" s="787"/>
      <c r="D1125" s="787"/>
      <c r="E1125" s="786"/>
      <c r="F1125" s="788" t="s">
        <v>421</v>
      </c>
      <c r="G1125" s="358">
        <f>SUM(G1126:G1126)</f>
        <v>80000000</v>
      </c>
      <c r="H1125" s="358">
        <f>SUM(H1126:H1126)</f>
        <v>0</v>
      </c>
      <c r="I1125" s="358"/>
      <c r="J1125" s="358">
        <f>SUM(J1126:J1126)</f>
        <v>180000000</v>
      </c>
      <c r="K1125" s="358">
        <f>SUM(K1126:K1126)</f>
        <v>200000000</v>
      </c>
      <c r="L1125" s="358">
        <f>SUM(L1126:L1126)</f>
        <v>250000000</v>
      </c>
      <c r="M1125" s="789">
        <f t="shared" si="259"/>
        <v>630000000</v>
      </c>
    </row>
    <row r="1126" spans="1:13" x14ac:dyDescent="0.45">
      <c r="A1126" s="790">
        <v>22040109</v>
      </c>
      <c r="B1126" s="791"/>
      <c r="C1126" s="792"/>
      <c r="D1126" s="792"/>
      <c r="E1126" s="791"/>
      <c r="F1126" s="793" t="s">
        <v>422</v>
      </c>
      <c r="G1126" s="311">
        <v>80000000</v>
      </c>
      <c r="H1126" s="311"/>
      <c r="I1126" s="311"/>
      <c r="J1126" s="311">
        <v>180000000</v>
      </c>
      <c r="K1126" s="311">
        <v>200000000</v>
      </c>
      <c r="L1126" s="311">
        <v>250000000</v>
      </c>
      <c r="M1126" s="789">
        <f t="shared" si="259"/>
        <v>630000000</v>
      </c>
    </row>
    <row r="1127" spans="1:13" x14ac:dyDescent="0.45">
      <c r="A1127" s="785"/>
      <c r="B1127" s="786"/>
      <c r="C1127" s="787"/>
      <c r="D1127" s="787"/>
      <c r="E1127" s="786"/>
      <c r="F1127" s="788"/>
      <c r="G1127" s="311"/>
      <c r="H1127" s="311"/>
      <c r="I1127" s="311"/>
      <c r="J1127" s="311"/>
      <c r="K1127" s="311"/>
      <c r="L1127" s="311"/>
      <c r="M1127" s="81"/>
    </row>
    <row r="1128" spans="1:13" x14ac:dyDescent="0.45">
      <c r="A1128" s="785">
        <v>23</v>
      </c>
      <c r="B1128" s="786"/>
      <c r="C1128" s="787"/>
      <c r="D1128" s="787"/>
      <c r="E1128" s="786"/>
      <c r="F1128" s="788" t="s">
        <v>69</v>
      </c>
      <c r="G1128" s="358">
        <f t="shared" ref="G1128:H1128" si="261">G1129+G1141</f>
        <v>6920000000</v>
      </c>
      <c r="H1128" s="358">
        <f t="shared" si="261"/>
        <v>566850000</v>
      </c>
      <c r="I1128" s="358"/>
      <c r="J1128" s="358">
        <f>J1129+J1141</f>
        <v>7886816000.000001</v>
      </c>
      <c r="K1128" s="358">
        <f t="shared" ref="K1128:L1128" si="262">K1129+K1141</f>
        <v>8000000000</v>
      </c>
      <c r="L1128" s="358">
        <f t="shared" si="262"/>
        <v>9000000000</v>
      </c>
      <c r="M1128" s="789">
        <f t="shared" ref="M1128:M1143" si="263">J1128+K1128+L1128</f>
        <v>24886816000</v>
      </c>
    </row>
    <row r="1129" spans="1:13" x14ac:dyDescent="0.45">
      <c r="A1129" s="785">
        <v>2301</v>
      </c>
      <c r="B1129" s="786"/>
      <c r="C1129" s="787"/>
      <c r="D1129" s="787"/>
      <c r="E1129" s="786"/>
      <c r="F1129" s="788" t="s">
        <v>70</v>
      </c>
      <c r="G1129" s="358">
        <f t="shared" ref="G1129:L1129" si="264">G1130</f>
        <v>6140000000</v>
      </c>
      <c r="H1129" s="358">
        <f t="shared" si="264"/>
        <v>566850000</v>
      </c>
      <c r="I1129" s="358"/>
      <c r="J1129" s="358">
        <f t="shared" si="264"/>
        <v>6857910666.670001</v>
      </c>
      <c r="K1129" s="358">
        <f t="shared" si="264"/>
        <v>6686900000</v>
      </c>
      <c r="L1129" s="358">
        <f t="shared" si="264"/>
        <v>7099900000</v>
      </c>
      <c r="M1129" s="789">
        <f t="shared" si="263"/>
        <v>20644710666.670002</v>
      </c>
    </row>
    <row r="1130" spans="1:13" x14ac:dyDescent="0.45">
      <c r="A1130" s="785">
        <v>230101</v>
      </c>
      <c r="B1130" s="786"/>
      <c r="C1130" s="787"/>
      <c r="D1130" s="787"/>
      <c r="E1130" s="786"/>
      <c r="F1130" s="788" t="s">
        <v>71</v>
      </c>
      <c r="G1130" s="358">
        <f>SUM(G1131:G1140)</f>
        <v>6140000000</v>
      </c>
      <c r="H1130" s="358">
        <f>SUM(H1131:H1140)</f>
        <v>566850000</v>
      </c>
      <c r="I1130" s="358"/>
      <c r="J1130" s="358">
        <f>SUM(J1131:J1140)</f>
        <v>6857910666.670001</v>
      </c>
      <c r="K1130" s="358">
        <f>SUM(K1131:K1140)</f>
        <v>6686900000</v>
      </c>
      <c r="L1130" s="358">
        <f>SUM(L1131:L1140)</f>
        <v>7099900000</v>
      </c>
      <c r="M1130" s="789">
        <f t="shared" si="263"/>
        <v>20644710666.670002</v>
      </c>
    </row>
    <row r="1131" spans="1:13" x14ac:dyDescent="0.45">
      <c r="A1131" s="790">
        <v>23010101</v>
      </c>
      <c r="B1131" s="791"/>
      <c r="C1131" s="792"/>
      <c r="D1131" s="792"/>
      <c r="E1131" s="791"/>
      <c r="F1131" s="793" t="s">
        <v>587</v>
      </c>
      <c r="G1131" s="311">
        <v>730000000</v>
      </c>
      <c r="H1131" s="311"/>
      <c r="I1131" s="311"/>
      <c r="J1131" s="311">
        <v>780000000</v>
      </c>
      <c r="K1131" s="311">
        <v>1009900000</v>
      </c>
      <c r="L1131" s="311">
        <v>1009900000</v>
      </c>
      <c r="M1131" s="789">
        <f t="shared" si="263"/>
        <v>2799800000</v>
      </c>
    </row>
    <row r="1132" spans="1:13" x14ac:dyDescent="0.45">
      <c r="A1132" s="790">
        <v>23010105</v>
      </c>
      <c r="B1132" s="791"/>
      <c r="C1132" s="792"/>
      <c r="D1132" s="792"/>
      <c r="E1132" s="791"/>
      <c r="F1132" s="793" t="s">
        <v>231</v>
      </c>
      <c r="G1132" s="311">
        <v>4490000000</v>
      </c>
      <c r="H1132" s="311">
        <v>56000000</v>
      </c>
      <c r="I1132" s="311"/>
      <c r="J1132" s="311">
        <v>4635605333.3100004</v>
      </c>
      <c r="K1132" s="311">
        <v>4690000000</v>
      </c>
      <c r="L1132" s="311">
        <v>5290000000</v>
      </c>
      <c r="M1132" s="789">
        <f t="shared" si="263"/>
        <v>14615605333.310001</v>
      </c>
    </row>
    <row r="1133" spans="1:13" ht="37" x14ac:dyDescent="0.45">
      <c r="A1133" s="790">
        <v>23010112</v>
      </c>
      <c r="B1133" s="791"/>
      <c r="C1133" s="792"/>
      <c r="D1133" s="792"/>
      <c r="E1133" s="791"/>
      <c r="F1133" s="793" t="s">
        <v>232</v>
      </c>
      <c r="G1133" s="311">
        <v>200000000</v>
      </c>
      <c r="H1133" s="311">
        <v>210850000</v>
      </c>
      <c r="I1133" s="311"/>
      <c r="J1133" s="311">
        <v>505605333.32999998</v>
      </c>
      <c r="K1133" s="311">
        <v>210000000</v>
      </c>
      <c r="L1133" s="311"/>
      <c r="M1133" s="789">
        <f t="shared" si="263"/>
        <v>715605333.32999992</v>
      </c>
    </row>
    <row r="1134" spans="1:13" x14ac:dyDescent="0.45">
      <c r="A1134" s="790">
        <v>23010113</v>
      </c>
      <c r="B1134" s="791"/>
      <c r="C1134" s="792"/>
      <c r="D1134" s="792"/>
      <c r="E1134" s="791"/>
      <c r="F1134" s="793" t="s">
        <v>233</v>
      </c>
      <c r="G1134" s="311">
        <v>40000000</v>
      </c>
      <c r="H1134" s="311"/>
      <c r="I1134" s="311"/>
      <c r="J1134" s="311">
        <v>45000000</v>
      </c>
      <c r="K1134" s="311">
        <v>45000000</v>
      </c>
      <c r="L1134" s="311"/>
      <c r="M1134" s="789">
        <f t="shared" si="263"/>
        <v>90000000</v>
      </c>
    </row>
    <row r="1135" spans="1:13" x14ac:dyDescent="0.45">
      <c r="A1135" s="790">
        <v>23010114</v>
      </c>
      <c r="B1135" s="791"/>
      <c r="C1135" s="792"/>
      <c r="D1135" s="792"/>
      <c r="E1135" s="791"/>
      <c r="F1135" s="793" t="s">
        <v>234</v>
      </c>
      <c r="G1135" s="311">
        <v>20000000</v>
      </c>
      <c r="H1135" s="311"/>
      <c r="I1135" s="311"/>
      <c r="J1135" s="311">
        <v>20000000</v>
      </c>
      <c r="K1135" s="311">
        <v>20000000</v>
      </c>
      <c r="L1135" s="311"/>
      <c r="M1135" s="789">
        <f t="shared" si="263"/>
        <v>40000000</v>
      </c>
    </row>
    <row r="1136" spans="1:13" x14ac:dyDescent="0.45">
      <c r="A1136" s="790">
        <v>23010119</v>
      </c>
      <c r="B1136" s="791"/>
      <c r="C1136" s="792"/>
      <c r="D1136" s="792"/>
      <c r="E1136" s="791"/>
      <c r="F1136" s="793" t="s">
        <v>286</v>
      </c>
      <c r="G1136" s="311">
        <v>90000000</v>
      </c>
      <c r="H1136" s="311">
        <v>300000000</v>
      </c>
      <c r="I1136" s="311"/>
      <c r="J1136" s="311">
        <v>120000000</v>
      </c>
      <c r="K1136" s="311">
        <v>120000000</v>
      </c>
      <c r="L1136" s="311"/>
      <c r="M1136" s="789">
        <f t="shared" si="263"/>
        <v>240000000</v>
      </c>
    </row>
    <row r="1137" spans="1:13" ht="37" x14ac:dyDescent="0.45">
      <c r="A1137" s="790">
        <v>23010120</v>
      </c>
      <c r="B1137" s="791"/>
      <c r="C1137" s="792"/>
      <c r="D1137" s="792"/>
      <c r="E1137" s="791"/>
      <c r="F1137" s="793" t="s">
        <v>956</v>
      </c>
      <c r="G1137" s="311">
        <v>10000000</v>
      </c>
      <c r="H1137" s="311"/>
      <c r="I1137" s="311"/>
      <c r="J1137" s="311">
        <v>10000000</v>
      </c>
      <c r="K1137" s="311">
        <v>10000000</v>
      </c>
      <c r="L1137" s="311">
        <v>50000000</v>
      </c>
      <c r="M1137" s="789">
        <f t="shared" si="263"/>
        <v>70000000</v>
      </c>
    </row>
    <row r="1138" spans="1:13" x14ac:dyDescent="0.45">
      <c r="A1138" s="790">
        <v>23010125</v>
      </c>
      <c r="B1138" s="791"/>
      <c r="C1138" s="792"/>
      <c r="D1138" s="792"/>
      <c r="E1138" s="791"/>
      <c r="F1138" s="793" t="s">
        <v>538</v>
      </c>
      <c r="G1138" s="311"/>
      <c r="H1138" s="311"/>
      <c r="I1138" s="311"/>
      <c r="J1138" s="311">
        <v>111850000.02</v>
      </c>
      <c r="K1138" s="311">
        <v>12000000</v>
      </c>
      <c r="L1138" s="311">
        <v>50000000</v>
      </c>
      <c r="M1138" s="789">
        <f t="shared" si="263"/>
        <v>173850000.01999998</v>
      </c>
    </row>
    <row r="1139" spans="1:13" x14ac:dyDescent="0.45">
      <c r="A1139" s="790">
        <v>23010128</v>
      </c>
      <c r="B1139" s="791"/>
      <c r="C1139" s="792"/>
      <c r="D1139" s="792"/>
      <c r="E1139" s="791"/>
      <c r="F1139" s="793" t="s">
        <v>392</v>
      </c>
      <c r="G1139" s="311">
        <v>20000000</v>
      </c>
      <c r="H1139" s="311"/>
      <c r="I1139" s="311"/>
      <c r="J1139" s="311">
        <v>79850000.010000005</v>
      </c>
      <c r="K1139" s="311">
        <v>20000000</v>
      </c>
      <c r="L1139" s="311">
        <v>50000000</v>
      </c>
      <c r="M1139" s="789">
        <f t="shared" si="263"/>
        <v>149850000.00999999</v>
      </c>
    </row>
    <row r="1140" spans="1:13" x14ac:dyDescent="0.45">
      <c r="A1140" s="790">
        <v>23010140</v>
      </c>
      <c r="B1140" s="791"/>
      <c r="C1140" s="792"/>
      <c r="D1140" s="792"/>
      <c r="E1140" s="791"/>
      <c r="F1140" s="811" t="s">
        <v>394</v>
      </c>
      <c r="G1140" s="311">
        <v>540000000</v>
      </c>
      <c r="H1140" s="311"/>
      <c r="I1140" s="311"/>
      <c r="J1140" s="311">
        <v>550000000</v>
      </c>
      <c r="K1140" s="311">
        <v>550000000</v>
      </c>
      <c r="L1140" s="311">
        <v>650000000</v>
      </c>
      <c r="M1140" s="789">
        <f t="shared" si="263"/>
        <v>1750000000</v>
      </c>
    </row>
    <row r="1141" spans="1:13" x14ac:dyDescent="0.45">
      <c r="A1141" s="785">
        <v>2302</v>
      </c>
      <c r="B1141" s="786"/>
      <c r="C1141" s="787"/>
      <c r="D1141" s="787"/>
      <c r="E1141" s="786"/>
      <c r="F1141" s="825" t="s">
        <v>73</v>
      </c>
      <c r="G1141" s="358">
        <f t="shared" ref="G1141:L1141" si="265">G1142</f>
        <v>780000000</v>
      </c>
      <c r="H1141" s="358">
        <f t="shared" si="265"/>
        <v>0</v>
      </c>
      <c r="I1141" s="358"/>
      <c r="J1141" s="358">
        <f t="shared" si="265"/>
        <v>1028905333.33</v>
      </c>
      <c r="K1141" s="358">
        <f t="shared" si="265"/>
        <v>1313100000</v>
      </c>
      <c r="L1141" s="358">
        <f t="shared" si="265"/>
        <v>1900100000</v>
      </c>
      <c r="M1141" s="789">
        <f t="shared" si="263"/>
        <v>4242105333.3299999</v>
      </c>
    </row>
    <row r="1142" spans="1:13" ht="37" x14ac:dyDescent="0.45">
      <c r="A1142" s="785">
        <v>230201</v>
      </c>
      <c r="B1142" s="786"/>
      <c r="C1142" s="787"/>
      <c r="D1142" s="787"/>
      <c r="E1142" s="786"/>
      <c r="F1142" s="825" t="s">
        <v>74</v>
      </c>
      <c r="G1142" s="358">
        <f>SUM(G1143:G1143)</f>
        <v>780000000</v>
      </c>
      <c r="H1142" s="358">
        <f>SUM(H1143:H1143)</f>
        <v>0</v>
      </c>
      <c r="I1142" s="358"/>
      <c r="J1142" s="358">
        <f>SUM(J1143:J1143)</f>
        <v>1028905333.33</v>
      </c>
      <c r="K1142" s="358">
        <f>SUM(K1143:K1143)</f>
        <v>1313100000</v>
      </c>
      <c r="L1142" s="358">
        <f>SUM(L1143:L1143)</f>
        <v>1900100000</v>
      </c>
      <c r="M1142" s="789">
        <f t="shared" si="263"/>
        <v>4242105333.3299999</v>
      </c>
    </row>
    <row r="1143" spans="1:13" ht="37" x14ac:dyDescent="0.45">
      <c r="A1143" s="790">
        <v>23020101</v>
      </c>
      <c r="B1143" s="791"/>
      <c r="C1143" s="792"/>
      <c r="D1143" s="792"/>
      <c r="E1143" s="791"/>
      <c r="F1143" s="811" t="s">
        <v>290</v>
      </c>
      <c r="G1143" s="311">
        <v>780000000</v>
      </c>
      <c r="H1143" s="311"/>
      <c r="I1143" s="311"/>
      <c r="J1143" s="311">
        <v>1028905333.33</v>
      </c>
      <c r="K1143" s="311">
        <v>1313100000</v>
      </c>
      <c r="L1143" s="311">
        <v>1900100000</v>
      </c>
      <c r="M1143" s="789">
        <f t="shared" si="263"/>
        <v>4242105333.3299999</v>
      </c>
    </row>
    <row r="1145" spans="1:13" x14ac:dyDescent="0.45">
      <c r="F1145" s="796" t="s">
        <v>85</v>
      </c>
      <c r="G1145" s="795"/>
      <c r="H1145" s="795"/>
      <c r="I1145" s="797"/>
      <c r="J1145" s="795"/>
      <c r="K1145" s="795"/>
      <c r="L1145" s="795"/>
      <c r="M1145" s="798"/>
    </row>
    <row r="1146" spans="1:13" x14ac:dyDescent="0.45">
      <c r="F1146" s="800"/>
      <c r="G1146" s="801"/>
      <c r="H1146" s="802"/>
      <c r="I1146" s="797"/>
      <c r="J1146" s="803"/>
      <c r="K1146" s="803"/>
      <c r="L1146" s="803"/>
      <c r="M1146" s="804"/>
    </row>
    <row r="1147" spans="1:13" x14ac:dyDescent="0.45">
      <c r="F1147" s="800" t="s">
        <v>86</v>
      </c>
      <c r="G1147" s="805"/>
      <c r="H1147" s="805"/>
      <c r="I1147" s="805"/>
      <c r="J1147" s="805"/>
      <c r="K1147" s="805"/>
      <c r="L1147" s="805"/>
      <c r="M1147" s="806">
        <f>SUM(J1147:L1147)</f>
        <v>0</v>
      </c>
    </row>
    <row r="1148" spans="1:13" x14ac:dyDescent="0.45">
      <c r="F1148" s="800" t="s">
        <v>87</v>
      </c>
      <c r="G1148" s="805">
        <f>G1052</f>
        <v>7214000000</v>
      </c>
      <c r="H1148" s="805">
        <f>H1052</f>
        <v>1619403636</v>
      </c>
      <c r="I1148" s="805">
        <f t="shared" ref="I1148" si="266">SUM(I1117+I1081)</f>
        <v>0</v>
      </c>
      <c r="J1148" s="805">
        <f t="shared" ref="J1148:L1148" si="267">J1052</f>
        <v>11205520500</v>
      </c>
      <c r="K1148" s="805">
        <f t="shared" si="267"/>
        <v>16602755000</v>
      </c>
      <c r="L1148" s="805">
        <f t="shared" si="267"/>
        <v>18062700000</v>
      </c>
      <c r="M1148" s="806">
        <f t="shared" ref="M1148:M1151" si="268">SUM(J1148:L1148)</f>
        <v>45870975500</v>
      </c>
    </row>
    <row r="1149" spans="1:13" x14ac:dyDescent="0.45">
      <c r="F1149" s="800" t="s">
        <v>69</v>
      </c>
      <c r="G1149" s="805">
        <f>G1128</f>
        <v>6920000000</v>
      </c>
      <c r="H1149" s="805">
        <f>H1128</f>
        <v>566850000</v>
      </c>
      <c r="I1149" s="805">
        <f t="shared" ref="I1149" si="269">SUM(I1121)</f>
        <v>0</v>
      </c>
      <c r="J1149" s="805">
        <f t="shared" ref="J1149:L1149" si="270">J1128</f>
        <v>7886816000.000001</v>
      </c>
      <c r="K1149" s="805">
        <f t="shared" si="270"/>
        <v>8000000000</v>
      </c>
      <c r="L1149" s="805">
        <f t="shared" si="270"/>
        <v>9000000000</v>
      </c>
      <c r="M1149" s="806">
        <f t="shared" si="268"/>
        <v>24886816000</v>
      </c>
    </row>
    <row r="1150" spans="1:13" x14ac:dyDescent="0.45">
      <c r="F1150" s="800"/>
      <c r="G1150" s="805"/>
      <c r="H1150" s="805"/>
      <c r="I1150" s="805"/>
      <c r="J1150" s="805"/>
      <c r="K1150" s="805"/>
      <c r="L1150" s="805"/>
      <c r="M1150" s="806">
        <f t="shared" si="268"/>
        <v>0</v>
      </c>
    </row>
    <row r="1151" spans="1:13" x14ac:dyDescent="0.45">
      <c r="F1151" s="800" t="s">
        <v>88</v>
      </c>
      <c r="G1151" s="807">
        <f>G1148+G1149</f>
        <v>14134000000</v>
      </c>
      <c r="H1151" s="807">
        <f>H1148+H1149</f>
        <v>2186253636</v>
      </c>
      <c r="I1151" s="807"/>
      <c r="J1151" s="807">
        <f t="shared" ref="J1151:L1151" si="271">J1148+J1149</f>
        <v>19092336500</v>
      </c>
      <c r="K1151" s="807">
        <f t="shared" si="271"/>
        <v>24602755000</v>
      </c>
      <c r="L1151" s="807">
        <f t="shared" si="271"/>
        <v>27062700000</v>
      </c>
      <c r="M1151" s="806">
        <f t="shared" si="268"/>
        <v>70757791500</v>
      </c>
    </row>
    <row r="1154" spans="1:13" x14ac:dyDescent="0.45">
      <c r="A1154" s="931" t="s">
        <v>0</v>
      </c>
      <c r="B1154" s="931"/>
      <c r="C1154" s="931"/>
      <c r="D1154" s="931"/>
      <c r="E1154" s="931"/>
      <c r="F1154" s="931"/>
      <c r="G1154" s="931"/>
      <c r="H1154" s="931"/>
      <c r="I1154" s="931"/>
      <c r="J1154" s="931"/>
      <c r="K1154" s="931"/>
      <c r="L1154" s="931"/>
      <c r="M1154" s="931"/>
    </row>
    <row r="1155" spans="1:13" x14ac:dyDescent="0.45">
      <c r="A1155" s="934" t="s">
        <v>1345</v>
      </c>
      <c r="B1155" s="935"/>
      <c r="C1155" s="935"/>
      <c r="D1155" s="935"/>
      <c r="E1155" s="935"/>
      <c r="F1155" s="935"/>
      <c r="G1155" s="935"/>
      <c r="H1155" s="935"/>
      <c r="I1155" s="935"/>
      <c r="J1155" s="935"/>
      <c r="K1155" s="935"/>
      <c r="L1155" s="935"/>
      <c r="M1155" s="936"/>
    </row>
    <row r="1156" spans="1:13" ht="92.5" x14ac:dyDescent="0.45">
      <c r="A1156" s="781" t="s">
        <v>1</v>
      </c>
      <c r="B1156" s="781" t="s">
        <v>2</v>
      </c>
      <c r="C1156" s="781" t="s">
        <v>3</v>
      </c>
      <c r="D1156" s="781" t="s">
        <v>4</v>
      </c>
      <c r="E1156" s="781" t="s">
        <v>5</v>
      </c>
      <c r="F1156" s="783" t="s">
        <v>6</v>
      </c>
      <c r="G1156" s="781" t="s">
        <v>1318</v>
      </c>
      <c r="H1156" s="781" t="s">
        <v>7</v>
      </c>
      <c r="I1156" s="781" t="s">
        <v>8</v>
      </c>
      <c r="J1156" s="781" t="s">
        <v>1346</v>
      </c>
      <c r="K1156" s="781" t="s">
        <v>1347</v>
      </c>
      <c r="L1156" s="781" t="s">
        <v>1348</v>
      </c>
      <c r="M1156" s="784" t="s">
        <v>12</v>
      </c>
    </row>
    <row r="1157" spans="1:13" x14ac:dyDescent="0.45">
      <c r="A1157" s="790"/>
      <c r="B1157" s="791"/>
      <c r="C1157" s="791"/>
      <c r="D1157" s="792"/>
      <c r="E1157" s="791"/>
      <c r="F1157" s="811"/>
      <c r="G1157" s="358">
        <f>SUM(G1158)</f>
        <v>0</v>
      </c>
      <c r="H1157" s="358">
        <f t="shared" ref="H1157:L1157" si="272">SUM(H1158)</f>
        <v>400000000</v>
      </c>
      <c r="I1157" s="358">
        <f t="shared" si="272"/>
        <v>0</v>
      </c>
      <c r="J1157" s="358">
        <f t="shared" si="272"/>
        <v>721707491.98000002</v>
      </c>
      <c r="K1157" s="358">
        <f t="shared" si="272"/>
        <v>721707491.98000002</v>
      </c>
      <c r="L1157" s="358">
        <f t="shared" si="272"/>
        <v>721707491.98000002</v>
      </c>
      <c r="M1157" s="794"/>
    </row>
    <row r="1158" spans="1:13" x14ac:dyDescent="0.45">
      <c r="A1158" s="785">
        <v>2</v>
      </c>
      <c r="B1158" s="786"/>
      <c r="C1158" s="787"/>
      <c r="D1158" s="787"/>
      <c r="E1158" s="786"/>
      <c r="F1158" s="781" t="s">
        <v>1319</v>
      </c>
      <c r="G1158" s="358">
        <f>SUM(G1159,G1168)</f>
        <v>0</v>
      </c>
      <c r="H1158" s="358">
        <f t="shared" ref="H1158:L1158" si="273">SUM(H1159,H1168)</f>
        <v>400000000</v>
      </c>
      <c r="I1158" s="358">
        <f t="shared" si="273"/>
        <v>0</v>
      </c>
      <c r="J1158" s="358">
        <f t="shared" si="273"/>
        <v>721707491.98000002</v>
      </c>
      <c r="K1158" s="358">
        <f t="shared" si="273"/>
        <v>721707491.98000002</v>
      </c>
      <c r="L1158" s="358">
        <f t="shared" si="273"/>
        <v>721707491.98000002</v>
      </c>
      <c r="M1158" s="80">
        <f t="shared" ref="M1158:M1166" si="274">SUM(J1158:L1158)</f>
        <v>2165122475.9400001</v>
      </c>
    </row>
    <row r="1159" spans="1:13" x14ac:dyDescent="0.45">
      <c r="A1159" s="785">
        <v>21</v>
      </c>
      <c r="B1159" s="786"/>
      <c r="C1159" s="787"/>
      <c r="D1159" s="787"/>
      <c r="E1159" s="786"/>
      <c r="F1159" s="788" t="s">
        <v>19</v>
      </c>
      <c r="G1159" s="358">
        <f>SUM(G1162,G1163)</f>
        <v>0</v>
      </c>
      <c r="H1159" s="358">
        <f>SUM(H1162,H1163)</f>
        <v>0</v>
      </c>
      <c r="I1159" s="358">
        <f>SUM(I1162,I1163)</f>
        <v>0</v>
      </c>
      <c r="J1159" s="358">
        <v>321707491.98000002</v>
      </c>
      <c r="K1159" s="358">
        <v>321707491.98000002</v>
      </c>
      <c r="L1159" s="358">
        <v>321707491.98000002</v>
      </c>
      <c r="M1159" s="80">
        <f t="shared" si="274"/>
        <v>965122475.94000006</v>
      </c>
    </row>
    <row r="1160" spans="1:13" x14ac:dyDescent="0.45">
      <c r="A1160" s="785">
        <v>2101</v>
      </c>
      <c r="B1160" s="786"/>
      <c r="C1160" s="787"/>
      <c r="D1160" s="787"/>
      <c r="E1160" s="786"/>
      <c r="F1160" s="788" t="s">
        <v>20</v>
      </c>
      <c r="G1160" s="358">
        <f t="shared" ref="G1160:I1161" si="275">G1161</f>
        <v>0</v>
      </c>
      <c r="H1160" s="358">
        <f t="shared" si="275"/>
        <v>0</v>
      </c>
      <c r="I1160" s="358">
        <f t="shared" si="275"/>
        <v>0</v>
      </c>
      <c r="J1160" s="358">
        <v>263107855.16</v>
      </c>
      <c r="K1160" s="358">
        <v>263107855.16</v>
      </c>
      <c r="L1160" s="358">
        <v>263107855.16</v>
      </c>
      <c r="M1160" s="80">
        <f>SUM(J1160:L1160)</f>
        <v>789323565.48000002</v>
      </c>
    </row>
    <row r="1161" spans="1:13" x14ac:dyDescent="0.45">
      <c r="A1161" s="785">
        <v>210101</v>
      </c>
      <c r="B1161" s="786"/>
      <c r="C1161" s="787"/>
      <c r="D1161" s="787"/>
      <c r="E1161" s="786"/>
      <c r="F1161" s="788" t="s">
        <v>21</v>
      </c>
      <c r="G1161" s="358">
        <f>G1162</f>
        <v>0</v>
      </c>
      <c r="H1161" s="358">
        <f t="shared" si="275"/>
        <v>0</v>
      </c>
      <c r="I1161" s="358">
        <f t="shared" si="275"/>
        <v>0</v>
      </c>
      <c r="J1161" s="358">
        <v>263107855.16</v>
      </c>
      <c r="K1161" s="358">
        <v>263107855.16</v>
      </c>
      <c r="L1161" s="358">
        <v>263107855.16</v>
      </c>
      <c r="M1161" s="80">
        <f>SUM(J1161:L1161)</f>
        <v>789323565.48000002</v>
      </c>
    </row>
    <row r="1162" spans="1:13" x14ac:dyDescent="0.45">
      <c r="A1162" s="790">
        <v>21010101</v>
      </c>
      <c r="B1162" s="786"/>
      <c r="C1162" s="787"/>
      <c r="D1162" s="787" t="s">
        <v>205</v>
      </c>
      <c r="E1162" s="786"/>
      <c r="F1162" s="793" t="s">
        <v>20</v>
      </c>
      <c r="G1162" s="311"/>
      <c r="H1162" s="311"/>
      <c r="I1162" s="311"/>
      <c r="J1162" s="311">
        <v>263107855.16</v>
      </c>
      <c r="K1162" s="311">
        <v>263107855.16</v>
      </c>
      <c r="L1162" s="311">
        <v>263107855.16</v>
      </c>
      <c r="M1162" s="80">
        <f>SUM(J1162:L1162)</f>
        <v>789323565.48000002</v>
      </c>
    </row>
    <row r="1163" spans="1:13" x14ac:dyDescent="0.45">
      <c r="A1163" s="785">
        <v>2102</v>
      </c>
      <c r="B1163" s="786"/>
      <c r="C1163" s="787"/>
      <c r="D1163" s="787"/>
      <c r="E1163" s="786"/>
      <c r="F1163" s="788" t="s">
        <v>22</v>
      </c>
      <c r="G1163" s="358">
        <f t="shared" ref="G1163:I1163" si="276">SUM(G1164)</f>
        <v>0</v>
      </c>
      <c r="H1163" s="358">
        <f t="shared" si="276"/>
        <v>0</v>
      </c>
      <c r="I1163" s="358">
        <f t="shared" si="276"/>
        <v>0</v>
      </c>
      <c r="J1163" s="358">
        <v>58599636.82</v>
      </c>
      <c r="K1163" s="358">
        <v>58599636.82</v>
      </c>
      <c r="L1163" s="358">
        <v>58599636.82</v>
      </c>
      <c r="M1163" s="80">
        <f t="shared" si="274"/>
        <v>175798910.46000001</v>
      </c>
    </row>
    <row r="1164" spans="1:13" x14ac:dyDescent="0.45">
      <c r="A1164" s="785">
        <v>210201</v>
      </c>
      <c r="B1164" s="786"/>
      <c r="C1164" s="787"/>
      <c r="D1164" s="787"/>
      <c r="E1164" s="786"/>
      <c r="F1164" s="788" t="s">
        <v>23</v>
      </c>
      <c r="G1164" s="358">
        <f t="shared" ref="G1164:I1164" si="277">SUM(G1165:G1166)</f>
        <v>0</v>
      </c>
      <c r="H1164" s="358">
        <f t="shared" si="277"/>
        <v>0</v>
      </c>
      <c r="I1164" s="358">
        <f t="shared" si="277"/>
        <v>0</v>
      </c>
      <c r="J1164" s="358">
        <v>58599636.82</v>
      </c>
      <c r="K1164" s="358">
        <v>58599636.82</v>
      </c>
      <c r="L1164" s="358">
        <v>58599636.82</v>
      </c>
      <c r="M1164" s="80">
        <f t="shared" si="274"/>
        <v>175798910.46000001</v>
      </c>
    </row>
    <row r="1165" spans="1:13" x14ac:dyDescent="0.45">
      <c r="A1165" s="790">
        <v>21020101</v>
      </c>
      <c r="B1165" s="786"/>
      <c r="C1165" s="787"/>
      <c r="D1165" s="787" t="s">
        <v>205</v>
      </c>
      <c r="E1165" s="786"/>
      <c r="F1165" s="793" t="s">
        <v>24</v>
      </c>
      <c r="G1165" s="311"/>
      <c r="H1165" s="311"/>
      <c r="I1165" s="311"/>
      <c r="J1165" s="311">
        <v>55945275.82</v>
      </c>
      <c r="K1165" s="311">
        <v>55945275.82</v>
      </c>
      <c r="L1165" s="311">
        <v>55945275.82</v>
      </c>
      <c r="M1165" s="80">
        <f t="shared" si="274"/>
        <v>167835827.46000001</v>
      </c>
    </row>
    <row r="1166" spans="1:13" x14ac:dyDescent="0.45">
      <c r="A1166" s="790">
        <v>21020102</v>
      </c>
      <c r="B1166" s="786"/>
      <c r="C1166" s="787"/>
      <c r="D1166" s="787" t="s">
        <v>205</v>
      </c>
      <c r="E1166" s="786"/>
      <c r="F1166" s="793" t="s">
        <v>25</v>
      </c>
      <c r="G1166" s="311"/>
      <c r="H1166" s="311"/>
      <c r="I1166" s="311"/>
      <c r="J1166" s="311">
        <v>2654361</v>
      </c>
      <c r="K1166" s="311">
        <v>2654361</v>
      </c>
      <c r="L1166" s="311">
        <v>2654361</v>
      </c>
      <c r="M1166" s="80">
        <f t="shared" si="274"/>
        <v>7963083</v>
      </c>
    </row>
    <row r="1167" spans="1:13" x14ac:dyDescent="0.45">
      <c r="A1167" s="785">
        <v>22</v>
      </c>
      <c r="B1167" s="786"/>
      <c r="C1167" s="787"/>
      <c r="D1167" s="787"/>
      <c r="E1167" s="786"/>
      <c r="F1167" s="788" t="s">
        <v>26</v>
      </c>
      <c r="G1167" s="358"/>
      <c r="H1167" s="358"/>
      <c r="I1167" s="358"/>
      <c r="J1167" s="358"/>
      <c r="K1167" s="358"/>
      <c r="L1167" s="358"/>
      <c r="M1167" s="80"/>
    </row>
    <row r="1168" spans="1:13" x14ac:dyDescent="0.45">
      <c r="A1168" s="785">
        <v>2202</v>
      </c>
      <c r="B1168" s="786"/>
      <c r="C1168" s="787"/>
      <c r="D1168" s="787"/>
      <c r="E1168" s="786"/>
      <c r="F1168" s="788" t="s">
        <v>27</v>
      </c>
      <c r="G1168" s="358">
        <f>G1169+G1172+G1174+G1178+G1184+G1187+G1190+G1192</f>
        <v>0</v>
      </c>
      <c r="H1168" s="358">
        <f t="shared" ref="H1168:L1168" si="278">H1169+H1172+H1174+H1178+H1184+H1187+H1190+H1192</f>
        <v>400000000</v>
      </c>
      <c r="I1168" s="358">
        <f t="shared" si="278"/>
        <v>0</v>
      </c>
      <c r="J1168" s="358">
        <f t="shared" si="278"/>
        <v>400000000</v>
      </c>
      <c r="K1168" s="358">
        <f t="shared" si="278"/>
        <v>400000000</v>
      </c>
      <c r="L1168" s="358">
        <f t="shared" si="278"/>
        <v>400000000</v>
      </c>
      <c r="M1168" s="80">
        <f t="shared" ref="M1168:M1188" si="279">SUM(J1168:L1168)</f>
        <v>1200000000</v>
      </c>
    </row>
    <row r="1169" spans="1:13" x14ac:dyDescent="0.45">
      <c r="A1169" s="785">
        <v>220201</v>
      </c>
      <c r="B1169" s="786"/>
      <c r="C1169" s="787"/>
      <c r="D1169" s="787"/>
      <c r="E1169" s="786"/>
      <c r="F1169" s="788" t="s">
        <v>1349</v>
      </c>
      <c r="G1169" s="358">
        <f t="shared" ref="G1169:L1169" si="280">SUM(G1170:G1171)</f>
        <v>0</v>
      </c>
      <c r="H1169" s="358">
        <f t="shared" si="280"/>
        <v>15000000</v>
      </c>
      <c r="I1169" s="358">
        <f t="shared" si="280"/>
        <v>0</v>
      </c>
      <c r="J1169" s="358">
        <f t="shared" si="280"/>
        <v>15000000</v>
      </c>
      <c r="K1169" s="358">
        <f t="shared" si="280"/>
        <v>15000000</v>
      </c>
      <c r="L1169" s="358">
        <f t="shared" si="280"/>
        <v>15000000</v>
      </c>
      <c r="M1169" s="80">
        <f t="shared" si="279"/>
        <v>45000000</v>
      </c>
    </row>
    <row r="1170" spans="1:13" x14ac:dyDescent="0.45">
      <c r="A1170" s="790">
        <v>22020101</v>
      </c>
      <c r="B1170" s="786"/>
      <c r="C1170" s="787"/>
      <c r="D1170" s="787" t="s">
        <v>205</v>
      </c>
      <c r="E1170" s="786"/>
      <c r="F1170" s="793" t="s">
        <v>29</v>
      </c>
      <c r="G1170" s="358"/>
      <c r="H1170" s="358">
        <v>10000000</v>
      </c>
      <c r="I1170" s="358"/>
      <c r="J1170" s="358">
        <v>10000000</v>
      </c>
      <c r="K1170" s="358">
        <v>10000000</v>
      </c>
      <c r="L1170" s="358">
        <v>10000000</v>
      </c>
      <c r="M1170" s="80">
        <v>30000000</v>
      </c>
    </row>
    <row r="1171" spans="1:13" ht="37" x14ac:dyDescent="0.45">
      <c r="A1171" s="790">
        <v>22020103</v>
      </c>
      <c r="B1171" s="786"/>
      <c r="C1171" s="787"/>
      <c r="D1171" s="787" t="s">
        <v>205</v>
      </c>
      <c r="E1171" s="786"/>
      <c r="F1171" s="793" t="s">
        <v>219</v>
      </c>
      <c r="G1171" s="358"/>
      <c r="H1171" s="358">
        <v>5000000</v>
      </c>
      <c r="I1171" s="358"/>
      <c r="J1171" s="358">
        <v>5000000</v>
      </c>
      <c r="K1171" s="358">
        <v>5000000</v>
      </c>
      <c r="L1171" s="358">
        <v>5000000</v>
      </c>
      <c r="M1171" s="80">
        <f t="shared" si="279"/>
        <v>15000000</v>
      </c>
    </row>
    <row r="1172" spans="1:13" x14ac:dyDescent="0.45">
      <c r="A1172" s="785">
        <v>220202</v>
      </c>
      <c r="B1172" s="786"/>
      <c r="C1172" s="787"/>
      <c r="D1172" s="787"/>
      <c r="E1172" s="786"/>
      <c r="F1172" s="788" t="s">
        <v>31</v>
      </c>
      <c r="G1172" s="358">
        <f t="shared" ref="G1172:L1172" si="281">SUM(G1173:G1173)</f>
        <v>0</v>
      </c>
      <c r="H1172" s="358">
        <f t="shared" si="281"/>
        <v>6000000</v>
      </c>
      <c r="I1172" s="358">
        <f t="shared" si="281"/>
        <v>0</v>
      </c>
      <c r="J1172" s="358">
        <f t="shared" si="281"/>
        <v>6000000</v>
      </c>
      <c r="K1172" s="358">
        <f t="shared" si="281"/>
        <v>6000000</v>
      </c>
      <c r="L1172" s="358">
        <f t="shared" si="281"/>
        <v>6000000</v>
      </c>
      <c r="M1172" s="80">
        <f t="shared" si="279"/>
        <v>18000000</v>
      </c>
    </row>
    <row r="1173" spans="1:13" x14ac:dyDescent="0.45">
      <c r="A1173" s="790">
        <v>22020201</v>
      </c>
      <c r="B1173" s="786"/>
      <c r="C1173" s="787"/>
      <c r="D1173" s="787" t="s">
        <v>205</v>
      </c>
      <c r="E1173" s="786"/>
      <c r="F1173" s="793" t="s">
        <v>32</v>
      </c>
      <c r="G1173" s="358"/>
      <c r="H1173" s="358">
        <v>6000000</v>
      </c>
      <c r="I1173" s="358"/>
      <c r="J1173" s="358">
        <v>6000000</v>
      </c>
      <c r="K1173" s="358">
        <v>6000000</v>
      </c>
      <c r="L1173" s="358">
        <v>6000000</v>
      </c>
      <c r="M1173" s="80">
        <f t="shared" si="279"/>
        <v>18000000</v>
      </c>
    </row>
    <row r="1174" spans="1:13" x14ac:dyDescent="0.45">
      <c r="A1174" s="785">
        <v>220203</v>
      </c>
      <c r="B1174" s="786"/>
      <c r="C1174" s="787"/>
      <c r="D1174" s="787"/>
      <c r="E1174" s="786"/>
      <c r="F1174" s="788" t="s">
        <v>37</v>
      </c>
      <c r="G1174" s="358">
        <f t="shared" ref="G1174:L1174" si="282">SUM(G1175:G1177)</f>
        <v>0</v>
      </c>
      <c r="H1174" s="358">
        <f t="shared" si="282"/>
        <v>8050000</v>
      </c>
      <c r="I1174" s="358">
        <f t="shared" si="282"/>
        <v>0</v>
      </c>
      <c r="J1174" s="358">
        <f t="shared" si="282"/>
        <v>8050000</v>
      </c>
      <c r="K1174" s="358">
        <f t="shared" si="282"/>
        <v>8050000</v>
      </c>
      <c r="L1174" s="358">
        <f t="shared" si="282"/>
        <v>8050000</v>
      </c>
      <c r="M1174" s="80">
        <f t="shared" si="279"/>
        <v>24150000</v>
      </c>
    </row>
    <row r="1175" spans="1:13" ht="37" x14ac:dyDescent="0.45">
      <c r="A1175" s="790">
        <v>22020301</v>
      </c>
      <c r="B1175" s="786"/>
      <c r="C1175" s="787"/>
      <c r="D1175" s="787" t="s">
        <v>205</v>
      </c>
      <c r="E1175" s="786"/>
      <c r="F1175" s="793" t="s">
        <v>38</v>
      </c>
      <c r="G1175" s="358"/>
      <c r="H1175" s="358">
        <v>7000000</v>
      </c>
      <c r="I1175" s="358"/>
      <c r="J1175" s="358">
        <v>7000000</v>
      </c>
      <c r="K1175" s="358">
        <v>7000000</v>
      </c>
      <c r="L1175" s="358">
        <v>7000000</v>
      </c>
      <c r="M1175" s="80">
        <f t="shared" si="279"/>
        <v>21000000</v>
      </c>
    </row>
    <row r="1176" spans="1:13" x14ac:dyDescent="0.45">
      <c r="A1176" s="790">
        <v>22020303</v>
      </c>
      <c r="B1176" s="786"/>
      <c r="C1176" s="787"/>
      <c r="D1176" s="787" t="s">
        <v>205</v>
      </c>
      <c r="E1176" s="786"/>
      <c r="F1176" s="793" t="s">
        <v>40</v>
      </c>
      <c r="G1176" s="358"/>
      <c r="H1176" s="358">
        <v>50000</v>
      </c>
      <c r="I1176" s="358"/>
      <c r="J1176" s="358">
        <v>50000</v>
      </c>
      <c r="K1176" s="358">
        <v>50000</v>
      </c>
      <c r="L1176" s="358">
        <v>50000</v>
      </c>
      <c r="M1176" s="80">
        <f t="shared" si="279"/>
        <v>150000</v>
      </c>
    </row>
    <row r="1177" spans="1:13" x14ac:dyDescent="0.45">
      <c r="A1177" s="790">
        <v>22020305</v>
      </c>
      <c r="B1177" s="786"/>
      <c r="C1177" s="787"/>
      <c r="D1177" s="787" t="s">
        <v>205</v>
      </c>
      <c r="E1177" s="786"/>
      <c r="F1177" s="793" t="s">
        <v>41</v>
      </c>
      <c r="G1177" s="358"/>
      <c r="H1177" s="358">
        <v>1000000</v>
      </c>
      <c r="I1177" s="358"/>
      <c r="J1177" s="358">
        <v>1000000</v>
      </c>
      <c r="K1177" s="358">
        <v>1000000</v>
      </c>
      <c r="L1177" s="358">
        <v>1000000</v>
      </c>
      <c r="M1177" s="80">
        <f t="shared" si="279"/>
        <v>3000000</v>
      </c>
    </row>
    <row r="1178" spans="1:13" x14ac:dyDescent="0.45">
      <c r="A1178" s="785">
        <v>220204</v>
      </c>
      <c r="B1178" s="786"/>
      <c r="C1178" s="787"/>
      <c r="D1178" s="787"/>
      <c r="E1178" s="786"/>
      <c r="F1178" s="788" t="s">
        <v>42</v>
      </c>
      <c r="G1178" s="358">
        <f t="shared" ref="G1178:L1178" si="283">SUM(G1179:G1183)</f>
        <v>0</v>
      </c>
      <c r="H1178" s="358">
        <f t="shared" si="283"/>
        <v>62850000</v>
      </c>
      <c r="I1178" s="358">
        <f t="shared" si="283"/>
        <v>0</v>
      </c>
      <c r="J1178" s="358">
        <f t="shared" si="283"/>
        <v>62850000</v>
      </c>
      <c r="K1178" s="358">
        <f t="shared" si="283"/>
        <v>62850000</v>
      </c>
      <c r="L1178" s="358">
        <f t="shared" si="283"/>
        <v>62850000</v>
      </c>
      <c r="M1178" s="80">
        <f t="shared" si="279"/>
        <v>188550000</v>
      </c>
    </row>
    <row r="1179" spans="1:13" ht="37" x14ac:dyDescent="0.45">
      <c r="A1179" s="790">
        <v>22020401</v>
      </c>
      <c r="B1179" s="786"/>
      <c r="C1179" s="787"/>
      <c r="D1179" s="787" t="s">
        <v>205</v>
      </c>
      <c r="E1179" s="786"/>
      <c r="F1179" s="793" t="s">
        <v>43</v>
      </c>
      <c r="G1179" s="358"/>
      <c r="H1179" s="358">
        <v>24000000</v>
      </c>
      <c r="I1179" s="358"/>
      <c r="J1179" s="358">
        <v>24000000</v>
      </c>
      <c r="K1179" s="358">
        <v>24000000</v>
      </c>
      <c r="L1179" s="358">
        <v>24000000</v>
      </c>
      <c r="M1179" s="80">
        <f t="shared" si="279"/>
        <v>72000000</v>
      </c>
    </row>
    <row r="1180" spans="1:13" x14ac:dyDescent="0.45">
      <c r="A1180" s="790">
        <v>22020402</v>
      </c>
      <c r="B1180" s="786"/>
      <c r="C1180" s="787"/>
      <c r="D1180" s="787" t="s">
        <v>205</v>
      </c>
      <c r="E1180" s="786"/>
      <c r="F1180" s="793" t="s">
        <v>44</v>
      </c>
      <c r="G1180" s="358"/>
      <c r="H1180" s="358">
        <v>4500000</v>
      </c>
      <c r="I1180" s="358"/>
      <c r="J1180" s="358">
        <v>4500000</v>
      </c>
      <c r="K1180" s="358">
        <v>4500000</v>
      </c>
      <c r="L1180" s="358">
        <v>4500000</v>
      </c>
      <c r="M1180" s="80">
        <f t="shared" si="279"/>
        <v>13500000</v>
      </c>
    </row>
    <row r="1181" spans="1:13" ht="37" x14ac:dyDescent="0.45">
      <c r="A1181" s="790">
        <v>22020403</v>
      </c>
      <c r="B1181" s="786"/>
      <c r="C1181" s="787"/>
      <c r="D1181" s="787" t="s">
        <v>205</v>
      </c>
      <c r="E1181" s="786"/>
      <c r="F1181" s="793" t="s">
        <v>45</v>
      </c>
      <c r="G1181" s="358"/>
      <c r="H1181" s="358">
        <v>5350000</v>
      </c>
      <c r="I1181" s="358"/>
      <c r="J1181" s="358">
        <v>5350000</v>
      </c>
      <c r="K1181" s="358">
        <v>5350000</v>
      </c>
      <c r="L1181" s="358">
        <v>5350000</v>
      </c>
      <c r="M1181" s="80">
        <f t="shared" si="279"/>
        <v>16050000</v>
      </c>
    </row>
    <row r="1182" spans="1:13" x14ac:dyDescent="0.45">
      <c r="A1182" s="790">
        <v>22020405</v>
      </c>
      <c r="B1182" s="786"/>
      <c r="C1182" s="787"/>
      <c r="D1182" s="787" t="s">
        <v>205</v>
      </c>
      <c r="E1182" s="786"/>
      <c r="F1182" s="793" t="s">
        <v>47</v>
      </c>
      <c r="G1182" s="358"/>
      <c r="H1182" s="358">
        <v>19000000</v>
      </c>
      <c r="I1182" s="358"/>
      <c r="J1182" s="358">
        <v>19000000</v>
      </c>
      <c r="K1182" s="358">
        <v>19000000</v>
      </c>
      <c r="L1182" s="358">
        <v>19000000</v>
      </c>
      <c r="M1182" s="80">
        <f t="shared" si="279"/>
        <v>57000000</v>
      </c>
    </row>
    <row r="1183" spans="1:13" x14ac:dyDescent="0.45">
      <c r="A1183" s="790">
        <v>22020406</v>
      </c>
      <c r="B1183" s="786"/>
      <c r="C1183" s="787"/>
      <c r="D1183" s="787" t="s">
        <v>205</v>
      </c>
      <c r="E1183" s="786"/>
      <c r="F1183" s="793" t="s">
        <v>48</v>
      </c>
      <c r="G1183" s="358"/>
      <c r="H1183" s="358">
        <v>10000000</v>
      </c>
      <c r="I1183" s="358"/>
      <c r="J1183" s="358">
        <v>10000000</v>
      </c>
      <c r="K1183" s="358">
        <v>10000000</v>
      </c>
      <c r="L1183" s="358">
        <v>10000000</v>
      </c>
      <c r="M1183" s="80">
        <f t="shared" si="279"/>
        <v>30000000</v>
      </c>
    </row>
    <row r="1184" spans="1:13" x14ac:dyDescent="0.45">
      <c r="A1184" s="785">
        <v>220205</v>
      </c>
      <c r="B1184" s="786"/>
      <c r="C1184" s="787"/>
      <c r="D1184" s="787"/>
      <c r="E1184" s="786"/>
      <c r="F1184" s="788" t="s">
        <v>49</v>
      </c>
      <c r="G1184" s="358">
        <f t="shared" ref="G1184:L1184" si="284">SUM(G1185:G1186)</f>
        <v>0</v>
      </c>
      <c r="H1184" s="358">
        <f t="shared" si="284"/>
        <v>235000000</v>
      </c>
      <c r="I1184" s="358">
        <f t="shared" si="284"/>
        <v>0</v>
      </c>
      <c r="J1184" s="358">
        <f>SUM(J1185:J1186)</f>
        <v>235000000</v>
      </c>
      <c r="K1184" s="358">
        <f t="shared" si="284"/>
        <v>235000000</v>
      </c>
      <c r="L1184" s="358">
        <f t="shared" si="284"/>
        <v>235000000</v>
      </c>
      <c r="M1184" s="80">
        <f t="shared" si="279"/>
        <v>705000000</v>
      </c>
    </row>
    <row r="1185" spans="1:13" x14ac:dyDescent="0.45">
      <c r="A1185" s="790">
        <v>22020501</v>
      </c>
      <c r="B1185" s="786"/>
      <c r="C1185" s="787"/>
      <c r="D1185" s="787" t="s">
        <v>205</v>
      </c>
      <c r="E1185" s="786"/>
      <c r="F1185" s="793" t="s">
        <v>50</v>
      </c>
      <c r="G1185" s="358"/>
      <c r="H1185" s="358">
        <v>155000000</v>
      </c>
      <c r="I1185" s="358"/>
      <c r="J1185" s="358">
        <v>155000000</v>
      </c>
      <c r="K1185" s="358">
        <v>155000000</v>
      </c>
      <c r="L1185" s="358">
        <v>155000000</v>
      </c>
      <c r="M1185" s="80">
        <f t="shared" si="279"/>
        <v>465000000</v>
      </c>
    </row>
    <row r="1186" spans="1:13" x14ac:dyDescent="0.45">
      <c r="A1186" s="790">
        <v>22020502</v>
      </c>
      <c r="B1186" s="786"/>
      <c r="C1186" s="787"/>
      <c r="D1186" s="787" t="s">
        <v>205</v>
      </c>
      <c r="E1186" s="786"/>
      <c r="F1186" s="793" t="s">
        <v>222</v>
      </c>
      <c r="G1186" s="358"/>
      <c r="H1186" s="358">
        <v>80000000</v>
      </c>
      <c r="I1186" s="358"/>
      <c r="J1186" s="358">
        <v>80000000</v>
      </c>
      <c r="K1186" s="358">
        <v>80000000</v>
      </c>
      <c r="L1186" s="358">
        <v>80000000</v>
      </c>
      <c r="M1186" s="80">
        <f t="shared" si="279"/>
        <v>240000000</v>
      </c>
    </row>
    <row r="1187" spans="1:13" x14ac:dyDescent="0.45">
      <c r="A1187" s="785">
        <v>220208</v>
      </c>
      <c r="B1187" s="786"/>
      <c r="C1187" s="787"/>
      <c r="D1187" s="787"/>
      <c r="E1187" s="786"/>
      <c r="F1187" s="788" t="s">
        <v>54</v>
      </c>
      <c r="G1187" s="358">
        <f>SUM(G1188:G1189)</f>
        <v>0</v>
      </c>
      <c r="H1187" s="358">
        <f>SUM(H1188:H1189)</f>
        <v>45000000</v>
      </c>
      <c r="I1187" s="358">
        <f>SUM(I1188:I1189)</f>
        <v>0</v>
      </c>
      <c r="J1187" s="358">
        <f>SUM(J1188:J1189)</f>
        <v>45000000</v>
      </c>
      <c r="K1187" s="358">
        <f t="shared" ref="K1187:L1187" si="285">SUM(K1188:K1189)</f>
        <v>45000000</v>
      </c>
      <c r="L1187" s="358">
        <f t="shared" si="285"/>
        <v>45000000</v>
      </c>
      <c r="M1187" s="80">
        <f t="shared" si="279"/>
        <v>135000000</v>
      </c>
    </row>
    <row r="1188" spans="1:13" x14ac:dyDescent="0.45">
      <c r="A1188" s="790">
        <v>22020801</v>
      </c>
      <c r="B1188" s="786"/>
      <c r="C1188" s="787"/>
      <c r="D1188" s="787" t="s">
        <v>205</v>
      </c>
      <c r="E1188" s="786"/>
      <c r="F1188" s="793" t="s">
        <v>55</v>
      </c>
      <c r="G1188" s="358"/>
      <c r="H1188" s="358">
        <v>25000000</v>
      </c>
      <c r="I1188" s="358"/>
      <c r="J1188" s="358">
        <v>25000000</v>
      </c>
      <c r="K1188" s="358">
        <v>25000000</v>
      </c>
      <c r="L1188" s="358">
        <v>25000000</v>
      </c>
      <c r="M1188" s="80">
        <f t="shared" si="279"/>
        <v>75000000</v>
      </c>
    </row>
    <row r="1189" spans="1:13" x14ac:dyDescent="0.45">
      <c r="A1189" s="790">
        <v>22020803</v>
      </c>
      <c r="B1189" s="786"/>
      <c r="C1189" s="787"/>
      <c r="D1189" s="787" t="s">
        <v>205</v>
      </c>
      <c r="E1189" s="786"/>
      <c r="F1189" s="793" t="s">
        <v>56</v>
      </c>
      <c r="G1189" s="358"/>
      <c r="H1189" s="358">
        <v>20000000</v>
      </c>
      <c r="I1189" s="358"/>
      <c r="J1189" s="358">
        <v>20000000</v>
      </c>
      <c r="K1189" s="358">
        <v>20000000</v>
      </c>
      <c r="L1189" s="358">
        <v>20000000</v>
      </c>
      <c r="M1189" s="80">
        <f t="shared" ref="M1189:M1197" si="286">SUM(J1189:L1189)</f>
        <v>60000000</v>
      </c>
    </row>
    <row r="1190" spans="1:13" x14ac:dyDescent="0.45">
      <c r="A1190" s="785">
        <v>220209</v>
      </c>
      <c r="B1190" s="786"/>
      <c r="C1190" s="787"/>
      <c r="D1190" s="787"/>
      <c r="E1190" s="786"/>
      <c r="F1190" s="788" t="s">
        <v>271</v>
      </c>
      <c r="G1190" s="358">
        <f>SUM(G1191:G1191)</f>
        <v>0</v>
      </c>
      <c r="H1190" s="358">
        <f>SUM(H1191:H1191)</f>
        <v>100000</v>
      </c>
      <c r="I1190" s="358">
        <f>SUM(I1191:I1191)</f>
        <v>0</v>
      </c>
      <c r="J1190" s="358">
        <f>SUM(J1191:J1191)</f>
        <v>100000</v>
      </c>
      <c r="K1190" s="358">
        <f>SUM(K1191:K1191)</f>
        <v>100000</v>
      </c>
      <c r="L1190" s="358">
        <f>L1191</f>
        <v>100000</v>
      </c>
      <c r="M1190" s="80">
        <f t="shared" si="286"/>
        <v>300000</v>
      </c>
    </row>
    <row r="1191" spans="1:13" x14ac:dyDescent="0.45">
      <c r="A1191" s="790">
        <v>22020901</v>
      </c>
      <c r="B1191" s="786"/>
      <c r="C1191" s="787"/>
      <c r="D1191" s="787" t="s">
        <v>205</v>
      </c>
      <c r="E1191" s="786"/>
      <c r="F1191" s="793" t="s">
        <v>315</v>
      </c>
      <c r="G1191" s="358"/>
      <c r="H1191" s="358">
        <v>100000</v>
      </c>
      <c r="I1191" s="358"/>
      <c r="J1191" s="358">
        <v>100000</v>
      </c>
      <c r="K1191" s="358">
        <v>100000</v>
      </c>
      <c r="L1191" s="358">
        <v>100000</v>
      </c>
      <c r="M1191" s="80">
        <f t="shared" si="286"/>
        <v>300000</v>
      </c>
    </row>
    <row r="1192" spans="1:13" x14ac:dyDescent="0.45">
      <c r="A1192" s="785">
        <v>220210</v>
      </c>
      <c r="B1192" s="786"/>
      <c r="C1192" s="787"/>
      <c r="D1192" s="787"/>
      <c r="E1192" s="786"/>
      <c r="F1192" s="788" t="s">
        <v>57</v>
      </c>
      <c r="G1192" s="358">
        <f>SUM(G1193:G1197)</f>
        <v>0</v>
      </c>
      <c r="H1192" s="358">
        <f>SUM(H1193:H1197)</f>
        <v>28000000</v>
      </c>
      <c r="I1192" s="358">
        <f>SUM(I1193:I1197)</f>
        <v>0</v>
      </c>
      <c r="J1192" s="358">
        <f>SUM(J1193:J1197)</f>
        <v>28000000</v>
      </c>
      <c r="K1192" s="358">
        <v>28000000</v>
      </c>
      <c r="L1192" s="358">
        <f>SUM(L1193:L1197)</f>
        <v>28000000</v>
      </c>
      <c r="M1192" s="80">
        <f>SUM(J1192:L1192)</f>
        <v>84000000</v>
      </c>
    </row>
    <row r="1193" spans="1:13" x14ac:dyDescent="0.45">
      <c r="A1193" s="790">
        <v>22021001</v>
      </c>
      <c r="B1193" s="786"/>
      <c r="C1193" s="787"/>
      <c r="D1193" s="787" t="s">
        <v>205</v>
      </c>
      <c r="E1193" s="786"/>
      <c r="F1193" s="793" t="s">
        <v>58</v>
      </c>
      <c r="G1193" s="358"/>
      <c r="H1193" s="358">
        <v>5000000</v>
      </c>
      <c r="I1193" s="358"/>
      <c r="J1193" s="358">
        <v>5000000</v>
      </c>
      <c r="K1193" s="358">
        <v>5000000</v>
      </c>
      <c r="L1193" s="358">
        <v>5000000</v>
      </c>
      <c r="M1193" s="80">
        <f>SUM(J1193:L1193)</f>
        <v>15000000</v>
      </c>
    </row>
    <row r="1194" spans="1:13" x14ac:dyDescent="0.45">
      <c r="A1194" s="790">
        <v>22021002</v>
      </c>
      <c r="B1194" s="786"/>
      <c r="C1194" s="787"/>
      <c r="D1194" s="787" t="s">
        <v>205</v>
      </c>
      <c r="E1194" s="786"/>
      <c r="F1194" s="793" t="s">
        <v>59</v>
      </c>
      <c r="G1194" s="358"/>
      <c r="H1194" s="358">
        <v>5000000</v>
      </c>
      <c r="I1194" s="358"/>
      <c r="J1194" s="358">
        <v>5000000</v>
      </c>
      <c r="K1194" s="358">
        <v>5000000</v>
      </c>
      <c r="L1194" s="358">
        <v>5000000</v>
      </c>
      <c r="M1194" s="80">
        <f>SUM(J1194:L1194)</f>
        <v>15000000</v>
      </c>
    </row>
    <row r="1195" spans="1:13" x14ac:dyDescent="0.45">
      <c r="A1195" s="790">
        <v>22021003</v>
      </c>
      <c r="B1195" s="786"/>
      <c r="C1195" s="787"/>
      <c r="D1195" s="787" t="s">
        <v>205</v>
      </c>
      <c r="E1195" s="786"/>
      <c r="F1195" s="793" t="s">
        <v>60</v>
      </c>
      <c r="G1195" s="358"/>
      <c r="H1195" s="358">
        <v>1500000</v>
      </c>
      <c r="I1195" s="358"/>
      <c r="J1195" s="358">
        <v>1500000</v>
      </c>
      <c r="K1195" s="358">
        <v>1500000</v>
      </c>
      <c r="L1195" s="358">
        <v>1500000</v>
      </c>
      <c r="M1195" s="80">
        <f t="shared" si="286"/>
        <v>4500000</v>
      </c>
    </row>
    <row r="1196" spans="1:13" x14ac:dyDescent="0.45">
      <c r="A1196" s="790">
        <v>22021007</v>
      </c>
      <c r="B1196" s="786"/>
      <c r="C1196" s="787"/>
      <c r="D1196" s="787" t="s">
        <v>205</v>
      </c>
      <c r="E1196" s="786"/>
      <c r="F1196" s="793" t="s">
        <v>63</v>
      </c>
      <c r="G1196" s="358"/>
      <c r="H1196" s="358">
        <v>15000000</v>
      </c>
      <c r="I1196" s="358"/>
      <c r="J1196" s="358">
        <v>15000000</v>
      </c>
      <c r="K1196" s="358">
        <v>15000000</v>
      </c>
      <c r="L1196" s="358">
        <v>15000000</v>
      </c>
      <c r="M1196" s="80">
        <f t="shared" si="286"/>
        <v>45000000</v>
      </c>
    </row>
    <row r="1197" spans="1:13" x14ac:dyDescent="0.45">
      <c r="A1197" s="790">
        <v>22021008</v>
      </c>
      <c r="B1197" s="786"/>
      <c r="C1197" s="787"/>
      <c r="D1197" s="787" t="s">
        <v>205</v>
      </c>
      <c r="E1197" s="786"/>
      <c r="F1197" s="793" t="s">
        <v>64</v>
      </c>
      <c r="G1197" s="358"/>
      <c r="H1197" s="358">
        <v>1500000</v>
      </c>
      <c r="I1197" s="358"/>
      <c r="J1197" s="358">
        <v>1500000</v>
      </c>
      <c r="K1197" s="358">
        <v>1500000</v>
      </c>
      <c r="L1197" s="358">
        <v>1500000</v>
      </c>
      <c r="M1197" s="80">
        <f t="shared" si="286"/>
        <v>4500000</v>
      </c>
    </row>
    <row r="1198" spans="1:13" x14ac:dyDescent="0.45">
      <c r="A1198" s="795"/>
      <c r="B1198" s="795"/>
      <c r="C1198" s="795"/>
      <c r="D1198" s="795"/>
      <c r="E1198" s="795"/>
      <c r="F1198" s="796" t="s">
        <v>85</v>
      </c>
      <c r="G1198" s="795"/>
      <c r="H1198" s="795"/>
      <c r="I1198" s="797"/>
      <c r="J1198" s="795"/>
      <c r="K1198" s="795"/>
      <c r="L1198" s="795"/>
      <c r="M1198" s="798"/>
    </row>
    <row r="1199" spans="1:13" x14ac:dyDescent="0.45">
      <c r="A1199" s="799"/>
      <c r="B1199" s="799"/>
      <c r="C1199" s="799"/>
      <c r="D1199" s="799"/>
      <c r="E1199" s="799"/>
      <c r="F1199" s="800"/>
      <c r="G1199" s="801"/>
      <c r="H1199" s="802"/>
      <c r="I1199" s="797"/>
      <c r="J1199" s="803"/>
      <c r="K1199" s="803"/>
      <c r="L1199" s="803"/>
      <c r="M1199" s="804"/>
    </row>
    <row r="1200" spans="1:13" x14ac:dyDescent="0.45">
      <c r="A1200" s="799"/>
      <c r="B1200" s="799"/>
      <c r="C1200" s="799"/>
      <c r="D1200" s="799"/>
      <c r="E1200" s="799"/>
      <c r="F1200" s="800" t="s">
        <v>86</v>
      </c>
      <c r="G1200" s="805">
        <f>SUM(G1159)</f>
        <v>0</v>
      </c>
      <c r="H1200" s="805">
        <f t="shared" ref="H1200:L1200" si="287">SUM(H1159)</f>
        <v>0</v>
      </c>
      <c r="I1200" s="805">
        <f t="shared" si="287"/>
        <v>0</v>
      </c>
      <c r="J1200" s="805">
        <f t="shared" si="287"/>
        <v>321707491.98000002</v>
      </c>
      <c r="K1200" s="805">
        <f t="shared" si="287"/>
        <v>321707491.98000002</v>
      </c>
      <c r="L1200" s="805">
        <f t="shared" si="287"/>
        <v>321707491.98000002</v>
      </c>
      <c r="M1200" s="806">
        <f>SUM(J1200:L1200)</f>
        <v>965122475.94000006</v>
      </c>
    </row>
    <row r="1201" spans="1:13" x14ac:dyDescent="0.45">
      <c r="A1201" s="799"/>
      <c r="B1201" s="799"/>
      <c r="C1201" s="799"/>
      <c r="D1201" s="799"/>
      <c r="E1201" s="799"/>
      <c r="F1201" s="800" t="s">
        <v>87</v>
      </c>
      <c r="G1201" s="805">
        <f>SUM(G1168)</f>
        <v>0</v>
      </c>
      <c r="H1201" s="805">
        <f t="shared" ref="H1201:L1201" si="288">SUM(H1168)</f>
        <v>400000000</v>
      </c>
      <c r="I1201" s="805">
        <f t="shared" si="288"/>
        <v>0</v>
      </c>
      <c r="J1201" s="805">
        <f t="shared" si="288"/>
        <v>400000000</v>
      </c>
      <c r="K1201" s="805">
        <f t="shared" si="288"/>
        <v>400000000</v>
      </c>
      <c r="L1201" s="805">
        <f t="shared" si="288"/>
        <v>400000000</v>
      </c>
      <c r="M1201" s="806">
        <f>SUM(J1201:L1201)</f>
        <v>1200000000</v>
      </c>
    </row>
    <row r="1202" spans="1:13" x14ac:dyDescent="0.45">
      <c r="A1202" s="799"/>
      <c r="B1202" s="799"/>
      <c r="C1202" s="799"/>
      <c r="D1202" s="799"/>
      <c r="E1202" s="799"/>
      <c r="F1202" s="800" t="s">
        <v>69</v>
      </c>
      <c r="G1202" s="805"/>
      <c r="H1202" s="805"/>
      <c r="I1202" s="805"/>
      <c r="J1202" s="805"/>
      <c r="K1202" s="805"/>
      <c r="L1202" s="805"/>
      <c r="M1202" s="806">
        <f>SUM(J1202:L1202)</f>
        <v>0</v>
      </c>
    </row>
    <row r="1203" spans="1:13" x14ac:dyDescent="0.45">
      <c r="A1203" s="799"/>
      <c r="B1203" s="799"/>
      <c r="C1203" s="799"/>
      <c r="D1203" s="799"/>
      <c r="E1203" s="799"/>
      <c r="F1203" s="800"/>
      <c r="G1203" s="805"/>
      <c r="H1203" s="805"/>
      <c r="I1203" s="805"/>
      <c r="J1203" s="805"/>
      <c r="K1203" s="805"/>
      <c r="L1203" s="805"/>
      <c r="M1203" s="806">
        <f>SUM(J1203:L1203)</f>
        <v>0</v>
      </c>
    </row>
    <row r="1204" spans="1:13" x14ac:dyDescent="0.45">
      <c r="A1204" s="799"/>
      <c r="B1204" s="799"/>
      <c r="C1204" s="799"/>
      <c r="D1204" s="799"/>
      <c r="E1204" s="799"/>
      <c r="F1204" s="800" t="s">
        <v>88</v>
      </c>
      <c r="G1204" s="807">
        <f t="shared" ref="G1204:L1204" si="289">SUM(G1200:G1202)</f>
        <v>0</v>
      </c>
      <c r="H1204" s="807">
        <f t="shared" si="289"/>
        <v>400000000</v>
      </c>
      <c r="I1204" s="807">
        <f t="shared" si="289"/>
        <v>0</v>
      </c>
      <c r="J1204" s="807">
        <f t="shared" si="289"/>
        <v>721707491.98000002</v>
      </c>
      <c r="K1204" s="807">
        <f t="shared" si="289"/>
        <v>721707491.98000002</v>
      </c>
      <c r="L1204" s="807">
        <f t="shared" si="289"/>
        <v>721707491.98000002</v>
      </c>
      <c r="M1204" s="806">
        <f>SUM(J1204:L1204)</f>
        <v>2165122475.9400001</v>
      </c>
    </row>
    <row r="1207" spans="1:13" x14ac:dyDescent="0.45">
      <c r="A1207" s="931" t="s">
        <v>0</v>
      </c>
      <c r="B1207" s="931"/>
      <c r="C1207" s="931"/>
      <c r="D1207" s="931"/>
      <c r="E1207" s="931"/>
      <c r="F1207" s="931"/>
      <c r="G1207" s="931"/>
      <c r="H1207" s="931"/>
      <c r="I1207" s="931"/>
      <c r="J1207" s="931"/>
      <c r="K1207" s="931"/>
      <c r="L1207" s="931"/>
      <c r="M1207" s="931"/>
    </row>
    <row r="1208" spans="1:13" x14ac:dyDescent="0.45">
      <c r="A1208" s="930" t="s">
        <v>1350</v>
      </c>
      <c r="B1208" s="930"/>
      <c r="C1208" s="930"/>
      <c r="D1208" s="930"/>
      <c r="E1208" s="930"/>
      <c r="F1208" s="930"/>
      <c r="G1208" s="930"/>
      <c r="H1208" s="930"/>
      <c r="I1208" s="930"/>
      <c r="J1208" s="930"/>
      <c r="K1208" s="930"/>
      <c r="L1208" s="930"/>
      <c r="M1208" s="930"/>
    </row>
    <row r="1209" spans="1:13" ht="74" x14ac:dyDescent="0.45">
      <c r="A1209" s="781" t="s">
        <v>1</v>
      </c>
      <c r="B1209" s="781" t="s">
        <v>2</v>
      </c>
      <c r="C1209" s="781" t="s">
        <v>3</v>
      </c>
      <c r="D1209" s="781" t="s">
        <v>4</v>
      </c>
      <c r="E1209" s="781" t="s">
        <v>5</v>
      </c>
      <c r="F1209" s="783" t="s">
        <v>6</v>
      </c>
      <c r="G1209" s="781" t="s">
        <v>7</v>
      </c>
      <c r="H1209" s="781" t="s">
        <v>8</v>
      </c>
      <c r="I1209" s="781"/>
      <c r="J1209" s="781" t="s">
        <v>9</v>
      </c>
      <c r="K1209" s="781" t="s">
        <v>10</v>
      </c>
      <c r="L1209" s="781" t="s">
        <v>11</v>
      </c>
      <c r="M1209" s="784" t="s">
        <v>12</v>
      </c>
    </row>
    <row r="1210" spans="1:13" x14ac:dyDescent="0.45">
      <c r="A1210" s="790"/>
      <c r="B1210" s="791"/>
      <c r="C1210" s="792"/>
      <c r="D1210" s="792"/>
      <c r="E1210" s="791"/>
      <c r="F1210" s="793"/>
      <c r="G1210" s="311"/>
      <c r="H1210" s="311"/>
      <c r="I1210" s="311"/>
      <c r="J1210" s="311"/>
      <c r="K1210" s="311"/>
      <c r="L1210" s="311"/>
      <c r="M1210" s="81"/>
    </row>
    <row r="1211" spans="1:13" x14ac:dyDescent="0.45">
      <c r="A1211" s="785">
        <v>2</v>
      </c>
      <c r="B1211" s="786"/>
      <c r="C1211" s="787"/>
      <c r="D1211" s="787"/>
      <c r="E1211" s="786"/>
      <c r="F1211" s="788" t="s">
        <v>18</v>
      </c>
      <c r="G1211" s="358">
        <f>SUM(G1213)</f>
        <v>30000000</v>
      </c>
      <c r="H1211" s="358">
        <f t="shared" ref="H1211:I1211" si="290">H1212</f>
        <v>0</v>
      </c>
      <c r="I1211" s="358">
        <f t="shared" si="290"/>
        <v>0</v>
      </c>
      <c r="J1211" s="358">
        <f>SUM(J1213)</f>
        <v>30000000</v>
      </c>
      <c r="K1211" s="358">
        <f t="shared" ref="K1211:L1211" si="291">SUM(K1213)</f>
        <v>30000000</v>
      </c>
      <c r="L1211" s="358">
        <f t="shared" si="291"/>
        <v>30000000</v>
      </c>
      <c r="M1211" s="789">
        <f>J1211+K1211+L1211</f>
        <v>90000000</v>
      </c>
    </row>
    <row r="1212" spans="1:13" x14ac:dyDescent="0.45">
      <c r="A1212" s="785">
        <v>22</v>
      </c>
      <c r="B1212" s="786"/>
      <c r="C1212" s="787"/>
      <c r="D1212" s="787"/>
      <c r="E1212" s="786"/>
      <c r="F1212" s="788" t="s">
        <v>26</v>
      </c>
      <c r="G1212" s="358"/>
      <c r="H1212" s="358"/>
      <c r="I1212" s="358"/>
      <c r="J1212" s="358"/>
      <c r="K1212" s="358"/>
      <c r="L1212" s="358"/>
      <c r="M1212" s="789">
        <f t="shared" ref="M1212:M1226" si="292">J1212+K1212+L1212</f>
        <v>0</v>
      </c>
    </row>
    <row r="1213" spans="1:13" x14ac:dyDescent="0.45">
      <c r="A1213" s="785">
        <v>2202</v>
      </c>
      <c r="B1213" s="786"/>
      <c r="C1213" s="787"/>
      <c r="D1213" s="787"/>
      <c r="E1213" s="786"/>
      <c r="F1213" s="788" t="s">
        <v>27</v>
      </c>
      <c r="G1213" s="358">
        <f>G1214+G1216+G1218+G1222+G1225</f>
        <v>30000000</v>
      </c>
      <c r="H1213" s="358">
        <f t="shared" ref="H1213:L1213" si="293">H1214+H1216+H1218+H1222+H1225</f>
        <v>0</v>
      </c>
      <c r="I1213" s="358">
        <f t="shared" si="293"/>
        <v>0</v>
      </c>
      <c r="J1213" s="358">
        <f t="shared" si="293"/>
        <v>30000000</v>
      </c>
      <c r="K1213" s="358">
        <f t="shared" si="293"/>
        <v>30000000</v>
      </c>
      <c r="L1213" s="358">
        <f t="shared" si="293"/>
        <v>30000000</v>
      </c>
      <c r="M1213" s="789">
        <f t="shared" si="292"/>
        <v>90000000</v>
      </c>
    </row>
    <row r="1214" spans="1:13" x14ac:dyDescent="0.45">
      <c r="A1214" s="785">
        <v>220201</v>
      </c>
      <c r="B1214" s="786"/>
      <c r="C1214" s="787"/>
      <c r="D1214" s="787"/>
      <c r="E1214" s="786"/>
      <c r="F1214" s="788" t="s">
        <v>28</v>
      </c>
      <c r="G1214" s="358">
        <f>SUM(G1215:G1215)</f>
        <v>4100000</v>
      </c>
      <c r="H1214" s="358">
        <f>SUM(H1215:H1215)</f>
        <v>0</v>
      </c>
      <c r="I1214" s="358"/>
      <c r="J1214" s="358">
        <f>SUM(J1215:J1215)</f>
        <v>4100000</v>
      </c>
      <c r="K1214" s="358">
        <f>SUM(K1215:K1215)</f>
        <v>4100000</v>
      </c>
      <c r="L1214" s="358">
        <f>SUM(L1215:L1215)</f>
        <v>4100000</v>
      </c>
      <c r="M1214" s="789">
        <f t="shared" si="292"/>
        <v>12300000</v>
      </c>
    </row>
    <row r="1215" spans="1:13" ht="37" x14ac:dyDescent="0.45">
      <c r="A1215" s="790">
        <v>22020103</v>
      </c>
      <c r="B1215" s="791"/>
      <c r="C1215" s="792"/>
      <c r="D1215" s="792"/>
      <c r="E1215" s="791"/>
      <c r="F1215" s="793" t="s">
        <v>219</v>
      </c>
      <c r="G1215" s="311">
        <v>4100000</v>
      </c>
      <c r="H1215" s="311"/>
      <c r="I1215" s="311"/>
      <c r="J1215" s="311">
        <v>4100000</v>
      </c>
      <c r="K1215" s="311">
        <v>4100000</v>
      </c>
      <c r="L1215" s="311">
        <v>4100000</v>
      </c>
      <c r="M1215" s="789">
        <f t="shared" si="292"/>
        <v>12300000</v>
      </c>
    </row>
    <row r="1216" spans="1:13" x14ac:dyDescent="0.45">
      <c r="A1216" s="785">
        <v>220202</v>
      </c>
      <c r="B1216" s="786"/>
      <c r="C1216" s="787"/>
      <c r="D1216" s="787"/>
      <c r="E1216" s="786"/>
      <c r="F1216" s="788" t="s">
        <v>31</v>
      </c>
      <c r="G1216" s="358">
        <f>SUM(G1217:G1217)</f>
        <v>2100000</v>
      </c>
      <c r="H1216" s="358">
        <f>SUM(H1217:H1217)</f>
        <v>0</v>
      </c>
      <c r="I1216" s="358"/>
      <c r="J1216" s="358">
        <f>SUM(J1217:J1217)</f>
        <v>2100000</v>
      </c>
      <c r="K1216" s="358">
        <f>SUM(K1217:K1217)</f>
        <v>2100000</v>
      </c>
      <c r="L1216" s="358">
        <f>SUM(L1217:L1217)</f>
        <v>2100000</v>
      </c>
      <c r="M1216" s="789">
        <f t="shared" si="292"/>
        <v>6300000</v>
      </c>
    </row>
    <row r="1217" spans="1:13" x14ac:dyDescent="0.45">
      <c r="A1217" s="790">
        <v>22020202</v>
      </c>
      <c r="B1217" s="791"/>
      <c r="C1217" s="792"/>
      <c r="D1217" s="792"/>
      <c r="E1217" s="791"/>
      <c r="F1217" s="793" t="s">
        <v>33</v>
      </c>
      <c r="G1217" s="311">
        <v>2100000</v>
      </c>
      <c r="H1217" s="311"/>
      <c r="I1217" s="311"/>
      <c r="J1217" s="311">
        <v>2100000</v>
      </c>
      <c r="K1217" s="311">
        <v>2100000</v>
      </c>
      <c r="L1217" s="311">
        <v>2100000</v>
      </c>
      <c r="M1217" s="789">
        <f t="shared" si="292"/>
        <v>6300000</v>
      </c>
    </row>
    <row r="1218" spans="1:13" x14ac:dyDescent="0.45">
      <c r="A1218" s="785">
        <v>220203</v>
      </c>
      <c r="B1218" s="786"/>
      <c r="C1218" s="787"/>
      <c r="D1218" s="787"/>
      <c r="E1218" s="786"/>
      <c r="F1218" s="788" t="s">
        <v>37</v>
      </c>
      <c r="G1218" s="358">
        <f>SUM(G1219:G1221)</f>
        <v>19020000</v>
      </c>
      <c r="H1218" s="358">
        <f>SUM(H1219:H1221)</f>
        <v>0</v>
      </c>
      <c r="I1218" s="358"/>
      <c r="J1218" s="358">
        <f>SUM(J1219:J1221)</f>
        <v>19020000</v>
      </c>
      <c r="K1218" s="358">
        <f>SUM(K1219:K1221)</f>
        <v>19020000</v>
      </c>
      <c r="L1218" s="358">
        <f>SUM(L1219:L1221)</f>
        <v>19020000</v>
      </c>
      <c r="M1218" s="789">
        <f t="shared" si="292"/>
        <v>57060000</v>
      </c>
    </row>
    <row r="1219" spans="1:13" ht="37" x14ac:dyDescent="0.45">
      <c r="A1219" s="790">
        <v>22020301</v>
      </c>
      <c r="B1219" s="791"/>
      <c r="C1219" s="792"/>
      <c r="D1219" s="792"/>
      <c r="E1219" s="791"/>
      <c r="F1219" s="793" t="s">
        <v>38</v>
      </c>
      <c r="G1219" s="311">
        <v>15820000</v>
      </c>
      <c r="H1219" s="311"/>
      <c r="I1219" s="311"/>
      <c r="J1219" s="311">
        <v>15820000</v>
      </c>
      <c r="K1219" s="311">
        <v>15820000</v>
      </c>
      <c r="L1219" s="311">
        <v>15820000</v>
      </c>
      <c r="M1219" s="789">
        <f t="shared" si="292"/>
        <v>47460000</v>
      </c>
    </row>
    <row r="1220" spans="1:13" x14ac:dyDescent="0.45">
      <c r="A1220" s="790">
        <v>22020303</v>
      </c>
      <c r="B1220" s="791"/>
      <c r="C1220" s="792"/>
      <c r="D1220" s="792"/>
      <c r="E1220" s="791"/>
      <c r="F1220" s="793" t="s">
        <v>40</v>
      </c>
      <c r="G1220" s="311">
        <v>840000</v>
      </c>
      <c r="H1220" s="311"/>
      <c r="I1220" s="311"/>
      <c r="J1220" s="311">
        <v>840000</v>
      </c>
      <c r="K1220" s="311">
        <v>840000</v>
      </c>
      <c r="L1220" s="311">
        <v>840000</v>
      </c>
      <c r="M1220" s="789">
        <f t="shared" si="292"/>
        <v>2520000</v>
      </c>
    </row>
    <row r="1221" spans="1:13" x14ac:dyDescent="0.45">
      <c r="A1221" s="790">
        <v>22020305</v>
      </c>
      <c r="B1221" s="791"/>
      <c r="C1221" s="792"/>
      <c r="D1221" s="792"/>
      <c r="E1221" s="791"/>
      <c r="F1221" s="793" t="s">
        <v>41</v>
      </c>
      <c r="G1221" s="311">
        <v>2360000</v>
      </c>
      <c r="H1221" s="311"/>
      <c r="I1221" s="311"/>
      <c r="J1221" s="311">
        <v>2360000</v>
      </c>
      <c r="K1221" s="311">
        <v>2360000</v>
      </c>
      <c r="L1221" s="311">
        <v>2360000</v>
      </c>
      <c r="M1221" s="789">
        <f t="shared" si="292"/>
        <v>7080000</v>
      </c>
    </row>
    <row r="1222" spans="1:13" x14ac:dyDescent="0.45">
      <c r="A1222" s="785">
        <v>220204</v>
      </c>
      <c r="B1222" s="786"/>
      <c r="C1222" s="787"/>
      <c r="D1222" s="787"/>
      <c r="E1222" s="786"/>
      <c r="F1222" s="788" t="s">
        <v>42</v>
      </c>
      <c r="G1222" s="358">
        <f>SUM(G1223:G1224)</f>
        <v>3380000</v>
      </c>
      <c r="H1222" s="358">
        <f>SUM(H1223:H1224)</f>
        <v>0</v>
      </c>
      <c r="I1222" s="358"/>
      <c r="J1222" s="358">
        <f>SUM(J1223:J1224)</f>
        <v>3380000</v>
      </c>
      <c r="K1222" s="358">
        <f>SUM(K1223:K1224)</f>
        <v>3380000</v>
      </c>
      <c r="L1222" s="358">
        <f>SUM(L1223:L1224)</f>
        <v>3380000</v>
      </c>
      <c r="M1222" s="789">
        <f t="shared" si="292"/>
        <v>10140000</v>
      </c>
    </row>
    <row r="1223" spans="1:13" ht="37" x14ac:dyDescent="0.45">
      <c r="A1223" s="790">
        <v>22020401</v>
      </c>
      <c r="B1223" s="791"/>
      <c r="C1223" s="792"/>
      <c r="D1223" s="792"/>
      <c r="E1223" s="791"/>
      <c r="F1223" s="793" t="s">
        <v>43</v>
      </c>
      <c r="G1223" s="311">
        <v>1260000</v>
      </c>
      <c r="H1223" s="311"/>
      <c r="I1223" s="311"/>
      <c r="J1223" s="311">
        <v>1260000</v>
      </c>
      <c r="K1223" s="311">
        <v>1260000</v>
      </c>
      <c r="L1223" s="311">
        <v>1260000</v>
      </c>
      <c r="M1223" s="789">
        <f t="shared" si="292"/>
        <v>3780000</v>
      </c>
    </row>
    <row r="1224" spans="1:13" x14ac:dyDescent="0.45">
      <c r="A1224" s="790">
        <v>22020404</v>
      </c>
      <c r="B1224" s="791"/>
      <c r="C1224" s="792"/>
      <c r="D1224" s="792"/>
      <c r="E1224" s="791"/>
      <c r="F1224" s="793" t="s">
        <v>46</v>
      </c>
      <c r="G1224" s="311">
        <v>2120000</v>
      </c>
      <c r="H1224" s="311"/>
      <c r="I1224" s="311"/>
      <c r="J1224" s="311">
        <v>2120000</v>
      </c>
      <c r="K1224" s="311">
        <v>2120000</v>
      </c>
      <c r="L1224" s="311">
        <v>2120000</v>
      </c>
      <c r="M1224" s="789">
        <f t="shared" si="292"/>
        <v>6360000</v>
      </c>
    </row>
    <row r="1225" spans="1:13" x14ac:dyDescent="0.45">
      <c r="A1225" s="785">
        <v>220208</v>
      </c>
      <c r="B1225" s="786"/>
      <c r="C1225" s="787"/>
      <c r="D1225" s="787"/>
      <c r="E1225" s="786"/>
      <c r="F1225" s="788" t="s">
        <v>54</v>
      </c>
      <c r="G1225" s="358">
        <f>SUM(G1226:G1226)</f>
        <v>1400000</v>
      </c>
      <c r="H1225" s="358">
        <f>SUM(H1226:H1226)</f>
        <v>0</v>
      </c>
      <c r="I1225" s="358"/>
      <c r="J1225" s="358">
        <f>SUM(J1226:J1226)</f>
        <v>1400000</v>
      </c>
      <c r="K1225" s="358">
        <f>SUM(K1226:K1226)</f>
        <v>1400000</v>
      </c>
      <c r="L1225" s="358">
        <f>SUM(L1226:L1226)</f>
        <v>1400000</v>
      </c>
      <c r="M1225" s="789">
        <f t="shared" si="292"/>
        <v>4200000</v>
      </c>
    </row>
    <row r="1226" spans="1:13" x14ac:dyDescent="0.45">
      <c r="A1226" s="790">
        <v>22020801</v>
      </c>
      <c r="B1226" s="791"/>
      <c r="C1226" s="792"/>
      <c r="D1226" s="792"/>
      <c r="E1226" s="791"/>
      <c r="F1226" s="793" t="s">
        <v>55</v>
      </c>
      <c r="G1226" s="311">
        <v>1400000</v>
      </c>
      <c r="H1226" s="311"/>
      <c r="I1226" s="311"/>
      <c r="J1226" s="311">
        <v>1400000</v>
      </c>
      <c r="K1226" s="311">
        <v>1400000</v>
      </c>
      <c r="L1226" s="311">
        <v>1400000</v>
      </c>
      <c r="M1226" s="789">
        <f t="shared" si="292"/>
        <v>4200000</v>
      </c>
    </row>
    <row r="1227" spans="1:13" x14ac:dyDescent="0.45">
      <c r="B1227" s="830"/>
      <c r="C1227" s="831"/>
      <c r="D1227" s="831"/>
      <c r="E1227" s="830"/>
      <c r="G1227" s="421"/>
      <c r="H1227" s="421"/>
      <c r="I1227" s="421"/>
      <c r="J1227" s="421"/>
      <c r="K1227" s="421"/>
      <c r="L1227" s="421"/>
      <c r="M1227" s="833"/>
    </row>
    <row r="1228" spans="1:13" x14ac:dyDescent="0.45">
      <c r="F1228" s="817" t="s">
        <v>85</v>
      </c>
    </row>
    <row r="1229" spans="1:13" x14ac:dyDescent="0.45">
      <c r="F1229" s="810" t="s">
        <v>86</v>
      </c>
      <c r="G1229" s="819"/>
      <c r="H1229" s="819"/>
      <c r="I1229" s="819"/>
      <c r="J1229" s="819"/>
      <c r="K1229" s="819"/>
      <c r="L1229" s="819"/>
      <c r="M1229" s="820"/>
    </row>
    <row r="1230" spans="1:13" x14ac:dyDescent="0.45">
      <c r="F1230" s="810" t="s">
        <v>87</v>
      </c>
      <c r="G1230" s="819">
        <f>SUM(G1213)</f>
        <v>30000000</v>
      </c>
      <c r="H1230" s="819">
        <f t="shared" ref="H1230:L1230" si="294">SUM(H1213)</f>
        <v>0</v>
      </c>
      <c r="I1230" s="819">
        <f t="shared" si="294"/>
        <v>0</v>
      </c>
      <c r="J1230" s="819">
        <f t="shared" si="294"/>
        <v>30000000</v>
      </c>
      <c r="K1230" s="819">
        <f t="shared" si="294"/>
        <v>30000000</v>
      </c>
      <c r="L1230" s="819">
        <f t="shared" si="294"/>
        <v>30000000</v>
      </c>
      <c r="M1230" s="820">
        <f>SUM(J1230:L1230)</f>
        <v>90000000</v>
      </c>
    </row>
    <row r="1231" spans="1:13" x14ac:dyDescent="0.45">
      <c r="F1231" s="810" t="s">
        <v>69</v>
      </c>
      <c r="G1231" s="819"/>
      <c r="H1231" s="819">
        <f t="shared" ref="H1231:L1231" si="295">H1210</f>
        <v>0</v>
      </c>
      <c r="I1231" s="819">
        <f t="shared" si="295"/>
        <v>0</v>
      </c>
      <c r="J1231" s="819">
        <f t="shared" si="295"/>
        <v>0</v>
      </c>
      <c r="K1231" s="819">
        <f t="shared" si="295"/>
        <v>0</v>
      </c>
      <c r="L1231" s="819">
        <f t="shared" si="295"/>
        <v>0</v>
      </c>
      <c r="M1231" s="820"/>
    </row>
    <row r="1232" spans="1:13" x14ac:dyDescent="0.45">
      <c r="F1232" s="810"/>
      <c r="G1232" s="797"/>
      <c r="H1232" s="797"/>
      <c r="I1232" s="797"/>
      <c r="J1232" s="797"/>
      <c r="K1232" s="797"/>
      <c r="L1232" s="797"/>
      <c r="M1232" s="821"/>
    </row>
    <row r="1233" spans="1:13" x14ac:dyDescent="0.45">
      <c r="F1233" s="810" t="s">
        <v>88</v>
      </c>
      <c r="G1233" s="822">
        <f>SUM(G1229:G1232)</f>
        <v>30000000</v>
      </c>
      <c r="H1233" s="822">
        <f t="shared" ref="H1233:M1233" si="296">SUM(H1229:H1232)</f>
        <v>0</v>
      </c>
      <c r="I1233" s="822">
        <f t="shared" si="296"/>
        <v>0</v>
      </c>
      <c r="J1233" s="822">
        <f t="shared" si="296"/>
        <v>30000000</v>
      </c>
      <c r="K1233" s="822">
        <f t="shared" si="296"/>
        <v>30000000</v>
      </c>
      <c r="L1233" s="822">
        <f t="shared" si="296"/>
        <v>30000000</v>
      </c>
      <c r="M1233" s="823">
        <f t="shared" si="296"/>
        <v>90000000</v>
      </c>
    </row>
    <row r="1236" spans="1:13" x14ac:dyDescent="0.45">
      <c r="A1236" s="931" t="s">
        <v>1351</v>
      </c>
      <c r="B1236" s="931"/>
      <c r="C1236" s="931"/>
      <c r="D1236" s="931"/>
      <c r="E1236" s="931"/>
      <c r="F1236" s="931"/>
      <c r="G1236" s="931"/>
      <c r="H1236" s="931"/>
      <c r="I1236" s="931"/>
      <c r="J1236" s="931"/>
      <c r="K1236" s="931"/>
      <c r="L1236" s="931"/>
      <c r="M1236" s="931"/>
    </row>
    <row r="1237" spans="1:13" x14ac:dyDescent="0.45">
      <c r="A1237" s="930"/>
      <c r="B1237" s="930"/>
      <c r="C1237" s="930"/>
      <c r="D1237" s="930"/>
      <c r="E1237" s="930"/>
      <c r="F1237" s="930"/>
      <c r="G1237" s="930"/>
      <c r="H1237" s="930"/>
      <c r="I1237" s="930"/>
      <c r="J1237" s="930"/>
      <c r="K1237" s="930"/>
      <c r="L1237" s="930"/>
      <c r="M1237" s="930"/>
    </row>
    <row r="1238" spans="1:13" ht="74" x14ac:dyDescent="0.45">
      <c r="A1238" s="781" t="s">
        <v>1</v>
      </c>
      <c r="B1238" s="781" t="s">
        <v>2</v>
      </c>
      <c r="C1238" s="781" t="s">
        <v>3</v>
      </c>
      <c r="D1238" s="781" t="s">
        <v>4</v>
      </c>
      <c r="E1238" s="781" t="s">
        <v>5</v>
      </c>
      <c r="F1238" s="783" t="s">
        <v>6</v>
      </c>
      <c r="G1238" s="781" t="s">
        <v>7</v>
      </c>
      <c r="H1238" s="781" t="s">
        <v>8</v>
      </c>
      <c r="I1238" s="781"/>
      <c r="J1238" s="781" t="s">
        <v>9</v>
      </c>
      <c r="K1238" s="781" t="s">
        <v>10</v>
      </c>
      <c r="L1238" s="781" t="s">
        <v>11</v>
      </c>
      <c r="M1238" s="784" t="s">
        <v>12</v>
      </c>
    </row>
    <row r="1239" spans="1:13" x14ac:dyDescent="0.45">
      <c r="A1239" s="790"/>
      <c r="B1239" s="791"/>
      <c r="C1239" s="792"/>
      <c r="D1239" s="792"/>
      <c r="E1239" s="791"/>
      <c r="F1239" s="793"/>
      <c r="G1239" s="311"/>
      <c r="H1239" s="311"/>
      <c r="I1239" s="311"/>
      <c r="J1239" s="311"/>
      <c r="K1239" s="311"/>
      <c r="L1239" s="311"/>
      <c r="M1239" s="81"/>
    </row>
    <row r="1240" spans="1:13" x14ac:dyDescent="0.45">
      <c r="A1240" s="785">
        <v>2</v>
      </c>
      <c r="B1240" s="786"/>
      <c r="C1240" s="787"/>
      <c r="D1240" s="787"/>
      <c r="E1240" s="786"/>
      <c r="F1240" s="788" t="s">
        <v>18</v>
      </c>
      <c r="G1240" s="358"/>
      <c r="H1240" s="358"/>
      <c r="I1240" s="358"/>
      <c r="J1240" s="358"/>
      <c r="K1240" s="358"/>
      <c r="L1240" s="358"/>
      <c r="M1240" s="789">
        <f>J1240+K1240+L1240</f>
        <v>0</v>
      </c>
    </row>
    <row r="1241" spans="1:13" x14ac:dyDescent="0.45">
      <c r="A1241" s="785">
        <v>2202</v>
      </c>
      <c r="B1241" s="786"/>
      <c r="C1241" s="787"/>
      <c r="D1241" s="787"/>
      <c r="E1241" s="786"/>
      <c r="F1241" s="788" t="s">
        <v>27</v>
      </c>
      <c r="G1241" s="358">
        <f>G1242+G1244+G1246+G1250+G1253+G1255</f>
        <v>30000000</v>
      </c>
      <c r="H1241" s="358">
        <f>H1242+H1244+H1246+H1250+H1253+H1255</f>
        <v>0</v>
      </c>
      <c r="I1241" s="358">
        <f t="shared" ref="I1241:L1241" si="297">I1242+I1244+I1246+I1250+I1253+I1255</f>
        <v>0</v>
      </c>
      <c r="J1241" s="358">
        <f t="shared" si="297"/>
        <v>30000000</v>
      </c>
      <c r="K1241" s="358">
        <f t="shared" si="297"/>
        <v>30000000</v>
      </c>
      <c r="L1241" s="358">
        <f t="shared" si="297"/>
        <v>30000000</v>
      </c>
      <c r="M1241" s="789">
        <f t="shared" ref="M1241:M1256" si="298">J1241+K1241+L1241</f>
        <v>90000000</v>
      </c>
    </row>
    <row r="1242" spans="1:13" x14ac:dyDescent="0.45">
      <c r="A1242" s="785">
        <v>220201</v>
      </c>
      <c r="B1242" s="786"/>
      <c r="C1242" s="787"/>
      <c r="D1242" s="787"/>
      <c r="E1242" s="786"/>
      <c r="F1242" s="788" t="s">
        <v>28</v>
      </c>
      <c r="G1242" s="358">
        <f>SUM(G1243)</f>
        <v>5100000</v>
      </c>
      <c r="H1242" s="358">
        <f t="shared" ref="H1242:L1242" si="299">SUM(H1243)</f>
        <v>0</v>
      </c>
      <c r="I1242" s="358">
        <f t="shared" si="299"/>
        <v>0</v>
      </c>
      <c r="J1242" s="358">
        <f t="shared" si="299"/>
        <v>5100000</v>
      </c>
      <c r="K1242" s="358">
        <f t="shared" si="299"/>
        <v>5100000</v>
      </c>
      <c r="L1242" s="358">
        <f t="shared" si="299"/>
        <v>5100000</v>
      </c>
      <c r="M1242" s="789">
        <f t="shared" si="298"/>
        <v>15300000</v>
      </c>
    </row>
    <row r="1243" spans="1:13" x14ac:dyDescent="0.45">
      <c r="A1243" s="790">
        <v>22020101</v>
      </c>
      <c r="B1243" s="791"/>
      <c r="C1243" s="792"/>
      <c r="D1243" s="792"/>
      <c r="E1243" s="791"/>
      <c r="F1243" s="793" t="s">
        <v>29</v>
      </c>
      <c r="G1243" s="311">
        <v>5100000</v>
      </c>
      <c r="H1243" s="311"/>
      <c r="I1243" s="311"/>
      <c r="J1243" s="311">
        <v>5100000</v>
      </c>
      <c r="K1243" s="311">
        <v>5100000</v>
      </c>
      <c r="L1243" s="311">
        <v>5100000</v>
      </c>
      <c r="M1243" s="789">
        <f t="shared" si="298"/>
        <v>15300000</v>
      </c>
    </row>
    <row r="1244" spans="1:13" x14ac:dyDescent="0.45">
      <c r="A1244" s="785">
        <v>220202</v>
      </c>
      <c r="B1244" s="786"/>
      <c r="C1244" s="787"/>
      <c r="D1244" s="787"/>
      <c r="E1244" s="786"/>
      <c r="F1244" s="788" t="s">
        <v>31</v>
      </c>
      <c r="G1244" s="358">
        <f>SUM(G1245:G1245)</f>
        <v>3100000</v>
      </c>
      <c r="H1244" s="358">
        <f>SUM(H1245:H1245)</f>
        <v>0</v>
      </c>
      <c r="I1244" s="358"/>
      <c r="J1244" s="358">
        <v>3100000</v>
      </c>
      <c r="K1244" s="358">
        <v>3100000</v>
      </c>
      <c r="L1244" s="358">
        <v>3100000</v>
      </c>
      <c r="M1244" s="789">
        <f t="shared" si="298"/>
        <v>9300000</v>
      </c>
    </row>
    <row r="1245" spans="1:13" x14ac:dyDescent="0.45">
      <c r="A1245" s="790">
        <v>22020202</v>
      </c>
      <c r="B1245" s="791"/>
      <c r="C1245" s="792"/>
      <c r="D1245" s="792"/>
      <c r="E1245" s="791"/>
      <c r="F1245" s="793" t="s">
        <v>33</v>
      </c>
      <c r="G1245" s="311">
        <v>3100000</v>
      </c>
      <c r="H1245" s="311"/>
      <c r="I1245" s="311"/>
      <c r="J1245" s="311">
        <v>3100000</v>
      </c>
      <c r="K1245" s="311">
        <v>3100000</v>
      </c>
      <c r="L1245" s="311">
        <v>3100000</v>
      </c>
      <c r="M1245" s="789">
        <f t="shared" si="298"/>
        <v>9300000</v>
      </c>
    </row>
    <row r="1246" spans="1:13" x14ac:dyDescent="0.45">
      <c r="A1246" s="785">
        <v>220203</v>
      </c>
      <c r="B1246" s="786"/>
      <c r="C1246" s="787"/>
      <c r="D1246" s="787"/>
      <c r="E1246" s="786"/>
      <c r="F1246" s="788" t="s">
        <v>37</v>
      </c>
      <c r="G1246" s="358">
        <f>SUM(G1247:G1249)</f>
        <v>11920000</v>
      </c>
      <c r="H1246" s="358">
        <f>SUM(H1247:H1249)</f>
        <v>0</v>
      </c>
      <c r="I1246" s="358"/>
      <c r="J1246" s="358">
        <f>SUM(J1247:J1249)</f>
        <v>11920000</v>
      </c>
      <c r="K1246" s="358">
        <f>SUM(K1247:K1249)</f>
        <v>11920000</v>
      </c>
      <c r="L1246" s="358">
        <f>SUM(L1247:L1249)</f>
        <v>11920000</v>
      </c>
      <c r="M1246" s="789">
        <f t="shared" si="298"/>
        <v>35760000</v>
      </c>
    </row>
    <row r="1247" spans="1:13" ht="37" x14ac:dyDescent="0.45">
      <c r="A1247" s="790">
        <v>22020301</v>
      </c>
      <c r="B1247" s="791"/>
      <c r="C1247" s="792"/>
      <c r="D1247" s="792"/>
      <c r="E1247" s="791"/>
      <c r="F1247" s="793" t="s">
        <v>38</v>
      </c>
      <c r="G1247" s="311">
        <v>4820000</v>
      </c>
      <c r="H1247" s="311"/>
      <c r="I1247" s="311"/>
      <c r="J1247" s="311">
        <v>4820000</v>
      </c>
      <c r="K1247" s="311">
        <v>4820000</v>
      </c>
      <c r="L1247" s="311">
        <v>4820000</v>
      </c>
      <c r="M1247" s="789">
        <f t="shared" si="298"/>
        <v>14460000</v>
      </c>
    </row>
    <row r="1248" spans="1:13" x14ac:dyDescent="0.45">
      <c r="A1248" s="790">
        <v>22020303</v>
      </c>
      <c r="B1248" s="791"/>
      <c r="C1248" s="792"/>
      <c r="D1248" s="792"/>
      <c r="E1248" s="791"/>
      <c r="F1248" s="793" t="s">
        <v>40</v>
      </c>
      <c r="G1248" s="311">
        <v>840000</v>
      </c>
      <c r="H1248" s="311"/>
      <c r="I1248" s="311"/>
      <c r="J1248" s="311">
        <v>840000</v>
      </c>
      <c r="K1248" s="311">
        <v>840000</v>
      </c>
      <c r="L1248" s="311">
        <v>840000</v>
      </c>
      <c r="M1248" s="789">
        <f t="shared" si="298"/>
        <v>2520000</v>
      </c>
    </row>
    <row r="1249" spans="1:13" x14ac:dyDescent="0.45">
      <c r="A1249" s="790">
        <v>22020305</v>
      </c>
      <c r="B1249" s="791"/>
      <c r="C1249" s="792"/>
      <c r="D1249" s="792"/>
      <c r="E1249" s="791"/>
      <c r="F1249" s="793" t="s">
        <v>41</v>
      </c>
      <c r="G1249" s="311">
        <v>6260000</v>
      </c>
      <c r="H1249" s="311"/>
      <c r="I1249" s="311"/>
      <c r="J1249" s="311">
        <v>6260000</v>
      </c>
      <c r="K1249" s="311">
        <v>6260000</v>
      </c>
      <c r="L1249" s="311">
        <v>6260000</v>
      </c>
      <c r="M1249" s="789">
        <f t="shared" si="298"/>
        <v>18780000</v>
      </c>
    </row>
    <row r="1250" spans="1:13" x14ac:dyDescent="0.45">
      <c r="A1250" s="785">
        <v>220204</v>
      </c>
      <c r="B1250" s="786"/>
      <c r="C1250" s="787"/>
      <c r="D1250" s="787"/>
      <c r="E1250" s="786"/>
      <c r="F1250" s="788" t="s">
        <v>42</v>
      </c>
      <c r="G1250" s="358">
        <f t="shared" ref="G1250:L1250" si="300">SUM(G1251:G1252)</f>
        <v>5380000</v>
      </c>
      <c r="H1250" s="358">
        <f t="shared" si="300"/>
        <v>0</v>
      </c>
      <c r="I1250" s="358">
        <f t="shared" si="300"/>
        <v>0</v>
      </c>
      <c r="J1250" s="358">
        <f t="shared" si="300"/>
        <v>5380000</v>
      </c>
      <c r="K1250" s="358">
        <f t="shared" si="300"/>
        <v>5380000</v>
      </c>
      <c r="L1250" s="358">
        <f t="shared" si="300"/>
        <v>5380000</v>
      </c>
      <c r="M1250" s="789">
        <f t="shared" si="298"/>
        <v>16140000</v>
      </c>
    </row>
    <row r="1251" spans="1:13" ht="37" x14ac:dyDescent="0.45">
      <c r="A1251" s="790">
        <v>22020401</v>
      </c>
      <c r="B1251" s="791"/>
      <c r="C1251" s="792"/>
      <c r="D1251" s="792"/>
      <c r="E1251" s="791"/>
      <c r="F1251" s="793" t="s">
        <v>43</v>
      </c>
      <c r="G1251" s="311">
        <v>2260000</v>
      </c>
      <c r="H1251" s="311"/>
      <c r="I1251" s="311"/>
      <c r="J1251" s="311">
        <v>2260000</v>
      </c>
      <c r="K1251" s="311">
        <v>2260000</v>
      </c>
      <c r="L1251" s="311">
        <v>2260000</v>
      </c>
      <c r="M1251" s="789">
        <f t="shared" si="298"/>
        <v>6780000</v>
      </c>
    </row>
    <row r="1252" spans="1:13" x14ac:dyDescent="0.45">
      <c r="A1252" s="790">
        <v>22020404</v>
      </c>
      <c r="B1252" s="791"/>
      <c r="C1252" s="792"/>
      <c r="D1252" s="792"/>
      <c r="E1252" s="791"/>
      <c r="F1252" s="793" t="s">
        <v>46</v>
      </c>
      <c r="G1252" s="311">
        <v>3120000</v>
      </c>
      <c r="H1252" s="311"/>
      <c r="I1252" s="311"/>
      <c r="J1252" s="311">
        <v>3120000</v>
      </c>
      <c r="K1252" s="311">
        <v>3120000</v>
      </c>
      <c r="L1252" s="311">
        <v>3120000</v>
      </c>
      <c r="M1252" s="789">
        <f t="shared" si="298"/>
        <v>9360000</v>
      </c>
    </row>
    <row r="1253" spans="1:13" x14ac:dyDescent="0.45">
      <c r="A1253" s="785">
        <v>220208</v>
      </c>
      <c r="B1253" s="786"/>
      <c r="C1253" s="787"/>
      <c r="D1253" s="787"/>
      <c r="E1253" s="786"/>
      <c r="F1253" s="788" t="s">
        <v>54</v>
      </c>
      <c r="G1253" s="358">
        <f>SUM(G1254:G1254)</f>
        <v>3100000</v>
      </c>
      <c r="H1253" s="358">
        <f>SUM(H1254:H1254)</f>
        <v>0</v>
      </c>
      <c r="I1253" s="358"/>
      <c r="J1253" s="358">
        <f>SUM(J1254:J1254)</f>
        <v>3100000</v>
      </c>
      <c r="K1253" s="358">
        <f>SUM(K1254:K1254)</f>
        <v>3100000</v>
      </c>
      <c r="L1253" s="358">
        <f>SUM(L1254:L1254)</f>
        <v>3100000</v>
      </c>
      <c r="M1253" s="789">
        <f t="shared" si="298"/>
        <v>9300000</v>
      </c>
    </row>
    <row r="1254" spans="1:13" x14ac:dyDescent="0.45">
      <c r="A1254" s="790">
        <v>22020801</v>
      </c>
      <c r="B1254" s="791"/>
      <c r="C1254" s="792"/>
      <c r="D1254" s="792"/>
      <c r="E1254" s="791"/>
      <c r="F1254" s="793" t="s">
        <v>55</v>
      </c>
      <c r="G1254" s="311">
        <v>3100000</v>
      </c>
      <c r="H1254" s="311"/>
      <c r="I1254" s="311"/>
      <c r="J1254" s="311">
        <v>3100000</v>
      </c>
      <c r="K1254" s="311">
        <v>3100000</v>
      </c>
      <c r="L1254" s="311">
        <v>3100000</v>
      </c>
      <c r="M1254" s="789">
        <f t="shared" si="298"/>
        <v>9300000</v>
      </c>
    </row>
    <row r="1255" spans="1:13" x14ac:dyDescent="0.45">
      <c r="A1255" s="785">
        <v>220210</v>
      </c>
      <c r="B1255" s="786"/>
      <c r="C1255" s="787"/>
      <c r="D1255" s="787"/>
      <c r="E1255" s="786"/>
      <c r="F1255" s="788" t="s">
        <v>57</v>
      </c>
      <c r="G1255" s="358">
        <f>SUM(G1256:G1256)</f>
        <v>1400000</v>
      </c>
      <c r="H1255" s="358">
        <f>SUM(H1256:H1256)</f>
        <v>0</v>
      </c>
      <c r="I1255" s="358"/>
      <c r="J1255" s="358">
        <f>SUM(J1256:J1256)</f>
        <v>1400000</v>
      </c>
      <c r="K1255" s="358">
        <f>SUM(K1256:K1256)</f>
        <v>1400000</v>
      </c>
      <c r="L1255" s="358">
        <f>SUM(L1256:L1256)</f>
        <v>1400000</v>
      </c>
      <c r="M1255" s="789">
        <f t="shared" si="298"/>
        <v>4200000</v>
      </c>
    </row>
    <row r="1256" spans="1:13" x14ac:dyDescent="0.45">
      <c r="A1256" s="790">
        <v>22021001</v>
      </c>
      <c r="B1256" s="791"/>
      <c r="C1256" s="792"/>
      <c r="D1256" s="792"/>
      <c r="E1256" s="791"/>
      <c r="F1256" s="793" t="s">
        <v>58</v>
      </c>
      <c r="G1256" s="311">
        <v>1400000</v>
      </c>
      <c r="H1256" s="311"/>
      <c r="I1256" s="311"/>
      <c r="J1256" s="311">
        <v>1400000</v>
      </c>
      <c r="K1256" s="311">
        <v>1400000</v>
      </c>
      <c r="L1256" s="311">
        <v>1400000</v>
      </c>
      <c r="M1256" s="789">
        <f t="shared" si="298"/>
        <v>4200000</v>
      </c>
    </row>
    <row r="1257" spans="1:13" x14ac:dyDescent="0.45">
      <c r="F1257" s="796" t="s">
        <v>85</v>
      </c>
      <c r="G1257" s="795"/>
      <c r="H1257" s="795"/>
      <c r="I1257" s="797"/>
      <c r="J1257" s="795"/>
      <c r="K1257" s="795"/>
      <c r="L1257" s="795"/>
      <c r="M1257" s="798"/>
    </row>
    <row r="1258" spans="1:13" x14ac:dyDescent="0.45">
      <c r="F1258" s="800"/>
      <c r="G1258" s="801"/>
      <c r="H1258" s="802"/>
      <c r="I1258" s="797"/>
      <c r="J1258" s="803"/>
      <c r="K1258" s="803"/>
      <c r="L1258" s="803"/>
      <c r="M1258" s="804"/>
    </row>
    <row r="1259" spans="1:13" x14ac:dyDescent="0.45">
      <c r="F1259" s="800" t="s">
        <v>86</v>
      </c>
      <c r="G1259" s="805"/>
      <c r="H1259" s="805"/>
      <c r="I1259" s="805"/>
      <c r="J1259" s="805"/>
      <c r="K1259" s="805"/>
      <c r="L1259" s="805"/>
      <c r="M1259" s="806">
        <f>SUM(J1259:L1259)</f>
        <v>0</v>
      </c>
    </row>
    <row r="1260" spans="1:13" x14ac:dyDescent="0.45">
      <c r="F1260" s="800" t="s">
        <v>87</v>
      </c>
      <c r="G1260" s="805">
        <f>SUM(G1241)</f>
        <v>30000000</v>
      </c>
      <c r="H1260" s="805">
        <f t="shared" ref="H1260:L1260" si="301">SUM(H1241)</f>
        <v>0</v>
      </c>
      <c r="I1260" s="805">
        <f t="shared" si="301"/>
        <v>0</v>
      </c>
      <c r="J1260" s="805">
        <f t="shared" si="301"/>
        <v>30000000</v>
      </c>
      <c r="K1260" s="805">
        <f t="shared" si="301"/>
        <v>30000000</v>
      </c>
      <c r="L1260" s="805">
        <f t="shared" si="301"/>
        <v>30000000</v>
      </c>
      <c r="M1260" s="806">
        <f t="shared" ref="M1260:M1263" si="302">SUM(J1260:L1260)</f>
        <v>90000000</v>
      </c>
    </row>
    <row r="1261" spans="1:13" x14ac:dyDescent="0.45">
      <c r="F1261" s="800" t="s">
        <v>69</v>
      </c>
      <c r="G1261" s="805"/>
      <c r="H1261" s="805"/>
      <c r="I1261" s="805"/>
      <c r="J1261" s="805"/>
      <c r="K1261" s="805"/>
      <c r="L1261" s="805"/>
      <c r="M1261" s="806">
        <f t="shared" si="302"/>
        <v>0</v>
      </c>
    </row>
    <row r="1262" spans="1:13" x14ac:dyDescent="0.45">
      <c r="F1262" s="800"/>
      <c r="G1262" s="805"/>
      <c r="H1262" s="805"/>
      <c r="I1262" s="805"/>
      <c r="J1262" s="805"/>
      <c r="K1262" s="805"/>
      <c r="L1262" s="805"/>
      <c r="M1262" s="806">
        <f t="shared" si="302"/>
        <v>0</v>
      </c>
    </row>
    <row r="1263" spans="1:13" x14ac:dyDescent="0.45">
      <c r="F1263" s="800" t="s">
        <v>88</v>
      </c>
      <c r="G1263" s="807">
        <f>SUM(G1259:G1261)</f>
        <v>30000000</v>
      </c>
      <c r="H1263" s="807">
        <f t="shared" ref="H1263:L1263" si="303">SUM(H1259:H1261)</f>
        <v>0</v>
      </c>
      <c r="I1263" s="807"/>
      <c r="J1263" s="807">
        <f t="shared" si="303"/>
        <v>30000000</v>
      </c>
      <c r="K1263" s="807">
        <f t="shared" si="303"/>
        <v>30000000</v>
      </c>
      <c r="L1263" s="807">
        <f t="shared" si="303"/>
        <v>30000000</v>
      </c>
      <c r="M1263" s="806">
        <f t="shared" si="302"/>
        <v>90000000</v>
      </c>
    </row>
    <row r="1266" spans="1:13" x14ac:dyDescent="0.45">
      <c r="A1266" s="931" t="s">
        <v>0</v>
      </c>
      <c r="B1266" s="931"/>
      <c r="C1266" s="931"/>
      <c r="D1266" s="931"/>
      <c r="E1266" s="931"/>
      <c r="F1266" s="931"/>
      <c r="G1266" s="931"/>
      <c r="H1266" s="931"/>
      <c r="I1266" s="931"/>
      <c r="J1266" s="931"/>
      <c r="K1266" s="931"/>
      <c r="L1266" s="931"/>
      <c r="M1266" s="931"/>
    </row>
    <row r="1267" spans="1:13" x14ac:dyDescent="0.45">
      <c r="A1267" s="930" t="s">
        <v>1352</v>
      </c>
      <c r="B1267" s="930"/>
      <c r="C1267" s="930"/>
      <c r="D1267" s="930"/>
      <c r="E1267" s="930"/>
      <c r="F1267" s="930"/>
      <c r="G1267" s="930"/>
      <c r="H1267" s="930"/>
      <c r="I1267" s="930"/>
      <c r="J1267" s="930"/>
      <c r="K1267" s="930"/>
      <c r="L1267" s="930"/>
      <c r="M1267" s="930"/>
    </row>
    <row r="1268" spans="1:13" ht="74" x14ac:dyDescent="0.45">
      <c r="A1268" s="781" t="s">
        <v>1</v>
      </c>
      <c r="B1268" s="781" t="s">
        <v>2</v>
      </c>
      <c r="C1268" s="781" t="s">
        <v>3</v>
      </c>
      <c r="D1268" s="781" t="s">
        <v>4</v>
      </c>
      <c r="E1268" s="781" t="s">
        <v>5</v>
      </c>
      <c r="F1268" s="783" t="s">
        <v>6</v>
      </c>
      <c r="G1268" s="781" t="s">
        <v>7</v>
      </c>
      <c r="H1268" s="781" t="s">
        <v>8</v>
      </c>
      <c r="I1268" s="781"/>
      <c r="J1268" s="781" t="s">
        <v>9</v>
      </c>
      <c r="K1268" s="781" t="s">
        <v>10</v>
      </c>
      <c r="L1268" s="781" t="s">
        <v>11</v>
      </c>
      <c r="M1268" s="784" t="s">
        <v>12</v>
      </c>
    </row>
    <row r="1269" spans="1:13" x14ac:dyDescent="0.45">
      <c r="A1269" s="785">
        <v>22</v>
      </c>
      <c r="B1269" s="786"/>
      <c r="C1269" s="787"/>
      <c r="D1269" s="787"/>
      <c r="E1269" s="786"/>
      <c r="F1269" s="788" t="s">
        <v>26</v>
      </c>
      <c r="G1269" s="358"/>
      <c r="H1269" s="358"/>
      <c r="I1269" s="358"/>
      <c r="J1269" s="358"/>
      <c r="K1269" s="358"/>
      <c r="L1269" s="358"/>
      <c r="M1269" s="789">
        <f t="shared" ref="M1269:M1283" si="304">J1269+K1269+L1269</f>
        <v>0</v>
      </c>
    </row>
    <row r="1270" spans="1:13" x14ac:dyDescent="0.45">
      <c r="A1270" s="785">
        <v>2202</v>
      </c>
      <c r="B1270" s="786"/>
      <c r="C1270" s="787"/>
      <c r="D1270" s="787"/>
      <c r="E1270" s="786"/>
      <c r="F1270" s="788" t="s">
        <v>27</v>
      </c>
      <c r="G1270" s="358">
        <f>G1271+G1273+G1275+G1279+G1282</f>
        <v>30000000</v>
      </c>
      <c r="H1270" s="358">
        <f t="shared" ref="H1270:L1270" si="305">H1271+H1273+H1275+H1279+H1282</f>
        <v>30000000</v>
      </c>
      <c r="I1270" s="358">
        <f t="shared" si="305"/>
        <v>0</v>
      </c>
      <c r="J1270" s="358">
        <f t="shared" si="305"/>
        <v>30000000</v>
      </c>
      <c r="K1270" s="358">
        <f t="shared" si="305"/>
        <v>30000000</v>
      </c>
      <c r="L1270" s="358">
        <f t="shared" si="305"/>
        <v>0</v>
      </c>
      <c r="M1270" s="789">
        <f t="shared" si="304"/>
        <v>60000000</v>
      </c>
    </row>
    <row r="1271" spans="1:13" x14ac:dyDescent="0.45">
      <c r="A1271" s="785">
        <v>220201</v>
      </c>
      <c r="B1271" s="786"/>
      <c r="C1271" s="787"/>
      <c r="D1271" s="787"/>
      <c r="E1271" s="786"/>
      <c r="F1271" s="788" t="s">
        <v>28</v>
      </c>
      <c r="G1271" s="358">
        <f>SUM(G1272:G1272)</f>
        <v>12100000</v>
      </c>
      <c r="H1271" s="358">
        <f>SUM(H1272:H1272)</f>
        <v>12100000</v>
      </c>
      <c r="I1271" s="358"/>
      <c r="J1271" s="358">
        <f>SUM(J1272:J1272)</f>
        <v>12100000</v>
      </c>
      <c r="K1271" s="358">
        <f>SUM(K1272:K1272)</f>
        <v>12100000</v>
      </c>
      <c r="L1271" s="358">
        <f>SUM(L1272:L1272)</f>
        <v>0</v>
      </c>
      <c r="M1271" s="789">
        <f t="shared" si="304"/>
        <v>24200000</v>
      </c>
    </row>
    <row r="1272" spans="1:13" x14ac:dyDescent="0.45">
      <c r="A1272" s="790">
        <v>22020101</v>
      </c>
      <c r="B1272" s="791"/>
      <c r="C1272" s="792"/>
      <c r="D1272" s="792"/>
      <c r="E1272" s="791"/>
      <c r="F1272" s="793" t="s">
        <v>29</v>
      </c>
      <c r="G1272" s="311">
        <v>12100000</v>
      </c>
      <c r="H1272" s="311">
        <v>12100000</v>
      </c>
      <c r="I1272" s="311"/>
      <c r="J1272" s="311">
        <v>12100000</v>
      </c>
      <c r="K1272" s="311">
        <v>12100000</v>
      </c>
      <c r="L1272" s="311"/>
      <c r="M1272" s="789">
        <f t="shared" si="304"/>
        <v>24200000</v>
      </c>
    </row>
    <row r="1273" spans="1:13" x14ac:dyDescent="0.45">
      <c r="A1273" s="785">
        <v>220202</v>
      </c>
      <c r="B1273" s="786"/>
      <c r="C1273" s="787"/>
      <c r="D1273" s="787"/>
      <c r="E1273" s="786"/>
      <c r="F1273" s="788" t="s">
        <v>31</v>
      </c>
      <c r="G1273" s="358">
        <f>SUM(G1274:G1274)</f>
        <v>2100000</v>
      </c>
      <c r="H1273" s="358">
        <f>SUM(H1274:H1274)</f>
        <v>2100000</v>
      </c>
      <c r="I1273" s="358"/>
      <c r="J1273" s="358">
        <f>SUM(J1274:J1274)</f>
        <v>2100000</v>
      </c>
      <c r="K1273" s="358">
        <f>SUM(K1274:K1274)</f>
        <v>2100000</v>
      </c>
      <c r="L1273" s="358">
        <f>SUM(L1274:L1274)</f>
        <v>0</v>
      </c>
      <c r="M1273" s="789">
        <f t="shared" si="304"/>
        <v>4200000</v>
      </c>
    </row>
    <row r="1274" spans="1:13" x14ac:dyDescent="0.45">
      <c r="A1274" s="790">
        <v>22020202</v>
      </c>
      <c r="B1274" s="791"/>
      <c r="C1274" s="792"/>
      <c r="D1274" s="792"/>
      <c r="E1274" s="791"/>
      <c r="F1274" s="793" t="s">
        <v>33</v>
      </c>
      <c r="G1274" s="311">
        <v>2100000</v>
      </c>
      <c r="H1274" s="311">
        <v>2100000</v>
      </c>
      <c r="I1274" s="311"/>
      <c r="J1274" s="311">
        <v>2100000</v>
      </c>
      <c r="K1274" s="311">
        <v>2100000</v>
      </c>
      <c r="L1274" s="311"/>
      <c r="M1274" s="789">
        <f t="shared" si="304"/>
        <v>4200000</v>
      </c>
    </row>
    <row r="1275" spans="1:13" x14ac:dyDescent="0.45">
      <c r="A1275" s="785">
        <v>220203</v>
      </c>
      <c r="B1275" s="786"/>
      <c r="C1275" s="787"/>
      <c r="D1275" s="787"/>
      <c r="E1275" s="786"/>
      <c r="F1275" s="788" t="s">
        <v>37</v>
      </c>
      <c r="G1275" s="358">
        <f>SUM(G1276:G1278)</f>
        <v>8920000</v>
      </c>
      <c r="H1275" s="358">
        <f>SUM(H1276:H1278)</f>
        <v>8920000</v>
      </c>
      <c r="I1275" s="358"/>
      <c r="J1275" s="358">
        <f>SUM(J1276:J1278)</f>
        <v>8920000</v>
      </c>
      <c r="K1275" s="358">
        <f>SUM(K1276:K1278)</f>
        <v>8920000</v>
      </c>
      <c r="L1275" s="358">
        <f>SUM(L1276:L1278)</f>
        <v>0</v>
      </c>
      <c r="M1275" s="789">
        <f t="shared" si="304"/>
        <v>17840000</v>
      </c>
    </row>
    <row r="1276" spans="1:13" ht="37" x14ac:dyDescent="0.45">
      <c r="A1276" s="790">
        <v>22020301</v>
      </c>
      <c r="B1276" s="791"/>
      <c r="C1276" s="792"/>
      <c r="D1276" s="792"/>
      <c r="E1276" s="791"/>
      <c r="F1276" s="793" t="s">
        <v>38</v>
      </c>
      <c r="G1276" s="311">
        <v>3820000</v>
      </c>
      <c r="H1276" s="311">
        <v>3820000</v>
      </c>
      <c r="I1276" s="311"/>
      <c r="J1276" s="311">
        <v>3820000</v>
      </c>
      <c r="K1276" s="311">
        <v>3820000</v>
      </c>
      <c r="L1276" s="311"/>
      <c r="M1276" s="789">
        <f t="shared" si="304"/>
        <v>7640000</v>
      </c>
    </row>
    <row r="1277" spans="1:13" x14ac:dyDescent="0.45">
      <c r="A1277" s="790">
        <v>22020303</v>
      </c>
      <c r="B1277" s="791"/>
      <c r="C1277" s="792"/>
      <c r="D1277" s="792"/>
      <c r="E1277" s="791"/>
      <c r="F1277" s="793" t="s">
        <v>40</v>
      </c>
      <c r="G1277" s="311">
        <v>1840000</v>
      </c>
      <c r="H1277" s="311">
        <v>1840000</v>
      </c>
      <c r="I1277" s="311"/>
      <c r="J1277" s="311">
        <v>1840000</v>
      </c>
      <c r="K1277" s="311">
        <v>1840000</v>
      </c>
      <c r="L1277" s="311"/>
      <c r="M1277" s="789">
        <f t="shared" si="304"/>
        <v>3680000</v>
      </c>
    </row>
    <row r="1278" spans="1:13" x14ac:dyDescent="0.45">
      <c r="A1278" s="790">
        <v>22020305</v>
      </c>
      <c r="B1278" s="791"/>
      <c r="C1278" s="792"/>
      <c r="D1278" s="792"/>
      <c r="E1278" s="791"/>
      <c r="F1278" s="793" t="s">
        <v>41</v>
      </c>
      <c r="G1278" s="311">
        <v>3260000</v>
      </c>
      <c r="H1278" s="311">
        <v>3260000</v>
      </c>
      <c r="I1278" s="311"/>
      <c r="J1278" s="311">
        <v>3260000</v>
      </c>
      <c r="K1278" s="311">
        <v>3260000</v>
      </c>
      <c r="L1278" s="311"/>
      <c r="M1278" s="789">
        <f t="shared" si="304"/>
        <v>6520000</v>
      </c>
    </row>
    <row r="1279" spans="1:13" x14ac:dyDescent="0.45">
      <c r="A1279" s="785">
        <v>220204</v>
      </c>
      <c r="B1279" s="786"/>
      <c r="C1279" s="787"/>
      <c r="D1279" s="787"/>
      <c r="E1279" s="786"/>
      <c r="F1279" s="788" t="s">
        <v>42</v>
      </c>
      <c r="G1279" s="358">
        <f>SUM(G1280:G1281)</f>
        <v>4480000</v>
      </c>
      <c r="H1279" s="358">
        <f>SUM(H1280:H1281)</f>
        <v>4480000</v>
      </c>
      <c r="I1279" s="358"/>
      <c r="J1279" s="358">
        <f>SUM(J1280:J1281)</f>
        <v>4480000</v>
      </c>
      <c r="K1279" s="358">
        <f>SUM(K1280:K1281)</f>
        <v>4480000</v>
      </c>
      <c r="L1279" s="358">
        <f>SUM(L1280:L1281)</f>
        <v>0</v>
      </c>
      <c r="M1279" s="789">
        <f t="shared" si="304"/>
        <v>8960000</v>
      </c>
    </row>
    <row r="1280" spans="1:13" ht="37" x14ac:dyDescent="0.45">
      <c r="A1280" s="790">
        <v>22020401</v>
      </c>
      <c r="B1280" s="791"/>
      <c r="C1280" s="792"/>
      <c r="D1280" s="792"/>
      <c r="E1280" s="791"/>
      <c r="F1280" s="793" t="s">
        <v>43</v>
      </c>
      <c r="G1280" s="311">
        <v>1360000</v>
      </c>
      <c r="H1280" s="311">
        <v>1360000</v>
      </c>
      <c r="I1280" s="311"/>
      <c r="J1280" s="311">
        <v>1360000</v>
      </c>
      <c r="K1280" s="311">
        <v>1360000</v>
      </c>
      <c r="L1280" s="311"/>
      <c r="M1280" s="789">
        <f t="shared" si="304"/>
        <v>2720000</v>
      </c>
    </row>
    <row r="1281" spans="1:13" x14ac:dyDescent="0.45">
      <c r="A1281" s="790">
        <v>22020404</v>
      </c>
      <c r="B1281" s="791"/>
      <c r="C1281" s="792"/>
      <c r="D1281" s="792"/>
      <c r="E1281" s="791"/>
      <c r="F1281" s="793" t="s">
        <v>46</v>
      </c>
      <c r="G1281" s="311">
        <v>3120000</v>
      </c>
      <c r="H1281" s="311">
        <v>3120000</v>
      </c>
      <c r="I1281" s="311"/>
      <c r="J1281" s="311">
        <v>3120000</v>
      </c>
      <c r="K1281" s="311">
        <v>3120000</v>
      </c>
      <c r="L1281" s="311"/>
      <c r="M1281" s="789">
        <f t="shared" si="304"/>
        <v>6240000</v>
      </c>
    </row>
    <row r="1282" spans="1:13" x14ac:dyDescent="0.45">
      <c r="A1282" s="785">
        <v>220210</v>
      </c>
      <c r="B1282" s="786"/>
      <c r="C1282" s="787"/>
      <c r="D1282" s="787"/>
      <c r="E1282" s="786"/>
      <c r="F1282" s="788" t="s">
        <v>57</v>
      </c>
      <c r="G1282" s="358">
        <f>SUM(G1283:G1283)</f>
        <v>2400000</v>
      </c>
      <c r="H1282" s="358">
        <f>SUM(H1283:H1283)</f>
        <v>2400000</v>
      </c>
      <c r="I1282" s="358"/>
      <c r="J1282" s="358">
        <f>SUM(J1283:J1283)</f>
        <v>2400000</v>
      </c>
      <c r="K1282" s="358">
        <f>SUM(K1283:K1283)</f>
        <v>2400000</v>
      </c>
      <c r="L1282" s="358">
        <f>SUM(L1283:L1283)</f>
        <v>0</v>
      </c>
      <c r="M1282" s="789">
        <f t="shared" si="304"/>
        <v>4800000</v>
      </c>
    </row>
    <row r="1283" spans="1:13" x14ac:dyDescent="0.45">
      <c r="A1283" s="790">
        <v>22021001</v>
      </c>
      <c r="B1283" s="791"/>
      <c r="C1283" s="792"/>
      <c r="D1283" s="792"/>
      <c r="E1283" s="791"/>
      <c r="F1283" s="793" t="s">
        <v>58</v>
      </c>
      <c r="G1283" s="311">
        <v>2400000</v>
      </c>
      <c r="H1283" s="311">
        <v>2400000</v>
      </c>
      <c r="I1283" s="311"/>
      <c r="J1283" s="311">
        <v>2400000</v>
      </c>
      <c r="K1283" s="311">
        <v>2400000</v>
      </c>
      <c r="L1283" s="311"/>
      <c r="M1283" s="789">
        <f t="shared" si="304"/>
        <v>4800000</v>
      </c>
    </row>
    <row r="1284" spans="1:13" x14ac:dyDescent="0.45">
      <c r="F1284" s="796" t="s">
        <v>85</v>
      </c>
      <c r="G1284" s="795"/>
      <c r="H1284" s="795"/>
      <c r="I1284" s="797"/>
      <c r="J1284" s="795"/>
      <c r="K1284" s="795"/>
      <c r="L1284" s="795"/>
      <c r="M1284" s="798"/>
    </row>
    <row r="1285" spans="1:13" x14ac:dyDescent="0.45">
      <c r="F1285" s="800"/>
      <c r="G1285" s="801"/>
      <c r="H1285" s="802"/>
      <c r="I1285" s="797"/>
      <c r="J1285" s="803"/>
      <c r="K1285" s="803"/>
      <c r="L1285" s="803"/>
      <c r="M1285" s="804"/>
    </row>
    <row r="1286" spans="1:13" x14ac:dyDescent="0.45">
      <c r="F1286" s="800" t="s">
        <v>86</v>
      </c>
      <c r="G1286" s="805"/>
      <c r="H1286" s="805"/>
      <c r="I1286" s="805"/>
      <c r="J1286" s="805"/>
      <c r="K1286" s="805"/>
      <c r="L1286" s="805"/>
      <c r="M1286" s="806">
        <f>SUM(J1286:L1286)</f>
        <v>0</v>
      </c>
    </row>
    <row r="1287" spans="1:13" x14ac:dyDescent="0.45">
      <c r="F1287" s="800" t="s">
        <v>87</v>
      </c>
      <c r="G1287" s="805">
        <f>SUM(G1270)</f>
        <v>30000000</v>
      </c>
      <c r="H1287" s="805">
        <f t="shared" ref="H1287:L1287" si="306">SUM(H1270)</f>
        <v>30000000</v>
      </c>
      <c r="I1287" s="805">
        <f t="shared" si="306"/>
        <v>0</v>
      </c>
      <c r="J1287" s="805">
        <f t="shared" si="306"/>
        <v>30000000</v>
      </c>
      <c r="K1287" s="805">
        <f t="shared" si="306"/>
        <v>30000000</v>
      </c>
      <c r="L1287" s="805">
        <f t="shared" si="306"/>
        <v>0</v>
      </c>
      <c r="M1287" s="806">
        <f t="shared" ref="M1287:M1290" si="307">SUM(J1287:L1287)</f>
        <v>60000000</v>
      </c>
    </row>
    <row r="1288" spans="1:13" x14ac:dyDescent="0.45">
      <c r="F1288" s="800" t="s">
        <v>69</v>
      </c>
      <c r="G1288" s="805"/>
      <c r="H1288" s="805"/>
      <c r="I1288" s="805"/>
      <c r="J1288" s="805"/>
      <c r="K1288" s="805"/>
      <c r="L1288" s="805"/>
      <c r="M1288" s="806">
        <f t="shared" si="307"/>
        <v>0</v>
      </c>
    </row>
    <row r="1289" spans="1:13" x14ac:dyDescent="0.45">
      <c r="F1289" s="800"/>
      <c r="G1289" s="805"/>
      <c r="H1289" s="805"/>
      <c r="I1289" s="805"/>
      <c r="J1289" s="805"/>
      <c r="K1289" s="805"/>
      <c r="L1289" s="805"/>
      <c r="M1289" s="806">
        <f t="shared" si="307"/>
        <v>0</v>
      </c>
    </row>
    <row r="1290" spans="1:13" x14ac:dyDescent="0.45">
      <c r="F1290" s="800" t="s">
        <v>88</v>
      </c>
      <c r="G1290" s="807">
        <f>SUM(G1286:G1288)</f>
        <v>30000000</v>
      </c>
      <c r="H1290" s="807">
        <f t="shared" ref="H1290:L1290" si="308">SUM(H1286:H1288)</f>
        <v>30000000</v>
      </c>
      <c r="I1290" s="807"/>
      <c r="J1290" s="807">
        <f t="shared" si="308"/>
        <v>30000000</v>
      </c>
      <c r="K1290" s="807">
        <f t="shared" si="308"/>
        <v>30000000</v>
      </c>
      <c r="L1290" s="807">
        <f t="shared" si="308"/>
        <v>0</v>
      </c>
      <c r="M1290" s="806">
        <f t="shared" si="307"/>
        <v>60000000</v>
      </c>
    </row>
    <row r="1293" spans="1:13" x14ac:dyDescent="0.45">
      <c r="A1293" s="931" t="s">
        <v>0</v>
      </c>
      <c r="B1293" s="931"/>
      <c r="C1293" s="931"/>
      <c r="D1293" s="931"/>
      <c r="E1293" s="931"/>
      <c r="F1293" s="931"/>
      <c r="G1293" s="931"/>
      <c r="H1293" s="931"/>
      <c r="I1293" s="931"/>
      <c r="J1293" s="931"/>
      <c r="K1293" s="931"/>
      <c r="L1293" s="931"/>
      <c r="M1293" s="931"/>
    </row>
    <row r="1294" spans="1:13" x14ac:dyDescent="0.45">
      <c r="A1294" s="930" t="s">
        <v>1353</v>
      </c>
      <c r="B1294" s="930"/>
      <c r="C1294" s="930"/>
      <c r="D1294" s="930"/>
      <c r="E1294" s="930"/>
      <c r="F1294" s="930"/>
      <c r="G1294" s="930"/>
      <c r="H1294" s="930"/>
      <c r="I1294" s="930"/>
      <c r="J1294" s="930"/>
      <c r="K1294" s="930"/>
      <c r="L1294" s="930"/>
      <c r="M1294" s="930"/>
    </row>
    <row r="1295" spans="1:13" ht="74" x14ac:dyDescent="0.45">
      <c r="A1295" s="781" t="s">
        <v>1</v>
      </c>
      <c r="B1295" s="781" t="s">
        <v>2</v>
      </c>
      <c r="C1295" s="781" t="s">
        <v>3</v>
      </c>
      <c r="D1295" s="781" t="s">
        <v>4</v>
      </c>
      <c r="E1295" s="781" t="s">
        <v>5</v>
      </c>
      <c r="F1295" s="783" t="s">
        <v>6</v>
      </c>
      <c r="G1295" s="781" t="s">
        <v>7</v>
      </c>
      <c r="H1295" s="781" t="s">
        <v>8</v>
      </c>
      <c r="I1295" s="781"/>
      <c r="J1295" s="781" t="s">
        <v>9</v>
      </c>
      <c r="K1295" s="781" t="s">
        <v>10</v>
      </c>
      <c r="L1295" s="781" t="s">
        <v>11</v>
      </c>
      <c r="M1295" s="784" t="s">
        <v>1354</v>
      </c>
    </row>
    <row r="1296" spans="1:13" x14ac:dyDescent="0.45">
      <c r="A1296" s="790"/>
      <c r="B1296" s="791"/>
      <c r="C1296" s="792"/>
      <c r="D1296" s="792"/>
      <c r="E1296" s="791"/>
      <c r="F1296" s="793"/>
      <c r="G1296" s="311"/>
      <c r="H1296" s="311"/>
      <c r="I1296" s="311"/>
      <c r="J1296" s="311"/>
      <c r="K1296" s="311"/>
      <c r="L1296" s="311"/>
      <c r="M1296" s="81"/>
    </row>
    <row r="1297" spans="1:13" x14ac:dyDescent="0.45">
      <c r="A1297" s="785">
        <v>2</v>
      </c>
      <c r="B1297" s="786"/>
      <c r="C1297" s="787"/>
      <c r="D1297" s="787"/>
      <c r="E1297" s="786"/>
      <c r="F1297" s="788" t="s">
        <v>18</v>
      </c>
      <c r="G1297" s="358">
        <f>SUM(G1299)</f>
        <v>30000000</v>
      </c>
      <c r="H1297" s="358">
        <f t="shared" ref="H1297:L1297" si="309">SUM(H1299)</f>
        <v>0</v>
      </c>
      <c r="I1297" s="358"/>
      <c r="J1297" s="358">
        <f t="shared" si="309"/>
        <v>30000000</v>
      </c>
      <c r="K1297" s="358">
        <f t="shared" si="309"/>
        <v>30000000</v>
      </c>
      <c r="L1297" s="358">
        <f t="shared" si="309"/>
        <v>30000000</v>
      </c>
      <c r="M1297" s="789">
        <f>J1297+K1297+L1297</f>
        <v>90000000</v>
      </c>
    </row>
    <row r="1298" spans="1:13" x14ac:dyDescent="0.45">
      <c r="A1298" s="785">
        <v>22</v>
      </c>
      <c r="B1298" s="786"/>
      <c r="C1298" s="787"/>
      <c r="D1298" s="787"/>
      <c r="E1298" s="786"/>
      <c r="F1298" s="788" t="s">
        <v>26</v>
      </c>
      <c r="G1298" s="358"/>
      <c r="H1298" s="358"/>
      <c r="I1298" s="358"/>
      <c r="J1298" s="358"/>
      <c r="K1298" s="358"/>
      <c r="L1298" s="358"/>
      <c r="M1298" s="789">
        <f t="shared" ref="M1298:M1314" si="310">J1298+K1298+L1298</f>
        <v>0</v>
      </c>
    </row>
    <row r="1299" spans="1:13" x14ac:dyDescent="0.45">
      <c r="A1299" s="785">
        <v>2202</v>
      </c>
      <c r="B1299" s="786"/>
      <c r="C1299" s="787"/>
      <c r="D1299" s="787"/>
      <c r="E1299" s="786"/>
      <c r="F1299" s="788" t="s">
        <v>27</v>
      </c>
      <c r="G1299" s="358">
        <f>G1300+G1302+G1304+G1308+G1311+G1313</f>
        <v>30000000</v>
      </c>
      <c r="H1299" s="358">
        <f t="shared" ref="H1299:L1299" si="311">H1300+H1302+H1304+H1308+H1311+H1313</f>
        <v>0</v>
      </c>
      <c r="I1299" s="358"/>
      <c r="J1299" s="358">
        <f t="shared" si="311"/>
        <v>30000000</v>
      </c>
      <c r="K1299" s="358">
        <f t="shared" si="311"/>
        <v>30000000</v>
      </c>
      <c r="L1299" s="358">
        <f t="shared" si="311"/>
        <v>30000000</v>
      </c>
      <c r="M1299" s="789">
        <f t="shared" si="310"/>
        <v>90000000</v>
      </c>
    </row>
    <row r="1300" spans="1:13" x14ac:dyDescent="0.45">
      <c r="A1300" s="785">
        <v>220201</v>
      </c>
      <c r="B1300" s="786"/>
      <c r="C1300" s="787"/>
      <c r="D1300" s="787"/>
      <c r="E1300" s="786"/>
      <c r="F1300" s="788" t="s">
        <v>28</v>
      </c>
      <c r="G1300" s="358">
        <f>SUM(G1301:G1301)</f>
        <v>6100000</v>
      </c>
      <c r="H1300" s="358">
        <f>SUM(H1301:H1301)</f>
        <v>0</v>
      </c>
      <c r="I1300" s="358"/>
      <c r="J1300" s="358">
        <f>SUM(J1301:J1301)</f>
        <v>6100000</v>
      </c>
      <c r="K1300" s="358">
        <f>SUM(K1301:K1301)</f>
        <v>6100000</v>
      </c>
      <c r="L1300" s="358">
        <f>SUM(L1301:L1301)</f>
        <v>6100000</v>
      </c>
      <c r="M1300" s="789">
        <f t="shared" si="310"/>
        <v>18300000</v>
      </c>
    </row>
    <row r="1301" spans="1:13" x14ac:dyDescent="0.45">
      <c r="A1301" s="790">
        <v>22020101</v>
      </c>
      <c r="B1301" s="791"/>
      <c r="C1301" s="792"/>
      <c r="D1301" s="792"/>
      <c r="E1301" s="791"/>
      <c r="F1301" s="793" t="s">
        <v>29</v>
      </c>
      <c r="G1301" s="311">
        <v>6100000</v>
      </c>
      <c r="H1301" s="311"/>
      <c r="I1301" s="311"/>
      <c r="J1301" s="311">
        <v>6100000</v>
      </c>
      <c r="K1301" s="311">
        <v>6100000</v>
      </c>
      <c r="L1301" s="311">
        <v>6100000</v>
      </c>
      <c r="M1301" s="789">
        <f t="shared" si="310"/>
        <v>18300000</v>
      </c>
    </row>
    <row r="1302" spans="1:13" x14ac:dyDescent="0.45">
      <c r="A1302" s="785">
        <v>220202</v>
      </c>
      <c r="B1302" s="786"/>
      <c r="C1302" s="787"/>
      <c r="D1302" s="787"/>
      <c r="E1302" s="786"/>
      <c r="F1302" s="788" t="s">
        <v>31</v>
      </c>
      <c r="G1302" s="358">
        <f>SUM(G1303:G1303)</f>
        <v>2100000</v>
      </c>
      <c r="H1302" s="358">
        <f>SUM(H1303:H1303)</f>
        <v>0</v>
      </c>
      <c r="I1302" s="358"/>
      <c r="J1302" s="358">
        <f>SUM(J1303:J1303)</f>
        <v>2100000</v>
      </c>
      <c r="K1302" s="358">
        <f>SUM(K1303:K1303)</f>
        <v>2100000</v>
      </c>
      <c r="L1302" s="358">
        <f>SUM(L1303:L1303)</f>
        <v>2100000</v>
      </c>
      <c r="M1302" s="789">
        <f t="shared" si="310"/>
        <v>6300000</v>
      </c>
    </row>
    <row r="1303" spans="1:13" x14ac:dyDescent="0.45">
      <c r="A1303" s="790">
        <v>22020202</v>
      </c>
      <c r="B1303" s="791"/>
      <c r="C1303" s="792"/>
      <c r="D1303" s="792"/>
      <c r="E1303" s="791"/>
      <c r="F1303" s="793" t="s">
        <v>33</v>
      </c>
      <c r="G1303" s="311">
        <v>2100000</v>
      </c>
      <c r="H1303" s="311"/>
      <c r="I1303" s="311"/>
      <c r="J1303" s="311">
        <v>2100000</v>
      </c>
      <c r="K1303" s="311">
        <v>2100000</v>
      </c>
      <c r="L1303" s="311">
        <v>2100000</v>
      </c>
      <c r="M1303" s="789">
        <f t="shared" si="310"/>
        <v>6300000</v>
      </c>
    </row>
    <row r="1304" spans="1:13" x14ac:dyDescent="0.45">
      <c r="A1304" s="785">
        <v>220203</v>
      </c>
      <c r="B1304" s="786"/>
      <c r="C1304" s="787"/>
      <c r="D1304" s="787"/>
      <c r="E1304" s="786"/>
      <c r="F1304" s="788" t="s">
        <v>37</v>
      </c>
      <c r="G1304" s="358">
        <f>SUM(G1305:G1307)</f>
        <v>7920000</v>
      </c>
      <c r="H1304" s="358">
        <f>SUM(H1305:H1307)</f>
        <v>0</v>
      </c>
      <c r="I1304" s="358"/>
      <c r="J1304" s="358">
        <f>SUM(J1305:J1307)</f>
        <v>7920000</v>
      </c>
      <c r="K1304" s="358">
        <f>SUM(K1305:K1307)</f>
        <v>7920000</v>
      </c>
      <c r="L1304" s="358">
        <f>SUM(L1305:L1307)</f>
        <v>7920000</v>
      </c>
      <c r="M1304" s="789">
        <f t="shared" si="310"/>
        <v>23760000</v>
      </c>
    </row>
    <row r="1305" spans="1:13" ht="37" x14ac:dyDescent="0.45">
      <c r="A1305" s="790">
        <v>22020301</v>
      </c>
      <c r="B1305" s="791"/>
      <c r="C1305" s="792"/>
      <c r="D1305" s="792"/>
      <c r="E1305" s="791"/>
      <c r="F1305" s="793" t="s">
        <v>38</v>
      </c>
      <c r="G1305" s="311">
        <v>2820000</v>
      </c>
      <c r="H1305" s="311"/>
      <c r="I1305" s="311"/>
      <c r="J1305" s="311">
        <v>2820000</v>
      </c>
      <c r="K1305" s="311">
        <v>2820000</v>
      </c>
      <c r="L1305" s="311">
        <v>2820000</v>
      </c>
      <c r="M1305" s="789">
        <f t="shared" si="310"/>
        <v>8460000</v>
      </c>
    </row>
    <row r="1306" spans="1:13" x14ac:dyDescent="0.45">
      <c r="A1306" s="790">
        <v>22020303</v>
      </c>
      <c r="B1306" s="791"/>
      <c r="C1306" s="792"/>
      <c r="D1306" s="792"/>
      <c r="E1306" s="791"/>
      <c r="F1306" s="793" t="s">
        <v>40</v>
      </c>
      <c r="G1306" s="311">
        <v>840000</v>
      </c>
      <c r="H1306" s="311"/>
      <c r="I1306" s="311"/>
      <c r="J1306" s="311">
        <v>840000</v>
      </c>
      <c r="K1306" s="311">
        <v>840000</v>
      </c>
      <c r="L1306" s="311">
        <v>840000</v>
      </c>
      <c r="M1306" s="789">
        <f t="shared" si="310"/>
        <v>2520000</v>
      </c>
    </row>
    <row r="1307" spans="1:13" x14ac:dyDescent="0.45">
      <c r="A1307" s="790">
        <v>22020305</v>
      </c>
      <c r="B1307" s="791"/>
      <c r="C1307" s="792"/>
      <c r="D1307" s="792"/>
      <c r="E1307" s="791"/>
      <c r="F1307" s="793" t="s">
        <v>41</v>
      </c>
      <c r="G1307" s="311">
        <v>4260000</v>
      </c>
      <c r="H1307" s="311"/>
      <c r="I1307" s="311"/>
      <c r="J1307" s="311">
        <v>4260000</v>
      </c>
      <c r="K1307" s="311">
        <v>4260000</v>
      </c>
      <c r="L1307" s="311">
        <v>4260000</v>
      </c>
      <c r="M1307" s="789">
        <f t="shared" si="310"/>
        <v>12780000</v>
      </c>
    </row>
    <row r="1308" spans="1:13" x14ac:dyDescent="0.45">
      <c r="A1308" s="785">
        <v>220204</v>
      </c>
      <c r="B1308" s="786"/>
      <c r="C1308" s="787"/>
      <c r="D1308" s="787"/>
      <c r="E1308" s="786"/>
      <c r="F1308" s="788" t="s">
        <v>42</v>
      </c>
      <c r="G1308" s="358">
        <f>SUM(G1309:G1310)</f>
        <v>9380000</v>
      </c>
      <c r="H1308" s="358">
        <f>SUM(H1309:H1310)</f>
        <v>0</v>
      </c>
      <c r="I1308" s="358"/>
      <c r="J1308" s="358">
        <f>SUM(J1309:J1310)</f>
        <v>9380000</v>
      </c>
      <c r="K1308" s="358">
        <f>SUM(K1309:K1310)</f>
        <v>9380000</v>
      </c>
      <c r="L1308" s="358">
        <f>SUM(L1309:L1310)</f>
        <v>9380000</v>
      </c>
      <c r="M1308" s="789">
        <f t="shared" si="310"/>
        <v>28140000</v>
      </c>
    </row>
    <row r="1309" spans="1:13" ht="37" x14ac:dyDescent="0.45">
      <c r="A1309" s="790">
        <v>22020401</v>
      </c>
      <c r="B1309" s="791"/>
      <c r="C1309" s="792"/>
      <c r="D1309" s="792"/>
      <c r="E1309" s="791"/>
      <c r="F1309" s="793" t="s">
        <v>43</v>
      </c>
      <c r="G1309" s="311">
        <v>3260000</v>
      </c>
      <c r="H1309" s="311"/>
      <c r="I1309" s="311"/>
      <c r="J1309" s="311">
        <v>3260000</v>
      </c>
      <c r="K1309" s="311">
        <v>3260000</v>
      </c>
      <c r="L1309" s="311">
        <v>3260000</v>
      </c>
      <c r="M1309" s="789">
        <f t="shared" si="310"/>
        <v>9780000</v>
      </c>
    </row>
    <row r="1310" spans="1:13" x14ac:dyDescent="0.45">
      <c r="A1310" s="790">
        <v>22020404</v>
      </c>
      <c r="B1310" s="791"/>
      <c r="C1310" s="792"/>
      <c r="D1310" s="792"/>
      <c r="E1310" s="791"/>
      <c r="F1310" s="793" t="s">
        <v>46</v>
      </c>
      <c r="G1310" s="311">
        <v>6120000</v>
      </c>
      <c r="H1310" s="311"/>
      <c r="I1310" s="311"/>
      <c r="J1310" s="311">
        <v>6120000</v>
      </c>
      <c r="K1310" s="311">
        <v>6120000</v>
      </c>
      <c r="L1310" s="311">
        <v>6120000</v>
      </c>
      <c r="M1310" s="789">
        <f t="shared" si="310"/>
        <v>18360000</v>
      </c>
    </row>
    <row r="1311" spans="1:13" x14ac:dyDescent="0.45">
      <c r="A1311" s="785">
        <v>220208</v>
      </c>
      <c r="B1311" s="786"/>
      <c r="C1311" s="787"/>
      <c r="D1311" s="787"/>
      <c r="E1311" s="786"/>
      <c r="F1311" s="788" t="s">
        <v>54</v>
      </c>
      <c r="G1311" s="358">
        <f>SUM(G1312:G1312)</f>
        <v>2100000</v>
      </c>
      <c r="H1311" s="358">
        <f>SUM(H1312:H1312)</f>
        <v>0</v>
      </c>
      <c r="I1311" s="358"/>
      <c r="J1311" s="358">
        <f>SUM(J1312:J1312)</f>
        <v>2100000</v>
      </c>
      <c r="K1311" s="358">
        <f>SUM(K1312:K1312)</f>
        <v>2100000</v>
      </c>
      <c r="L1311" s="358">
        <f>SUM(L1312:L1312)</f>
        <v>2100000</v>
      </c>
      <c r="M1311" s="789">
        <f t="shared" si="310"/>
        <v>6300000</v>
      </c>
    </row>
    <row r="1312" spans="1:13" x14ac:dyDescent="0.45">
      <c r="A1312" s="790">
        <v>22020801</v>
      </c>
      <c r="B1312" s="791"/>
      <c r="C1312" s="792"/>
      <c r="D1312" s="792"/>
      <c r="E1312" s="791"/>
      <c r="F1312" s="793" t="s">
        <v>55</v>
      </c>
      <c r="G1312" s="311">
        <v>2100000</v>
      </c>
      <c r="H1312" s="311"/>
      <c r="I1312" s="311"/>
      <c r="J1312" s="311">
        <v>2100000</v>
      </c>
      <c r="K1312" s="311">
        <v>2100000</v>
      </c>
      <c r="L1312" s="311">
        <v>2100000</v>
      </c>
      <c r="M1312" s="789">
        <f t="shared" si="310"/>
        <v>6300000</v>
      </c>
    </row>
    <row r="1313" spans="1:13" x14ac:dyDescent="0.45">
      <c r="A1313" s="785">
        <v>220210</v>
      </c>
      <c r="B1313" s="786"/>
      <c r="C1313" s="787"/>
      <c r="D1313" s="787"/>
      <c r="E1313" s="786"/>
      <c r="F1313" s="788" t="s">
        <v>57</v>
      </c>
      <c r="G1313" s="358">
        <f>SUM(G1314:G1314)</f>
        <v>2400000</v>
      </c>
      <c r="H1313" s="358">
        <f>SUM(H1314:H1314)</f>
        <v>0</v>
      </c>
      <c r="I1313" s="358"/>
      <c r="J1313" s="358">
        <f>SUM(J1314:J1314)</f>
        <v>2400000</v>
      </c>
      <c r="K1313" s="358">
        <f>SUM(K1314:K1314)</f>
        <v>2400000</v>
      </c>
      <c r="L1313" s="358">
        <f>SUM(L1314:L1314)</f>
        <v>2400000</v>
      </c>
      <c r="M1313" s="789">
        <f t="shared" si="310"/>
        <v>7200000</v>
      </c>
    </row>
    <row r="1314" spans="1:13" x14ac:dyDescent="0.45">
      <c r="A1314" s="790">
        <v>22021001</v>
      </c>
      <c r="B1314" s="791"/>
      <c r="C1314" s="792"/>
      <c r="D1314" s="792"/>
      <c r="E1314" s="791"/>
      <c r="F1314" s="793" t="s">
        <v>58</v>
      </c>
      <c r="G1314" s="311">
        <v>2400000</v>
      </c>
      <c r="H1314" s="311"/>
      <c r="I1314" s="311"/>
      <c r="J1314" s="311">
        <v>2400000</v>
      </c>
      <c r="K1314" s="311">
        <v>2400000</v>
      </c>
      <c r="L1314" s="311">
        <v>2400000</v>
      </c>
      <c r="M1314" s="789">
        <f t="shared" si="310"/>
        <v>7200000</v>
      </c>
    </row>
    <row r="1315" spans="1:13" x14ac:dyDescent="0.45">
      <c r="B1315" s="830"/>
      <c r="C1315" s="831"/>
      <c r="D1315" s="831"/>
      <c r="E1315" s="830"/>
      <c r="G1315" s="421"/>
      <c r="H1315" s="421"/>
      <c r="I1315" s="421"/>
      <c r="J1315" s="421"/>
      <c r="K1315" s="421"/>
      <c r="L1315" s="421"/>
      <c r="M1315" s="833"/>
    </row>
    <row r="1316" spans="1:13" x14ac:dyDescent="0.45">
      <c r="F1316" s="817" t="s">
        <v>85</v>
      </c>
    </row>
    <row r="1317" spans="1:13" x14ac:dyDescent="0.45">
      <c r="F1317" s="810" t="s">
        <v>86</v>
      </c>
      <c r="G1317" s="819"/>
      <c r="H1317" s="819"/>
      <c r="I1317" s="819"/>
      <c r="J1317" s="819"/>
      <c r="K1317" s="819"/>
      <c r="L1317" s="819"/>
      <c r="M1317" s="820"/>
    </row>
    <row r="1318" spans="1:13" x14ac:dyDescent="0.45">
      <c r="F1318" s="810" t="s">
        <v>87</v>
      </c>
      <c r="G1318" s="819">
        <f>SUM(G1299)</f>
        <v>30000000</v>
      </c>
      <c r="H1318" s="819">
        <f t="shared" ref="H1318:L1318" si="312">SUM(H1299)</f>
        <v>0</v>
      </c>
      <c r="I1318" s="819">
        <f t="shared" si="312"/>
        <v>0</v>
      </c>
      <c r="J1318" s="819">
        <f t="shared" si="312"/>
        <v>30000000</v>
      </c>
      <c r="K1318" s="819">
        <f t="shared" si="312"/>
        <v>30000000</v>
      </c>
      <c r="L1318" s="819">
        <f t="shared" si="312"/>
        <v>30000000</v>
      </c>
      <c r="M1318" s="820">
        <f>SUM(J1318:L1318)</f>
        <v>90000000</v>
      </c>
    </row>
    <row r="1319" spans="1:13" x14ac:dyDescent="0.45">
      <c r="F1319" s="810" t="s">
        <v>69</v>
      </c>
      <c r="G1319" s="819"/>
      <c r="H1319" s="819">
        <f t="shared" ref="H1319:L1319" si="313">H1298</f>
        <v>0</v>
      </c>
      <c r="I1319" s="819">
        <f t="shared" si="313"/>
        <v>0</v>
      </c>
      <c r="J1319" s="819">
        <f t="shared" si="313"/>
        <v>0</v>
      </c>
      <c r="K1319" s="819">
        <f t="shared" si="313"/>
        <v>0</v>
      </c>
      <c r="L1319" s="819">
        <f t="shared" si="313"/>
        <v>0</v>
      </c>
      <c r="M1319" s="820"/>
    </row>
    <row r="1320" spans="1:13" x14ac:dyDescent="0.45">
      <c r="F1320" s="810"/>
      <c r="G1320" s="797"/>
      <c r="H1320" s="797"/>
      <c r="I1320" s="797"/>
      <c r="J1320" s="797"/>
      <c r="K1320" s="797"/>
      <c r="L1320" s="797"/>
      <c r="M1320" s="821"/>
    </row>
    <row r="1321" spans="1:13" x14ac:dyDescent="0.45">
      <c r="F1321" s="810" t="s">
        <v>88</v>
      </c>
      <c r="G1321" s="822">
        <f>SUM(G1317:G1320)</f>
        <v>30000000</v>
      </c>
      <c r="H1321" s="822">
        <f t="shared" ref="H1321:L1321" si="314">SUM(H1317:H1320)</f>
        <v>0</v>
      </c>
      <c r="I1321" s="822">
        <f t="shared" si="314"/>
        <v>0</v>
      </c>
      <c r="J1321" s="822">
        <f t="shared" si="314"/>
        <v>30000000</v>
      </c>
      <c r="K1321" s="822">
        <f t="shared" si="314"/>
        <v>30000000</v>
      </c>
      <c r="L1321" s="822">
        <f t="shared" si="314"/>
        <v>30000000</v>
      </c>
      <c r="M1321" s="823">
        <f>SUM(M1317:M1320)</f>
        <v>90000000</v>
      </c>
    </row>
    <row r="1324" spans="1:13" x14ac:dyDescent="0.45">
      <c r="A1324" s="931" t="s">
        <v>0</v>
      </c>
      <c r="B1324" s="931"/>
      <c r="C1324" s="931"/>
      <c r="D1324" s="931"/>
      <c r="E1324" s="931"/>
      <c r="F1324" s="931"/>
      <c r="G1324" s="931"/>
      <c r="H1324" s="931"/>
      <c r="I1324" s="931"/>
      <c r="J1324" s="931"/>
      <c r="K1324" s="931"/>
      <c r="L1324" s="931"/>
      <c r="M1324" s="931"/>
    </row>
    <row r="1325" spans="1:13" x14ac:dyDescent="0.45">
      <c r="A1325" s="930" t="s">
        <v>1355</v>
      </c>
      <c r="B1325" s="930"/>
      <c r="C1325" s="930"/>
      <c r="D1325" s="930"/>
      <c r="E1325" s="930"/>
      <c r="F1325" s="930"/>
      <c r="G1325" s="930"/>
      <c r="H1325" s="930"/>
      <c r="I1325" s="930"/>
      <c r="J1325" s="930"/>
      <c r="K1325" s="930"/>
      <c r="L1325" s="930"/>
      <c r="M1325" s="930"/>
    </row>
    <row r="1326" spans="1:13" ht="74" x14ac:dyDescent="0.45">
      <c r="A1326" s="781" t="s">
        <v>1</v>
      </c>
      <c r="B1326" s="781" t="s">
        <v>2</v>
      </c>
      <c r="C1326" s="781" t="s">
        <v>3</v>
      </c>
      <c r="D1326" s="781" t="s">
        <v>4</v>
      </c>
      <c r="E1326" s="781" t="s">
        <v>5</v>
      </c>
      <c r="F1326" s="783" t="s">
        <v>6</v>
      </c>
      <c r="G1326" s="781" t="s">
        <v>7</v>
      </c>
      <c r="H1326" s="781" t="s">
        <v>8</v>
      </c>
      <c r="I1326" s="781"/>
      <c r="J1326" s="781" t="s">
        <v>9</v>
      </c>
      <c r="K1326" s="781" t="s">
        <v>10</v>
      </c>
      <c r="L1326" s="781" t="s">
        <v>11</v>
      </c>
      <c r="M1326" s="784" t="s">
        <v>12</v>
      </c>
    </row>
    <row r="1327" spans="1:13" x14ac:dyDescent="0.45">
      <c r="A1327" s="790"/>
      <c r="B1327" s="791"/>
      <c r="C1327" s="792"/>
      <c r="D1327" s="792"/>
      <c r="E1327" s="791"/>
      <c r="F1327" s="793"/>
      <c r="G1327" s="311"/>
      <c r="H1327" s="311"/>
      <c r="I1327" s="311"/>
      <c r="J1327" s="311"/>
      <c r="K1327" s="311"/>
      <c r="L1327" s="311"/>
      <c r="M1327" s="81"/>
    </row>
    <row r="1328" spans="1:13" x14ac:dyDescent="0.45">
      <c r="A1328" s="785">
        <v>2</v>
      </c>
      <c r="B1328" s="786"/>
      <c r="C1328" s="787"/>
      <c r="D1328" s="787"/>
      <c r="E1328" s="786"/>
      <c r="F1328" s="788" t="s">
        <v>18</v>
      </c>
      <c r="G1328" s="358">
        <f>G1329</f>
        <v>0</v>
      </c>
      <c r="H1328" s="358">
        <f t="shared" ref="H1328:L1328" si="315">H1329</f>
        <v>0</v>
      </c>
      <c r="I1328" s="358">
        <f t="shared" si="315"/>
        <v>0</v>
      </c>
      <c r="J1328" s="358">
        <f t="shared" si="315"/>
        <v>0</v>
      </c>
      <c r="K1328" s="358">
        <f t="shared" si="315"/>
        <v>0</v>
      </c>
      <c r="L1328" s="358">
        <f t="shared" si="315"/>
        <v>0</v>
      </c>
      <c r="M1328" s="789">
        <f>J1328+K1328+L1328</f>
        <v>0</v>
      </c>
    </row>
    <row r="1329" spans="1:13" x14ac:dyDescent="0.45">
      <c r="A1329" s="785">
        <v>22</v>
      </c>
      <c r="B1329" s="786"/>
      <c r="C1329" s="787"/>
      <c r="D1329" s="787"/>
      <c r="E1329" s="786"/>
      <c r="F1329" s="788" t="s">
        <v>26</v>
      </c>
      <c r="G1329" s="358"/>
      <c r="H1329" s="358"/>
      <c r="I1329" s="358"/>
      <c r="J1329" s="358"/>
      <c r="K1329" s="358"/>
      <c r="L1329" s="358"/>
      <c r="M1329" s="789">
        <f t="shared" ref="M1329:M1360" si="316">J1329+K1329+L1329</f>
        <v>0</v>
      </c>
    </row>
    <row r="1330" spans="1:13" x14ac:dyDescent="0.45">
      <c r="A1330" s="785">
        <v>2202</v>
      </c>
      <c r="B1330" s="786"/>
      <c r="C1330" s="787"/>
      <c r="D1330" s="787"/>
      <c r="E1330" s="786"/>
      <c r="F1330" s="788" t="s">
        <v>27</v>
      </c>
      <c r="G1330" s="358">
        <f>G1331+G1336+G1340+G1343+G1346+G1349+G1351+G1354</f>
        <v>3000000000</v>
      </c>
      <c r="H1330" s="358">
        <f t="shared" ref="H1330:L1330" si="317">H1331+H1336+H1340+H1343+H1346+H1349+H1351+H1354</f>
        <v>0</v>
      </c>
      <c r="I1330" s="358">
        <f t="shared" si="317"/>
        <v>0</v>
      </c>
      <c r="J1330" s="358">
        <f t="shared" si="317"/>
        <v>3000000000</v>
      </c>
      <c r="K1330" s="358">
        <f t="shared" si="317"/>
        <v>3000000000</v>
      </c>
      <c r="L1330" s="358">
        <f t="shared" si="317"/>
        <v>3000000000</v>
      </c>
      <c r="M1330" s="789">
        <f t="shared" si="316"/>
        <v>9000000000</v>
      </c>
    </row>
    <row r="1331" spans="1:13" x14ac:dyDescent="0.45">
      <c r="A1331" s="785">
        <v>220201</v>
      </c>
      <c r="B1331" s="786"/>
      <c r="C1331" s="787"/>
      <c r="D1331" s="787"/>
      <c r="E1331" s="786"/>
      <c r="F1331" s="788" t="s">
        <v>28</v>
      </c>
      <c r="G1331" s="358">
        <f t="shared" ref="G1331" si="318">SUM(G1332:G1335)</f>
        <v>1300000000</v>
      </c>
      <c r="H1331" s="358">
        <f t="shared" ref="H1331:L1331" si="319">SUM(H1332:H1335)</f>
        <v>0</v>
      </c>
      <c r="I1331" s="358"/>
      <c r="J1331" s="358">
        <f t="shared" si="319"/>
        <v>1300000000</v>
      </c>
      <c r="K1331" s="358">
        <f t="shared" si="319"/>
        <v>1300000000</v>
      </c>
      <c r="L1331" s="358">
        <f t="shared" si="319"/>
        <v>1300000000</v>
      </c>
      <c r="M1331" s="789">
        <f t="shared" si="316"/>
        <v>3900000000</v>
      </c>
    </row>
    <row r="1332" spans="1:13" x14ac:dyDescent="0.45">
      <c r="A1332" s="790">
        <v>22020101</v>
      </c>
      <c r="B1332" s="791"/>
      <c r="C1332" s="792"/>
      <c r="D1332" s="792"/>
      <c r="E1332" s="791"/>
      <c r="F1332" s="793" t="s">
        <v>29</v>
      </c>
      <c r="G1332" s="311">
        <v>480000000</v>
      </c>
      <c r="H1332" s="311"/>
      <c r="I1332" s="311"/>
      <c r="J1332" s="311">
        <v>480000000</v>
      </c>
      <c r="K1332" s="311">
        <v>480000000</v>
      </c>
      <c r="L1332" s="311">
        <v>480000000</v>
      </c>
      <c r="M1332" s="789">
        <f t="shared" si="316"/>
        <v>1440000000</v>
      </c>
    </row>
    <row r="1333" spans="1:13" x14ac:dyDescent="0.45">
      <c r="A1333" s="790">
        <v>22020102</v>
      </c>
      <c r="B1333" s="791"/>
      <c r="C1333" s="792"/>
      <c r="D1333" s="792"/>
      <c r="E1333" s="791"/>
      <c r="F1333" s="793" t="s">
        <v>30</v>
      </c>
      <c r="G1333" s="311">
        <v>400000000</v>
      </c>
      <c r="H1333" s="311"/>
      <c r="I1333" s="311"/>
      <c r="J1333" s="311">
        <v>400000000</v>
      </c>
      <c r="K1333" s="311">
        <v>400000000</v>
      </c>
      <c r="L1333" s="311">
        <v>400000000</v>
      </c>
      <c r="M1333" s="789">
        <f t="shared" si="316"/>
        <v>1200000000</v>
      </c>
    </row>
    <row r="1334" spans="1:13" ht="37" x14ac:dyDescent="0.45">
      <c r="A1334" s="790">
        <v>22020103</v>
      </c>
      <c r="B1334" s="791"/>
      <c r="C1334" s="792"/>
      <c r="D1334" s="792"/>
      <c r="E1334" s="791"/>
      <c r="F1334" s="793" t="s">
        <v>219</v>
      </c>
      <c r="G1334" s="311">
        <v>360000000</v>
      </c>
      <c r="H1334" s="311"/>
      <c r="I1334" s="311"/>
      <c r="J1334" s="311">
        <v>360000000</v>
      </c>
      <c r="K1334" s="311">
        <v>360000000</v>
      </c>
      <c r="L1334" s="311">
        <v>360000000</v>
      </c>
      <c r="M1334" s="789">
        <f t="shared" si="316"/>
        <v>1080000000</v>
      </c>
    </row>
    <row r="1335" spans="1:13" ht="37" x14ac:dyDescent="0.45">
      <c r="A1335" s="790">
        <v>22020104</v>
      </c>
      <c r="B1335" s="791"/>
      <c r="C1335" s="792"/>
      <c r="D1335" s="792"/>
      <c r="E1335" s="791"/>
      <c r="F1335" s="793" t="s">
        <v>220</v>
      </c>
      <c r="G1335" s="311">
        <v>60000000</v>
      </c>
      <c r="H1335" s="311"/>
      <c r="I1335" s="311"/>
      <c r="J1335" s="311">
        <v>60000000</v>
      </c>
      <c r="K1335" s="311">
        <v>60000000</v>
      </c>
      <c r="L1335" s="311">
        <v>60000000</v>
      </c>
      <c r="M1335" s="789">
        <f t="shared" si="316"/>
        <v>180000000</v>
      </c>
    </row>
    <row r="1336" spans="1:13" x14ac:dyDescent="0.45">
      <c r="A1336" s="785">
        <v>220203</v>
      </c>
      <c r="B1336" s="786"/>
      <c r="C1336" s="787"/>
      <c r="D1336" s="787"/>
      <c r="E1336" s="786"/>
      <c r="F1336" s="788" t="s">
        <v>37</v>
      </c>
      <c r="G1336" s="358">
        <f>SUM(G1337:G1339)</f>
        <v>95000000</v>
      </c>
      <c r="H1336" s="358">
        <f>SUM(H1337:H1339)</f>
        <v>0</v>
      </c>
      <c r="I1336" s="358"/>
      <c r="J1336" s="358">
        <f>SUM(J1337:J1339)</f>
        <v>95000000</v>
      </c>
      <c r="K1336" s="358">
        <f>SUM(K1337:K1339)</f>
        <v>95000000</v>
      </c>
      <c r="L1336" s="358">
        <f>SUM(L1337:L1339)</f>
        <v>95000000</v>
      </c>
      <c r="M1336" s="789">
        <f t="shared" si="316"/>
        <v>285000000</v>
      </c>
    </row>
    <row r="1337" spans="1:13" ht="37" x14ac:dyDescent="0.45">
      <c r="A1337" s="790">
        <v>22020301</v>
      </c>
      <c r="B1337" s="791"/>
      <c r="C1337" s="792"/>
      <c r="D1337" s="792"/>
      <c r="E1337" s="791"/>
      <c r="F1337" s="793" t="s">
        <v>38</v>
      </c>
      <c r="G1337" s="311">
        <v>35000000</v>
      </c>
      <c r="H1337" s="311"/>
      <c r="I1337" s="311"/>
      <c r="J1337" s="311">
        <v>35000000</v>
      </c>
      <c r="K1337" s="311">
        <v>35000000</v>
      </c>
      <c r="L1337" s="311">
        <v>35000000</v>
      </c>
      <c r="M1337" s="789">
        <f t="shared" si="316"/>
        <v>105000000</v>
      </c>
    </row>
    <row r="1338" spans="1:13" x14ac:dyDescent="0.45">
      <c r="A1338" s="790">
        <v>22020305</v>
      </c>
      <c r="B1338" s="791"/>
      <c r="C1338" s="792"/>
      <c r="D1338" s="792"/>
      <c r="E1338" s="791"/>
      <c r="F1338" s="793" t="s">
        <v>41</v>
      </c>
      <c r="G1338" s="311">
        <v>38000000</v>
      </c>
      <c r="H1338" s="311"/>
      <c r="I1338" s="311"/>
      <c r="J1338" s="311">
        <v>38000000</v>
      </c>
      <c r="K1338" s="311">
        <v>38000000</v>
      </c>
      <c r="L1338" s="311">
        <v>38000000</v>
      </c>
      <c r="M1338" s="789">
        <f t="shared" si="316"/>
        <v>114000000</v>
      </c>
    </row>
    <row r="1339" spans="1:13" x14ac:dyDescent="0.45">
      <c r="A1339" s="790">
        <v>22020306</v>
      </c>
      <c r="B1339" s="791"/>
      <c r="C1339" s="792"/>
      <c r="D1339" s="792"/>
      <c r="E1339" s="791"/>
      <c r="F1339" s="793" t="s">
        <v>314</v>
      </c>
      <c r="G1339" s="311">
        <v>22000000</v>
      </c>
      <c r="H1339" s="311"/>
      <c r="I1339" s="311"/>
      <c r="J1339" s="311">
        <v>22000000</v>
      </c>
      <c r="K1339" s="311">
        <v>22000000</v>
      </c>
      <c r="L1339" s="311">
        <v>22000000</v>
      </c>
      <c r="M1339" s="789">
        <f t="shared" si="316"/>
        <v>66000000</v>
      </c>
    </row>
    <row r="1340" spans="1:13" x14ac:dyDescent="0.45">
      <c r="A1340" s="785">
        <v>220204</v>
      </c>
      <c r="B1340" s="786"/>
      <c r="C1340" s="787"/>
      <c r="D1340" s="787"/>
      <c r="E1340" s="786"/>
      <c r="F1340" s="788" t="s">
        <v>42</v>
      </c>
      <c r="G1340" s="358">
        <f>SUM(G1341:G1342)</f>
        <v>45000000</v>
      </c>
      <c r="H1340" s="358">
        <f>SUM(H1341:H1342)</f>
        <v>0</v>
      </c>
      <c r="I1340" s="358"/>
      <c r="J1340" s="358">
        <f>SUM(J1341:J1342)</f>
        <v>45000000</v>
      </c>
      <c r="K1340" s="358">
        <f>SUM(K1341:K1342)</f>
        <v>45000000</v>
      </c>
      <c r="L1340" s="358">
        <f>SUM(L1341:L1342)</f>
        <v>45000000</v>
      </c>
      <c r="M1340" s="789">
        <f t="shared" si="316"/>
        <v>135000000</v>
      </c>
    </row>
    <row r="1341" spans="1:13" ht="37" x14ac:dyDescent="0.45">
      <c r="A1341" s="790">
        <v>22020401</v>
      </c>
      <c r="B1341" s="791"/>
      <c r="C1341" s="792"/>
      <c r="D1341" s="792"/>
      <c r="E1341" s="791"/>
      <c r="F1341" s="793" t="s">
        <v>43</v>
      </c>
      <c r="G1341" s="311">
        <v>20000000</v>
      </c>
      <c r="H1341" s="311"/>
      <c r="I1341" s="311"/>
      <c r="J1341" s="311">
        <v>20000000</v>
      </c>
      <c r="K1341" s="311">
        <v>20000000</v>
      </c>
      <c r="L1341" s="311">
        <v>20000000</v>
      </c>
      <c r="M1341" s="789">
        <f t="shared" si="316"/>
        <v>60000000</v>
      </c>
    </row>
    <row r="1342" spans="1:13" x14ac:dyDescent="0.45">
      <c r="A1342" s="790">
        <v>22020404</v>
      </c>
      <c r="B1342" s="791"/>
      <c r="C1342" s="792"/>
      <c r="D1342" s="792"/>
      <c r="E1342" s="791"/>
      <c r="F1342" s="793" t="s">
        <v>46</v>
      </c>
      <c r="G1342" s="311">
        <v>25000000</v>
      </c>
      <c r="H1342" s="311"/>
      <c r="I1342" s="311"/>
      <c r="J1342" s="311">
        <v>25000000</v>
      </c>
      <c r="K1342" s="311">
        <v>25000000</v>
      </c>
      <c r="L1342" s="311">
        <v>25000000</v>
      </c>
      <c r="M1342" s="789">
        <f t="shared" si="316"/>
        <v>75000000</v>
      </c>
    </row>
    <row r="1343" spans="1:13" x14ac:dyDescent="0.45">
      <c r="A1343" s="785">
        <v>220205</v>
      </c>
      <c r="B1343" s="786"/>
      <c r="C1343" s="787"/>
      <c r="D1343" s="787"/>
      <c r="E1343" s="786"/>
      <c r="F1343" s="788" t="s">
        <v>49</v>
      </c>
      <c r="G1343" s="358">
        <f t="shared" ref="G1343:L1343" si="320">G1344+G1345</f>
        <v>700000000</v>
      </c>
      <c r="H1343" s="358">
        <f t="shared" si="320"/>
        <v>0</v>
      </c>
      <c r="I1343" s="358"/>
      <c r="J1343" s="358">
        <f t="shared" si="320"/>
        <v>700000000</v>
      </c>
      <c r="K1343" s="358">
        <f t="shared" si="320"/>
        <v>700000000</v>
      </c>
      <c r="L1343" s="358">
        <f t="shared" si="320"/>
        <v>700000000</v>
      </c>
      <c r="M1343" s="789">
        <f t="shared" si="316"/>
        <v>2100000000</v>
      </c>
    </row>
    <row r="1344" spans="1:13" x14ac:dyDescent="0.45">
      <c r="A1344" s="790">
        <v>22020501</v>
      </c>
      <c r="B1344" s="791"/>
      <c r="C1344" s="792"/>
      <c r="D1344" s="792"/>
      <c r="E1344" s="791"/>
      <c r="F1344" s="793" t="s">
        <v>50</v>
      </c>
      <c r="G1344" s="311">
        <v>340000000</v>
      </c>
      <c r="H1344" s="311"/>
      <c r="I1344" s="311"/>
      <c r="J1344" s="311">
        <v>340000000</v>
      </c>
      <c r="K1344" s="311">
        <v>340000000</v>
      </c>
      <c r="L1344" s="311">
        <v>340000000</v>
      </c>
      <c r="M1344" s="789">
        <f t="shared" si="316"/>
        <v>1020000000</v>
      </c>
    </row>
    <row r="1345" spans="1:13" x14ac:dyDescent="0.45">
      <c r="A1345" s="790">
        <v>22020502</v>
      </c>
      <c r="B1345" s="791"/>
      <c r="C1345" s="792"/>
      <c r="D1345" s="792"/>
      <c r="E1345" s="791"/>
      <c r="F1345" s="793" t="s">
        <v>222</v>
      </c>
      <c r="G1345" s="311">
        <v>360000000</v>
      </c>
      <c r="H1345" s="311"/>
      <c r="I1345" s="311"/>
      <c r="J1345" s="311">
        <v>360000000</v>
      </c>
      <c r="K1345" s="311">
        <v>360000000</v>
      </c>
      <c r="L1345" s="311">
        <v>360000000</v>
      </c>
      <c r="M1345" s="789">
        <f t="shared" si="316"/>
        <v>1080000000</v>
      </c>
    </row>
    <row r="1346" spans="1:13" x14ac:dyDescent="0.45">
      <c r="A1346" s="785">
        <v>220206</v>
      </c>
      <c r="B1346" s="786"/>
      <c r="C1346" s="787"/>
      <c r="D1346" s="787"/>
      <c r="E1346" s="786"/>
      <c r="F1346" s="788" t="s">
        <v>51</v>
      </c>
      <c r="G1346" s="358">
        <f>SUM(G1347:G1348)</f>
        <v>283000000</v>
      </c>
      <c r="H1346" s="358">
        <f>SUM(H1347:H1348)</f>
        <v>0</v>
      </c>
      <c r="I1346" s="358"/>
      <c r="J1346" s="358">
        <f>SUM(J1347:J1348)</f>
        <v>283000000</v>
      </c>
      <c r="K1346" s="358">
        <f>SUM(K1347:K1348)</f>
        <v>283000000</v>
      </c>
      <c r="L1346" s="358">
        <f>SUM(L1347:L1348)</f>
        <v>283000000</v>
      </c>
      <c r="M1346" s="789">
        <f t="shared" si="316"/>
        <v>849000000</v>
      </c>
    </row>
    <row r="1347" spans="1:13" x14ac:dyDescent="0.45">
      <c r="A1347" s="790">
        <v>22020601</v>
      </c>
      <c r="B1347" s="791"/>
      <c r="C1347" s="792"/>
      <c r="D1347" s="792"/>
      <c r="E1347" s="791"/>
      <c r="F1347" s="793" t="s">
        <v>52</v>
      </c>
      <c r="G1347" s="311">
        <v>33000000</v>
      </c>
      <c r="H1347" s="311"/>
      <c r="I1347" s="311"/>
      <c r="J1347" s="311">
        <v>33000000</v>
      </c>
      <c r="K1347" s="311">
        <v>33000000</v>
      </c>
      <c r="L1347" s="311">
        <v>33000000</v>
      </c>
      <c r="M1347" s="789">
        <f t="shared" si="316"/>
        <v>99000000</v>
      </c>
    </row>
    <row r="1348" spans="1:13" x14ac:dyDescent="0.45">
      <c r="A1348" s="790">
        <v>22020605</v>
      </c>
      <c r="B1348" s="791"/>
      <c r="C1348" s="792"/>
      <c r="D1348" s="792"/>
      <c r="E1348" s="791"/>
      <c r="F1348" s="793" t="s">
        <v>53</v>
      </c>
      <c r="G1348" s="311">
        <v>250000000</v>
      </c>
      <c r="H1348" s="311"/>
      <c r="I1348" s="311"/>
      <c r="J1348" s="311">
        <v>250000000</v>
      </c>
      <c r="K1348" s="311">
        <v>250000000</v>
      </c>
      <c r="L1348" s="311">
        <v>250000000</v>
      </c>
      <c r="M1348" s="789">
        <f t="shared" si="316"/>
        <v>750000000</v>
      </c>
    </row>
    <row r="1349" spans="1:13" ht="37" x14ac:dyDescent="0.45">
      <c r="A1349" s="785">
        <v>220207</v>
      </c>
      <c r="B1349" s="786"/>
      <c r="C1349" s="787"/>
      <c r="D1349" s="787"/>
      <c r="E1349" s="786"/>
      <c r="F1349" s="788" t="s">
        <v>268</v>
      </c>
      <c r="G1349" s="358">
        <f>SUM(G1350:G1350)</f>
        <v>155000000</v>
      </c>
      <c r="H1349" s="358">
        <f>SUM(H1350:H1350)</f>
        <v>0</v>
      </c>
      <c r="I1349" s="358"/>
      <c r="J1349" s="358">
        <f>SUM(J1350:J1350)</f>
        <v>155000000</v>
      </c>
      <c r="K1349" s="358">
        <f>SUM(K1350:K1350)</f>
        <v>155000000</v>
      </c>
      <c r="L1349" s="358">
        <f>SUM(L1350:L1350)</f>
        <v>155000000</v>
      </c>
      <c r="M1349" s="789">
        <f t="shared" si="316"/>
        <v>465000000</v>
      </c>
    </row>
    <row r="1350" spans="1:13" x14ac:dyDescent="0.45">
      <c r="A1350" s="790">
        <v>22020701</v>
      </c>
      <c r="B1350" s="791"/>
      <c r="C1350" s="792"/>
      <c r="D1350" s="792"/>
      <c r="E1350" s="791"/>
      <c r="F1350" s="793" t="s">
        <v>269</v>
      </c>
      <c r="G1350" s="311">
        <v>155000000</v>
      </c>
      <c r="H1350" s="311"/>
      <c r="I1350" s="311"/>
      <c r="J1350" s="311">
        <v>155000000</v>
      </c>
      <c r="K1350" s="311">
        <v>155000000</v>
      </c>
      <c r="L1350" s="311">
        <v>155000000</v>
      </c>
      <c r="M1350" s="789">
        <f t="shared" si="316"/>
        <v>465000000</v>
      </c>
    </row>
    <row r="1351" spans="1:13" x14ac:dyDescent="0.45">
      <c r="A1351" s="785">
        <v>220208</v>
      </c>
      <c r="B1351" s="786"/>
      <c r="C1351" s="787"/>
      <c r="D1351" s="787"/>
      <c r="E1351" s="786"/>
      <c r="F1351" s="788" t="s">
        <v>54</v>
      </c>
      <c r="G1351" s="358">
        <f>SUM(G1352:G1353)</f>
        <v>140000000</v>
      </c>
      <c r="H1351" s="358">
        <f>SUM(H1352:H1353)</f>
        <v>0</v>
      </c>
      <c r="I1351" s="358"/>
      <c r="J1351" s="358">
        <f>SUM(J1352:J1353)</f>
        <v>140000000</v>
      </c>
      <c r="K1351" s="358">
        <f>SUM(K1352:K1353)</f>
        <v>140000000</v>
      </c>
      <c r="L1351" s="358">
        <f>SUM(L1352:L1353)</f>
        <v>140000000</v>
      </c>
      <c r="M1351" s="789">
        <f t="shared" si="316"/>
        <v>420000000</v>
      </c>
    </row>
    <row r="1352" spans="1:13" x14ac:dyDescent="0.45">
      <c r="A1352" s="790">
        <v>22020801</v>
      </c>
      <c r="B1352" s="791"/>
      <c r="C1352" s="792"/>
      <c r="D1352" s="792"/>
      <c r="E1352" s="791"/>
      <c r="F1352" s="793" t="s">
        <v>55</v>
      </c>
      <c r="G1352" s="311">
        <v>130000000</v>
      </c>
      <c r="H1352" s="311"/>
      <c r="I1352" s="311"/>
      <c r="J1352" s="311">
        <v>130000000</v>
      </c>
      <c r="K1352" s="311">
        <v>130000000</v>
      </c>
      <c r="L1352" s="311">
        <v>130000000</v>
      </c>
      <c r="M1352" s="789">
        <f t="shared" si="316"/>
        <v>390000000</v>
      </c>
    </row>
    <row r="1353" spans="1:13" x14ac:dyDescent="0.45">
      <c r="A1353" s="790">
        <v>22020805</v>
      </c>
      <c r="B1353" s="791"/>
      <c r="C1353" s="792"/>
      <c r="D1353" s="792"/>
      <c r="E1353" s="791"/>
      <c r="F1353" s="793" t="s">
        <v>436</v>
      </c>
      <c r="G1353" s="311">
        <v>10000000</v>
      </c>
      <c r="H1353" s="311"/>
      <c r="I1353" s="311"/>
      <c r="J1353" s="311">
        <v>10000000</v>
      </c>
      <c r="K1353" s="311">
        <v>10000000</v>
      </c>
      <c r="L1353" s="311">
        <v>10000000</v>
      </c>
      <c r="M1353" s="789">
        <f t="shared" si="316"/>
        <v>30000000</v>
      </c>
    </row>
    <row r="1354" spans="1:13" x14ac:dyDescent="0.45">
      <c r="A1354" s="785">
        <v>220210</v>
      </c>
      <c r="B1354" s="786"/>
      <c r="C1354" s="787"/>
      <c r="D1354" s="787"/>
      <c r="E1354" s="786"/>
      <c r="F1354" s="788" t="s">
        <v>57</v>
      </c>
      <c r="G1354" s="358">
        <f>SUM(G1355:G1360)</f>
        <v>282000000</v>
      </c>
      <c r="H1354" s="358">
        <f>SUM(H1355:H1360)</f>
        <v>0</v>
      </c>
      <c r="I1354" s="358"/>
      <c r="J1354" s="358">
        <f>SUM(J1355:J1360)</f>
        <v>282000000</v>
      </c>
      <c r="K1354" s="358">
        <f>SUM(K1355:K1360)</f>
        <v>282000000</v>
      </c>
      <c r="L1354" s="358">
        <f>SUM(L1355:L1360)</f>
        <v>282000000</v>
      </c>
      <c r="M1354" s="789">
        <f t="shared" si="316"/>
        <v>846000000</v>
      </c>
    </row>
    <row r="1355" spans="1:13" x14ac:dyDescent="0.45">
      <c r="A1355" s="790">
        <v>22021001</v>
      </c>
      <c r="B1355" s="791"/>
      <c r="C1355" s="792"/>
      <c r="D1355" s="792"/>
      <c r="E1355" s="791"/>
      <c r="F1355" s="793" t="s">
        <v>58</v>
      </c>
      <c r="G1355" s="311">
        <v>40000000</v>
      </c>
      <c r="H1355" s="311"/>
      <c r="I1355" s="311"/>
      <c r="J1355" s="311">
        <v>40000000</v>
      </c>
      <c r="K1355" s="311">
        <v>40000000</v>
      </c>
      <c r="L1355" s="311">
        <v>40000000</v>
      </c>
      <c r="M1355" s="789">
        <f t="shared" si="316"/>
        <v>120000000</v>
      </c>
    </row>
    <row r="1356" spans="1:13" x14ac:dyDescent="0.45">
      <c r="A1356" s="790">
        <v>22021002</v>
      </c>
      <c r="B1356" s="791"/>
      <c r="C1356" s="792"/>
      <c r="D1356" s="792"/>
      <c r="E1356" s="791"/>
      <c r="F1356" s="793" t="s">
        <v>59</v>
      </c>
      <c r="G1356" s="311">
        <v>120000000</v>
      </c>
      <c r="H1356" s="311"/>
      <c r="I1356" s="311"/>
      <c r="J1356" s="311">
        <v>120000000</v>
      </c>
      <c r="K1356" s="311">
        <v>120000000</v>
      </c>
      <c r="L1356" s="311">
        <v>120000000</v>
      </c>
      <c r="M1356" s="789">
        <f t="shared" si="316"/>
        <v>360000000</v>
      </c>
    </row>
    <row r="1357" spans="1:13" x14ac:dyDescent="0.45">
      <c r="A1357" s="790">
        <v>22021003</v>
      </c>
      <c r="B1357" s="791"/>
      <c r="C1357" s="792"/>
      <c r="D1357" s="792"/>
      <c r="E1357" s="791"/>
      <c r="F1357" s="793" t="s">
        <v>60</v>
      </c>
      <c r="G1357" s="311">
        <v>22000000</v>
      </c>
      <c r="H1357" s="311"/>
      <c r="I1357" s="311"/>
      <c r="J1357" s="311">
        <v>22000000</v>
      </c>
      <c r="K1357" s="311">
        <v>22000000</v>
      </c>
      <c r="L1357" s="311">
        <v>22000000</v>
      </c>
      <c r="M1357" s="789">
        <f t="shared" si="316"/>
        <v>66000000</v>
      </c>
    </row>
    <row r="1358" spans="1:13" x14ac:dyDescent="0.45">
      <c r="A1358" s="790">
        <v>22021004</v>
      </c>
      <c r="B1358" s="791"/>
      <c r="C1358" s="792"/>
      <c r="D1358" s="792"/>
      <c r="E1358" s="791"/>
      <c r="F1358" s="793" t="s">
        <v>61</v>
      </c>
      <c r="G1358" s="311">
        <v>10000000</v>
      </c>
      <c r="H1358" s="311"/>
      <c r="I1358" s="311"/>
      <c r="J1358" s="311">
        <v>10000000</v>
      </c>
      <c r="K1358" s="311">
        <v>10000000</v>
      </c>
      <c r="L1358" s="311">
        <v>10000000</v>
      </c>
      <c r="M1358" s="789">
        <f t="shared" si="316"/>
        <v>30000000</v>
      </c>
    </row>
    <row r="1359" spans="1:13" x14ac:dyDescent="0.45">
      <c r="A1359" s="790">
        <v>22021006</v>
      </c>
      <c r="B1359" s="791"/>
      <c r="C1359" s="792"/>
      <c r="D1359" s="792"/>
      <c r="E1359" s="791"/>
      <c r="F1359" s="793" t="s">
        <v>62</v>
      </c>
      <c r="G1359" s="311">
        <v>40000000</v>
      </c>
      <c r="H1359" s="311"/>
      <c r="I1359" s="311"/>
      <c r="J1359" s="311">
        <v>40000000</v>
      </c>
      <c r="K1359" s="311">
        <v>40000000</v>
      </c>
      <c r="L1359" s="311">
        <v>40000000</v>
      </c>
      <c r="M1359" s="789">
        <f t="shared" si="316"/>
        <v>120000000</v>
      </c>
    </row>
    <row r="1360" spans="1:13" ht="37" x14ac:dyDescent="0.45">
      <c r="A1360" s="790">
        <v>22021014</v>
      </c>
      <c r="B1360" s="791"/>
      <c r="C1360" s="792"/>
      <c r="D1360" s="792"/>
      <c r="E1360" s="791"/>
      <c r="F1360" s="793" t="s">
        <v>224</v>
      </c>
      <c r="G1360" s="311">
        <v>50000000</v>
      </c>
      <c r="H1360" s="311"/>
      <c r="I1360" s="311"/>
      <c r="J1360" s="311">
        <v>50000000</v>
      </c>
      <c r="K1360" s="311">
        <v>50000000</v>
      </c>
      <c r="L1360" s="311">
        <v>50000000</v>
      </c>
      <c r="M1360" s="789">
        <f t="shared" si="316"/>
        <v>150000000</v>
      </c>
    </row>
    <row r="1361" spans="1:13" x14ac:dyDescent="0.45">
      <c r="F1361" s="817" t="s">
        <v>85</v>
      </c>
    </row>
    <row r="1362" spans="1:13" x14ac:dyDescent="0.45">
      <c r="F1362" s="810" t="s">
        <v>86</v>
      </c>
      <c r="G1362" s="819"/>
      <c r="H1362" s="819"/>
      <c r="I1362" s="819"/>
      <c r="J1362" s="819"/>
      <c r="K1362" s="819"/>
      <c r="L1362" s="819"/>
      <c r="M1362" s="820"/>
    </row>
    <row r="1363" spans="1:13" x14ac:dyDescent="0.45">
      <c r="F1363" s="810" t="s">
        <v>87</v>
      </c>
      <c r="G1363" s="819">
        <f>SUM(G1330)</f>
        <v>3000000000</v>
      </c>
      <c r="H1363" s="819">
        <f t="shared" ref="H1363:L1363" si="321">SUM(H1330)</f>
        <v>0</v>
      </c>
      <c r="I1363" s="819">
        <f t="shared" si="321"/>
        <v>0</v>
      </c>
      <c r="J1363" s="819">
        <f t="shared" si="321"/>
        <v>3000000000</v>
      </c>
      <c r="K1363" s="819">
        <f t="shared" si="321"/>
        <v>3000000000</v>
      </c>
      <c r="L1363" s="819">
        <f t="shared" si="321"/>
        <v>3000000000</v>
      </c>
      <c r="M1363" s="820">
        <f>SUM(J1363:L1363)</f>
        <v>9000000000</v>
      </c>
    </row>
    <row r="1364" spans="1:13" x14ac:dyDescent="0.45">
      <c r="F1364" s="810" t="s">
        <v>69</v>
      </c>
      <c r="G1364" s="819"/>
      <c r="H1364" s="819"/>
      <c r="I1364" s="819"/>
      <c r="J1364" s="819"/>
      <c r="K1364" s="819"/>
      <c r="L1364" s="819"/>
      <c r="M1364" s="820"/>
    </row>
    <row r="1365" spans="1:13" x14ac:dyDescent="0.45">
      <c r="F1365" s="810"/>
      <c r="G1365" s="797"/>
      <c r="H1365" s="797"/>
      <c r="I1365" s="797"/>
      <c r="J1365" s="797"/>
      <c r="K1365" s="797"/>
      <c r="L1365" s="797"/>
      <c r="M1365" s="821"/>
    </row>
    <row r="1366" spans="1:13" x14ac:dyDescent="0.45">
      <c r="F1366" s="810" t="s">
        <v>88</v>
      </c>
      <c r="G1366" s="822">
        <f>SUM(G1362:G1365)</f>
        <v>3000000000</v>
      </c>
      <c r="H1366" s="822">
        <f t="shared" ref="H1366:M1366" si="322">SUM(H1362:H1365)</f>
        <v>0</v>
      </c>
      <c r="I1366" s="822">
        <f t="shared" si="322"/>
        <v>0</v>
      </c>
      <c r="J1366" s="822">
        <f t="shared" si="322"/>
        <v>3000000000</v>
      </c>
      <c r="K1366" s="822">
        <f t="shared" si="322"/>
        <v>3000000000</v>
      </c>
      <c r="L1366" s="822">
        <f t="shared" si="322"/>
        <v>3000000000</v>
      </c>
      <c r="M1366" s="823">
        <f t="shared" si="322"/>
        <v>9000000000</v>
      </c>
    </row>
    <row r="1369" spans="1:13" x14ac:dyDescent="0.45">
      <c r="A1369" s="931" t="s">
        <v>0</v>
      </c>
      <c r="B1369" s="931"/>
      <c r="C1369" s="931"/>
      <c r="D1369" s="931"/>
      <c r="E1369" s="931"/>
      <c r="F1369" s="931"/>
      <c r="G1369" s="931"/>
      <c r="H1369" s="931"/>
      <c r="I1369" s="931"/>
      <c r="J1369" s="931"/>
      <c r="K1369" s="931"/>
      <c r="L1369" s="931"/>
      <c r="M1369" s="931"/>
    </row>
    <row r="1370" spans="1:13" x14ac:dyDescent="0.45">
      <c r="A1370" s="930" t="s">
        <v>1356</v>
      </c>
      <c r="B1370" s="930"/>
      <c r="C1370" s="930"/>
      <c r="D1370" s="930"/>
      <c r="E1370" s="930"/>
      <c r="F1370" s="930"/>
      <c r="G1370" s="930"/>
      <c r="H1370" s="930"/>
      <c r="I1370" s="930"/>
      <c r="J1370" s="930"/>
      <c r="K1370" s="930"/>
      <c r="L1370" s="930"/>
      <c r="M1370" s="930"/>
    </row>
    <row r="1371" spans="1:13" ht="74" x14ac:dyDescent="0.45">
      <c r="A1371" s="781" t="s">
        <v>1</v>
      </c>
      <c r="B1371" s="781" t="s">
        <v>2</v>
      </c>
      <c r="C1371" s="781" t="s">
        <v>3</v>
      </c>
      <c r="D1371" s="781" t="s">
        <v>4</v>
      </c>
      <c r="E1371" s="781" t="s">
        <v>5</v>
      </c>
      <c r="F1371" s="783" t="s">
        <v>6</v>
      </c>
      <c r="G1371" s="781" t="s">
        <v>7</v>
      </c>
      <c r="H1371" s="781" t="s">
        <v>8</v>
      </c>
      <c r="I1371" s="781"/>
      <c r="J1371" s="781" t="s">
        <v>9</v>
      </c>
      <c r="K1371" s="781" t="s">
        <v>10</v>
      </c>
      <c r="L1371" s="781" t="s">
        <v>11</v>
      </c>
      <c r="M1371" s="784" t="s">
        <v>12</v>
      </c>
    </row>
    <row r="1372" spans="1:13" x14ac:dyDescent="0.45">
      <c r="A1372" s="790"/>
      <c r="B1372" s="791"/>
      <c r="C1372" s="792"/>
      <c r="D1372" s="792"/>
      <c r="E1372" s="791"/>
      <c r="F1372" s="793"/>
      <c r="G1372" s="311"/>
      <c r="H1372" s="311"/>
      <c r="I1372" s="311"/>
      <c r="J1372" s="311"/>
      <c r="K1372" s="311"/>
      <c r="L1372" s="311"/>
      <c r="M1372" s="81"/>
    </row>
    <row r="1373" spans="1:13" x14ac:dyDescent="0.45">
      <c r="A1373" s="785">
        <v>2</v>
      </c>
      <c r="B1373" s="786"/>
      <c r="C1373" s="787"/>
      <c r="D1373" s="787"/>
      <c r="E1373" s="786"/>
      <c r="F1373" s="788" t="s">
        <v>18</v>
      </c>
      <c r="G1373" s="358"/>
      <c r="H1373" s="358"/>
      <c r="I1373" s="358"/>
      <c r="J1373" s="358"/>
      <c r="K1373" s="358"/>
      <c r="L1373" s="358"/>
      <c r="M1373" s="789">
        <f>J1373+K1373+L1373</f>
        <v>0</v>
      </c>
    </row>
    <row r="1374" spans="1:13" x14ac:dyDescent="0.45">
      <c r="A1374" s="785">
        <v>2202</v>
      </c>
      <c r="B1374" s="786"/>
      <c r="C1374" s="787"/>
      <c r="D1374" s="787"/>
      <c r="E1374" s="786"/>
      <c r="F1374" s="788" t="s">
        <v>27</v>
      </c>
      <c r="G1374" s="358">
        <f>G1375+G1377+G1383+G1392+G1401+G1404+G1407+G1411</f>
        <v>310000000</v>
      </c>
      <c r="H1374" s="358">
        <f t="shared" ref="H1374:L1374" si="323">H1375+H1377+H1383+H1392+H1401+H1404+H1407+H1411</f>
        <v>0</v>
      </c>
      <c r="I1374" s="358">
        <f t="shared" si="323"/>
        <v>0</v>
      </c>
      <c r="J1374" s="358">
        <f t="shared" si="323"/>
        <v>310000000</v>
      </c>
      <c r="K1374" s="358">
        <f t="shared" si="323"/>
        <v>310000000</v>
      </c>
      <c r="L1374" s="358">
        <f t="shared" si="323"/>
        <v>310000000</v>
      </c>
      <c r="M1374" s="789">
        <f t="shared" ref="M1374:M1418" si="324">J1374+K1374+L1374</f>
        <v>930000000</v>
      </c>
    </row>
    <row r="1375" spans="1:13" x14ac:dyDescent="0.45">
      <c r="A1375" s="785">
        <v>220201</v>
      </c>
      <c r="B1375" s="786"/>
      <c r="C1375" s="787"/>
      <c r="D1375" s="787"/>
      <c r="E1375" s="786"/>
      <c r="F1375" s="788" t="s">
        <v>28</v>
      </c>
      <c r="G1375" s="358">
        <f>SUM(G1376:G1376)</f>
        <v>8000000</v>
      </c>
      <c r="H1375" s="358">
        <f>SUM(H1376:H1376)</f>
        <v>0</v>
      </c>
      <c r="I1375" s="358"/>
      <c r="J1375" s="358">
        <f>SUM(J1376:J1376)</f>
        <v>8000000</v>
      </c>
      <c r="K1375" s="358">
        <f>SUM(K1376:K1376)</f>
        <v>8000000</v>
      </c>
      <c r="L1375" s="358">
        <f>SUM(L1376:L1376)</f>
        <v>8000000</v>
      </c>
      <c r="M1375" s="789">
        <f t="shared" si="324"/>
        <v>24000000</v>
      </c>
    </row>
    <row r="1376" spans="1:13" x14ac:dyDescent="0.45">
      <c r="A1376" s="790">
        <v>22020102</v>
      </c>
      <c r="B1376" s="791"/>
      <c r="C1376" s="792"/>
      <c r="D1376" s="792"/>
      <c r="E1376" s="791"/>
      <c r="F1376" s="793" t="s">
        <v>30</v>
      </c>
      <c r="G1376" s="311">
        <v>8000000</v>
      </c>
      <c r="H1376" s="311"/>
      <c r="I1376" s="311"/>
      <c r="J1376" s="311">
        <v>8000000</v>
      </c>
      <c r="K1376" s="311">
        <v>8000000</v>
      </c>
      <c r="L1376" s="311">
        <v>8000000</v>
      </c>
      <c r="M1376" s="789">
        <f t="shared" si="324"/>
        <v>24000000</v>
      </c>
    </row>
    <row r="1377" spans="1:13" x14ac:dyDescent="0.45">
      <c r="A1377" s="785">
        <v>220202</v>
      </c>
      <c r="B1377" s="786"/>
      <c r="C1377" s="787"/>
      <c r="D1377" s="787"/>
      <c r="E1377" s="786"/>
      <c r="F1377" s="788" t="s">
        <v>31</v>
      </c>
      <c r="G1377" s="358">
        <f>SUM(G1378:G1382)</f>
        <v>33800000</v>
      </c>
      <c r="H1377" s="358">
        <f>SUM(H1378:H1382)</f>
        <v>0</v>
      </c>
      <c r="I1377" s="358"/>
      <c r="J1377" s="358">
        <f>SUM(J1378:J1382)</f>
        <v>33800000</v>
      </c>
      <c r="K1377" s="358">
        <f>SUM(K1378:K1382)</f>
        <v>33800000</v>
      </c>
      <c r="L1377" s="358">
        <f>SUM(L1378:L1382)</f>
        <v>33800000</v>
      </c>
      <c r="M1377" s="789">
        <f t="shared" si="324"/>
        <v>101400000</v>
      </c>
    </row>
    <row r="1378" spans="1:13" x14ac:dyDescent="0.45">
      <c r="A1378" s="790">
        <v>22020202</v>
      </c>
      <c r="B1378" s="791"/>
      <c r="C1378" s="792"/>
      <c r="D1378" s="792"/>
      <c r="E1378" s="791"/>
      <c r="F1378" s="793" t="s">
        <v>33</v>
      </c>
      <c r="G1378" s="311">
        <v>10000000</v>
      </c>
      <c r="H1378" s="311"/>
      <c r="I1378" s="311"/>
      <c r="J1378" s="311">
        <v>10000000</v>
      </c>
      <c r="K1378" s="311">
        <v>10000000</v>
      </c>
      <c r="L1378" s="311">
        <v>10000000</v>
      </c>
      <c r="M1378" s="789">
        <f t="shared" si="324"/>
        <v>30000000</v>
      </c>
    </row>
    <row r="1379" spans="1:13" x14ac:dyDescent="0.45">
      <c r="A1379" s="790">
        <v>22020203</v>
      </c>
      <c r="B1379" s="791"/>
      <c r="C1379" s="792"/>
      <c r="D1379" s="792"/>
      <c r="E1379" s="791"/>
      <c r="F1379" s="793" t="s">
        <v>34</v>
      </c>
      <c r="G1379" s="311">
        <v>4000000</v>
      </c>
      <c r="H1379" s="311"/>
      <c r="I1379" s="311"/>
      <c r="J1379" s="311">
        <v>4000000</v>
      </c>
      <c r="K1379" s="311">
        <v>4000000</v>
      </c>
      <c r="L1379" s="311">
        <v>4000000</v>
      </c>
      <c r="M1379" s="789">
        <f t="shared" si="324"/>
        <v>12000000</v>
      </c>
    </row>
    <row r="1380" spans="1:13" x14ac:dyDescent="0.45">
      <c r="A1380" s="790">
        <v>22020204</v>
      </c>
      <c r="B1380" s="791"/>
      <c r="C1380" s="792"/>
      <c r="D1380" s="792"/>
      <c r="E1380" s="791"/>
      <c r="F1380" s="793" t="s">
        <v>316</v>
      </c>
      <c r="G1380" s="311">
        <v>8000000</v>
      </c>
      <c r="H1380" s="311"/>
      <c r="I1380" s="311"/>
      <c r="J1380" s="311">
        <v>8000000</v>
      </c>
      <c r="K1380" s="311">
        <v>8000000</v>
      </c>
      <c r="L1380" s="311">
        <v>8000000</v>
      </c>
      <c r="M1380" s="789">
        <f t="shared" si="324"/>
        <v>24000000</v>
      </c>
    </row>
    <row r="1381" spans="1:13" x14ac:dyDescent="0.45">
      <c r="A1381" s="790">
        <v>22020206</v>
      </c>
      <c r="B1381" s="791"/>
      <c r="C1381" s="792"/>
      <c r="D1381" s="792"/>
      <c r="E1381" s="791"/>
      <c r="F1381" s="793" t="s">
        <v>36</v>
      </c>
      <c r="G1381" s="311">
        <v>1800000</v>
      </c>
      <c r="H1381" s="311"/>
      <c r="I1381" s="311"/>
      <c r="J1381" s="311">
        <v>1800000</v>
      </c>
      <c r="K1381" s="311">
        <v>1800000</v>
      </c>
      <c r="L1381" s="311">
        <v>1800000</v>
      </c>
      <c r="M1381" s="789">
        <f t="shared" si="324"/>
        <v>5400000</v>
      </c>
    </row>
    <row r="1382" spans="1:13" ht="37" x14ac:dyDescent="0.45">
      <c r="A1382" s="790">
        <v>22020209</v>
      </c>
      <c r="B1382" s="791"/>
      <c r="C1382" s="792"/>
      <c r="D1382" s="792"/>
      <c r="E1382" s="791"/>
      <c r="F1382" s="793" t="s">
        <v>323</v>
      </c>
      <c r="G1382" s="311">
        <v>10000000</v>
      </c>
      <c r="H1382" s="311"/>
      <c r="I1382" s="311"/>
      <c r="J1382" s="311">
        <v>10000000</v>
      </c>
      <c r="K1382" s="311">
        <v>10000000</v>
      </c>
      <c r="L1382" s="311">
        <v>10000000</v>
      </c>
      <c r="M1382" s="789">
        <f t="shared" si="324"/>
        <v>30000000</v>
      </c>
    </row>
    <row r="1383" spans="1:13" x14ac:dyDescent="0.45">
      <c r="A1383" s="785">
        <v>220203</v>
      </c>
      <c r="B1383" s="786"/>
      <c r="C1383" s="787"/>
      <c r="D1383" s="787"/>
      <c r="E1383" s="786"/>
      <c r="F1383" s="788" t="s">
        <v>37</v>
      </c>
      <c r="G1383" s="358">
        <f>SUM(G1384:G1391)</f>
        <v>75000000</v>
      </c>
      <c r="H1383" s="358">
        <f>SUM(H1384:H1391)</f>
        <v>0</v>
      </c>
      <c r="I1383" s="358"/>
      <c r="J1383" s="358">
        <f>SUM(J1384:J1391)</f>
        <v>75000000</v>
      </c>
      <c r="K1383" s="358">
        <f>SUM(K1384:K1391)</f>
        <v>75000000</v>
      </c>
      <c r="L1383" s="358">
        <f>SUM(L1384:L1391)</f>
        <v>75000000</v>
      </c>
      <c r="M1383" s="789">
        <f t="shared" si="324"/>
        <v>225000000</v>
      </c>
    </row>
    <row r="1384" spans="1:13" ht="37" x14ac:dyDescent="0.45">
      <c r="A1384" s="790">
        <v>22020301</v>
      </c>
      <c r="B1384" s="791"/>
      <c r="C1384" s="792"/>
      <c r="D1384" s="792"/>
      <c r="E1384" s="791"/>
      <c r="F1384" s="793" t="s">
        <v>38</v>
      </c>
      <c r="G1384" s="311">
        <v>8000000</v>
      </c>
      <c r="H1384" s="311"/>
      <c r="I1384" s="311"/>
      <c r="J1384" s="311">
        <v>8000000</v>
      </c>
      <c r="K1384" s="311">
        <v>8000000</v>
      </c>
      <c r="L1384" s="311">
        <v>8000000</v>
      </c>
      <c r="M1384" s="789">
        <f t="shared" si="324"/>
        <v>24000000</v>
      </c>
    </row>
    <row r="1385" spans="1:13" x14ac:dyDescent="0.45">
      <c r="A1385" s="790">
        <v>22020302</v>
      </c>
      <c r="B1385" s="791"/>
      <c r="C1385" s="792"/>
      <c r="D1385" s="792"/>
      <c r="E1385" s="791"/>
      <c r="F1385" s="793" t="s">
        <v>39</v>
      </c>
      <c r="G1385" s="311">
        <v>6000000</v>
      </c>
      <c r="H1385" s="311"/>
      <c r="I1385" s="311"/>
      <c r="J1385" s="311">
        <v>6000000</v>
      </c>
      <c r="K1385" s="311">
        <v>6000000</v>
      </c>
      <c r="L1385" s="311">
        <v>6000000</v>
      </c>
      <c r="M1385" s="789">
        <f t="shared" si="324"/>
        <v>18000000</v>
      </c>
    </row>
    <row r="1386" spans="1:13" x14ac:dyDescent="0.45">
      <c r="A1386" s="790">
        <v>22020303</v>
      </c>
      <c r="B1386" s="791"/>
      <c r="C1386" s="792"/>
      <c r="D1386" s="792"/>
      <c r="E1386" s="791"/>
      <c r="F1386" s="793" t="s">
        <v>40</v>
      </c>
      <c r="G1386" s="311">
        <v>5000000</v>
      </c>
      <c r="H1386" s="311"/>
      <c r="I1386" s="311"/>
      <c r="J1386" s="311">
        <v>5000000</v>
      </c>
      <c r="K1386" s="311">
        <v>5000000</v>
      </c>
      <c r="L1386" s="311">
        <v>5000000</v>
      </c>
      <c r="M1386" s="789">
        <f t="shared" si="324"/>
        <v>15000000</v>
      </c>
    </row>
    <row r="1387" spans="1:13" x14ac:dyDescent="0.45">
      <c r="A1387" s="790">
        <v>22020304</v>
      </c>
      <c r="B1387" s="791"/>
      <c r="C1387" s="792"/>
      <c r="D1387" s="792"/>
      <c r="E1387" s="791"/>
      <c r="F1387" s="793" t="s">
        <v>413</v>
      </c>
      <c r="G1387" s="311">
        <v>4000000</v>
      </c>
      <c r="H1387" s="311"/>
      <c r="I1387" s="311"/>
      <c r="J1387" s="311">
        <v>4000000</v>
      </c>
      <c r="K1387" s="311">
        <v>4000000</v>
      </c>
      <c r="L1387" s="311">
        <v>4000000</v>
      </c>
      <c r="M1387" s="789">
        <f t="shared" si="324"/>
        <v>12000000</v>
      </c>
    </row>
    <row r="1388" spans="1:13" x14ac:dyDescent="0.45">
      <c r="A1388" s="790">
        <v>22020305</v>
      </c>
      <c r="B1388" s="791"/>
      <c r="C1388" s="792"/>
      <c r="D1388" s="792"/>
      <c r="E1388" s="791"/>
      <c r="F1388" s="793" t="s">
        <v>41</v>
      </c>
      <c r="G1388" s="311">
        <v>10000000</v>
      </c>
      <c r="H1388" s="311"/>
      <c r="I1388" s="311"/>
      <c r="J1388" s="311">
        <v>10000000</v>
      </c>
      <c r="K1388" s="311">
        <v>10000000</v>
      </c>
      <c r="L1388" s="311">
        <v>10000000</v>
      </c>
      <c r="M1388" s="789">
        <f t="shared" si="324"/>
        <v>30000000</v>
      </c>
    </row>
    <row r="1389" spans="1:13" x14ac:dyDescent="0.45">
      <c r="A1389" s="790">
        <v>22020306</v>
      </c>
      <c r="B1389" s="791"/>
      <c r="C1389" s="792"/>
      <c r="D1389" s="792"/>
      <c r="E1389" s="791"/>
      <c r="F1389" s="793" t="s">
        <v>314</v>
      </c>
      <c r="G1389" s="311">
        <v>4000000</v>
      </c>
      <c r="H1389" s="311"/>
      <c r="I1389" s="311"/>
      <c r="J1389" s="311">
        <v>4000000</v>
      </c>
      <c r="K1389" s="311">
        <v>4000000</v>
      </c>
      <c r="L1389" s="311">
        <v>4000000</v>
      </c>
      <c r="M1389" s="789">
        <f t="shared" si="324"/>
        <v>12000000</v>
      </c>
    </row>
    <row r="1390" spans="1:13" x14ac:dyDescent="0.45">
      <c r="A1390" s="790">
        <v>22020307</v>
      </c>
      <c r="B1390" s="791"/>
      <c r="C1390" s="792"/>
      <c r="D1390" s="792"/>
      <c r="E1390" s="791"/>
      <c r="F1390" s="793" t="s">
        <v>516</v>
      </c>
      <c r="G1390" s="311">
        <v>8000000</v>
      </c>
      <c r="H1390" s="311"/>
      <c r="I1390" s="311"/>
      <c r="J1390" s="311">
        <v>8000000</v>
      </c>
      <c r="K1390" s="311">
        <v>8000000</v>
      </c>
      <c r="L1390" s="311">
        <v>8000000</v>
      </c>
      <c r="M1390" s="789">
        <f t="shared" si="324"/>
        <v>24000000</v>
      </c>
    </row>
    <row r="1391" spans="1:13" x14ac:dyDescent="0.45">
      <c r="A1391" s="790">
        <v>22020311</v>
      </c>
      <c r="B1391" s="791"/>
      <c r="C1391" s="792"/>
      <c r="D1391" s="792"/>
      <c r="E1391" s="791"/>
      <c r="F1391" s="793" t="s">
        <v>414</v>
      </c>
      <c r="G1391" s="311">
        <v>30000000</v>
      </c>
      <c r="H1391" s="311"/>
      <c r="I1391" s="311"/>
      <c r="J1391" s="311">
        <v>30000000</v>
      </c>
      <c r="K1391" s="311">
        <v>30000000</v>
      </c>
      <c r="L1391" s="311">
        <v>30000000</v>
      </c>
      <c r="M1391" s="789">
        <f t="shared" si="324"/>
        <v>90000000</v>
      </c>
    </row>
    <row r="1392" spans="1:13" x14ac:dyDescent="0.45">
      <c r="A1392" s="785">
        <v>220204</v>
      </c>
      <c r="B1392" s="786"/>
      <c r="C1392" s="787"/>
      <c r="D1392" s="787"/>
      <c r="E1392" s="786"/>
      <c r="F1392" s="788" t="s">
        <v>42</v>
      </c>
      <c r="G1392" s="358">
        <f>SUM(G1393:G1400)</f>
        <v>49000000</v>
      </c>
      <c r="H1392" s="358">
        <f>SUM(H1393:H1400)</f>
        <v>0</v>
      </c>
      <c r="I1392" s="358"/>
      <c r="J1392" s="358">
        <f>SUM(J1393:J1400)</f>
        <v>49000000</v>
      </c>
      <c r="K1392" s="358">
        <f>SUM(K1393:K1400)</f>
        <v>49000000</v>
      </c>
      <c r="L1392" s="358">
        <f>SUM(L1393:L1400)</f>
        <v>49000000</v>
      </c>
      <c r="M1392" s="789">
        <f t="shared" si="324"/>
        <v>147000000</v>
      </c>
    </row>
    <row r="1393" spans="1:13" ht="37" x14ac:dyDescent="0.45">
      <c r="A1393" s="790">
        <v>22020401</v>
      </c>
      <c r="B1393" s="791"/>
      <c r="C1393" s="792"/>
      <c r="D1393" s="792"/>
      <c r="E1393" s="791"/>
      <c r="F1393" s="793" t="s">
        <v>43</v>
      </c>
      <c r="G1393" s="311">
        <v>8000000</v>
      </c>
      <c r="H1393" s="311"/>
      <c r="I1393" s="311"/>
      <c r="J1393" s="311">
        <v>8000000</v>
      </c>
      <c r="K1393" s="311">
        <v>8000000</v>
      </c>
      <c r="L1393" s="311">
        <v>8000000</v>
      </c>
      <c r="M1393" s="789">
        <f t="shared" si="324"/>
        <v>24000000</v>
      </c>
    </row>
    <row r="1394" spans="1:13" x14ac:dyDescent="0.45">
      <c r="A1394" s="790">
        <v>22020402</v>
      </c>
      <c r="B1394" s="791"/>
      <c r="C1394" s="792"/>
      <c r="D1394" s="792"/>
      <c r="E1394" s="791"/>
      <c r="F1394" s="793" t="s">
        <v>44</v>
      </c>
      <c r="G1394" s="311">
        <v>5000000</v>
      </c>
      <c r="H1394" s="311"/>
      <c r="I1394" s="311"/>
      <c r="J1394" s="311">
        <v>5000000</v>
      </c>
      <c r="K1394" s="311">
        <v>5000000</v>
      </c>
      <c r="L1394" s="311">
        <v>5000000</v>
      </c>
      <c r="M1394" s="789">
        <f t="shared" si="324"/>
        <v>15000000</v>
      </c>
    </row>
    <row r="1395" spans="1:13" ht="37" x14ac:dyDescent="0.45">
      <c r="A1395" s="790">
        <v>22020403</v>
      </c>
      <c r="B1395" s="791"/>
      <c r="C1395" s="792"/>
      <c r="D1395" s="792"/>
      <c r="E1395" s="791"/>
      <c r="F1395" s="793" t="s">
        <v>45</v>
      </c>
      <c r="G1395" s="311">
        <v>4000000</v>
      </c>
      <c r="H1395" s="311"/>
      <c r="I1395" s="311"/>
      <c r="J1395" s="311">
        <v>4000000</v>
      </c>
      <c r="K1395" s="311">
        <v>4000000</v>
      </c>
      <c r="L1395" s="311">
        <v>4000000</v>
      </c>
      <c r="M1395" s="789">
        <f t="shared" si="324"/>
        <v>12000000</v>
      </c>
    </row>
    <row r="1396" spans="1:13" x14ac:dyDescent="0.45">
      <c r="A1396" s="790">
        <v>22020404</v>
      </c>
      <c r="B1396" s="791"/>
      <c r="C1396" s="792"/>
      <c r="D1396" s="792"/>
      <c r="E1396" s="791"/>
      <c r="F1396" s="793" t="s">
        <v>46</v>
      </c>
      <c r="G1396" s="311">
        <v>5000000</v>
      </c>
      <c r="H1396" s="311"/>
      <c r="I1396" s="311"/>
      <c r="J1396" s="311">
        <v>5000000</v>
      </c>
      <c r="K1396" s="311">
        <v>5000000</v>
      </c>
      <c r="L1396" s="311">
        <v>5000000</v>
      </c>
      <c r="M1396" s="789">
        <f t="shared" si="324"/>
        <v>15000000</v>
      </c>
    </row>
    <row r="1397" spans="1:13" x14ac:dyDescent="0.45">
      <c r="A1397" s="790">
        <v>22020405</v>
      </c>
      <c r="B1397" s="791"/>
      <c r="C1397" s="792"/>
      <c r="D1397" s="792"/>
      <c r="E1397" s="791"/>
      <c r="F1397" s="793" t="s">
        <v>47</v>
      </c>
      <c r="G1397" s="311">
        <v>10000000</v>
      </c>
      <c r="H1397" s="311"/>
      <c r="I1397" s="311"/>
      <c r="J1397" s="311">
        <v>10000000</v>
      </c>
      <c r="K1397" s="311">
        <v>10000000</v>
      </c>
      <c r="L1397" s="311">
        <v>10000000</v>
      </c>
      <c r="M1397" s="789">
        <f t="shared" si="324"/>
        <v>30000000</v>
      </c>
    </row>
    <row r="1398" spans="1:13" x14ac:dyDescent="0.45">
      <c r="A1398" s="790">
        <v>22020406</v>
      </c>
      <c r="B1398" s="791"/>
      <c r="C1398" s="792"/>
      <c r="D1398" s="792"/>
      <c r="E1398" s="791"/>
      <c r="F1398" s="793" t="s">
        <v>48</v>
      </c>
      <c r="G1398" s="311">
        <v>10000000</v>
      </c>
      <c r="H1398" s="311"/>
      <c r="I1398" s="311"/>
      <c r="J1398" s="311">
        <v>10000000</v>
      </c>
      <c r="K1398" s="311">
        <v>10000000</v>
      </c>
      <c r="L1398" s="311">
        <v>10000000</v>
      </c>
      <c r="M1398" s="789">
        <f t="shared" si="324"/>
        <v>30000000</v>
      </c>
    </row>
    <row r="1399" spans="1:13" x14ac:dyDescent="0.45">
      <c r="A1399" s="790">
        <v>22020410</v>
      </c>
      <c r="B1399" s="791"/>
      <c r="C1399" s="792"/>
      <c r="D1399" s="792"/>
      <c r="E1399" s="791"/>
      <c r="F1399" s="793" t="s">
        <v>473</v>
      </c>
      <c r="G1399" s="311">
        <v>5000000</v>
      </c>
      <c r="H1399" s="311"/>
      <c r="I1399" s="311"/>
      <c r="J1399" s="311">
        <v>5000000</v>
      </c>
      <c r="K1399" s="311">
        <v>5000000</v>
      </c>
      <c r="L1399" s="311">
        <v>5000000</v>
      </c>
      <c r="M1399" s="789">
        <f t="shared" si="324"/>
        <v>15000000</v>
      </c>
    </row>
    <row r="1400" spans="1:13" x14ac:dyDescent="0.45">
      <c r="A1400" s="790">
        <v>22020412</v>
      </c>
      <c r="B1400" s="791"/>
      <c r="C1400" s="792"/>
      <c r="D1400" s="792"/>
      <c r="E1400" s="791"/>
      <c r="F1400" s="793" t="s">
        <v>385</v>
      </c>
      <c r="G1400" s="311">
        <v>2000000</v>
      </c>
      <c r="H1400" s="311"/>
      <c r="I1400" s="311"/>
      <c r="J1400" s="311">
        <v>2000000</v>
      </c>
      <c r="K1400" s="311">
        <v>2000000</v>
      </c>
      <c r="L1400" s="311">
        <v>2000000</v>
      </c>
      <c r="M1400" s="789">
        <f t="shared" si="324"/>
        <v>6000000</v>
      </c>
    </row>
    <row r="1401" spans="1:13" x14ac:dyDescent="0.45">
      <c r="A1401" s="785">
        <v>220206</v>
      </c>
      <c r="B1401" s="786"/>
      <c r="C1401" s="787"/>
      <c r="D1401" s="787"/>
      <c r="E1401" s="786"/>
      <c r="F1401" s="788" t="s">
        <v>51</v>
      </c>
      <c r="G1401" s="358">
        <f>SUM(G1402:G1403)</f>
        <v>25000000</v>
      </c>
      <c r="H1401" s="358">
        <f>SUM(H1402:H1403)</f>
        <v>0</v>
      </c>
      <c r="I1401" s="358"/>
      <c r="J1401" s="358">
        <f>SUM(J1402:J1403)</f>
        <v>25000000</v>
      </c>
      <c r="K1401" s="358">
        <f>SUM(K1402:K1403)</f>
        <v>25000000</v>
      </c>
      <c r="L1401" s="358">
        <f>SUM(L1402:L1403)</f>
        <v>25000000</v>
      </c>
      <c r="M1401" s="789">
        <f t="shared" si="324"/>
        <v>75000000</v>
      </c>
    </row>
    <row r="1402" spans="1:13" x14ac:dyDescent="0.45">
      <c r="A1402" s="790">
        <v>22020601</v>
      </c>
      <c r="B1402" s="791"/>
      <c r="C1402" s="792"/>
      <c r="D1402" s="792"/>
      <c r="E1402" s="791"/>
      <c r="F1402" s="793" t="s">
        <v>52</v>
      </c>
      <c r="G1402" s="311">
        <v>10000000</v>
      </c>
      <c r="H1402" s="311"/>
      <c r="I1402" s="311"/>
      <c r="J1402" s="311">
        <v>10000000</v>
      </c>
      <c r="K1402" s="311">
        <v>10000000</v>
      </c>
      <c r="L1402" s="311">
        <v>10000000</v>
      </c>
      <c r="M1402" s="789">
        <f t="shared" si="324"/>
        <v>30000000</v>
      </c>
    </row>
    <row r="1403" spans="1:13" x14ac:dyDescent="0.45">
      <c r="A1403" s="790">
        <v>22020605</v>
      </c>
      <c r="B1403" s="791"/>
      <c r="C1403" s="792"/>
      <c r="D1403" s="792"/>
      <c r="E1403" s="791"/>
      <c r="F1403" s="793" t="s">
        <v>53</v>
      </c>
      <c r="G1403" s="311">
        <v>15000000</v>
      </c>
      <c r="H1403" s="311"/>
      <c r="I1403" s="311"/>
      <c r="J1403" s="311">
        <v>15000000</v>
      </c>
      <c r="K1403" s="311">
        <v>15000000</v>
      </c>
      <c r="L1403" s="311">
        <v>15000000</v>
      </c>
      <c r="M1403" s="789">
        <f t="shared" si="324"/>
        <v>45000000</v>
      </c>
    </row>
    <row r="1404" spans="1:13" ht="37" x14ac:dyDescent="0.45">
      <c r="A1404" s="785">
        <v>220207</v>
      </c>
      <c r="B1404" s="786"/>
      <c r="C1404" s="787"/>
      <c r="D1404" s="787"/>
      <c r="E1404" s="786"/>
      <c r="F1404" s="788" t="s">
        <v>268</v>
      </c>
      <c r="G1404" s="358">
        <f>SUM(G1405:G1406)</f>
        <v>13000000</v>
      </c>
      <c r="H1404" s="358">
        <f>SUM(H1405:H1406)</f>
        <v>0</v>
      </c>
      <c r="I1404" s="358"/>
      <c r="J1404" s="358">
        <f>SUM(J1405:J1406)</f>
        <v>13000000</v>
      </c>
      <c r="K1404" s="358">
        <f>SUM(K1405:K1406)</f>
        <v>13000000</v>
      </c>
      <c r="L1404" s="358">
        <f>SUM(L1405:L1406)</f>
        <v>13000000</v>
      </c>
      <c r="M1404" s="789">
        <f t="shared" si="324"/>
        <v>39000000</v>
      </c>
    </row>
    <row r="1405" spans="1:13" x14ac:dyDescent="0.45">
      <c r="A1405" s="790">
        <v>22020705</v>
      </c>
      <c r="B1405" s="791"/>
      <c r="C1405" s="792"/>
      <c r="D1405" s="792"/>
      <c r="E1405" s="791"/>
      <c r="F1405" s="793" t="s">
        <v>599</v>
      </c>
      <c r="G1405" s="311">
        <v>8000000</v>
      </c>
      <c r="H1405" s="311"/>
      <c r="I1405" s="311"/>
      <c r="J1405" s="311">
        <v>8000000</v>
      </c>
      <c r="K1405" s="311">
        <v>8000000</v>
      </c>
      <c r="L1405" s="311">
        <v>8000000</v>
      </c>
      <c r="M1405" s="789">
        <f t="shared" si="324"/>
        <v>24000000</v>
      </c>
    </row>
    <row r="1406" spans="1:13" x14ac:dyDescent="0.45">
      <c r="A1406" s="790">
        <v>22020706</v>
      </c>
      <c r="B1406" s="791"/>
      <c r="C1406" s="792"/>
      <c r="D1406" s="792"/>
      <c r="E1406" s="791"/>
      <c r="F1406" s="793" t="s">
        <v>574</v>
      </c>
      <c r="G1406" s="311">
        <v>5000000</v>
      </c>
      <c r="H1406" s="311"/>
      <c r="I1406" s="311"/>
      <c r="J1406" s="311">
        <v>5000000</v>
      </c>
      <c r="K1406" s="311">
        <v>5000000</v>
      </c>
      <c r="L1406" s="311">
        <v>5000000</v>
      </c>
      <c r="M1406" s="789">
        <f t="shared" si="324"/>
        <v>15000000</v>
      </c>
    </row>
    <row r="1407" spans="1:13" x14ac:dyDescent="0.45">
      <c r="A1407" s="785">
        <v>220208</v>
      </c>
      <c r="B1407" s="786"/>
      <c r="C1407" s="787"/>
      <c r="D1407" s="787"/>
      <c r="E1407" s="786"/>
      <c r="F1407" s="788" t="s">
        <v>54</v>
      </c>
      <c r="G1407" s="358">
        <f>SUM(G1408:G1410)</f>
        <v>22000000</v>
      </c>
      <c r="H1407" s="358">
        <f>SUM(H1408:H1410)</f>
        <v>0</v>
      </c>
      <c r="I1407" s="358"/>
      <c r="J1407" s="358">
        <f>SUM(J1408:J1410)</f>
        <v>22000000</v>
      </c>
      <c r="K1407" s="358">
        <f>SUM(K1408:K1410)</f>
        <v>22000000</v>
      </c>
      <c r="L1407" s="358">
        <f>SUM(L1408:L1410)</f>
        <v>22000000</v>
      </c>
      <c r="M1407" s="789">
        <f t="shared" si="324"/>
        <v>66000000</v>
      </c>
    </row>
    <row r="1408" spans="1:13" x14ac:dyDescent="0.45">
      <c r="A1408" s="790">
        <v>22020801</v>
      </c>
      <c r="B1408" s="791"/>
      <c r="C1408" s="792"/>
      <c r="D1408" s="792"/>
      <c r="E1408" s="791"/>
      <c r="F1408" s="793" t="s">
        <v>55</v>
      </c>
      <c r="G1408" s="311">
        <v>10000000</v>
      </c>
      <c r="H1408" s="311"/>
      <c r="I1408" s="311"/>
      <c r="J1408" s="311">
        <v>10000000</v>
      </c>
      <c r="K1408" s="311">
        <v>10000000</v>
      </c>
      <c r="L1408" s="311">
        <v>10000000</v>
      </c>
      <c r="M1408" s="789">
        <f t="shared" si="324"/>
        <v>30000000</v>
      </c>
    </row>
    <row r="1409" spans="1:13" x14ac:dyDescent="0.45">
      <c r="A1409" s="790">
        <v>22020803</v>
      </c>
      <c r="B1409" s="791"/>
      <c r="C1409" s="792"/>
      <c r="D1409" s="792"/>
      <c r="E1409" s="791"/>
      <c r="F1409" s="793" t="s">
        <v>56</v>
      </c>
      <c r="G1409" s="311">
        <v>8000000</v>
      </c>
      <c r="H1409" s="311"/>
      <c r="I1409" s="311"/>
      <c r="J1409" s="311">
        <v>8000000</v>
      </c>
      <c r="K1409" s="311">
        <v>8000000</v>
      </c>
      <c r="L1409" s="311">
        <v>8000000</v>
      </c>
      <c r="M1409" s="789">
        <f t="shared" si="324"/>
        <v>24000000</v>
      </c>
    </row>
    <row r="1410" spans="1:13" x14ac:dyDescent="0.45">
      <c r="A1410" s="790">
        <v>22020806</v>
      </c>
      <c r="B1410" s="791"/>
      <c r="C1410" s="792"/>
      <c r="D1410" s="792"/>
      <c r="E1410" s="791"/>
      <c r="F1410" s="793" t="s">
        <v>945</v>
      </c>
      <c r="G1410" s="311">
        <v>4000000</v>
      </c>
      <c r="H1410" s="311"/>
      <c r="I1410" s="311"/>
      <c r="J1410" s="311">
        <v>4000000</v>
      </c>
      <c r="K1410" s="311">
        <v>4000000</v>
      </c>
      <c r="L1410" s="311">
        <v>4000000</v>
      </c>
      <c r="M1410" s="789">
        <f t="shared" si="324"/>
        <v>12000000</v>
      </c>
    </row>
    <row r="1411" spans="1:13" x14ac:dyDescent="0.45">
      <c r="A1411" s="785">
        <v>220210</v>
      </c>
      <c r="B1411" s="786"/>
      <c r="C1411" s="787"/>
      <c r="D1411" s="787"/>
      <c r="E1411" s="786"/>
      <c r="F1411" s="788" t="s">
        <v>57</v>
      </c>
      <c r="G1411" s="358">
        <f>SUM(G1412:G1418)</f>
        <v>84200000</v>
      </c>
      <c r="H1411" s="358">
        <f>SUM(H1412:H1418)</f>
        <v>0</v>
      </c>
      <c r="I1411" s="358"/>
      <c r="J1411" s="358">
        <f>SUM(J1412:J1418)</f>
        <v>84200000</v>
      </c>
      <c r="K1411" s="358">
        <f>SUM(K1412:K1418)</f>
        <v>84200000</v>
      </c>
      <c r="L1411" s="358">
        <f>SUM(L1412:L1418)</f>
        <v>84200000</v>
      </c>
      <c r="M1411" s="789">
        <f t="shared" si="324"/>
        <v>252600000</v>
      </c>
    </row>
    <row r="1412" spans="1:13" x14ac:dyDescent="0.45">
      <c r="A1412" s="790">
        <v>22021001</v>
      </c>
      <c r="B1412" s="791"/>
      <c r="C1412" s="792"/>
      <c r="D1412" s="792"/>
      <c r="E1412" s="791"/>
      <c r="F1412" s="793" t="s">
        <v>58</v>
      </c>
      <c r="G1412" s="311">
        <v>20000000</v>
      </c>
      <c r="H1412" s="311"/>
      <c r="I1412" s="311"/>
      <c r="J1412" s="311">
        <v>20000000</v>
      </c>
      <c r="K1412" s="311">
        <v>20000000</v>
      </c>
      <c r="L1412" s="311">
        <v>20000000</v>
      </c>
      <c r="M1412" s="789">
        <f t="shared" si="324"/>
        <v>60000000</v>
      </c>
    </row>
    <row r="1413" spans="1:13" x14ac:dyDescent="0.45">
      <c r="A1413" s="790">
        <v>22021002</v>
      </c>
      <c r="B1413" s="791"/>
      <c r="C1413" s="792"/>
      <c r="D1413" s="792"/>
      <c r="E1413" s="791"/>
      <c r="F1413" s="793" t="s">
        <v>59</v>
      </c>
      <c r="G1413" s="311">
        <v>10000000</v>
      </c>
      <c r="H1413" s="311"/>
      <c r="I1413" s="311"/>
      <c r="J1413" s="311">
        <v>10000000</v>
      </c>
      <c r="K1413" s="311">
        <v>10000000</v>
      </c>
      <c r="L1413" s="311">
        <v>10000000</v>
      </c>
      <c r="M1413" s="789">
        <f t="shared" si="324"/>
        <v>30000000</v>
      </c>
    </row>
    <row r="1414" spans="1:13" x14ac:dyDescent="0.45">
      <c r="A1414" s="790">
        <v>22021003</v>
      </c>
      <c r="B1414" s="791"/>
      <c r="C1414" s="792"/>
      <c r="D1414" s="792"/>
      <c r="E1414" s="791"/>
      <c r="F1414" s="793" t="s">
        <v>60</v>
      </c>
      <c r="G1414" s="311">
        <v>5000000</v>
      </c>
      <c r="H1414" s="311"/>
      <c r="I1414" s="311"/>
      <c r="J1414" s="311">
        <v>5000000</v>
      </c>
      <c r="K1414" s="311">
        <v>5000000</v>
      </c>
      <c r="L1414" s="311">
        <v>5000000</v>
      </c>
      <c r="M1414" s="789">
        <f t="shared" si="324"/>
        <v>15000000</v>
      </c>
    </row>
    <row r="1415" spans="1:13" x14ac:dyDescent="0.45">
      <c r="A1415" s="790">
        <v>22021006</v>
      </c>
      <c r="B1415" s="791"/>
      <c r="C1415" s="792"/>
      <c r="D1415" s="792"/>
      <c r="E1415" s="791"/>
      <c r="F1415" s="793" t="s">
        <v>62</v>
      </c>
      <c r="G1415" s="311">
        <v>4000000</v>
      </c>
      <c r="H1415" s="311"/>
      <c r="I1415" s="311"/>
      <c r="J1415" s="311">
        <v>4000000</v>
      </c>
      <c r="K1415" s="311">
        <v>4000000</v>
      </c>
      <c r="L1415" s="311">
        <v>4000000</v>
      </c>
      <c r="M1415" s="789">
        <f t="shared" si="324"/>
        <v>12000000</v>
      </c>
    </row>
    <row r="1416" spans="1:13" x14ac:dyDescent="0.45">
      <c r="A1416" s="790">
        <v>22021007</v>
      </c>
      <c r="B1416" s="791"/>
      <c r="C1416" s="792"/>
      <c r="D1416" s="792"/>
      <c r="E1416" s="791"/>
      <c r="F1416" s="793" t="s">
        <v>63</v>
      </c>
      <c r="G1416" s="311">
        <v>33200000</v>
      </c>
      <c r="H1416" s="311"/>
      <c r="I1416" s="311"/>
      <c r="J1416" s="311">
        <v>33200000</v>
      </c>
      <c r="K1416" s="311">
        <v>33200000</v>
      </c>
      <c r="L1416" s="311">
        <v>33200000</v>
      </c>
      <c r="M1416" s="789">
        <f t="shared" si="324"/>
        <v>99600000</v>
      </c>
    </row>
    <row r="1417" spans="1:13" x14ac:dyDescent="0.45">
      <c r="A1417" s="790">
        <v>22021009</v>
      </c>
      <c r="B1417" s="791"/>
      <c r="C1417" s="792"/>
      <c r="D1417" s="792"/>
      <c r="E1417" s="791"/>
      <c r="F1417" s="793" t="s">
        <v>519</v>
      </c>
      <c r="G1417" s="311">
        <v>4000000</v>
      </c>
      <c r="H1417" s="311"/>
      <c r="I1417" s="311"/>
      <c r="J1417" s="311">
        <v>4000000</v>
      </c>
      <c r="K1417" s="311">
        <v>4000000</v>
      </c>
      <c r="L1417" s="311">
        <v>4000000</v>
      </c>
      <c r="M1417" s="789">
        <f t="shared" si="324"/>
        <v>12000000</v>
      </c>
    </row>
    <row r="1418" spans="1:13" x14ac:dyDescent="0.45">
      <c r="A1418" s="790">
        <v>22021031</v>
      </c>
      <c r="B1418" s="791"/>
      <c r="C1418" s="792"/>
      <c r="D1418" s="792"/>
      <c r="E1418" s="791"/>
      <c r="F1418" s="793" t="s">
        <v>317</v>
      </c>
      <c r="G1418" s="311">
        <v>8000000</v>
      </c>
      <c r="H1418" s="311"/>
      <c r="I1418" s="311"/>
      <c r="J1418" s="311">
        <v>8000000</v>
      </c>
      <c r="K1418" s="311">
        <v>8000000</v>
      </c>
      <c r="L1418" s="311">
        <v>8000000</v>
      </c>
      <c r="M1418" s="789">
        <f t="shared" si="324"/>
        <v>24000000</v>
      </c>
    </row>
    <row r="1419" spans="1:13" x14ac:dyDescent="0.45">
      <c r="F1419" s="817" t="s">
        <v>85</v>
      </c>
    </row>
    <row r="1420" spans="1:13" x14ac:dyDescent="0.45">
      <c r="F1420" s="810" t="s">
        <v>86</v>
      </c>
      <c r="G1420" s="819"/>
      <c r="H1420" s="819"/>
      <c r="I1420" s="819"/>
      <c r="J1420" s="819"/>
      <c r="K1420" s="819"/>
      <c r="L1420" s="819"/>
      <c r="M1420" s="820"/>
    </row>
    <row r="1421" spans="1:13" x14ac:dyDescent="0.45">
      <c r="F1421" s="810" t="s">
        <v>87</v>
      </c>
      <c r="G1421" s="819">
        <f>SUM(G1374)</f>
        <v>310000000</v>
      </c>
      <c r="H1421" s="819">
        <f t="shared" ref="H1421:L1421" si="325">SUM(H1374)</f>
        <v>0</v>
      </c>
      <c r="I1421" s="819">
        <f t="shared" si="325"/>
        <v>0</v>
      </c>
      <c r="J1421" s="819">
        <f t="shared" si="325"/>
        <v>310000000</v>
      </c>
      <c r="K1421" s="819">
        <f t="shared" si="325"/>
        <v>310000000</v>
      </c>
      <c r="L1421" s="819">
        <f t="shared" si="325"/>
        <v>310000000</v>
      </c>
      <c r="M1421" s="820">
        <f>SUM(J1421:L1421)</f>
        <v>930000000</v>
      </c>
    </row>
    <row r="1422" spans="1:13" x14ac:dyDescent="0.45">
      <c r="F1422" s="810" t="s">
        <v>69</v>
      </c>
      <c r="G1422" s="819"/>
      <c r="H1422" s="819"/>
      <c r="I1422" s="819"/>
      <c r="J1422" s="819"/>
      <c r="K1422" s="819"/>
      <c r="L1422" s="819"/>
      <c r="M1422" s="820"/>
    </row>
    <row r="1423" spans="1:13" x14ac:dyDescent="0.45">
      <c r="F1423" s="810"/>
      <c r="G1423" s="797"/>
      <c r="H1423" s="797"/>
      <c r="I1423" s="797"/>
      <c r="J1423" s="797"/>
      <c r="K1423" s="797"/>
      <c r="L1423" s="797"/>
      <c r="M1423" s="821"/>
    </row>
    <row r="1424" spans="1:13" x14ac:dyDescent="0.45">
      <c r="F1424" s="810" t="s">
        <v>88</v>
      </c>
      <c r="G1424" s="822">
        <f>SUM(G1420:G1423)</f>
        <v>310000000</v>
      </c>
      <c r="H1424" s="822">
        <f t="shared" ref="H1424:M1424" si="326">SUM(H1420:H1423)</f>
        <v>0</v>
      </c>
      <c r="I1424" s="822">
        <f t="shared" si="326"/>
        <v>0</v>
      </c>
      <c r="J1424" s="822">
        <f t="shared" si="326"/>
        <v>310000000</v>
      </c>
      <c r="K1424" s="822">
        <f t="shared" si="326"/>
        <v>310000000</v>
      </c>
      <c r="L1424" s="822">
        <f t="shared" si="326"/>
        <v>310000000</v>
      </c>
      <c r="M1424" s="823">
        <f t="shared" si="326"/>
        <v>930000000</v>
      </c>
    </row>
    <row r="1427" spans="1:13" x14ac:dyDescent="0.45">
      <c r="A1427" s="931" t="s">
        <v>0</v>
      </c>
      <c r="B1427" s="931"/>
      <c r="C1427" s="931"/>
      <c r="D1427" s="931"/>
      <c r="E1427" s="931"/>
      <c r="F1427" s="931"/>
      <c r="G1427" s="931"/>
      <c r="H1427" s="931"/>
      <c r="I1427" s="931"/>
      <c r="J1427" s="931"/>
      <c r="K1427" s="931"/>
      <c r="L1427" s="931"/>
      <c r="M1427" s="931"/>
    </row>
    <row r="1428" spans="1:13" x14ac:dyDescent="0.45">
      <c r="A1428" s="930" t="s">
        <v>1357</v>
      </c>
      <c r="B1428" s="930"/>
      <c r="C1428" s="930"/>
      <c r="D1428" s="930"/>
      <c r="E1428" s="930"/>
      <c r="F1428" s="930"/>
      <c r="G1428" s="930"/>
      <c r="H1428" s="930"/>
      <c r="I1428" s="930"/>
      <c r="J1428" s="930"/>
      <c r="K1428" s="930"/>
      <c r="L1428" s="930"/>
      <c r="M1428" s="930"/>
    </row>
    <row r="1429" spans="1:13" ht="74" x14ac:dyDescent="0.45">
      <c r="A1429" s="781" t="s">
        <v>1</v>
      </c>
      <c r="B1429" s="781" t="s">
        <v>2</v>
      </c>
      <c r="C1429" s="781" t="s">
        <v>3</v>
      </c>
      <c r="D1429" s="781" t="s">
        <v>4</v>
      </c>
      <c r="E1429" s="781" t="s">
        <v>5</v>
      </c>
      <c r="F1429" s="783" t="s">
        <v>6</v>
      </c>
      <c r="G1429" s="781" t="s">
        <v>7</v>
      </c>
      <c r="H1429" s="781" t="s">
        <v>8</v>
      </c>
      <c r="I1429" s="781"/>
      <c r="J1429" s="781" t="s">
        <v>9</v>
      </c>
      <c r="K1429" s="781" t="s">
        <v>10</v>
      </c>
      <c r="L1429" s="781" t="s">
        <v>11</v>
      </c>
      <c r="M1429" s="784" t="s">
        <v>12</v>
      </c>
    </row>
    <row r="1430" spans="1:13" x14ac:dyDescent="0.45">
      <c r="A1430" s="790"/>
      <c r="B1430" s="791"/>
      <c r="C1430" s="792"/>
      <c r="D1430" s="792"/>
      <c r="E1430" s="791"/>
      <c r="F1430" s="793"/>
      <c r="G1430" s="311"/>
      <c r="H1430" s="311"/>
      <c r="I1430" s="311"/>
      <c r="J1430" s="311"/>
      <c r="K1430" s="311"/>
      <c r="L1430" s="311"/>
      <c r="M1430" s="81"/>
    </row>
    <row r="1431" spans="1:13" x14ac:dyDescent="0.45">
      <c r="A1431" s="785">
        <v>2</v>
      </c>
      <c r="B1431" s="786"/>
      <c r="C1431" s="787"/>
      <c r="D1431" s="787"/>
      <c r="E1431" s="786"/>
      <c r="F1431" s="788" t="s">
        <v>18</v>
      </c>
      <c r="G1431" s="358">
        <f>SUM(G1433)</f>
        <v>36000000</v>
      </c>
      <c r="H1431" s="358">
        <f t="shared" ref="H1431:L1431" si="327">SUM(H1433)</f>
        <v>0</v>
      </c>
      <c r="I1431" s="358">
        <f t="shared" si="327"/>
        <v>0</v>
      </c>
      <c r="J1431" s="358">
        <f t="shared" si="327"/>
        <v>36000000</v>
      </c>
      <c r="K1431" s="358">
        <f t="shared" si="327"/>
        <v>36000000</v>
      </c>
      <c r="L1431" s="358">
        <f t="shared" si="327"/>
        <v>36000000</v>
      </c>
      <c r="M1431" s="789">
        <f>J1431+K1431+L1431</f>
        <v>108000000</v>
      </c>
    </row>
    <row r="1432" spans="1:13" x14ac:dyDescent="0.45">
      <c r="A1432" s="785">
        <v>22</v>
      </c>
      <c r="B1432" s="786"/>
      <c r="C1432" s="787"/>
      <c r="D1432" s="787"/>
      <c r="E1432" s="786"/>
      <c r="F1432" s="788" t="s">
        <v>26</v>
      </c>
      <c r="G1432" s="358"/>
      <c r="H1432" s="358"/>
      <c r="I1432" s="358"/>
      <c r="J1432" s="358"/>
      <c r="K1432" s="358"/>
      <c r="L1432" s="358"/>
      <c r="M1432" s="789">
        <f t="shared" ref="M1432:M1448" si="328">J1432+K1432+L1432</f>
        <v>0</v>
      </c>
    </row>
    <row r="1433" spans="1:13" x14ac:dyDescent="0.45">
      <c r="A1433" s="785">
        <v>2202</v>
      </c>
      <c r="B1433" s="786"/>
      <c r="C1433" s="787"/>
      <c r="D1433" s="787"/>
      <c r="E1433" s="786"/>
      <c r="F1433" s="788" t="s">
        <v>27</v>
      </c>
      <c r="G1433" s="358">
        <f>G1434+G1436+G1438+G1440+G1444</f>
        <v>36000000</v>
      </c>
      <c r="H1433" s="358">
        <f t="shared" ref="H1433:L1433" si="329">H1434+H1436+H1438+H1440+H1444</f>
        <v>0</v>
      </c>
      <c r="I1433" s="358">
        <f t="shared" si="329"/>
        <v>0</v>
      </c>
      <c r="J1433" s="358">
        <f t="shared" si="329"/>
        <v>36000000</v>
      </c>
      <c r="K1433" s="358">
        <f t="shared" si="329"/>
        <v>36000000</v>
      </c>
      <c r="L1433" s="358">
        <f t="shared" si="329"/>
        <v>36000000</v>
      </c>
      <c r="M1433" s="789">
        <f t="shared" si="328"/>
        <v>108000000</v>
      </c>
    </row>
    <row r="1434" spans="1:13" x14ac:dyDescent="0.45">
      <c r="A1434" s="785">
        <v>220201</v>
      </c>
      <c r="B1434" s="786"/>
      <c r="C1434" s="787"/>
      <c r="D1434" s="787"/>
      <c r="E1434" s="786"/>
      <c r="F1434" s="788" t="s">
        <v>28</v>
      </c>
      <c r="G1434" s="358">
        <f>SUM(G1435:G1435)</f>
        <v>5000000</v>
      </c>
      <c r="H1434" s="358">
        <f>SUM(H1435:H1435)</f>
        <v>0</v>
      </c>
      <c r="I1434" s="358"/>
      <c r="J1434" s="358">
        <f>SUM(J1435:J1435)</f>
        <v>5000000</v>
      </c>
      <c r="K1434" s="358">
        <f>SUM(K1435:K1435)</f>
        <v>5000000</v>
      </c>
      <c r="L1434" s="358">
        <f>SUM(L1435:L1435)</f>
        <v>5000000</v>
      </c>
      <c r="M1434" s="789">
        <f t="shared" si="328"/>
        <v>15000000</v>
      </c>
    </row>
    <row r="1435" spans="1:13" x14ac:dyDescent="0.45">
      <c r="A1435" s="790">
        <v>22020102</v>
      </c>
      <c r="B1435" s="791"/>
      <c r="C1435" s="792"/>
      <c r="D1435" s="792"/>
      <c r="E1435" s="791"/>
      <c r="F1435" s="793" t="s">
        <v>30</v>
      </c>
      <c r="G1435" s="311">
        <v>5000000</v>
      </c>
      <c r="H1435" s="311"/>
      <c r="I1435" s="311"/>
      <c r="J1435" s="311">
        <v>5000000</v>
      </c>
      <c r="K1435" s="311">
        <v>5000000</v>
      </c>
      <c r="L1435" s="311">
        <v>5000000</v>
      </c>
      <c r="M1435" s="789">
        <f t="shared" si="328"/>
        <v>15000000</v>
      </c>
    </row>
    <row r="1436" spans="1:13" x14ac:dyDescent="0.45">
      <c r="A1436" s="785">
        <v>220202</v>
      </c>
      <c r="B1436" s="786"/>
      <c r="C1436" s="787"/>
      <c r="D1436" s="787"/>
      <c r="E1436" s="786"/>
      <c r="F1436" s="788" t="s">
        <v>31</v>
      </c>
      <c r="G1436" s="358">
        <f>SUM(G1437:G1437)</f>
        <v>1800000</v>
      </c>
      <c r="H1436" s="358">
        <f>SUM(H1437:H1437)</f>
        <v>0</v>
      </c>
      <c r="I1436" s="358"/>
      <c r="J1436" s="358">
        <f>SUM(J1437:J1437)</f>
        <v>1800000</v>
      </c>
      <c r="K1436" s="358">
        <f>SUM(K1437:K1437)</f>
        <v>1800000</v>
      </c>
      <c r="L1436" s="358">
        <f>SUM(L1437:L1437)</f>
        <v>1800000</v>
      </c>
      <c r="M1436" s="789">
        <f t="shared" si="328"/>
        <v>5400000</v>
      </c>
    </row>
    <row r="1437" spans="1:13" x14ac:dyDescent="0.45">
      <c r="A1437" s="790">
        <v>22020202</v>
      </c>
      <c r="B1437" s="791"/>
      <c r="C1437" s="792"/>
      <c r="D1437" s="792"/>
      <c r="E1437" s="791"/>
      <c r="F1437" s="793" t="s">
        <v>33</v>
      </c>
      <c r="G1437" s="311">
        <v>1800000</v>
      </c>
      <c r="H1437" s="311"/>
      <c r="I1437" s="311"/>
      <c r="J1437" s="311">
        <v>1800000</v>
      </c>
      <c r="K1437" s="311">
        <v>1800000</v>
      </c>
      <c r="L1437" s="311">
        <v>1800000</v>
      </c>
      <c r="M1437" s="789">
        <f t="shared" si="328"/>
        <v>5400000</v>
      </c>
    </row>
    <row r="1438" spans="1:13" x14ac:dyDescent="0.45">
      <c r="A1438" s="785">
        <v>220203</v>
      </c>
      <c r="B1438" s="786"/>
      <c r="C1438" s="787"/>
      <c r="D1438" s="787"/>
      <c r="E1438" s="786"/>
      <c r="F1438" s="788" t="s">
        <v>37</v>
      </c>
      <c r="G1438" s="358">
        <f>SUM(G1439:G1439)</f>
        <v>5200000</v>
      </c>
      <c r="H1438" s="358">
        <f>SUM(H1439:H1439)</f>
        <v>0</v>
      </c>
      <c r="I1438" s="358"/>
      <c r="J1438" s="358">
        <f>SUM(J1439:J1439)</f>
        <v>5200000</v>
      </c>
      <c r="K1438" s="358">
        <f>SUM(K1439:K1439)</f>
        <v>5200000</v>
      </c>
      <c r="L1438" s="358">
        <f>SUM(L1439:L1439)</f>
        <v>5200000</v>
      </c>
      <c r="M1438" s="789">
        <f t="shared" si="328"/>
        <v>15600000</v>
      </c>
    </row>
    <row r="1439" spans="1:13" ht="37" x14ac:dyDescent="0.45">
      <c r="A1439" s="790">
        <v>22020301</v>
      </c>
      <c r="B1439" s="791"/>
      <c r="C1439" s="792"/>
      <c r="D1439" s="792"/>
      <c r="E1439" s="791"/>
      <c r="F1439" s="793" t="s">
        <v>38</v>
      </c>
      <c r="G1439" s="311">
        <v>5200000</v>
      </c>
      <c r="H1439" s="311"/>
      <c r="I1439" s="311"/>
      <c r="J1439" s="311">
        <v>5200000</v>
      </c>
      <c r="K1439" s="311">
        <v>5200000</v>
      </c>
      <c r="L1439" s="311">
        <v>5200000</v>
      </c>
      <c r="M1439" s="789">
        <f t="shared" si="328"/>
        <v>15600000</v>
      </c>
    </row>
    <row r="1440" spans="1:13" x14ac:dyDescent="0.45">
      <c r="A1440" s="785">
        <v>220204</v>
      </c>
      <c r="B1440" s="786"/>
      <c r="C1440" s="787"/>
      <c r="D1440" s="787"/>
      <c r="E1440" s="786"/>
      <c r="F1440" s="788" t="s">
        <v>42</v>
      </c>
      <c r="G1440" s="358">
        <f>SUM(G1441:G1443)</f>
        <v>11400000</v>
      </c>
      <c r="H1440" s="358">
        <f>SUM(H1441:H1443)</f>
        <v>0</v>
      </c>
      <c r="I1440" s="358"/>
      <c r="J1440" s="358">
        <f>SUM(J1441:J1443)</f>
        <v>11400000</v>
      </c>
      <c r="K1440" s="358">
        <f>SUM(K1441:K1443)</f>
        <v>11400000</v>
      </c>
      <c r="L1440" s="358">
        <f>SUM(L1441:L1443)</f>
        <v>11400000</v>
      </c>
      <c r="M1440" s="789">
        <f t="shared" si="328"/>
        <v>34200000</v>
      </c>
    </row>
    <row r="1441" spans="1:13" ht="37" x14ac:dyDescent="0.45">
      <c r="A1441" s="790">
        <v>22020401</v>
      </c>
      <c r="B1441" s="791"/>
      <c r="C1441" s="792"/>
      <c r="D1441" s="792"/>
      <c r="E1441" s="791"/>
      <c r="F1441" s="793" t="s">
        <v>43</v>
      </c>
      <c r="G1441" s="311">
        <v>2400000</v>
      </c>
      <c r="H1441" s="311"/>
      <c r="I1441" s="311"/>
      <c r="J1441" s="311">
        <v>2400000</v>
      </c>
      <c r="K1441" s="311">
        <v>2400000</v>
      </c>
      <c r="L1441" s="311">
        <v>2400000</v>
      </c>
      <c r="M1441" s="789">
        <f t="shared" si="328"/>
        <v>7200000</v>
      </c>
    </row>
    <row r="1442" spans="1:13" x14ac:dyDescent="0.45">
      <c r="A1442" s="790">
        <v>22020404</v>
      </c>
      <c r="B1442" s="791"/>
      <c r="C1442" s="792"/>
      <c r="D1442" s="792"/>
      <c r="E1442" s="791"/>
      <c r="F1442" s="793" t="s">
        <v>46</v>
      </c>
      <c r="G1442" s="311">
        <v>2800000</v>
      </c>
      <c r="H1442" s="311"/>
      <c r="I1442" s="311"/>
      <c r="J1442" s="311">
        <v>2800000</v>
      </c>
      <c r="K1442" s="311">
        <v>2800000</v>
      </c>
      <c r="L1442" s="311">
        <v>2800000</v>
      </c>
      <c r="M1442" s="789">
        <f t="shared" si="328"/>
        <v>8400000</v>
      </c>
    </row>
    <row r="1443" spans="1:13" x14ac:dyDescent="0.45">
      <c r="A1443" s="790">
        <v>22020406</v>
      </c>
      <c r="B1443" s="791"/>
      <c r="C1443" s="792"/>
      <c r="D1443" s="792"/>
      <c r="E1443" s="791"/>
      <c r="F1443" s="793" t="s">
        <v>48</v>
      </c>
      <c r="G1443" s="311">
        <v>6200000</v>
      </c>
      <c r="H1443" s="311"/>
      <c r="I1443" s="311"/>
      <c r="J1443" s="311">
        <v>6200000</v>
      </c>
      <c r="K1443" s="311">
        <v>6200000</v>
      </c>
      <c r="L1443" s="311">
        <v>6200000</v>
      </c>
      <c r="M1443" s="789">
        <f t="shared" si="328"/>
        <v>18600000</v>
      </c>
    </row>
    <row r="1444" spans="1:13" x14ac:dyDescent="0.45">
      <c r="A1444" s="785">
        <v>220210</v>
      </c>
      <c r="B1444" s="786"/>
      <c r="C1444" s="787"/>
      <c r="D1444" s="787"/>
      <c r="E1444" s="786"/>
      <c r="F1444" s="788" t="s">
        <v>57</v>
      </c>
      <c r="G1444" s="358">
        <f>SUM(G1445:G1448)</f>
        <v>12600000</v>
      </c>
      <c r="H1444" s="358">
        <f>SUM(H1445:H1448)</f>
        <v>0</v>
      </c>
      <c r="I1444" s="358"/>
      <c r="J1444" s="358">
        <f>SUM(J1445:J1448)</f>
        <v>12600000</v>
      </c>
      <c r="K1444" s="358">
        <f>SUM(K1445:K1448)</f>
        <v>12600000</v>
      </c>
      <c r="L1444" s="358">
        <f>SUM(L1445:L1448)</f>
        <v>12600000</v>
      </c>
      <c r="M1444" s="789">
        <f t="shared" si="328"/>
        <v>37800000</v>
      </c>
    </row>
    <row r="1445" spans="1:13" x14ac:dyDescent="0.45">
      <c r="A1445" s="790">
        <v>22021001</v>
      </c>
      <c r="B1445" s="791"/>
      <c r="C1445" s="792"/>
      <c r="D1445" s="792"/>
      <c r="E1445" s="791"/>
      <c r="F1445" s="793" t="s">
        <v>58</v>
      </c>
      <c r="G1445" s="311">
        <v>2200000</v>
      </c>
      <c r="H1445" s="311"/>
      <c r="I1445" s="311"/>
      <c r="J1445" s="311">
        <v>2200000</v>
      </c>
      <c r="K1445" s="311">
        <v>2200000</v>
      </c>
      <c r="L1445" s="311">
        <v>2200000</v>
      </c>
      <c r="M1445" s="789">
        <f t="shared" si="328"/>
        <v>6600000</v>
      </c>
    </row>
    <row r="1446" spans="1:13" x14ac:dyDescent="0.45">
      <c r="A1446" s="790">
        <v>22021006</v>
      </c>
      <c r="B1446" s="791"/>
      <c r="C1446" s="792"/>
      <c r="D1446" s="792"/>
      <c r="E1446" s="791"/>
      <c r="F1446" s="793" t="s">
        <v>62</v>
      </c>
      <c r="G1446" s="311">
        <v>1800000</v>
      </c>
      <c r="H1446" s="311"/>
      <c r="I1446" s="311"/>
      <c r="J1446" s="311">
        <v>1800000</v>
      </c>
      <c r="K1446" s="311">
        <v>1800000</v>
      </c>
      <c r="L1446" s="311">
        <v>1800000</v>
      </c>
      <c r="M1446" s="789">
        <f t="shared" si="328"/>
        <v>5400000</v>
      </c>
    </row>
    <row r="1447" spans="1:13" x14ac:dyDescent="0.45">
      <c r="A1447" s="790">
        <v>22021007</v>
      </c>
      <c r="B1447" s="791"/>
      <c r="C1447" s="792"/>
      <c r="D1447" s="792"/>
      <c r="E1447" s="791"/>
      <c r="F1447" s="793" t="s">
        <v>63</v>
      </c>
      <c r="G1447" s="311">
        <v>2400000</v>
      </c>
      <c r="H1447" s="311"/>
      <c r="I1447" s="311"/>
      <c r="J1447" s="311">
        <v>2400000</v>
      </c>
      <c r="K1447" s="311">
        <v>2400000</v>
      </c>
      <c r="L1447" s="311">
        <v>2400000</v>
      </c>
      <c r="M1447" s="789">
        <f t="shared" si="328"/>
        <v>7200000</v>
      </c>
    </row>
    <row r="1448" spans="1:13" x14ac:dyDescent="0.45">
      <c r="A1448" s="790">
        <v>22021031</v>
      </c>
      <c r="B1448" s="791"/>
      <c r="C1448" s="792"/>
      <c r="D1448" s="792"/>
      <c r="E1448" s="791"/>
      <c r="F1448" s="793" t="s">
        <v>317</v>
      </c>
      <c r="G1448" s="311">
        <v>6200000</v>
      </c>
      <c r="H1448" s="311"/>
      <c r="I1448" s="311"/>
      <c r="J1448" s="311">
        <v>6200000</v>
      </c>
      <c r="K1448" s="311">
        <v>6200000</v>
      </c>
      <c r="L1448" s="311">
        <v>6200000</v>
      </c>
      <c r="M1448" s="789">
        <f t="shared" si="328"/>
        <v>18600000</v>
      </c>
    </row>
    <row r="1449" spans="1:13" x14ac:dyDescent="0.45">
      <c r="B1449" s="830"/>
      <c r="C1449" s="831"/>
      <c r="D1449" s="831"/>
      <c r="E1449" s="830"/>
      <c r="G1449" s="421"/>
      <c r="H1449" s="421"/>
      <c r="I1449" s="421"/>
      <c r="J1449" s="421"/>
      <c r="K1449" s="421"/>
      <c r="L1449" s="421"/>
      <c r="M1449" s="833"/>
    </row>
    <row r="1450" spans="1:13" x14ac:dyDescent="0.45">
      <c r="F1450" s="817" t="s">
        <v>85</v>
      </c>
    </row>
    <row r="1451" spans="1:13" x14ac:dyDescent="0.45">
      <c r="F1451" s="810" t="s">
        <v>86</v>
      </c>
      <c r="G1451" s="819"/>
      <c r="H1451" s="819"/>
      <c r="I1451" s="819"/>
      <c r="J1451" s="819"/>
      <c r="K1451" s="819"/>
      <c r="L1451" s="819"/>
      <c r="M1451" s="820"/>
    </row>
    <row r="1452" spans="1:13" x14ac:dyDescent="0.45">
      <c r="F1452" s="810" t="s">
        <v>87</v>
      </c>
      <c r="G1452" s="819">
        <f>SUM(G1433)</f>
        <v>36000000</v>
      </c>
      <c r="H1452" s="819">
        <f t="shared" ref="H1452:L1452" si="330">SUM(H1433)</f>
        <v>0</v>
      </c>
      <c r="I1452" s="819">
        <f t="shared" si="330"/>
        <v>0</v>
      </c>
      <c r="J1452" s="819">
        <f t="shared" si="330"/>
        <v>36000000</v>
      </c>
      <c r="K1452" s="819">
        <f t="shared" si="330"/>
        <v>36000000</v>
      </c>
      <c r="L1452" s="819">
        <f t="shared" si="330"/>
        <v>36000000</v>
      </c>
      <c r="M1452" s="820">
        <f>SUM(J1452:L1452)</f>
        <v>108000000</v>
      </c>
    </row>
    <row r="1453" spans="1:13" x14ac:dyDescent="0.45">
      <c r="F1453" s="810" t="s">
        <v>69</v>
      </c>
      <c r="G1453" s="819">
        <f>G1432</f>
        <v>0</v>
      </c>
      <c r="H1453" s="819">
        <f t="shared" ref="H1453:L1453" si="331">H1432</f>
        <v>0</v>
      </c>
      <c r="I1453" s="819">
        <f t="shared" si="331"/>
        <v>0</v>
      </c>
      <c r="J1453" s="819">
        <f t="shared" si="331"/>
        <v>0</v>
      </c>
      <c r="K1453" s="819">
        <f t="shared" si="331"/>
        <v>0</v>
      </c>
      <c r="L1453" s="819">
        <f t="shared" si="331"/>
        <v>0</v>
      </c>
      <c r="M1453" s="820"/>
    </row>
    <row r="1454" spans="1:13" x14ac:dyDescent="0.45">
      <c r="F1454" s="810"/>
      <c r="G1454" s="797"/>
      <c r="H1454" s="797"/>
      <c r="I1454" s="797"/>
      <c r="J1454" s="797"/>
      <c r="K1454" s="797"/>
      <c r="L1454" s="797"/>
      <c r="M1454" s="821"/>
    </row>
    <row r="1455" spans="1:13" x14ac:dyDescent="0.45">
      <c r="F1455" s="810" t="s">
        <v>88</v>
      </c>
      <c r="G1455" s="822">
        <f>SUM(G1451:G1454)</f>
        <v>36000000</v>
      </c>
      <c r="H1455" s="822">
        <f t="shared" ref="H1455:M1455" si="332">SUM(H1451:H1454)</f>
        <v>0</v>
      </c>
      <c r="I1455" s="822">
        <f t="shared" si="332"/>
        <v>0</v>
      </c>
      <c r="J1455" s="822">
        <f t="shared" si="332"/>
        <v>36000000</v>
      </c>
      <c r="K1455" s="822">
        <f t="shared" si="332"/>
        <v>36000000</v>
      </c>
      <c r="L1455" s="822">
        <f t="shared" si="332"/>
        <v>36000000</v>
      </c>
      <c r="M1455" s="823">
        <f t="shared" si="332"/>
        <v>108000000</v>
      </c>
    </row>
    <row r="1458" spans="1:13" x14ac:dyDescent="0.45">
      <c r="A1458" s="931" t="s">
        <v>0</v>
      </c>
      <c r="B1458" s="931"/>
      <c r="C1458" s="931"/>
      <c r="D1458" s="931"/>
      <c r="E1458" s="931"/>
      <c r="F1458" s="931"/>
      <c r="G1458" s="931"/>
      <c r="H1458" s="931"/>
      <c r="I1458" s="931"/>
      <c r="J1458" s="931"/>
      <c r="K1458" s="931"/>
      <c r="L1458" s="931"/>
      <c r="M1458" s="931"/>
    </row>
    <row r="1459" spans="1:13" x14ac:dyDescent="0.45">
      <c r="A1459" s="930" t="s">
        <v>1358</v>
      </c>
      <c r="B1459" s="930"/>
      <c r="C1459" s="930"/>
      <c r="D1459" s="930"/>
      <c r="E1459" s="930"/>
      <c r="F1459" s="930"/>
      <c r="G1459" s="930"/>
      <c r="H1459" s="930"/>
      <c r="I1459" s="930"/>
      <c r="J1459" s="930"/>
      <c r="K1459" s="930"/>
      <c r="L1459" s="930"/>
      <c r="M1459" s="930"/>
    </row>
    <row r="1460" spans="1:13" ht="74" x14ac:dyDescent="0.45">
      <c r="A1460" s="781" t="s">
        <v>1</v>
      </c>
      <c r="B1460" s="781" t="s">
        <v>2</v>
      </c>
      <c r="C1460" s="781" t="s">
        <v>3</v>
      </c>
      <c r="D1460" s="781" t="s">
        <v>4</v>
      </c>
      <c r="E1460" s="781" t="s">
        <v>5</v>
      </c>
      <c r="F1460" s="783" t="s">
        <v>6</v>
      </c>
      <c r="G1460" s="781" t="s">
        <v>7</v>
      </c>
      <c r="H1460" s="781" t="s">
        <v>8</v>
      </c>
      <c r="I1460" s="781"/>
      <c r="J1460" s="781" t="s">
        <v>9</v>
      </c>
      <c r="K1460" s="781" t="s">
        <v>10</v>
      </c>
      <c r="L1460" s="781" t="s">
        <v>11</v>
      </c>
      <c r="M1460" s="784" t="s">
        <v>12</v>
      </c>
    </row>
    <row r="1461" spans="1:13" x14ac:dyDescent="0.45">
      <c r="A1461" s="790"/>
      <c r="B1461" s="791"/>
      <c r="C1461" s="792"/>
      <c r="D1461" s="792"/>
      <c r="E1461" s="791"/>
      <c r="F1461" s="793"/>
      <c r="G1461" s="311"/>
      <c r="H1461" s="311"/>
      <c r="I1461" s="311"/>
      <c r="J1461" s="311"/>
      <c r="K1461" s="311"/>
      <c r="L1461" s="311"/>
      <c r="M1461" s="81"/>
    </row>
    <row r="1462" spans="1:13" x14ac:dyDescent="0.45">
      <c r="A1462" s="785">
        <v>2</v>
      </c>
      <c r="B1462" s="786"/>
      <c r="C1462" s="787"/>
      <c r="D1462" s="787"/>
      <c r="E1462" s="786"/>
      <c r="F1462" s="788" t="s">
        <v>18</v>
      </c>
      <c r="G1462" s="358">
        <f>SUM(G1463)</f>
        <v>36000000</v>
      </c>
      <c r="H1462" s="358">
        <f t="shared" ref="H1462:L1463" si="333">SUM(H1463)</f>
        <v>36000000</v>
      </c>
      <c r="I1462" s="358">
        <f t="shared" si="333"/>
        <v>0</v>
      </c>
      <c r="J1462" s="358">
        <f t="shared" si="333"/>
        <v>36000000</v>
      </c>
      <c r="K1462" s="358">
        <f t="shared" si="333"/>
        <v>36000000</v>
      </c>
      <c r="L1462" s="358">
        <f t="shared" si="333"/>
        <v>36000000</v>
      </c>
      <c r="M1462" s="789">
        <f>J1462+K1462+L1462</f>
        <v>108000000</v>
      </c>
    </row>
    <row r="1463" spans="1:13" x14ac:dyDescent="0.45">
      <c r="A1463" s="785">
        <v>22</v>
      </c>
      <c r="B1463" s="786"/>
      <c r="C1463" s="787"/>
      <c r="D1463" s="787"/>
      <c r="E1463" s="786"/>
      <c r="F1463" s="788" t="s">
        <v>26</v>
      </c>
      <c r="G1463" s="358">
        <f>SUM(G1464)</f>
        <v>36000000</v>
      </c>
      <c r="H1463" s="358">
        <f t="shared" si="333"/>
        <v>36000000</v>
      </c>
      <c r="I1463" s="358">
        <f t="shared" si="333"/>
        <v>0</v>
      </c>
      <c r="J1463" s="358">
        <f t="shared" si="333"/>
        <v>36000000</v>
      </c>
      <c r="K1463" s="358">
        <f t="shared" si="333"/>
        <v>36000000</v>
      </c>
      <c r="L1463" s="358">
        <f t="shared" si="333"/>
        <v>36000000</v>
      </c>
      <c r="M1463" s="789">
        <f t="shared" ref="M1463:M1485" si="334">J1463+K1463+L1463</f>
        <v>108000000</v>
      </c>
    </row>
    <row r="1464" spans="1:13" x14ac:dyDescent="0.45">
      <c r="A1464" s="785">
        <v>2202</v>
      </c>
      <c r="B1464" s="786"/>
      <c r="C1464" s="787"/>
      <c r="D1464" s="787"/>
      <c r="E1464" s="786"/>
      <c r="F1464" s="788" t="s">
        <v>27</v>
      </c>
      <c r="G1464" s="358">
        <f>G1465+G1467+G1470+G1474+G1477+G1479+G1481</f>
        <v>36000000</v>
      </c>
      <c r="H1464" s="358">
        <f t="shared" ref="H1464:L1464" si="335">H1465+H1467+H1470+H1474+H1477+H1479+H1481</f>
        <v>36000000</v>
      </c>
      <c r="I1464" s="358">
        <f t="shared" si="335"/>
        <v>0</v>
      </c>
      <c r="J1464" s="358">
        <f t="shared" si="335"/>
        <v>36000000</v>
      </c>
      <c r="K1464" s="358">
        <f t="shared" si="335"/>
        <v>36000000</v>
      </c>
      <c r="L1464" s="358">
        <f t="shared" si="335"/>
        <v>36000000</v>
      </c>
      <c r="M1464" s="789">
        <f t="shared" si="334"/>
        <v>108000000</v>
      </c>
    </row>
    <row r="1465" spans="1:13" x14ac:dyDescent="0.45">
      <c r="A1465" s="785">
        <v>220201</v>
      </c>
      <c r="B1465" s="786"/>
      <c r="C1465" s="787"/>
      <c r="D1465" s="787"/>
      <c r="E1465" s="786"/>
      <c r="F1465" s="788" t="s">
        <v>28</v>
      </c>
      <c r="G1465" s="358">
        <f>SUM(G1466:G1466)</f>
        <v>5800000</v>
      </c>
      <c r="H1465" s="358">
        <f>SUM(H1466:H1466)</f>
        <v>5800000</v>
      </c>
      <c r="I1465" s="358"/>
      <c r="J1465" s="358">
        <f>SUM(J1466:J1466)</f>
        <v>5800000</v>
      </c>
      <c r="K1465" s="358">
        <f>SUM(K1466:K1466)</f>
        <v>5800000</v>
      </c>
      <c r="L1465" s="358">
        <f>SUM(L1466:L1466)</f>
        <v>5800000</v>
      </c>
      <c r="M1465" s="789">
        <f t="shared" si="334"/>
        <v>17400000</v>
      </c>
    </row>
    <row r="1466" spans="1:13" x14ac:dyDescent="0.45">
      <c r="A1466" s="790">
        <v>22020102</v>
      </c>
      <c r="B1466" s="791"/>
      <c r="C1466" s="792"/>
      <c r="D1466" s="792"/>
      <c r="E1466" s="791"/>
      <c r="F1466" s="793" t="s">
        <v>30</v>
      </c>
      <c r="G1466" s="311">
        <v>5800000</v>
      </c>
      <c r="H1466" s="311">
        <v>5800000</v>
      </c>
      <c r="I1466" s="311"/>
      <c r="J1466" s="311">
        <v>5800000</v>
      </c>
      <c r="K1466" s="311">
        <v>5800000</v>
      </c>
      <c r="L1466" s="311">
        <v>5800000</v>
      </c>
      <c r="M1466" s="789">
        <f t="shared" si="334"/>
        <v>17400000</v>
      </c>
    </row>
    <row r="1467" spans="1:13" x14ac:dyDescent="0.45">
      <c r="A1467" s="785">
        <v>220202</v>
      </c>
      <c r="B1467" s="786"/>
      <c r="C1467" s="787"/>
      <c r="D1467" s="787"/>
      <c r="E1467" s="786"/>
      <c r="F1467" s="788" t="s">
        <v>31</v>
      </c>
      <c r="G1467" s="358">
        <f>SUM(G1468:G1469)</f>
        <v>3000000</v>
      </c>
      <c r="H1467" s="358">
        <f>SUM(H1468:H1469)</f>
        <v>3000000</v>
      </c>
      <c r="I1467" s="358"/>
      <c r="J1467" s="358">
        <f>SUM(J1468:J1469)</f>
        <v>3000000</v>
      </c>
      <c r="K1467" s="358">
        <f>SUM(K1468:K1469)</f>
        <v>3000000</v>
      </c>
      <c r="L1467" s="358">
        <f>SUM(L1468:L1469)</f>
        <v>3000000</v>
      </c>
      <c r="M1467" s="789">
        <f t="shared" si="334"/>
        <v>9000000</v>
      </c>
    </row>
    <row r="1468" spans="1:13" x14ac:dyDescent="0.45">
      <c r="A1468" s="790">
        <v>22020202</v>
      </c>
      <c r="B1468" s="791"/>
      <c r="C1468" s="792"/>
      <c r="D1468" s="792"/>
      <c r="E1468" s="791"/>
      <c r="F1468" s="793" t="s">
        <v>33</v>
      </c>
      <c r="G1468" s="311">
        <v>1200000</v>
      </c>
      <c r="H1468" s="311">
        <v>1200000</v>
      </c>
      <c r="I1468" s="311"/>
      <c r="J1468" s="311">
        <v>1200000</v>
      </c>
      <c r="K1468" s="311">
        <v>1200000</v>
      </c>
      <c r="L1468" s="311">
        <v>1200000</v>
      </c>
      <c r="M1468" s="789">
        <f t="shared" si="334"/>
        <v>3600000</v>
      </c>
    </row>
    <row r="1469" spans="1:13" x14ac:dyDescent="0.45">
      <c r="A1469" s="790">
        <v>22020203</v>
      </c>
      <c r="B1469" s="791"/>
      <c r="C1469" s="792"/>
      <c r="D1469" s="792"/>
      <c r="E1469" s="791"/>
      <c r="F1469" s="793" t="s">
        <v>34</v>
      </c>
      <c r="G1469" s="311">
        <v>1800000</v>
      </c>
      <c r="H1469" s="311">
        <v>1800000</v>
      </c>
      <c r="I1469" s="311"/>
      <c r="J1469" s="311">
        <v>1800000</v>
      </c>
      <c r="K1469" s="311">
        <v>1800000</v>
      </c>
      <c r="L1469" s="311">
        <v>1800000</v>
      </c>
      <c r="M1469" s="789">
        <f t="shared" si="334"/>
        <v>5400000</v>
      </c>
    </row>
    <row r="1470" spans="1:13" x14ac:dyDescent="0.45">
      <c r="A1470" s="785">
        <v>220203</v>
      </c>
      <c r="B1470" s="786"/>
      <c r="C1470" s="787"/>
      <c r="D1470" s="787"/>
      <c r="E1470" s="786"/>
      <c r="F1470" s="788" t="s">
        <v>37</v>
      </c>
      <c r="G1470" s="358">
        <f>SUM(G1471:G1473)</f>
        <v>6450000</v>
      </c>
      <c r="H1470" s="358">
        <f>SUM(H1471:H1473)</f>
        <v>6450000</v>
      </c>
      <c r="I1470" s="358"/>
      <c r="J1470" s="358">
        <f>SUM(J1471:J1473)</f>
        <v>6450000</v>
      </c>
      <c r="K1470" s="358">
        <f>SUM(K1471:K1473)</f>
        <v>6450000</v>
      </c>
      <c r="L1470" s="358">
        <f>SUM(L1471:L1473)</f>
        <v>6450000</v>
      </c>
      <c r="M1470" s="789">
        <f t="shared" si="334"/>
        <v>19350000</v>
      </c>
    </row>
    <row r="1471" spans="1:13" x14ac:dyDescent="0.45">
      <c r="A1471" s="790">
        <v>22020303</v>
      </c>
      <c r="B1471" s="791"/>
      <c r="C1471" s="792"/>
      <c r="D1471" s="792"/>
      <c r="E1471" s="791"/>
      <c r="F1471" s="793" t="s">
        <v>40</v>
      </c>
      <c r="G1471" s="311">
        <v>900000</v>
      </c>
      <c r="H1471" s="311">
        <v>900000</v>
      </c>
      <c r="I1471" s="311"/>
      <c r="J1471" s="311">
        <v>900000</v>
      </c>
      <c r="K1471" s="311">
        <v>900000</v>
      </c>
      <c r="L1471" s="311">
        <v>900000</v>
      </c>
      <c r="M1471" s="789">
        <f t="shared" si="334"/>
        <v>2700000</v>
      </c>
    </row>
    <row r="1472" spans="1:13" x14ac:dyDescent="0.45">
      <c r="A1472" s="790">
        <v>22020305</v>
      </c>
      <c r="B1472" s="791"/>
      <c r="C1472" s="792"/>
      <c r="D1472" s="792"/>
      <c r="E1472" s="791"/>
      <c r="F1472" s="793" t="s">
        <v>41</v>
      </c>
      <c r="G1472" s="311">
        <v>4200000</v>
      </c>
      <c r="H1472" s="311">
        <v>4200000</v>
      </c>
      <c r="I1472" s="311"/>
      <c r="J1472" s="311">
        <v>4200000</v>
      </c>
      <c r="K1472" s="311">
        <v>4200000</v>
      </c>
      <c r="L1472" s="311">
        <v>4200000</v>
      </c>
      <c r="M1472" s="789">
        <f t="shared" si="334"/>
        <v>12600000</v>
      </c>
    </row>
    <row r="1473" spans="1:13" x14ac:dyDescent="0.45">
      <c r="A1473" s="790">
        <v>22020306</v>
      </c>
      <c r="B1473" s="791"/>
      <c r="C1473" s="792"/>
      <c r="D1473" s="792"/>
      <c r="E1473" s="791"/>
      <c r="F1473" s="793" t="s">
        <v>314</v>
      </c>
      <c r="G1473" s="311">
        <v>1350000</v>
      </c>
      <c r="H1473" s="311">
        <v>1350000</v>
      </c>
      <c r="I1473" s="311"/>
      <c r="J1473" s="311">
        <v>1350000</v>
      </c>
      <c r="K1473" s="311">
        <v>1350000</v>
      </c>
      <c r="L1473" s="311">
        <v>1350000</v>
      </c>
      <c r="M1473" s="789">
        <f t="shared" si="334"/>
        <v>4050000</v>
      </c>
    </row>
    <row r="1474" spans="1:13" x14ac:dyDescent="0.45">
      <c r="A1474" s="785">
        <v>220204</v>
      </c>
      <c r="B1474" s="786"/>
      <c r="C1474" s="787"/>
      <c r="D1474" s="787"/>
      <c r="E1474" s="786"/>
      <c r="F1474" s="788" t="s">
        <v>42</v>
      </c>
      <c r="G1474" s="358">
        <f>SUM(G1475:G1476)</f>
        <v>5250000</v>
      </c>
      <c r="H1474" s="358">
        <f>SUM(H1475:H1476)</f>
        <v>5250000</v>
      </c>
      <c r="I1474" s="358"/>
      <c r="J1474" s="358">
        <f>SUM(J1475:J1476)</f>
        <v>5250000</v>
      </c>
      <c r="K1474" s="358">
        <f>SUM(K1475:K1476)</f>
        <v>5250000</v>
      </c>
      <c r="L1474" s="358">
        <f>SUM(L1475:L1476)</f>
        <v>5250000</v>
      </c>
      <c r="M1474" s="789">
        <f t="shared" si="334"/>
        <v>15750000</v>
      </c>
    </row>
    <row r="1475" spans="1:13" ht="37" x14ac:dyDescent="0.45">
      <c r="A1475" s="790">
        <v>22020401</v>
      </c>
      <c r="B1475" s="791"/>
      <c r="C1475" s="792"/>
      <c r="D1475" s="792"/>
      <c r="E1475" s="791"/>
      <c r="F1475" s="793" t="s">
        <v>43</v>
      </c>
      <c r="G1475" s="311">
        <v>3450000</v>
      </c>
      <c r="H1475" s="311">
        <v>3450000</v>
      </c>
      <c r="I1475" s="311"/>
      <c r="J1475" s="311">
        <v>3450000</v>
      </c>
      <c r="K1475" s="311">
        <v>3450000</v>
      </c>
      <c r="L1475" s="311">
        <v>3450000</v>
      </c>
      <c r="M1475" s="789">
        <f t="shared" si="334"/>
        <v>10350000</v>
      </c>
    </row>
    <row r="1476" spans="1:13" x14ac:dyDescent="0.45">
      <c r="A1476" s="790">
        <v>22020402</v>
      </c>
      <c r="B1476" s="791"/>
      <c r="C1476" s="792"/>
      <c r="D1476" s="792"/>
      <c r="E1476" s="791"/>
      <c r="F1476" s="793" t="s">
        <v>44</v>
      </c>
      <c r="G1476" s="311">
        <v>1800000</v>
      </c>
      <c r="H1476" s="311">
        <v>1800000</v>
      </c>
      <c r="I1476" s="311"/>
      <c r="J1476" s="311">
        <v>1800000</v>
      </c>
      <c r="K1476" s="311">
        <v>1800000</v>
      </c>
      <c r="L1476" s="311">
        <v>1800000</v>
      </c>
      <c r="M1476" s="789">
        <f t="shared" si="334"/>
        <v>5400000</v>
      </c>
    </row>
    <row r="1477" spans="1:13" x14ac:dyDescent="0.45">
      <c r="A1477" s="785">
        <v>220206</v>
      </c>
      <c r="B1477" s="786"/>
      <c r="C1477" s="787"/>
      <c r="D1477" s="787"/>
      <c r="E1477" s="786"/>
      <c r="F1477" s="788" t="s">
        <v>51</v>
      </c>
      <c r="G1477" s="358">
        <f>SUM(G1478:G1478)</f>
        <v>2800000</v>
      </c>
      <c r="H1477" s="358">
        <f>SUM(H1478:H1478)</f>
        <v>2800000</v>
      </c>
      <c r="I1477" s="358"/>
      <c r="J1477" s="358">
        <f>SUM(J1478:J1478)</f>
        <v>2800000</v>
      </c>
      <c r="K1477" s="358">
        <f>SUM(K1478:K1478)</f>
        <v>2800000</v>
      </c>
      <c r="L1477" s="358">
        <f>SUM(L1478:L1478)</f>
        <v>2800000</v>
      </c>
      <c r="M1477" s="789">
        <f t="shared" si="334"/>
        <v>8400000</v>
      </c>
    </row>
    <row r="1478" spans="1:13" x14ac:dyDescent="0.45">
      <c r="A1478" s="790">
        <v>22020605</v>
      </c>
      <c r="B1478" s="791"/>
      <c r="C1478" s="792"/>
      <c r="D1478" s="792"/>
      <c r="E1478" s="791"/>
      <c r="F1478" s="793" t="s">
        <v>53</v>
      </c>
      <c r="G1478" s="311">
        <v>2800000</v>
      </c>
      <c r="H1478" s="311">
        <v>2800000</v>
      </c>
      <c r="I1478" s="311"/>
      <c r="J1478" s="311">
        <v>2800000</v>
      </c>
      <c r="K1478" s="311">
        <v>2800000</v>
      </c>
      <c r="L1478" s="311">
        <v>2800000</v>
      </c>
      <c r="M1478" s="789">
        <f t="shared" si="334"/>
        <v>8400000</v>
      </c>
    </row>
    <row r="1479" spans="1:13" x14ac:dyDescent="0.45">
      <c r="A1479" s="785">
        <v>220208</v>
      </c>
      <c r="B1479" s="786"/>
      <c r="C1479" s="787"/>
      <c r="D1479" s="787"/>
      <c r="E1479" s="786"/>
      <c r="F1479" s="788" t="s">
        <v>54</v>
      </c>
      <c r="G1479" s="358">
        <f>SUM(G1480:G1480)</f>
        <v>2100000</v>
      </c>
      <c r="H1479" s="358">
        <f>SUM(H1480:H1480)</f>
        <v>2100000</v>
      </c>
      <c r="I1479" s="358"/>
      <c r="J1479" s="358">
        <f>SUM(J1480:J1480)</f>
        <v>2100000</v>
      </c>
      <c r="K1479" s="358">
        <f>SUM(K1480:K1480)</f>
        <v>2100000</v>
      </c>
      <c r="L1479" s="358">
        <f>SUM(L1480:L1480)</f>
        <v>2100000</v>
      </c>
      <c r="M1479" s="789">
        <f t="shared" si="334"/>
        <v>6300000</v>
      </c>
    </row>
    <row r="1480" spans="1:13" x14ac:dyDescent="0.45">
      <c r="A1480" s="790">
        <v>22020801</v>
      </c>
      <c r="B1480" s="791"/>
      <c r="C1480" s="792"/>
      <c r="D1480" s="792"/>
      <c r="E1480" s="791"/>
      <c r="F1480" s="793" t="s">
        <v>55</v>
      </c>
      <c r="G1480" s="311">
        <v>2100000</v>
      </c>
      <c r="H1480" s="311">
        <v>2100000</v>
      </c>
      <c r="I1480" s="311"/>
      <c r="J1480" s="311">
        <v>2100000</v>
      </c>
      <c r="K1480" s="311">
        <v>2100000</v>
      </c>
      <c r="L1480" s="311">
        <v>2100000</v>
      </c>
      <c r="M1480" s="789">
        <f t="shared" si="334"/>
        <v>6300000</v>
      </c>
    </row>
    <row r="1481" spans="1:13" x14ac:dyDescent="0.45">
      <c r="A1481" s="785">
        <v>220210</v>
      </c>
      <c r="B1481" s="786"/>
      <c r="C1481" s="787"/>
      <c r="D1481" s="787"/>
      <c r="E1481" s="786"/>
      <c r="F1481" s="788" t="s">
        <v>57</v>
      </c>
      <c r="G1481" s="358">
        <f>SUM(G1482:G1485)</f>
        <v>10600000</v>
      </c>
      <c r="H1481" s="358">
        <f>SUM(H1482:H1485)</f>
        <v>10600000</v>
      </c>
      <c r="I1481" s="358"/>
      <c r="J1481" s="358">
        <f>SUM(J1482:J1485)</f>
        <v>10600000</v>
      </c>
      <c r="K1481" s="358">
        <f>SUM(K1482:K1485)</f>
        <v>10600000</v>
      </c>
      <c r="L1481" s="358">
        <f>SUM(L1482:L1485)</f>
        <v>10600000</v>
      </c>
      <c r="M1481" s="789">
        <f t="shared" si="334"/>
        <v>31800000</v>
      </c>
    </row>
    <row r="1482" spans="1:13" x14ac:dyDescent="0.45">
      <c r="A1482" s="790">
        <v>22021001</v>
      </c>
      <c r="B1482" s="791"/>
      <c r="C1482" s="792"/>
      <c r="D1482" s="792"/>
      <c r="E1482" s="791"/>
      <c r="F1482" s="793" t="s">
        <v>58</v>
      </c>
      <c r="G1482" s="311">
        <v>2400000</v>
      </c>
      <c r="H1482" s="311">
        <v>2400000</v>
      </c>
      <c r="I1482" s="311"/>
      <c r="J1482" s="311">
        <v>2400000</v>
      </c>
      <c r="K1482" s="311">
        <v>2400000</v>
      </c>
      <c r="L1482" s="311">
        <v>2400000</v>
      </c>
      <c r="M1482" s="789">
        <f t="shared" si="334"/>
        <v>7200000</v>
      </c>
    </row>
    <row r="1483" spans="1:13" x14ac:dyDescent="0.45">
      <c r="A1483" s="790">
        <v>22021006</v>
      </c>
      <c r="B1483" s="791"/>
      <c r="C1483" s="792"/>
      <c r="D1483" s="792"/>
      <c r="E1483" s="791"/>
      <c r="F1483" s="793" t="s">
        <v>62</v>
      </c>
      <c r="G1483" s="311">
        <v>1800000</v>
      </c>
      <c r="H1483" s="311">
        <v>1800000</v>
      </c>
      <c r="I1483" s="311"/>
      <c r="J1483" s="311">
        <v>1800000</v>
      </c>
      <c r="K1483" s="311">
        <v>1800000</v>
      </c>
      <c r="L1483" s="311">
        <v>1800000</v>
      </c>
      <c r="M1483" s="789">
        <f t="shared" si="334"/>
        <v>5400000</v>
      </c>
    </row>
    <row r="1484" spans="1:13" x14ac:dyDescent="0.45">
      <c r="A1484" s="790">
        <v>22021007</v>
      </c>
      <c r="B1484" s="791"/>
      <c r="C1484" s="792"/>
      <c r="D1484" s="792"/>
      <c r="E1484" s="791"/>
      <c r="F1484" s="793" t="s">
        <v>63</v>
      </c>
      <c r="G1484" s="311">
        <v>4600000</v>
      </c>
      <c r="H1484" s="311">
        <v>4600000</v>
      </c>
      <c r="I1484" s="311"/>
      <c r="J1484" s="311">
        <v>4600000</v>
      </c>
      <c r="K1484" s="311">
        <v>4600000</v>
      </c>
      <c r="L1484" s="311">
        <v>4600000</v>
      </c>
      <c r="M1484" s="789">
        <f t="shared" si="334"/>
        <v>13800000</v>
      </c>
    </row>
    <row r="1485" spans="1:13" x14ac:dyDescent="0.45">
      <c r="A1485" s="790">
        <v>22021013</v>
      </c>
      <c r="B1485" s="791"/>
      <c r="C1485" s="792"/>
      <c r="D1485" s="792"/>
      <c r="E1485" s="791"/>
      <c r="F1485" s="793" t="s">
        <v>537</v>
      </c>
      <c r="G1485" s="311">
        <v>1800000</v>
      </c>
      <c r="H1485" s="311">
        <v>1800000</v>
      </c>
      <c r="I1485" s="311"/>
      <c r="J1485" s="311">
        <v>1800000</v>
      </c>
      <c r="K1485" s="311">
        <v>1800000</v>
      </c>
      <c r="L1485" s="311">
        <v>1800000</v>
      </c>
      <c r="M1485" s="789">
        <f t="shared" si="334"/>
        <v>5400000</v>
      </c>
    </row>
    <row r="1486" spans="1:13" x14ac:dyDescent="0.45">
      <c r="A1486" s="785"/>
      <c r="B1486" s="786"/>
      <c r="C1486" s="787"/>
      <c r="D1486" s="787"/>
      <c r="E1486" s="786"/>
      <c r="F1486" s="788"/>
      <c r="G1486" s="311"/>
      <c r="H1486" s="311"/>
      <c r="I1486" s="311"/>
      <c r="J1486" s="311"/>
      <c r="K1486" s="311"/>
      <c r="L1486" s="311"/>
      <c r="M1486" s="81"/>
    </row>
    <row r="1487" spans="1:13" x14ac:dyDescent="0.45">
      <c r="B1487" s="830"/>
      <c r="C1487" s="831"/>
      <c r="D1487" s="831"/>
      <c r="E1487" s="830"/>
      <c r="F1487" s="834"/>
      <c r="G1487" s="554"/>
      <c r="H1487" s="555"/>
      <c r="I1487" s="555"/>
      <c r="J1487" s="555"/>
      <c r="K1487" s="555"/>
      <c r="L1487" s="555"/>
      <c r="M1487" s="833"/>
    </row>
    <row r="1488" spans="1:13" x14ac:dyDescent="0.45">
      <c r="F1488" s="817" t="s">
        <v>85</v>
      </c>
    </row>
    <row r="1489" spans="1:13" x14ac:dyDescent="0.45">
      <c r="F1489" s="810" t="s">
        <v>86</v>
      </c>
      <c r="G1489" s="819"/>
      <c r="H1489" s="819"/>
      <c r="I1489" s="819"/>
      <c r="J1489" s="819"/>
      <c r="K1489" s="819"/>
      <c r="L1489" s="819"/>
      <c r="M1489" s="820"/>
    </row>
    <row r="1490" spans="1:13" x14ac:dyDescent="0.45">
      <c r="F1490" s="810" t="s">
        <v>87</v>
      </c>
      <c r="G1490" s="819">
        <f>SUM(G1464)</f>
        <v>36000000</v>
      </c>
      <c r="H1490" s="819">
        <f t="shared" ref="H1490:L1490" si="336">SUM(H1464)</f>
        <v>36000000</v>
      </c>
      <c r="I1490" s="819">
        <f t="shared" si="336"/>
        <v>0</v>
      </c>
      <c r="J1490" s="819">
        <f t="shared" si="336"/>
        <v>36000000</v>
      </c>
      <c r="K1490" s="819">
        <f t="shared" si="336"/>
        <v>36000000</v>
      </c>
      <c r="L1490" s="819">
        <f t="shared" si="336"/>
        <v>36000000</v>
      </c>
      <c r="M1490" s="820">
        <f>SUM(J1490:L1490)</f>
        <v>108000000</v>
      </c>
    </row>
    <row r="1491" spans="1:13" x14ac:dyDescent="0.45">
      <c r="F1491" s="810" t="s">
        <v>69</v>
      </c>
      <c r="G1491" s="819"/>
      <c r="H1491" s="819"/>
      <c r="I1491" s="819"/>
      <c r="J1491" s="819"/>
      <c r="K1491" s="819"/>
      <c r="L1491" s="819"/>
      <c r="M1491" s="820"/>
    </row>
    <row r="1492" spans="1:13" x14ac:dyDescent="0.45">
      <c r="F1492" s="810"/>
      <c r="G1492" s="797"/>
      <c r="H1492" s="797"/>
      <c r="I1492" s="797"/>
      <c r="J1492" s="797"/>
      <c r="K1492" s="797"/>
      <c r="L1492" s="797"/>
      <c r="M1492" s="821"/>
    </row>
    <row r="1493" spans="1:13" x14ac:dyDescent="0.45">
      <c r="F1493" s="810" t="s">
        <v>88</v>
      </c>
      <c r="G1493" s="822">
        <f>SUM(G1489:G1492)</f>
        <v>36000000</v>
      </c>
      <c r="H1493" s="822">
        <f t="shared" ref="H1493:M1493" si="337">SUM(H1489:H1492)</f>
        <v>36000000</v>
      </c>
      <c r="I1493" s="822">
        <f t="shared" si="337"/>
        <v>0</v>
      </c>
      <c r="J1493" s="822">
        <f t="shared" si="337"/>
        <v>36000000</v>
      </c>
      <c r="K1493" s="822">
        <f t="shared" si="337"/>
        <v>36000000</v>
      </c>
      <c r="L1493" s="822">
        <f t="shared" si="337"/>
        <v>36000000</v>
      </c>
      <c r="M1493" s="823">
        <f t="shared" si="337"/>
        <v>108000000</v>
      </c>
    </row>
    <row r="1496" spans="1:13" x14ac:dyDescent="0.45">
      <c r="A1496" s="931" t="s">
        <v>0</v>
      </c>
      <c r="B1496" s="931"/>
      <c r="C1496" s="931"/>
      <c r="D1496" s="931"/>
      <c r="E1496" s="931"/>
      <c r="F1496" s="931"/>
      <c r="G1496" s="931"/>
      <c r="H1496" s="931"/>
      <c r="I1496" s="931"/>
      <c r="J1496" s="931"/>
      <c r="K1496" s="931"/>
      <c r="L1496" s="931"/>
      <c r="M1496" s="931"/>
    </row>
    <row r="1497" spans="1:13" x14ac:dyDescent="0.45">
      <c r="A1497" s="930" t="s">
        <v>1359</v>
      </c>
      <c r="B1497" s="930"/>
      <c r="C1497" s="930"/>
      <c r="D1497" s="930"/>
      <c r="E1497" s="930"/>
      <c r="F1497" s="930"/>
      <c r="G1497" s="930"/>
      <c r="H1497" s="930"/>
      <c r="I1497" s="930"/>
      <c r="J1497" s="930"/>
      <c r="K1497" s="930"/>
      <c r="L1497" s="930"/>
      <c r="M1497" s="930"/>
    </row>
    <row r="1498" spans="1:13" ht="74" x14ac:dyDescent="0.45">
      <c r="A1498" s="781" t="s">
        <v>1</v>
      </c>
      <c r="B1498" s="781" t="s">
        <v>2</v>
      </c>
      <c r="C1498" s="781" t="s">
        <v>3</v>
      </c>
      <c r="D1498" s="781" t="s">
        <v>4</v>
      </c>
      <c r="E1498" s="781" t="s">
        <v>5</v>
      </c>
      <c r="F1498" s="783" t="s">
        <v>6</v>
      </c>
      <c r="G1498" s="781" t="s">
        <v>7</v>
      </c>
      <c r="H1498" s="781" t="s">
        <v>8</v>
      </c>
      <c r="I1498" s="781"/>
      <c r="J1498" s="781" t="s">
        <v>9</v>
      </c>
      <c r="K1498" s="781" t="s">
        <v>10</v>
      </c>
      <c r="L1498" s="781" t="s">
        <v>11</v>
      </c>
      <c r="M1498" s="784" t="s">
        <v>12</v>
      </c>
    </row>
    <row r="1499" spans="1:13" x14ac:dyDescent="0.45">
      <c r="A1499" s="790"/>
      <c r="B1499" s="791"/>
      <c r="C1499" s="792"/>
      <c r="D1499" s="792"/>
      <c r="E1499" s="791"/>
      <c r="F1499" s="793"/>
      <c r="G1499" s="311"/>
      <c r="H1499" s="311"/>
      <c r="I1499" s="311"/>
      <c r="J1499" s="311"/>
      <c r="K1499" s="311"/>
      <c r="L1499" s="311"/>
      <c r="M1499" s="81"/>
    </row>
    <row r="1500" spans="1:13" x14ac:dyDescent="0.45">
      <c r="A1500" s="785">
        <v>2</v>
      </c>
      <c r="B1500" s="786"/>
      <c r="C1500" s="787"/>
      <c r="D1500" s="787"/>
      <c r="E1500" s="786"/>
      <c r="F1500" s="788" t="s">
        <v>18</v>
      </c>
      <c r="G1500" s="358">
        <f>G1501</f>
        <v>28000000</v>
      </c>
      <c r="H1500" s="358">
        <f t="shared" ref="H1500:L1500" si="338">H1501</f>
        <v>0</v>
      </c>
      <c r="I1500" s="358">
        <f t="shared" si="338"/>
        <v>0</v>
      </c>
      <c r="J1500" s="358">
        <f t="shared" si="338"/>
        <v>28000000</v>
      </c>
      <c r="K1500" s="358">
        <f t="shared" si="338"/>
        <v>28000000</v>
      </c>
      <c r="L1500" s="358">
        <f t="shared" si="338"/>
        <v>28000000</v>
      </c>
      <c r="M1500" s="789">
        <f>J1500+K1500+L1500</f>
        <v>84000000</v>
      </c>
    </row>
    <row r="1501" spans="1:13" x14ac:dyDescent="0.45">
      <c r="A1501" s="785">
        <v>22</v>
      </c>
      <c r="B1501" s="786"/>
      <c r="C1501" s="787"/>
      <c r="D1501" s="787"/>
      <c r="E1501" s="786"/>
      <c r="F1501" s="788" t="s">
        <v>26</v>
      </c>
      <c r="G1501" s="358">
        <f>SUM(G1502)</f>
        <v>28000000</v>
      </c>
      <c r="H1501" s="358">
        <f t="shared" ref="H1501:L1501" si="339">SUM(H1502)</f>
        <v>0</v>
      </c>
      <c r="I1501" s="358">
        <f t="shared" si="339"/>
        <v>0</v>
      </c>
      <c r="J1501" s="358">
        <f t="shared" si="339"/>
        <v>28000000</v>
      </c>
      <c r="K1501" s="358">
        <f t="shared" si="339"/>
        <v>28000000</v>
      </c>
      <c r="L1501" s="358">
        <f t="shared" si="339"/>
        <v>28000000</v>
      </c>
      <c r="M1501" s="789">
        <f t="shared" ref="M1501:M1518" si="340">J1501+K1501+L1501</f>
        <v>84000000</v>
      </c>
    </row>
    <row r="1502" spans="1:13" x14ac:dyDescent="0.45">
      <c r="A1502" s="785">
        <v>2202</v>
      </c>
      <c r="B1502" s="786"/>
      <c r="C1502" s="787"/>
      <c r="D1502" s="787"/>
      <c r="E1502" s="786"/>
      <c r="F1502" s="788" t="s">
        <v>27</v>
      </c>
      <c r="G1502" s="358">
        <f>G1503+G1506+G1510+G1515+G1517</f>
        <v>28000000</v>
      </c>
      <c r="H1502" s="358">
        <f t="shared" ref="H1502:L1502" si="341">H1503+H1506+H1510+H1515+H1517</f>
        <v>0</v>
      </c>
      <c r="I1502" s="358">
        <f t="shared" si="341"/>
        <v>0</v>
      </c>
      <c r="J1502" s="358">
        <f t="shared" si="341"/>
        <v>28000000</v>
      </c>
      <c r="K1502" s="358">
        <f t="shared" si="341"/>
        <v>28000000</v>
      </c>
      <c r="L1502" s="358">
        <f t="shared" si="341"/>
        <v>28000000</v>
      </c>
      <c r="M1502" s="789">
        <f t="shared" si="340"/>
        <v>84000000</v>
      </c>
    </row>
    <row r="1503" spans="1:13" x14ac:dyDescent="0.45">
      <c r="A1503" s="785">
        <v>220202</v>
      </c>
      <c r="B1503" s="786"/>
      <c r="C1503" s="787"/>
      <c r="D1503" s="787"/>
      <c r="E1503" s="786"/>
      <c r="F1503" s="788" t="s">
        <v>31</v>
      </c>
      <c r="G1503" s="358">
        <f>SUM(G1504:G1505)</f>
        <v>3310000</v>
      </c>
      <c r="H1503" s="358">
        <f>SUM(H1504:H1505)</f>
        <v>0</v>
      </c>
      <c r="I1503" s="358"/>
      <c r="J1503" s="358">
        <f>SUM(J1504:J1505)</f>
        <v>3310000</v>
      </c>
      <c r="K1503" s="358">
        <f>SUM(K1504:K1505)</f>
        <v>3310000</v>
      </c>
      <c r="L1503" s="358">
        <f>SUM(L1504:L1505)</f>
        <v>3310000</v>
      </c>
      <c r="M1503" s="789">
        <f t="shared" si="340"/>
        <v>9930000</v>
      </c>
    </row>
    <row r="1504" spans="1:13" x14ac:dyDescent="0.45">
      <c r="A1504" s="790">
        <v>22020202</v>
      </c>
      <c r="B1504" s="791"/>
      <c r="C1504" s="792"/>
      <c r="D1504" s="792"/>
      <c r="E1504" s="791"/>
      <c r="F1504" s="793" t="s">
        <v>33</v>
      </c>
      <c r="G1504" s="311">
        <v>2100000</v>
      </c>
      <c r="H1504" s="311"/>
      <c r="I1504" s="311"/>
      <c r="J1504" s="311">
        <v>2100000</v>
      </c>
      <c r="K1504" s="311">
        <v>2100000</v>
      </c>
      <c r="L1504" s="311">
        <v>2100000</v>
      </c>
      <c r="M1504" s="789">
        <f t="shared" si="340"/>
        <v>6300000</v>
      </c>
    </row>
    <row r="1505" spans="1:13" x14ac:dyDescent="0.45">
      <c r="A1505" s="790">
        <v>22020203</v>
      </c>
      <c r="B1505" s="791"/>
      <c r="C1505" s="792"/>
      <c r="D1505" s="792"/>
      <c r="E1505" s="791"/>
      <c r="F1505" s="793" t="s">
        <v>34</v>
      </c>
      <c r="G1505" s="311">
        <v>1210000</v>
      </c>
      <c r="H1505" s="311"/>
      <c r="I1505" s="311"/>
      <c r="J1505" s="311">
        <v>1210000</v>
      </c>
      <c r="K1505" s="311">
        <v>1210000</v>
      </c>
      <c r="L1505" s="311">
        <v>1210000</v>
      </c>
      <c r="M1505" s="789">
        <f t="shared" si="340"/>
        <v>3630000</v>
      </c>
    </row>
    <row r="1506" spans="1:13" x14ac:dyDescent="0.45">
      <c r="A1506" s="785">
        <v>220203</v>
      </c>
      <c r="B1506" s="786"/>
      <c r="C1506" s="787"/>
      <c r="D1506" s="787"/>
      <c r="E1506" s="786"/>
      <c r="F1506" s="788" t="s">
        <v>37</v>
      </c>
      <c r="G1506" s="358">
        <f>SUM(G1507:G1509)</f>
        <v>8450000</v>
      </c>
      <c r="H1506" s="358">
        <f>SUM(H1507:H1509)</f>
        <v>0</v>
      </c>
      <c r="I1506" s="358"/>
      <c r="J1506" s="358">
        <f>SUM(J1507:J1509)</f>
        <v>8450000</v>
      </c>
      <c r="K1506" s="358">
        <f>SUM(K1507:K1509)</f>
        <v>8450000</v>
      </c>
      <c r="L1506" s="358">
        <f>SUM(L1507:L1509)</f>
        <v>8450000</v>
      </c>
      <c r="M1506" s="789">
        <f t="shared" si="340"/>
        <v>25350000</v>
      </c>
    </row>
    <row r="1507" spans="1:13" ht="37" x14ac:dyDescent="0.45">
      <c r="A1507" s="790">
        <v>22020301</v>
      </c>
      <c r="B1507" s="791"/>
      <c r="C1507" s="792"/>
      <c r="D1507" s="792"/>
      <c r="E1507" s="791"/>
      <c r="F1507" s="793" t="s">
        <v>38</v>
      </c>
      <c r="G1507" s="311">
        <v>2800000</v>
      </c>
      <c r="H1507" s="311"/>
      <c r="I1507" s="311"/>
      <c r="J1507" s="311">
        <v>2800000</v>
      </c>
      <c r="K1507" s="311">
        <v>2800000</v>
      </c>
      <c r="L1507" s="311">
        <v>2800000</v>
      </c>
      <c r="M1507" s="789">
        <f t="shared" si="340"/>
        <v>8400000</v>
      </c>
    </row>
    <row r="1508" spans="1:13" x14ac:dyDescent="0.45">
      <c r="A1508" s="790">
        <v>22020305</v>
      </c>
      <c r="B1508" s="791"/>
      <c r="C1508" s="792"/>
      <c r="D1508" s="792"/>
      <c r="E1508" s="791"/>
      <c r="F1508" s="793" t="s">
        <v>41</v>
      </c>
      <c r="G1508" s="311">
        <v>2200000</v>
      </c>
      <c r="H1508" s="311"/>
      <c r="I1508" s="311"/>
      <c r="J1508" s="311">
        <v>2200000</v>
      </c>
      <c r="K1508" s="311">
        <v>2200000</v>
      </c>
      <c r="L1508" s="311">
        <v>2200000</v>
      </c>
      <c r="M1508" s="789">
        <f t="shared" si="340"/>
        <v>6600000</v>
      </c>
    </row>
    <row r="1509" spans="1:13" x14ac:dyDescent="0.45">
      <c r="A1509" s="790">
        <v>22020306</v>
      </c>
      <c r="B1509" s="791"/>
      <c r="C1509" s="792"/>
      <c r="D1509" s="792"/>
      <c r="E1509" s="791"/>
      <c r="F1509" s="793" t="s">
        <v>314</v>
      </c>
      <c r="G1509" s="311">
        <v>3450000</v>
      </c>
      <c r="H1509" s="311"/>
      <c r="I1509" s="311"/>
      <c r="J1509" s="311">
        <v>3450000</v>
      </c>
      <c r="K1509" s="311">
        <v>3450000</v>
      </c>
      <c r="L1509" s="311">
        <v>3450000</v>
      </c>
      <c r="M1509" s="789">
        <f t="shared" si="340"/>
        <v>10350000</v>
      </c>
    </row>
    <row r="1510" spans="1:13" x14ac:dyDescent="0.45">
      <c r="A1510" s="785">
        <v>220204</v>
      </c>
      <c r="B1510" s="786"/>
      <c r="C1510" s="787"/>
      <c r="D1510" s="787"/>
      <c r="E1510" s="786"/>
      <c r="F1510" s="788" t="s">
        <v>42</v>
      </c>
      <c r="G1510" s="358">
        <f>SUM(G1511:G1514)</f>
        <v>9960000</v>
      </c>
      <c r="H1510" s="358">
        <f>SUM(H1511:H1514)</f>
        <v>0</v>
      </c>
      <c r="I1510" s="358"/>
      <c r="J1510" s="358">
        <f>SUM(J1511:J1514)</f>
        <v>9960000</v>
      </c>
      <c r="K1510" s="358">
        <f>SUM(K1511:K1514)</f>
        <v>9960000</v>
      </c>
      <c r="L1510" s="358">
        <f>SUM(L1511:L1514)</f>
        <v>9960000</v>
      </c>
      <c r="M1510" s="789">
        <f t="shared" si="340"/>
        <v>29880000</v>
      </c>
    </row>
    <row r="1511" spans="1:13" ht="37" x14ac:dyDescent="0.45">
      <c r="A1511" s="790">
        <v>22020401</v>
      </c>
      <c r="B1511" s="791"/>
      <c r="C1511" s="792"/>
      <c r="D1511" s="792"/>
      <c r="E1511" s="791"/>
      <c r="F1511" s="793" t="s">
        <v>43</v>
      </c>
      <c r="G1511" s="311">
        <v>2800000</v>
      </c>
      <c r="H1511" s="311"/>
      <c r="I1511" s="311"/>
      <c r="J1511" s="311">
        <v>2800000</v>
      </c>
      <c r="K1511" s="311">
        <v>2800000</v>
      </c>
      <c r="L1511" s="311">
        <v>2800000</v>
      </c>
      <c r="M1511" s="789">
        <f t="shared" si="340"/>
        <v>8400000</v>
      </c>
    </row>
    <row r="1512" spans="1:13" x14ac:dyDescent="0.45">
      <c r="A1512" s="790">
        <v>22020402</v>
      </c>
      <c r="B1512" s="791"/>
      <c r="C1512" s="792"/>
      <c r="D1512" s="792"/>
      <c r="E1512" s="791"/>
      <c r="F1512" s="793" t="s">
        <v>44</v>
      </c>
      <c r="G1512" s="311">
        <v>1360000</v>
      </c>
      <c r="H1512" s="311"/>
      <c r="I1512" s="311"/>
      <c r="J1512" s="311">
        <v>1360000</v>
      </c>
      <c r="K1512" s="311">
        <v>1360000</v>
      </c>
      <c r="L1512" s="311">
        <v>1360000</v>
      </c>
      <c r="M1512" s="789">
        <f t="shared" si="340"/>
        <v>4080000</v>
      </c>
    </row>
    <row r="1513" spans="1:13" x14ac:dyDescent="0.45">
      <c r="A1513" s="790">
        <v>22020404</v>
      </c>
      <c r="B1513" s="791"/>
      <c r="C1513" s="792"/>
      <c r="D1513" s="792"/>
      <c r="E1513" s="791"/>
      <c r="F1513" s="793" t="s">
        <v>46</v>
      </c>
      <c r="G1513" s="311">
        <v>2400000</v>
      </c>
      <c r="H1513" s="311"/>
      <c r="I1513" s="311"/>
      <c r="J1513" s="311">
        <v>2400000</v>
      </c>
      <c r="K1513" s="311">
        <v>2400000</v>
      </c>
      <c r="L1513" s="311">
        <v>2400000</v>
      </c>
      <c r="M1513" s="789">
        <f t="shared" si="340"/>
        <v>7200000</v>
      </c>
    </row>
    <row r="1514" spans="1:13" x14ac:dyDescent="0.45">
      <c r="A1514" s="790">
        <v>22020406</v>
      </c>
      <c r="B1514" s="791"/>
      <c r="C1514" s="792"/>
      <c r="D1514" s="792"/>
      <c r="E1514" s="791"/>
      <c r="F1514" s="793" t="s">
        <v>48</v>
      </c>
      <c r="G1514" s="311">
        <v>3400000</v>
      </c>
      <c r="H1514" s="311"/>
      <c r="I1514" s="311"/>
      <c r="J1514" s="311">
        <v>3400000</v>
      </c>
      <c r="K1514" s="311">
        <v>3400000</v>
      </c>
      <c r="L1514" s="311">
        <v>3400000</v>
      </c>
      <c r="M1514" s="789">
        <f t="shared" si="340"/>
        <v>10200000</v>
      </c>
    </row>
    <row r="1515" spans="1:13" x14ac:dyDescent="0.45">
      <c r="A1515" s="785">
        <v>220206</v>
      </c>
      <c r="B1515" s="786"/>
      <c r="C1515" s="787"/>
      <c r="D1515" s="787"/>
      <c r="E1515" s="786"/>
      <c r="F1515" s="788" t="s">
        <v>51</v>
      </c>
      <c r="G1515" s="358">
        <f>SUM(G1516:G1516)</f>
        <v>3000000</v>
      </c>
      <c r="H1515" s="358">
        <f>SUM(H1516:H1516)</f>
        <v>0</v>
      </c>
      <c r="I1515" s="358"/>
      <c r="J1515" s="358">
        <f>SUM(J1516:J1516)</f>
        <v>3000000</v>
      </c>
      <c r="K1515" s="358">
        <f>SUM(K1516:K1516)</f>
        <v>3000000</v>
      </c>
      <c r="L1515" s="358">
        <f>SUM(L1516:L1516)</f>
        <v>3000000</v>
      </c>
      <c r="M1515" s="789">
        <f t="shared" si="340"/>
        <v>9000000</v>
      </c>
    </row>
    <row r="1516" spans="1:13" x14ac:dyDescent="0.45">
      <c r="A1516" s="790">
        <v>22020601</v>
      </c>
      <c r="B1516" s="791"/>
      <c r="C1516" s="792"/>
      <c r="D1516" s="792"/>
      <c r="E1516" s="791"/>
      <c r="F1516" s="793" t="s">
        <v>52</v>
      </c>
      <c r="G1516" s="311">
        <v>3000000</v>
      </c>
      <c r="H1516" s="311"/>
      <c r="I1516" s="311"/>
      <c r="J1516" s="311">
        <v>3000000</v>
      </c>
      <c r="K1516" s="311">
        <v>3000000</v>
      </c>
      <c r="L1516" s="311">
        <v>3000000</v>
      </c>
      <c r="M1516" s="789">
        <f t="shared" si="340"/>
        <v>9000000</v>
      </c>
    </row>
    <row r="1517" spans="1:13" x14ac:dyDescent="0.45">
      <c r="A1517" s="785">
        <v>220208</v>
      </c>
      <c r="B1517" s="786"/>
      <c r="C1517" s="787"/>
      <c r="D1517" s="787"/>
      <c r="E1517" s="786"/>
      <c r="F1517" s="788" t="s">
        <v>54</v>
      </c>
      <c r="G1517" s="358">
        <f>SUM(G1518:G1518)</f>
        <v>3280000</v>
      </c>
      <c r="H1517" s="358">
        <f>SUM(H1518:H1518)</f>
        <v>0</v>
      </c>
      <c r="I1517" s="358"/>
      <c r="J1517" s="358">
        <f>SUM(J1518:J1518)</f>
        <v>3280000</v>
      </c>
      <c r="K1517" s="358">
        <f>SUM(K1518:K1518)</f>
        <v>3280000</v>
      </c>
      <c r="L1517" s="358">
        <f>SUM(L1518:L1518)</f>
        <v>3280000</v>
      </c>
      <c r="M1517" s="789">
        <f t="shared" si="340"/>
        <v>9840000</v>
      </c>
    </row>
    <row r="1518" spans="1:13" x14ac:dyDescent="0.45">
      <c r="A1518" s="790">
        <v>22020801</v>
      </c>
      <c r="B1518" s="791"/>
      <c r="C1518" s="792"/>
      <c r="D1518" s="792"/>
      <c r="E1518" s="791"/>
      <c r="F1518" s="793" t="s">
        <v>55</v>
      </c>
      <c r="G1518" s="311">
        <v>3280000</v>
      </c>
      <c r="H1518" s="311"/>
      <c r="I1518" s="311"/>
      <c r="J1518" s="311">
        <v>3280000</v>
      </c>
      <c r="K1518" s="311">
        <v>3280000</v>
      </c>
      <c r="L1518" s="311">
        <v>3280000</v>
      </c>
      <c r="M1518" s="789">
        <f t="shared" si="340"/>
        <v>9840000</v>
      </c>
    </row>
    <row r="1519" spans="1:13" x14ac:dyDescent="0.45">
      <c r="F1519" s="796" t="s">
        <v>85</v>
      </c>
      <c r="G1519" s="795"/>
      <c r="H1519" s="795"/>
      <c r="I1519" s="797"/>
      <c r="J1519" s="795"/>
      <c r="K1519" s="795"/>
      <c r="L1519" s="795"/>
      <c r="M1519" s="798"/>
    </row>
    <row r="1520" spans="1:13" x14ac:dyDescent="0.45">
      <c r="F1520" s="800"/>
      <c r="G1520" s="801"/>
      <c r="H1520" s="802"/>
      <c r="I1520" s="797"/>
      <c r="J1520" s="803"/>
      <c r="K1520" s="803"/>
      <c r="L1520" s="803"/>
      <c r="M1520" s="804"/>
    </row>
    <row r="1521" spans="1:13" x14ac:dyDescent="0.45">
      <c r="F1521" s="800" t="s">
        <v>86</v>
      </c>
      <c r="G1521" s="805"/>
      <c r="H1521" s="805"/>
      <c r="I1521" s="805"/>
      <c r="J1521" s="805"/>
      <c r="K1521" s="805"/>
      <c r="L1521" s="805"/>
      <c r="M1521" s="806">
        <f>SUM(J1521:L1521)</f>
        <v>0</v>
      </c>
    </row>
    <row r="1522" spans="1:13" x14ac:dyDescent="0.45">
      <c r="F1522" s="800" t="s">
        <v>87</v>
      </c>
      <c r="G1522" s="805">
        <f>SUM(G1502)</f>
        <v>28000000</v>
      </c>
      <c r="H1522" s="805">
        <f t="shared" ref="H1522:L1522" si="342">SUM(H1502)</f>
        <v>0</v>
      </c>
      <c r="I1522" s="805">
        <f t="shared" si="342"/>
        <v>0</v>
      </c>
      <c r="J1522" s="805">
        <f t="shared" si="342"/>
        <v>28000000</v>
      </c>
      <c r="K1522" s="805">
        <f t="shared" si="342"/>
        <v>28000000</v>
      </c>
      <c r="L1522" s="805">
        <f t="shared" si="342"/>
        <v>28000000</v>
      </c>
      <c r="M1522" s="806">
        <f t="shared" ref="M1522:M1525" si="343">SUM(J1522:L1522)</f>
        <v>84000000</v>
      </c>
    </row>
    <row r="1523" spans="1:13" x14ac:dyDescent="0.45">
      <c r="F1523" s="800" t="s">
        <v>69</v>
      </c>
      <c r="G1523" s="805"/>
      <c r="H1523" s="805"/>
      <c r="I1523" s="805"/>
      <c r="J1523" s="805"/>
      <c r="K1523" s="805"/>
      <c r="L1523" s="805"/>
      <c r="M1523" s="806">
        <f t="shared" si="343"/>
        <v>0</v>
      </c>
    </row>
    <row r="1524" spans="1:13" x14ac:dyDescent="0.45">
      <c r="F1524" s="800"/>
      <c r="G1524" s="805"/>
      <c r="H1524" s="805"/>
      <c r="I1524" s="805"/>
      <c r="J1524" s="805"/>
      <c r="K1524" s="805"/>
      <c r="L1524" s="805"/>
      <c r="M1524" s="806">
        <f t="shared" si="343"/>
        <v>0</v>
      </c>
    </row>
    <row r="1525" spans="1:13" x14ac:dyDescent="0.45">
      <c r="F1525" s="800" t="s">
        <v>88</v>
      </c>
      <c r="G1525" s="807">
        <f>SUM(G1521:G1523)</f>
        <v>28000000</v>
      </c>
      <c r="H1525" s="807">
        <f t="shared" ref="H1525:L1525" si="344">SUM(H1521:H1523)</f>
        <v>0</v>
      </c>
      <c r="I1525" s="807"/>
      <c r="J1525" s="807">
        <f t="shared" si="344"/>
        <v>28000000</v>
      </c>
      <c r="K1525" s="807">
        <f t="shared" si="344"/>
        <v>28000000</v>
      </c>
      <c r="L1525" s="807">
        <f t="shared" si="344"/>
        <v>28000000</v>
      </c>
      <c r="M1525" s="806">
        <f t="shared" si="343"/>
        <v>84000000</v>
      </c>
    </row>
    <row r="1528" spans="1:13" x14ac:dyDescent="0.45">
      <c r="A1528" s="931" t="s">
        <v>0</v>
      </c>
      <c r="B1528" s="931"/>
      <c r="C1528" s="931"/>
      <c r="D1528" s="931"/>
      <c r="E1528" s="931"/>
      <c r="F1528" s="931"/>
      <c r="G1528" s="931"/>
      <c r="H1528" s="931"/>
      <c r="I1528" s="931"/>
      <c r="J1528" s="931"/>
      <c r="K1528" s="931"/>
      <c r="L1528" s="931"/>
      <c r="M1528" s="931"/>
    </row>
    <row r="1529" spans="1:13" x14ac:dyDescent="0.45">
      <c r="A1529" s="930" t="s">
        <v>1360</v>
      </c>
      <c r="B1529" s="930"/>
      <c r="C1529" s="930"/>
      <c r="D1529" s="930"/>
      <c r="E1529" s="930"/>
      <c r="F1529" s="930"/>
      <c r="G1529" s="930"/>
      <c r="H1529" s="930"/>
      <c r="I1529" s="930"/>
      <c r="J1529" s="930"/>
      <c r="K1529" s="930"/>
      <c r="L1529" s="930"/>
      <c r="M1529" s="930"/>
    </row>
    <row r="1530" spans="1:13" ht="74" x14ac:dyDescent="0.45">
      <c r="A1530" s="781" t="s">
        <v>1</v>
      </c>
      <c r="B1530" s="781" t="s">
        <v>2</v>
      </c>
      <c r="C1530" s="781" t="s">
        <v>3</v>
      </c>
      <c r="D1530" s="781" t="s">
        <v>4</v>
      </c>
      <c r="E1530" s="781" t="s">
        <v>5</v>
      </c>
      <c r="F1530" s="783" t="s">
        <v>6</v>
      </c>
      <c r="G1530" s="781" t="s">
        <v>7</v>
      </c>
      <c r="H1530" s="781" t="s">
        <v>8</v>
      </c>
      <c r="I1530" s="781"/>
      <c r="J1530" s="781" t="s">
        <v>9</v>
      </c>
      <c r="K1530" s="781" t="s">
        <v>10</v>
      </c>
      <c r="L1530" s="781" t="s">
        <v>11</v>
      </c>
      <c r="M1530" s="784" t="s">
        <v>12</v>
      </c>
    </row>
    <row r="1531" spans="1:13" x14ac:dyDescent="0.45">
      <c r="A1531" s="790"/>
      <c r="B1531" s="791"/>
      <c r="C1531" s="792"/>
      <c r="D1531" s="792"/>
      <c r="E1531" s="791"/>
      <c r="F1531" s="793"/>
      <c r="G1531" s="311"/>
      <c r="H1531" s="311"/>
      <c r="I1531" s="311"/>
      <c r="J1531" s="311"/>
      <c r="K1531" s="311"/>
      <c r="L1531" s="311"/>
      <c r="M1531" s="81"/>
    </row>
    <row r="1532" spans="1:13" x14ac:dyDescent="0.45">
      <c r="A1532" s="785">
        <v>2</v>
      </c>
      <c r="B1532" s="786"/>
      <c r="C1532" s="787"/>
      <c r="D1532" s="787"/>
      <c r="E1532" s="786"/>
      <c r="F1532" s="788" t="s">
        <v>18</v>
      </c>
      <c r="G1532" s="358">
        <f>G1533</f>
        <v>28000000</v>
      </c>
      <c r="H1532" s="358">
        <f t="shared" ref="H1532:L1532" si="345">H1533</f>
        <v>0</v>
      </c>
      <c r="I1532" s="358">
        <f t="shared" si="345"/>
        <v>0</v>
      </c>
      <c r="J1532" s="358">
        <f t="shared" si="345"/>
        <v>28000000</v>
      </c>
      <c r="K1532" s="358">
        <f t="shared" si="345"/>
        <v>28000000</v>
      </c>
      <c r="L1532" s="358">
        <f t="shared" si="345"/>
        <v>28000000</v>
      </c>
      <c r="M1532" s="789">
        <f>J1532+K1532+L1532</f>
        <v>84000000</v>
      </c>
    </row>
    <row r="1533" spans="1:13" x14ac:dyDescent="0.45">
      <c r="A1533" s="785">
        <v>22</v>
      </c>
      <c r="B1533" s="786"/>
      <c r="C1533" s="787"/>
      <c r="D1533" s="787"/>
      <c r="E1533" s="786"/>
      <c r="F1533" s="788" t="s">
        <v>26</v>
      </c>
      <c r="G1533" s="358">
        <f>SUM(G1534)</f>
        <v>28000000</v>
      </c>
      <c r="H1533" s="358">
        <f t="shared" ref="H1533:L1533" si="346">SUM(H1534)</f>
        <v>0</v>
      </c>
      <c r="I1533" s="358">
        <f t="shared" si="346"/>
        <v>0</v>
      </c>
      <c r="J1533" s="358">
        <f t="shared" si="346"/>
        <v>28000000</v>
      </c>
      <c r="K1533" s="358">
        <f t="shared" si="346"/>
        <v>28000000</v>
      </c>
      <c r="L1533" s="358">
        <f t="shared" si="346"/>
        <v>28000000</v>
      </c>
      <c r="M1533" s="789">
        <f t="shared" ref="M1533:M1553" si="347">J1533+K1533+L1533</f>
        <v>84000000</v>
      </c>
    </row>
    <row r="1534" spans="1:13" x14ac:dyDescent="0.45">
      <c r="A1534" s="785">
        <v>2202</v>
      </c>
      <c r="B1534" s="786"/>
      <c r="C1534" s="787"/>
      <c r="D1534" s="787"/>
      <c r="E1534" s="786"/>
      <c r="F1534" s="788" t="s">
        <v>27</v>
      </c>
      <c r="G1534" s="358">
        <f>G1535+G1538+G1543+G1547+G1549</f>
        <v>28000000</v>
      </c>
      <c r="H1534" s="358">
        <f t="shared" ref="H1534:L1534" si="348">H1535+H1538+H1543+H1547+H1549</f>
        <v>0</v>
      </c>
      <c r="I1534" s="358">
        <f t="shared" si="348"/>
        <v>0</v>
      </c>
      <c r="J1534" s="358">
        <f t="shared" si="348"/>
        <v>28000000</v>
      </c>
      <c r="K1534" s="358">
        <f t="shared" si="348"/>
        <v>28000000</v>
      </c>
      <c r="L1534" s="358">
        <f t="shared" si="348"/>
        <v>28000000</v>
      </c>
      <c r="M1534" s="789">
        <f t="shared" si="347"/>
        <v>84000000</v>
      </c>
    </row>
    <row r="1535" spans="1:13" x14ac:dyDescent="0.45">
      <c r="A1535" s="785">
        <v>220202</v>
      </c>
      <c r="B1535" s="786"/>
      <c r="C1535" s="787"/>
      <c r="D1535" s="787"/>
      <c r="E1535" s="786"/>
      <c r="F1535" s="788" t="s">
        <v>31</v>
      </c>
      <c r="G1535" s="358">
        <f>SUM(G1536:G1537)</f>
        <v>4000000</v>
      </c>
      <c r="H1535" s="358">
        <f>SUM(H1536:H1537)</f>
        <v>0</v>
      </c>
      <c r="I1535" s="358"/>
      <c r="J1535" s="358">
        <f>SUM(J1536:J1537)</f>
        <v>4000000</v>
      </c>
      <c r="K1535" s="358">
        <f>SUM(K1536:K1537)</f>
        <v>4000000</v>
      </c>
      <c r="L1535" s="358">
        <f>SUM(L1536:L1537)</f>
        <v>4000000</v>
      </c>
      <c r="M1535" s="789">
        <f t="shared" si="347"/>
        <v>12000000</v>
      </c>
    </row>
    <row r="1536" spans="1:13" x14ac:dyDescent="0.45">
      <c r="A1536" s="790">
        <v>22020202</v>
      </c>
      <c r="B1536" s="791"/>
      <c r="C1536" s="792"/>
      <c r="D1536" s="792"/>
      <c r="E1536" s="791"/>
      <c r="F1536" s="793" t="s">
        <v>33</v>
      </c>
      <c r="G1536" s="311">
        <v>1200000</v>
      </c>
      <c r="H1536" s="311"/>
      <c r="I1536" s="311"/>
      <c r="J1536" s="311">
        <v>1200000</v>
      </c>
      <c r="K1536" s="311">
        <v>1200000</v>
      </c>
      <c r="L1536" s="311">
        <v>1200000</v>
      </c>
      <c r="M1536" s="789">
        <f t="shared" si="347"/>
        <v>3600000</v>
      </c>
    </row>
    <row r="1537" spans="1:13" x14ac:dyDescent="0.45">
      <c r="A1537" s="790">
        <v>22020203</v>
      </c>
      <c r="B1537" s="791"/>
      <c r="C1537" s="792"/>
      <c r="D1537" s="792"/>
      <c r="E1537" s="791"/>
      <c r="F1537" s="793" t="s">
        <v>34</v>
      </c>
      <c r="G1537" s="311">
        <v>2800000</v>
      </c>
      <c r="H1537" s="311"/>
      <c r="I1537" s="311"/>
      <c r="J1537" s="311">
        <v>2800000</v>
      </c>
      <c r="K1537" s="311">
        <v>2800000</v>
      </c>
      <c r="L1537" s="311">
        <v>2800000</v>
      </c>
      <c r="M1537" s="789">
        <f t="shared" si="347"/>
        <v>8400000</v>
      </c>
    </row>
    <row r="1538" spans="1:13" x14ac:dyDescent="0.45">
      <c r="A1538" s="785">
        <v>220203</v>
      </c>
      <c r="B1538" s="786"/>
      <c r="C1538" s="787"/>
      <c r="D1538" s="787"/>
      <c r="E1538" s="786"/>
      <c r="F1538" s="788" t="s">
        <v>37</v>
      </c>
      <c r="G1538" s="358">
        <f>SUM(G1539:G1542)</f>
        <v>4000000</v>
      </c>
      <c r="H1538" s="358">
        <f>SUM(H1539:H1542)</f>
        <v>0</v>
      </c>
      <c r="I1538" s="358"/>
      <c r="J1538" s="358">
        <f>SUM(J1539:J1542)</f>
        <v>4000000</v>
      </c>
      <c r="K1538" s="358">
        <f>SUM(K1539:K1542)</f>
        <v>4000000</v>
      </c>
      <c r="L1538" s="358">
        <f>SUM(L1539:L1542)</f>
        <v>4000000</v>
      </c>
      <c r="M1538" s="789">
        <f t="shared" si="347"/>
        <v>12000000</v>
      </c>
    </row>
    <row r="1539" spans="1:13" ht="37" x14ac:dyDescent="0.45">
      <c r="A1539" s="790">
        <v>22020301</v>
      </c>
      <c r="B1539" s="791"/>
      <c r="C1539" s="792"/>
      <c r="D1539" s="792"/>
      <c r="E1539" s="791"/>
      <c r="F1539" s="793" t="s">
        <v>38</v>
      </c>
      <c r="G1539" s="311">
        <v>1800000</v>
      </c>
      <c r="H1539" s="311"/>
      <c r="I1539" s="311"/>
      <c r="J1539" s="311">
        <v>1800000</v>
      </c>
      <c r="K1539" s="311">
        <v>1800000</v>
      </c>
      <c r="L1539" s="311">
        <v>1800000</v>
      </c>
      <c r="M1539" s="789">
        <f t="shared" si="347"/>
        <v>5400000</v>
      </c>
    </row>
    <row r="1540" spans="1:13" x14ac:dyDescent="0.45">
      <c r="A1540" s="790">
        <v>22020305</v>
      </c>
      <c r="B1540" s="791"/>
      <c r="C1540" s="792"/>
      <c r="D1540" s="792"/>
      <c r="E1540" s="791"/>
      <c r="F1540" s="793" t="s">
        <v>41</v>
      </c>
      <c r="G1540" s="311">
        <v>1400000</v>
      </c>
      <c r="H1540" s="311"/>
      <c r="I1540" s="311"/>
      <c r="J1540" s="311">
        <v>1400000</v>
      </c>
      <c r="K1540" s="311">
        <v>1400000</v>
      </c>
      <c r="L1540" s="311">
        <v>1400000</v>
      </c>
      <c r="M1540" s="789">
        <f t="shared" si="347"/>
        <v>4200000</v>
      </c>
    </row>
    <row r="1541" spans="1:13" x14ac:dyDescent="0.45">
      <c r="A1541" s="790">
        <v>22020306</v>
      </c>
      <c r="B1541" s="791"/>
      <c r="C1541" s="792"/>
      <c r="D1541" s="792"/>
      <c r="E1541" s="791"/>
      <c r="F1541" s="793" t="s">
        <v>314</v>
      </c>
      <c r="G1541" s="311">
        <v>600000</v>
      </c>
      <c r="H1541" s="311"/>
      <c r="I1541" s="311"/>
      <c r="J1541" s="311">
        <v>600000</v>
      </c>
      <c r="K1541" s="311">
        <v>600000</v>
      </c>
      <c r="L1541" s="311">
        <v>600000</v>
      </c>
      <c r="M1541" s="789">
        <f t="shared" si="347"/>
        <v>1800000</v>
      </c>
    </row>
    <row r="1542" spans="1:13" x14ac:dyDescent="0.45">
      <c r="A1542" s="790">
        <v>22020311</v>
      </c>
      <c r="B1542" s="791"/>
      <c r="C1542" s="792"/>
      <c r="D1542" s="792"/>
      <c r="E1542" s="791"/>
      <c r="F1542" s="793" t="s">
        <v>414</v>
      </c>
      <c r="G1542" s="311">
        <v>200000</v>
      </c>
      <c r="H1542" s="311"/>
      <c r="I1542" s="311"/>
      <c r="J1542" s="311">
        <v>200000</v>
      </c>
      <c r="K1542" s="311">
        <v>200000</v>
      </c>
      <c r="L1542" s="311">
        <v>200000</v>
      </c>
      <c r="M1542" s="789">
        <f t="shared" si="347"/>
        <v>600000</v>
      </c>
    </row>
    <row r="1543" spans="1:13" x14ac:dyDescent="0.45">
      <c r="A1543" s="785">
        <v>220204</v>
      </c>
      <c r="B1543" s="786"/>
      <c r="C1543" s="787"/>
      <c r="D1543" s="787"/>
      <c r="E1543" s="786"/>
      <c r="F1543" s="788" t="s">
        <v>42</v>
      </c>
      <c r="G1543" s="358">
        <f>SUM(G1544:G1546)</f>
        <v>7800000</v>
      </c>
      <c r="H1543" s="358">
        <f>SUM(H1544:H1546)</f>
        <v>0</v>
      </c>
      <c r="I1543" s="358"/>
      <c r="J1543" s="358">
        <f>SUM(J1544:J1546)</f>
        <v>7800000</v>
      </c>
      <c r="K1543" s="358">
        <f>SUM(K1544:K1546)</f>
        <v>7800000</v>
      </c>
      <c r="L1543" s="358">
        <f>SUM(L1544:L1546)</f>
        <v>7800000</v>
      </c>
      <c r="M1543" s="789">
        <f t="shared" si="347"/>
        <v>23400000</v>
      </c>
    </row>
    <row r="1544" spans="1:13" ht="37" x14ac:dyDescent="0.45">
      <c r="A1544" s="790">
        <v>22020401</v>
      </c>
      <c r="B1544" s="791"/>
      <c r="C1544" s="792"/>
      <c r="D1544" s="792"/>
      <c r="E1544" s="791"/>
      <c r="F1544" s="793" t="s">
        <v>43</v>
      </c>
      <c r="G1544" s="311">
        <v>2600000</v>
      </c>
      <c r="H1544" s="311"/>
      <c r="I1544" s="311"/>
      <c r="J1544" s="311">
        <v>2600000</v>
      </c>
      <c r="K1544" s="311">
        <v>2600000</v>
      </c>
      <c r="L1544" s="311">
        <v>2600000</v>
      </c>
      <c r="M1544" s="789">
        <f t="shared" si="347"/>
        <v>7800000</v>
      </c>
    </row>
    <row r="1545" spans="1:13" x14ac:dyDescent="0.45">
      <c r="A1545" s="790">
        <v>22020402</v>
      </c>
      <c r="B1545" s="791"/>
      <c r="C1545" s="792"/>
      <c r="D1545" s="792"/>
      <c r="E1545" s="791"/>
      <c r="F1545" s="793" t="s">
        <v>44</v>
      </c>
      <c r="G1545" s="311">
        <v>3200000</v>
      </c>
      <c r="H1545" s="311"/>
      <c r="I1545" s="311"/>
      <c r="J1545" s="311">
        <v>3200000</v>
      </c>
      <c r="K1545" s="311">
        <v>3200000</v>
      </c>
      <c r="L1545" s="311">
        <v>3200000</v>
      </c>
      <c r="M1545" s="789">
        <f t="shared" si="347"/>
        <v>9600000</v>
      </c>
    </row>
    <row r="1546" spans="1:13" ht="37" x14ac:dyDescent="0.45">
      <c r="A1546" s="790">
        <v>22020403</v>
      </c>
      <c r="B1546" s="791"/>
      <c r="C1546" s="792"/>
      <c r="D1546" s="792"/>
      <c r="E1546" s="791"/>
      <c r="F1546" s="793" t="s">
        <v>45</v>
      </c>
      <c r="G1546" s="311">
        <v>2000000</v>
      </c>
      <c r="H1546" s="311"/>
      <c r="I1546" s="311"/>
      <c r="J1546" s="311">
        <v>2000000</v>
      </c>
      <c r="K1546" s="311">
        <v>2000000</v>
      </c>
      <c r="L1546" s="311">
        <v>2000000</v>
      </c>
      <c r="M1546" s="789">
        <f t="shared" si="347"/>
        <v>6000000</v>
      </c>
    </row>
    <row r="1547" spans="1:13" x14ac:dyDescent="0.45">
      <c r="A1547" s="785">
        <v>220208</v>
      </c>
      <c r="B1547" s="786"/>
      <c r="C1547" s="787"/>
      <c r="D1547" s="787"/>
      <c r="E1547" s="786"/>
      <c r="F1547" s="788" t="s">
        <v>54</v>
      </c>
      <c r="G1547" s="358">
        <f>SUM(G1548:G1548)</f>
        <v>2000000</v>
      </c>
      <c r="H1547" s="358">
        <f>SUM(H1548:H1548)</f>
        <v>0</v>
      </c>
      <c r="I1547" s="358"/>
      <c r="J1547" s="358">
        <f>SUM(J1548:J1548)</f>
        <v>2000000</v>
      </c>
      <c r="K1547" s="358">
        <f>SUM(K1548:K1548)</f>
        <v>2000000</v>
      </c>
      <c r="L1547" s="358">
        <f>SUM(L1548:L1548)</f>
        <v>2000000</v>
      </c>
      <c r="M1547" s="789">
        <f t="shared" si="347"/>
        <v>6000000</v>
      </c>
    </row>
    <row r="1548" spans="1:13" x14ac:dyDescent="0.45">
      <c r="A1548" s="790">
        <v>22020801</v>
      </c>
      <c r="B1548" s="791"/>
      <c r="C1548" s="792"/>
      <c r="D1548" s="792"/>
      <c r="E1548" s="791"/>
      <c r="F1548" s="793" t="s">
        <v>55</v>
      </c>
      <c r="G1548" s="311">
        <v>2000000</v>
      </c>
      <c r="H1548" s="311"/>
      <c r="I1548" s="311"/>
      <c r="J1548" s="311">
        <v>2000000</v>
      </c>
      <c r="K1548" s="311">
        <v>2000000</v>
      </c>
      <c r="L1548" s="311">
        <v>2000000</v>
      </c>
      <c r="M1548" s="789">
        <f t="shared" si="347"/>
        <v>6000000</v>
      </c>
    </row>
    <row r="1549" spans="1:13" x14ac:dyDescent="0.45">
      <c r="A1549" s="785">
        <v>220210</v>
      </c>
      <c r="B1549" s="786"/>
      <c r="C1549" s="787"/>
      <c r="D1549" s="787"/>
      <c r="E1549" s="786"/>
      <c r="F1549" s="788" t="s">
        <v>57</v>
      </c>
      <c r="G1549" s="358">
        <f>SUM(G1550:G1553)</f>
        <v>10200000</v>
      </c>
      <c r="H1549" s="358">
        <f>SUM(H1550:H1553)</f>
        <v>0</v>
      </c>
      <c r="I1549" s="358"/>
      <c r="J1549" s="358">
        <f>SUM(J1550:J1553)</f>
        <v>10200000</v>
      </c>
      <c r="K1549" s="358">
        <f>SUM(K1550:K1553)</f>
        <v>10200000</v>
      </c>
      <c r="L1549" s="358">
        <f>SUM(L1550:L1553)</f>
        <v>10200000</v>
      </c>
      <c r="M1549" s="789">
        <f t="shared" si="347"/>
        <v>30600000</v>
      </c>
    </row>
    <row r="1550" spans="1:13" x14ac:dyDescent="0.45">
      <c r="A1550" s="790">
        <v>22021001</v>
      </c>
      <c r="B1550" s="791"/>
      <c r="C1550" s="792"/>
      <c r="D1550" s="792"/>
      <c r="E1550" s="791"/>
      <c r="F1550" s="793" t="s">
        <v>58</v>
      </c>
      <c r="G1550" s="311">
        <v>2000000</v>
      </c>
      <c r="H1550" s="311"/>
      <c r="I1550" s="311"/>
      <c r="J1550" s="311">
        <v>2000000</v>
      </c>
      <c r="K1550" s="311">
        <v>2000000</v>
      </c>
      <c r="L1550" s="311">
        <v>2000000</v>
      </c>
      <c r="M1550" s="789">
        <f t="shared" si="347"/>
        <v>6000000</v>
      </c>
    </row>
    <row r="1551" spans="1:13" x14ac:dyDescent="0.45">
      <c r="A1551" s="790">
        <v>22021006</v>
      </c>
      <c r="B1551" s="791"/>
      <c r="C1551" s="792"/>
      <c r="D1551" s="792"/>
      <c r="E1551" s="791"/>
      <c r="F1551" s="793" t="s">
        <v>62</v>
      </c>
      <c r="G1551" s="311">
        <v>1800000</v>
      </c>
      <c r="H1551" s="311"/>
      <c r="I1551" s="311"/>
      <c r="J1551" s="311">
        <v>1800000</v>
      </c>
      <c r="K1551" s="311">
        <v>1800000</v>
      </c>
      <c r="L1551" s="311">
        <v>1800000</v>
      </c>
      <c r="M1551" s="789">
        <f t="shared" si="347"/>
        <v>5400000</v>
      </c>
    </row>
    <row r="1552" spans="1:13" x14ac:dyDescent="0.45">
      <c r="A1552" s="790">
        <v>22021007</v>
      </c>
      <c r="B1552" s="791"/>
      <c r="C1552" s="792"/>
      <c r="D1552" s="792"/>
      <c r="E1552" s="791"/>
      <c r="F1552" s="793" t="s">
        <v>63</v>
      </c>
      <c r="G1552" s="311">
        <v>2800000</v>
      </c>
      <c r="H1552" s="311"/>
      <c r="I1552" s="311"/>
      <c r="J1552" s="311">
        <v>2800000</v>
      </c>
      <c r="K1552" s="311">
        <v>2800000</v>
      </c>
      <c r="L1552" s="311">
        <v>2800000</v>
      </c>
      <c r="M1552" s="789">
        <f t="shared" si="347"/>
        <v>8400000</v>
      </c>
    </row>
    <row r="1553" spans="1:13" x14ac:dyDescent="0.45">
      <c r="A1553" s="790">
        <v>22021013</v>
      </c>
      <c r="B1553" s="791"/>
      <c r="C1553" s="792"/>
      <c r="D1553" s="792"/>
      <c r="E1553" s="791"/>
      <c r="F1553" s="793" t="s">
        <v>537</v>
      </c>
      <c r="G1553" s="311">
        <v>3600000</v>
      </c>
      <c r="H1553" s="311"/>
      <c r="I1553" s="311"/>
      <c r="J1553" s="311">
        <v>3600000</v>
      </c>
      <c r="K1553" s="311">
        <v>3600000</v>
      </c>
      <c r="L1553" s="311">
        <v>3600000</v>
      </c>
      <c r="M1553" s="789">
        <f t="shared" si="347"/>
        <v>10800000</v>
      </c>
    </row>
    <row r="1554" spans="1:13" x14ac:dyDescent="0.45">
      <c r="F1554" s="796" t="s">
        <v>85</v>
      </c>
      <c r="G1554" s="795"/>
      <c r="H1554" s="795"/>
      <c r="I1554" s="797"/>
      <c r="J1554" s="795"/>
      <c r="K1554" s="795"/>
      <c r="L1554" s="795"/>
      <c r="M1554" s="798"/>
    </row>
    <row r="1555" spans="1:13" x14ac:dyDescent="0.45">
      <c r="F1555" s="800"/>
      <c r="G1555" s="801"/>
      <c r="H1555" s="802"/>
      <c r="I1555" s="797"/>
      <c r="J1555" s="803"/>
      <c r="K1555" s="803"/>
      <c r="L1555" s="803"/>
      <c r="M1555" s="804"/>
    </row>
    <row r="1556" spans="1:13" x14ac:dyDescent="0.45">
      <c r="F1556" s="800" t="s">
        <v>86</v>
      </c>
      <c r="G1556" s="805"/>
      <c r="H1556" s="805"/>
      <c r="I1556" s="805"/>
      <c r="J1556" s="805"/>
      <c r="K1556" s="805"/>
      <c r="L1556" s="805"/>
      <c r="M1556" s="806">
        <f>SUM(J1556:L1556)</f>
        <v>0</v>
      </c>
    </row>
    <row r="1557" spans="1:13" x14ac:dyDescent="0.45">
      <c r="F1557" s="800" t="s">
        <v>87</v>
      </c>
      <c r="G1557" s="805">
        <f>SUM(G1534)</f>
        <v>28000000</v>
      </c>
      <c r="H1557" s="805">
        <f t="shared" ref="H1557:L1557" si="349">SUM(H1534)</f>
        <v>0</v>
      </c>
      <c r="I1557" s="805">
        <f t="shared" si="349"/>
        <v>0</v>
      </c>
      <c r="J1557" s="805">
        <f t="shared" si="349"/>
        <v>28000000</v>
      </c>
      <c r="K1557" s="805">
        <f t="shared" si="349"/>
        <v>28000000</v>
      </c>
      <c r="L1557" s="805">
        <f t="shared" si="349"/>
        <v>28000000</v>
      </c>
      <c r="M1557" s="806">
        <f t="shared" ref="M1557:M1560" si="350">SUM(J1557:L1557)</f>
        <v>84000000</v>
      </c>
    </row>
    <row r="1558" spans="1:13" x14ac:dyDescent="0.45">
      <c r="F1558" s="800" t="s">
        <v>69</v>
      </c>
      <c r="G1558" s="805"/>
      <c r="H1558" s="805"/>
      <c r="I1558" s="805"/>
      <c r="J1558" s="805"/>
      <c r="K1558" s="805"/>
      <c r="L1558" s="805"/>
      <c r="M1558" s="806">
        <f t="shared" si="350"/>
        <v>0</v>
      </c>
    </row>
    <row r="1559" spans="1:13" x14ac:dyDescent="0.45">
      <c r="F1559" s="800"/>
      <c r="G1559" s="805"/>
      <c r="H1559" s="805"/>
      <c r="I1559" s="805"/>
      <c r="J1559" s="805"/>
      <c r="K1559" s="805"/>
      <c r="L1559" s="805"/>
      <c r="M1559" s="806">
        <f t="shared" si="350"/>
        <v>0</v>
      </c>
    </row>
    <row r="1560" spans="1:13" x14ac:dyDescent="0.45">
      <c r="F1560" s="800" t="s">
        <v>88</v>
      </c>
      <c r="G1560" s="807">
        <f>SUM(G1556:G1558)</f>
        <v>28000000</v>
      </c>
      <c r="H1560" s="807">
        <f t="shared" ref="H1560:L1560" si="351">SUM(H1556:H1558)</f>
        <v>0</v>
      </c>
      <c r="I1560" s="807"/>
      <c r="J1560" s="807">
        <f t="shared" si="351"/>
        <v>28000000</v>
      </c>
      <c r="K1560" s="807">
        <f t="shared" si="351"/>
        <v>28000000</v>
      </c>
      <c r="L1560" s="807">
        <f t="shared" si="351"/>
        <v>28000000</v>
      </c>
      <c r="M1560" s="806">
        <f t="shared" si="350"/>
        <v>84000000</v>
      </c>
    </row>
    <row r="1563" spans="1:13" x14ac:dyDescent="0.45">
      <c r="A1563" s="931" t="s">
        <v>0</v>
      </c>
      <c r="B1563" s="931"/>
      <c r="C1563" s="931"/>
      <c r="D1563" s="931"/>
      <c r="E1563" s="931"/>
      <c r="F1563" s="931"/>
      <c r="G1563" s="931"/>
      <c r="H1563" s="931"/>
      <c r="I1563" s="931"/>
      <c r="J1563" s="931"/>
      <c r="K1563" s="931"/>
      <c r="L1563" s="931"/>
      <c r="M1563" s="931"/>
    </row>
    <row r="1564" spans="1:13" x14ac:dyDescent="0.45">
      <c r="A1564" s="930" t="s">
        <v>1361</v>
      </c>
      <c r="B1564" s="930"/>
      <c r="C1564" s="930"/>
      <c r="D1564" s="930"/>
      <c r="E1564" s="930"/>
      <c r="F1564" s="930"/>
      <c r="G1564" s="930"/>
      <c r="H1564" s="930"/>
      <c r="I1564" s="930"/>
      <c r="J1564" s="930"/>
      <c r="K1564" s="930"/>
      <c r="L1564" s="930"/>
      <c r="M1564" s="930"/>
    </row>
    <row r="1565" spans="1:13" ht="74" x14ac:dyDescent="0.45">
      <c r="A1565" s="781" t="s">
        <v>1</v>
      </c>
      <c r="B1565" s="781" t="s">
        <v>2</v>
      </c>
      <c r="C1565" s="781" t="s">
        <v>3</v>
      </c>
      <c r="D1565" s="781" t="s">
        <v>4</v>
      </c>
      <c r="E1565" s="781" t="s">
        <v>5</v>
      </c>
      <c r="F1565" s="783" t="s">
        <v>6</v>
      </c>
      <c r="G1565" s="781" t="s">
        <v>7</v>
      </c>
      <c r="H1565" s="781" t="s">
        <v>8</v>
      </c>
      <c r="I1565" s="781"/>
      <c r="J1565" s="781" t="s">
        <v>9</v>
      </c>
      <c r="K1565" s="781" t="s">
        <v>10</v>
      </c>
      <c r="L1565" s="781" t="s">
        <v>11</v>
      </c>
      <c r="M1565" s="784" t="s">
        <v>12</v>
      </c>
    </row>
    <row r="1566" spans="1:13" x14ac:dyDescent="0.45">
      <c r="A1566" s="790"/>
      <c r="B1566" s="791"/>
      <c r="C1566" s="792"/>
      <c r="D1566" s="792"/>
      <c r="E1566" s="791"/>
      <c r="F1566" s="793"/>
      <c r="G1566" s="311"/>
      <c r="H1566" s="311"/>
      <c r="I1566" s="311"/>
      <c r="J1566" s="311"/>
      <c r="K1566" s="311"/>
      <c r="L1566" s="311"/>
      <c r="M1566" s="81"/>
    </row>
    <row r="1567" spans="1:13" x14ac:dyDescent="0.45">
      <c r="A1567" s="785">
        <v>2</v>
      </c>
      <c r="B1567" s="786"/>
      <c r="C1567" s="787"/>
      <c r="D1567" s="787"/>
      <c r="E1567" s="786"/>
      <c r="F1567" s="788" t="s">
        <v>18</v>
      </c>
      <c r="G1567" s="358">
        <f>G1568</f>
        <v>28000000</v>
      </c>
      <c r="H1567" s="358">
        <f t="shared" ref="H1567:L1567" si="352">H1568</f>
        <v>0</v>
      </c>
      <c r="I1567" s="358">
        <f t="shared" si="352"/>
        <v>0</v>
      </c>
      <c r="J1567" s="358">
        <f t="shared" si="352"/>
        <v>28000000</v>
      </c>
      <c r="K1567" s="358">
        <f t="shared" si="352"/>
        <v>28000000</v>
      </c>
      <c r="L1567" s="358">
        <f t="shared" si="352"/>
        <v>28000000</v>
      </c>
      <c r="M1567" s="789">
        <f>J1567+K1567+L1567</f>
        <v>84000000</v>
      </c>
    </row>
    <row r="1568" spans="1:13" x14ac:dyDescent="0.45">
      <c r="A1568" s="785">
        <v>22</v>
      </c>
      <c r="B1568" s="786"/>
      <c r="C1568" s="787"/>
      <c r="D1568" s="787"/>
      <c r="E1568" s="786"/>
      <c r="F1568" s="788" t="s">
        <v>26</v>
      </c>
      <c r="G1568" s="358">
        <f>SUM(G1569)</f>
        <v>28000000</v>
      </c>
      <c r="H1568" s="358">
        <f t="shared" ref="H1568:L1568" si="353">SUM(H1569)</f>
        <v>0</v>
      </c>
      <c r="I1568" s="358">
        <f t="shared" si="353"/>
        <v>0</v>
      </c>
      <c r="J1568" s="358">
        <f t="shared" si="353"/>
        <v>28000000</v>
      </c>
      <c r="K1568" s="358">
        <f t="shared" si="353"/>
        <v>28000000</v>
      </c>
      <c r="L1568" s="358">
        <f t="shared" si="353"/>
        <v>28000000</v>
      </c>
      <c r="M1568" s="789">
        <f t="shared" ref="M1568:M1585" si="354">J1568+K1568+L1568</f>
        <v>84000000</v>
      </c>
    </row>
    <row r="1569" spans="1:13" x14ac:dyDescent="0.45">
      <c r="A1569" s="785">
        <v>2202</v>
      </c>
      <c r="B1569" s="786"/>
      <c r="C1569" s="787"/>
      <c r="D1569" s="787"/>
      <c r="E1569" s="786"/>
      <c r="F1569" s="788" t="s">
        <v>27</v>
      </c>
      <c r="G1569" s="358">
        <f>G1570+G1573+G1577+G1582+G1584</f>
        <v>28000000</v>
      </c>
      <c r="H1569" s="358">
        <f t="shared" ref="H1569:L1569" si="355">H1570+H1573+H1577+H1582+H1584</f>
        <v>0</v>
      </c>
      <c r="I1569" s="358">
        <f t="shared" si="355"/>
        <v>0</v>
      </c>
      <c r="J1569" s="358">
        <f t="shared" si="355"/>
        <v>28000000</v>
      </c>
      <c r="K1569" s="358">
        <f t="shared" si="355"/>
        <v>28000000</v>
      </c>
      <c r="L1569" s="358">
        <f t="shared" si="355"/>
        <v>28000000</v>
      </c>
      <c r="M1569" s="789">
        <f t="shared" si="354"/>
        <v>84000000</v>
      </c>
    </row>
    <row r="1570" spans="1:13" x14ac:dyDescent="0.45">
      <c r="A1570" s="785">
        <v>220202</v>
      </c>
      <c r="B1570" s="786"/>
      <c r="C1570" s="787"/>
      <c r="D1570" s="787"/>
      <c r="E1570" s="786"/>
      <c r="F1570" s="788" t="s">
        <v>31</v>
      </c>
      <c r="G1570" s="358">
        <f>SUM(G1571:G1572)</f>
        <v>3310000</v>
      </c>
      <c r="H1570" s="358">
        <f>SUM(H1571:H1572)</f>
        <v>0</v>
      </c>
      <c r="I1570" s="358"/>
      <c r="J1570" s="358">
        <f>SUM(J1571:J1572)</f>
        <v>3310000</v>
      </c>
      <c r="K1570" s="358">
        <f>SUM(K1571:K1572)</f>
        <v>3310000</v>
      </c>
      <c r="L1570" s="358">
        <f>SUM(L1571:L1572)</f>
        <v>3310000</v>
      </c>
      <c r="M1570" s="789">
        <f t="shared" si="354"/>
        <v>9930000</v>
      </c>
    </row>
    <row r="1571" spans="1:13" x14ac:dyDescent="0.45">
      <c r="A1571" s="790">
        <v>22020202</v>
      </c>
      <c r="B1571" s="791"/>
      <c r="C1571" s="792"/>
      <c r="D1571" s="792"/>
      <c r="E1571" s="791"/>
      <c r="F1571" s="793" t="s">
        <v>33</v>
      </c>
      <c r="G1571" s="311">
        <v>2100000</v>
      </c>
      <c r="H1571" s="311"/>
      <c r="I1571" s="311"/>
      <c r="J1571" s="311">
        <v>2100000</v>
      </c>
      <c r="K1571" s="311">
        <v>2100000</v>
      </c>
      <c r="L1571" s="311">
        <v>2100000</v>
      </c>
      <c r="M1571" s="789">
        <f t="shared" si="354"/>
        <v>6300000</v>
      </c>
    </row>
    <row r="1572" spans="1:13" x14ac:dyDescent="0.45">
      <c r="A1572" s="790">
        <v>22020203</v>
      </c>
      <c r="B1572" s="791"/>
      <c r="C1572" s="792"/>
      <c r="D1572" s="792"/>
      <c r="E1572" s="791"/>
      <c r="F1572" s="793" t="s">
        <v>34</v>
      </c>
      <c r="G1572" s="311">
        <v>1210000</v>
      </c>
      <c r="H1572" s="311"/>
      <c r="I1572" s="311"/>
      <c r="J1572" s="311">
        <v>1210000</v>
      </c>
      <c r="K1572" s="311">
        <v>1210000</v>
      </c>
      <c r="L1572" s="311">
        <v>1210000</v>
      </c>
      <c r="M1572" s="789">
        <f t="shared" si="354"/>
        <v>3630000</v>
      </c>
    </row>
    <row r="1573" spans="1:13" x14ac:dyDescent="0.45">
      <c r="A1573" s="785">
        <v>220203</v>
      </c>
      <c r="B1573" s="786"/>
      <c r="C1573" s="787"/>
      <c r="D1573" s="787"/>
      <c r="E1573" s="786"/>
      <c r="F1573" s="788" t="s">
        <v>37</v>
      </c>
      <c r="G1573" s="358">
        <f>SUM(G1574:G1576)</f>
        <v>8450000</v>
      </c>
      <c r="H1573" s="358">
        <f>SUM(H1574:H1576)</f>
        <v>0</v>
      </c>
      <c r="I1573" s="358"/>
      <c r="J1573" s="358">
        <f>SUM(J1574:J1576)</f>
        <v>8450000</v>
      </c>
      <c r="K1573" s="358">
        <f>SUM(K1574:K1576)</f>
        <v>8450000</v>
      </c>
      <c r="L1573" s="358">
        <f>SUM(L1574:L1576)</f>
        <v>8450000</v>
      </c>
      <c r="M1573" s="789">
        <f t="shared" si="354"/>
        <v>25350000</v>
      </c>
    </row>
    <row r="1574" spans="1:13" ht="37" x14ac:dyDescent="0.45">
      <c r="A1574" s="790">
        <v>22020301</v>
      </c>
      <c r="B1574" s="791"/>
      <c r="C1574" s="792"/>
      <c r="D1574" s="792"/>
      <c r="E1574" s="791"/>
      <c r="F1574" s="793" t="s">
        <v>38</v>
      </c>
      <c r="G1574" s="311">
        <v>2800000</v>
      </c>
      <c r="H1574" s="311"/>
      <c r="I1574" s="311"/>
      <c r="J1574" s="311">
        <v>2800000</v>
      </c>
      <c r="K1574" s="311">
        <v>2800000</v>
      </c>
      <c r="L1574" s="311">
        <v>2800000</v>
      </c>
      <c r="M1574" s="789">
        <f t="shared" si="354"/>
        <v>8400000</v>
      </c>
    </row>
    <row r="1575" spans="1:13" x14ac:dyDescent="0.45">
      <c r="A1575" s="790">
        <v>22020305</v>
      </c>
      <c r="B1575" s="791"/>
      <c r="C1575" s="792"/>
      <c r="D1575" s="792"/>
      <c r="E1575" s="791"/>
      <c r="F1575" s="793" t="s">
        <v>41</v>
      </c>
      <c r="G1575" s="311">
        <v>2200000</v>
      </c>
      <c r="H1575" s="311"/>
      <c r="I1575" s="311"/>
      <c r="J1575" s="311">
        <v>2200000</v>
      </c>
      <c r="K1575" s="311">
        <v>2200000</v>
      </c>
      <c r="L1575" s="311">
        <v>2200000</v>
      </c>
      <c r="M1575" s="789">
        <f t="shared" si="354"/>
        <v>6600000</v>
      </c>
    </row>
    <row r="1576" spans="1:13" x14ac:dyDescent="0.45">
      <c r="A1576" s="790">
        <v>22020306</v>
      </c>
      <c r="B1576" s="791"/>
      <c r="C1576" s="792"/>
      <c r="D1576" s="792"/>
      <c r="E1576" s="791"/>
      <c r="F1576" s="793" t="s">
        <v>314</v>
      </c>
      <c r="G1576" s="311">
        <v>3450000</v>
      </c>
      <c r="H1576" s="311"/>
      <c r="I1576" s="311"/>
      <c r="J1576" s="311">
        <v>3450000</v>
      </c>
      <c r="K1576" s="311">
        <v>3450000</v>
      </c>
      <c r="L1576" s="311">
        <v>3450000</v>
      </c>
      <c r="M1576" s="789">
        <f t="shared" si="354"/>
        <v>10350000</v>
      </c>
    </row>
    <row r="1577" spans="1:13" x14ac:dyDescent="0.45">
      <c r="A1577" s="785">
        <v>220204</v>
      </c>
      <c r="B1577" s="786"/>
      <c r="C1577" s="787"/>
      <c r="D1577" s="787"/>
      <c r="E1577" s="786"/>
      <c r="F1577" s="788" t="s">
        <v>42</v>
      </c>
      <c r="G1577" s="358">
        <f>SUM(G1578:G1581)</f>
        <v>9960000</v>
      </c>
      <c r="H1577" s="358">
        <f>SUM(H1578:H1581)</f>
        <v>0</v>
      </c>
      <c r="I1577" s="358"/>
      <c r="J1577" s="358">
        <f>SUM(J1578:J1581)</f>
        <v>9960000</v>
      </c>
      <c r="K1577" s="358">
        <f>SUM(K1578:K1581)</f>
        <v>9960000</v>
      </c>
      <c r="L1577" s="358">
        <f>SUM(L1578:L1581)</f>
        <v>9960000</v>
      </c>
      <c r="M1577" s="789">
        <f t="shared" si="354"/>
        <v>29880000</v>
      </c>
    </row>
    <row r="1578" spans="1:13" ht="37" x14ac:dyDescent="0.45">
      <c r="A1578" s="790">
        <v>22020401</v>
      </c>
      <c r="B1578" s="791"/>
      <c r="C1578" s="792"/>
      <c r="D1578" s="792"/>
      <c r="E1578" s="791"/>
      <c r="F1578" s="793" t="s">
        <v>43</v>
      </c>
      <c r="G1578" s="311">
        <v>2800000</v>
      </c>
      <c r="H1578" s="311"/>
      <c r="I1578" s="311"/>
      <c r="J1578" s="311">
        <v>2800000</v>
      </c>
      <c r="K1578" s="311">
        <v>2800000</v>
      </c>
      <c r="L1578" s="311">
        <v>2800000</v>
      </c>
      <c r="M1578" s="789">
        <f t="shared" si="354"/>
        <v>8400000</v>
      </c>
    </row>
    <row r="1579" spans="1:13" x14ac:dyDescent="0.45">
      <c r="A1579" s="790">
        <v>22020402</v>
      </c>
      <c r="B1579" s="791"/>
      <c r="C1579" s="792"/>
      <c r="D1579" s="792"/>
      <c r="E1579" s="791"/>
      <c r="F1579" s="793" t="s">
        <v>44</v>
      </c>
      <c r="G1579" s="311">
        <v>1360000</v>
      </c>
      <c r="H1579" s="311"/>
      <c r="I1579" s="311"/>
      <c r="J1579" s="311">
        <v>1360000</v>
      </c>
      <c r="K1579" s="311">
        <v>1360000</v>
      </c>
      <c r="L1579" s="311">
        <v>1360000</v>
      </c>
      <c r="M1579" s="789">
        <f t="shared" si="354"/>
        <v>4080000</v>
      </c>
    </row>
    <row r="1580" spans="1:13" x14ac:dyDescent="0.45">
      <c r="A1580" s="790">
        <v>22020404</v>
      </c>
      <c r="B1580" s="791"/>
      <c r="C1580" s="792"/>
      <c r="D1580" s="792"/>
      <c r="E1580" s="791"/>
      <c r="F1580" s="793" t="s">
        <v>46</v>
      </c>
      <c r="G1580" s="311">
        <v>2400000</v>
      </c>
      <c r="H1580" s="311"/>
      <c r="I1580" s="311"/>
      <c r="J1580" s="311">
        <v>2400000</v>
      </c>
      <c r="K1580" s="311">
        <v>2400000</v>
      </c>
      <c r="L1580" s="311">
        <v>2400000</v>
      </c>
      <c r="M1580" s="789">
        <f t="shared" si="354"/>
        <v>7200000</v>
      </c>
    </row>
    <row r="1581" spans="1:13" x14ac:dyDescent="0.45">
      <c r="A1581" s="790">
        <v>22020406</v>
      </c>
      <c r="B1581" s="791"/>
      <c r="C1581" s="792"/>
      <c r="D1581" s="792"/>
      <c r="E1581" s="791"/>
      <c r="F1581" s="793" t="s">
        <v>48</v>
      </c>
      <c r="G1581" s="311">
        <v>3400000</v>
      </c>
      <c r="H1581" s="311"/>
      <c r="I1581" s="311"/>
      <c r="J1581" s="311">
        <v>3400000</v>
      </c>
      <c r="K1581" s="311">
        <v>3400000</v>
      </c>
      <c r="L1581" s="311">
        <v>3400000</v>
      </c>
      <c r="M1581" s="789">
        <f t="shared" si="354"/>
        <v>10200000</v>
      </c>
    </row>
    <row r="1582" spans="1:13" x14ac:dyDescent="0.45">
      <c r="A1582" s="785">
        <v>220206</v>
      </c>
      <c r="B1582" s="786"/>
      <c r="C1582" s="787"/>
      <c r="D1582" s="787"/>
      <c r="E1582" s="786"/>
      <c r="F1582" s="788" t="s">
        <v>51</v>
      </c>
      <c r="G1582" s="358">
        <f>SUM(G1583:G1583)</f>
        <v>3000000</v>
      </c>
      <c r="H1582" s="358">
        <f>SUM(H1583:H1583)</f>
        <v>0</v>
      </c>
      <c r="I1582" s="358"/>
      <c r="J1582" s="358">
        <f>SUM(J1583:J1583)</f>
        <v>3000000</v>
      </c>
      <c r="K1582" s="358">
        <f>SUM(K1583:K1583)</f>
        <v>3000000</v>
      </c>
      <c r="L1582" s="358">
        <f>SUM(L1583:L1583)</f>
        <v>3000000</v>
      </c>
      <c r="M1582" s="789">
        <f t="shared" si="354"/>
        <v>9000000</v>
      </c>
    </row>
    <row r="1583" spans="1:13" x14ac:dyDescent="0.45">
      <c r="A1583" s="790">
        <v>22020601</v>
      </c>
      <c r="B1583" s="791"/>
      <c r="C1583" s="792"/>
      <c r="D1583" s="792"/>
      <c r="E1583" s="791"/>
      <c r="F1583" s="793" t="s">
        <v>52</v>
      </c>
      <c r="G1583" s="311">
        <v>3000000</v>
      </c>
      <c r="H1583" s="311"/>
      <c r="I1583" s="311"/>
      <c r="J1583" s="311">
        <v>3000000</v>
      </c>
      <c r="K1583" s="311">
        <v>3000000</v>
      </c>
      <c r="L1583" s="311">
        <v>3000000</v>
      </c>
      <c r="M1583" s="789">
        <f t="shared" si="354"/>
        <v>9000000</v>
      </c>
    </row>
    <row r="1584" spans="1:13" x14ac:dyDescent="0.45">
      <c r="A1584" s="785">
        <v>220208</v>
      </c>
      <c r="B1584" s="786"/>
      <c r="C1584" s="787"/>
      <c r="D1584" s="787"/>
      <c r="E1584" s="786"/>
      <c r="F1584" s="788" t="s">
        <v>54</v>
      </c>
      <c r="G1584" s="358">
        <f>SUM(G1585:G1585)</f>
        <v>3280000</v>
      </c>
      <c r="H1584" s="358">
        <f>SUM(H1585:H1585)</f>
        <v>0</v>
      </c>
      <c r="I1584" s="358"/>
      <c r="J1584" s="358">
        <f>SUM(J1585:J1585)</f>
        <v>3280000</v>
      </c>
      <c r="K1584" s="358">
        <f>SUM(K1585:K1585)</f>
        <v>3280000</v>
      </c>
      <c r="L1584" s="358">
        <f>SUM(L1585:L1585)</f>
        <v>3280000</v>
      </c>
      <c r="M1584" s="789">
        <f t="shared" si="354"/>
        <v>9840000</v>
      </c>
    </row>
    <row r="1585" spans="1:13" x14ac:dyDescent="0.45">
      <c r="A1585" s="790">
        <v>22020801</v>
      </c>
      <c r="B1585" s="791"/>
      <c r="C1585" s="792"/>
      <c r="D1585" s="792"/>
      <c r="E1585" s="791"/>
      <c r="F1585" s="793" t="s">
        <v>55</v>
      </c>
      <c r="G1585" s="311">
        <v>3280000</v>
      </c>
      <c r="H1585" s="311"/>
      <c r="I1585" s="311"/>
      <c r="J1585" s="311">
        <v>3280000</v>
      </c>
      <c r="K1585" s="311">
        <v>3280000</v>
      </c>
      <c r="L1585" s="311">
        <v>3280000</v>
      </c>
      <c r="M1585" s="789">
        <f t="shared" si="354"/>
        <v>9840000</v>
      </c>
    </row>
    <row r="1586" spans="1:13" x14ac:dyDescent="0.45">
      <c r="F1586" s="796" t="s">
        <v>85</v>
      </c>
      <c r="G1586" s="795"/>
      <c r="H1586" s="795"/>
      <c r="I1586" s="797"/>
      <c r="J1586" s="795"/>
      <c r="K1586" s="795"/>
      <c r="L1586" s="795"/>
      <c r="M1586" s="798"/>
    </row>
    <row r="1587" spans="1:13" x14ac:dyDescent="0.45">
      <c r="F1587" s="800"/>
      <c r="G1587" s="801"/>
      <c r="H1587" s="802"/>
      <c r="I1587" s="797"/>
      <c r="J1587" s="803"/>
      <c r="K1587" s="803"/>
      <c r="L1587" s="803"/>
      <c r="M1587" s="804"/>
    </row>
    <row r="1588" spans="1:13" x14ac:dyDescent="0.45">
      <c r="F1588" s="800" t="s">
        <v>86</v>
      </c>
      <c r="G1588" s="805"/>
      <c r="H1588" s="805"/>
      <c r="I1588" s="805"/>
      <c r="J1588" s="805"/>
      <c r="K1588" s="805"/>
      <c r="L1588" s="805"/>
      <c r="M1588" s="806">
        <f>SUM(J1588:L1588)</f>
        <v>0</v>
      </c>
    </row>
    <row r="1589" spans="1:13" x14ac:dyDescent="0.45">
      <c r="F1589" s="800" t="s">
        <v>87</v>
      </c>
      <c r="G1589" s="805">
        <f>SUM(G1569)</f>
        <v>28000000</v>
      </c>
      <c r="H1589" s="805">
        <f t="shared" ref="H1589:L1589" si="356">SUM(H1569)</f>
        <v>0</v>
      </c>
      <c r="I1589" s="805">
        <f t="shared" si="356"/>
        <v>0</v>
      </c>
      <c r="J1589" s="805">
        <f t="shared" si="356"/>
        <v>28000000</v>
      </c>
      <c r="K1589" s="805">
        <f t="shared" si="356"/>
        <v>28000000</v>
      </c>
      <c r="L1589" s="805">
        <f t="shared" si="356"/>
        <v>28000000</v>
      </c>
      <c r="M1589" s="806">
        <f t="shared" ref="M1589:M1592" si="357">SUM(J1589:L1589)</f>
        <v>84000000</v>
      </c>
    </row>
    <row r="1590" spans="1:13" x14ac:dyDescent="0.45">
      <c r="F1590" s="800" t="s">
        <v>69</v>
      </c>
      <c r="G1590" s="805"/>
      <c r="H1590" s="805"/>
      <c r="I1590" s="805"/>
      <c r="J1590" s="805"/>
      <c r="K1590" s="805"/>
      <c r="L1590" s="805"/>
      <c r="M1590" s="806">
        <f t="shared" si="357"/>
        <v>0</v>
      </c>
    </row>
    <row r="1591" spans="1:13" x14ac:dyDescent="0.45">
      <c r="F1591" s="800"/>
      <c r="G1591" s="805"/>
      <c r="H1591" s="805"/>
      <c r="I1591" s="805"/>
      <c r="J1591" s="805"/>
      <c r="K1591" s="805"/>
      <c r="L1591" s="805"/>
      <c r="M1591" s="806">
        <f t="shared" si="357"/>
        <v>0</v>
      </c>
    </row>
    <row r="1592" spans="1:13" x14ac:dyDescent="0.45">
      <c r="F1592" s="800" t="s">
        <v>88</v>
      </c>
      <c r="G1592" s="807">
        <f>SUM(G1588:G1590)</f>
        <v>28000000</v>
      </c>
      <c r="H1592" s="807">
        <f t="shared" ref="H1592:L1592" si="358">SUM(H1588:H1590)</f>
        <v>0</v>
      </c>
      <c r="I1592" s="807"/>
      <c r="J1592" s="807">
        <f t="shared" si="358"/>
        <v>28000000</v>
      </c>
      <c r="K1592" s="807">
        <f t="shared" si="358"/>
        <v>28000000</v>
      </c>
      <c r="L1592" s="807">
        <f t="shared" si="358"/>
        <v>28000000</v>
      </c>
      <c r="M1592" s="806">
        <f t="shared" si="357"/>
        <v>84000000</v>
      </c>
    </row>
    <row r="1595" spans="1:13" x14ac:dyDescent="0.45">
      <c r="A1595" s="931" t="s">
        <v>0</v>
      </c>
      <c r="B1595" s="931"/>
      <c r="C1595" s="931"/>
      <c r="D1595" s="931"/>
      <c r="E1595" s="931"/>
      <c r="F1595" s="931"/>
      <c r="G1595" s="931"/>
      <c r="H1595" s="931"/>
      <c r="I1595" s="931"/>
      <c r="J1595" s="931"/>
      <c r="K1595" s="931"/>
      <c r="L1595" s="931"/>
      <c r="M1595" s="931"/>
    </row>
    <row r="1596" spans="1:13" x14ac:dyDescent="0.45">
      <c r="A1596" s="930" t="s">
        <v>1362</v>
      </c>
      <c r="B1596" s="930"/>
      <c r="C1596" s="930"/>
      <c r="D1596" s="930"/>
      <c r="E1596" s="930"/>
      <c r="F1596" s="930"/>
      <c r="G1596" s="930"/>
      <c r="H1596" s="930"/>
      <c r="I1596" s="930"/>
      <c r="J1596" s="930"/>
      <c r="K1596" s="930"/>
      <c r="L1596" s="930"/>
      <c r="M1596" s="930"/>
    </row>
    <row r="1597" spans="1:13" ht="74" x14ac:dyDescent="0.45">
      <c r="A1597" s="781" t="s">
        <v>1</v>
      </c>
      <c r="B1597" s="781" t="s">
        <v>2</v>
      </c>
      <c r="C1597" s="781" t="s">
        <v>3</v>
      </c>
      <c r="D1597" s="781" t="s">
        <v>4</v>
      </c>
      <c r="E1597" s="781" t="s">
        <v>5</v>
      </c>
      <c r="F1597" s="783" t="s">
        <v>6</v>
      </c>
      <c r="G1597" s="781" t="s">
        <v>7</v>
      </c>
      <c r="H1597" s="781" t="s">
        <v>8</v>
      </c>
      <c r="I1597" s="781"/>
      <c r="J1597" s="781" t="s">
        <v>9</v>
      </c>
      <c r="K1597" s="781" t="s">
        <v>10</v>
      </c>
      <c r="L1597" s="781" t="s">
        <v>11</v>
      </c>
      <c r="M1597" s="784" t="s">
        <v>12</v>
      </c>
    </row>
    <row r="1598" spans="1:13" x14ac:dyDescent="0.45">
      <c r="A1598" s="790"/>
      <c r="B1598" s="791"/>
      <c r="C1598" s="792"/>
      <c r="D1598" s="792"/>
      <c r="E1598" s="791"/>
      <c r="F1598" s="793"/>
      <c r="G1598" s="311"/>
      <c r="H1598" s="311"/>
      <c r="I1598" s="311"/>
      <c r="J1598" s="311"/>
      <c r="K1598" s="311"/>
      <c r="L1598" s="311"/>
      <c r="M1598" s="81"/>
    </row>
    <row r="1599" spans="1:13" x14ac:dyDescent="0.45">
      <c r="A1599" s="785">
        <v>2</v>
      </c>
      <c r="B1599" s="786"/>
      <c r="C1599" s="787"/>
      <c r="D1599" s="787"/>
      <c r="E1599" s="786"/>
      <c r="F1599" s="788" t="s">
        <v>18</v>
      </c>
      <c r="G1599" s="358">
        <f>SUM(G1600)</f>
        <v>250000000</v>
      </c>
      <c r="H1599" s="358">
        <f t="shared" ref="H1599:L1600" si="359">SUM(H1600)</f>
        <v>0</v>
      </c>
      <c r="I1599" s="358">
        <f t="shared" si="359"/>
        <v>0</v>
      </c>
      <c r="J1599" s="358">
        <f t="shared" si="359"/>
        <v>250000000</v>
      </c>
      <c r="K1599" s="358">
        <f t="shared" si="359"/>
        <v>250000000</v>
      </c>
      <c r="L1599" s="358">
        <f t="shared" si="359"/>
        <v>250000000</v>
      </c>
      <c r="M1599" s="789">
        <f>J1599+K1599+L1599</f>
        <v>750000000</v>
      </c>
    </row>
    <row r="1600" spans="1:13" x14ac:dyDescent="0.45">
      <c r="A1600" s="785">
        <v>22</v>
      </c>
      <c r="B1600" s="786"/>
      <c r="C1600" s="787"/>
      <c r="D1600" s="787"/>
      <c r="E1600" s="786"/>
      <c r="F1600" s="788" t="s">
        <v>26</v>
      </c>
      <c r="G1600" s="358">
        <f>SUM(G1601)</f>
        <v>250000000</v>
      </c>
      <c r="H1600" s="358">
        <f t="shared" si="359"/>
        <v>0</v>
      </c>
      <c r="I1600" s="358">
        <f t="shared" si="359"/>
        <v>0</v>
      </c>
      <c r="J1600" s="358">
        <f t="shared" si="359"/>
        <v>250000000</v>
      </c>
      <c r="K1600" s="358">
        <f t="shared" si="359"/>
        <v>250000000</v>
      </c>
      <c r="L1600" s="358">
        <f t="shared" si="359"/>
        <v>250000000</v>
      </c>
      <c r="M1600" s="789">
        <f t="shared" ref="M1600:M1629" si="360">J1600+K1600+L1600</f>
        <v>750000000</v>
      </c>
    </row>
    <row r="1601" spans="1:13" x14ac:dyDescent="0.45">
      <c r="A1601" s="785">
        <v>2202</v>
      </c>
      <c r="B1601" s="786"/>
      <c r="C1601" s="787"/>
      <c r="D1601" s="787"/>
      <c r="E1601" s="786"/>
      <c r="F1601" s="788" t="s">
        <v>27</v>
      </c>
      <c r="G1601" s="358">
        <f>G1602+G1604+G1606+G1614+G1618+G1620+G1625</f>
        <v>250000000</v>
      </c>
      <c r="H1601" s="358">
        <f t="shared" ref="H1601:L1601" si="361">H1602+H1604+H1606+H1614+H1618+H1620+H1625</f>
        <v>0</v>
      </c>
      <c r="I1601" s="358">
        <f t="shared" si="361"/>
        <v>0</v>
      </c>
      <c r="J1601" s="358">
        <f t="shared" si="361"/>
        <v>250000000</v>
      </c>
      <c r="K1601" s="358">
        <f t="shared" si="361"/>
        <v>250000000</v>
      </c>
      <c r="L1601" s="358">
        <f t="shared" si="361"/>
        <v>250000000</v>
      </c>
      <c r="M1601" s="789">
        <f t="shared" si="360"/>
        <v>750000000</v>
      </c>
    </row>
    <row r="1602" spans="1:13" x14ac:dyDescent="0.45">
      <c r="A1602" s="785">
        <v>220201</v>
      </c>
      <c r="B1602" s="786"/>
      <c r="C1602" s="787"/>
      <c r="D1602" s="787"/>
      <c r="E1602" s="786"/>
      <c r="F1602" s="788" t="s">
        <v>28</v>
      </c>
      <c r="G1602" s="358">
        <f>SUM(G1603:G1603)</f>
        <v>20000000</v>
      </c>
      <c r="H1602" s="358">
        <f>SUM(H1603:H1603)</f>
        <v>0</v>
      </c>
      <c r="I1602" s="358"/>
      <c r="J1602" s="358">
        <f>SUM(J1603:J1603)</f>
        <v>20000000</v>
      </c>
      <c r="K1602" s="358">
        <f>SUM(K1603:K1603)</f>
        <v>20000000</v>
      </c>
      <c r="L1602" s="358">
        <f>SUM(L1603:L1603)</f>
        <v>20000000</v>
      </c>
      <c r="M1602" s="789">
        <f t="shared" si="360"/>
        <v>60000000</v>
      </c>
    </row>
    <row r="1603" spans="1:13" x14ac:dyDescent="0.45">
      <c r="A1603" s="790">
        <v>22020102</v>
      </c>
      <c r="B1603" s="791"/>
      <c r="C1603" s="792"/>
      <c r="D1603" s="792"/>
      <c r="E1603" s="791"/>
      <c r="F1603" s="793" t="s">
        <v>30</v>
      </c>
      <c r="G1603" s="311">
        <v>20000000</v>
      </c>
      <c r="H1603" s="311"/>
      <c r="I1603" s="311"/>
      <c r="J1603" s="311">
        <v>20000000</v>
      </c>
      <c r="K1603" s="311">
        <v>20000000</v>
      </c>
      <c r="L1603" s="311">
        <v>20000000</v>
      </c>
      <c r="M1603" s="789">
        <f t="shared" si="360"/>
        <v>60000000</v>
      </c>
    </row>
    <row r="1604" spans="1:13" x14ac:dyDescent="0.45">
      <c r="A1604" s="785">
        <v>220202</v>
      </c>
      <c r="B1604" s="786"/>
      <c r="C1604" s="787"/>
      <c r="D1604" s="787"/>
      <c r="E1604" s="786"/>
      <c r="F1604" s="788" t="s">
        <v>31</v>
      </c>
      <c r="G1604" s="358">
        <f>SUM(G1605:G1605)</f>
        <v>3000000</v>
      </c>
      <c r="H1604" s="358">
        <f>SUM(H1605:H1605)</f>
        <v>0</v>
      </c>
      <c r="I1604" s="358"/>
      <c r="J1604" s="358">
        <f>SUM(J1605:J1605)</f>
        <v>3000000</v>
      </c>
      <c r="K1604" s="358">
        <f>SUM(K1605:K1605)</f>
        <v>3000000</v>
      </c>
      <c r="L1604" s="358">
        <f>SUM(L1605:L1605)</f>
        <v>3000000</v>
      </c>
      <c r="M1604" s="789">
        <f t="shared" si="360"/>
        <v>9000000</v>
      </c>
    </row>
    <row r="1605" spans="1:13" x14ac:dyDescent="0.45">
      <c r="A1605" s="790">
        <v>22020202</v>
      </c>
      <c r="B1605" s="791"/>
      <c r="C1605" s="792"/>
      <c r="D1605" s="792"/>
      <c r="E1605" s="791"/>
      <c r="F1605" s="793" t="s">
        <v>33</v>
      </c>
      <c r="G1605" s="311">
        <v>3000000</v>
      </c>
      <c r="H1605" s="311"/>
      <c r="I1605" s="311"/>
      <c r="J1605" s="311">
        <v>3000000</v>
      </c>
      <c r="K1605" s="311">
        <v>3000000</v>
      </c>
      <c r="L1605" s="311">
        <v>3000000</v>
      </c>
      <c r="M1605" s="789">
        <f t="shared" si="360"/>
        <v>9000000</v>
      </c>
    </row>
    <row r="1606" spans="1:13" x14ac:dyDescent="0.45">
      <c r="A1606" s="785">
        <v>220203</v>
      </c>
      <c r="B1606" s="786"/>
      <c r="C1606" s="787"/>
      <c r="D1606" s="787"/>
      <c r="E1606" s="786"/>
      <c r="F1606" s="788" t="s">
        <v>37</v>
      </c>
      <c r="G1606" s="358">
        <f>SUM(G1607:G1613)</f>
        <v>17500000</v>
      </c>
      <c r="H1606" s="358">
        <f>SUM(H1607:H1613)</f>
        <v>0</v>
      </c>
      <c r="I1606" s="358"/>
      <c r="J1606" s="358">
        <f>SUM(J1607:J1613)</f>
        <v>17500000</v>
      </c>
      <c r="K1606" s="358">
        <f>SUM(K1607:K1613)</f>
        <v>17500000</v>
      </c>
      <c r="L1606" s="358">
        <f>SUM(L1607:L1613)</f>
        <v>17500000</v>
      </c>
      <c r="M1606" s="789">
        <f t="shared" si="360"/>
        <v>52500000</v>
      </c>
    </row>
    <row r="1607" spans="1:13" ht="37" x14ac:dyDescent="0.45">
      <c r="A1607" s="790">
        <v>22020301</v>
      </c>
      <c r="B1607" s="791"/>
      <c r="C1607" s="792"/>
      <c r="D1607" s="792"/>
      <c r="E1607" s="791"/>
      <c r="F1607" s="793" t="s">
        <v>38</v>
      </c>
      <c r="G1607" s="311">
        <v>1500000</v>
      </c>
      <c r="H1607" s="311"/>
      <c r="I1607" s="311"/>
      <c r="J1607" s="311">
        <v>1500000</v>
      </c>
      <c r="K1607" s="311">
        <v>1500000</v>
      </c>
      <c r="L1607" s="311">
        <v>1500000</v>
      </c>
      <c r="M1607" s="789">
        <f t="shared" si="360"/>
        <v>4500000</v>
      </c>
    </row>
    <row r="1608" spans="1:13" x14ac:dyDescent="0.45">
      <c r="A1608" s="790">
        <v>22020302</v>
      </c>
      <c r="B1608" s="791"/>
      <c r="C1608" s="792"/>
      <c r="D1608" s="792"/>
      <c r="E1608" s="791"/>
      <c r="F1608" s="793" t="s">
        <v>39</v>
      </c>
      <c r="G1608" s="311">
        <v>2400000</v>
      </c>
      <c r="H1608" s="311"/>
      <c r="I1608" s="311"/>
      <c r="J1608" s="311">
        <v>2400000</v>
      </c>
      <c r="K1608" s="311">
        <v>2400000</v>
      </c>
      <c r="L1608" s="311">
        <v>2400000</v>
      </c>
      <c r="M1608" s="789">
        <f t="shared" si="360"/>
        <v>7200000</v>
      </c>
    </row>
    <row r="1609" spans="1:13" x14ac:dyDescent="0.45">
      <c r="A1609" s="790">
        <v>22020303</v>
      </c>
      <c r="B1609" s="791"/>
      <c r="C1609" s="792"/>
      <c r="D1609" s="792"/>
      <c r="E1609" s="791"/>
      <c r="F1609" s="793" t="s">
        <v>40</v>
      </c>
      <c r="G1609" s="311">
        <v>800000</v>
      </c>
      <c r="H1609" s="311"/>
      <c r="I1609" s="311"/>
      <c r="J1609" s="311">
        <v>800000</v>
      </c>
      <c r="K1609" s="311">
        <v>800000</v>
      </c>
      <c r="L1609" s="311">
        <v>800000</v>
      </c>
      <c r="M1609" s="789">
        <f t="shared" si="360"/>
        <v>2400000</v>
      </c>
    </row>
    <row r="1610" spans="1:13" x14ac:dyDescent="0.45">
      <c r="A1610" s="790">
        <v>22020304</v>
      </c>
      <c r="B1610" s="791"/>
      <c r="C1610" s="792"/>
      <c r="D1610" s="792"/>
      <c r="E1610" s="791"/>
      <c r="F1610" s="793" t="s">
        <v>413</v>
      </c>
      <c r="G1610" s="311">
        <v>1200000</v>
      </c>
      <c r="H1610" s="311"/>
      <c r="I1610" s="311"/>
      <c r="J1610" s="311">
        <v>1200000</v>
      </c>
      <c r="K1610" s="311">
        <v>1200000</v>
      </c>
      <c r="L1610" s="311">
        <v>1200000</v>
      </c>
      <c r="M1610" s="789">
        <f t="shared" si="360"/>
        <v>3600000</v>
      </c>
    </row>
    <row r="1611" spans="1:13" x14ac:dyDescent="0.45">
      <c r="A1611" s="790">
        <v>22020305</v>
      </c>
      <c r="B1611" s="791"/>
      <c r="C1611" s="792"/>
      <c r="D1611" s="792"/>
      <c r="E1611" s="791"/>
      <c r="F1611" s="793" t="s">
        <v>41</v>
      </c>
      <c r="G1611" s="311">
        <v>1200000</v>
      </c>
      <c r="H1611" s="311"/>
      <c r="I1611" s="311"/>
      <c r="J1611" s="311">
        <v>1200000</v>
      </c>
      <c r="K1611" s="311">
        <v>1200000</v>
      </c>
      <c r="L1611" s="311">
        <v>1200000</v>
      </c>
      <c r="M1611" s="789">
        <f t="shared" si="360"/>
        <v>3600000</v>
      </c>
    </row>
    <row r="1612" spans="1:13" x14ac:dyDescent="0.45">
      <c r="A1612" s="790">
        <v>22020306</v>
      </c>
      <c r="B1612" s="791"/>
      <c r="C1612" s="792"/>
      <c r="D1612" s="792"/>
      <c r="E1612" s="791"/>
      <c r="F1612" s="793" t="s">
        <v>314</v>
      </c>
      <c r="G1612" s="311">
        <v>400000</v>
      </c>
      <c r="H1612" s="311"/>
      <c r="I1612" s="311"/>
      <c r="J1612" s="311">
        <v>400000</v>
      </c>
      <c r="K1612" s="311">
        <v>400000</v>
      </c>
      <c r="L1612" s="311">
        <v>400000</v>
      </c>
      <c r="M1612" s="789">
        <f t="shared" si="360"/>
        <v>1200000</v>
      </c>
    </row>
    <row r="1613" spans="1:13" x14ac:dyDescent="0.45">
      <c r="A1613" s="790">
        <v>22020311</v>
      </c>
      <c r="B1613" s="791"/>
      <c r="C1613" s="792"/>
      <c r="D1613" s="792"/>
      <c r="E1613" s="791"/>
      <c r="F1613" s="793" t="s">
        <v>414</v>
      </c>
      <c r="G1613" s="311">
        <v>10000000</v>
      </c>
      <c r="H1613" s="311"/>
      <c r="I1613" s="311"/>
      <c r="J1613" s="311">
        <v>10000000</v>
      </c>
      <c r="K1613" s="311">
        <v>10000000</v>
      </c>
      <c r="L1613" s="311">
        <v>10000000</v>
      </c>
      <c r="M1613" s="789">
        <f t="shared" si="360"/>
        <v>30000000</v>
      </c>
    </row>
    <row r="1614" spans="1:13" x14ac:dyDescent="0.45">
      <c r="A1614" s="785">
        <v>220204</v>
      </c>
      <c r="B1614" s="786"/>
      <c r="C1614" s="787"/>
      <c r="D1614" s="787"/>
      <c r="E1614" s="786"/>
      <c r="F1614" s="788" t="s">
        <v>42</v>
      </c>
      <c r="G1614" s="358">
        <f>SUM(G1615:G1617)</f>
        <v>53100000</v>
      </c>
      <c r="H1614" s="358">
        <f>SUM(H1615:H1617)</f>
        <v>0</v>
      </c>
      <c r="I1614" s="358"/>
      <c r="J1614" s="358">
        <f>SUM(J1615:J1617)</f>
        <v>53100000</v>
      </c>
      <c r="K1614" s="358">
        <f>SUM(K1615:K1617)</f>
        <v>53100000</v>
      </c>
      <c r="L1614" s="358">
        <f>SUM(L1615:L1617)</f>
        <v>53100000</v>
      </c>
      <c r="M1614" s="789">
        <f t="shared" si="360"/>
        <v>159300000</v>
      </c>
    </row>
    <row r="1615" spans="1:13" ht="37" x14ac:dyDescent="0.45">
      <c r="A1615" s="790">
        <v>22020401</v>
      </c>
      <c r="B1615" s="791"/>
      <c r="C1615" s="792"/>
      <c r="D1615" s="792"/>
      <c r="E1615" s="791"/>
      <c r="F1615" s="793" t="s">
        <v>43</v>
      </c>
      <c r="G1615" s="311">
        <v>41000000</v>
      </c>
      <c r="H1615" s="311"/>
      <c r="I1615" s="311"/>
      <c r="J1615" s="311">
        <v>41000000</v>
      </c>
      <c r="K1615" s="311">
        <v>41000000</v>
      </c>
      <c r="L1615" s="311">
        <v>41000000</v>
      </c>
      <c r="M1615" s="789">
        <f t="shared" si="360"/>
        <v>123000000</v>
      </c>
    </row>
    <row r="1616" spans="1:13" x14ac:dyDescent="0.45">
      <c r="A1616" s="790">
        <v>22020402</v>
      </c>
      <c r="B1616" s="791"/>
      <c r="C1616" s="792"/>
      <c r="D1616" s="792"/>
      <c r="E1616" s="791"/>
      <c r="F1616" s="793" t="s">
        <v>44</v>
      </c>
      <c r="G1616" s="311">
        <v>2100000</v>
      </c>
      <c r="H1616" s="311"/>
      <c r="I1616" s="311"/>
      <c r="J1616" s="311">
        <v>2100000</v>
      </c>
      <c r="K1616" s="311">
        <v>2100000</v>
      </c>
      <c r="L1616" s="311">
        <v>2100000</v>
      </c>
      <c r="M1616" s="789">
        <f t="shared" si="360"/>
        <v>6300000</v>
      </c>
    </row>
    <row r="1617" spans="1:13" ht="37" x14ac:dyDescent="0.45">
      <c r="A1617" s="790">
        <v>22020403</v>
      </c>
      <c r="B1617" s="791"/>
      <c r="C1617" s="792"/>
      <c r="D1617" s="792"/>
      <c r="E1617" s="791"/>
      <c r="F1617" s="793" t="s">
        <v>45</v>
      </c>
      <c r="G1617" s="311">
        <v>10000000</v>
      </c>
      <c r="H1617" s="311"/>
      <c r="I1617" s="311"/>
      <c r="J1617" s="311">
        <v>10000000</v>
      </c>
      <c r="K1617" s="311">
        <v>10000000</v>
      </c>
      <c r="L1617" s="311">
        <v>10000000</v>
      </c>
      <c r="M1617" s="789">
        <f t="shared" si="360"/>
        <v>30000000</v>
      </c>
    </row>
    <row r="1618" spans="1:13" x14ac:dyDescent="0.45">
      <c r="A1618" s="785">
        <v>220206</v>
      </c>
      <c r="B1618" s="786"/>
      <c r="C1618" s="787"/>
      <c r="D1618" s="787"/>
      <c r="E1618" s="786"/>
      <c r="F1618" s="788" t="s">
        <v>51</v>
      </c>
      <c r="G1618" s="358">
        <f>SUM(G1619:G1619)</f>
        <v>90000000</v>
      </c>
      <c r="H1618" s="358">
        <f>SUM(H1619:H1619)</f>
        <v>0</v>
      </c>
      <c r="I1618" s="358"/>
      <c r="J1618" s="358">
        <f>SUM(J1619:J1619)</f>
        <v>90000000</v>
      </c>
      <c r="K1618" s="358">
        <f>SUM(K1619:K1619)</f>
        <v>90000000</v>
      </c>
      <c r="L1618" s="358">
        <f>SUM(L1619:L1619)</f>
        <v>90000000</v>
      </c>
      <c r="M1618" s="789">
        <f t="shared" si="360"/>
        <v>270000000</v>
      </c>
    </row>
    <row r="1619" spans="1:13" x14ac:dyDescent="0.45">
      <c r="A1619" s="790">
        <v>22020604</v>
      </c>
      <c r="B1619" s="791"/>
      <c r="C1619" s="792"/>
      <c r="D1619" s="792"/>
      <c r="E1619" s="791"/>
      <c r="F1619" s="793" t="s">
        <v>943</v>
      </c>
      <c r="G1619" s="311">
        <v>90000000</v>
      </c>
      <c r="H1619" s="311"/>
      <c r="I1619" s="311"/>
      <c r="J1619" s="311">
        <v>90000000</v>
      </c>
      <c r="K1619" s="311">
        <v>90000000</v>
      </c>
      <c r="L1619" s="311">
        <v>90000000</v>
      </c>
      <c r="M1619" s="789">
        <f t="shared" si="360"/>
        <v>270000000</v>
      </c>
    </row>
    <row r="1620" spans="1:13" x14ac:dyDescent="0.45">
      <c r="A1620" s="785">
        <v>220208</v>
      </c>
      <c r="B1620" s="786"/>
      <c r="C1620" s="787"/>
      <c r="D1620" s="787"/>
      <c r="E1620" s="786"/>
      <c r="F1620" s="788" t="s">
        <v>54</v>
      </c>
      <c r="G1620" s="358">
        <f>SUM(G1621:G1624)</f>
        <v>27400000</v>
      </c>
      <c r="H1620" s="358">
        <f>SUM(H1621:H1624)</f>
        <v>0</v>
      </c>
      <c r="I1620" s="358"/>
      <c r="J1620" s="358">
        <f>SUM(J1621:J1624)</f>
        <v>27400000</v>
      </c>
      <c r="K1620" s="358">
        <f>SUM(K1621:K1624)</f>
        <v>27400000</v>
      </c>
      <c r="L1620" s="358">
        <f>SUM(L1621:L1624)</f>
        <v>27400000</v>
      </c>
      <c r="M1620" s="789">
        <f t="shared" si="360"/>
        <v>82200000</v>
      </c>
    </row>
    <row r="1621" spans="1:13" x14ac:dyDescent="0.45">
      <c r="A1621" s="790">
        <v>22020801</v>
      </c>
      <c r="B1621" s="791"/>
      <c r="C1621" s="792"/>
      <c r="D1621" s="792"/>
      <c r="E1621" s="791"/>
      <c r="F1621" s="793" t="s">
        <v>55</v>
      </c>
      <c r="G1621" s="311">
        <v>19000000</v>
      </c>
      <c r="H1621" s="311"/>
      <c r="I1621" s="311"/>
      <c r="J1621" s="311">
        <v>19000000</v>
      </c>
      <c r="K1621" s="311">
        <v>19000000</v>
      </c>
      <c r="L1621" s="311">
        <v>19000000</v>
      </c>
      <c r="M1621" s="789">
        <f t="shared" si="360"/>
        <v>57000000</v>
      </c>
    </row>
    <row r="1622" spans="1:13" x14ac:dyDescent="0.45">
      <c r="A1622" s="790">
        <v>22020802</v>
      </c>
      <c r="B1622" s="791"/>
      <c r="C1622" s="792"/>
      <c r="D1622" s="792"/>
      <c r="E1622" s="791"/>
      <c r="F1622" s="793" t="s">
        <v>517</v>
      </c>
      <c r="G1622" s="311">
        <v>1600000</v>
      </c>
      <c r="H1622" s="311"/>
      <c r="I1622" s="311"/>
      <c r="J1622" s="311">
        <v>1600000</v>
      </c>
      <c r="K1622" s="311">
        <v>1600000</v>
      </c>
      <c r="L1622" s="311">
        <v>1600000</v>
      </c>
      <c r="M1622" s="789">
        <f t="shared" si="360"/>
        <v>4800000</v>
      </c>
    </row>
    <row r="1623" spans="1:13" x14ac:dyDescent="0.45">
      <c r="A1623" s="790">
        <v>22020805</v>
      </c>
      <c r="B1623" s="791"/>
      <c r="C1623" s="792"/>
      <c r="D1623" s="792"/>
      <c r="E1623" s="791"/>
      <c r="F1623" s="793" t="s">
        <v>436</v>
      </c>
      <c r="G1623" s="311">
        <v>5000000</v>
      </c>
      <c r="H1623" s="311"/>
      <c r="I1623" s="311"/>
      <c r="J1623" s="311">
        <v>5000000</v>
      </c>
      <c r="K1623" s="311">
        <v>5000000</v>
      </c>
      <c r="L1623" s="311">
        <v>5000000</v>
      </c>
      <c r="M1623" s="789">
        <f t="shared" si="360"/>
        <v>15000000</v>
      </c>
    </row>
    <row r="1624" spans="1:13" x14ac:dyDescent="0.45">
      <c r="A1624" s="790">
        <v>22020806</v>
      </c>
      <c r="B1624" s="791"/>
      <c r="C1624" s="792"/>
      <c r="D1624" s="792"/>
      <c r="E1624" s="791"/>
      <c r="F1624" s="793" t="s">
        <v>945</v>
      </c>
      <c r="G1624" s="311">
        <v>1800000</v>
      </c>
      <c r="H1624" s="311"/>
      <c r="I1624" s="311"/>
      <c r="J1624" s="311">
        <v>1800000</v>
      </c>
      <c r="K1624" s="311">
        <v>1800000</v>
      </c>
      <c r="L1624" s="311">
        <v>1800000</v>
      </c>
      <c r="M1624" s="789">
        <f t="shared" si="360"/>
        <v>5400000</v>
      </c>
    </row>
    <row r="1625" spans="1:13" x14ac:dyDescent="0.45">
      <c r="A1625" s="785">
        <v>220210</v>
      </c>
      <c r="B1625" s="786"/>
      <c r="C1625" s="787"/>
      <c r="D1625" s="787"/>
      <c r="E1625" s="786"/>
      <c r="F1625" s="788" t="s">
        <v>57</v>
      </c>
      <c r="G1625" s="358">
        <f>SUM(G1626:G1629)</f>
        <v>39000000</v>
      </c>
      <c r="H1625" s="358">
        <f>SUM(H1626:H1629)</f>
        <v>0</v>
      </c>
      <c r="I1625" s="358"/>
      <c r="J1625" s="358">
        <f>SUM(J1626:J1629)</f>
        <v>39000000</v>
      </c>
      <c r="K1625" s="358">
        <f>SUM(K1626:K1629)</f>
        <v>39000000</v>
      </c>
      <c r="L1625" s="358">
        <f>SUM(L1626:L1629)</f>
        <v>39000000</v>
      </c>
      <c r="M1625" s="789">
        <f t="shared" si="360"/>
        <v>117000000</v>
      </c>
    </row>
    <row r="1626" spans="1:13" x14ac:dyDescent="0.45">
      <c r="A1626" s="790">
        <v>22021001</v>
      </c>
      <c r="B1626" s="791"/>
      <c r="C1626" s="792"/>
      <c r="D1626" s="792"/>
      <c r="E1626" s="791"/>
      <c r="F1626" s="793" t="s">
        <v>58</v>
      </c>
      <c r="G1626" s="311">
        <v>16000000</v>
      </c>
      <c r="H1626" s="311"/>
      <c r="I1626" s="311"/>
      <c r="J1626" s="311">
        <v>16000000</v>
      </c>
      <c r="K1626" s="311">
        <v>16000000</v>
      </c>
      <c r="L1626" s="311">
        <v>16000000</v>
      </c>
      <c r="M1626" s="789">
        <f t="shared" si="360"/>
        <v>48000000</v>
      </c>
    </row>
    <row r="1627" spans="1:13" x14ac:dyDescent="0.45">
      <c r="A1627" s="790">
        <v>22021004</v>
      </c>
      <c r="B1627" s="791"/>
      <c r="C1627" s="792"/>
      <c r="D1627" s="792"/>
      <c r="E1627" s="791"/>
      <c r="F1627" s="793" t="s">
        <v>61</v>
      </c>
      <c r="G1627" s="311">
        <v>11000000</v>
      </c>
      <c r="H1627" s="311"/>
      <c r="I1627" s="311"/>
      <c r="J1627" s="311">
        <v>11000000</v>
      </c>
      <c r="K1627" s="311">
        <v>11000000</v>
      </c>
      <c r="L1627" s="311">
        <v>11000000</v>
      </c>
      <c r="M1627" s="789">
        <f t="shared" si="360"/>
        <v>33000000</v>
      </c>
    </row>
    <row r="1628" spans="1:13" x14ac:dyDescent="0.45">
      <c r="A1628" s="790">
        <v>22021006</v>
      </c>
      <c r="B1628" s="791"/>
      <c r="C1628" s="792"/>
      <c r="D1628" s="792"/>
      <c r="E1628" s="791"/>
      <c r="F1628" s="793" t="s">
        <v>62</v>
      </c>
      <c r="G1628" s="311">
        <v>2000000</v>
      </c>
      <c r="H1628" s="311"/>
      <c r="I1628" s="311"/>
      <c r="J1628" s="311">
        <v>2000000</v>
      </c>
      <c r="K1628" s="311">
        <v>2000000</v>
      </c>
      <c r="L1628" s="311">
        <v>2000000</v>
      </c>
      <c r="M1628" s="789">
        <f t="shared" si="360"/>
        <v>6000000</v>
      </c>
    </row>
    <row r="1629" spans="1:13" x14ac:dyDescent="0.45">
      <c r="A1629" s="790">
        <v>22021007</v>
      </c>
      <c r="B1629" s="791"/>
      <c r="C1629" s="792"/>
      <c r="D1629" s="792"/>
      <c r="E1629" s="791"/>
      <c r="F1629" s="793" t="s">
        <v>63</v>
      </c>
      <c r="G1629" s="311">
        <v>10000000</v>
      </c>
      <c r="H1629" s="311"/>
      <c r="I1629" s="311"/>
      <c r="J1629" s="311">
        <v>10000000</v>
      </c>
      <c r="K1629" s="311">
        <v>10000000</v>
      </c>
      <c r="L1629" s="311">
        <v>10000000</v>
      </c>
      <c r="M1629" s="789">
        <f t="shared" si="360"/>
        <v>30000000</v>
      </c>
    </row>
    <row r="1630" spans="1:13" x14ac:dyDescent="0.45">
      <c r="A1630" s="785"/>
      <c r="B1630" s="786"/>
      <c r="C1630" s="787"/>
      <c r="D1630" s="787"/>
      <c r="E1630" s="786"/>
      <c r="F1630" s="788"/>
      <c r="G1630" s="311"/>
      <c r="H1630" s="311"/>
      <c r="I1630" s="311"/>
      <c r="J1630" s="311"/>
      <c r="K1630" s="311"/>
      <c r="L1630" s="311"/>
      <c r="M1630" s="81"/>
    </row>
    <row r="1631" spans="1:13" x14ac:dyDescent="0.45">
      <c r="B1631" s="830"/>
      <c r="C1631" s="831"/>
      <c r="D1631" s="831"/>
      <c r="E1631" s="830"/>
      <c r="F1631" s="834"/>
      <c r="G1631" s="554"/>
      <c r="H1631" s="555"/>
      <c r="I1631" s="555"/>
      <c r="J1631" s="555"/>
      <c r="K1631" s="555"/>
      <c r="L1631" s="555"/>
      <c r="M1631" s="833"/>
    </row>
    <row r="1632" spans="1:13" x14ac:dyDescent="0.45">
      <c r="F1632" s="817" t="s">
        <v>85</v>
      </c>
    </row>
    <row r="1633" spans="1:13" x14ac:dyDescent="0.45">
      <c r="F1633" s="810" t="s">
        <v>86</v>
      </c>
      <c r="G1633" s="819"/>
      <c r="H1633" s="819"/>
      <c r="I1633" s="819"/>
      <c r="J1633" s="819"/>
      <c r="K1633" s="819"/>
      <c r="L1633" s="819"/>
      <c r="M1633" s="820"/>
    </row>
    <row r="1634" spans="1:13" x14ac:dyDescent="0.45">
      <c r="F1634" s="810" t="s">
        <v>87</v>
      </c>
      <c r="G1634" s="819">
        <f>SUM(G1601)</f>
        <v>250000000</v>
      </c>
      <c r="H1634" s="819">
        <f t="shared" ref="H1634:L1634" si="362">SUM(H1601)</f>
        <v>0</v>
      </c>
      <c r="I1634" s="819">
        <f t="shared" si="362"/>
        <v>0</v>
      </c>
      <c r="J1634" s="819">
        <f t="shared" si="362"/>
        <v>250000000</v>
      </c>
      <c r="K1634" s="819">
        <f t="shared" si="362"/>
        <v>250000000</v>
      </c>
      <c r="L1634" s="819">
        <f t="shared" si="362"/>
        <v>250000000</v>
      </c>
      <c r="M1634" s="820">
        <f>SUM(J1634:L1634)</f>
        <v>750000000</v>
      </c>
    </row>
    <row r="1635" spans="1:13" x14ac:dyDescent="0.45">
      <c r="F1635" s="810" t="s">
        <v>69</v>
      </c>
      <c r="G1635" s="819"/>
      <c r="H1635" s="819"/>
      <c r="I1635" s="819"/>
      <c r="J1635" s="819"/>
      <c r="K1635" s="819"/>
      <c r="L1635" s="819"/>
      <c r="M1635" s="820"/>
    </row>
    <row r="1636" spans="1:13" x14ac:dyDescent="0.45">
      <c r="F1636" s="810"/>
      <c r="G1636" s="797"/>
      <c r="H1636" s="797"/>
      <c r="I1636" s="797"/>
      <c r="J1636" s="797"/>
      <c r="K1636" s="797"/>
      <c r="L1636" s="797"/>
      <c r="M1636" s="821"/>
    </row>
    <row r="1637" spans="1:13" x14ac:dyDescent="0.45">
      <c r="F1637" s="810" t="s">
        <v>88</v>
      </c>
      <c r="G1637" s="822">
        <f>SUM(G1633:G1636)</f>
        <v>250000000</v>
      </c>
      <c r="H1637" s="822">
        <f t="shared" ref="H1637:M1637" si="363">SUM(H1633:H1636)</f>
        <v>0</v>
      </c>
      <c r="I1637" s="822">
        <f t="shared" si="363"/>
        <v>0</v>
      </c>
      <c r="J1637" s="822">
        <f t="shared" si="363"/>
        <v>250000000</v>
      </c>
      <c r="K1637" s="822">
        <f t="shared" si="363"/>
        <v>250000000</v>
      </c>
      <c r="L1637" s="822">
        <f t="shared" si="363"/>
        <v>250000000</v>
      </c>
      <c r="M1637" s="823">
        <f t="shared" si="363"/>
        <v>750000000</v>
      </c>
    </row>
    <row r="1640" spans="1:13" x14ac:dyDescent="0.45">
      <c r="A1640" s="931" t="s">
        <v>0</v>
      </c>
      <c r="B1640" s="931"/>
      <c r="C1640" s="931"/>
      <c r="D1640" s="931"/>
      <c r="E1640" s="931"/>
      <c r="F1640" s="931"/>
      <c r="G1640" s="931"/>
      <c r="H1640" s="931"/>
      <c r="I1640" s="931"/>
      <c r="J1640" s="931"/>
      <c r="K1640" s="931"/>
      <c r="L1640" s="931"/>
      <c r="M1640" s="931"/>
    </row>
    <row r="1641" spans="1:13" x14ac:dyDescent="0.45">
      <c r="A1641" s="930" t="s">
        <v>1363</v>
      </c>
      <c r="B1641" s="930"/>
      <c r="C1641" s="930"/>
      <c r="D1641" s="930"/>
      <c r="E1641" s="930"/>
      <c r="F1641" s="930"/>
      <c r="G1641" s="930"/>
      <c r="H1641" s="930"/>
      <c r="I1641" s="930"/>
      <c r="J1641" s="930"/>
      <c r="K1641" s="930"/>
      <c r="L1641" s="930"/>
      <c r="M1641" s="930"/>
    </row>
    <row r="1642" spans="1:13" ht="74" x14ac:dyDescent="0.45">
      <c r="A1642" s="781" t="s">
        <v>1</v>
      </c>
      <c r="B1642" s="781" t="s">
        <v>2</v>
      </c>
      <c r="C1642" s="781" t="s">
        <v>3</v>
      </c>
      <c r="D1642" s="781" t="s">
        <v>4</v>
      </c>
      <c r="E1642" s="781" t="s">
        <v>5</v>
      </c>
      <c r="F1642" s="783" t="s">
        <v>6</v>
      </c>
      <c r="G1642" s="781" t="s">
        <v>7</v>
      </c>
      <c r="H1642" s="781" t="s">
        <v>8</v>
      </c>
      <c r="I1642" s="781"/>
      <c r="J1642" s="781" t="s">
        <v>9</v>
      </c>
      <c r="K1642" s="781" t="s">
        <v>10</v>
      </c>
      <c r="L1642" s="781" t="s">
        <v>11</v>
      </c>
      <c r="M1642" s="784" t="s">
        <v>12</v>
      </c>
    </row>
    <row r="1643" spans="1:13" x14ac:dyDescent="0.45">
      <c r="A1643" s="790"/>
      <c r="B1643" s="791"/>
      <c r="C1643" s="792"/>
      <c r="D1643" s="792"/>
      <c r="E1643" s="791"/>
      <c r="F1643" s="793"/>
      <c r="G1643" s="311"/>
      <c r="H1643" s="311"/>
      <c r="I1643" s="311"/>
      <c r="J1643" s="311"/>
      <c r="K1643" s="311"/>
      <c r="L1643" s="311"/>
      <c r="M1643" s="81"/>
    </row>
    <row r="1644" spans="1:13" x14ac:dyDescent="0.45">
      <c r="A1644" s="785">
        <v>2</v>
      </c>
      <c r="B1644" s="786"/>
      <c r="C1644" s="787"/>
      <c r="D1644" s="787"/>
      <c r="E1644" s="786"/>
      <c r="F1644" s="788" t="s">
        <v>18</v>
      </c>
      <c r="G1644" s="358">
        <f>G1645</f>
        <v>60000000</v>
      </c>
      <c r="H1644" s="358">
        <f t="shared" ref="H1644:L1644" si="364">H1645</f>
        <v>0</v>
      </c>
      <c r="I1644" s="358">
        <f t="shared" si="364"/>
        <v>0</v>
      </c>
      <c r="J1644" s="358">
        <f t="shared" si="364"/>
        <v>60000000</v>
      </c>
      <c r="K1644" s="358">
        <f t="shared" si="364"/>
        <v>60000000</v>
      </c>
      <c r="L1644" s="358">
        <f t="shared" si="364"/>
        <v>60000000</v>
      </c>
      <c r="M1644" s="789">
        <f>J1644+K1644+L1644</f>
        <v>180000000</v>
      </c>
    </row>
    <row r="1645" spans="1:13" x14ac:dyDescent="0.45">
      <c r="A1645" s="785">
        <v>22</v>
      </c>
      <c r="B1645" s="786"/>
      <c r="C1645" s="787"/>
      <c r="D1645" s="787"/>
      <c r="E1645" s="786"/>
      <c r="F1645" s="788" t="s">
        <v>26</v>
      </c>
      <c r="G1645" s="358">
        <f>SUM(G1646)</f>
        <v>60000000</v>
      </c>
      <c r="H1645" s="358">
        <f t="shared" ref="H1645:L1645" si="365">SUM(H1646)</f>
        <v>0</v>
      </c>
      <c r="I1645" s="358">
        <f t="shared" si="365"/>
        <v>0</v>
      </c>
      <c r="J1645" s="358">
        <f t="shared" si="365"/>
        <v>60000000</v>
      </c>
      <c r="K1645" s="358">
        <f t="shared" si="365"/>
        <v>60000000</v>
      </c>
      <c r="L1645" s="358">
        <f t="shared" si="365"/>
        <v>60000000</v>
      </c>
      <c r="M1645" s="789">
        <f t="shared" ref="M1645:M1669" si="366">J1645+K1645+L1645</f>
        <v>180000000</v>
      </c>
    </row>
    <row r="1646" spans="1:13" x14ac:dyDescent="0.45">
      <c r="A1646" s="785">
        <v>2202</v>
      </c>
      <c r="B1646" s="786"/>
      <c r="C1646" s="787"/>
      <c r="D1646" s="787"/>
      <c r="E1646" s="786"/>
      <c r="F1646" s="788" t="s">
        <v>27</v>
      </c>
      <c r="G1646" s="358">
        <f>G1647+G1649+G1652+G1658+G1664+G1666+G1668</f>
        <v>60000000</v>
      </c>
      <c r="H1646" s="358">
        <f t="shared" ref="H1646:L1646" si="367">H1647+H1649+H1652+H1658+H1664+H1666+H1668</f>
        <v>0</v>
      </c>
      <c r="I1646" s="358">
        <f t="shared" si="367"/>
        <v>0</v>
      </c>
      <c r="J1646" s="358">
        <f t="shared" si="367"/>
        <v>60000000</v>
      </c>
      <c r="K1646" s="358">
        <f t="shared" si="367"/>
        <v>60000000</v>
      </c>
      <c r="L1646" s="358">
        <f t="shared" si="367"/>
        <v>60000000</v>
      </c>
      <c r="M1646" s="789">
        <f t="shared" si="366"/>
        <v>180000000</v>
      </c>
    </row>
    <row r="1647" spans="1:13" x14ac:dyDescent="0.45">
      <c r="A1647" s="785">
        <v>220201</v>
      </c>
      <c r="B1647" s="786"/>
      <c r="C1647" s="787"/>
      <c r="D1647" s="787"/>
      <c r="E1647" s="786"/>
      <c r="F1647" s="788" t="s">
        <v>28</v>
      </c>
      <c r="G1647" s="358">
        <f>SUM(G1648:G1648)</f>
        <v>10800000</v>
      </c>
      <c r="H1647" s="358">
        <f>SUM(H1648:H1648)</f>
        <v>0</v>
      </c>
      <c r="I1647" s="358"/>
      <c r="J1647" s="358">
        <f>SUM(J1648:J1648)</f>
        <v>10800000</v>
      </c>
      <c r="K1647" s="358">
        <f>SUM(K1648:K1648)</f>
        <v>10800000</v>
      </c>
      <c r="L1647" s="358">
        <f>SUM(L1648:L1648)</f>
        <v>10800000</v>
      </c>
      <c r="M1647" s="789">
        <f t="shared" si="366"/>
        <v>32400000</v>
      </c>
    </row>
    <row r="1648" spans="1:13" x14ac:dyDescent="0.45">
      <c r="A1648" s="790">
        <v>22020102</v>
      </c>
      <c r="B1648" s="791"/>
      <c r="C1648" s="792"/>
      <c r="D1648" s="792"/>
      <c r="E1648" s="791"/>
      <c r="F1648" s="793" t="s">
        <v>30</v>
      </c>
      <c r="G1648" s="311">
        <v>10800000</v>
      </c>
      <c r="H1648" s="311"/>
      <c r="I1648" s="311"/>
      <c r="J1648" s="311">
        <v>10800000</v>
      </c>
      <c r="K1648" s="311">
        <v>10800000</v>
      </c>
      <c r="L1648" s="311">
        <v>10800000</v>
      </c>
      <c r="M1648" s="789">
        <f t="shared" si="366"/>
        <v>32400000</v>
      </c>
    </row>
    <row r="1649" spans="1:13" x14ac:dyDescent="0.45">
      <c r="A1649" s="785">
        <v>220202</v>
      </c>
      <c r="B1649" s="786"/>
      <c r="C1649" s="787"/>
      <c r="D1649" s="787"/>
      <c r="E1649" s="786"/>
      <c r="F1649" s="788" t="s">
        <v>31</v>
      </c>
      <c r="G1649" s="358">
        <f>SUM(G1650:G1651)</f>
        <v>1900000</v>
      </c>
      <c r="H1649" s="358">
        <f>SUM(H1650:H1651)</f>
        <v>0</v>
      </c>
      <c r="I1649" s="358"/>
      <c r="J1649" s="358">
        <f>SUM(J1650:J1651)</f>
        <v>1900000</v>
      </c>
      <c r="K1649" s="358">
        <f>SUM(K1650:K1651)</f>
        <v>1900000</v>
      </c>
      <c r="L1649" s="358">
        <f>SUM(L1650:L1651)</f>
        <v>1900000</v>
      </c>
      <c r="M1649" s="789">
        <f t="shared" si="366"/>
        <v>5700000</v>
      </c>
    </row>
    <row r="1650" spans="1:13" x14ac:dyDescent="0.45">
      <c r="A1650" s="790">
        <v>22020202</v>
      </c>
      <c r="B1650" s="791"/>
      <c r="C1650" s="792"/>
      <c r="D1650" s="792"/>
      <c r="E1650" s="791"/>
      <c r="F1650" s="793" t="s">
        <v>33</v>
      </c>
      <c r="G1650" s="311">
        <v>500000</v>
      </c>
      <c r="H1650" s="311"/>
      <c r="I1650" s="311"/>
      <c r="J1650" s="311">
        <v>500000</v>
      </c>
      <c r="K1650" s="311">
        <v>500000</v>
      </c>
      <c r="L1650" s="311">
        <v>500000</v>
      </c>
      <c r="M1650" s="789">
        <f t="shared" si="366"/>
        <v>1500000</v>
      </c>
    </row>
    <row r="1651" spans="1:13" x14ac:dyDescent="0.45">
      <c r="A1651" s="790">
        <v>22020203</v>
      </c>
      <c r="B1651" s="791"/>
      <c r="C1651" s="792"/>
      <c r="D1651" s="792"/>
      <c r="E1651" s="791"/>
      <c r="F1651" s="793" t="s">
        <v>34</v>
      </c>
      <c r="G1651" s="311">
        <v>1400000</v>
      </c>
      <c r="H1651" s="311"/>
      <c r="I1651" s="311"/>
      <c r="J1651" s="311">
        <v>1400000</v>
      </c>
      <c r="K1651" s="311">
        <v>1400000</v>
      </c>
      <c r="L1651" s="311">
        <v>1400000</v>
      </c>
      <c r="M1651" s="789">
        <f t="shared" si="366"/>
        <v>4200000</v>
      </c>
    </row>
    <row r="1652" spans="1:13" x14ac:dyDescent="0.45">
      <c r="A1652" s="785">
        <v>220203</v>
      </c>
      <c r="B1652" s="786"/>
      <c r="C1652" s="787"/>
      <c r="D1652" s="787"/>
      <c r="E1652" s="786"/>
      <c r="F1652" s="788" t="s">
        <v>37</v>
      </c>
      <c r="G1652" s="358">
        <f>SUM(G1653:G1657)</f>
        <v>22400000</v>
      </c>
      <c r="H1652" s="358">
        <f>SUM(H1653:H1657)</f>
        <v>0</v>
      </c>
      <c r="I1652" s="358"/>
      <c r="J1652" s="358">
        <f>SUM(J1653:J1657)</f>
        <v>22400000</v>
      </c>
      <c r="K1652" s="358">
        <f>SUM(K1653:K1657)</f>
        <v>22400000</v>
      </c>
      <c r="L1652" s="358">
        <f>SUM(L1653:L1657)</f>
        <v>22400000</v>
      </c>
      <c r="M1652" s="789">
        <f t="shared" si="366"/>
        <v>67200000</v>
      </c>
    </row>
    <row r="1653" spans="1:13" ht="37" x14ac:dyDescent="0.45">
      <c r="A1653" s="790">
        <v>22020301</v>
      </c>
      <c r="B1653" s="791"/>
      <c r="C1653" s="792"/>
      <c r="D1653" s="792"/>
      <c r="E1653" s="791"/>
      <c r="F1653" s="793" t="s">
        <v>38</v>
      </c>
      <c r="G1653" s="311">
        <v>7000000</v>
      </c>
      <c r="H1653" s="311"/>
      <c r="I1653" s="311"/>
      <c r="J1653" s="311">
        <v>7000000</v>
      </c>
      <c r="K1653" s="311">
        <v>7000000</v>
      </c>
      <c r="L1653" s="311">
        <v>7000000</v>
      </c>
      <c r="M1653" s="789">
        <f t="shared" si="366"/>
        <v>21000000</v>
      </c>
    </row>
    <row r="1654" spans="1:13" x14ac:dyDescent="0.45">
      <c r="A1654" s="790">
        <v>22020303</v>
      </c>
      <c r="B1654" s="791"/>
      <c r="C1654" s="792"/>
      <c r="D1654" s="792"/>
      <c r="E1654" s="791"/>
      <c r="F1654" s="793" t="s">
        <v>40</v>
      </c>
      <c r="G1654" s="311">
        <v>400000</v>
      </c>
      <c r="H1654" s="311"/>
      <c r="I1654" s="311"/>
      <c r="J1654" s="311">
        <v>400000</v>
      </c>
      <c r="K1654" s="311">
        <v>400000</v>
      </c>
      <c r="L1654" s="311">
        <v>400000</v>
      </c>
      <c r="M1654" s="789">
        <f t="shared" si="366"/>
        <v>1200000</v>
      </c>
    </row>
    <row r="1655" spans="1:13" x14ac:dyDescent="0.45">
      <c r="A1655" s="790">
        <v>22020304</v>
      </c>
      <c r="B1655" s="791"/>
      <c r="C1655" s="792"/>
      <c r="D1655" s="792"/>
      <c r="E1655" s="791"/>
      <c r="F1655" s="793" t="s">
        <v>413</v>
      </c>
      <c r="G1655" s="311">
        <v>3000000</v>
      </c>
      <c r="H1655" s="311"/>
      <c r="I1655" s="311"/>
      <c r="J1655" s="311">
        <v>3000000</v>
      </c>
      <c r="K1655" s="311">
        <v>3000000</v>
      </c>
      <c r="L1655" s="311">
        <v>3000000</v>
      </c>
      <c r="M1655" s="789">
        <f t="shared" si="366"/>
        <v>9000000</v>
      </c>
    </row>
    <row r="1656" spans="1:13" x14ac:dyDescent="0.45">
      <c r="A1656" s="790">
        <v>22020305</v>
      </c>
      <c r="B1656" s="791"/>
      <c r="C1656" s="792"/>
      <c r="D1656" s="792"/>
      <c r="E1656" s="791"/>
      <c r="F1656" s="793" t="s">
        <v>41</v>
      </c>
      <c r="G1656" s="311">
        <v>5000000</v>
      </c>
      <c r="H1656" s="311"/>
      <c r="I1656" s="311"/>
      <c r="J1656" s="311">
        <v>5000000</v>
      </c>
      <c r="K1656" s="311">
        <v>5000000</v>
      </c>
      <c r="L1656" s="311">
        <v>5000000</v>
      </c>
      <c r="M1656" s="789">
        <f t="shared" si="366"/>
        <v>15000000</v>
      </c>
    </row>
    <row r="1657" spans="1:13" x14ac:dyDescent="0.45">
      <c r="A1657" s="790">
        <v>22020306</v>
      </c>
      <c r="B1657" s="791"/>
      <c r="C1657" s="792"/>
      <c r="D1657" s="792"/>
      <c r="E1657" s="791"/>
      <c r="F1657" s="793" t="s">
        <v>314</v>
      </c>
      <c r="G1657" s="311">
        <v>7000000</v>
      </c>
      <c r="H1657" s="311"/>
      <c r="I1657" s="311"/>
      <c r="J1657" s="311">
        <v>7000000</v>
      </c>
      <c r="K1657" s="311">
        <v>7000000</v>
      </c>
      <c r="L1657" s="311">
        <v>7000000</v>
      </c>
      <c r="M1657" s="789">
        <f t="shared" si="366"/>
        <v>21000000</v>
      </c>
    </row>
    <row r="1658" spans="1:13" x14ac:dyDescent="0.45">
      <c r="A1658" s="785">
        <v>220204</v>
      </c>
      <c r="B1658" s="786"/>
      <c r="C1658" s="787"/>
      <c r="D1658" s="787"/>
      <c r="E1658" s="786"/>
      <c r="F1658" s="788" t="s">
        <v>42</v>
      </c>
      <c r="G1658" s="358">
        <f>SUM(G1659:G1663)</f>
        <v>17100000</v>
      </c>
      <c r="H1658" s="358">
        <f>SUM(H1659:H1663)</f>
        <v>0</v>
      </c>
      <c r="I1658" s="358"/>
      <c r="J1658" s="358">
        <f>SUM(J1659:J1663)</f>
        <v>17100000</v>
      </c>
      <c r="K1658" s="358">
        <f>SUM(K1659:K1663)</f>
        <v>17100000</v>
      </c>
      <c r="L1658" s="358">
        <f>SUM(L1659:L1663)</f>
        <v>17100000</v>
      </c>
      <c r="M1658" s="789">
        <f t="shared" si="366"/>
        <v>51300000</v>
      </c>
    </row>
    <row r="1659" spans="1:13" ht="37" x14ac:dyDescent="0.45">
      <c r="A1659" s="790">
        <v>22020401</v>
      </c>
      <c r="B1659" s="791"/>
      <c r="C1659" s="792"/>
      <c r="D1659" s="792"/>
      <c r="E1659" s="791"/>
      <c r="F1659" s="793" t="s">
        <v>43</v>
      </c>
      <c r="G1659" s="311">
        <v>4500000</v>
      </c>
      <c r="H1659" s="311"/>
      <c r="I1659" s="311"/>
      <c r="J1659" s="311">
        <v>4500000</v>
      </c>
      <c r="K1659" s="311">
        <v>4500000</v>
      </c>
      <c r="L1659" s="311">
        <v>4500000</v>
      </c>
      <c r="M1659" s="789">
        <f t="shared" si="366"/>
        <v>13500000</v>
      </c>
    </row>
    <row r="1660" spans="1:13" x14ac:dyDescent="0.45">
      <c r="A1660" s="790">
        <v>22020402</v>
      </c>
      <c r="B1660" s="791"/>
      <c r="C1660" s="792"/>
      <c r="D1660" s="792"/>
      <c r="E1660" s="791"/>
      <c r="F1660" s="793" t="s">
        <v>44</v>
      </c>
      <c r="G1660" s="311">
        <v>1400000</v>
      </c>
      <c r="H1660" s="311"/>
      <c r="I1660" s="311"/>
      <c r="J1660" s="311">
        <v>1400000</v>
      </c>
      <c r="K1660" s="311">
        <v>1400000</v>
      </c>
      <c r="L1660" s="311">
        <v>1400000</v>
      </c>
      <c r="M1660" s="789">
        <f t="shared" si="366"/>
        <v>4200000</v>
      </c>
    </row>
    <row r="1661" spans="1:13" x14ac:dyDescent="0.45">
      <c r="A1661" s="790">
        <v>22020404</v>
      </c>
      <c r="B1661" s="791"/>
      <c r="C1661" s="792"/>
      <c r="D1661" s="792"/>
      <c r="E1661" s="791"/>
      <c r="F1661" s="793" t="s">
        <v>46</v>
      </c>
      <c r="G1661" s="311">
        <v>3200000</v>
      </c>
      <c r="H1661" s="311"/>
      <c r="I1661" s="311"/>
      <c r="J1661" s="311">
        <v>3200000</v>
      </c>
      <c r="K1661" s="311">
        <v>3200000</v>
      </c>
      <c r="L1661" s="311">
        <v>3200000</v>
      </c>
      <c r="M1661" s="789">
        <f t="shared" si="366"/>
        <v>9600000</v>
      </c>
    </row>
    <row r="1662" spans="1:13" x14ac:dyDescent="0.45">
      <c r="A1662" s="790">
        <v>22020405</v>
      </c>
      <c r="B1662" s="791"/>
      <c r="C1662" s="792"/>
      <c r="D1662" s="792"/>
      <c r="E1662" s="791"/>
      <c r="F1662" s="793" t="s">
        <v>47</v>
      </c>
      <c r="G1662" s="311">
        <v>3000000</v>
      </c>
      <c r="H1662" s="311"/>
      <c r="I1662" s="311"/>
      <c r="J1662" s="311">
        <v>3000000</v>
      </c>
      <c r="K1662" s="311">
        <v>3000000</v>
      </c>
      <c r="L1662" s="311">
        <v>3000000</v>
      </c>
      <c r="M1662" s="789">
        <f t="shared" si="366"/>
        <v>9000000</v>
      </c>
    </row>
    <row r="1663" spans="1:13" x14ac:dyDescent="0.45">
      <c r="A1663" s="790">
        <v>22020406</v>
      </c>
      <c r="B1663" s="791"/>
      <c r="C1663" s="792"/>
      <c r="D1663" s="792"/>
      <c r="E1663" s="791"/>
      <c r="F1663" s="793" t="s">
        <v>48</v>
      </c>
      <c r="G1663" s="311">
        <v>5000000</v>
      </c>
      <c r="H1663" s="311"/>
      <c r="I1663" s="311"/>
      <c r="J1663" s="311">
        <v>5000000</v>
      </c>
      <c r="K1663" s="311">
        <v>5000000</v>
      </c>
      <c r="L1663" s="311">
        <v>5000000</v>
      </c>
      <c r="M1663" s="789">
        <f t="shared" si="366"/>
        <v>15000000</v>
      </c>
    </row>
    <row r="1664" spans="1:13" x14ac:dyDescent="0.45">
      <c r="A1664" s="785">
        <v>220206</v>
      </c>
      <c r="B1664" s="786"/>
      <c r="C1664" s="787"/>
      <c r="D1664" s="787"/>
      <c r="E1664" s="786"/>
      <c r="F1664" s="788" t="s">
        <v>51</v>
      </c>
      <c r="G1664" s="358">
        <f>SUM(G1665:G1665)</f>
        <v>4000000</v>
      </c>
      <c r="H1664" s="358">
        <f>SUM(H1665:H1665)</f>
        <v>0</v>
      </c>
      <c r="I1664" s="358"/>
      <c r="J1664" s="358">
        <f>SUM(J1665:J1665)</f>
        <v>4000000</v>
      </c>
      <c r="K1664" s="358">
        <f>SUM(K1665:K1665)</f>
        <v>4000000</v>
      </c>
      <c r="L1664" s="358">
        <f>SUM(L1665:L1665)</f>
        <v>4000000</v>
      </c>
      <c r="M1664" s="789">
        <f t="shared" si="366"/>
        <v>12000000</v>
      </c>
    </row>
    <row r="1665" spans="1:13" x14ac:dyDescent="0.45">
      <c r="A1665" s="790">
        <v>22020601</v>
      </c>
      <c r="B1665" s="791"/>
      <c r="C1665" s="792"/>
      <c r="D1665" s="792"/>
      <c r="E1665" s="791"/>
      <c r="F1665" s="793" t="s">
        <v>52</v>
      </c>
      <c r="G1665" s="311">
        <v>4000000</v>
      </c>
      <c r="H1665" s="311"/>
      <c r="I1665" s="311"/>
      <c r="J1665" s="311">
        <v>4000000</v>
      </c>
      <c r="K1665" s="311">
        <v>4000000</v>
      </c>
      <c r="L1665" s="311">
        <v>4000000</v>
      </c>
      <c r="M1665" s="789">
        <f t="shared" si="366"/>
        <v>12000000</v>
      </c>
    </row>
    <row r="1666" spans="1:13" x14ac:dyDescent="0.45">
      <c r="A1666" s="785">
        <v>220208</v>
      </c>
      <c r="B1666" s="786"/>
      <c r="C1666" s="787"/>
      <c r="D1666" s="787"/>
      <c r="E1666" s="786"/>
      <c r="F1666" s="788" t="s">
        <v>54</v>
      </c>
      <c r="G1666" s="358">
        <f>SUM(G1667:G1667)</f>
        <v>1000000</v>
      </c>
      <c r="H1666" s="358">
        <f>SUM(H1667:H1667)</f>
        <v>0</v>
      </c>
      <c r="I1666" s="358"/>
      <c r="J1666" s="358">
        <f>SUM(J1667:J1667)</f>
        <v>1000000</v>
      </c>
      <c r="K1666" s="358">
        <f>SUM(K1667:K1667)</f>
        <v>1000000</v>
      </c>
      <c r="L1666" s="358">
        <f>SUM(L1667:L1667)</f>
        <v>1000000</v>
      </c>
      <c r="M1666" s="789">
        <f t="shared" si="366"/>
        <v>3000000</v>
      </c>
    </row>
    <row r="1667" spans="1:13" x14ac:dyDescent="0.45">
      <c r="A1667" s="790">
        <v>22020801</v>
      </c>
      <c r="B1667" s="791"/>
      <c r="C1667" s="792"/>
      <c r="D1667" s="792"/>
      <c r="E1667" s="791"/>
      <c r="F1667" s="793" t="s">
        <v>55</v>
      </c>
      <c r="G1667" s="311">
        <v>1000000</v>
      </c>
      <c r="H1667" s="311"/>
      <c r="I1667" s="311"/>
      <c r="J1667" s="311">
        <v>1000000</v>
      </c>
      <c r="K1667" s="311">
        <v>1000000</v>
      </c>
      <c r="L1667" s="311">
        <v>1000000</v>
      </c>
      <c r="M1667" s="789">
        <f t="shared" si="366"/>
        <v>3000000</v>
      </c>
    </row>
    <row r="1668" spans="1:13" x14ac:dyDescent="0.45">
      <c r="A1668" s="785">
        <v>220210</v>
      </c>
      <c r="B1668" s="786"/>
      <c r="C1668" s="787"/>
      <c r="D1668" s="787"/>
      <c r="E1668" s="786"/>
      <c r="F1668" s="788" t="s">
        <v>57</v>
      </c>
      <c r="G1668" s="358">
        <f>SUM(G1669:G1669)</f>
        <v>2800000</v>
      </c>
      <c r="H1668" s="358">
        <f>SUM(H1669:H1669)</f>
        <v>0</v>
      </c>
      <c r="I1668" s="358"/>
      <c r="J1668" s="358">
        <f>SUM(J1669:J1669)</f>
        <v>2800000</v>
      </c>
      <c r="K1668" s="358">
        <f>SUM(K1669:K1669)</f>
        <v>2800000</v>
      </c>
      <c r="L1668" s="358">
        <f>SUM(L1669:L1669)</f>
        <v>2800000</v>
      </c>
      <c r="M1668" s="789">
        <f t="shared" si="366"/>
        <v>8400000</v>
      </c>
    </row>
    <row r="1669" spans="1:13" x14ac:dyDescent="0.45">
      <c r="A1669" s="790">
        <v>22021001</v>
      </c>
      <c r="B1669" s="791"/>
      <c r="C1669" s="792"/>
      <c r="D1669" s="792"/>
      <c r="E1669" s="791"/>
      <c r="F1669" s="793" t="s">
        <v>58</v>
      </c>
      <c r="G1669" s="311">
        <v>2800000</v>
      </c>
      <c r="H1669" s="311"/>
      <c r="I1669" s="311"/>
      <c r="J1669" s="311">
        <v>2800000</v>
      </c>
      <c r="K1669" s="311">
        <v>2800000</v>
      </c>
      <c r="L1669" s="311">
        <v>2800000</v>
      </c>
      <c r="M1669" s="789">
        <f t="shared" si="366"/>
        <v>8400000</v>
      </c>
    </row>
    <row r="1670" spans="1:13" x14ac:dyDescent="0.45">
      <c r="F1670" s="796" t="s">
        <v>85</v>
      </c>
      <c r="G1670" s="795"/>
      <c r="H1670" s="795"/>
      <c r="I1670" s="797"/>
      <c r="J1670" s="795"/>
      <c r="K1670" s="795"/>
      <c r="L1670" s="795"/>
      <c r="M1670" s="798"/>
    </row>
    <row r="1671" spans="1:13" x14ac:dyDescent="0.45">
      <c r="F1671" s="800"/>
      <c r="G1671" s="801"/>
      <c r="H1671" s="802"/>
      <c r="I1671" s="797"/>
      <c r="J1671" s="803"/>
      <c r="K1671" s="803"/>
      <c r="L1671" s="803"/>
      <c r="M1671" s="804"/>
    </row>
    <row r="1672" spans="1:13" x14ac:dyDescent="0.45">
      <c r="F1672" s="800" t="s">
        <v>86</v>
      </c>
      <c r="G1672" s="805"/>
      <c r="H1672" s="805"/>
      <c r="I1672" s="805"/>
      <c r="J1672" s="805"/>
      <c r="K1672" s="805"/>
      <c r="L1672" s="805"/>
      <c r="M1672" s="806">
        <f>SUM(J1672:L1672)</f>
        <v>0</v>
      </c>
    </row>
    <row r="1673" spans="1:13" x14ac:dyDescent="0.45">
      <c r="F1673" s="800" t="s">
        <v>87</v>
      </c>
      <c r="G1673" s="805">
        <f>SUM(G1646)</f>
        <v>60000000</v>
      </c>
      <c r="H1673" s="805">
        <f t="shared" ref="H1673:L1673" si="368">SUM(H1646)</f>
        <v>0</v>
      </c>
      <c r="I1673" s="805">
        <f t="shared" si="368"/>
        <v>0</v>
      </c>
      <c r="J1673" s="805">
        <f t="shared" si="368"/>
        <v>60000000</v>
      </c>
      <c r="K1673" s="805">
        <f t="shared" si="368"/>
        <v>60000000</v>
      </c>
      <c r="L1673" s="805">
        <f t="shared" si="368"/>
        <v>60000000</v>
      </c>
      <c r="M1673" s="806">
        <f t="shared" ref="M1673:M1676" si="369">SUM(J1673:L1673)</f>
        <v>180000000</v>
      </c>
    </row>
    <row r="1674" spans="1:13" x14ac:dyDescent="0.45">
      <c r="F1674" s="800" t="s">
        <v>69</v>
      </c>
      <c r="G1674" s="805"/>
      <c r="H1674" s="805"/>
      <c r="I1674" s="805"/>
      <c r="J1674" s="805"/>
      <c r="K1674" s="805"/>
      <c r="L1674" s="805"/>
      <c r="M1674" s="806">
        <f t="shared" si="369"/>
        <v>0</v>
      </c>
    </row>
    <row r="1675" spans="1:13" x14ac:dyDescent="0.45">
      <c r="F1675" s="800"/>
      <c r="G1675" s="805"/>
      <c r="H1675" s="805"/>
      <c r="I1675" s="805"/>
      <c r="J1675" s="805"/>
      <c r="K1675" s="805"/>
      <c r="L1675" s="805"/>
      <c r="M1675" s="806">
        <f t="shared" si="369"/>
        <v>0</v>
      </c>
    </row>
    <row r="1676" spans="1:13" x14ac:dyDescent="0.45">
      <c r="F1676" s="800" t="s">
        <v>88</v>
      </c>
      <c r="G1676" s="807">
        <f>SUM(G1672:G1674)</f>
        <v>60000000</v>
      </c>
      <c r="H1676" s="807">
        <f t="shared" ref="H1676:L1676" si="370">SUM(H1672:H1674)</f>
        <v>0</v>
      </c>
      <c r="I1676" s="807"/>
      <c r="J1676" s="807">
        <f t="shared" si="370"/>
        <v>60000000</v>
      </c>
      <c r="K1676" s="807">
        <f t="shared" si="370"/>
        <v>60000000</v>
      </c>
      <c r="L1676" s="807">
        <f t="shared" si="370"/>
        <v>60000000</v>
      </c>
      <c r="M1676" s="806">
        <f t="shared" si="369"/>
        <v>180000000</v>
      </c>
    </row>
    <row r="1679" spans="1:13" x14ac:dyDescent="0.45">
      <c r="A1679" s="931" t="s">
        <v>0</v>
      </c>
      <c r="B1679" s="931"/>
      <c r="C1679" s="931"/>
      <c r="D1679" s="931"/>
      <c r="E1679" s="931"/>
      <c r="F1679" s="931"/>
      <c r="G1679" s="931"/>
      <c r="H1679" s="931"/>
      <c r="I1679" s="931"/>
      <c r="J1679" s="931"/>
      <c r="K1679" s="931"/>
      <c r="L1679" s="931"/>
      <c r="M1679" s="931"/>
    </row>
    <row r="1680" spans="1:13" x14ac:dyDescent="0.45">
      <c r="A1680" s="930" t="s">
        <v>1364</v>
      </c>
      <c r="B1680" s="930"/>
      <c r="C1680" s="930"/>
      <c r="D1680" s="930"/>
      <c r="E1680" s="930"/>
      <c r="F1680" s="930"/>
      <c r="G1680" s="930"/>
      <c r="H1680" s="930"/>
      <c r="I1680" s="930"/>
      <c r="J1680" s="930"/>
      <c r="K1680" s="930"/>
      <c r="L1680" s="930"/>
      <c r="M1680" s="930"/>
    </row>
    <row r="1681" spans="1:13" ht="74" x14ac:dyDescent="0.45">
      <c r="A1681" s="781" t="s">
        <v>1</v>
      </c>
      <c r="B1681" s="781" t="s">
        <v>2</v>
      </c>
      <c r="C1681" s="781" t="s">
        <v>3</v>
      </c>
      <c r="D1681" s="781" t="s">
        <v>4</v>
      </c>
      <c r="E1681" s="781" t="s">
        <v>5</v>
      </c>
      <c r="F1681" s="783" t="s">
        <v>6</v>
      </c>
      <c r="G1681" s="781" t="s">
        <v>7</v>
      </c>
      <c r="H1681" s="781" t="s">
        <v>8</v>
      </c>
      <c r="I1681" s="781"/>
      <c r="J1681" s="781" t="s">
        <v>9</v>
      </c>
      <c r="K1681" s="781" t="s">
        <v>10</v>
      </c>
      <c r="L1681" s="781" t="s">
        <v>11</v>
      </c>
      <c r="M1681" s="784" t="s">
        <v>12</v>
      </c>
    </row>
    <row r="1682" spans="1:13" x14ac:dyDescent="0.45">
      <c r="A1682" s="790"/>
      <c r="B1682" s="791"/>
      <c r="C1682" s="792"/>
      <c r="D1682" s="792"/>
      <c r="E1682" s="791"/>
      <c r="F1682" s="793"/>
      <c r="G1682" s="311"/>
      <c r="H1682" s="311"/>
      <c r="I1682" s="311"/>
      <c r="J1682" s="311"/>
      <c r="K1682" s="311"/>
      <c r="L1682" s="311"/>
      <c r="M1682" s="81"/>
    </row>
    <row r="1683" spans="1:13" x14ac:dyDescent="0.45">
      <c r="A1683" s="785">
        <v>2</v>
      </c>
      <c r="B1683" s="786"/>
      <c r="C1683" s="787"/>
      <c r="D1683" s="787"/>
      <c r="E1683" s="786"/>
      <c r="F1683" s="788" t="s">
        <v>18</v>
      </c>
      <c r="G1683" s="358">
        <f>G1684+G1692+G1747</f>
        <v>6292545956.6199999</v>
      </c>
      <c r="H1683" s="358">
        <f>H1684+H1692+H1747</f>
        <v>6371361726.5599995</v>
      </c>
      <c r="I1683" s="358"/>
      <c r="J1683" s="358">
        <f>J1684+J1695+J1747</f>
        <v>5993163485.4348011</v>
      </c>
      <c r="K1683" s="358">
        <f>K1684+K1692+K1747</f>
        <v>9478163485.4348011</v>
      </c>
      <c r="L1683" s="358">
        <f>L1684+L1692+L1747</f>
        <v>10478163485.434801</v>
      </c>
      <c r="M1683" s="789">
        <f>J1683+K1683+L1683</f>
        <v>25949490456.304405</v>
      </c>
    </row>
    <row r="1684" spans="1:13" x14ac:dyDescent="0.45">
      <c r="A1684" s="785">
        <v>21</v>
      </c>
      <c r="B1684" s="786"/>
      <c r="C1684" s="787"/>
      <c r="D1684" s="787"/>
      <c r="E1684" s="786"/>
      <c r="F1684" s="788" t="s">
        <v>19</v>
      </c>
      <c r="G1684" s="358">
        <v>492545956.62</v>
      </c>
      <c r="H1684" s="358">
        <v>543961726.55999994</v>
      </c>
      <c r="I1684" s="358">
        <f t="shared" ref="I1684" si="371">I1685+I1688</f>
        <v>0</v>
      </c>
      <c r="J1684" s="358">
        <v>978163485.43480062</v>
      </c>
      <c r="K1684" s="358">
        <v>978163485.43480062</v>
      </c>
      <c r="L1684" s="358">
        <v>978163485.43480062</v>
      </c>
      <c r="M1684" s="789">
        <f t="shared" ref="M1684:M1744" si="372">J1684+K1684+L1684</f>
        <v>2934490456.3044019</v>
      </c>
    </row>
    <row r="1685" spans="1:13" x14ac:dyDescent="0.45">
      <c r="A1685" s="785">
        <v>2101</v>
      </c>
      <c r="B1685" s="786"/>
      <c r="C1685" s="787"/>
      <c r="D1685" s="787"/>
      <c r="E1685" s="786"/>
      <c r="F1685" s="788" t="s">
        <v>20</v>
      </c>
      <c r="G1685" s="358">
        <v>395783571</v>
      </c>
      <c r="H1685" s="358">
        <v>446984296.83999997</v>
      </c>
      <c r="I1685" s="358"/>
      <c r="J1685" s="358">
        <v>783494078.6400007</v>
      </c>
      <c r="K1685" s="358">
        <v>783494078.6400007</v>
      </c>
      <c r="L1685" s="358">
        <v>783494078.6400007</v>
      </c>
      <c r="M1685" s="789">
        <f t="shared" si="372"/>
        <v>2350482235.920002</v>
      </c>
    </row>
    <row r="1686" spans="1:13" x14ac:dyDescent="0.45">
      <c r="A1686" s="785">
        <v>210101</v>
      </c>
      <c r="B1686" s="786"/>
      <c r="C1686" s="787"/>
      <c r="D1686" s="787"/>
      <c r="E1686" s="786"/>
      <c r="F1686" s="788" t="s">
        <v>21</v>
      </c>
      <c r="G1686" s="358">
        <v>395783571</v>
      </c>
      <c r="H1686" s="358">
        <v>446984296.83999997</v>
      </c>
      <c r="I1686" s="358">
        <f t="shared" ref="I1686" si="373">I1687</f>
        <v>0</v>
      </c>
      <c r="J1686" s="358">
        <v>783494078.6400007</v>
      </c>
      <c r="K1686" s="358">
        <v>783494078.6400007</v>
      </c>
      <c r="L1686" s="358">
        <v>783494078.6400007</v>
      </c>
      <c r="M1686" s="789">
        <f t="shared" si="372"/>
        <v>2350482235.920002</v>
      </c>
    </row>
    <row r="1687" spans="1:13" x14ac:dyDescent="0.45">
      <c r="A1687" s="790">
        <v>21010101</v>
      </c>
      <c r="B1687" s="791"/>
      <c r="C1687" s="792"/>
      <c r="D1687" s="792"/>
      <c r="E1687" s="791"/>
      <c r="F1687" s="793" t="s">
        <v>20</v>
      </c>
      <c r="G1687" s="311">
        <v>395783571</v>
      </c>
      <c r="H1687" s="412">
        <v>446984296.83999997</v>
      </c>
      <c r="I1687" s="311"/>
      <c r="J1687" s="311">
        <v>783494078.6400007</v>
      </c>
      <c r="K1687" s="311">
        <v>783494078.6400007</v>
      </c>
      <c r="L1687" s="311">
        <v>783494078.6400007</v>
      </c>
      <c r="M1687" s="789">
        <f t="shared" si="372"/>
        <v>2350482235.920002</v>
      </c>
    </row>
    <row r="1688" spans="1:13" x14ac:dyDescent="0.45">
      <c r="A1688" s="785">
        <v>2102</v>
      </c>
      <c r="B1688" s="786"/>
      <c r="C1688" s="787"/>
      <c r="D1688" s="787"/>
      <c r="E1688" s="786"/>
      <c r="F1688" s="788" t="s">
        <v>22</v>
      </c>
      <c r="G1688" s="358">
        <v>96762385.620000005</v>
      </c>
      <c r="H1688" s="358">
        <v>96977429.719999999</v>
      </c>
      <c r="I1688" s="358">
        <f t="shared" ref="I1688" si="374">I1689</f>
        <v>0</v>
      </c>
      <c r="J1688" s="358">
        <v>194669406.79479995</v>
      </c>
      <c r="K1688" s="358">
        <v>194669406.79479995</v>
      </c>
      <c r="L1688" s="358">
        <v>194669406.79479995</v>
      </c>
      <c r="M1688" s="789">
        <f t="shared" si="372"/>
        <v>584008220.38439989</v>
      </c>
    </row>
    <row r="1689" spans="1:13" x14ac:dyDescent="0.45">
      <c r="A1689" s="785">
        <v>210201</v>
      </c>
      <c r="B1689" s="786"/>
      <c r="C1689" s="787"/>
      <c r="D1689" s="787"/>
      <c r="E1689" s="786"/>
      <c r="F1689" s="788" t="s">
        <v>23</v>
      </c>
      <c r="G1689" s="358">
        <v>96762385.620000005</v>
      </c>
      <c r="H1689" s="358">
        <v>96977429.719999999</v>
      </c>
      <c r="I1689" s="358">
        <f t="shared" ref="I1689" si="375">I1690+I1691</f>
        <v>0</v>
      </c>
      <c r="J1689" s="358">
        <v>194669406.79479995</v>
      </c>
      <c r="K1689" s="358">
        <v>194669406.79479995</v>
      </c>
      <c r="L1689" s="358">
        <v>194669406.79479995</v>
      </c>
      <c r="M1689" s="789">
        <f t="shared" si="372"/>
        <v>584008220.38439989</v>
      </c>
    </row>
    <row r="1690" spans="1:13" x14ac:dyDescent="0.45">
      <c r="A1690" s="790">
        <v>21020101</v>
      </c>
      <c r="B1690" s="791"/>
      <c r="C1690" s="792"/>
      <c r="D1690" s="792"/>
      <c r="E1690" s="791"/>
      <c r="F1690" s="793" t="s">
        <v>24</v>
      </c>
      <c r="G1690" s="311">
        <v>87072385.620000005</v>
      </c>
      <c r="H1690" s="412">
        <v>89555462.219999999</v>
      </c>
      <c r="I1690" s="311"/>
      <c r="J1690" s="311">
        <v>182535045.79479995</v>
      </c>
      <c r="K1690" s="311">
        <v>182535045.79479995</v>
      </c>
      <c r="L1690" s="311">
        <v>182535045.79479995</v>
      </c>
      <c r="M1690" s="789">
        <f t="shared" si="372"/>
        <v>547605137.38439989</v>
      </c>
    </row>
    <row r="1691" spans="1:13" x14ac:dyDescent="0.45">
      <c r="A1691" s="790">
        <v>21020102</v>
      </c>
      <c r="B1691" s="791"/>
      <c r="C1691" s="792"/>
      <c r="D1691" s="792"/>
      <c r="E1691" s="791"/>
      <c r="F1691" s="793" t="s">
        <v>25</v>
      </c>
      <c r="G1691" s="311">
        <v>9690000</v>
      </c>
      <c r="H1691" s="412">
        <v>7421967.5</v>
      </c>
      <c r="I1691" s="311"/>
      <c r="J1691" s="311">
        <v>12134361</v>
      </c>
      <c r="K1691" s="311">
        <v>12134361</v>
      </c>
      <c r="L1691" s="311">
        <v>12134361</v>
      </c>
      <c r="M1691" s="789">
        <f t="shared" si="372"/>
        <v>36403083</v>
      </c>
    </row>
    <row r="1692" spans="1:13" x14ac:dyDescent="0.45">
      <c r="A1692" s="785">
        <v>22</v>
      </c>
      <c r="B1692" s="786"/>
      <c r="C1692" s="787"/>
      <c r="D1692" s="787"/>
      <c r="E1692" s="786"/>
      <c r="F1692" s="788" t="s">
        <v>26</v>
      </c>
      <c r="G1692" s="358">
        <f>G1693</f>
        <v>1000000000</v>
      </c>
      <c r="H1692" s="358">
        <f t="shared" ref="H1692:L1692" si="376">H1693</f>
        <v>724292000</v>
      </c>
      <c r="I1692" s="358">
        <f t="shared" si="376"/>
        <v>0</v>
      </c>
      <c r="J1692" s="358">
        <f t="shared" si="376"/>
        <v>2500000000</v>
      </c>
      <c r="K1692" s="358">
        <f t="shared" si="376"/>
        <v>2500000000</v>
      </c>
      <c r="L1692" s="358">
        <f t="shared" si="376"/>
        <v>2500000000</v>
      </c>
      <c r="M1692" s="789">
        <f>J1695+K1692+L1692</f>
        <v>5015000000</v>
      </c>
    </row>
    <row r="1693" spans="1:13" x14ac:dyDescent="0.45">
      <c r="A1693" s="785">
        <v>2202</v>
      </c>
      <c r="B1693" s="786"/>
      <c r="C1693" s="787"/>
      <c r="D1693" s="787"/>
      <c r="E1693" s="786"/>
      <c r="F1693" s="788" t="s">
        <v>27</v>
      </c>
      <c r="G1693" s="358">
        <f>G1694+G1699+G1706+G1711+G1717+G1720+G1724+G1728+G1730</f>
        <v>1000000000</v>
      </c>
      <c r="H1693" s="358">
        <f>H1694+H1699+H1706+H1711+H1717+H1720+H1724+H1728+H1730</f>
        <v>724292000</v>
      </c>
      <c r="I1693" s="358"/>
      <c r="J1693" s="358">
        <f>J1694+J1699+J1706+J1711+J1717+J1720+J1724+J1728+J1730</f>
        <v>2500000000</v>
      </c>
      <c r="K1693" s="358">
        <f>K1694+K1699+K1706+K1711+K1717+K1720+K1724+K1728+K1730</f>
        <v>2500000000</v>
      </c>
      <c r="L1693" s="358">
        <f>L1694+L1699+L1706+L1711+L1717+L1720+L1724+L1728+L1730</f>
        <v>2500000000</v>
      </c>
      <c r="M1693" s="789">
        <f t="shared" si="372"/>
        <v>7500000000</v>
      </c>
    </row>
    <row r="1694" spans="1:13" x14ac:dyDescent="0.45">
      <c r="A1694" s="785">
        <v>220201</v>
      </c>
      <c r="B1694" s="786"/>
      <c r="C1694" s="787"/>
      <c r="D1694" s="787"/>
      <c r="E1694" s="786"/>
      <c r="F1694" s="788" t="s">
        <v>28</v>
      </c>
      <c r="G1694" s="358">
        <f>SUM(G1695:G1698)</f>
        <v>10000000</v>
      </c>
      <c r="H1694" s="358">
        <f t="shared" ref="H1694" si="377">SUM(H1695:H1698)</f>
        <v>3236000</v>
      </c>
      <c r="I1694" s="358"/>
      <c r="J1694" s="358">
        <f>SUM(J1695:J1698)</f>
        <v>35000000</v>
      </c>
      <c r="K1694" s="358">
        <f>SUM(K1695:K1698)</f>
        <v>35000000</v>
      </c>
      <c r="L1694" s="358">
        <f>SUM(L1695:L1698)</f>
        <v>35000000</v>
      </c>
      <c r="M1694" s="789">
        <f t="shared" si="372"/>
        <v>105000000</v>
      </c>
    </row>
    <row r="1695" spans="1:13" x14ac:dyDescent="0.45">
      <c r="A1695" s="790">
        <v>22020101</v>
      </c>
      <c r="B1695" s="791"/>
      <c r="C1695" s="792"/>
      <c r="D1695" s="792"/>
      <c r="E1695" s="791"/>
      <c r="F1695" s="793" t="s">
        <v>29</v>
      </c>
      <c r="G1695" s="311">
        <v>3000000</v>
      </c>
      <c r="H1695" s="311"/>
      <c r="I1695" s="311"/>
      <c r="J1695" s="311">
        <v>15000000</v>
      </c>
      <c r="K1695" s="311">
        <v>15000000</v>
      </c>
      <c r="L1695" s="311">
        <v>15000000</v>
      </c>
      <c r="M1695" s="789">
        <f>L1695+K1695+J1695</f>
        <v>45000000</v>
      </c>
    </row>
    <row r="1696" spans="1:13" x14ac:dyDescent="0.45">
      <c r="A1696" s="790">
        <v>22020102</v>
      </c>
      <c r="B1696" s="791"/>
      <c r="C1696" s="792"/>
      <c r="D1696" s="792"/>
      <c r="E1696" s="791"/>
      <c r="F1696" s="793" t="s">
        <v>30</v>
      </c>
      <c r="G1696" s="311">
        <v>4000000</v>
      </c>
      <c r="H1696" s="412">
        <v>3236000</v>
      </c>
      <c r="I1696" s="311"/>
      <c r="J1696" s="311">
        <v>10000000</v>
      </c>
      <c r="K1696" s="311">
        <v>10000000</v>
      </c>
      <c r="L1696" s="311">
        <v>10000000</v>
      </c>
      <c r="M1696" s="789">
        <f t="shared" si="372"/>
        <v>30000000</v>
      </c>
    </row>
    <row r="1697" spans="1:13" ht="37" x14ac:dyDescent="0.45">
      <c r="A1697" s="790">
        <v>22020103</v>
      </c>
      <c r="B1697" s="791"/>
      <c r="C1697" s="792"/>
      <c r="D1697" s="792"/>
      <c r="E1697" s="791"/>
      <c r="F1697" s="793" t="s">
        <v>219</v>
      </c>
      <c r="G1697" s="311">
        <v>3000000</v>
      </c>
      <c r="H1697" s="311"/>
      <c r="I1697" s="311"/>
      <c r="J1697" s="311"/>
      <c r="K1697" s="311"/>
      <c r="L1697" s="311"/>
      <c r="M1697" s="789">
        <f t="shared" si="372"/>
        <v>0</v>
      </c>
    </row>
    <row r="1698" spans="1:13" ht="37" x14ac:dyDescent="0.45">
      <c r="A1698" s="790">
        <v>22020104</v>
      </c>
      <c r="B1698" s="791"/>
      <c r="C1698" s="792"/>
      <c r="D1698" s="792"/>
      <c r="E1698" s="791"/>
      <c r="F1698" s="793" t="s">
        <v>220</v>
      </c>
      <c r="G1698" s="311"/>
      <c r="H1698" s="311"/>
      <c r="I1698" s="311"/>
      <c r="J1698" s="311">
        <v>10000000</v>
      </c>
      <c r="K1698" s="311">
        <v>10000000</v>
      </c>
      <c r="L1698" s="311">
        <v>10000000</v>
      </c>
      <c r="M1698" s="789">
        <f t="shared" si="372"/>
        <v>30000000</v>
      </c>
    </row>
    <row r="1699" spans="1:13" x14ac:dyDescent="0.45">
      <c r="A1699" s="785">
        <v>220202</v>
      </c>
      <c r="B1699" s="786"/>
      <c r="C1699" s="787"/>
      <c r="D1699" s="787"/>
      <c r="E1699" s="786"/>
      <c r="F1699" s="788" t="s">
        <v>31</v>
      </c>
      <c r="G1699" s="358">
        <f>SUM(G1700:G1705)</f>
        <v>22000000</v>
      </c>
      <c r="H1699" s="358">
        <f>SUM(H1700:H1705)</f>
        <v>0</v>
      </c>
      <c r="I1699" s="358"/>
      <c r="J1699" s="358">
        <f>SUM(J1700:J1705)</f>
        <v>34000000</v>
      </c>
      <c r="K1699" s="358">
        <f>SUM(K1700:K1705)</f>
        <v>34000000</v>
      </c>
      <c r="L1699" s="358">
        <f>SUM(L1700:L1705)</f>
        <v>34000000</v>
      </c>
      <c r="M1699" s="789">
        <f t="shared" si="372"/>
        <v>102000000</v>
      </c>
    </row>
    <row r="1700" spans="1:13" x14ac:dyDescent="0.45">
      <c r="A1700" s="790">
        <v>22020201</v>
      </c>
      <c r="B1700" s="791"/>
      <c r="C1700" s="792"/>
      <c r="D1700" s="792"/>
      <c r="E1700" s="791"/>
      <c r="F1700" s="793" t="s">
        <v>32</v>
      </c>
      <c r="G1700" s="311">
        <v>9000000</v>
      </c>
      <c r="H1700" s="311"/>
      <c r="I1700" s="311"/>
      <c r="J1700" s="311">
        <v>2000000</v>
      </c>
      <c r="K1700" s="311">
        <v>2000000</v>
      </c>
      <c r="L1700" s="311">
        <v>2000000</v>
      </c>
      <c r="M1700" s="789">
        <f t="shared" si="372"/>
        <v>6000000</v>
      </c>
    </row>
    <row r="1701" spans="1:13" x14ac:dyDescent="0.45">
      <c r="A1701" s="790">
        <v>22020202</v>
      </c>
      <c r="B1701" s="791"/>
      <c r="C1701" s="792"/>
      <c r="D1701" s="792"/>
      <c r="E1701" s="791"/>
      <c r="F1701" s="793" t="s">
        <v>33</v>
      </c>
      <c r="G1701" s="311">
        <v>2800000</v>
      </c>
      <c r="H1701" s="311"/>
      <c r="I1701" s="311"/>
      <c r="J1701" s="311"/>
      <c r="K1701" s="311"/>
      <c r="L1701" s="311"/>
      <c r="M1701" s="789">
        <f t="shared" si="372"/>
        <v>0</v>
      </c>
    </row>
    <row r="1702" spans="1:13" x14ac:dyDescent="0.45">
      <c r="A1702" s="790">
        <v>22020203</v>
      </c>
      <c r="B1702" s="791"/>
      <c r="C1702" s="792"/>
      <c r="D1702" s="792"/>
      <c r="E1702" s="791"/>
      <c r="F1702" s="793" t="s">
        <v>34</v>
      </c>
      <c r="G1702" s="311">
        <v>8000000</v>
      </c>
      <c r="H1702" s="311"/>
      <c r="I1702" s="311"/>
      <c r="J1702" s="311">
        <v>5000000</v>
      </c>
      <c r="K1702" s="311">
        <v>5000000</v>
      </c>
      <c r="L1702" s="311">
        <v>5000000</v>
      </c>
      <c r="M1702" s="789">
        <f t="shared" si="372"/>
        <v>15000000</v>
      </c>
    </row>
    <row r="1703" spans="1:13" x14ac:dyDescent="0.45">
      <c r="A1703" s="790">
        <v>22020204</v>
      </c>
      <c r="B1703" s="791"/>
      <c r="C1703" s="792"/>
      <c r="D1703" s="792"/>
      <c r="E1703" s="791"/>
      <c r="F1703" s="793" t="s">
        <v>316</v>
      </c>
      <c r="G1703" s="311">
        <v>2200000</v>
      </c>
      <c r="H1703" s="311"/>
      <c r="I1703" s="311"/>
      <c r="J1703" s="311"/>
      <c r="K1703" s="311"/>
      <c r="L1703" s="311"/>
      <c r="M1703" s="789">
        <f t="shared" si="372"/>
        <v>0</v>
      </c>
    </row>
    <row r="1704" spans="1:13" x14ac:dyDescent="0.45">
      <c r="A1704" s="790">
        <v>22020208</v>
      </c>
      <c r="B1704" s="791"/>
      <c r="C1704" s="792"/>
      <c r="D1704" s="792"/>
      <c r="E1704" s="791"/>
      <c r="F1704" s="793" t="s">
        <v>322</v>
      </c>
      <c r="G1704" s="311"/>
      <c r="H1704" s="311"/>
      <c r="I1704" s="311"/>
      <c r="J1704" s="311">
        <v>7000000</v>
      </c>
      <c r="K1704" s="311">
        <v>7000000</v>
      </c>
      <c r="L1704" s="311">
        <v>7000000</v>
      </c>
      <c r="M1704" s="789">
        <f t="shared" si="372"/>
        <v>21000000</v>
      </c>
    </row>
    <row r="1705" spans="1:13" ht="37" x14ac:dyDescent="0.45">
      <c r="A1705" s="790">
        <v>22020209</v>
      </c>
      <c r="B1705" s="791"/>
      <c r="C1705" s="792"/>
      <c r="D1705" s="792"/>
      <c r="E1705" s="791"/>
      <c r="F1705" s="793" t="s">
        <v>323</v>
      </c>
      <c r="G1705" s="311"/>
      <c r="H1705" s="311"/>
      <c r="I1705" s="311"/>
      <c r="J1705" s="311">
        <v>20000000</v>
      </c>
      <c r="K1705" s="311">
        <v>20000000</v>
      </c>
      <c r="L1705" s="311">
        <v>20000000</v>
      </c>
      <c r="M1705" s="789">
        <f t="shared" si="372"/>
        <v>60000000</v>
      </c>
    </row>
    <row r="1706" spans="1:13" x14ac:dyDescent="0.45">
      <c r="A1706" s="785">
        <v>220203</v>
      </c>
      <c r="B1706" s="786"/>
      <c r="C1706" s="787"/>
      <c r="D1706" s="787"/>
      <c r="E1706" s="786"/>
      <c r="F1706" s="788" t="s">
        <v>37</v>
      </c>
      <c r="G1706" s="358">
        <f>SUM(G1707:G1710)</f>
        <v>20000000</v>
      </c>
      <c r="H1706" s="358">
        <f>SUM(H1707:H1710)</f>
        <v>0</v>
      </c>
      <c r="I1706" s="358"/>
      <c r="J1706" s="358">
        <v>82250000</v>
      </c>
      <c r="K1706" s="358">
        <v>82250000</v>
      </c>
      <c r="L1706" s="358">
        <v>82250000</v>
      </c>
      <c r="M1706" s="789">
        <f t="shared" si="372"/>
        <v>246750000</v>
      </c>
    </row>
    <row r="1707" spans="1:13" ht="37" x14ac:dyDescent="0.45">
      <c r="A1707" s="790">
        <v>22020301</v>
      </c>
      <c r="B1707" s="791"/>
      <c r="C1707" s="792"/>
      <c r="D1707" s="792"/>
      <c r="E1707" s="791"/>
      <c r="F1707" s="793" t="s">
        <v>38</v>
      </c>
      <c r="G1707" s="311">
        <v>3000000</v>
      </c>
      <c r="H1707" s="311"/>
      <c r="I1707" s="311"/>
      <c r="J1707" s="311">
        <v>25750000</v>
      </c>
      <c r="K1707" s="311">
        <v>25750000</v>
      </c>
      <c r="L1707" s="311">
        <v>25750000</v>
      </c>
      <c r="M1707" s="789">
        <f t="shared" si="372"/>
        <v>77250000</v>
      </c>
    </row>
    <row r="1708" spans="1:13" x14ac:dyDescent="0.45">
      <c r="A1708" s="790">
        <v>22020303</v>
      </c>
      <c r="B1708" s="791"/>
      <c r="C1708" s="792"/>
      <c r="D1708" s="792"/>
      <c r="E1708" s="791"/>
      <c r="F1708" s="793" t="s">
        <v>40</v>
      </c>
      <c r="G1708" s="311">
        <v>2500000</v>
      </c>
      <c r="H1708" s="311"/>
      <c r="I1708" s="311"/>
      <c r="J1708" s="311">
        <v>3000000</v>
      </c>
      <c r="K1708" s="311">
        <v>3000000</v>
      </c>
      <c r="L1708" s="311">
        <v>3000000</v>
      </c>
      <c r="M1708" s="789">
        <f t="shared" si="372"/>
        <v>9000000</v>
      </c>
    </row>
    <row r="1709" spans="1:13" x14ac:dyDescent="0.45">
      <c r="A1709" s="790">
        <v>22020304</v>
      </c>
      <c r="B1709" s="791"/>
      <c r="C1709" s="792"/>
      <c r="D1709" s="792"/>
      <c r="E1709" s="791"/>
      <c r="F1709" s="793" t="s">
        <v>413</v>
      </c>
      <c r="G1709" s="311">
        <v>500000</v>
      </c>
      <c r="H1709" s="311"/>
      <c r="I1709" s="311"/>
      <c r="J1709" s="311">
        <v>1500000</v>
      </c>
      <c r="K1709" s="311">
        <v>1500000</v>
      </c>
      <c r="L1709" s="311">
        <v>1500000</v>
      </c>
      <c r="M1709" s="789">
        <f t="shared" si="372"/>
        <v>4500000</v>
      </c>
    </row>
    <row r="1710" spans="1:13" x14ac:dyDescent="0.45">
      <c r="A1710" s="790">
        <v>22020305</v>
      </c>
      <c r="B1710" s="791"/>
      <c r="C1710" s="792"/>
      <c r="D1710" s="792"/>
      <c r="E1710" s="791"/>
      <c r="F1710" s="793" t="s">
        <v>41</v>
      </c>
      <c r="G1710" s="311">
        <v>14000000</v>
      </c>
      <c r="H1710" s="311"/>
      <c r="I1710" s="311"/>
      <c r="J1710" s="311">
        <v>52000000</v>
      </c>
      <c r="K1710" s="311">
        <v>52000000</v>
      </c>
      <c r="L1710" s="311">
        <v>52000000</v>
      </c>
      <c r="M1710" s="789">
        <f t="shared" si="372"/>
        <v>156000000</v>
      </c>
    </row>
    <row r="1711" spans="1:13" x14ac:dyDescent="0.45">
      <c r="A1711" s="785">
        <v>220204</v>
      </c>
      <c r="B1711" s="786"/>
      <c r="C1711" s="787"/>
      <c r="D1711" s="787"/>
      <c r="E1711" s="786"/>
      <c r="F1711" s="788" t="s">
        <v>42</v>
      </c>
      <c r="G1711" s="358">
        <f>SUM(G1712:G1716)</f>
        <v>20000000</v>
      </c>
      <c r="H1711" s="358">
        <f>SUM(H1712:H1716)</f>
        <v>1290000</v>
      </c>
      <c r="I1711" s="358"/>
      <c r="J1711" s="358">
        <f>SUM(J1712:J1716)</f>
        <v>80000000</v>
      </c>
      <c r="K1711" s="358">
        <f>SUM(K1712:K1716)</f>
        <v>80000000</v>
      </c>
      <c r="L1711" s="358">
        <f>SUM(L1712:L1716)</f>
        <v>80000000</v>
      </c>
      <c r="M1711" s="789">
        <f t="shared" si="372"/>
        <v>240000000</v>
      </c>
    </row>
    <row r="1712" spans="1:13" ht="37" x14ac:dyDescent="0.45">
      <c r="A1712" s="790">
        <v>22020401</v>
      </c>
      <c r="B1712" s="791"/>
      <c r="C1712" s="792"/>
      <c r="D1712" s="792"/>
      <c r="E1712" s="791"/>
      <c r="F1712" s="793" t="s">
        <v>43</v>
      </c>
      <c r="G1712" s="311">
        <v>5000000</v>
      </c>
      <c r="H1712" s="311"/>
      <c r="I1712" s="311"/>
      <c r="J1712" s="311">
        <v>10500000</v>
      </c>
      <c r="K1712" s="311">
        <v>10500000</v>
      </c>
      <c r="L1712" s="311">
        <v>10500000</v>
      </c>
      <c r="M1712" s="789">
        <f t="shared" si="372"/>
        <v>31500000</v>
      </c>
    </row>
    <row r="1713" spans="1:13" x14ac:dyDescent="0.45">
      <c r="A1713" s="790">
        <v>22020402</v>
      </c>
      <c r="B1713" s="791"/>
      <c r="C1713" s="792"/>
      <c r="D1713" s="792"/>
      <c r="E1713" s="791"/>
      <c r="F1713" s="793" t="s">
        <v>44</v>
      </c>
      <c r="G1713" s="311">
        <v>2000000</v>
      </c>
      <c r="H1713" s="311"/>
      <c r="I1713" s="311"/>
      <c r="J1713" s="311">
        <v>5000000</v>
      </c>
      <c r="K1713" s="311">
        <v>5000000</v>
      </c>
      <c r="L1713" s="311">
        <v>5000000</v>
      </c>
      <c r="M1713" s="789">
        <f t="shared" si="372"/>
        <v>15000000</v>
      </c>
    </row>
    <row r="1714" spans="1:13" ht="37" x14ac:dyDescent="0.45">
      <c r="A1714" s="790">
        <v>22020403</v>
      </c>
      <c r="B1714" s="791"/>
      <c r="C1714" s="792"/>
      <c r="D1714" s="792"/>
      <c r="E1714" s="791"/>
      <c r="F1714" s="793" t="s">
        <v>45</v>
      </c>
      <c r="G1714" s="311">
        <v>5000000</v>
      </c>
      <c r="H1714" s="412">
        <v>480000</v>
      </c>
      <c r="I1714" s="311"/>
      <c r="J1714" s="311">
        <v>15000000</v>
      </c>
      <c r="K1714" s="311">
        <v>15000000</v>
      </c>
      <c r="L1714" s="311">
        <v>15000000</v>
      </c>
      <c r="M1714" s="789">
        <f t="shared" si="372"/>
        <v>45000000</v>
      </c>
    </row>
    <row r="1715" spans="1:13" x14ac:dyDescent="0.45">
      <c r="A1715" s="790">
        <v>22020405</v>
      </c>
      <c r="B1715" s="791"/>
      <c r="C1715" s="792"/>
      <c r="D1715" s="792"/>
      <c r="E1715" s="791"/>
      <c r="F1715" s="793" t="s">
        <v>47</v>
      </c>
      <c r="G1715" s="311">
        <v>4000000</v>
      </c>
      <c r="H1715" s="311"/>
      <c r="I1715" s="311"/>
      <c r="J1715" s="311">
        <v>19500000</v>
      </c>
      <c r="K1715" s="311">
        <v>19500000</v>
      </c>
      <c r="L1715" s="311">
        <v>19500000</v>
      </c>
      <c r="M1715" s="789">
        <f t="shared" si="372"/>
        <v>58500000</v>
      </c>
    </row>
    <row r="1716" spans="1:13" ht="37" x14ac:dyDescent="0.45">
      <c r="A1716" s="790">
        <v>22020411</v>
      </c>
      <c r="B1716" s="791"/>
      <c r="C1716" s="792"/>
      <c r="D1716" s="792"/>
      <c r="E1716" s="791"/>
      <c r="F1716" s="793" t="s">
        <v>415</v>
      </c>
      <c r="G1716" s="311">
        <v>4000000</v>
      </c>
      <c r="H1716" s="412">
        <v>810000</v>
      </c>
      <c r="I1716" s="311"/>
      <c r="J1716" s="311">
        <v>30000000</v>
      </c>
      <c r="K1716" s="311">
        <v>30000000</v>
      </c>
      <c r="L1716" s="311">
        <v>30000000</v>
      </c>
      <c r="M1716" s="789">
        <f t="shared" si="372"/>
        <v>90000000</v>
      </c>
    </row>
    <row r="1717" spans="1:13" x14ac:dyDescent="0.45">
      <c r="A1717" s="785">
        <v>220205</v>
      </c>
      <c r="B1717" s="786"/>
      <c r="C1717" s="787"/>
      <c r="D1717" s="787"/>
      <c r="E1717" s="786"/>
      <c r="F1717" s="788" t="s">
        <v>49</v>
      </c>
      <c r="G1717" s="358">
        <f t="shared" ref="G1717:L1717" si="378">G1718+G1719</f>
        <v>14000000</v>
      </c>
      <c r="H1717" s="358">
        <f t="shared" si="378"/>
        <v>0</v>
      </c>
      <c r="I1717" s="358"/>
      <c r="J1717" s="358">
        <f t="shared" si="378"/>
        <v>35000000</v>
      </c>
      <c r="K1717" s="358">
        <f t="shared" si="378"/>
        <v>35000000</v>
      </c>
      <c r="L1717" s="358">
        <f t="shared" si="378"/>
        <v>35000000</v>
      </c>
      <c r="M1717" s="789">
        <f t="shared" si="372"/>
        <v>105000000</v>
      </c>
    </row>
    <row r="1718" spans="1:13" x14ac:dyDescent="0.45">
      <c r="A1718" s="790">
        <v>22020501</v>
      </c>
      <c r="B1718" s="791"/>
      <c r="C1718" s="792"/>
      <c r="D1718" s="792"/>
      <c r="E1718" s="791"/>
      <c r="F1718" s="793" t="s">
        <v>50</v>
      </c>
      <c r="G1718" s="311">
        <v>8000000</v>
      </c>
      <c r="H1718" s="311"/>
      <c r="I1718" s="311"/>
      <c r="J1718" s="311">
        <v>20000000</v>
      </c>
      <c r="K1718" s="311">
        <v>20000000</v>
      </c>
      <c r="L1718" s="311">
        <v>20000000</v>
      </c>
      <c r="M1718" s="789">
        <f t="shared" si="372"/>
        <v>60000000</v>
      </c>
    </row>
    <row r="1719" spans="1:13" x14ac:dyDescent="0.45">
      <c r="A1719" s="790">
        <v>22020502</v>
      </c>
      <c r="B1719" s="791"/>
      <c r="C1719" s="792"/>
      <c r="D1719" s="792"/>
      <c r="E1719" s="791"/>
      <c r="F1719" s="793" t="s">
        <v>222</v>
      </c>
      <c r="G1719" s="311">
        <v>6000000</v>
      </c>
      <c r="H1719" s="311"/>
      <c r="I1719" s="311"/>
      <c r="J1719" s="311">
        <v>15000000</v>
      </c>
      <c r="K1719" s="311">
        <v>15000000</v>
      </c>
      <c r="L1719" s="311">
        <v>15000000</v>
      </c>
      <c r="M1719" s="789">
        <f t="shared" si="372"/>
        <v>45000000</v>
      </c>
    </row>
    <row r="1720" spans="1:13" x14ac:dyDescent="0.45">
      <c r="A1720" s="785">
        <v>220206</v>
      </c>
      <c r="B1720" s="786"/>
      <c r="C1720" s="787"/>
      <c r="D1720" s="787"/>
      <c r="E1720" s="786"/>
      <c r="F1720" s="788" t="s">
        <v>51</v>
      </c>
      <c r="G1720" s="358">
        <f>SUM(G1721:G1723)</f>
        <v>2000000</v>
      </c>
      <c r="H1720" s="358">
        <f>SUM(H1721:H1723)</f>
        <v>0</v>
      </c>
      <c r="I1720" s="358"/>
      <c r="J1720" s="358">
        <f>SUM(J1721:J1723)</f>
        <v>60000000</v>
      </c>
      <c r="K1720" s="358">
        <f>SUM(K1721:K1723)</f>
        <v>60000000</v>
      </c>
      <c r="L1720" s="358">
        <f>SUM(L1721:L1723)</f>
        <v>60000000</v>
      </c>
      <c r="M1720" s="789">
        <f t="shared" si="372"/>
        <v>180000000</v>
      </c>
    </row>
    <row r="1721" spans="1:13" x14ac:dyDescent="0.45">
      <c r="A1721" s="790">
        <v>22020601</v>
      </c>
      <c r="B1721" s="791"/>
      <c r="C1721" s="792"/>
      <c r="D1721" s="792"/>
      <c r="E1721" s="791"/>
      <c r="F1721" s="793" t="s">
        <v>52</v>
      </c>
      <c r="G1721" s="311">
        <v>1400000</v>
      </c>
      <c r="H1721" s="311"/>
      <c r="I1721" s="311"/>
      <c r="J1721" s="311">
        <v>35000000</v>
      </c>
      <c r="K1721" s="311">
        <v>35000000</v>
      </c>
      <c r="L1721" s="311">
        <v>35000000</v>
      </c>
      <c r="M1721" s="789">
        <f t="shared" si="372"/>
        <v>105000000</v>
      </c>
    </row>
    <row r="1722" spans="1:13" x14ac:dyDescent="0.45">
      <c r="A1722" s="790">
        <v>22020602</v>
      </c>
      <c r="B1722" s="791"/>
      <c r="C1722" s="792"/>
      <c r="D1722" s="792"/>
      <c r="E1722" s="791"/>
      <c r="F1722" s="793" t="s">
        <v>223</v>
      </c>
      <c r="G1722" s="311">
        <v>600000</v>
      </c>
      <c r="H1722" s="311"/>
      <c r="I1722" s="311"/>
      <c r="J1722" s="311"/>
      <c r="K1722" s="311"/>
      <c r="L1722" s="311"/>
      <c r="M1722" s="789">
        <f t="shared" si="372"/>
        <v>0</v>
      </c>
    </row>
    <row r="1723" spans="1:13" x14ac:dyDescent="0.45">
      <c r="A1723" s="790">
        <v>22020605</v>
      </c>
      <c r="B1723" s="791"/>
      <c r="C1723" s="792"/>
      <c r="D1723" s="792"/>
      <c r="E1723" s="791"/>
      <c r="F1723" s="793" t="s">
        <v>53</v>
      </c>
      <c r="G1723" s="311"/>
      <c r="H1723" s="311"/>
      <c r="I1723" s="311"/>
      <c r="J1723" s="311">
        <v>25000000</v>
      </c>
      <c r="K1723" s="311">
        <v>25000000</v>
      </c>
      <c r="L1723" s="311">
        <v>25000000</v>
      </c>
      <c r="M1723" s="789">
        <f t="shared" si="372"/>
        <v>75000000</v>
      </c>
    </row>
    <row r="1724" spans="1:13" x14ac:dyDescent="0.45">
      <c r="A1724" s="785">
        <v>220208</v>
      </c>
      <c r="B1724" s="786"/>
      <c r="C1724" s="787"/>
      <c r="D1724" s="787"/>
      <c r="E1724" s="786"/>
      <c r="F1724" s="788" t="s">
        <v>54</v>
      </c>
      <c r="G1724" s="358">
        <f>SUM(G1725:G1727)</f>
        <v>20000000</v>
      </c>
      <c r="H1724" s="358">
        <f>SUM(H1725:H1727)</f>
        <v>0</v>
      </c>
      <c r="I1724" s="358"/>
      <c r="J1724" s="358">
        <f>SUM(J1725:J1727)</f>
        <v>60000000</v>
      </c>
      <c r="K1724" s="358">
        <f>SUM(K1725:K1727)</f>
        <v>60000000</v>
      </c>
      <c r="L1724" s="358">
        <f>SUM(L1725:L1727)</f>
        <v>60000000</v>
      </c>
      <c r="M1724" s="789">
        <f t="shared" si="372"/>
        <v>180000000</v>
      </c>
    </row>
    <row r="1725" spans="1:13" x14ac:dyDescent="0.45">
      <c r="A1725" s="790">
        <v>22020801</v>
      </c>
      <c r="B1725" s="791"/>
      <c r="C1725" s="792"/>
      <c r="D1725" s="792"/>
      <c r="E1725" s="791"/>
      <c r="F1725" s="793" t="s">
        <v>55</v>
      </c>
      <c r="G1725" s="311">
        <v>4000000</v>
      </c>
      <c r="H1725" s="311"/>
      <c r="I1725" s="311"/>
      <c r="J1725" s="311">
        <v>19000000</v>
      </c>
      <c r="K1725" s="311">
        <v>19000000</v>
      </c>
      <c r="L1725" s="311">
        <v>19000000</v>
      </c>
      <c r="M1725" s="789">
        <f t="shared" si="372"/>
        <v>57000000</v>
      </c>
    </row>
    <row r="1726" spans="1:13" x14ac:dyDescent="0.45">
      <c r="A1726" s="790">
        <v>22020802</v>
      </c>
      <c r="B1726" s="791"/>
      <c r="C1726" s="792"/>
      <c r="D1726" s="792"/>
      <c r="E1726" s="791"/>
      <c r="F1726" s="793" t="s">
        <v>517</v>
      </c>
      <c r="G1726" s="311">
        <v>1000000</v>
      </c>
      <c r="H1726" s="311"/>
      <c r="I1726" s="311"/>
      <c r="J1726" s="311">
        <v>2250000</v>
      </c>
      <c r="K1726" s="311">
        <v>2250000</v>
      </c>
      <c r="L1726" s="311">
        <v>2250000</v>
      </c>
      <c r="M1726" s="789">
        <f t="shared" si="372"/>
        <v>6750000</v>
      </c>
    </row>
    <row r="1727" spans="1:13" x14ac:dyDescent="0.45">
      <c r="A1727" s="790">
        <v>22020803</v>
      </c>
      <c r="B1727" s="791"/>
      <c r="C1727" s="792"/>
      <c r="D1727" s="792"/>
      <c r="E1727" s="791"/>
      <c r="F1727" s="793" t="s">
        <v>56</v>
      </c>
      <c r="G1727" s="311">
        <v>15000000</v>
      </c>
      <c r="H1727" s="412"/>
      <c r="I1727" s="311"/>
      <c r="J1727" s="311">
        <v>38750000</v>
      </c>
      <c r="K1727" s="311">
        <v>38750000</v>
      </c>
      <c r="L1727" s="311">
        <v>38750000</v>
      </c>
      <c r="M1727" s="789">
        <f t="shared" si="372"/>
        <v>116250000</v>
      </c>
    </row>
    <row r="1728" spans="1:13" x14ac:dyDescent="0.45">
      <c r="A1728" s="785">
        <v>220209</v>
      </c>
      <c r="B1728" s="786"/>
      <c r="C1728" s="787"/>
      <c r="D1728" s="787"/>
      <c r="E1728" s="786"/>
      <c r="F1728" s="788" t="s">
        <v>271</v>
      </c>
      <c r="G1728" s="358">
        <f>SUM(G1729:G1729)</f>
        <v>2500000</v>
      </c>
      <c r="H1728" s="358">
        <f>SUM(H1729:H1729)</f>
        <v>0</v>
      </c>
      <c r="I1728" s="358"/>
      <c r="J1728" s="358">
        <f>SUM(J1729:J1729)</f>
        <v>4750000</v>
      </c>
      <c r="K1728" s="358">
        <f>SUM(K1729:K1729)</f>
        <v>4750000</v>
      </c>
      <c r="L1728" s="358">
        <f>SUM(L1729:L1729)</f>
        <v>4750000</v>
      </c>
      <c r="M1728" s="789">
        <f t="shared" si="372"/>
        <v>14250000</v>
      </c>
    </row>
    <row r="1729" spans="1:13" x14ac:dyDescent="0.45">
      <c r="A1729" s="790">
        <v>22020901</v>
      </c>
      <c r="B1729" s="791"/>
      <c r="C1729" s="792"/>
      <c r="D1729" s="792"/>
      <c r="E1729" s="791"/>
      <c r="F1729" s="793" t="s">
        <v>315</v>
      </c>
      <c r="G1729" s="311">
        <v>2500000</v>
      </c>
      <c r="H1729" s="311"/>
      <c r="I1729" s="311"/>
      <c r="J1729" s="311">
        <v>4750000</v>
      </c>
      <c r="K1729" s="311">
        <v>4750000</v>
      </c>
      <c r="L1729" s="311">
        <v>4750000</v>
      </c>
      <c r="M1729" s="789">
        <f t="shared" si="372"/>
        <v>14250000</v>
      </c>
    </row>
    <row r="1730" spans="1:13" x14ac:dyDescent="0.45">
      <c r="A1730" s="785">
        <v>220210</v>
      </c>
      <c r="B1730" s="786"/>
      <c r="C1730" s="787"/>
      <c r="D1730" s="787"/>
      <c r="E1730" s="786"/>
      <c r="F1730" s="788" t="s">
        <v>57</v>
      </c>
      <c r="G1730" s="358">
        <f>SUM(G1731:G1745)</f>
        <v>889500000</v>
      </c>
      <c r="H1730" s="358">
        <f>SUM(H1731:H1745)</f>
        <v>719766000</v>
      </c>
      <c r="I1730" s="358"/>
      <c r="J1730" s="358">
        <f>SUM(J1731:J1745)</f>
        <v>2109000000</v>
      </c>
      <c r="K1730" s="358">
        <f>SUM(K1731:K1745)</f>
        <v>2109000000</v>
      </c>
      <c r="L1730" s="358">
        <f>SUM(L1731:L1745)</f>
        <v>2109000000</v>
      </c>
      <c r="M1730" s="789">
        <f t="shared" si="372"/>
        <v>6327000000</v>
      </c>
    </row>
    <row r="1731" spans="1:13" x14ac:dyDescent="0.45">
      <c r="A1731" s="790">
        <v>22021001</v>
      </c>
      <c r="B1731" s="791"/>
      <c r="C1731" s="792"/>
      <c r="D1731" s="792"/>
      <c r="E1731" s="791"/>
      <c r="F1731" s="793" t="s">
        <v>58</v>
      </c>
      <c r="G1731" s="311">
        <v>5000000</v>
      </c>
      <c r="H1731" s="311"/>
      <c r="I1731" s="311"/>
      <c r="J1731" s="311">
        <v>10000000</v>
      </c>
      <c r="K1731" s="311">
        <v>10000000</v>
      </c>
      <c r="L1731" s="311">
        <v>10000000</v>
      </c>
      <c r="M1731" s="789">
        <f t="shared" si="372"/>
        <v>30000000</v>
      </c>
    </row>
    <row r="1732" spans="1:13" x14ac:dyDescent="0.45">
      <c r="A1732" s="790">
        <v>22021002</v>
      </c>
      <c r="B1732" s="791"/>
      <c r="C1732" s="792"/>
      <c r="D1732" s="792"/>
      <c r="E1732" s="791"/>
      <c r="F1732" s="793" t="s">
        <v>59</v>
      </c>
      <c r="G1732" s="311">
        <v>10000000</v>
      </c>
      <c r="H1732" s="311"/>
      <c r="I1732" s="311"/>
      <c r="J1732" s="311">
        <v>28000000</v>
      </c>
      <c r="K1732" s="311">
        <v>28000000</v>
      </c>
      <c r="L1732" s="311">
        <v>28000000</v>
      </c>
      <c r="M1732" s="789">
        <f t="shared" si="372"/>
        <v>84000000</v>
      </c>
    </row>
    <row r="1733" spans="1:13" x14ac:dyDescent="0.45">
      <c r="A1733" s="790">
        <v>22021003</v>
      </c>
      <c r="B1733" s="791"/>
      <c r="C1733" s="792"/>
      <c r="D1733" s="792"/>
      <c r="E1733" s="791"/>
      <c r="F1733" s="793" t="s">
        <v>60</v>
      </c>
      <c r="G1733" s="311">
        <v>704500000</v>
      </c>
      <c r="H1733" s="412">
        <v>678186000</v>
      </c>
      <c r="I1733" s="311"/>
      <c r="J1733" s="311">
        <v>1872950000</v>
      </c>
      <c r="K1733" s="311">
        <v>1872950000</v>
      </c>
      <c r="L1733" s="311">
        <v>1872950000</v>
      </c>
      <c r="M1733" s="789">
        <f t="shared" si="372"/>
        <v>5618850000</v>
      </c>
    </row>
    <row r="1734" spans="1:13" x14ac:dyDescent="0.45">
      <c r="A1734" s="790">
        <v>22021004</v>
      </c>
      <c r="B1734" s="791"/>
      <c r="C1734" s="792"/>
      <c r="D1734" s="792"/>
      <c r="E1734" s="791"/>
      <c r="F1734" s="793" t="s">
        <v>61</v>
      </c>
      <c r="G1734" s="311">
        <v>10000000</v>
      </c>
      <c r="H1734" s="311"/>
      <c r="I1734" s="311"/>
      <c r="J1734" s="311">
        <v>31750000</v>
      </c>
      <c r="K1734" s="311">
        <v>31750000</v>
      </c>
      <c r="L1734" s="311">
        <v>31750000</v>
      </c>
      <c r="M1734" s="789">
        <f t="shared" si="372"/>
        <v>95250000</v>
      </c>
    </row>
    <row r="1735" spans="1:13" x14ac:dyDescent="0.45">
      <c r="A1735" s="790">
        <v>22021006</v>
      </c>
      <c r="B1735" s="791"/>
      <c r="C1735" s="792"/>
      <c r="D1735" s="792"/>
      <c r="E1735" s="791"/>
      <c r="F1735" s="793" t="s">
        <v>62</v>
      </c>
      <c r="G1735" s="311">
        <v>1000000</v>
      </c>
      <c r="H1735" s="311"/>
      <c r="I1735" s="311"/>
      <c r="J1735" s="311">
        <v>1800000</v>
      </c>
      <c r="K1735" s="311">
        <v>1800000</v>
      </c>
      <c r="L1735" s="311">
        <v>1800000</v>
      </c>
      <c r="M1735" s="789">
        <f t="shared" si="372"/>
        <v>5400000</v>
      </c>
    </row>
    <row r="1736" spans="1:13" x14ac:dyDescent="0.45">
      <c r="A1736" s="790">
        <v>22021007</v>
      </c>
      <c r="B1736" s="791"/>
      <c r="C1736" s="792"/>
      <c r="D1736" s="792"/>
      <c r="E1736" s="791"/>
      <c r="F1736" s="793" t="s">
        <v>63</v>
      </c>
      <c r="G1736" s="311">
        <v>25000000</v>
      </c>
      <c r="H1736" s="412">
        <v>16500000</v>
      </c>
      <c r="I1736" s="311"/>
      <c r="J1736" s="311">
        <v>15000000</v>
      </c>
      <c r="K1736" s="311">
        <v>15000000</v>
      </c>
      <c r="L1736" s="311">
        <v>15000000</v>
      </c>
      <c r="M1736" s="789">
        <f t="shared" si="372"/>
        <v>45000000</v>
      </c>
    </row>
    <row r="1737" spans="1:13" x14ac:dyDescent="0.45">
      <c r="A1737" s="790">
        <v>22021008</v>
      </c>
      <c r="B1737" s="791"/>
      <c r="C1737" s="792"/>
      <c r="D1737" s="792"/>
      <c r="E1737" s="791"/>
      <c r="F1737" s="793" t="s">
        <v>64</v>
      </c>
      <c r="G1737" s="311">
        <v>8000000</v>
      </c>
      <c r="H1737" s="311"/>
      <c r="I1737" s="311"/>
      <c r="J1737" s="311">
        <v>20000000</v>
      </c>
      <c r="K1737" s="311">
        <v>20000000</v>
      </c>
      <c r="L1737" s="311">
        <v>20000000</v>
      </c>
      <c r="M1737" s="789">
        <f t="shared" si="372"/>
        <v>60000000</v>
      </c>
    </row>
    <row r="1738" spans="1:13" ht="37" x14ac:dyDescent="0.45">
      <c r="A1738" s="790">
        <v>22021014</v>
      </c>
      <c r="B1738" s="791"/>
      <c r="C1738" s="792"/>
      <c r="D1738" s="792"/>
      <c r="E1738" s="791"/>
      <c r="F1738" s="793" t="s">
        <v>224</v>
      </c>
      <c r="G1738" s="311">
        <v>2000000</v>
      </c>
      <c r="H1738" s="311"/>
      <c r="I1738" s="311"/>
      <c r="J1738" s="311">
        <v>4000000</v>
      </c>
      <c r="K1738" s="311">
        <v>4000000</v>
      </c>
      <c r="L1738" s="311">
        <v>4000000</v>
      </c>
      <c r="M1738" s="789">
        <f t="shared" si="372"/>
        <v>12000000</v>
      </c>
    </row>
    <row r="1739" spans="1:13" x14ac:dyDescent="0.45">
      <c r="A1739" s="790">
        <v>22021022</v>
      </c>
      <c r="B1739" s="791"/>
      <c r="C1739" s="792"/>
      <c r="D1739" s="792"/>
      <c r="E1739" s="791"/>
      <c r="F1739" s="793" t="s">
        <v>457</v>
      </c>
      <c r="G1739" s="311">
        <v>50000000</v>
      </c>
      <c r="H1739" s="412">
        <v>25080000</v>
      </c>
      <c r="I1739" s="311"/>
      <c r="J1739" s="311">
        <v>50000000</v>
      </c>
      <c r="K1739" s="311">
        <v>50000000</v>
      </c>
      <c r="L1739" s="311">
        <v>50000000</v>
      </c>
      <c r="M1739" s="789">
        <f t="shared" si="372"/>
        <v>150000000</v>
      </c>
    </row>
    <row r="1740" spans="1:13" x14ac:dyDescent="0.45">
      <c r="A1740" s="790">
        <v>22021024</v>
      </c>
      <c r="B1740" s="791"/>
      <c r="C1740" s="792"/>
      <c r="D1740" s="792"/>
      <c r="E1740" s="791"/>
      <c r="F1740" s="793" t="s">
        <v>65</v>
      </c>
      <c r="G1740" s="311">
        <v>2000000</v>
      </c>
      <c r="H1740" s="311"/>
      <c r="I1740" s="311"/>
      <c r="J1740" s="311">
        <v>3000000</v>
      </c>
      <c r="K1740" s="311">
        <v>3000000</v>
      </c>
      <c r="L1740" s="311">
        <v>3000000</v>
      </c>
      <c r="M1740" s="789">
        <f t="shared" si="372"/>
        <v>9000000</v>
      </c>
    </row>
    <row r="1741" spans="1:13" x14ac:dyDescent="0.45">
      <c r="A1741" s="790">
        <v>22021025</v>
      </c>
      <c r="B1741" s="791"/>
      <c r="C1741" s="792"/>
      <c r="D1741" s="792"/>
      <c r="E1741" s="791"/>
      <c r="F1741" s="793" t="s">
        <v>226</v>
      </c>
      <c r="G1741" s="311">
        <v>40000000</v>
      </c>
      <c r="H1741" s="311"/>
      <c r="I1741" s="311"/>
      <c r="J1741" s="311">
        <v>35000000</v>
      </c>
      <c r="K1741" s="311">
        <v>35000000</v>
      </c>
      <c r="L1741" s="311">
        <v>35000000</v>
      </c>
      <c r="M1741" s="789">
        <f t="shared" si="372"/>
        <v>105000000</v>
      </c>
    </row>
    <row r="1742" spans="1:13" x14ac:dyDescent="0.45">
      <c r="A1742" s="790">
        <v>22021031</v>
      </c>
      <c r="B1742" s="791"/>
      <c r="C1742" s="792"/>
      <c r="D1742" s="792"/>
      <c r="E1742" s="791"/>
      <c r="F1742" s="793" t="s">
        <v>317</v>
      </c>
      <c r="G1742" s="311">
        <v>2000000</v>
      </c>
      <c r="H1742" s="311"/>
      <c r="I1742" s="311"/>
      <c r="J1742" s="311">
        <v>3000000</v>
      </c>
      <c r="K1742" s="311">
        <v>3000000</v>
      </c>
      <c r="L1742" s="311">
        <v>3000000</v>
      </c>
      <c r="M1742" s="789">
        <f t="shared" si="372"/>
        <v>9000000</v>
      </c>
    </row>
    <row r="1743" spans="1:13" x14ac:dyDescent="0.45">
      <c r="A1743" s="790">
        <v>22021034</v>
      </c>
      <c r="B1743" s="791"/>
      <c r="C1743" s="792"/>
      <c r="D1743" s="792"/>
      <c r="E1743" s="791"/>
      <c r="F1743" s="793" t="s">
        <v>388</v>
      </c>
      <c r="G1743" s="311">
        <v>5000000</v>
      </c>
      <c r="H1743" s="311"/>
      <c r="I1743" s="311"/>
      <c r="J1743" s="311">
        <v>15000000</v>
      </c>
      <c r="K1743" s="311">
        <v>15000000</v>
      </c>
      <c r="L1743" s="311">
        <v>15000000</v>
      </c>
      <c r="M1743" s="789">
        <f t="shared" si="372"/>
        <v>45000000</v>
      </c>
    </row>
    <row r="1744" spans="1:13" x14ac:dyDescent="0.45">
      <c r="A1744" s="835">
        <v>22021041</v>
      </c>
      <c r="B1744" s="836"/>
      <c r="C1744" s="836"/>
      <c r="D1744" s="792"/>
      <c r="E1744" s="836"/>
      <c r="F1744" s="836" t="s">
        <v>667</v>
      </c>
      <c r="G1744" s="837">
        <f>SUM(G1743:G1743)</f>
        <v>5000000</v>
      </c>
      <c r="H1744" s="836"/>
      <c r="I1744" s="836"/>
      <c r="J1744" s="837">
        <v>7000000</v>
      </c>
      <c r="K1744" s="837">
        <v>7000000</v>
      </c>
      <c r="L1744" s="837">
        <v>7000000</v>
      </c>
      <c r="M1744" s="838">
        <f t="shared" si="372"/>
        <v>21000000</v>
      </c>
    </row>
    <row r="1745" spans="1:13" x14ac:dyDescent="0.45">
      <c r="A1745" s="835">
        <v>22021048</v>
      </c>
      <c r="B1745" s="836"/>
      <c r="C1745" s="836"/>
      <c r="D1745" s="792"/>
      <c r="E1745" s="836"/>
      <c r="F1745" s="839" t="s">
        <v>67</v>
      </c>
      <c r="G1745" s="837">
        <v>20000000</v>
      </c>
      <c r="H1745" s="836"/>
      <c r="I1745" s="836"/>
      <c r="J1745" s="837">
        <v>12500000</v>
      </c>
      <c r="K1745" s="837">
        <v>12500000</v>
      </c>
      <c r="L1745" s="837">
        <v>12500000</v>
      </c>
      <c r="M1745" s="838">
        <f>J1745+K1745+I1745</f>
        <v>25000000</v>
      </c>
    </row>
    <row r="1746" spans="1:13" x14ac:dyDescent="0.45">
      <c r="A1746" s="785"/>
      <c r="B1746" s="786"/>
      <c r="C1746" s="787"/>
      <c r="D1746" s="787"/>
      <c r="E1746" s="786"/>
      <c r="F1746" s="788"/>
      <c r="G1746" s="311"/>
      <c r="H1746" s="311"/>
      <c r="I1746" s="311"/>
      <c r="J1746" s="311"/>
      <c r="K1746" s="311"/>
      <c r="L1746" s="311"/>
      <c r="M1746" s="81"/>
    </row>
    <row r="1747" spans="1:13" x14ac:dyDescent="0.45">
      <c r="A1747" s="785">
        <v>23</v>
      </c>
      <c r="B1747" s="786"/>
      <c r="C1747" s="787"/>
      <c r="D1747" s="787"/>
      <c r="E1747" s="786"/>
      <c r="F1747" s="788" t="s">
        <v>69</v>
      </c>
      <c r="G1747" s="358">
        <f>G1748+G1762+G1766+G1771</f>
        <v>4800000000</v>
      </c>
      <c r="H1747" s="358">
        <f t="shared" ref="H1747:L1747" si="379">H1748+H1762+H1766+H1771</f>
        <v>5103108000</v>
      </c>
      <c r="I1747" s="358">
        <f t="shared" si="379"/>
        <v>0</v>
      </c>
      <c r="J1747" s="358">
        <f t="shared" si="379"/>
        <v>5000000000</v>
      </c>
      <c r="K1747" s="358">
        <f t="shared" si="379"/>
        <v>6000000000</v>
      </c>
      <c r="L1747" s="358">
        <f t="shared" si="379"/>
        <v>7000000000</v>
      </c>
      <c r="M1747" s="789">
        <f t="shared" ref="M1747:M1775" si="380">J1747+K1747+L1747</f>
        <v>18000000000</v>
      </c>
    </row>
    <row r="1748" spans="1:13" x14ac:dyDescent="0.45">
      <c r="A1748" s="785">
        <v>2301</v>
      </c>
      <c r="B1748" s="786"/>
      <c r="C1748" s="787"/>
      <c r="D1748" s="787"/>
      <c r="E1748" s="786"/>
      <c r="F1748" s="788" t="s">
        <v>70</v>
      </c>
      <c r="G1748" s="358">
        <f t="shared" ref="G1748:L1748" si="381">G1749</f>
        <v>3350000000</v>
      </c>
      <c r="H1748" s="358">
        <f t="shared" si="381"/>
        <v>4691608000</v>
      </c>
      <c r="I1748" s="358"/>
      <c r="J1748" s="311">
        <f t="shared" si="381"/>
        <v>2350000000</v>
      </c>
      <c r="K1748" s="311">
        <f t="shared" si="381"/>
        <v>2708757000</v>
      </c>
      <c r="L1748" s="311">
        <f t="shared" si="381"/>
        <v>3208758000</v>
      </c>
      <c r="M1748" s="789">
        <f t="shared" si="380"/>
        <v>8267515000</v>
      </c>
    </row>
    <row r="1749" spans="1:13" x14ac:dyDescent="0.45">
      <c r="A1749" s="785">
        <v>230101</v>
      </c>
      <c r="B1749" s="786"/>
      <c r="C1749" s="787"/>
      <c r="D1749" s="787"/>
      <c r="E1749" s="786"/>
      <c r="F1749" s="788" t="s">
        <v>71</v>
      </c>
      <c r="G1749" s="358">
        <f>SUM(G1750:G1761)</f>
        <v>3350000000</v>
      </c>
      <c r="H1749" s="358">
        <f>SUM(H1750:H1761)</f>
        <v>4691608000</v>
      </c>
      <c r="I1749" s="358"/>
      <c r="J1749" s="311">
        <f>SUM(J1750:J1761)</f>
        <v>2350000000</v>
      </c>
      <c r="K1749" s="311">
        <f>SUM(K1750:K1761)</f>
        <v>2708757000</v>
      </c>
      <c r="L1749" s="311">
        <f>SUM(L1750:L1761)</f>
        <v>3208758000</v>
      </c>
      <c r="M1749" s="789">
        <f t="shared" si="380"/>
        <v>8267515000</v>
      </c>
    </row>
    <row r="1750" spans="1:13" x14ac:dyDescent="0.45">
      <c r="A1750" s="790">
        <v>23010105</v>
      </c>
      <c r="B1750" s="791"/>
      <c r="C1750" s="792"/>
      <c r="D1750" s="792"/>
      <c r="E1750" s="791"/>
      <c r="F1750" s="793" t="s">
        <v>231</v>
      </c>
      <c r="G1750" s="311"/>
      <c r="H1750" s="311"/>
      <c r="I1750" s="311"/>
      <c r="J1750" s="311">
        <v>141750000</v>
      </c>
      <c r="K1750" s="311">
        <v>173222000</v>
      </c>
      <c r="L1750" s="311">
        <v>273223000</v>
      </c>
      <c r="M1750" s="789">
        <f t="shared" si="380"/>
        <v>588195000</v>
      </c>
    </row>
    <row r="1751" spans="1:13" x14ac:dyDescent="0.45">
      <c r="A1751" s="790">
        <v>23010106</v>
      </c>
      <c r="B1751" s="791"/>
      <c r="C1751" s="792"/>
      <c r="D1751" s="792"/>
      <c r="E1751" s="791"/>
      <c r="F1751" s="793" t="s">
        <v>437</v>
      </c>
      <c r="G1751" s="311">
        <v>200000000</v>
      </c>
      <c r="H1751" s="311"/>
      <c r="I1751" s="311"/>
      <c r="J1751" s="311">
        <v>300000000</v>
      </c>
      <c r="K1751" s="311">
        <v>400000000</v>
      </c>
      <c r="L1751" s="311">
        <v>500000000</v>
      </c>
      <c r="M1751" s="789">
        <f t="shared" si="380"/>
        <v>1200000000</v>
      </c>
    </row>
    <row r="1752" spans="1:13" x14ac:dyDescent="0.45">
      <c r="A1752" s="790">
        <v>23010108</v>
      </c>
      <c r="B1752" s="791"/>
      <c r="C1752" s="792"/>
      <c r="D1752" s="792"/>
      <c r="E1752" s="791"/>
      <c r="F1752" s="793" t="s">
        <v>230</v>
      </c>
      <c r="G1752" s="311">
        <v>200000000</v>
      </c>
      <c r="H1752" s="311"/>
      <c r="I1752" s="311"/>
      <c r="J1752" s="311">
        <v>400000000</v>
      </c>
      <c r="K1752" s="311">
        <v>449945000</v>
      </c>
      <c r="L1752" s="311">
        <v>549945000</v>
      </c>
      <c r="M1752" s="789">
        <f t="shared" si="380"/>
        <v>1399890000</v>
      </c>
    </row>
    <row r="1753" spans="1:13" ht="37" x14ac:dyDescent="0.45">
      <c r="A1753" s="790">
        <v>23010112</v>
      </c>
      <c r="B1753" s="791"/>
      <c r="C1753" s="792"/>
      <c r="D1753" s="792"/>
      <c r="E1753" s="791"/>
      <c r="F1753" s="793" t="s">
        <v>232</v>
      </c>
      <c r="G1753" s="311">
        <v>180000000</v>
      </c>
      <c r="H1753" s="412">
        <v>12330000</v>
      </c>
      <c r="I1753" s="311"/>
      <c r="J1753" s="311">
        <v>180000000</v>
      </c>
      <c r="K1753" s="311">
        <v>219978000</v>
      </c>
      <c r="L1753" s="311">
        <v>219978000</v>
      </c>
      <c r="M1753" s="789">
        <f t="shared" si="380"/>
        <v>619956000</v>
      </c>
    </row>
    <row r="1754" spans="1:13" x14ac:dyDescent="0.45">
      <c r="A1754" s="790">
        <v>23010113</v>
      </c>
      <c r="B1754" s="791"/>
      <c r="C1754" s="792"/>
      <c r="D1754" s="792"/>
      <c r="E1754" s="791"/>
      <c r="F1754" s="793" t="s">
        <v>233</v>
      </c>
      <c r="G1754" s="311">
        <v>110000000</v>
      </c>
      <c r="H1754" s="412">
        <v>18000000</v>
      </c>
      <c r="I1754" s="311"/>
      <c r="J1754" s="311">
        <v>150000000</v>
      </c>
      <c r="K1754" s="840">
        <v>183315000</v>
      </c>
      <c r="L1754" s="556">
        <v>283315000</v>
      </c>
      <c r="M1754" s="789">
        <f>J1754+K1752+L1752</f>
        <v>1149890000</v>
      </c>
    </row>
    <row r="1755" spans="1:13" x14ac:dyDescent="0.45">
      <c r="A1755" s="790">
        <v>23010114</v>
      </c>
      <c r="B1755" s="791"/>
      <c r="C1755" s="792"/>
      <c r="D1755" s="792"/>
      <c r="E1755" s="791"/>
      <c r="F1755" s="793" t="s">
        <v>234</v>
      </c>
      <c r="G1755" s="311">
        <v>53900000</v>
      </c>
      <c r="H1755" s="311"/>
      <c r="I1755" s="311"/>
      <c r="J1755" s="311">
        <v>50000000</v>
      </c>
      <c r="K1755" s="311">
        <v>61105000</v>
      </c>
      <c r="L1755" s="311">
        <v>61105000</v>
      </c>
      <c r="M1755" s="789">
        <f t="shared" si="380"/>
        <v>172210000</v>
      </c>
    </row>
    <row r="1756" spans="1:13" x14ac:dyDescent="0.45">
      <c r="A1756" s="790">
        <v>23010115</v>
      </c>
      <c r="B1756" s="791"/>
      <c r="C1756" s="792"/>
      <c r="D1756" s="792"/>
      <c r="E1756" s="791"/>
      <c r="F1756" s="793" t="s">
        <v>235</v>
      </c>
      <c r="G1756" s="311">
        <v>18330000</v>
      </c>
      <c r="H1756" s="311"/>
      <c r="I1756" s="311"/>
      <c r="J1756" s="311">
        <v>20000000</v>
      </c>
      <c r="K1756" s="311">
        <v>44442000</v>
      </c>
      <c r="L1756" s="311">
        <v>44442000</v>
      </c>
      <c r="M1756" s="789">
        <f>J1756+K1756+L1756</f>
        <v>108884000</v>
      </c>
    </row>
    <row r="1757" spans="1:13" x14ac:dyDescent="0.45">
      <c r="A1757" s="790">
        <v>23010119</v>
      </c>
      <c r="B1757" s="791"/>
      <c r="C1757" s="792"/>
      <c r="D1757" s="792"/>
      <c r="E1757" s="791"/>
      <c r="F1757" s="793" t="s">
        <v>286</v>
      </c>
      <c r="G1757" s="311">
        <v>50000000</v>
      </c>
      <c r="H1757" s="311"/>
      <c r="I1757" s="311"/>
      <c r="J1757" s="311"/>
      <c r="K1757" s="311"/>
      <c r="L1757" s="311"/>
      <c r="M1757" s="789">
        <f t="shared" si="380"/>
        <v>0</v>
      </c>
    </row>
    <row r="1758" spans="1:13" x14ac:dyDescent="0.45">
      <c r="A1758" s="790">
        <v>23010125</v>
      </c>
      <c r="B1758" s="791"/>
      <c r="C1758" s="792"/>
      <c r="D1758" s="792"/>
      <c r="E1758" s="791"/>
      <c r="F1758" s="793" t="s">
        <v>538</v>
      </c>
      <c r="G1758" s="311"/>
      <c r="H1758" s="311"/>
      <c r="I1758" s="311"/>
      <c r="J1758" s="311">
        <v>45000000</v>
      </c>
      <c r="K1758" s="311">
        <v>61105000</v>
      </c>
      <c r="L1758" s="311">
        <v>61105000</v>
      </c>
      <c r="M1758" s="789">
        <f t="shared" si="380"/>
        <v>167210000</v>
      </c>
    </row>
    <row r="1759" spans="1:13" x14ac:dyDescent="0.45">
      <c r="A1759" s="790">
        <v>23010129</v>
      </c>
      <c r="B1759" s="791"/>
      <c r="C1759" s="792"/>
      <c r="D1759" s="792"/>
      <c r="E1759" s="791"/>
      <c r="F1759" s="793" t="s">
        <v>393</v>
      </c>
      <c r="G1759" s="311">
        <v>1661270000</v>
      </c>
      <c r="H1759" s="412">
        <v>4494913000</v>
      </c>
      <c r="I1759" s="311"/>
      <c r="J1759" s="311"/>
      <c r="K1759" s="311"/>
      <c r="L1759" s="311"/>
      <c r="M1759" s="789">
        <f t="shared" si="380"/>
        <v>0</v>
      </c>
    </row>
    <row r="1760" spans="1:13" x14ac:dyDescent="0.45">
      <c r="A1760" s="790">
        <v>23010140</v>
      </c>
      <c r="B1760" s="791"/>
      <c r="C1760" s="792"/>
      <c r="D1760" s="792"/>
      <c r="E1760" s="791"/>
      <c r="F1760" s="811" t="s">
        <v>394</v>
      </c>
      <c r="G1760" s="311">
        <v>20000000</v>
      </c>
      <c r="H1760" s="412">
        <v>5665000</v>
      </c>
      <c r="I1760" s="311"/>
      <c r="J1760" s="311">
        <v>40000000</v>
      </c>
      <c r="K1760" s="311">
        <v>61105000</v>
      </c>
      <c r="L1760" s="311">
        <v>61105000</v>
      </c>
      <c r="M1760" s="789">
        <f t="shared" si="380"/>
        <v>162210000</v>
      </c>
    </row>
    <row r="1761" spans="1:13" ht="37" x14ac:dyDescent="0.45">
      <c r="A1761" s="790">
        <v>23010141</v>
      </c>
      <c r="B1761" s="791"/>
      <c r="C1761" s="792"/>
      <c r="D1761" s="792"/>
      <c r="E1761" s="791"/>
      <c r="F1761" s="811" t="s">
        <v>249</v>
      </c>
      <c r="G1761" s="311">
        <v>856500000</v>
      </c>
      <c r="H1761" s="412">
        <v>160700000</v>
      </c>
      <c r="I1761" s="311"/>
      <c r="J1761" s="311">
        <v>1023250000</v>
      </c>
      <c r="K1761" s="311">
        <v>1054540000</v>
      </c>
      <c r="L1761" s="311">
        <v>1154540000</v>
      </c>
      <c r="M1761" s="789">
        <f t="shared" si="380"/>
        <v>3232330000</v>
      </c>
    </row>
    <row r="1762" spans="1:13" x14ac:dyDescent="0.45">
      <c r="A1762" s="785">
        <v>2302</v>
      </c>
      <c r="B1762" s="786"/>
      <c r="C1762" s="787"/>
      <c r="D1762" s="787"/>
      <c r="E1762" s="786"/>
      <c r="F1762" s="825" t="s">
        <v>73</v>
      </c>
      <c r="G1762" s="358">
        <f t="shared" ref="G1762:L1762" si="382">G1763</f>
        <v>0</v>
      </c>
      <c r="H1762" s="358">
        <f t="shared" si="382"/>
        <v>0</v>
      </c>
      <c r="I1762" s="358"/>
      <c r="J1762" s="311">
        <f t="shared" si="382"/>
        <v>1400000000</v>
      </c>
      <c r="K1762" s="311">
        <f t="shared" si="382"/>
        <v>1727618000</v>
      </c>
      <c r="L1762" s="311">
        <f t="shared" si="382"/>
        <v>1927618000</v>
      </c>
      <c r="M1762" s="789">
        <f t="shared" si="380"/>
        <v>5055236000</v>
      </c>
    </row>
    <row r="1763" spans="1:13" ht="37" x14ac:dyDescent="0.45">
      <c r="A1763" s="785">
        <v>230201</v>
      </c>
      <c r="B1763" s="786"/>
      <c r="C1763" s="787"/>
      <c r="D1763" s="787"/>
      <c r="E1763" s="786"/>
      <c r="F1763" s="825" t="s">
        <v>74</v>
      </c>
      <c r="G1763" s="358">
        <f>SUM(G1764:G1765)</f>
        <v>0</v>
      </c>
      <c r="H1763" s="358">
        <f>SUM(H1764:H1765)</f>
        <v>0</v>
      </c>
      <c r="I1763" s="358"/>
      <c r="J1763" s="311">
        <f>SUM(J1764:J1765)</f>
        <v>1400000000</v>
      </c>
      <c r="K1763" s="311">
        <f>SUM(K1764:K1765)</f>
        <v>1727618000</v>
      </c>
      <c r="L1763" s="311">
        <f>SUM(L1764:L1765)</f>
        <v>1927618000</v>
      </c>
      <c r="M1763" s="789">
        <f t="shared" si="380"/>
        <v>5055236000</v>
      </c>
    </row>
    <row r="1764" spans="1:13" x14ac:dyDescent="0.45">
      <c r="A1764" s="790">
        <v>23020111</v>
      </c>
      <c r="B1764" s="791"/>
      <c r="C1764" s="792"/>
      <c r="D1764" s="792"/>
      <c r="E1764" s="791"/>
      <c r="F1764" s="793" t="s">
        <v>1365</v>
      </c>
      <c r="G1764" s="311"/>
      <c r="H1764" s="311"/>
      <c r="I1764" s="311"/>
      <c r="J1764" s="311">
        <v>100000000</v>
      </c>
      <c r="K1764" s="311">
        <v>122210000</v>
      </c>
      <c r="L1764" s="311">
        <v>222210000</v>
      </c>
      <c r="M1764" s="789">
        <f t="shared" si="380"/>
        <v>444420000</v>
      </c>
    </row>
    <row r="1765" spans="1:13" ht="37" x14ac:dyDescent="0.45">
      <c r="A1765" s="790">
        <v>23020118</v>
      </c>
      <c r="B1765" s="791"/>
      <c r="C1765" s="792"/>
      <c r="D1765" s="792"/>
      <c r="E1765" s="791"/>
      <c r="F1765" s="811" t="s">
        <v>438</v>
      </c>
      <c r="G1765" s="311"/>
      <c r="H1765" s="311"/>
      <c r="I1765" s="311"/>
      <c r="J1765" s="311">
        <v>1300000000</v>
      </c>
      <c r="K1765" s="311">
        <v>1605408000</v>
      </c>
      <c r="L1765" s="311">
        <v>1705408000</v>
      </c>
      <c r="M1765" s="789">
        <f t="shared" si="380"/>
        <v>4610816000</v>
      </c>
    </row>
    <row r="1766" spans="1:13" x14ac:dyDescent="0.45">
      <c r="A1766" s="785">
        <v>2303</v>
      </c>
      <c r="B1766" s="786"/>
      <c r="C1766" s="787"/>
      <c r="D1766" s="787"/>
      <c r="E1766" s="786"/>
      <c r="F1766" s="825" t="s">
        <v>76</v>
      </c>
      <c r="G1766" s="358">
        <f t="shared" ref="G1766:L1766" si="383">G1767</f>
        <v>700000000</v>
      </c>
      <c r="H1766" s="358">
        <f t="shared" si="383"/>
        <v>350000000</v>
      </c>
      <c r="I1766" s="358"/>
      <c r="J1766" s="311">
        <f t="shared" si="383"/>
        <v>450000000</v>
      </c>
      <c r="K1766" s="311">
        <f t="shared" si="383"/>
        <v>549945000</v>
      </c>
      <c r="L1766" s="311">
        <f t="shared" si="383"/>
        <v>749945000</v>
      </c>
      <c r="M1766" s="789">
        <f t="shared" si="380"/>
        <v>1749890000</v>
      </c>
    </row>
    <row r="1767" spans="1:13" ht="37" x14ac:dyDescent="0.45">
      <c r="A1767" s="785">
        <v>230301</v>
      </c>
      <c r="B1767" s="786"/>
      <c r="C1767" s="787"/>
      <c r="D1767" s="787"/>
      <c r="E1767" s="786"/>
      <c r="F1767" s="825" t="s">
        <v>77</v>
      </c>
      <c r="G1767" s="358">
        <f>SUM(G1768:G1770)</f>
        <v>700000000</v>
      </c>
      <c r="H1767" s="358">
        <f>SUM(H1768:H1770)</f>
        <v>350000000</v>
      </c>
      <c r="I1767" s="358"/>
      <c r="J1767" s="311">
        <f>SUM(J1768:J1770)</f>
        <v>450000000</v>
      </c>
      <c r="K1767" s="311">
        <f>SUM(K1768:K1770)</f>
        <v>549945000</v>
      </c>
      <c r="L1767" s="311">
        <f>SUM(L1768:L1770)</f>
        <v>749945000</v>
      </c>
      <c r="M1767" s="789">
        <f t="shared" si="380"/>
        <v>1749890000</v>
      </c>
    </row>
    <row r="1768" spans="1:13" ht="37" x14ac:dyDescent="0.45">
      <c r="A1768" s="790">
        <v>23030104</v>
      </c>
      <c r="B1768" s="791"/>
      <c r="C1768" s="792"/>
      <c r="D1768" s="792"/>
      <c r="E1768" s="791"/>
      <c r="F1768" s="811" t="s">
        <v>475</v>
      </c>
      <c r="G1768" s="311">
        <v>5000000</v>
      </c>
      <c r="H1768" s="311"/>
      <c r="I1768" s="311"/>
      <c r="J1768" s="311">
        <v>50000000</v>
      </c>
      <c r="K1768" s="311">
        <v>61105000</v>
      </c>
      <c r="L1768" s="311">
        <v>61105000</v>
      </c>
      <c r="M1768" s="789">
        <f t="shared" si="380"/>
        <v>172210000</v>
      </c>
    </row>
    <row r="1769" spans="1:13" ht="37" x14ac:dyDescent="0.45">
      <c r="A1769" s="790">
        <v>23030121</v>
      </c>
      <c r="B1769" s="791"/>
      <c r="C1769" s="792"/>
      <c r="D1769" s="792"/>
      <c r="E1769" s="791"/>
      <c r="F1769" s="811" t="s">
        <v>291</v>
      </c>
      <c r="G1769" s="311">
        <v>600000000</v>
      </c>
      <c r="H1769" s="311"/>
      <c r="I1769" s="311"/>
      <c r="J1769" s="311">
        <v>250000000</v>
      </c>
      <c r="K1769" s="311">
        <v>305525000</v>
      </c>
      <c r="L1769" s="311">
        <v>405525000</v>
      </c>
      <c r="M1769" s="789">
        <f t="shared" si="380"/>
        <v>961050000</v>
      </c>
    </row>
    <row r="1770" spans="1:13" ht="37" x14ac:dyDescent="0.45">
      <c r="A1770" s="790">
        <v>23030125</v>
      </c>
      <c r="B1770" s="791"/>
      <c r="C1770" s="792"/>
      <c r="D1770" s="792"/>
      <c r="E1770" s="791"/>
      <c r="F1770" s="811" t="s">
        <v>292</v>
      </c>
      <c r="G1770" s="311">
        <v>95000000</v>
      </c>
      <c r="H1770" s="412">
        <v>350000000</v>
      </c>
      <c r="I1770" s="311"/>
      <c r="J1770" s="311">
        <v>150000000</v>
      </c>
      <c r="K1770" s="311">
        <v>183315000</v>
      </c>
      <c r="L1770" s="311">
        <v>283315000</v>
      </c>
      <c r="M1770" s="789">
        <f t="shared" si="380"/>
        <v>616630000</v>
      </c>
    </row>
    <row r="1771" spans="1:13" x14ac:dyDescent="0.45">
      <c r="A1771" s="785">
        <v>2305</v>
      </c>
      <c r="B1771" s="786"/>
      <c r="C1771" s="787"/>
      <c r="D1771" s="787"/>
      <c r="E1771" s="786"/>
      <c r="F1771" s="788" t="s">
        <v>79</v>
      </c>
      <c r="G1771" s="362">
        <f t="shared" ref="G1771:L1771" si="384">G1772</f>
        <v>750000000</v>
      </c>
      <c r="H1771" s="362">
        <f t="shared" si="384"/>
        <v>61500000</v>
      </c>
      <c r="I1771" s="362"/>
      <c r="J1771" s="491">
        <f t="shared" si="384"/>
        <v>800000000</v>
      </c>
      <c r="K1771" s="491">
        <f t="shared" si="384"/>
        <v>1013680000</v>
      </c>
      <c r="L1771" s="491">
        <f t="shared" si="384"/>
        <v>1113679000</v>
      </c>
      <c r="M1771" s="789">
        <f t="shared" si="380"/>
        <v>2927359000</v>
      </c>
    </row>
    <row r="1772" spans="1:13" x14ac:dyDescent="0.45">
      <c r="A1772" s="785">
        <v>230501</v>
      </c>
      <c r="B1772" s="786"/>
      <c r="C1772" s="787"/>
      <c r="D1772" s="787"/>
      <c r="E1772" s="786"/>
      <c r="F1772" s="788" t="s">
        <v>80</v>
      </c>
      <c r="G1772" s="362">
        <f>SUM(G1773:G1775)</f>
        <v>750000000</v>
      </c>
      <c r="H1772" s="362">
        <f>SUM(H1773:H1775)</f>
        <v>61500000</v>
      </c>
      <c r="I1772" s="362"/>
      <c r="J1772" s="491">
        <f>SUM(J1773:J1775)</f>
        <v>800000000</v>
      </c>
      <c r="K1772" s="491">
        <f>SUM(K1773:K1775)</f>
        <v>1013680000</v>
      </c>
      <c r="L1772" s="491">
        <f>SUM(L1773:L1775)</f>
        <v>1113679000</v>
      </c>
      <c r="M1772" s="789">
        <f t="shared" si="380"/>
        <v>2927359000</v>
      </c>
    </row>
    <row r="1773" spans="1:13" x14ac:dyDescent="0.45">
      <c r="A1773" s="790">
        <v>23050103</v>
      </c>
      <c r="B1773" s="791"/>
      <c r="C1773" s="792"/>
      <c r="D1773" s="792"/>
      <c r="E1773" s="791"/>
      <c r="F1773" s="793" t="s">
        <v>82</v>
      </c>
      <c r="G1773" s="311">
        <v>50000000</v>
      </c>
      <c r="H1773" s="311"/>
      <c r="I1773" s="311"/>
      <c r="J1773" s="311">
        <v>100000000</v>
      </c>
      <c r="K1773" s="311">
        <v>122210000</v>
      </c>
      <c r="L1773" s="311">
        <v>122210000</v>
      </c>
      <c r="M1773" s="789">
        <f t="shared" si="380"/>
        <v>344420000</v>
      </c>
    </row>
    <row r="1774" spans="1:13" x14ac:dyDescent="0.45">
      <c r="A1774" s="790">
        <v>23050104</v>
      </c>
      <c r="B1774" s="791"/>
      <c r="C1774" s="792"/>
      <c r="D1774" s="792"/>
      <c r="E1774" s="791"/>
      <c r="F1774" s="793" t="s">
        <v>83</v>
      </c>
      <c r="G1774" s="311">
        <v>500000000</v>
      </c>
      <c r="H1774" s="412">
        <v>60000000</v>
      </c>
      <c r="I1774" s="311"/>
      <c r="J1774" s="311">
        <v>500000000</v>
      </c>
      <c r="K1774" s="311">
        <v>647050000</v>
      </c>
      <c r="L1774" s="311">
        <v>747050000</v>
      </c>
      <c r="M1774" s="789">
        <f t="shared" si="380"/>
        <v>1894100000</v>
      </c>
    </row>
    <row r="1775" spans="1:13" x14ac:dyDescent="0.45">
      <c r="A1775" s="790">
        <v>23050126</v>
      </c>
      <c r="B1775" s="791"/>
      <c r="C1775" s="792"/>
      <c r="D1775" s="792"/>
      <c r="E1775" s="791"/>
      <c r="F1775" s="793" t="s">
        <v>84</v>
      </c>
      <c r="G1775" s="311">
        <v>200000000</v>
      </c>
      <c r="H1775" s="412">
        <v>1500000</v>
      </c>
      <c r="I1775" s="311"/>
      <c r="J1775" s="311">
        <v>200000000</v>
      </c>
      <c r="K1775" s="311">
        <v>244420000</v>
      </c>
      <c r="L1775" s="311">
        <v>244419000</v>
      </c>
      <c r="M1775" s="789">
        <f t="shared" si="380"/>
        <v>688839000</v>
      </c>
    </row>
    <row r="1776" spans="1:13" x14ac:dyDescent="0.45">
      <c r="F1776" s="796" t="s">
        <v>85</v>
      </c>
      <c r="G1776" s="795"/>
      <c r="H1776" s="795"/>
      <c r="I1776" s="797"/>
      <c r="J1776" s="795"/>
      <c r="K1776" s="795"/>
      <c r="L1776" s="795"/>
      <c r="M1776" s="798"/>
    </row>
    <row r="1777" spans="1:13" x14ac:dyDescent="0.45">
      <c r="F1777" s="800"/>
      <c r="G1777" s="801"/>
      <c r="H1777" s="802"/>
      <c r="I1777" s="797"/>
      <c r="J1777" s="803"/>
      <c r="K1777" s="803"/>
      <c r="L1777" s="803"/>
      <c r="M1777" s="804"/>
    </row>
    <row r="1778" spans="1:13" x14ac:dyDescent="0.45">
      <c r="F1778" s="800" t="s">
        <v>86</v>
      </c>
      <c r="G1778" s="805">
        <f>G1684</f>
        <v>492545956.62</v>
      </c>
      <c r="H1778" s="805">
        <f>H1684</f>
        <v>543961726.55999994</v>
      </c>
      <c r="I1778" s="805"/>
      <c r="J1778" s="805">
        <f>J1684</f>
        <v>978163485.43480062</v>
      </c>
      <c r="K1778" s="805">
        <f>K1684</f>
        <v>978163485.43480062</v>
      </c>
      <c r="L1778" s="805">
        <f>L1684</f>
        <v>978163485.43480062</v>
      </c>
      <c r="M1778" s="806">
        <f>SUM(J1778:L1778)</f>
        <v>2934490456.3044019</v>
      </c>
    </row>
    <row r="1779" spans="1:13" x14ac:dyDescent="0.45">
      <c r="F1779" s="800" t="s">
        <v>87</v>
      </c>
      <c r="G1779" s="805">
        <f>G1692</f>
        <v>1000000000</v>
      </c>
      <c r="H1779" s="805">
        <f>H1692</f>
        <v>724292000</v>
      </c>
      <c r="I1779" s="805"/>
      <c r="J1779" s="805">
        <f>J1692</f>
        <v>2500000000</v>
      </c>
      <c r="K1779" s="805">
        <f>K1692</f>
        <v>2500000000</v>
      </c>
      <c r="L1779" s="805">
        <f>L1692</f>
        <v>2500000000</v>
      </c>
      <c r="M1779" s="806">
        <f t="shared" ref="M1779:M1782" si="385">SUM(J1779:L1779)</f>
        <v>7500000000</v>
      </c>
    </row>
    <row r="1780" spans="1:13" x14ac:dyDescent="0.45">
      <c r="F1780" s="800" t="s">
        <v>69</v>
      </c>
      <c r="G1780" s="805">
        <f>G1747</f>
        <v>4800000000</v>
      </c>
      <c r="H1780" s="805">
        <f>H1747</f>
        <v>5103108000</v>
      </c>
      <c r="I1780" s="805"/>
      <c r="J1780" s="805">
        <f>J1747</f>
        <v>5000000000</v>
      </c>
      <c r="K1780" s="805">
        <f>K1747</f>
        <v>6000000000</v>
      </c>
      <c r="L1780" s="805">
        <f>L1747</f>
        <v>7000000000</v>
      </c>
      <c r="M1780" s="806">
        <f t="shared" si="385"/>
        <v>18000000000</v>
      </c>
    </row>
    <row r="1781" spans="1:13" x14ac:dyDescent="0.45">
      <c r="F1781" s="800"/>
      <c r="G1781" s="805"/>
      <c r="H1781" s="805"/>
      <c r="I1781" s="805"/>
      <c r="J1781" s="805"/>
      <c r="K1781" s="805"/>
      <c r="L1781" s="805"/>
      <c r="M1781" s="806">
        <f t="shared" si="385"/>
        <v>0</v>
      </c>
    </row>
    <row r="1782" spans="1:13" x14ac:dyDescent="0.45">
      <c r="F1782" s="800" t="s">
        <v>88</v>
      </c>
      <c r="G1782" s="807">
        <f>SUM(G1778:G1780)</f>
        <v>6292545956.6199999</v>
      </c>
      <c r="H1782" s="807">
        <f t="shared" ref="H1782:L1782" si="386">SUM(H1778:H1780)</f>
        <v>6371361726.5599995</v>
      </c>
      <c r="I1782" s="807"/>
      <c r="J1782" s="807">
        <f t="shared" si="386"/>
        <v>8478163485.4348011</v>
      </c>
      <c r="K1782" s="807">
        <f t="shared" si="386"/>
        <v>9478163485.4348011</v>
      </c>
      <c r="L1782" s="807">
        <f t="shared" si="386"/>
        <v>10478163485.434801</v>
      </c>
      <c r="M1782" s="806">
        <f t="shared" si="385"/>
        <v>28434490456.304405</v>
      </c>
    </row>
    <row r="1785" spans="1:13" x14ac:dyDescent="0.45">
      <c r="A1785" s="931" t="s">
        <v>0</v>
      </c>
      <c r="B1785" s="931"/>
      <c r="C1785" s="931"/>
      <c r="D1785" s="931"/>
      <c r="E1785" s="931"/>
      <c r="F1785" s="931"/>
      <c r="G1785" s="931"/>
      <c r="H1785" s="931"/>
      <c r="I1785" s="931"/>
      <c r="J1785" s="931"/>
      <c r="K1785" s="931"/>
      <c r="L1785" s="931"/>
      <c r="M1785" s="931"/>
    </row>
    <row r="1786" spans="1:13" x14ac:dyDescent="0.45">
      <c r="A1786" s="930" t="s">
        <v>1366</v>
      </c>
      <c r="B1786" s="930"/>
      <c r="C1786" s="930"/>
      <c r="D1786" s="930"/>
      <c r="E1786" s="930"/>
      <c r="F1786" s="930"/>
      <c r="G1786" s="930"/>
      <c r="H1786" s="930"/>
      <c r="I1786" s="930"/>
      <c r="J1786" s="930"/>
      <c r="K1786" s="930"/>
      <c r="L1786" s="930"/>
      <c r="M1786" s="930"/>
    </row>
    <row r="1787" spans="1:13" ht="92.5" x14ac:dyDescent="0.45">
      <c r="A1787" s="781" t="s">
        <v>1</v>
      </c>
      <c r="B1787" s="781" t="s">
        <v>2</v>
      </c>
      <c r="C1787" s="781" t="s">
        <v>3</v>
      </c>
      <c r="D1787" s="781" t="s">
        <v>4</v>
      </c>
      <c r="E1787" s="781" t="s">
        <v>5</v>
      </c>
      <c r="F1787" s="783" t="s">
        <v>6</v>
      </c>
      <c r="G1787" s="781" t="s">
        <v>1367</v>
      </c>
      <c r="H1787" s="784" t="s">
        <v>7</v>
      </c>
      <c r="I1787" s="784" t="s">
        <v>8</v>
      </c>
      <c r="J1787" s="784" t="s">
        <v>9</v>
      </c>
      <c r="K1787" s="784" t="s">
        <v>10</v>
      </c>
      <c r="L1787" s="784" t="s">
        <v>11</v>
      </c>
      <c r="M1787" s="784" t="s">
        <v>12</v>
      </c>
    </row>
    <row r="1788" spans="1:13" x14ac:dyDescent="0.45">
      <c r="A1788" s="783">
        <v>1202</v>
      </c>
      <c r="B1788" s="810"/>
      <c r="C1788" s="810"/>
      <c r="D1788" s="787"/>
      <c r="E1788" s="810"/>
      <c r="F1788" s="788" t="s">
        <v>15</v>
      </c>
      <c r="G1788" s="784"/>
      <c r="H1788" s="789">
        <f>H1789</f>
        <v>1600000</v>
      </c>
      <c r="I1788" s="789">
        <f t="shared" ref="I1788:L1788" si="387">I1789</f>
        <v>0</v>
      </c>
      <c r="J1788" s="789">
        <f t="shared" si="387"/>
        <v>30000000</v>
      </c>
      <c r="K1788" s="789">
        <f t="shared" si="387"/>
        <v>30000000</v>
      </c>
      <c r="L1788" s="789">
        <f t="shared" si="387"/>
        <v>30000000</v>
      </c>
      <c r="M1788" s="789">
        <f t="shared" ref="M1788:M1790" si="388">J1788+K1788+L1788</f>
        <v>90000000</v>
      </c>
    </row>
    <row r="1789" spans="1:13" x14ac:dyDescent="0.45">
      <c r="A1789" s="783">
        <v>120201</v>
      </c>
      <c r="B1789" s="810"/>
      <c r="C1789" s="810"/>
      <c r="D1789" s="787"/>
      <c r="E1789" s="810"/>
      <c r="F1789" s="788" t="s">
        <v>359</v>
      </c>
      <c r="G1789" s="784"/>
      <c r="H1789" s="789">
        <f>SUM(H1790:H1790)</f>
        <v>1600000</v>
      </c>
      <c r="I1789" s="789">
        <f>SUM(I1790:I1790)</f>
        <v>0</v>
      </c>
      <c r="J1789" s="789">
        <f>SUM(J1790:J1790)</f>
        <v>30000000</v>
      </c>
      <c r="K1789" s="789">
        <f>SUM(K1790:K1790)</f>
        <v>30000000</v>
      </c>
      <c r="L1789" s="789">
        <f>SUM(L1790:L1790)</f>
        <v>30000000</v>
      </c>
      <c r="M1789" s="789">
        <f t="shared" si="388"/>
        <v>90000000</v>
      </c>
    </row>
    <row r="1790" spans="1:13" x14ac:dyDescent="0.45">
      <c r="A1790" s="790">
        <v>12020105</v>
      </c>
      <c r="B1790" s="791"/>
      <c r="C1790" s="791"/>
      <c r="D1790" s="792"/>
      <c r="E1790" s="791"/>
      <c r="F1790" s="793" t="s">
        <v>1368</v>
      </c>
      <c r="G1790" s="812"/>
      <c r="H1790" s="794">
        <v>1600000</v>
      </c>
      <c r="I1790" s="794"/>
      <c r="J1790" s="794">
        <v>30000000</v>
      </c>
      <c r="K1790" s="794">
        <v>30000000</v>
      </c>
      <c r="L1790" s="794">
        <v>30000000</v>
      </c>
      <c r="M1790" s="789">
        <f t="shared" si="388"/>
        <v>90000000</v>
      </c>
    </row>
    <row r="1791" spans="1:13" x14ac:dyDescent="0.45">
      <c r="A1791" s="785">
        <v>2</v>
      </c>
      <c r="B1791" s="786"/>
      <c r="C1791" s="787"/>
      <c r="D1791" s="787"/>
      <c r="E1791" s="786"/>
      <c r="F1791" s="788" t="s">
        <v>18</v>
      </c>
      <c r="G1791" s="784"/>
      <c r="H1791" s="80">
        <f>H1792+H1813+H1800</f>
        <v>228800254</v>
      </c>
      <c r="I1791" s="80">
        <f>I1792+I1813</f>
        <v>231221125.84</v>
      </c>
      <c r="J1791" s="80">
        <f>J1792+J1813+J1800</f>
        <v>336555855.45000005</v>
      </c>
      <c r="K1791" s="80">
        <f t="shared" ref="K1791:L1791" si="389">K1792+K1813+K1800</f>
        <v>336555855.44999999</v>
      </c>
      <c r="L1791" s="80">
        <f t="shared" si="389"/>
        <v>336555855.44999999</v>
      </c>
      <c r="M1791" s="789">
        <f>J1791+K1791+L1791</f>
        <v>1009667566.3500001</v>
      </c>
    </row>
    <row r="1792" spans="1:13" x14ac:dyDescent="0.45">
      <c r="A1792" s="785">
        <v>21</v>
      </c>
      <c r="B1792" s="786"/>
      <c r="C1792" s="787"/>
      <c r="D1792" s="787"/>
      <c r="E1792" s="786"/>
      <c r="F1792" s="788" t="s">
        <v>19</v>
      </c>
      <c r="G1792" s="789"/>
      <c r="H1792" s="80">
        <v>176800254</v>
      </c>
      <c r="I1792" s="80">
        <v>231221125.84</v>
      </c>
      <c r="J1792" s="80">
        <v>281555855.45000005</v>
      </c>
      <c r="K1792" s="80">
        <v>281555855.44999999</v>
      </c>
      <c r="L1792" s="80">
        <v>281555855.44999999</v>
      </c>
      <c r="M1792" s="789">
        <f t="shared" ref="M1792:M1811" si="390">J1792+K1792+L1792</f>
        <v>844667566.35000014</v>
      </c>
    </row>
    <row r="1793" spans="1:13" x14ac:dyDescent="0.45">
      <c r="A1793" s="785">
        <v>2101</v>
      </c>
      <c r="B1793" s="786"/>
      <c r="C1793" s="787"/>
      <c r="D1793" s="787"/>
      <c r="E1793" s="786"/>
      <c r="F1793" s="788" t="s">
        <v>20</v>
      </c>
      <c r="G1793" s="841"/>
      <c r="H1793" s="80">
        <v>176800254</v>
      </c>
      <c r="I1793" s="80">
        <v>231221125.84</v>
      </c>
      <c r="J1793" s="80">
        <v>278165855.45000005</v>
      </c>
      <c r="K1793" s="80">
        <v>278165855.44999999</v>
      </c>
      <c r="L1793" s="80">
        <v>278165855.44999999</v>
      </c>
      <c r="M1793" s="789">
        <f t="shared" si="390"/>
        <v>834497566.35000014</v>
      </c>
    </row>
    <row r="1794" spans="1:13" x14ac:dyDescent="0.45">
      <c r="A1794" s="785">
        <v>210101</v>
      </c>
      <c r="B1794" s="786"/>
      <c r="C1794" s="787"/>
      <c r="D1794" s="787"/>
      <c r="E1794" s="786"/>
      <c r="F1794" s="788" t="s">
        <v>21</v>
      </c>
      <c r="G1794" s="789"/>
      <c r="H1794" s="80">
        <v>176800254</v>
      </c>
      <c r="I1794" s="80">
        <v>231221125.84</v>
      </c>
      <c r="J1794" s="80">
        <v>278165855.45000005</v>
      </c>
      <c r="K1794" s="80">
        <v>278165855.44999999</v>
      </c>
      <c r="L1794" s="80">
        <v>278165855.44999999</v>
      </c>
      <c r="M1794" s="789">
        <f t="shared" si="390"/>
        <v>834497566.35000014</v>
      </c>
    </row>
    <row r="1795" spans="1:13" x14ac:dyDescent="0.45">
      <c r="A1795" s="790">
        <v>21010101</v>
      </c>
      <c r="B1795" s="791"/>
      <c r="C1795" s="792"/>
      <c r="D1795" s="792"/>
      <c r="E1795" s="791"/>
      <c r="F1795" s="793" t="s">
        <v>20</v>
      </c>
      <c r="G1795" s="794"/>
      <c r="H1795" s="81">
        <v>176800254</v>
      </c>
      <c r="I1795" s="81">
        <v>231221125.84</v>
      </c>
      <c r="J1795" s="81">
        <v>278165855.45000005</v>
      </c>
      <c r="K1795" s="81">
        <v>278165855.44999999</v>
      </c>
      <c r="L1795" s="81">
        <v>278165855.44999999</v>
      </c>
      <c r="M1795" s="789">
        <f t="shared" si="390"/>
        <v>834497566.35000014</v>
      </c>
    </row>
    <row r="1796" spans="1:13" x14ac:dyDescent="0.45">
      <c r="A1796" s="790">
        <v>21010102</v>
      </c>
      <c r="B1796" s="791"/>
      <c r="C1796" s="792"/>
      <c r="D1796" s="792"/>
      <c r="E1796" s="791"/>
      <c r="F1796" s="793" t="s">
        <v>532</v>
      </c>
      <c r="G1796" s="812"/>
      <c r="H1796" s="81"/>
      <c r="I1796" s="81"/>
      <c r="J1796" s="81"/>
      <c r="K1796" s="81"/>
      <c r="L1796" s="81"/>
      <c r="M1796" s="789">
        <f t="shared" si="390"/>
        <v>0</v>
      </c>
    </row>
    <row r="1797" spans="1:13" x14ac:dyDescent="0.45">
      <c r="A1797" s="785">
        <v>2102</v>
      </c>
      <c r="B1797" s="786"/>
      <c r="C1797" s="787"/>
      <c r="D1797" s="787"/>
      <c r="E1797" s="786"/>
      <c r="F1797" s="788" t="s">
        <v>22</v>
      </c>
      <c r="G1797" s="784"/>
      <c r="H1797" s="80">
        <v>0</v>
      </c>
      <c r="I1797" s="80">
        <v>0</v>
      </c>
      <c r="J1797" s="80">
        <v>3390000</v>
      </c>
      <c r="K1797" s="80">
        <v>3390000</v>
      </c>
      <c r="L1797" s="80">
        <v>3390000</v>
      </c>
      <c r="M1797" s="789">
        <f t="shared" si="390"/>
        <v>10170000</v>
      </c>
    </row>
    <row r="1798" spans="1:13" x14ac:dyDescent="0.45">
      <c r="A1798" s="785">
        <v>210201</v>
      </c>
      <c r="B1798" s="786"/>
      <c r="C1798" s="787"/>
      <c r="D1798" s="787"/>
      <c r="E1798" s="786"/>
      <c r="F1798" s="788" t="s">
        <v>23</v>
      </c>
      <c r="G1798" s="784"/>
      <c r="H1798" s="80">
        <v>0</v>
      </c>
      <c r="I1798" s="80">
        <v>0</v>
      </c>
      <c r="J1798" s="80">
        <v>3390000</v>
      </c>
      <c r="K1798" s="80">
        <v>3390000</v>
      </c>
      <c r="L1798" s="80">
        <v>3390000</v>
      </c>
      <c r="M1798" s="789">
        <f t="shared" si="390"/>
        <v>10170000</v>
      </c>
    </row>
    <row r="1799" spans="1:13" x14ac:dyDescent="0.45">
      <c r="A1799" s="790">
        <v>21020102</v>
      </c>
      <c r="B1799" s="791"/>
      <c r="C1799" s="792"/>
      <c r="D1799" s="792"/>
      <c r="E1799" s="791"/>
      <c r="F1799" s="793" t="s">
        <v>25</v>
      </c>
      <c r="G1799" s="812"/>
      <c r="H1799" s="81"/>
      <c r="I1799" s="81"/>
      <c r="J1799" s="81">
        <v>3390000</v>
      </c>
      <c r="K1799" s="81">
        <v>3390000</v>
      </c>
      <c r="L1799" s="81">
        <v>3390000</v>
      </c>
      <c r="M1799" s="789">
        <f t="shared" si="390"/>
        <v>10170000</v>
      </c>
    </row>
    <row r="1800" spans="1:13" x14ac:dyDescent="0.45">
      <c r="A1800" s="785">
        <v>2202</v>
      </c>
      <c r="B1800" s="786"/>
      <c r="C1800" s="787"/>
      <c r="D1800" s="787"/>
      <c r="E1800" s="786"/>
      <c r="F1800" s="788" t="s">
        <v>27</v>
      </c>
      <c r="G1800" s="841"/>
      <c r="H1800" s="80">
        <f>H1801+H1805+H1807+H1809</f>
        <v>30000000</v>
      </c>
      <c r="I1800" s="80">
        <f>I1801+I1805+I1807+I1809</f>
        <v>4500000</v>
      </c>
      <c r="J1800" s="80">
        <f>J1801+J1805+J1807+J1809</f>
        <v>30000000</v>
      </c>
      <c r="K1800" s="80">
        <f t="shared" ref="K1800:L1800" si="391">K1801+K1805+K1807+K1809</f>
        <v>30000000</v>
      </c>
      <c r="L1800" s="80">
        <f t="shared" si="391"/>
        <v>30000000</v>
      </c>
      <c r="M1800" s="789">
        <f t="shared" si="390"/>
        <v>90000000</v>
      </c>
    </row>
    <row r="1801" spans="1:13" x14ac:dyDescent="0.45">
      <c r="A1801" s="785">
        <v>220204</v>
      </c>
      <c r="B1801" s="786"/>
      <c r="C1801" s="787"/>
      <c r="D1801" s="787"/>
      <c r="E1801" s="786"/>
      <c r="F1801" s="788" t="s">
        <v>42</v>
      </c>
      <c r="G1801" s="841"/>
      <c r="H1801" s="80">
        <f>SUM(H1802:H1804)</f>
        <v>8000000</v>
      </c>
      <c r="I1801" s="80">
        <f>SUM(I1802:I1804)</f>
        <v>2400000</v>
      </c>
      <c r="J1801" s="80">
        <f>SUM(J1802:J1804)</f>
        <v>8000000</v>
      </c>
      <c r="K1801" s="80">
        <f>SUM(K1802:K1804)</f>
        <v>8000000</v>
      </c>
      <c r="L1801" s="80">
        <f>SUM(L1802:L1804)</f>
        <v>8000000</v>
      </c>
      <c r="M1801" s="789">
        <f t="shared" si="390"/>
        <v>24000000</v>
      </c>
    </row>
    <row r="1802" spans="1:13" ht="37" x14ac:dyDescent="0.45">
      <c r="A1802" s="790">
        <v>22020401</v>
      </c>
      <c r="B1802" s="791"/>
      <c r="C1802" s="792"/>
      <c r="D1802" s="792"/>
      <c r="E1802" s="791"/>
      <c r="F1802" s="793" t="s">
        <v>43</v>
      </c>
      <c r="G1802" s="842"/>
      <c r="H1802" s="81">
        <v>4000000</v>
      </c>
      <c r="I1802" s="81">
        <v>1000000</v>
      </c>
      <c r="J1802" s="81">
        <v>4000000</v>
      </c>
      <c r="K1802" s="81">
        <v>4000000</v>
      </c>
      <c r="L1802" s="81">
        <v>4000000</v>
      </c>
      <c r="M1802" s="789">
        <f t="shared" si="390"/>
        <v>12000000</v>
      </c>
    </row>
    <row r="1803" spans="1:13" x14ac:dyDescent="0.45">
      <c r="A1803" s="790">
        <v>22020405</v>
      </c>
      <c r="B1803" s="791"/>
      <c r="C1803" s="792"/>
      <c r="D1803" s="792"/>
      <c r="E1803" s="791"/>
      <c r="F1803" s="793" t="s">
        <v>47</v>
      </c>
      <c r="G1803" s="842"/>
      <c r="H1803" s="81">
        <v>3000000</v>
      </c>
      <c r="I1803" s="81">
        <v>900000</v>
      </c>
      <c r="J1803" s="81">
        <v>3000000</v>
      </c>
      <c r="K1803" s="81">
        <v>3000000</v>
      </c>
      <c r="L1803" s="81">
        <v>3000000</v>
      </c>
      <c r="M1803" s="789">
        <f t="shared" si="390"/>
        <v>9000000</v>
      </c>
    </row>
    <row r="1804" spans="1:13" x14ac:dyDescent="0.45">
      <c r="A1804" s="790">
        <v>22020406</v>
      </c>
      <c r="B1804" s="791"/>
      <c r="C1804" s="792"/>
      <c r="D1804" s="792"/>
      <c r="E1804" s="791"/>
      <c r="F1804" s="793" t="s">
        <v>48</v>
      </c>
      <c r="G1804" s="842"/>
      <c r="H1804" s="81">
        <v>1000000</v>
      </c>
      <c r="I1804" s="81">
        <v>500000</v>
      </c>
      <c r="J1804" s="81">
        <v>1000000</v>
      </c>
      <c r="K1804" s="81">
        <v>1000000</v>
      </c>
      <c r="L1804" s="81">
        <v>1000000</v>
      </c>
      <c r="M1804" s="789">
        <f t="shared" si="390"/>
        <v>3000000</v>
      </c>
    </row>
    <row r="1805" spans="1:13" x14ac:dyDescent="0.45">
      <c r="A1805" s="785">
        <v>220205</v>
      </c>
      <c r="B1805" s="786"/>
      <c r="C1805" s="787"/>
      <c r="D1805" s="787"/>
      <c r="E1805" s="786"/>
      <c r="F1805" s="788" t="s">
        <v>49</v>
      </c>
      <c r="G1805" s="784"/>
      <c r="H1805" s="80">
        <f>H1806</f>
        <v>7000000</v>
      </c>
      <c r="I1805" s="80">
        <f>I1806</f>
        <v>0</v>
      </c>
      <c r="J1805" s="80">
        <f t="shared" ref="J1805:L1805" si="392">J1806</f>
        <v>7000000</v>
      </c>
      <c r="K1805" s="80">
        <f t="shared" si="392"/>
        <v>7000000</v>
      </c>
      <c r="L1805" s="80">
        <f t="shared" si="392"/>
        <v>7000000</v>
      </c>
      <c r="M1805" s="789">
        <f t="shared" si="390"/>
        <v>21000000</v>
      </c>
    </row>
    <row r="1806" spans="1:13" x14ac:dyDescent="0.45">
      <c r="A1806" s="790">
        <v>22020501</v>
      </c>
      <c r="B1806" s="791"/>
      <c r="C1806" s="792"/>
      <c r="D1806" s="792"/>
      <c r="E1806" s="791"/>
      <c r="F1806" s="793" t="s">
        <v>50</v>
      </c>
      <c r="G1806" s="812"/>
      <c r="H1806" s="81">
        <v>7000000</v>
      </c>
      <c r="I1806" s="81"/>
      <c r="J1806" s="81">
        <v>7000000</v>
      </c>
      <c r="K1806" s="81">
        <v>7000000</v>
      </c>
      <c r="L1806" s="81">
        <v>7000000</v>
      </c>
      <c r="M1806" s="789">
        <f t="shared" si="390"/>
        <v>21000000</v>
      </c>
    </row>
    <row r="1807" spans="1:13" x14ac:dyDescent="0.45">
      <c r="A1807" s="790">
        <v>22020801</v>
      </c>
      <c r="B1807" s="786"/>
      <c r="C1807" s="787"/>
      <c r="D1807" s="787"/>
      <c r="E1807" s="786"/>
      <c r="F1807" s="788" t="s">
        <v>54</v>
      </c>
      <c r="G1807" s="841"/>
      <c r="H1807" s="80">
        <f>SUM(H1808:H1808)</f>
        <v>12000000</v>
      </c>
      <c r="I1807" s="80">
        <f>SUM(I1808:I1808)</f>
        <v>1500000</v>
      </c>
      <c r="J1807" s="80">
        <f>SUM(J1808:J1808)</f>
        <v>12000000</v>
      </c>
      <c r="K1807" s="80">
        <f>SUM(K1808:K1808)</f>
        <v>12000000</v>
      </c>
      <c r="L1807" s="80">
        <f>SUM(L1808:L1808)</f>
        <v>12000000</v>
      </c>
      <c r="M1807" s="789">
        <f t="shared" si="390"/>
        <v>36000000</v>
      </c>
    </row>
    <row r="1808" spans="1:13" x14ac:dyDescent="0.45">
      <c r="A1808" s="790">
        <v>22020802</v>
      </c>
      <c r="B1808" s="791"/>
      <c r="C1808" s="792"/>
      <c r="D1808" s="792"/>
      <c r="E1808" s="791"/>
      <c r="F1808" s="793" t="s">
        <v>55</v>
      </c>
      <c r="G1808" s="842"/>
      <c r="H1808" s="81">
        <v>12000000</v>
      </c>
      <c r="I1808" s="81">
        <v>1500000</v>
      </c>
      <c r="J1808" s="81">
        <v>12000000</v>
      </c>
      <c r="K1808" s="81">
        <v>12000000</v>
      </c>
      <c r="L1808" s="81">
        <v>12000000</v>
      </c>
      <c r="M1808" s="789">
        <f t="shared" si="390"/>
        <v>36000000</v>
      </c>
    </row>
    <row r="1809" spans="1:13" x14ac:dyDescent="0.45">
      <c r="A1809" s="790">
        <v>22021001</v>
      </c>
      <c r="B1809" s="786"/>
      <c r="C1809" s="787"/>
      <c r="D1809" s="787"/>
      <c r="E1809" s="786"/>
      <c r="F1809" s="788" t="s">
        <v>57</v>
      </c>
      <c r="G1809" s="841"/>
      <c r="H1809" s="80">
        <f>SUM(H1810:H1811)</f>
        <v>3000000</v>
      </c>
      <c r="I1809" s="80">
        <f>SUM(I1810:I1811)</f>
        <v>600000</v>
      </c>
      <c r="J1809" s="80">
        <f>SUM(J1810:J1811)</f>
        <v>3000000</v>
      </c>
      <c r="K1809" s="80">
        <f>SUM(K1810:K1811)</f>
        <v>3000000</v>
      </c>
      <c r="L1809" s="80">
        <f>SUM(L1810:L1811)</f>
        <v>3000000</v>
      </c>
      <c r="M1809" s="789">
        <f t="shared" si="390"/>
        <v>9000000</v>
      </c>
    </row>
    <row r="1810" spans="1:13" x14ac:dyDescent="0.45">
      <c r="A1810" s="790">
        <v>22021008</v>
      </c>
      <c r="B1810" s="791"/>
      <c r="C1810" s="792"/>
      <c r="D1810" s="792"/>
      <c r="E1810" s="791"/>
      <c r="F1810" s="793" t="s">
        <v>63</v>
      </c>
      <c r="G1810" s="842"/>
      <c r="H1810" s="81">
        <v>2000000</v>
      </c>
      <c r="I1810" s="81">
        <v>600000</v>
      </c>
      <c r="J1810" s="81">
        <v>2000000</v>
      </c>
      <c r="K1810" s="81">
        <v>2000000</v>
      </c>
      <c r="L1810" s="81">
        <v>2000000</v>
      </c>
      <c r="M1810" s="789">
        <f t="shared" si="390"/>
        <v>6000000</v>
      </c>
    </row>
    <row r="1811" spans="1:13" x14ac:dyDescent="0.45">
      <c r="A1811" s="790">
        <v>22021009</v>
      </c>
      <c r="B1811" s="791"/>
      <c r="C1811" s="792"/>
      <c r="D1811" s="792"/>
      <c r="E1811" s="791"/>
      <c r="F1811" s="793" t="s">
        <v>64</v>
      </c>
      <c r="G1811" s="812"/>
      <c r="H1811" s="81">
        <v>1000000</v>
      </c>
      <c r="I1811" s="81"/>
      <c r="J1811" s="81">
        <v>1000000</v>
      </c>
      <c r="K1811" s="81">
        <v>1000000</v>
      </c>
      <c r="L1811" s="81">
        <v>1000000</v>
      </c>
      <c r="M1811" s="789">
        <f t="shared" si="390"/>
        <v>3000000</v>
      </c>
    </row>
    <row r="1812" spans="1:13" x14ac:dyDescent="0.45">
      <c r="A1812" s="785">
        <v>23</v>
      </c>
      <c r="B1812" s="786"/>
      <c r="C1812" s="787"/>
      <c r="D1812" s="787"/>
      <c r="E1812" s="786"/>
      <c r="F1812" s="788"/>
      <c r="G1812" s="784"/>
      <c r="H1812" s="81"/>
      <c r="I1812" s="81"/>
      <c r="J1812" s="81"/>
      <c r="K1812" s="81"/>
      <c r="L1812" s="81"/>
      <c r="M1812" s="81"/>
    </row>
    <row r="1813" spans="1:13" x14ac:dyDescent="0.45">
      <c r="A1813" s="785">
        <v>2301</v>
      </c>
      <c r="B1813" s="786"/>
      <c r="C1813" s="787"/>
      <c r="D1813" s="787"/>
      <c r="E1813" s="786"/>
      <c r="F1813" s="788" t="s">
        <v>69</v>
      </c>
      <c r="G1813" s="784"/>
      <c r="H1813" s="80">
        <f>H1814+H1827</f>
        <v>22000000</v>
      </c>
      <c r="I1813" s="80">
        <f>I1814+I1827</f>
        <v>0</v>
      </c>
      <c r="J1813" s="80">
        <f t="shared" ref="J1813:L1813" si="393">J1814+J1827</f>
        <v>25000000</v>
      </c>
      <c r="K1813" s="80">
        <f t="shared" si="393"/>
        <v>25000000</v>
      </c>
      <c r="L1813" s="80">
        <f t="shared" si="393"/>
        <v>25000000</v>
      </c>
      <c r="M1813" s="789">
        <f t="shared" ref="M1813:M1821" si="394">J1813+K1813+L1813</f>
        <v>75000000</v>
      </c>
    </row>
    <row r="1814" spans="1:13" x14ac:dyDescent="0.45">
      <c r="A1814" s="785">
        <v>230101</v>
      </c>
      <c r="B1814" s="786"/>
      <c r="C1814" s="787"/>
      <c r="D1814" s="787"/>
      <c r="E1814" s="786"/>
      <c r="F1814" s="788" t="s">
        <v>70</v>
      </c>
      <c r="G1814" s="784"/>
      <c r="H1814" s="80">
        <f t="shared" ref="H1814:L1814" si="395">H1815</f>
        <v>22000000</v>
      </c>
      <c r="I1814" s="80">
        <f t="shared" si="395"/>
        <v>0</v>
      </c>
      <c r="J1814" s="80">
        <f t="shared" si="395"/>
        <v>25000000</v>
      </c>
      <c r="K1814" s="80">
        <f t="shared" si="395"/>
        <v>25000000</v>
      </c>
      <c r="L1814" s="80">
        <f t="shared" si="395"/>
        <v>25000000</v>
      </c>
      <c r="M1814" s="789">
        <f t="shared" si="394"/>
        <v>75000000</v>
      </c>
    </row>
    <row r="1815" spans="1:13" x14ac:dyDescent="0.45">
      <c r="A1815" s="790">
        <v>23010101</v>
      </c>
      <c r="B1815" s="786"/>
      <c r="C1815" s="787"/>
      <c r="D1815" s="787"/>
      <c r="E1815" s="786"/>
      <c r="F1815" s="788" t="s">
        <v>71</v>
      </c>
      <c r="G1815" s="784"/>
      <c r="H1815" s="80">
        <f>SUM(H1816:H1821)</f>
        <v>22000000</v>
      </c>
      <c r="I1815" s="80">
        <f>SUM(I1816:I1821)</f>
        <v>0</v>
      </c>
      <c r="J1815" s="80">
        <f>SUM(J1816:J1821)</f>
        <v>25000000</v>
      </c>
      <c r="K1815" s="80">
        <f>SUM(K1816:K1821)</f>
        <v>25000000</v>
      </c>
      <c r="L1815" s="80">
        <f>SUM(L1816:L1821)</f>
        <v>25000000</v>
      </c>
      <c r="M1815" s="789">
        <f t="shared" si="394"/>
        <v>75000000</v>
      </c>
    </row>
    <row r="1816" spans="1:13" ht="37" x14ac:dyDescent="0.45">
      <c r="A1816" s="790">
        <v>23010112</v>
      </c>
      <c r="B1816" s="791"/>
      <c r="C1816" s="792"/>
      <c r="D1816" s="792"/>
      <c r="E1816" s="791"/>
      <c r="F1816" s="793" t="s">
        <v>232</v>
      </c>
      <c r="G1816" s="812"/>
      <c r="H1816" s="81">
        <v>10000000</v>
      </c>
      <c r="I1816" s="81"/>
      <c r="J1816" s="81">
        <v>10000000</v>
      </c>
      <c r="K1816" s="81">
        <v>10000000</v>
      </c>
      <c r="L1816" s="81">
        <v>10000000</v>
      </c>
      <c r="M1816" s="789">
        <f t="shared" si="394"/>
        <v>30000000</v>
      </c>
    </row>
    <row r="1817" spans="1:13" x14ac:dyDescent="0.45">
      <c r="A1817" s="790">
        <v>23010113</v>
      </c>
      <c r="B1817" s="791"/>
      <c r="C1817" s="792"/>
      <c r="D1817" s="792"/>
      <c r="E1817" s="791"/>
      <c r="F1817" s="793" t="s">
        <v>233</v>
      </c>
      <c r="G1817" s="812"/>
      <c r="H1817" s="81">
        <v>4000000</v>
      </c>
      <c r="I1817" s="81"/>
      <c r="J1817" s="81">
        <v>4000000</v>
      </c>
      <c r="K1817" s="81">
        <v>4000000</v>
      </c>
      <c r="L1817" s="81">
        <v>4000000</v>
      </c>
      <c r="M1817" s="789">
        <f t="shared" si="394"/>
        <v>12000000</v>
      </c>
    </row>
    <row r="1818" spans="1:13" x14ac:dyDescent="0.45">
      <c r="A1818" s="790">
        <v>23010114</v>
      </c>
      <c r="B1818" s="791"/>
      <c r="C1818" s="792"/>
      <c r="D1818" s="792"/>
      <c r="E1818" s="791"/>
      <c r="F1818" s="793" t="s">
        <v>234</v>
      </c>
      <c r="G1818" s="812"/>
      <c r="H1818" s="81">
        <v>1000000</v>
      </c>
      <c r="I1818" s="81"/>
      <c r="J1818" s="81">
        <v>1000000</v>
      </c>
      <c r="K1818" s="81">
        <v>1000000</v>
      </c>
      <c r="L1818" s="81">
        <v>1000000</v>
      </c>
      <c r="M1818" s="789">
        <f t="shared" si="394"/>
        <v>3000000</v>
      </c>
    </row>
    <row r="1819" spans="1:13" x14ac:dyDescent="0.45">
      <c r="A1819" s="790">
        <v>23010115</v>
      </c>
      <c r="B1819" s="791"/>
      <c r="C1819" s="792"/>
      <c r="D1819" s="792"/>
      <c r="E1819" s="791"/>
      <c r="F1819" s="793" t="s">
        <v>235</v>
      </c>
      <c r="G1819" s="812"/>
      <c r="H1819" s="81">
        <v>5000000</v>
      </c>
      <c r="I1819" s="81"/>
      <c r="J1819" s="81">
        <v>5000000</v>
      </c>
      <c r="K1819" s="81">
        <v>5000000</v>
      </c>
      <c r="L1819" s="81">
        <v>5000000</v>
      </c>
      <c r="M1819" s="789">
        <f t="shared" si="394"/>
        <v>15000000</v>
      </c>
    </row>
    <row r="1820" spans="1:13" x14ac:dyDescent="0.45">
      <c r="A1820" s="790">
        <v>23010117</v>
      </c>
      <c r="B1820" s="791"/>
      <c r="C1820" s="792"/>
      <c r="D1820" s="792"/>
      <c r="E1820" s="791"/>
      <c r="F1820" s="793" t="s">
        <v>283</v>
      </c>
      <c r="G1820" s="812"/>
      <c r="H1820" s="81">
        <v>2000000</v>
      </c>
      <c r="I1820" s="81"/>
      <c r="J1820" s="81">
        <v>2000000</v>
      </c>
      <c r="K1820" s="81">
        <v>2000000</v>
      </c>
      <c r="L1820" s="81">
        <v>2000000</v>
      </c>
      <c r="M1820" s="789">
        <f t="shared" si="394"/>
        <v>6000000</v>
      </c>
    </row>
    <row r="1821" spans="1:13" x14ac:dyDescent="0.45">
      <c r="A1821" s="790">
        <v>23010118</v>
      </c>
      <c r="B1821" s="791"/>
      <c r="C1821" s="792"/>
      <c r="D1821" s="792"/>
      <c r="E1821" s="791"/>
      <c r="F1821" s="793" t="s">
        <v>285</v>
      </c>
      <c r="G1821" s="812"/>
      <c r="H1821" s="81" t="s">
        <v>1369</v>
      </c>
      <c r="I1821" s="81"/>
      <c r="J1821" s="81">
        <v>3000000</v>
      </c>
      <c r="K1821" s="81">
        <v>3000000</v>
      </c>
      <c r="L1821" s="81">
        <v>3000000</v>
      </c>
      <c r="M1821" s="789">
        <f t="shared" si="394"/>
        <v>9000000</v>
      </c>
    </row>
    <row r="1822" spans="1:13" x14ac:dyDescent="0.45">
      <c r="A1822" s="843"/>
      <c r="B1822" s="844"/>
      <c r="C1822" s="845"/>
      <c r="D1822" s="845"/>
      <c r="E1822" s="844"/>
      <c r="F1822" s="846" t="s">
        <v>85</v>
      </c>
      <c r="G1822" s="812"/>
      <c r="H1822" s="81"/>
      <c r="I1822" s="81"/>
      <c r="J1822" s="81"/>
      <c r="K1822" s="81"/>
      <c r="L1822" s="81"/>
      <c r="M1822" s="847"/>
    </row>
    <row r="1823" spans="1:13" x14ac:dyDescent="0.45">
      <c r="B1823" s="830"/>
      <c r="C1823" s="831"/>
      <c r="D1823" s="831"/>
      <c r="E1823" s="830"/>
      <c r="F1823" s="834"/>
      <c r="G1823" s="848"/>
      <c r="H1823" s="557"/>
      <c r="I1823" s="557"/>
      <c r="J1823" s="557"/>
      <c r="K1823" s="557"/>
      <c r="L1823" s="557"/>
      <c r="M1823" s="833"/>
    </row>
    <row r="1824" spans="1:13" x14ac:dyDescent="0.45">
      <c r="A1824" s="849"/>
      <c r="B1824" s="850"/>
      <c r="C1824" s="851"/>
      <c r="D1824" s="851"/>
      <c r="E1824" s="850"/>
      <c r="F1824" s="811" t="s">
        <v>19</v>
      </c>
      <c r="G1824" s="794"/>
      <c r="H1824" s="81">
        <f>SUM(H1792)</f>
        <v>176800254</v>
      </c>
      <c r="I1824" s="81">
        <f t="shared" ref="I1824:L1824" si="396">SUM(I1792)</f>
        <v>231221125.84</v>
      </c>
      <c r="J1824" s="81">
        <f t="shared" si="396"/>
        <v>281555855.45000005</v>
      </c>
      <c r="K1824" s="81">
        <f t="shared" si="396"/>
        <v>281555855.44999999</v>
      </c>
      <c r="L1824" s="81">
        <f t="shared" si="396"/>
        <v>281555855.44999999</v>
      </c>
      <c r="M1824" s="852">
        <f>SUM(J1824:L1824)</f>
        <v>844667566.35000014</v>
      </c>
    </row>
    <row r="1825" spans="1:13" x14ac:dyDescent="0.45">
      <c r="A1825" s="785"/>
      <c r="B1825" s="791"/>
      <c r="C1825" s="792"/>
      <c r="D1825" s="792"/>
      <c r="E1825" s="791"/>
      <c r="F1825" s="793" t="s">
        <v>27</v>
      </c>
      <c r="G1825" s="842"/>
      <c r="H1825" s="81">
        <f>SUM(H1800)</f>
        <v>30000000</v>
      </c>
      <c r="I1825" s="81">
        <f>SUM(I1800)</f>
        <v>4500000</v>
      </c>
      <c r="J1825" s="81">
        <f t="shared" ref="J1825:L1825" si="397">SUM(J1800)</f>
        <v>30000000</v>
      </c>
      <c r="K1825" s="81">
        <f t="shared" si="397"/>
        <v>30000000</v>
      </c>
      <c r="L1825" s="81">
        <f t="shared" si="397"/>
        <v>30000000</v>
      </c>
      <c r="M1825" s="789">
        <f t="shared" ref="M1825:M1828" si="398">SUM(J1825:L1825)</f>
        <v>90000000</v>
      </c>
    </row>
    <row r="1826" spans="1:13" x14ac:dyDescent="0.45">
      <c r="A1826" s="785"/>
      <c r="B1826" s="791"/>
      <c r="C1826" s="792"/>
      <c r="D1826" s="792"/>
      <c r="E1826" s="791"/>
      <c r="F1826" s="793" t="s">
        <v>238</v>
      </c>
      <c r="G1826" s="842"/>
      <c r="H1826" s="81">
        <f>SUM(H1813)</f>
        <v>22000000</v>
      </c>
      <c r="I1826" s="81">
        <f t="shared" ref="I1826:L1826" si="399">SUM(I1813)</f>
        <v>0</v>
      </c>
      <c r="J1826" s="81">
        <f t="shared" si="399"/>
        <v>25000000</v>
      </c>
      <c r="K1826" s="81">
        <f t="shared" si="399"/>
        <v>25000000</v>
      </c>
      <c r="L1826" s="81">
        <f t="shared" si="399"/>
        <v>25000000</v>
      </c>
      <c r="M1826" s="789">
        <f t="shared" si="398"/>
        <v>75000000</v>
      </c>
    </row>
    <row r="1827" spans="1:13" x14ac:dyDescent="0.45">
      <c r="A1827" s="785"/>
      <c r="B1827" s="786"/>
      <c r="C1827" s="787"/>
      <c r="D1827" s="787"/>
      <c r="E1827" s="786"/>
      <c r="F1827" s="788"/>
      <c r="G1827" s="784"/>
      <c r="H1827" s="80"/>
      <c r="I1827" s="80"/>
      <c r="J1827" s="80"/>
      <c r="K1827" s="80"/>
      <c r="L1827" s="80"/>
      <c r="M1827" s="789">
        <f t="shared" si="398"/>
        <v>0</v>
      </c>
    </row>
    <row r="1828" spans="1:13" x14ac:dyDescent="0.45">
      <c r="A1828" s="785"/>
      <c r="B1828" s="786"/>
      <c r="C1828" s="787"/>
      <c r="D1828" s="787"/>
      <c r="E1828" s="786"/>
      <c r="F1828" s="788" t="s">
        <v>88</v>
      </c>
      <c r="G1828" s="789"/>
      <c r="H1828" s="80">
        <f>SUM(H1824:H1826)</f>
        <v>228800254</v>
      </c>
      <c r="I1828" s="80">
        <f t="shared" ref="I1828:L1828" si="400">SUM(I1824:I1826)</f>
        <v>235721125.84</v>
      </c>
      <c r="J1828" s="80">
        <f t="shared" si="400"/>
        <v>336555855.45000005</v>
      </c>
      <c r="K1828" s="80">
        <f t="shared" si="400"/>
        <v>336555855.44999999</v>
      </c>
      <c r="L1828" s="80">
        <f t="shared" si="400"/>
        <v>336555855.44999999</v>
      </c>
      <c r="M1828" s="789">
        <f t="shared" si="398"/>
        <v>1009667566.3500001</v>
      </c>
    </row>
    <row r="1831" spans="1:13" x14ac:dyDescent="0.45">
      <c r="A1831" s="931" t="s">
        <v>0</v>
      </c>
      <c r="B1831" s="931"/>
      <c r="C1831" s="931"/>
      <c r="D1831" s="931"/>
      <c r="E1831" s="931"/>
      <c r="F1831" s="931"/>
      <c r="G1831" s="931"/>
      <c r="H1831" s="931"/>
      <c r="I1831" s="931"/>
      <c r="J1831" s="931"/>
      <c r="K1831" s="931"/>
      <c r="L1831" s="931"/>
      <c r="M1831" s="931"/>
    </row>
    <row r="1832" spans="1:13" x14ac:dyDescent="0.45">
      <c r="A1832" s="930" t="s">
        <v>1370</v>
      </c>
      <c r="B1832" s="930"/>
      <c r="C1832" s="930"/>
      <c r="D1832" s="930"/>
      <c r="E1832" s="930"/>
      <c r="F1832" s="930"/>
      <c r="G1832" s="930"/>
      <c r="H1832" s="930"/>
      <c r="I1832" s="930"/>
      <c r="J1832" s="930"/>
      <c r="K1832" s="930"/>
      <c r="L1832" s="930"/>
      <c r="M1832" s="930"/>
    </row>
    <row r="1833" spans="1:13" ht="74" x14ac:dyDescent="0.45">
      <c r="A1833" s="781" t="s">
        <v>1</v>
      </c>
      <c r="B1833" s="781" t="s">
        <v>2</v>
      </c>
      <c r="C1833" s="781" t="s">
        <v>3</v>
      </c>
      <c r="D1833" s="781" t="s">
        <v>4</v>
      </c>
      <c r="E1833" s="781" t="s">
        <v>5</v>
      </c>
      <c r="F1833" s="783" t="s">
        <v>6</v>
      </c>
      <c r="G1833" s="781" t="s">
        <v>7</v>
      </c>
      <c r="H1833" s="781" t="s">
        <v>8</v>
      </c>
      <c r="I1833" s="781"/>
      <c r="J1833" s="781" t="s">
        <v>9</v>
      </c>
      <c r="K1833" s="781" t="s">
        <v>10</v>
      </c>
      <c r="L1833" s="781" t="s">
        <v>11</v>
      </c>
      <c r="M1833" s="784" t="s">
        <v>12</v>
      </c>
    </row>
    <row r="1834" spans="1:13" x14ac:dyDescent="0.45">
      <c r="A1834" s="785">
        <v>1</v>
      </c>
      <c r="B1834" s="786"/>
      <c r="C1834" s="786"/>
      <c r="D1834" s="787"/>
      <c r="E1834" s="786"/>
      <c r="F1834" s="783" t="s">
        <v>13</v>
      </c>
      <c r="G1834" s="853"/>
      <c r="H1834" s="853"/>
      <c r="I1834" s="853"/>
      <c r="J1834" s="853"/>
      <c r="K1834" s="853"/>
      <c r="L1834" s="853"/>
      <c r="M1834" s="789">
        <f>J1834+K1834+L1834</f>
        <v>0</v>
      </c>
    </row>
    <row r="1835" spans="1:13" x14ac:dyDescent="0.45">
      <c r="A1835" s="783">
        <v>1202</v>
      </c>
      <c r="B1835" s="810"/>
      <c r="C1835" s="810"/>
      <c r="D1835" s="787"/>
      <c r="E1835" s="810"/>
      <c r="F1835" s="788" t="s">
        <v>15</v>
      </c>
      <c r="G1835" s="789">
        <f>G1836</f>
        <v>12000000</v>
      </c>
      <c r="H1835" s="853">
        <f t="shared" ref="H1835:L1835" si="401">H1836</f>
        <v>0</v>
      </c>
      <c r="I1835" s="853">
        <f t="shared" si="401"/>
        <v>0</v>
      </c>
      <c r="J1835" s="789">
        <f t="shared" si="401"/>
        <v>12000000</v>
      </c>
      <c r="K1835" s="789">
        <f t="shared" si="401"/>
        <v>12000000</v>
      </c>
      <c r="L1835" s="789">
        <f t="shared" si="401"/>
        <v>12000000</v>
      </c>
      <c r="M1835" s="789">
        <f t="shared" ref="M1835:M1837" si="402">J1835+K1835+L1835</f>
        <v>36000000</v>
      </c>
    </row>
    <row r="1836" spans="1:13" x14ac:dyDescent="0.45">
      <c r="A1836" s="785">
        <v>120204</v>
      </c>
      <c r="B1836" s="786"/>
      <c r="C1836" s="786"/>
      <c r="D1836" s="787"/>
      <c r="E1836" s="786"/>
      <c r="F1836" s="788" t="s">
        <v>16</v>
      </c>
      <c r="G1836" s="789">
        <f>SUM(G1837:G1837)</f>
        <v>12000000</v>
      </c>
      <c r="H1836" s="853">
        <f>SUM(H1837:H1837)</f>
        <v>0</v>
      </c>
      <c r="I1836" s="853"/>
      <c r="J1836" s="789">
        <f>SUM(J1837:J1837)</f>
        <v>12000000</v>
      </c>
      <c r="K1836" s="789">
        <f>SUM(K1837:K1837)</f>
        <v>12000000</v>
      </c>
      <c r="L1836" s="789">
        <f>SUM(L1837:L1837)</f>
        <v>12000000</v>
      </c>
      <c r="M1836" s="789">
        <f t="shared" si="402"/>
        <v>36000000</v>
      </c>
    </row>
    <row r="1837" spans="1:13" x14ac:dyDescent="0.45">
      <c r="A1837" s="790">
        <v>12020413</v>
      </c>
      <c r="B1837" s="791"/>
      <c r="C1837" s="791"/>
      <c r="D1837" s="792"/>
      <c r="E1837" s="791"/>
      <c r="F1837" s="793" t="s">
        <v>1371</v>
      </c>
      <c r="G1837" s="794">
        <v>12000000</v>
      </c>
      <c r="H1837" s="854"/>
      <c r="I1837" s="854"/>
      <c r="J1837" s="794">
        <v>12000000</v>
      </c>
      <c r="K1837" s="794">
        <v>12000000</v>
      </c>
      <c r="L1837" s="794">
        <v>12000000</v>
      </c>
      <c r="M1837" s="789">
        <f t="shared" si="402"/>
        <v>36000000</v>
      </c>
    </row>
    <row r="1838" spans="1:13" x14ac:dyDescent="0.45">
      <c r="A1838" s="790"/>
      <c r="B1838" s="791"/>
      <c r="C1838" s="792"/>
      <c r="D1838" s="792"/>
      <c r="E1838" s="791"/>
      <c r="F1838" s="793"/>
      <c r="G1838" s="311"/>
      <c r="H1838" s="311"/>
      <c r="I1838" s="311"/>
      <c r="J1838" s="311"/>
      <c r="K1838" s="311"/>
      <c r="L1838" s="311"/>
      <c r="M1838" s="81"/>
    </row>
    <row r="1839" spans="1:13" x14ac:dyDescent="0.45">
      <c r="A1839" s="785">
        <v>2</v>
      </c>
      <c r="B1839" s="786"/>
      <c r="C1839" s="787"/>
      <c r="D1839" s="855" t="s">
        <v>1372</v>
      </c>
      <c r="E1839" s="786"/>
      <c r="F1839" s="788" t="s">
        <v>18</v>
      </c>
      <c r="G1839" s="358">
        <f>G1840+G1848+G1866</f>
        <v>429164181.63999999</v>
      </c>
      <c r="H1839" s="358">
        <f>H1840+H1848+H1866</f>
        <v>284607235.89999998</v>
      </c>
      <c r="I1839" s="358"/>
      <c r="J1839" s="358">
        <f>J1840+J1849+J1866</f>
        <v>653844645.93999982</v>
      </c>
      <c r="K1839" s="358">
        <f>K1840+K1849+K1866</f>
        <v>661844645.94000006</v>
      </c>
      <c r="L1839" s="358">
        <f t="shared" ref="L1839" si="403">L1840+L1849+L1866</f>
        <v>671844645.94000006</v>
      </c>
      <c r="M1839" s="789">
        <f>J1839+K1839+L1839</f>
        <v>1987533937.8199999</v>
      </c>
    </row>
    <row r="1840" spans="1:13" x14ac:dyDescent="0.45">
      <c r="A1840" s="785">
        <v>21</v>
      </c>
      <c r="B1840" s="786"/>
      <c r="C1840" s="787"/>
      <c r="D1840" s="855" t="s">
        <v>1373</v>
      </c>
      <c r="E1840" s="786"/>
      <c r="F1840" s="788" t="s">
        <v>19</v>
      </c>
      <c r="G1840" s="358">
        <v>374164181.63999999</v>
      </c>
      <c r="H1840" s="358">
        <v>284607235.89999998</v>
      </c>
      <c r="I1840" s="358">
        <v>0</v>
      </c>
      <c r="J1840" s="358">
        <v>598844645.93999982</v>
      </c>
      <c r="K1840" s="358">
        <v>598844645.94000006</v>
      </c>
      <c r="L1840" s="358">
        <v>598844645.94000006</v>
      </c>
      <c r="M1840" s="789">
        <f t="shared" ref="M1840:M1864" si="404">J1840+K1840+L1840</f>
        <v>1796533937.8199999</v>
      </c>
    </row>
    <row r="1841" spans="1:13" x14ac:dyDescent="0.45">
      <c r="A1841" s="785">
        <v>2101</v>
      </c>
      <c r="B1841" s="786"/>
      <c r="C1841" s="787"/>
      <c r="D1841" s="855" t="s">
        <v>1374</v>
      </c>
      <c r="E1841" s="786"/>
      <c r="F1841" s="788" t="s">
        <v>20</v>
      </c>
      <c r="G1841" s="358">
        <v>301871460</v>
      </c>
      <c r="H1841" s="358">
        <v>284607235.89999998</v>
      </c>
      <c r="I1841" s="358"/>
      <c r="J1841" s="358">
        <v>445217658.09999985</v>
      </c>
      <c r="K1841" s="358">
        <v>445217658.10000002</v>
      </c>
      <c r="L1841" s="358">
        <v>445217658.10000002</v>
      </c>
      <c r="M1841" s="789">
        <f t="shared" si="404"/>
        <v>1335652974.2999997</v>
      </c>
    </row>
    <row r="1842" spans="1:13" x14ac:dyDescent="0.45">
      <c r="A1842" s="785">
        <v>210101</v>
      </c>
      <c r="B1842" s="786"/>
      <c r="C1842" s="787"/>
      <c r="D1842" s="855" t="s">
        <v>1375</v>
      </c>
      <c r="E1842" s="786"/>
      <c r="F1842" s="788" t="s">
        <v>21</v>
      </c>
      <c r="G1842" s="358">
        <v>301871460</v>
      </c>
      <c r="H1842" s="358">
        <v>284607235.89999998</v>
      </c>
      <c r="I1842" s="358">
        <v>0</v>
      </c>
      <c r="J1842" s="358">
        <v>445217658.09999985</v>
      </c>
      <c r="K1842" s="358">
        <v>445217658.10000002</v>
      </c>
      <c r="L1842" s="358">
        <v>445217658.10000002</v>
      </c>
      <c r="M1842" s="789">
        <f t="shared" si="404"/>
        <v>1335652974.2999997</v>
      </c>
    </row>
    <row r="1843" spans="1:13" x14ac:dyDescent="0.45">
      <c r="A1843" s="790">
        <v>21010101</v>
      </c>
      <c r="B1843" s="791"/>
      <c r="C1843" s="792"/>
      <c r="D1843" s="856" t="s">
        <v>1376</v>
      </c>
      <c r="E1843" s="791"/>
      <c r="F1843" s="793" t="s">
        <v>20</v>
      </c>
      <c r="G1843" s="311">
        <v>301871460</v>
      </c>
      <c r="H1843" s="311">
        <v>284607235.89999998</v>
      </c>
      <c r="I1843" s="311"/>
      <c r="J1843" s="311">
        <v>445217658.09999985</v>
      </c>
      <c r="K1843" s="311">
        <v>445217658.10000002</v>
      </c>
      <c r="L1843" s="311">
        <v>445217658.10000002</v>
      </c>
      <c r="M1843" s="789">
        <f t="shared" si="404"/>
        <v>1335652974.2999997</v>
      </c>
    </row>
    <row r="1844" spans="1:13" x14ac:dyDescent="0.45">
      <c r="A1844" s="785">
        <v>2102</v>
      </c>
      <c r="B1844" s="786"/>
      <c r="C1844" s="787"/>
      <c r="D1844" s="855" t="s">
        <v>1377</v>
      </c>
      <c r="E1844" s="786"/>
      <c r="F1844" s="788" t="s">
        <v>22</v>
      </c>
      <c r="G1844" s="358">
        <v>0</v>
      </c>
      <c r="H1844" s="358">
        <v>0</v>
      </c>
      <c r="I1844" s="358">
        <v>0</v>
      </c>
      <c r="J1844" s="358">
        <v>0</v>
      </c>
      <c r="K1844" s="358">
        <v>0</v>
      </c>
      <c r="L1844" s="358">
        <v>0</v>
      </c>
      <c r="M1844" s="789">
        <f t="shared" si="404"/>
        <v>0</v>
      </c>
    </row>
    <row r="1845" spans="1:13" x14ac:dyDescent="0.45">
      <c r="A1845" s="785">
        <v>210201</v>
      </c>
      <c r="B1845" s="786"/>
      <c r="C1845" s="787"/>
      <c r="D1845" s="855" t="s">
        <v>1378</v>
      </c>
      <c r="E1845" s="786"/>
      <c r="F1845" s="788" t="s">
        <v>23</v>
      </c>
      <c r="G1845" s="358">
        <v>72292721.640000001</v>
      </c>
      <c r="H1845" s="358">
        <v>0</v>
      </c>
      <c r="I1845" s="358">
        <v>0</v>
      </c>
      <c r="J1845" s="358">
        <v>153626987.84</v>
      </c>
      <c r="K1845" s="358">
        <v>153626987.84</v>
      </c>
      <c r="L1845" s="358">
        <v>153626987.84</v>
      </c>
      <c r="M1845" s="789">
        <f t="shared" si="404"/>
        <v>460880963.51999998</v>
      </c>
    </row>
    <row r="1846" spans="1:13" x14ac:dyDescent="0.45">
      <c r="A1846" s="790">
        <v>21020101</v>
      </c>
      <c r="B1846" s="791"/>
      <c r="C1846" s="792"/>
      <c r="D1846" s="856" t="s">
        <v>1379</v>
      </c>
      <c r="E1846" s="791"/>
      <c r="F1846" s="793" t="s">
        <v>24</v>
      </c>
      <c r="G1846" s="311">
        <v>66592721.640000001</v>
      </c>
      <c r="H1846" s="311"/>
      <c r="I1846" s="311"/>
      <c r="J1846" s="311">
        <v>148076987.84</v>
      </c>
      <c r="K1846" s="311">
        <v>148076987.84</v>
      </c>
      <c r="L1846" s="311">
        <v>148076987.84</v>
      </c>
      <c r="M1846" s="789">
        <f t="shared" si="404"/>
        <v>444230963.51999998</v>
      </c>
    </row>
    <row r="1847" spans="1:13" x14ac:dyDescent="0.45">
      <c r="A1847" s="790">
        <v>21020102</v>
      </c>
      <c r="B1847" s="791"/>
      <c r="C1847" s="792"/>
      <c r="D1847" s="856" t="s">
        <v>1380</v>
      </c>
      <c r="E1847" s="791"/>
      <c r="F1847" s="793" t="s">
        <v>25</v>
      </c>
      <c r="G1847" s="311">
        <v>5700000</v>
      </c>
      <c r="H1847" s="311"/>
      <c r="I1847" s="311"/>
      <c r="J1847" s="311">
        <v>5550000</v>
      </c>
      <c r="K1847" s="311">
        <v>5550000</v>
      </c>
      <c r="L1847" s="311">
        <v>5550000</v>
      </c>
      <c r="M1847" s="789">
        <f t="shared" si="404"/>
        <v>16650000</v>
      </c>
    </row>
    <row r="1848" spans="1:13" x14ac:dyDescent="0.45">
      <c r="A1848" s="785">
        <v>22</v>
      </c>
      <c r="B1848" s="786"/>
      <c r="C1848" s="787"/>
      <c r="D1848" s="855" t="s">
        <v>1381</v>
      </c>
      <c r="E1848" s="786"/>
      <c r="F1848" s="788" t="s">
        <v>26</v>
      </c>
      <c r="G1848" s="358">
        <v>30000000</v>
      </c>
      <c r="H1848" s="358"/>
      <c r="I1848" s="358"/>
      <c r="J1848" s="358"/>
      <c r="K1848" s="358"/>
      <c r="L1848" s="358"/>
      <c r="M1848" s="789">
        <f t="shared" si="404"/>
        <v>0</v>
      </c>
    </row>
    <row r="1849" spans="1:13" x14ac:dyDescent="0.45">
      <c r="A1849" s="785">
        <v>2202</v>
      </c>
      <c r="B1849" s="786"/>
      <c r="C1849" s="787"/>
      <c r="D1849" s="855" t="s">
        <v>1382</v>
      </c>
      <c r="E1849" s="786"/>
      <c r="F1849" s="788" t="s">
        <v>27</v>
      </c>
      <c r="G1849" s="358">
        <f>G1850+G1853+G1855+G1857+G1862</f>
        <v>30000000</v>
      </c>
      <c r="H1849" s="358">
        <f t="shared" ref="H1849:L1849" si="405">H1850+H1853+H1855+H1857+H1862</f>
        <v>0</v>
      </c>
      <c r="I1849" s="358">
        <f t="shared" si="405"/>
        <v>0</v>
      </c>
      <c r="J1849" s="358">
        <f t="shared" si="405"/>
        <v>30000000</v>
      </c>
      <c r="K1849" s="358">
        <f t="shared" si="405"/>
        <v>30000000</v>
      </c>
      <c r="L1849" s="358">
        <f t="shared" si="405"/>
        <v>30000000</v>
      </c>
      <c r="M1849" s="789">
        <f t="shared" si="404"/>
        <v>90000000</v>
      </c>
    </row>
    <row r="1850" spans="1:13" x14ac:dyDescent="0.45">
      <c r="A1850" s="785">
        <v>220201</v>
      </c>
      <c r="B1850" s="786"/>
      <c r="C1850" s="787"/>
      <c r="D1850" s="855" t="s">
        <v>1383</v>
      </c>
      <c r="E1850" s="786"/>
      <c r="F1850" s="788" t="s">
        <v>28</v>
      </c>
      <c r="G1850" s="358">
        <f>SUM(G1851:G1852)</f>
        <v>6900000</v>
      </c>
      <c r="H1850" s="358">
        <f>SUM(H1851:H1852)</f>
        <v>0</v>
      </c>
      <c r="I1850" s="358"/>
      <c r="J1850" s="358">
        <f>SUM(J1851:J1852)</f>
        <v>6900000</v>
      </c>
      <c r="K1850" s="358">
        <f>SUM(K1851:K1852)</f>
        <v>6900000</v>
      </c>
      <c r="L1850" s="358">
        <f>SUM(L1851:L1852)</f>
        <v>6900000</v>
      </c>
      <c r="M1850" s="789">
        <f t="shared" si="404"/>
        <v>20700000</v>
      </c>
    </row>
    <row r="1851" spans="1:13" x14ac:dyDescent="0.45">
      <c r="A1851" s="790">
        <v>22020101</v>
      </c>
      <c r="B1851" s="791"/>
      <c r="C1851" s="792"/>
      <c r="D1851" s="856" t="s">
        <v>975</v>
      </c>
      <c r="E1851" s="791"/>
      <c r="F1851" s="793" t="s">
        <v>29</v>
      </c>
      <c r="G1851" s="311">
        <v>4000000</v>
      </c>
      <c r="H1851" s="311"/>
      <c r="I1851" s="311"/>
      <c r="J1851" s="311">
        <v>4000000</v>
      </c>
      <c r="K1851" s="311">
        <v>4000000</v>
      </c>
      <c r="L1851" s="311">
        <v>4000000</v>
      </c>
      <c r="M1851" s="789">
        <f t="shared" si="404"/>
        <v>12000000</v>
      </c>
    </row>
    <row r="1852" spans="1:13" x14ac:dyDescent="0.45">
      <c r="A1852" s="790">
        <v>22020102</v>
      </c>
      <c r="B1852" s="791"/>
      <c r="C1852" s="792"/>
      <c r="D1852" s="856" t="s">
        <v>976</v>
      </c>
      <c r="E1852" s="791"/>
      <c r="F1852" s="793" t="s">
        <v>30</v>
      </c>
      <c r="G1852" s="311">
        <v>2900000</v>
      </c>
      <c r="H1852" s="311"/>
      <c r="I1852" s="311"/>
      <c r="J1852" s="311">
        <v>2900000</v>
      </c>
      <c r="K1852" s="311">
        <v>2900000</v>
      </c>
      <c r="L1852" s="311">
        <v>2900000</v>
      </c>
      <c r="M1852" s="789">
        <f t="shared" si="404"/>
        <v>8700000</v>
      </c>
    </row>
    <row r="1853" spans="1:13" x14ac:dyDescent="0.45">
      <c r="A1853" s="785">
        <v>220202</v>
      </c>
      <c r="B1853" s="786"/>
      <c r="C1853" s="787"/>
      <c r="D1853" s="855" t="s">
        <v>1384</v>
      </c>
      <c r="E1853" s="786"/>
      <c r="F1853" s="788" t="s">
        <v>31</v>
      </c>
      <c r="G1853" s="358">
        <f>SUM(G1854:G1854)</f>
        <v>4000000</v>
      </c>
      <c r="H1853" s="358">
        <f>SUM(H1854:H1854)</f>
        <v>0</v>
      </c>
      <c r="I1853" s="358"/>
      <c r="J1853" s="358">
        <v>4000000</v>
      </c>
      <c r="K1853" s="358">
        <f>SUM(K1854:K1854)</f>
        <v>4000000</v>
      </c>
      <c r="L1853" s="358">
        <f>SUM(L1854:L1854)</f>
        <v>4000000</v>
      </c>
      <c r="M1853" s="789">
        <f t="shared" si="404"/>
        <v>12000000</v>
      </c>
    </row>
    <row r="1854" spans="1:13" x14ac:dyDescent="0.45">
      <c r="A1854" s="790">
        <v>22020201</v>
      </c>
      <c r="B1854" s="791"/>
      <c r="C1854" s="792"/>
      <c r="D1854" s="856" t="s">
        <v>1385</v>
      </c>
      <c r="E1854" s="791"/>
      <c r="F1854" s="793" t="s">
        <v>32</v>
      </c>
      <c r="G1854" s="311">
        <v>4000000</v>
      </c>
      <c r="H1854" s="311"/>
      <c r="I1854" s="311"/>
      <c r="J1854" s="311">
        <v>4000000</v>
      </c>
      <c r="K1854" s="311">
        <v>4000000</v>
      </c>
      <c r="L1854" s="311">
        <v>4000000</v>
      </c>
      <c r="M1854" s="789">
        <f t="shared" si="404"/>
        <v>12000000</v>
      </c>
    </row>
    <row r="1855" spans="1:13" x14ac:dyDescent="0.45">
      <c r="A1855" s="785">
        <v>220203</v>
      </c>
      <c r="B1855" s="786"/>
      <c r="C1855" s="787"/>
      <c r="D1855" s="855" t="s">
        <v>1386</v>
      </c>
      <c r="E1855" s="786"/>
      <c r="F1855" s="788" t="s">
        <v>37</v>
      </c>
      <c r="G1855" s="358">
        <f>SUM(G1856:G1856)</f>
        <v>1000000</v>
      </c>
      <c r="H1855" s="358">
        <f>SUM(H1856:H1856)</f>
        <v>0</v>
      </c>
      <c r="I1855" s="358"/>
      <c r="J1855" s="358">
        <f>SUM(J1856:J1856)</f>
        <v>1000000</v>
      </c>
      <c r="K1855" s="358">
        <f>SUM(K1856:K1856)</f>
        <v>1000000</v>
      </c>
      <c r="L1855" s="358">
        <f>SUM(L1856:L1856)</f>
        <v>1000000</v>
      </c>
      <c r="M1855" s="789">
        <f t="shared" si="404"/>
        <v>3000000</v>
      </c>
    </row>
    <row r="1856" spans="1:13" ht="37" x14ac:dyDescent="0.45">
      <c r="A1856" s="790">
        <v>22020301</v>
      </c>
      <c r="B1856" s="791"/>
      <c r="C1856" s="792"/>
      <c r="D1856" s="856" t="s">
        <v>979</v>
      </c>
      <c r="E1856" s="791"/>
      <c r="F1856" s="793" t="s">
        <v>38</v>
      </c>
      <c r="G1856" s="311">
        <v>1000000</v>
      </c>
      <c r="H1856" s="311"/>
      <c r="I1856" s="311"/>
      <c r="J1856" s="311">
        <v>1000000</v>
      </c>
      <c r="K1856" s="311">
        <v>1000000</v>
      </c>
      <c r="L1856" s="311">
        <v>1000000</v>
      </c>
      <c r="M1856" s="789">
        <f t="shared" si="404"/>
        <v>3000000</v>
      </c>
    </row>
    <row r="1857" spans="1:13" x14ac:dyDescent="0.45">
      <c r="A1857" s="785">
        <v>220204</v>
      </c>
      <c r="B1857" s="786"/>
      <c r="C1857" s="787"/>
      <c r="D1857" s="855" t="s">
        <v>1387</v>
      </c>
      <c r="E1857" s="786"/>
      <c r="F1857" s="788" t="s">
        <v>42</v>
      </c>
      <c r="G1857" s="358">
        <f>SUM(G1858:G1861)</f>
        <v>14500000</v>
      </c>
      <c r="H1857" s="358">
        <f>SUM(H1858:H1861)</f>
        <v>0</v>
      </c>
      <c r="I1857" s="358"/>
      <c r="J1857" s="358">
        <f>SUM(J1858:J1861)</f>
        <v>14500000</v>
      </c>
      <c r="K1857" s="358">
        <f>SUM(K1858:K1861)</f>
        <v>14500000</v>
      </c>
      <c r="L1857" s="358">
        <f>SUM(L1858:L1861)</f>
        <v>14500000</v>
      </c>
      <c r="M1857" s="789">
        <f t="shared" si="404"/>
        <v>43500000</v>
      </c>
    </row>
    <row r="1858" spans="1:13" ht="37" x14ac:dyDescent="0.45">
      <c r="A1858" s="790">
        <v>22020401</v>
      </c>
      <c r="B1858" s="791"/>
      <c r="C1858" s="792"/>
      <c r="D1858" s="856" t="s">
        <v>982</v>
      </c>
      <c r="E1858" s="791"/>
      <c r="F1858" s="793" t="s">
        <v>43</v>
      </c>
      <c r="G1858" s="311">
        <v>5000000</v>
      </c>
      <c r="H1858" s="311"/>
      <c r="I1858" s="311"/>
      <c r="J1858" s="311">
        <v>5000000</v>
      </c>
      <c r="K1858" s="311">
        <v>5000000</v>
      </c>
      <c r="L1858" s="311">
        <v>5000000</v>
      </c>
      <c r="M1858" s="789">
        <f t="shared" si="404"/>
        <v>15000000</v>
      </c>
    </row>
    <row r="1859" spans="1:13" x14ac:dyDescent="0.45">
      <c r="A1859" s="790">
        <v>22020402</v>
      </c>
      <c r="B1859" s="791"/>
      <c r="C1859" s="792"/>
      <c r="D1859" s="856" t="s">
        <v>983</v>
      </c>
      <c r="E1859" s="791"/>
      <c r="F1859" s="793" t="s">
        <v>44</v>
      </c>
      <c r="G1859" s="311">
        <v>3500000</v>
      </c>
      <c r="H1859" s="311"/>
      <c r="I1859" s="311"/>
      <c r="J1859" s="311">
        <v>3500000</v>
      </c>
      <c r="K1859" s="311">
        <v>3500000</v>
      </c>
      <c r="L1859" s="311">
        <v>3500000</v>
      </c>
      <c r="M1859" s="789">
        <f t="shared" si="404"/>
        <v>10500000</v>
      </c>
    </row>
    <row r="1860" spans="1:13" x14ac:dyDescent="0.45">
      <c r="A1860" s="790">
        <v>22020405</v>
      </c>
      <c r="B1860" s="791"/>
      <c r="C1860" s="792"/>
      <c r="D1860" s="856" t="s">
        <v>985</v>
      </c>
      <c r="E1860" s="791"/>
      <c r="F1860" s="793" t="s">
        <v>47</v>
      </c>
      <c r="G1860" s="311">
        <v>2500000</v>
      </c>
      <c r="H1860" s="311"/>
      <c r="I1860" s="311"/>
      <c r="J1860" s="311">
        <v>2500000</v>
      </c>
      <c r="K1860" s="311">
        <v>2500000</v>
      </c>
      <c r="L1860" s="311">
        <v>2500000</v>
      </c>
      <c r="M1860" s="789">
        <f t="shared" si="404"/>
        <v>7500000</v>
      </c>
    </row>
    <row r="1861" spans="1:13" ht="37" x14ac:dyDescent="0.45">
      <c r="A1861" s="790">
        <v>22020411</v>
      </c>
      <c r="B1861" s="791"/>
      <c r="C1861" s="792"/>
      <c r="D1861" s="856" t="s">
        <v>1388</v>
      </c>
      <c r="E1861" s="791"/>
      <c r="F1861" s="793" t="s">
        <v>415</v>
      </c>
      <c r="G1861" s="311">
        <v>3500000</v>
      </c>
      <c r="H1861" s="311"/>
      <c r="I1861" s="311"/>
      <c r="J1861" s="311">
        <v>3500000</v>
      </c>
      <c r="K1861" s="311">
        <v>3500000</v>
      </c>
      <c r="L1861" s="311">
        <v>3500000</v>
      </c>
      <c r="M1861" s="789">
        <f t="shared" si="404"/>
        <v>10500000</v>
      </c>
    </row>
    <row r="1862" spans="1:13" x14ac:dyDescent="0.45">
      <c r="A1862" s="785">
        <v>220208</v>
      </c>
      <c r="B1862" s="786"/>
      <c r="C1862" s="787"/>
      <c r="D1862" s="855" t="s">
        <v>1389</v>
      </c>
      <c r="E1862" s="786"/>
      <c r="F1862" s="788" t="s">
        <v>54</v>
      </c>
      <c r="G1862" s="358">
        <f>SUM(G1863:G1864)</f>
        <v>3600000</v>
      </c>
      <c r="H1862" s="358">
        <f>SUM(H1863:H1864)</f>
        <v>0</v>
      </c>
      <c r="I1862" s="358"/>
      <c r="J1862" s="358">
        <f>SUM(J1863:J1864)</f>
        <v>3600000</v>
      </c>
      <c r="K1862" s="358">
        <f>SUM(K1863:K1864)</f>
        <v>3600000</v>
      </c>
      <c r="L1862" s="358">
        <f>SUM(L1863:L1864)</f>
        <v>3600000</v>
      </c>
      <c r="M1862" s="789">
        <f t="shared" si="404"/>
        <v>10800000</v>
      </c>
    </row>
    <row r="1863" spans="1:13" x14ac:dyDescent="0.45">
      <c r="A1863" s="790">
        <v>22020801</v>
      </c>
      <c r="B1863" s="791"/>
      <c r="C1863" s="792"/>
      <c r="D1863" s="856" t="s">
        <v>1390</v>
      </c>
      <c r="E1863" s="791"/>
      <c r="F1863" s="793" t="s">
        <v>55</v>
      </c>
      <c r="G1863" s="311">
        <v>1600000</v>
      </c>
      <c r="H1863" s="311"/>
      <c r="I1863" s="311"/>
      <c r="J1863" s="311">
        <v>1600000</v>
      </c>
      <c r="K1863" s="311">
        <v>1600000</v>
      </c>
      <c r="L1863" s="311">
        <v>1600000</v>
      </c>
      <c r="M1863" s="789">
        <f t="shared" si="404"/>
        <v>4800000</v>
      </c>
    </row>
    <row r="1864" spans="1:13" x14ac:dyDescent="0.45">
      <c r="A1864" s="790">
        <v>22020803</v>
      </c>
      <c r="B1864" s="791"/>
      <c r="C1864" s="792"/>
      <c r="D1864" s="856" t="s">
        <v>993</v>
      </c>
      <c r="E1864" s="791"/>
      <c r="F1864" s="793" t="s">
        <v>56</v>
      </c>
      <c r="G1864" s="311">
        <v>2000000</v>
      </c>
      <c r="H1864" s="311"/>
      <c r="I1864" s="311"/>
      <c r="J1864" s="311">
        <v>2000000</v>
      </c>
      <c r="K1864" s="311">
        <v>2000000</v>
      </c>
      <c r="L1864" s="311">
        <v>2000000</v>
      </c>
      <c r="M1864" s="789">
        <f t="shared" si="404"/>
        <v>6000000</v>
      </c>
    </row>
    <row r="1865" spans="1:13" x14ac:dyDescent="0.45">
      <c r="A1865" s="785"/>
      <c r="B1865" s="786"/>
      <c r="C1865" s="787"/>
      <c r="D1865" s="787"/>
      <c r="E1865" s="786"/>
      <c r="F1865" s="788"/>
      <c r="G1865" s="311"/>
      <c r="H1865" s="311"/>
      <c r="I1865" s="311"/>
      <c r="J1865" s="311"/>
      <c r="K1865" s="311"/>
      <c r="L1865" s="311"/>
      <c r="M1865" s="81"/>
    </row>
    <row r="1866" spans="1:13" x14ac:dyDescent="0.45">
      <c r="A1866" s="785">
        <v>23</v>
      </c>
      <c r="B1866" s="786"/>
      <c r="C1866" s="787"/>
      <c r="D1866" s="855" t="s">
        <v>1391</v>
      </c>
      <c r="E1866" s="786"/>
      <c r="F1866" s="788" t="s">
        <v>69</v>
      </c>
      <c r="G1866" s="358">
        <f>G1867+G1876</f>
        <v>25000000</v>
      </c>
      <c r="H1866" s="358">
        <f t="shared" ref="H1866:L1866" si="406">H1867+H1876</f>
        <v>0</v>
      </c>
      <c r="I1866" s="358">
        <f t="shared" si="406"/>
        <v>0</v>
      </c>
      <c r="J1866" s="358">
        <f t="shared" si="406"/>
        <v>25000000</v>
      </c>
      <c r="K1866" s="358">
        <f t="shared" si="406"/>
        <v>33000000</v>
      </c>
      <c r="L1866" s="358">
        <f t="shared" si="406"/>
        <v>43000000</v>
      </c>
      <c r="M1866" s="789">
        <f t="shared" ref="M1866:M1878" si="407">J1866+K1866+L1866</f>
        <v>101000000</v>
      </c>
    </row>
    <row r="1867" spans="1:13" x14ac:dyDescent="0.45">
      <c r="A1867" s="785">
        <v>2301</v>
      </c>
      <c r="B1867" s="786"/>
      <c r="C1867" s="787"/>
      <c r="D1867" s="855" t="s">
        <v>1392</v>
      </c>
      <c r="E1867" s="786"/>
      <c r="F1867" s="788" t="s">
        <v>70</v>
      </c>
      <c r="G1867" s="358">
        <f t="shared" ref="G1867:L1867" si="408">G1868</f>
        <v>22700000</v>
      </c>
      <c r="H1867" s="358">
        <f t="shared" si="408"/>
        <v>0</v>
      </c>
      <c r="I1867" s="358"/>
      <c r="J1867" s="358">
        <f t="shared" si="408"/>
        <v>22700000</v>
      </c>
      <c r="K1867" s="358">
        <f t="shared" si="408"/>
        <v>30700000</v>
      </c>
      <c r="L1867" s="358">
        <f t="shared" si="408"/>
        <v>40000000</v>
      </c>
      <c r="M1867" s="789">
        <f t="shared" si="407"/>
        <v>93400000</v>
      </c>
    </row>
    <row r="1868" spans="1:13" x14ac:dyDescent="0.45">
      <c r="A1868" s="785">
        <v>230101</v>
      </c>
      <c r="B1868" s="786"/>
      <c r="C1868" s="787"/>
      <c r="D1868" s="855" t="s">
        <v>1393</v>
      </c>
      <c r="E1868" s="786"/>
      <c r="F1868" s="788" t="s">
        <v>71</v>
      </c>
      <c r="G1868" s="358">
        <f>SUM(G1869:G1875)</f>
        <v>22700000</v>
      </c>
      <c r="H1868" s="358">
        <f>SUM(H1869:H1875)</f>
        <v>0</v>
      </c>
      <c r="I1868" s="358"/>
      <c r="J1868" s="358">
        <f>SUM(J1869:J1875)</f>
        <v>22700000</v>
      </c>
      <c r="K1868" s="358">
        <f>SUM(K1869:K1875)</f>
        <v>30700000</v>
      </c>
      <c r="L1868" s="358">
        <f>SUM(L1869:L1875)</f>
        <v>40000000</v>
      </c>
      <c r="M1868" s="789">
        <f t="shared" si="407"/>
        <v>93400000</v>
      </c>
    </row>
    <row r="1869" spans="1:13" ht="37" x14ac:dyDescent="0.45">
      <c r="A1869" s="790">
        <v>23010112</v>
      </c>
      <c r="B1869" s="791"/>
      <c r="C1869" s="792"/>
      <c r="D1869" s="856" t="s">
        <v>1012</v>
      </c>
      <c r="E1869" s="791"/>
      <c r="F1869" s="793" t="s">
        <v>232</v>
      </c>
      <c r="G1869" s="311">
        <v>5500000</v>
      </c>
      <c r="H1869" s="311"/>
      <c r="I1869" s="311"/>
      <c r="J1869" s="311">
        <v>5500000</v>
      </c>
      <c r="K1869" s="311">
        <v>7000000</v>
      </c>
      <c r="L1869" s="311">
        <v>7500000</v>
      </c>
      <c r="M1869" s="789">
        <f t="shared" si="407"/>
        <v>20000000</v>
      </c>
    </row>
    <row r="1870" spans="1:13" x14ac:dyDescent="0.45">
      <c r="A1870" s="790">
        <v>23010113</v>
      </c>
      <c r="B1870" s="791"/>
      <c r="C1870" s="792"/>
      <c r="D1870" s="856" t="s">
        <v>1394</v>
      </c>
      <c r="E1870" s="791"/>
      <c r="F1870" s="793" t="s">
        <v>233</v>
      </c>
      <c r="G1870" s="311">
        <v>6000000</v>
      </c>
      <c r="H1870" s="311"/>
      <c r="I1870" s="311"/>
      <c r="J1870" s="311">
        <v>6000000</v>
      </c>
      <c r="K1870" s="311">
        <v>6000000</v>
      </c>
      <c r="L1870" s="311">
        <v>8000000</v>
      </c>
      <c r="M1870" s="789">
        <f t="shared" si="407"/>
        <v>20000000</v>
      </c>
    </row>
    <row r="1871" spans="1:13" x14ac:dyDescent="0.45">
      <c r="A1871" s="790">
        <v>23010114</v>
      </c>
      <c r="B1871" s="791"/>
      <c r="C1871" s="792"/>
      <c r="D1871" s="856" t="s">
        <v>1395</v>
      </c>
      <c r="E1871" s="791"/>
      <c r="F1871" s="793" t="s">
        <v>234</v>
      </c>
      <c r="G1871" s="311">
        <v>3200000</v>
      </c>
      <c r="H1871" s="311"/>
      <c r="I1871" s="311"/>
      <c r="J1871" s="311">
        <v>3200000</v>
      </c>
      <c r="K1871" s="311">
        <v>4000000</v>
      </c>
      <c r="L1871" s="311">
        <v>5500000</v>
      </c>
      <c r="M1871" s="789">
        <f t="shared" si="407"/>
        <v>12700000</v>
      </c>
    </row>
    <row r="1872" spans="1:13" x14ac:dyDescent="0.45">
      <c r="A1872" s="790">
        <v>23010123</v>
      </c>
      <c r="B1872" s="791"/>
      <c r="C1872" s="792"/>
      <c r="D1872" s="792"/>
      <c r="E1872" s="791"/>
      <c r="F1872" s="793" t="s">
        <v>288</v>
      </c>
      <c r="G1872" s="311"/>
      <c r="H1872" s="311"/>
      <c r="I1872" s="311"/>
      <c r="J1872" s="311"/>
      <c r="K1872" s="311">
        <v>2000000</v>
      </c>
      <c r="L1872" s="311">
        <v>2000000</v>
      </c>
      <c r="M1872" s="789">
        <f t="shared" si="407"/>
        <v>4000000</v>
      </c>
    </row>
    <row r="1873" spans="1:13" x14ac:dyDescent="0.45">
      <c r="A1873" s="790">
        <v>23010128</v>
      </c>
      <c r="B1873" s="791"/>
      <c r="C1873" s="792"/>
      <c r="D1873" s="792"/>
      <c r="E1873" s="791"/>
      <c r="F1873" s="793" t="s">
        <v>392</v>
      </c>
      <c r="G1873" s="311"/>
      <c r="H1873" s="311"/>
      <c r="I1873" s="311"/>
      <c r="J1873" s="311"/>
      <c r="K1873" s="311">
        <v>2200000</v>
      </c>
      <c r="L1873" s="311">
        <v>3500000</v>
      </c>
      <c r="M1873" s="789">
        <f t="shared" si="407"/>
        <v>5700000</v>
      </c>
    </row>
    <row r="1874" spans="1:13" x14ac:dyDescent="0.45">
      <c r="A1874" s="790">
        <v>23010140</v>
      </c>
      <c r="B1874" s="791"/>
      <c r="C1874" s="792"/>
      <c r="D1874" s="856" t="s">
        <v>1014</v>
      </c>
      <c r="E1874" s="791"/>
      <c r="F1874" s="811" t="s">
        <v>394</v>
      </c>
      <c r="G1874" s="311">
        <v>2500000</v>
      </c>
      <c r="H1874" s="311"/>
      <c r="I1874" s="311"/>
      <c r="J1874" s="311">
        <v>2500000</v>
      </c>
      <c r="K1874" s="311">
        <v>3500000</v>
      </c>
      <c r="L1874" s="311">
        <v>5500000</v>
      </c>
      <c r="M1874" s="789">
        <f t="shared" si="407"/>
        <v>11500000</v>
      </c>
    </row>
    <row r="1875" spans="1:13" ht="37" x14ac:dyDescent="0.45">
      <c r="A1875" s="790">
        <v>23010141</v>
      </c>
      <c r="B1875" s="791"/>
      <c r="C1875" s="792"/>
      <c r="D1875" s="856" t="s">
        <v>1396</v>
      </c>
      <c r="E1875" s="791"/>
      <c r="F1875" s="811" t="s">
        <v>249</v>
      </c>
      <c r="G1875" s="311">
        <v>5500000</v>
      </c>
      <c r="H1875" s="311"/>
      <c r="I1875" s="311"/>
      <c r="J1875" s="311">
        <v>5500000</v>
      </c>
      <c r="K1875" s="311">
        <v>6000000</v>
      </c>
      <c r="L1875" s="311">
        <v>8000000</v>
      </c>
      <c r="M1875" s="789">
        <f t="shared" si="407"/>
        <v>19500000</v>
      </c>
    </row>
    <row r="1876" spans="1:13" x14ac:dyDescent="0.45">
      <c r="A1876" s="785">
        <v>2305</v>
      </c>
      <c r="B1876" s="786"/>
      <c r="C1876" s="787"/>
      <c r="D1876" s="855" t="s">
        <v>1397</v>
      </c>
      <c r="E1876" s="786"/>
      <c r="F1876" s="788" t="s">
        <v>79</v>
      </c>
      <c r="G1876" s="362">
        <f t="shared" ref="G1876:L1876" si="409">G1877</f>
        <v>2300000</v>
      </c>
      <c r="H1876" s="362">
        <f t="shared" si="409"/>
        <v>0</v>
      </c>
      <c r="I1876" s="362"/>
      <c r="J1876" s="362">
        <f t="shared" si="409"/>
        <v>2300000</v>
      </c>
      <c r="K1876" s="362">
        <f t="shared" si="409"/>
        <v>2300000</v>
      </c>
      <c r="L1876" s="362">
        <f t="shared" si="409"/>
        <v>3000000</v>
      </c>
      <c r="M1876" s="789">
        <f t="shared" si="407"/>
        <v>7600000</v>
      </c>
    </row>
    <row r="1877" spans="1:13" x14ac:dyDescent="0.45">
      <c r="A1877" s="785">
        <v>230501</v>
      </c>
      <c r="B1877" s="786"/>
      <c r="C1877" s="787"/>
      <c r="D1877" s="855" t="s">
        <v>1398</v>
      </c>
      <c r="E1877" s="786"/>
      <c r="F1877" s="788" t="s">
        <v>80</v>
      </c>
      <c r="G1877" s="362">
        <f>SUM(G1878:G1878)</f>
        <v>2300000</v>
      </c>
      <c r="H1877" s="362">
        <f>SUM(H1878:H1878)</f>
        <v>0</v>
      </c>
      <c r="I1877" s="362"/>
      <c r="J1877" s="362">
        <f>SUM(J1878:J1878)</f>
        <v>2300000</v>
      </c>
      <c r="K1877" s="362">
        <f>SUM(K1878:K1878)</f>
        <v>2300000</v>
      </c>
      <c r="L1877" s="362">
        <f>SUM(L1878:L1878)</f>
        <v>3000000</v>
      </c>
      <c r="M1877" s="789">
        <f t="shared" si="407"/>
        <v>7600000</v>
      </c>
    </row>
    <row r="1878" spans="1:13" ht="37" x14ac:dyDescent="0.45">
      <c r="A1878" s="790">
        <v>23050128</v>
      </c>
      <c r="B1878" s="790"/>
      <c r="C1878" s="790"/>
      <c r="D1878" s="856" t="s">
        <v>1398</v>
      </c>
      <c r="E1878" s="790"/>
      <c r="F1878" s="793" t="s">
        <v>1399</v>
      </c>
      <c r="G1878" s="857">
        <v>2300000</v>
      </c>
      <c r="H1878" s="857"/>
      <c r="I1878" s="857"/>
      <c r="J1878" s="857">
        <v>2300000</v>
      </c>
      <c r="K1878" s="857">
        <v>2300000</v>
      </c>
      <c r="L1878" s="857">
        <v>3000000</v>
      </c>
      <c r="M1878" s="789">
        <f t="shared" si="407"/>
        <v>7600000</v>
      </c>
    </row>
    <row r="1879" spans="1:13" x14ac:dyDescent="0.45">
      <c r="A1879" s="795"/>
      <c r="B1879" s="795"/>
      <c r="C1879" s="795"/>
      <c r="D1879" s="795"/>
      <c r="E1879" s="795"/>
      <c r="F1879" s="785" t="s">
        <v>85</v>
      </c>
      <c r="G1879" s="790"/>
      <c r="H1879" s="809"/>
      <c r="I1879" s="797"/>
      <c r="J1879" s="809"/>
      <c r="K1879" s="809"/>
      <c r="L1879" s="809"/>
      <c r="M1879" s="80">
        <f t="shared" ref="M1879:M1885" si="410">SUM(J1879:L1879)</f>
        <v>0</v>
      </c>
    </row>
    <row r="1880" spans="1:13" x14ac:dyDescent="0.45">
      <c r="A1880" s="799"/>
      <c r="B1880" s="799"/>
      <c r="C1880" s="799"/>
      <c r="D1880" s="799"/>
      <c r="E1880" s="799"/>
      <c r="F1880" s="810"/>
      <c r="G1880" s="811"/>
      <c r="H1880" s="812"/>
      <c r="I1880" s="797"/>
      <c r="J1880" s="812"/>
      <c r="K1880" s="812"/>
      <c r="L1880" s="812"/>
      <c r="M1880" s="80">
        <f t="shared" si="410"/>
        <v>0</v>
      </c>
    </row>
    <row r="1881" spans="1:13" x14ac:dyDescent="0.45">
      <c r="A1881" s="799"/>
      <c r="B1881" s="799"/>
      <c r="C1881" s="799"/>
      <c r="D1881" s="799"/>
      <c r="E1881" s="799"/>
      <c r="F1881" s="800" t="s">
        <v>86</v>
      </c>
      <c r="G1881" s="805">
        <f>SUM(G1840)</f>
        <v>374164181.63999999</v>
      </c>
      <c r="H1881" s="805">
        <f t="shared" ref="H1881:L1881" si="411">SUM(H1840)</f>
        <v>284607235.89999998</v>
      </c>
      <c r="I1881" s="805">
        <f t="shared" si="411"/>
        <v>0</v>
      </c>
      <c r="J1881" s="805">
        <f t="shared" si="411"/>
        <v>598844645.93999982</v>
      </c>
      <c r="K1881" s="805">
        <f t="shared" si="411"/>
        <v>598844645.94000006</v>
      </c>
      <c r="L1881" s="805">
        <f t="shared" si="411"/>
        <v>598844645.94000006</v>
      </c>
      <c r="M1881" s="80">
        <f t="shared" si="410"/>
        <v>1796533937.8199999</v>
      </c>
    </row>
    <row r="1882" spans="1:13" x14ac:dyDescent="0.45">
      <c r="A1882" s="799"/>
      <c r="B1882" s="799"/>
      <c r="C1882" s="799"/>
      <c r="D1882" s="799"/>
      <c r="E1882" s="799"/>
      <c r="F1882" s="800" t="s">
        <v>87</v>
      </c>
      <c r="G1882" s="805">
        <f>SUM(G1849)</f>
        <v>30000000</v>
      </c>
      <c r="H1882" s="805">
        <f t="shared" ref="H1882:L1882" si="412">SUM(H1849)</f>
        <v>0</v>
      </c>
      <c r="I1882" s="805">
        <f t="shared" si="412"/>
        <v>0</v>
      </c>
      <c r="J1882" s="805">
        <f t="shared" si="412"/>
        <v>30000000</v>
      </c>
      <c r="K1882" s="805">
        <f t="shared" si="412"/>
        <v>30000000</v>
      </c>
      <c r="L1882" s="805">
        <f t="shared" si="412"/>
        <v>30000000</v>
      </c>
      <c r="M1882" s="80">
        <f t="shared" si="410"/>
        <v>90000000</v>
      </c>
    </row>
    <row r="1883" spans="1:13" x14ac:dyDescent="0.45">
      <c r="A1883" s="799"/>
      <c r="B1883" s="799"/>
      <c r="C1883" s="799"/>
      <c r="D1883" s="799"/>
      <c r="E1883" s="799"/>
      <c r="F1883" s="800" t="s">
        <v>69</v>
      </c>
      <c r="G1883" s="805">
        <f>SUM(G1866)</f>
        <v>25000000</v>
      </c>
      <c r="H1883" s="805">
        <f t="shared" ref="H1883:L1883" si="413">SUM(H1866)</f>
        <v>0</v>
      </c>
      <c r="I1883" s="805">
        <f t="shared" si="413"/>
        <v>0</v>
      </c>
      <c r="J1883" s="805">
        <f t="shared" si="413"/>
        <v>25000000</v>
      </c>
      <c r="K1883" s="805">
        <f t="shared" si="413"/>
        <v>33000000</v>
      </c>
      <c r="L1883" s="805">
        <f t="shared" si="413"/>
        <v>43000000</v>
      </c>
      <c r="M1883" s="80">
        <f t="shared" si="410"/>
        <v>101000000</v>
      </c>
    </row>
    <row r="1884" spans="1:13" x14ac:dyDescent="0.45">
      <c r="A1884" s="799"/>
      <c r="B1884" s="799"/>
      <c r="C1884" s="799"/>
      <c r="D1884" s="799"/>
      <c r="E1884" s="799"/>
      <c r="F1884" s="800"/>
      <c r="G1884" s="805"/>
      <c r="H1884" s="813"/>
      <c r="I1884" s="805"/>
      <c r="J1884" s="813"/>
      <c r="K1884" s="813"/>
      <c r="L1884" s="813"/>
      <c r="M1884" s="80">
        <f t="shared" si="410"/>
        <v>0</v>
      </c>
    </row>
    <row r="1885" spans="1:13" x14ac:dyDescent="0.45">
      <c r="A1885" s="799"/>
      <c r="B1885" s="799"/>
      <c r="C1885" s="799"/>
      <c r="D1885" s="799"/>
      <c r="E1885" s="799"/>
      <c r="F1885" s="800" t="s">
        <v>88</v>
      </c>
      <c r="G1885" s="807">
        <f>SUM(G1881:G1883)</f>
        <v>429164181.63999999</v>
      </c>
      <c r="H1885" s="807">
        <f t="shared" ref="H1885:L1885" si="414">SUM(H1881:H1883)</f>
        <v>284607235.89999998</v>
      </c>
      <c r="I1885" s="807">
        <f t="shared" si="414"/>
        <v>0</v>
      </c>
      <c r="J1885" s="807">
        <f>SUM(J1881:J1883)</f>
        <v>653844645.93999982</v>
      </c>
      <c r="K1885" s="807">
        <f t="shared" si="414"/>
        <v>661844645.94000006</v>
      </c>
      <c r="L1885" s="807">
        <f t="shared" si="414"/>
        <v>671844645.94000006</v>
      </c>
      <c r="M1885" s="80">
        <f t="shared" si="410"/>
        <v>1987533937.8199999</v>
      </c>
    </row>
    <row r="1888" spans="1:13" x14ac:dyDescent="0.45">
      <c r="A1888" s="931" t="s">
        <v>0</v>
      </c>
      <c r="B1888" s="931"/>
      <c r="C1888" s="931"/>
      <c r="D1888" s="931"/>
      <c r="E1888" s="931"/>
      <c r="F1888" s="931"/>
      <c r="G1888" s="931"/>
      <c r="H1888" s="931"/>
      <c r="I1888" s="931"/>
      <c r="J1888" s="931"/>
      <c r="K1888" s="931"/>
      <c r="L1888" s="931"/>
      <c r="M1888" s="931"/>
    </row>
    <row r="1889" spans="1:13" x14ac:dyDescent="0.45">
      <c r="A1889" s="930" t="s">
        <v>1400</v>
      </c>
      <c r="B1889" s="930"/>
      <c r="C1889" s="930"/>
      <c r="D1889" s="930"/>
      <c r="E1889" s="930"/>
      <c r="F1889" s="930"/>
      <c r="G1889" s="930"/>
      <c r="H1889" s="930"/>
      <c r="I1889" s="930"/>
      <c r="J1889" s="930"/>
      <c r="K1889" s="930"/>
      <c r="L1889" s="930"/>
      <c r="M1889" s="930"/>
    </row>
    <row r="1890" spans="1:13" ht="74" x14ac:dyDescent="0.45">
      <c r="A1890" s="781" t="s">
        <v>1</v>
      </c>
      <c r="B1890" s="781" t="s">
        <v>2</v>
      </c>
      <c r="C1890" s="781" t="s">
        <v>3</v>
      </c>
      <c r="D1890" s="781" t="s">
        <v>4</v>
      </c>
      <c r="E1890" s="781" t="s">
        <v>5</v>
      </c>
      <c r="F1890" s="783" t="s">
        <v>6</v>
      </c>
      <c r="G1890" s="781" t="s">
        <v>7</v>
      </c>
      <c r="H1890" s="781" t="s">
        <v>8</v>
      </c>
      <c r="I1890" s="781"/>
      <c r="J1890" s="781" t="s">
        <v>9</v>
      </c>
      <c r="K1890" s="781" t="s">
        <v>10</v>
      </c>
      <c r="L1890" s="781" t="s">
        <v>11</v>
      </c>
      <c r="M1890" s="784" t="s">
        <v>12</v>
      </c>
    </row>
    <row r="1891" spans="1:13" x14ac:dyDescent="0.45">
      <c r="A1891" s="790"/>
      <c r="B1891" s="791"/>
      <c r="C1891" s="792"/>
      <c r="D1891" s="792"/>
      <c r="E1891" s="791"/>
      <c r="F1891" s="793"/>
      <c r="G1891" s="311"/>
      <c r="H1891" s="311"/>
      <c r="I1891" s="311"/>
      <c r="J1891" s="311"/>
      <c r="K1891" s="311"/>
      <c r="L1891" s="311"/>
      <c r="M1891" s="81"/>
    </row>
    <row r="1892" spans="1:13" x14ac:dyDescent="0.45">
      <c r="A1892" s="785">
        <v>2</v>
      </c>
      <c r="B1892" s="786"/>
      <c r="C1892" s="787"/>
      <c r="D1892" s="787"/>
      <c r="E1892" s="786"/>
      <c r="F1892" s="788" t="s">
        <v>18</v>
      </c>
      <c r="G1892" s="358">
        <f>G1893+G1939+G1901</f>
        <v>86480950.739999995</v>
      </c>
      <c r="H1892" s="358">
        <f>H1893+H1939</f>
        <v>0</v>
      </c>
      <c r="I1892" s="358">
        <f>I1893+I1939</f>
        <v>0</v>
      </c>
      <c r="J1892" s="358">
        <f>SUM(J1893,J1901,J1939)</f>
        <v>99974783.910000026</v>
      </c>
      <c r="K1892" s="358">
        <f t="shared" ref="K1892:L1892" si="415">SUM(K1893,K1901,K1939)</f>
        <v>94974783.910000026</v>
      </c>
      <c r="L1892" s="358">
        <f t="shared" si="415"/>
        <v>94974783.910000026</v>
      </c>
      <c r="M1892" s="789">
        <f>J1892+K1892+L1892</f>
        <v>289924351.73000008</v>
      </c>
    </row>
    <row r="1893" spans="1:13" x14ac:dyDescent="0.45">
      <c r="A1893" s="785">
        <v>21</v>
      </c>
      <c r="B1893" s="786"/>
      <c r="C1893" s="787"/>
      <c r="D1893" s="787"/>
      <c r="E1893" s="786"/>
      <c r="F1893" s="788" t="s">
        <v>19</v>
      </c>
      <c r="G1893" s="358">
        <v>26480950.739999998</v>
      </c>
      <c r="H1893" s="358">
        <v>0</v>
      </c>
      <c r="I1893" s="358">
        <v>0</v>
      </c>
      <c r="J1893" s="358">
        <v>44974783.910000026</v>
      </c>
      <c r="K1893" s="358">
        <v>44974783.910000026</v>
      </c>
      <c r="L1893" s="358">
        <v>44974783.910000026</v>
      </c>
      <c r="M1893" s="789">
        <f t="shared" ref="M1893:M1937" si="416">J1893+K1893+L1893</f>
        <v>134924351.73000008</v>
      </c>
    </row>
    <row r="1894" spans="1:13" x14ac:dyDescent="0.45">
      <c r="A1894" s="785">
        <v>2101</v>
      </c>
      <c r="B1894" s="786"/>
      <c r="C1894" s="787"/>
      <c r="D1894" s="787"/>
      <c r="E1894" s="786"/>
      <c r="F1894" s="788" t="s">
        <v>20</v>
      </c>
      <c r="G1894" s="358">
        <v>26480950.739999998</v>
      </c>
      <c r="H1894" s="358"/>
      <c r="I1894" s="358"/>
      <c r="J1894" s="358">
        <v>31265193.750000026</v>
      </c>
      <c r="K1894" s="358">
        <v>31265193.750000026</v>
      </c>
      <c r="L1894" s="358">
        <v>31265193.750000026</v>
      </c>
      <c r="M1894" s="789">
        <f t="shared" si="416"/>
        <v>93795581.250000075</v>
      </c>
    </row>
    <row r="1895" spans="1:13" x14ac:dyDescent="0.45">
      <c r="A1895" s="785">
        <v>210101</v>
      </c>
      <c r="B1895" s="786"/>
      <c r="C1895" s="787"/>
      <c r="D1895" s="787"/>
      <c r="E1895" s="786"/>
      <c r="F1895" s="788" t="s">
        <v>21</v>
      </c>
      <c r="G1895" s="358">
        <v>26480950.739999998</v>
      </c>
      <c r="H1895" s="358">
        <v>0</v>
      </c>
      <c r="I1895" s="358">
        <v>0</v>
      </c>
      <c r="J1895" s="358">
        <v>31265193.750000026</v>
      </c>
      <c r="K1895" s="358">
        <v>31265193.750000026</v>
      </c>
      <c r="L1895" s="358">
        <v>31265193.750000026</v>
      </c>
      <c r="M1895" s="789">
        <f t="shared" si="416"/>
        <v>93795581.250000075</v>
      </c>
    </row>
    <row r="1896" spans="1:13" x14ac:dyDescent="0.45">
      <c r="A1896" s="790">
        <v>21010101</v>
      </c>
      <c r="B1896" s="791"/>
      <c r="C1896" s="792"/>
      <c r="D1896" s="792"/>
      <c r="E1896" s="791"/>
      <c r="F1896" s="793" t="s">
        <v>20</v>
      </c>
      <c r="G1896" s="311">
        <v>26480950.739999998</v>
      </c>
      <c r="H1896" s="311"/>
      <c r="I1896" s="311"/>
      <c r="J1896" s="311">
        <v>31265193.750000026</v>
      </c>
      <c r="K1896" s="311">
        <v>31265193.750000026</v>
      </c>
      <c r="L1896" s="311">
        <v>31265193.750000026</v>
      </c>
      <c r="M1896" s="789">
        <f t="shared" si="416"/>
        <v>93795581.250000075</v>
      </c>
    </row>
    <row r="1897" spans="1:13" x14ac:dyDescent="0.45">
      <c r="A1897" s="785">
        <v>2102</v>
      </c>
      <c r="B1897" s="786"/>
      <c r="C1897" s="787"/>
      <c r="D1897" s="787"/>
      <c r="E1897" s="786"/>
      <c r="F1897" s="788" t="s">
        <v>22</v>
      </c>
      <c r="G1897" s="358">
        <v>0</v>
      </c>
      <c r="H1897" s="358">
        <v>0</v>
      </c>
      <c r="I1897" s="358">
        <v>0</v>
      </c>
      <c r="J1897" s="358">
        <v>13709590.16</v>
      </c>
      <c r="K1897" s="358">
        <v>13709590.16</v>
      </c>
      <c r="L1897" s="358">
        <v>13709590.16</v>
      </c>
      <c r="M1897" s="789">
        <f t="shared" si="416"/>
        <v>41128770.480000004</v>
      </c>
    </row>
    <row r="1898" spans="1:13" x14ac:dyDescent="0.45">
      <c r="A1898" s="785">
        <v>210201</v>
      </c>
      <c r="B1898" s="786"/>
      <c r="C1898" s="787"/>
      <c r="D1898" s="787"/>
      <c r="E1898" s="786"/>
      <c r="F1898" s="788" t="s">
        <v>23</v>
      </c>
      <c r="G1898" s="358">
        <v>0</v>
      </c>
      <c r="H1898" s="358">
        <v>0</v>
      </c>
      <c r="I1898" s="358">
        <v>0</v>
      </c>
      <c r="J1898" s="358">
        <v>13709590.16</v>
      </c>
      <c r="K1898" s="358">
        <v>13709590.16</v>
      </c>
      <c r="L1898" s="358">
        <v>13709590.16</v>
      </c>
      <c r="M1898" s="789">
        <f t="shared" si="416"/>
        <v>41128770.480000004</v>
      </c>
    </row>
    <row r="1899" spans="1:13" x14ac:dyDescent="0.45">
      <c r="A1899" s="790">
        <v>21020101</v>
      </c>
      <c r="B1899" s="791"/>
      <c r="C1899" s="792"/>
      <c r="D1899" s="792"/>
      <c r="E1899" s="791"/>
      <c r="F1899" s="793" t="s">
        <v>24</v>
      </c>
      <c r="G1899" s="311"/>
      <c r="H1899" s="311"/>
      <c r="I1899" s="311"/>
      <c r="J1899" s="311">
        <v>13289590.16</v>
      </c>
      <c r="K1899" s="311">
        <v>13289590.16</v>
      </c>
      <c r="L1899" s="311">
        <v>13289590.16</v>
      </c>
      <c r="M1899" s="789">
        <f t="shared" si="416"/>
        <v>39868770.480000004</v>
      </c>
    </row>
    <row r="1900" spans="1:13" x14ac:dyDescent="0.45">
      <c r="A1900" s="790">
        <v>21020102</v>
      </c>
      <c r="B1900" s="791"/>
      <c r="C1900" s="792"/>
      <c r="D1900" s="792"/>
      <c r="E1900" s="791"/>
      <c r="F1900" s="793" t="s">
        <v>25</v>
      </c>
      <c r="G1900" s="311"/>
      <c r="H1900" s="311"/>
      <c r="I1900" s="311"/>
      <c r="J1900" s="311">
        <v>420000</v>
      </c>
      <c r="K1900" s="311">
        <v>420000</v>
      </c>
      <c r="L1900" s="311">
        <v>420000</v>
      </c>
      <c r="M1900" s="789">
        <f t="shared" si="416"/>
        <v>1260000</v>
      </c>
    </row>
    <row r="1901" spans="1:13" x14ac:dyDescent="0.45">
      <c r="A1901" s="785">
        <v>2202</v>
      </c>
      <c r="B1901" s="786"/>
      <c r="C1901" s="787"/>
      <c r="D1901" s="787"/>
      <c r="E1901" s="786"/>
      <c r="F1901" s="788" t="s">
        <v>27</v>
      </c>
      <c r="G1901" s="358">
        <f t="shared" ref="G1901:L1901" si="417">G1902+G1905+G1909+G1915+G1922+G1925+G1927+G1931+G1933</f>
        <v>30000000</v>
      </c>
      <c r="H1901" s="358">
        <f t="shared" si="417"/>
        <v>0</v>
      </c>
      <c r="I1901" s="358">
        <f t="shared" si="417"/>
        <v>0</v>
      </c>
      <c r="J1901" s="358">
        <f t="shared" si="417"/>
        <v>30000000</v>
      </c>
      <c r="K1901" s="358">
        <f t="shared" si="417"/>
        <v>30000000</v>
      </c>
      <c r="L1901" s="358">
        <f t="shared" si="417"/>
        <v>30000000</v>
      </c>
      <c r="M1901" s="789">
        <f t="shared" si="416"/>
        <v>90000000</v>
      </c>
    </row>
    <row r="1902" spans="1:13" x14ac:dyDescent="0.45">
      <c r="A1902" s="785">
        <v>220201</v>
      </c>
      <c r="B1902" s="786"/>
      <c r="C1902" s="787"/>
      <c r="D1902" s="787"/>
      <c r="E1902" s="786"/>
      <c r="F1902" s="788" t="s">
        <v>28</v>
      </c>
      <c r="G1902" s="358">
        <f>SUM(G1903:G1904)</f>
        <v>4500000</v>
      </c>
      <c r="H1902" s="358">
        <f>SUM(H1903:H1904)</f>
        <v>0</v>
      </c>
      <c r="I1902" s="358"/>
      <c r="J1902" s="358">
        <f>SUM(J1903:J1904)</f>
        <v>2300000</v>
      </c>
      <c r="K1902" s="358">
        <f>SUM(K1903:K1904)</f>
        <v>2300000</v>
      </c>
      <c r="L1902" s="358">
        <f>SUM(L1903:L1904)</f>
        <v>2300000</v>
      </c>
      <c r="M1902" s="789">
        <f t="shared" si="416"/>
        <v>6900000</v>
      </c>
    </row>
    <row r="1903" spans="1:13" x14ac:dyDescent="0.45">
      <c r="A1903" s="790">
        <v>22020101</v>
      </c>
      <c r="B1903" s="791"/>
      <c r="C1903" s="792"/>
      <c r="D1903" s="792"/>
      <c r="E1903" s="791"/>
      <c r="F1903" s="793" t="s">
        <v>29</v>
      </c>
      <c r="G1903" s="311">
        <v>3000000</v>
      </c>
      <c r="H1903" s="311"/>
      <c r="I1903" s="311"/>
      <c r="J1903" s="311">
        <v>800000</v>
      </c>
      <c r="K1903" s="311">
        <v>800000</v>
      </c>
      <c r="L1903" s="311">
        <v>800000</v>
      </c>
      <c r="M1903" s="789">
        <f t="shared" si="416"/>
        <v>2400000</v>
      </c>
    </row>
    <row r="1904" spans="1:13" x14ac:dyDescent="0.45">
      <c r="A1904" s="790">
        <v>22020102</v>
      </c>
      <c r="B1904" s="791"/>
      <c r="C1904" s="792"/>
      <c r="D1904" s="792"/>
      <c r="E1904" s="791"/>
      <c r="F1904" s="793" t="s">
        <v>30</v>
      </c>
      <c r="G1904" s="311">
        <v>1500000</v>
      </c>
      <c r="H1904" s="311"/>
      <c r="I1904" s="311"/>
      <c r="J1904" s="311">
        <v>1500000</v>
      </c>
      <c r="K1904" s="311">
        <v>1500000</v>
      </c>
      <c r="L1904" s="311">
        <v>1500000</v>
      </c>
      <c r="M1904" s="789">
        <f t="shared" si="416"/>
        <v>4500000</v>
      </c>
    </row>
    <row r="1905" spans="1:13" x14ac:dyDescent="0.45">
      <c r="A1905" s="785">
        <v>220202</v>
      </c>
      <c r="B1905" s="786"/>
      <c r="C1905" s="787"/>
      <c r="D1905" s="787"/>
      <c r="E1905" s="786"/>
      <c r="F1905" s="788" t="s">
        <v>31</v>
      </c>
      <c r="G1905" s="358">
        <f>SUM(G1906:G1908)</f>
        <v>1500000</v>
      </c>
      <c r="H1905" s="358">
        <f>SUM(H1906:H1908)</f>
        <v>0</v>
      </c>
      <c r="I1905" s="358"/>
      <c r="J1905" s="358">
        <f>SUM(J1906:J1908)</f>
        <v>0</v>
      </c>
      <c r="K1905" s="358">
        <f>SUM(K1906:K1908)</f>
        <v>0</v>
      </c>
      <c r="L1905" s="358">
        <f>SUM(L1906:L1908)</f>
        <v>0</v>
      </c>
      <c r="M1905" s="789">
        <f t="shared" si="416"/>
        <v>0</v>
      </c>
    </row>
    <row r="1906" spans="1:13" x14ac:dyDescent="0.45">
      <c r="A1906" s="790">
        <v>22020201</v>
      </c>
      <c r="B1906" s="791"/>
      <c r="C1906" s="792"/>
      <c r="D1906" s="792"/>
      <c r="E1906" s="791"/>
      <c r="F1906" s="793" t="s">
        <v>32</v>
      </c>
      <c r="G1906" s="311">
        <v>500000</v>
      </c>
      <c r="H1906" s="311"/>
      <c r="I1906" s="311"/>
      <c r="J1906" s="311"/>
      <c r="K1906" s="311"/>
      <c r="L1906" s="311"/>
      <c r="M1906" s="789">
        <f t="shared" si="416"/>
        <v>0</v>
      </c>
    </row>
    <row r="1907" spans="1:13" x14ac:dyDescent="0.45">
      <c r="A1907" s="790">
        <v>22020202</v>
      </c>
      <c r="B1907" s="791"/>
      <c r="C1907" s="792"/>
      <c r="D1907" s="792"/>
      <c r="E1907" s="791"/>
      <c r="F1907" s="793" t="s">
        <v>33</v>
      </c>
      <c r="G1907" s="311">
        <v>500000</v>
      </c>
      <c r="H1907" s="311"/>
      <c r="I1907" s="311"/>
      <c r="J1907" s="311"/>
      <c r="K1907" s="311"/>
      <c r="L1907" s="311"/>
      <c r="M1907" s="789">
        <f t="shared" si="416"/>
        <v>0</v>
      </c>
    </row>
    <row r="1908" spans="1:13" x14ac:dyDescent="0.45">
      <c r="A1908" s="790">
        <v>22020205</v>
      </c>
      <c r="B1908" s="791"/>
      <c r="C1908" s="792"/>
      <c r="D1908" s="792"/>
      <c r="E1908" s="791"/>
      <c r="F1908" s="793" t="s">
        <v>35</v>
      </c>
      <c r="G1908" s="311">
        <v>500000</v>
      </c>
      <c r="H1908" s="311"/>
      <c r="I1908" s="311"/>
      <c r="J1908" s="311"/>
      <c r="K1908" s="311"/>
      <c r="L1908" s="311"/>
      <c r="M1908" s="789">
        <f t="shared" si="416"/>
        <v>0</v>
      </c>
    </row>
    <row r="1909" spans="1:13" x14ac:dyDescent="0.45">
      <c r="A1909" s="785">
        <v>220203</v>
      </c>
      <c r="B1909" s="786"/>
      <c r="C1909" s="787"/>
      <c r="D1909" s="787"/>
      <c r="E1909" s="786"/>
      <c r="F1909" s="788" t="s">
        <v>37</v>
      </c>
      <c r="G1909" s="358">
        <f>SUM(G1910:G1914)</f>
        <v>7750000</v>
      </c>
      <c r="H1909" s="358">
        <f>SUM(H1910:H1914)</f>
        <v>0</v>
      </c>
      <c r="I1909" s="358"/>
      <c r="J1909" s="358">
        <f>SUM(J1910:J1914)</f>
        <v>16000000</v>
      </c>
      <c r="K1909" s="358">
        <f>SUM(K1910:K1914)</f>
        <v>16000000</v>
      </c>
      <c r="L1909" s="358">
        <f>SUM(L1910:L1914)</f>
        <v>16000000</v>
      </c>
      <c r="M1909" s="789">
        <f t="shared" si="416"/>
        <v>48000000</v>
      </c>
    </row>
    <row r="1910" spans="1:13" ht="37" x14ac:dyDescent="0.45">
      <c r="A1910" s="790">
        <v>22020301</v>
      </c>
      <c r="B1910" s="791"/>
      <c r="C1910" s="792"/>
      <c r="D1910" s="792"/>
      <c r="E1910" s="791"/>
      <c r="F1910" s="793" t="s">
        <v>38</v>
      </c>
      <c r="G1910" s="311">
        <v>600000</v>
      </c>
      <c r="H1910" s="311"/>
      <c r="I1910" s="311"/>
      <c r="J1910" s="311">
        <v>1000000</v>
      </c>
      <c r="K1910" s="311">
        <v>1000000</v>
      </c>
      <c r="L1910" s="311">
        <v>1000000</v>
      </c>
      <c r="M1910" s="789">
        <f t="shared" si="416"/>
        <v>3000000</v>
      </c>
    </row>
    <row r="1911" spans="1:13" x14ac:dyDescent="0.45">
      <c r="A1911" s="790">
        <v>22020303</v>
      </c>
      <c r="B1911" s="791"/>
      <c r="C1911" s="792"/>
      <c r="D1911" s="792"/>
      <c r="E1911" s="791"/>
      <c r="F1911" s="793" t="s">
        <v>40</v>
      </c>
      <c r="G1911" s="311">
        <v>150000</v>
      </c>
      <c r="H1911" s="311"/>
      <c r="I1911" s="311"/>
      <c r="J1911" s="311">
        <v>1500000</v>
      </c>
      <c r="K1911" s="311">
        <v>1500000</v>
      </c>
      <c r="L1911" s="311">
        <v>1500000</v>
      </c>
      <c r="M1911" s="789">
        <f t="shared" si="416"/>
        <v>4500000</v>
      </c>
    </row>
    <row r="1912" spans="1:13" x14ac:dyDescent="0.45">
      <c r="A1912" s="790">
        <v>22020304</v>
      </c>
      <c r="B1912" s="791"/>
      <c r="C1912" s="792"/>
      <c r="D1912" s="792"/>
      <c r="E1912" s="791"/>
      <c r="F1912" s="793" t="s">
        <v>413</v>
      </c>
      <c r="G1912" s="311">
        <v>7000000</v>
      </c>
      <c r="H1912" s="311"/>
      <c r="I1912" s="311"/>
      <c r="J1912" s="311">
        <v>1500000</v>
      </c>
      <c r="K1912" s="311">
        <v>1500000</v>
      </c>
      <c r="L1912" s="311">
        <v>1500000</v>
      </c>
      <c r="M1912" s="789">
        <f t="shared" si="416"/>
        <v>4500000</v>
      </c>
    </row>
    <row r="1913" spans="1:13" x14ac:dyDescent="0.45">
      <c r="A1913" s="790">
        <v>22020305</v>
      </c>
      <c r="B1913" s="791"/>
      <c r="C1913" s="792"/>
      <c r="D1913" s="792"/>
      <c r="E1913" s="791"/>
      <c r="F1913" s="793" t="s">
        <v>41</v>
      </c>
      <c r="G1913" s="311"/>
      <c r="H1913" s="311"/>
      <c r="I1913" s="311"/>
      <c r="J1913" s="311">
        <v>7000000</v>
      </c>
      <c r="K1913" s="311">
        <v>7000000</v>
      </c>
      <c r="L1913" s="311">
        <v>7000000</v>
      </c>
      <c r="M1913" s="789">
        <f t="shared" si="416"/>
        <v>21000000</v>
      </c>
    </row>
    <row r="1914" spans="1:13" x14ac:dyDescent="0.45">
      <c r="A1914" s="790">
        <v>22020306</v>
      </c>
      <c r="B1914" s="791"/>
      <c r="C1914" s="792"/>
      <c r="D1914" s="792"/>
      <c r="E1914" s="791"/>
      <c r="F1914" s="793" t="s">
        <v>314</v>
      </c>
      <c r="G1914" s="311"/>
      <c r="H1914" s="311"/>
      <c r="I1914" s="311"/>
      <c r="J1914" s="311">
        <v>5000000</v>
      </c>
      <c r="K1914" s="311">
        <v>5000000</v>
      </c>
      <c r="L1914" s="311">
        <v>5000000</v>
      </c>
      <c r="M1914" s="789">
        <f t="shared" si="416"/>
        <v>15000000</v>
      </c>
    </row>
    <row r="1915" spans="1:13" x14ac:dyDescent="0.45">
      <c r="A1915" s="785">
        <v>220204</v>
      </c>
      <c r="B1915" s="786"/>
      <c r="C1915" s="787"/>
      <c r="D1915" s="787"/>
      <c r="E1915" s="786"/>
      <c r="F1915" s="788" t="s">
        <v>42</v>
      </c>
      <c r="G1915" s="358">
        <f>SUM(G1916:G1921)</f>
        <v>5100000</v>
      </c>
      <c r="H1915" s="358">
        <f>SUM(H1916:H1921)</f>
        <v>0</v>
      </c>
      <c r="I1915" s="358"/>
      <c r="J1915" s="358">
        <f>SUM(J1916:J1921)</f>
        <v>5000000</v>
      </c>
      <c r="K1915" s="358">
        <f>SUM(K1916:K1921)</f>
        <v>5000000</v>
      </c>
      <c r="L1915" s="358">
        <f>SUM(L1916:L1921)</f>
        <v>5000000</v>
      </c>
      <c r="M1915" s="789">
        <f t="shared" si="416"/>
        <v>15000000</v>
      </c>
    </row>
    <row r="1916" spans="1:13" ht="37" x14ac:dyDescent="0.45">
      <c r="A1916" s="790">
        <v>22020401</v>
      </c>
      <c r="B1916" s="791"/>
      <c r="C1916" s="792"/>
      <c r="D1916" s="792"/>
      <c r="E1916" s="791"/>
      <c r="F1916" s="793" t="s">
        <v>43</v>
      </c>
      <c r="G1916" s="311">
        <v>600000</v>
      </c>
      <c r="H1916" s="311"/>
      <c r="I1916" s="311"/>
      <c r="J1916" s="311"/>
      <c r="K1916" s="311"/>
      <c r="L1916" s="311"/>
      <c r="M1916" s="789">
        <f t="shared" si="416"/>
        <v>0</v>
      </c>
    </row>
    <row r="1917" spans="1:13" x14ac:dyDescent="0.45">
      <c r="A1917" s="790">
        <v>22020402</v>
      </c>
      <c r="B1917" s="791"/>
      <c r="C1917" s="792"/>
      <c r="D1917" s="792"/>
      <c r="E1917" s="791"/>
      <c r="F1917" s="793" t="s">
        <v>44</v>
      </c>
      <c r="G1917" s="311">
        <v>1500000</v>
      </c>
      <c r="H1917" s="311"/>
      <c r="I1917" s="311"/>
      <c r="J1917" s="311">
        <v>500000</v>
      </c>
      <c r="K1917" s="311">
        <v>500000</v>
      </c>
      <c r="L1917" s="311">
        <v>500000</v>
      </c>
      <c r="M1917" s="789">
        <f t="shared" si="416"/>
        <v>1500000</v>
      </c>
    </row>
    <row r="1918" spans="1:13" ht="37" x14ac:dyDescent="0.45">
      <c r="A1918" s="790">
        <v>22020403</v>
      </c>
      <c r="B1918" s="791"/>
      <c r="C1918" s="792"/>
      <c r="D1918" s="792"/>
      <c r="E1918" s="791"/>
      <c r="F1918" s="793" t="s">
        <v>1401</v>
      </c>
      <c r="G1918" s="311"/>
      <c r="H1918" s="311"/>
      <c r="I1918" s="311"/>
      <c r="J1918" s="311">
        <v>500000</v>
      </c>
      <c r="K1918" s="311">
        <v>500000</v>
      </c>
      <c r="L1918" s="311">
        <v>500000</v>
      </c>
      <c r="M1918" s="789">
        <f t="shared" si="416"/>
        <v>1500000</v>
      </c>
    </row>
    <row r="1919" spans="1:13" x14ac:dyDescent="0.45">
      <c r="A1919" s="790">
        <v>22020404</v>
      </c>
      <c r="B1919" s="791"/>
      <c r="C1919" s="792"/>
      <c r="D1919" s="792"/>
      <c r="E1919" s="791"/>
      <c r="F1919" s="793" t="s">
        <v>46</v>
      </c>
      <c r="G1919" s="311">
        <v>1500000</v>
      </c>
      <c r="H1919" s="311"/>
      <c r="I1919" s="311"/>
      <c r="J1919" s="311"/>
      <c r="K1919" s="311"/>
      <c r="L1919" s="311"/>
      <c r="M1919" s="789">
        <f t="shared" si="416"/>
        <v>0</v>
      </c>
    </row>
    <row r="1920" spans="1:13" x14ac:dyDescent="0.45">
      <c r="A1920" s="790">
        <v>22020405</v>
      </c>
      <c r="B1920" s="791"/>
      <c r="C1920" s="792"/>
      <c r="D1920" s="792"/>
      <c r="E1920" s="791"/>
      <c r="F1920" s="793" t="s">
        <v>47</v>
      </c>
      <c r="G1920" s="311">
        <v>1500000</v>
      </c>
      <c r="H1920" s="311"/>
      <c r="I1920" s="311"/>
      <c r="J1920" s="311"/>
      <c r="K1920" s="311"/>
      <c r="L1920" s="311"/>
      <c r="M1920" s="789">
        <f t="shared" si="416"/>
        <v>0</v>
      </c>
    </row>
    <row r="1921" spans="1:13" x14ac:dyDescent="0.45">
      <c r="A1921" s="790">
        <v>22020406</v>
      </c>
      <c r="B1921" s="791"/>
      <c r="C1921" s="792"/>
      <c r="D1921" s="792"/>
      <c r="E1921" s="791"/>
      <c r="F1921" s="793" t="s">
        <v>48</v>
      </c>
      <c r="G1921" s="311"/>
      <c r="H1921" s="311"/>
      <c r="I1921" s="311"/>
      <c r="J1921" s="311">
        <v>4000000</v>
      </c>
      <c r="K1921" s="311">
        <v>4000000</v>
      </c>
      <c r="L1921" s="311">
        <v>4000000</v>
      </c>
      <c r="M1921" s="789">
        <f t="shared" si="416"/>
        <v>12000000</v>
      </c>
    </row>
    <row r="1922" spans="1:13" x14ac:dyDescent="0.45">
      <c r="A1922" s="785">
        <v>220205</v>
      </c>
      <c r="B1922" s="786"/>
      <c r="C1922" s="787"/>
      <c r="D1922" s="787"/>
      <c r="E1922" s="786"/>
      <c r="F1922" s="788" t="s">
        <v>49</v>
      </c>
      <c r="G1922" s="358">
        <f t="shared" ref="G1922:L1922" si="418">G1923+G1924</f>
        <v>5330000</v>
      </c>
      <c r="H1922" s="358">
        <f t="shared" si="418"/>
        <v>0</v>
      </c>
      <c r="I1922" s="358"/>
      <c r="J1922" s="358">
        <f t="shared" si="418"/>
        <v>0</v>
      </c>
      <c r="K1922" s="358">
        <f t="shared" si="418"/>
        <v>0</v>
      </c>
      <c r="L1922" s="358">
        <f t="shared" si="418"/>
        <v>0</v>
      </c>
      <c r="M1922" s="789">
        <f t="shared" si="416"/>
        <v>0</v>
      </c>
    </row>
    <row r="1923" spans="1:13" x14ac:dyDescent="0.45">
      <c r="A1923" s="790">
        <v>22020501</v>
      </c>
      <c r="B1923" s="791"/>
      <c r="C1923" s="792"/>
      <c r="D1923" s="792"/>
      <c r="E1923" s="791"/>
      <c r="F1923" s="793" t="s">
        <v>50</v>
      </c>
      <c r="G1923" s="311">
        <v>1830000</v>
      </c>
      <c r="H1923" s="311"/>
      <c r="I1923" s="311"/>
      <c r="J1923" s="311"/>
      <c r="K1923" s="311"/>
      <c r="L1923" s="311"/>
      <c r="M1923" s="789">
        <f t="shared" si="416"/>
        <v>0</v>
      </c>
    </row>
    <row r="1924" spans="1:13" x14ac:dyDescent="0.45">
      <c r="A1924" s="790">
        <v>22020502</v>
      </c>
      <c r="B1924" s="791"/>
      <c r="C1924" s="792"/>
      <c r="D1924" s="792"/>
      <c r="E1924" s="791"/>
      <c r="F1924" s="793" t="s">
        <v>222</v>
      </c>
      <c r="G1924" s="311">
        <v>3500000</v>
      </c>
      <c r="H1924" s="311"/>
      <c r="I1924" s="311"/>
      <c r="J1924" s="311"/>
      <c r="K1924" s="311"/>
      <c r="L1924" s="311"/>
      <c r="M1924" s="789">
        <f t="shared" si="416"/>
        <v>0</v>
      </c>
    </row>
    <row r="1925" spans="1:13" x14ac:dyDescent="0.45">
      <c r="A1925" s="785">
        <v>220206</v>
      </c>
      <c r="B1925" s="786"/>
      <c r="C1925" s="787"/>
      <c r="D1925" s="787"/>
      <c r="E1925" s="786"/>
      <c r="F1925" s="788" t="s">
        <v>51</v>
      </c>
      <c r="G1925" s="358">
        <f>SUM(G1926:G1926)</f>
        <v>1500000</v>
      </c>
      <c r="H1925" s="358">
        <f>SUM(H1926:H1926)</f>
        <v>0</v>
      </c>
      <c r="I1925" s="358"/>
      <c r="J1925" s="358">
        <f>SUM(J1926:J1926)</f>
        <v>0</v>
      </c>
      <c r="K1925" s="358">
        <f>SUM(K1926:K1926)</f>
        <v>0</v>
      </c>
      <c r="L1925" s="358">
        <f>SUM(L1926:L1926)</f>
        <v>0</v>
      </c>
      <c r="M1925" s="789">
        <f t="shared" si="416"/>
        <v>0</v>
      </c>
    </row>
    <row r="1926" spans="1:13" x14ac:dyDescent="0.45">
      <c r="A1926" s="790">
        <v>22020605</v>
      </c>
      <c r="B1926" s="791"/>
      <c r="C1926" s="792"/>
      <c r="D1926" s="792"/>
      <c r="E1926" s="791"/>
      <c r="F1926" s="793" t="s">
        <v>53</v>
      </c>
      <c r="G1926" s="311">
        <v>1500000</v>
      </c>
      <c r="H1926" s="311"/>
      <c r="I1926" s="311"/>
      <c r="J1926" s="311"/>
      <c r="K1926" s="311"/>
      <c r="L1926" s="311"/>
      <c r="M1926" s="789">
        <f t="shared" si="416"/>
        <v>0</v>
      </c>
    </row>
    <row r="1927" spans="1:13" x14ac:dyDescent="0.45">
      <c r="A1927" s="785">
        <v>220208</v>
      </c>
      <c r="B1927" s="786"/>
      <c r="C1927" s="787"/>
      <c r="D1927" s="787"/>
      <c r="E1927" s="786"/>
      <c r="F1927" s="788" t="s">
        <v>54</v>
      </c>
      <c r="G1927" s="358">
        <f>SUM(G1928:G1930)</f>
        <v>3500000</v>
      </c>
      <c r="H1927" s="358">
        <f>SUM(H1928:H1930)</f>
        <v>0</v>
      </c>
      <c r="I1927" s="358"/>
      <c r="J1927" s="358">
        <f>SUM(J1928:J1930)</f>
        <v>0</v>
      </c>
      <c r="K1927" s="358">
        <f>SUM(K1928:K1930)</f>
        <v>0</v>
      </c>
      <c r="L1927" s="358">
        <f>SUM(L1928:L1930)</f>
        <v>0</v>
      </c>
      <c r="M1927" s="789">
        <f t="shared" si="416"/>
        <v>0</v>
      </c>
    </row>
    <row r="1928" spans="1:13" x14ac:dyDescent="0.45">
      <c r="A1928" s="790">
        <v>22020801</v>
      </c>
      <c r="B1928" s="791"/>
      <c r="C1928" s="792"/>
      <c r="D1928" s="792"/>
      <c r="E1928" s="791"/>
      <c r="F1928" s="793" t="s">
        <v>55</v>
      </c>
      <c r="G1928" s="311">
        <v>500000</v>
      </c>
      <c r="H1928" s="311"/>
      <c r="I1928" s="311"/>
      <c r="J1928" s="311"/>
      <c r="K1928" s="311"/>
      <c r="L1928" s="311"/>
      <c r="M1928" s="789">
        <f t="shared" si="416"/>
        <v>0</v>
      </c>
    </row>
    <row r="1929" spans="1:13" x14ac:dyDescent="0.45">
      <c r="A1929" s="790">
        <v>22020802</v>
      </c>
      <c r="B1929" s="791"/>
      <c r="C1929" s="792"/>
      <c r="D1929" s="792"/>
      <c r="E1929" s="791"/>
      <c r="F1929" s="793" t="s">
        <v>517</v>
      </c>
      <c r="G1929" s="311">
        <v>500000</v>
      </c>
      <c r="H1929" s="311"/>
      <c r="I1929" s="311"/>
      <c r="J1929" s="311"/>
      <c r="K1929" s="311"/>
      <c r="L1929" s="311"/>
      <c r="M1929" s="789">
        <f t="shared" si="416"/>
        <v>0</v>
      </c>
    </row>
    <row r="1930" spans="1:13" x14ac:dyDescent="0.45">
      <c r="A1930" s="790">
        <v>22020803</v>
      </c>
      <c r="B1930" s="791"/>
      <c r="C1930" s="792"/>
      <c r="D1930" s="792"/>
      <c r="E1930" s="791"/>
      <c r="F1930" s="793" t="s">
        <v>56</v>
      </c>
      <c r="G1930" s="311">
        <v>2500000</v>
      </c>
      <c r="H1930" s="311"/>
      <c r="I1930" s="311"/>
      <c r="J1930" s="311"/>
      <c r="K1930" s="311"/>
      <c r="L1930" s="311"/>
      <c r="M1930" s="789">
        <f t="shared" si="416"/>
        <v>0</v>
      </c>
    </row>
    <row r="1931" spans="1:13" x14ac:dyDescent="0.45">
      <c r="A1931" s="785">
        <v>220209</v>
      </c>
      <c r="B1931" s="786"/>
      <c r="C1931" s="787"/>
      <c r="D1931" s="787"/>
      <c r="E1931" s="786"/>
      <c r="F1931" s="788" t="s">
        <v>271</v>
      </c>
      <c r="G1931" s="358">
        <f>SUM(G1932:G1932)</f>
        <v>120000</v>
      </c>
      <c r="H1931" s="358">
        <f>SUM(H1932:H1932)</f>
        <v>0</v>
      </c>
      <c r="I1931" s="358"/>
      <c r="J1931" s="358">
        <f>SUM(J1932:J1932)</f>
        <v>0</v>
      </c>
      <c r="K1931" s="358">
        <f>SUM(K1932:K1932)</f>
        <v>0</v>
      </c>
      <c r="L1931" s="358">
        <f>SUM(L1932:L1932)</f>
        <v>0</v>
      </c>
      <c r="M1931" s="789">
        <f t="shared" si="416"/>
        <v>0</v>
      </c>
    </row>
    <row r="1932" spans="1:13" x14ac:dyDescent="0.45">
      <c r="A1932" s="790">
        <v>22020901</v>
      </c>
      <c r="B1932" s="791"/>
      <c r="C1932" s="792"/>
      <c r="D1932" s="792"/>
      <c r="E1932" s="791"/>
      <c r="F1932" s="793" t="s">
        <v>315</v>
      </c>
      <c r="G1932" s="311">
        <v>120000</v>
      </c>
      <c r="H1932" s="311"/>
      <c r="I1932" s="311"/>
      <c r="J1932" s="311"/>
      <c r="K1932" s="311"/>
      <c r="L1932" s="311"/>
      <c r="M1932" s="789">
        <f t="shared" si="416"/>
        <v>0</v>
      </c>
    </row>
    <row r="1933" spans="1:13" x14ac:dyDescent="0.45">
      <c r="A1933" s="785">
        <v>220210</v>
      </c>
      <c r="B1933" s="786"/>
      <c r="C1933" s="787"/>
      <c r="D1933" s="787"/>
      <c r="E1933" s="786"/>
      <c r="F1933" s="788" t="s">
        <v>57</v>
      </c>
      <c r="G1933" s="358">
        <f>SUM(G1934:G1937)</f>
        <v>700000</v>
      </c>
      <c r="H1933" s="358">
        <f>SUM(H1934:H1937)</f>
        <v>0</v>
      </c>
      <c r="I1933" s="358"/>
      <c r="J1933" s="358">
        <f>SUM(J1934:J1937)</f>
        <v>6700000</v>
      </c>
      <c r="K1933" s="358">
        <f>SUM(K1934:K1937)</f>
        <v>6700000</v>
      </c>
      <c r="L1933" s="358">
        <f>SUM(L1934:L1937)</f>
        <v>6700000</v>
      </c>
      <c r="M1933" s="789">
        <f t="shared" si="416"/>
        <v>20100000</v>
      </c>
    </row>
    <row r="1934" spans="1:13" x14ac:dyDescent="0.45">
      <c r="A1934" s="790">
        <v>22021001</v>
      </c>
      <c r="B1934" s="791"/>
      <c r="C1934" s="792"/>
      <c r="D1934" s="792"/>
      <c r="E1934" s="791"/>
      <c r="F1934" s="793" t="s">
        <v>58</v>
      </c>
      <c r="G1934" s="311">
        <v>550000</v>
      </c>
      <c r="H1934" s="311"/>
      <c r="I1934" s="311"/>
      <c r="J1934" s="311">
        <v>300000</v>
      </c>
      <c r="K1934" s="311">
        <v>300000</v>
      </c>
      <c r="L1934" s="311">
        <v>300000</v>
      </c>
      <c r="M1934" s="789">
        <f t="shared" si="416"/>
        <v>900000</v>
      </c>
    </row>
    <row r="1935" spans="1:13" x14ac:dyDescent="0.45">
      <c r="A1935" s="790">
        <v>22021002</v>
      </c>
      <c r="B1935" s="791"/>
      <c r="C1935" s="792"/>
      <c r="D1935" s="792"/>
      <c r="E1935" s="791"/>
      <c r="F1935" s="793" t="s">
        <v>59</v>
      </c>
      <c r="G1935" s="311">
        <v>150000</v>
      </c>
      <c r="H1935" s="311"/>
      <c r="I1935" s="311"/>
      <c r="J1935" s="311">
        <v>400000</v>
      </c>
      <c r="K1935" s="311">
        <v>400000</v>
      </c>
      <c r="L1935" s="311">
        <v>400000</v>
      </c>
      <c r="M1935" s="789">
        <f t="shared" si="416"/>
        <v>1200000</v>
      </c>
    </row>
    <row r="1936" spans="1:13" x14ac:dyDescent="0.45">
      <c r="A1936" s="790">
        <v>22021003</v>
      </c>
      <c r="B1936" s="791"/>
      <c r="C1936" s="792"/>
      <c r="D1936" s="792"/>
      <c r="E1936" s="791"/>
      <c r="F1936" s="793" t="s">
        <v>60</v>
      </c>
      <c r="G1936" s="311"/>
      <c r="H1936" s="311"/>
      <c r="I1936" s="311"/>
      <c r="J1936" s="311">
        <v>1000000</v>
      </c>
      <c r="K1936" s="311">
        <v>1000000</v>
      </c>
      <c r="L1936" s="311">
        <v>1000000</v>
      </c>
      <c r="M1936" s="789">
        <f t="shared" si="416"/>
        <v>3000000</v>
      </c>
    </row>
    <row r="1937" spans="1:13" x14ac:dyDescent="0.45">
      <c r="A1937" s="790">
        <v>22021022</v>
      </c>
      <c r="B1937" s="791"/>
      <c r="C1937" s="792"/>
      <c r="D1937" s="792"/>
      <c r="E1937" s="791"/>
      <c r="F1937" s="793" t="s">
        <v>457</v>
      </c>
      <c r="G1937" s="311"/>
      <c r="H1937" s="311"/>
      <c r="I1937" s="311"/>
      <c r="J1937" s="311">
        <v>5000000</v>
      </c>
      <c r="K1937" s="311">
        <v>5000000</v>
      </c>
      <c r="L1937" s="311">
        <v>5000000</v>
      </c>
      <c r="M1937" s="789">
        <f t="shared" si="416"/>
        <v>15000000</v>
      </c>
    </row>
    <row r="1938" spans="1:13" x14ac:dyDescent="0.45">
      <c r="A1938" s="785"/>
      <c r="B1938" s="786"/>
      <c r="C1938" s="787"/>
      <c r="D1938" s="787"/>
      <c r="E1938" s="786"/>
      <c r="F1938" s="788"/>
      <c r="G1938" s="311"/>
      <c r="H1938" s="311"/>
      <c r="I1938" s="311"/>
      <c r="J1938" s="311"/>
      <c r="K1938" s="311"/>
      <c r="L1938" s="311"/>
      <c r="M1938" s="81"/>
    </row>
    <row r="1939" spans="1:13" x14ac:dyDescent="0.45">
      <c r="A1939" s="785">
        <v>23</v>
      </c>
      <c r="B1939" s="786"/>
      <c r="C1939" s="787"/>
      <c r="D1939" s="787"/>
      <c r="E1939" s="786"/>
      <c r="F1939" s="788" t="s">
        <v>69</v>
      </c>
      <c r="G1939" s="358">
        <f>G1940+G1953+G1960+G1966</f>
        <v>30000000</v>
      </c>
      <c r="H1939" s="358">
        <f t="shared" ref="H1939:L1939" si="419">H1940+H1953+H1960+H1966</f>
        <v>0</v>
      </c>
      <c r="I1939" s="358">
        <f t="shared" si="419"/>
        <v>0</v>
      </c>
      <c r="J1939" s="358">
        <f t="shared" si="419"/>
        <v>25000000</v>
      </c>
      <c r="K1939" s="358">
        <f t="shared" si="419"/>
        <v>20000000</v>
      </c>
      <c r="L1939" s="358">
        <f t="shared" si="419"/>
        <v>20000000</v>
      </c>
      <c r="M1939" s="789">
        <f t="shared" ref="M1939:M1954" si="420">J1939+K1939+L1939</f>
        <v>65000000</v>
      </c>
    </row>
    <row r="1940" spans="1:13" x14ac:dyDescent="0.45">
      <c r="A1940" s="785">
        <v>2301</v>
      </c>
      <c r="B1940" s="786"/>
      <c r="C1940" s="787"/>
      <c r="D1940" s="787"/>
      <c r="E1940" s="786"/>
      <c r="F1940" s="788" t="s">
        <v>70</v>
      </c>
      <c r="G1940" s="358">
        <f t="shared" ref="G1940:L1940" si="421">G1941</f>
        <v>17400000</v>
      </c>
      <c r="H1940" s="358">
        <f t="shared" si="421"/>
        <v>0</v>
      </c>
      <c r="I1940" s="358"/>
      <c r="J1940" s="358">
        <f t="shared" si="421"/>
        <v>15000000</v>
      </c>
      <c r="K1940" s="358">
        <f t="shared" si="421"/>
        <v>15000000</v>
      </c>
      <c r="L1940" s="358">
        <f t="shared" si="421"/>
        <v>15000000</v>
      </c>
      <c r="M1940" s="789">
        <f t="shared" si="420"/>
        <v>45000000</v>
      </c>
    </row>
    <row r="1941" spans="1:13" x14ac:dyDescent="0.45">
      <c r="A1941" s="785">
        <v>230101</v>
      </c>
      <c r="B1941" s="786"/>
      <c r="C1941" s="787"/>
      <c r="D1941" s="787"/>
      <c r="E1941" s="786"/>
      <c r="F1941" s="788" t="s">
        <v>71</v>
      </c>
      <c r="G1941" s="358">
        <f>SUM(G1942:G1952)</f>
        <v>17400000</v>
      </c>
      <c r="H1941" s="358">
        <f>SUM(H1942:H1952)</f>
        <v>0</v>
      </c>
      <c r="I1941" s="358"/>
      <c r="J1941" s="358">
        <f>SUM(J1942:J1952)</f>
        <v>15000000</v>
      </c>
      <c r="K1941" s="358">
        <f>SUM(K1942:K1952)</f>
        <v>15000000</v>
      </c>
      <c r="L1941" s="358">
        <f>SUM(L1942:L1952)</f>
        <v>15000000</v>
      </c>
      <c r="M1941" s="789">
        <f t="shared" si="420"/>
        <v>45000000</v>
      </c>
    </row>
    <row r="1942" spans="1:13" ht="37" x14ac:dyDescent="0.45">
      <c r="A1942" s="790">
        <v>23010112</v>
      </c>
      <c r="B1942" s="791"/>
      <c r="C1942" s="792"/>
      <c r="D1942" s="792"/>
      <c r="E1942" s="791"/>
      <c r="F1942" s="793" t="s">
        <v>232</v>
      </c>
      <c r="G1942" s="311">
        <v>2500000</v>
      </c>
      <c r="H1942" s="311"/>
      <c r="I1942" s="311"/>
      <c r="J1942" s="311">
        <v>3000000</v>
      </c>
      <c r="K1942" s="311">
        <v>3000000</v>
      </c>
      <c r="L1942" s="311">
        <v>3000000</v>
      </c>
      <c r="M1942" s="789">
        <f t="shared" si="420"/>
        <v>9000000</v>
      </c>
    </row>
    <row r="1943" spans="1:13" x14ac:dyDescent="0.45">
      <c r="A1943" s="790">
        <v>23010113</v>
      </c>
      <c r="B1943" s="791"/>
      <c r="C1943" s="792"/>
      <c r="D1943" s="792"/>
      <c r="E1943" s="791"/>
      <c r="F1943" s="793" t="s">
        <v>233</v>
      </c>
      <c r="G1943" s="311">
        <v>1500000</v>
      </c>
      <c r="H1943" s="311"/>
      <c r="I1943" s="311"/>
      <c r="J1943" s="311">
        <v>3000000</v>
      </c>
      <c r="K1943" s="311">
        <v>3000000</v>
      </c>
      <c r="L1943" s="311">
        <v>3000000</v>
      </c>
      <c r="M1943" s="789">
        <f t="shared" si="420"/>
        <v>9000000</v>
      </c>
    </row>
    <row r="1944" spans="1:13" x14ac:dyDescent="0.45">
      <c r="A1944" s="790">
        <v>23010114</v>
      </c>
      <c r="B1944" s="791"/>
      <c r="C1944" s="792"/>
      <c r="D1944" s="792"/>
      <c r="E1944" s="791"/>
      <c r="F1944" s="793" t="s">
        <v>234</v>
      </c>
      <c r="G1944" s="311">
        <v>1500000</v>
      </c>
      <c r="H1944" s="311"/>
      <c r="I1944" s="311"/>
      <c r="J1944" s="311">
        <v>2000000</v>
      </c>
      <c r="K1944" s="311">
        <v>2000000</v>
      </c>
      <c r="L1944" s="311">
        <v>2000000</v>
      </c>
      <c r="M1944" s="789">
        <f t="shared" si="420"/>
        <v>6000000</v>
      </c>
    </row>
    <row r="1945" spans="1:13" x14ac:dyDescent="0.45">
      <c r="A1945" s="790">
        <v>23010115</v>
      </c>
      <c r="B1945" s="791"/>
      <c r="C1945" s="792"/>
      <c r="D1945" s="792"/>
      <c r="E1945" s="791"/>
      <c r="F1945" s="793" t="s">
        <v>235</v>
      </c>
      <c r="G1945" s="311">
        <v>2500000</v>
      </c>
      <c r="H1945" s="311"/>
      <c r="I1945" s="311"/>
      <c r="J1945" s="311">
        <v>2000000</v>
      </c>
      <c r="K1945" s="311">
        <v>2000000</v>
      </c>
      <c r="L1945" s="311">
        <v>2000000</v>
      </c>
      <c r="M1945" s="789">
        <f t="shared" si="420"/>
        <v>6000000</v>
      </c>
    </row>
    <row r="1946" spans="1:13" x14ac:dyDescent="0.45">
      <c r="A1946" s="790">
        <v>23010118</v>
      </c>
      <c r="B1946" s="791"/>
      <c r="C1946" s="792"/>
      <c r="D1946" s="792"/>
      <c r="E1946" s="791"/>
      <c r="F1946" s="793" t="s">
        <v>285</v>
      </c>
      <c r="G1946" s="311">
        <v>500000</v>
      </c>
      <c r="H1946" s="311"/>
      <c r="I1946" s="311"/>
      <c r="J1946" s="311"/>
      <c r="K1946" s="311"/>
      <c r="L1946" s="311"/>
      <c r="M1946" s="789">
        <f t="shared" si="420"/>
        <v>0</v>
      </c>
    </row>
    <row r="1947" spans="1:13" x14ac:dyDescent="0.45">
      <c r="A1947" s="790">
        <v>23010119</v>
      </c>
      <c r="B1947" s="791"/>
      <c r="C1947" s="792"/>
      <c r="D1947" s="792"/>
      <c r="E1947" s="791"/>
      <c r="F1947" s="793" t="s">
        <v>286</v>
      </c>
      <c r="G1947" s="311">
        <v>2500000</v>
      </c>
      <c r="H1947" s="311"/>
      <c r="I1947" s="311"/>
      <c r="J1947" s="311"/>
      <c r="K1947" s="311"/>
      <c r="L1947" s="311"/>
      <c r="M1947" s="789">
        <f t="shared" si="420"/>
        <v>0</v>
      </c>
    </row>
    <row r="1948" spans="1:13" x14ac:dyDescent="0.45">
      <c r="A1948" s="790">
        <v>23010123</v>
      </c>
      <c r="B1948" s="791"/>
      <c r="C1948" s="792"/>
      <c r="D1948" s="792"/>
      <c r="E1948" s="791"/>
      <c r="F1948" s="793" t="s">
        <v>288</v>
      </c>
      <c r="G1948" s="311">
        <v>500000</v>
      </c>
      <c r="H1948" s="311"/>
      <c r="I1948" s="311"/>
      <c r="J1948" s="311">
        <v>1000000</v>
      </c>
      <c r="K1948" s="311">
        <v>1000000</v>
      </c>
      <c r="L1948" s="311">
        <v>1000000</v>
      </c>
      <c r="M1948" s="789">
        <f t="shared" si="420"/>
        <v>3000000</v>
      </c>
    </row>
    <row r="1949" spans="1:13" x14ac:dyDescent="0.45">
      <c r="A1949" s="790">
        <v>23010125</v>
      </c>
      <c r="B1949" s="791"/>
      <c r="C1949" s="792"/>
      <c r="D1949" s="792"/>
      <c r="E1949" s="791"/>
      <c r="F1949" s="793" t="s">
        <v>538</v>
      </c>
      <c r="G1949" s="311">
        <v>400000</v>
      </c>
      <c r="H1949" s="311"/>
      <c r="I1949" s="311"/>
      <c r="J1949" s="311"/>
      <c r="K1949" s="311"/>
      <c r="L1949" s="311"/>
      <c r="M1949" s="789">
        <f t="shared" si="420"/>
        <v>0</v>
      </c>
    </row>
    <row r="1950" spans="1:13" x14ac:dyDescent="0.45">
      <c r="A1950" s="790">
        <v>23010128</v>
      </c>
      <c r="B1950" s="791"/>
      <c r="C1950" s="792"/>
      <c r="D1950" s="792"/>
      <c r="E1950" s="791"/>
      <c r="F1950" s="793" t="s">
        <v>392</v>
      </c>
      <c r="G1950" s="311">
        <v>1500000</v>
      </c>
      <c r="H1950" s="311"/>
      <c r="I1950" s="311"/>
      <c r="J1950" s="311"/>
      <c r="K1950" s="311"/>
      <c r="L1950" s="311"/>
      <c r="M1950" s="789">
        <f t="shared" si="420"/>
        <v>0</v>
      </c>
    </row>
    <row r="1951" spans="1:13" x14ac:dyDescent="0.45">
      <c r="A1951" s="790">
        <v>23010129</v>
      </c>
      <c r="B1951" s="791"/>
      <c r="C1951" s="792"/>
      <c r="D1951" s="792"/>
      <c r="E1951" s="791"/>
      <c r="F1951" s="793" t="s">
        <v>393</v>
      </c>
      <c r="G1951" s="311">
        <v>2500000</v>
      </c>
      <c r="H1951" s="311"/>
      <c r="I1951" s="311"/>
      <c r="J1951" s="311"/>
      <c r="K1951" s="311"/>
      <c r="L1951" s="311"/>
      <c r="M1951" s="789">
        <f t="shared" si="420"/>
        <v>0</v>
      </c>
    </row>
    <row r="1952" spans="1:13" x14ac:dyDescent="0.45">
      <c r="A1952" s="790">
        <v>23010140</v>
      </c>
      <c r="B1952" s="791"/>
      <c r="C1952" s="792"/>
      <c r="D1952" s="792"/>
      <c r="E1952" s="791"/>
      <c r="F1952" s="811" t="s">
        <v>394</v>
      </c>
      <c r="G1952" s="311">
        <v>1500000</v>
      </c>
      <c r="H1952" s="311"/>
      <c r="I1952" s="311"/>
      <c r="J1952" s="311">
        <v>4000000</v>
      </c>
      <c r="K1952" s="311">
        <v>4000000</v>
      </c>
      <c r="L1952" s="311">
        <v>4000000</v>
      </c>
      <c r="M1952" s="789">
        <f t="shared" si="420"/>
        <v>12000000</v>
      </c>
    </row>
    <row r="1953" spans="1:13" x14ac:dyDescent="0.45">
      <c r="A1953" s="785">
        <v>2302</v>
      </c>
      <c r="B1953" s="786"/>
      <c r="C1953" s="787"/>
      <c r="D1953" s="787"/>
      <c r="E1953" s="786"/>
      <c r="F1953" s="825" t="s">
        <v>73</v>
      </c>
      <c r="G1953" s="358">
        <f t="shared" ref="G1953:L1953" si="422">G1954</f>
        <v>7350000</v>
      </c>
      <c r="H1953" s="358">
        <f t="shared" si="422"/>
        <v>0</v>
      </c>
      <c r="I1953" s="358"/>
      <c r="J1953" s="358">
        <f>J1954</f>
        <v>5000000</v>
      </c>
      <c r="K1953" s="358">
        <f t="shared" si="422"/>
        <v>0</v>
      </c>
      <c r="L1953" s="358">
        <f t="shared" si="422"/>
        <v>0</v>
      </c>
      <c r="M1953" s="789">
        <f t="shared" si="420"/>
        <v>5000000</v>
      </c>
    </row>
    <row r="1954" spans="1:13" ht="37" x14ac:dyDescent="0.45">
      <c r="A1954" s="785">
        <v>230201</v>
      </c>
      <c r="B1954" s="786"/>
      <c r="C1954" s="787"/>
      <c r="D1954" s="787"/>
      <c r="E1954" s="786"/>
      <c r="F1954" s="825" t="s">
        <v>74</v>
      </c>
      <c r="G1954" s="358">
        <f>SUM(G1956:G1959)</f>
        <v>7350000</v>
      </c>
      <c r="H1954" s="358">
        <f>SUM(H1956:H1959)</f>
        <v>0</v>
      </c>
      <c r="I1954" s="358"/>
      <c r="J1954" s="358">
        <f>SUM(J1955:J1959)</f>
        <v>5000000</v>
      </c>
      <c r="K1954" s="358">
        <f>SUM(K1956:K1959)</f>
        <v>0</v>
      </c>
      <c r="L1954" s="358">
        <f>SUM(L1956:L1959)</f>
        <v>0</v>
      </c>
      <c r="M1954" s="789">
        <f t="shared" si="420"/>
        <v>5000000</v>
      </c>
    </row>
    <row r="1955" spans="1:13" ht="37" x14ac:dyDescent="0.45">
      <c r="A1955" s="785">
        <v>23020101</v>
      </c>
      <c r="B1955" s="786"/>
      <c r="C1955" s="787"/>
      <c r="D1955" s="787"/>
      <c r="E1955" s="786"/>
      <c r="F1955" s="811" t="s">
        <v>1402</v>
      </c>
      <c r="G1955" s="358"/>
      <c r="H1955" s="358"/>
      <c r="I1955" s="358"/>
      <c r="J1955" s="358">
        <v>2000000</v>
      </c>
      <c r="K1955" s="358"/>
      <c r="L1955" s="358"/>
      <c r="M1955" s="789"/>
    </row>
    <row r="1956" spans="1:13" x14ac:dyDescent="0.45">
      <c r="A1956" s="790">
        <v>23020103</v>
      </c>
      <c r="B1956" s="791"/>
      <c r="C1956" s="792"/>
      <c r="D1956" s="792"/>
      <c r="E1956" s="791"/>
      <c r="F1956" s="811" t="s">
        <v>460</v>
      </c>
      <c r="G1956" s="311">
        <v>350000</v>
      </c>
      <c r="H1956" s="311"/>
      <c r="I1956" s="311"/>
      <c r="J1956" s="311"/>
      <c r="K1956" s="311"/>
      <c r="L1956" s="311"/>
      <c r="M1956" s="789">
        <f t="shared" ref="M1956:M1968" si="423">J1956+K1956+L1956</f>
        <v>0</v>
      </c>
    </row>
    <row r="1957" spans="1:13" ht="37" x14ac:dyDescent="0.45">
      <c r="A1957" s="790">
        <v>23020105</v>
      </c>
      <c r="B1957" s="791"/>
      <c r="C1957" s="792"/>
      <c r="D1957" s="792"/>
      <c r="E1957" s="791"/>
      <c r="F1957" s="793" t="s">
        <v>395</v>
      </c>
      <c r="G1957" s="311">
        <v>1000000</v>
      </c>
      <c r="H1957" s="311"/>
      <c r="I1957" s="311"/>
      <c r="J1957" s="311">
        <v>3000000</v>
      </c>
      <c r="K1957" s="311"/>
      <c r="L1957" s="311"/>
      <c r="M1957" s="789">
        <f t="shared" si="423"/>
        <v>3000000</v>
      </c>
    </row>
    <row r="1958" spans="1:13" ht="37" x14ac:dyDescent="0.45">
      <c r="A1958" s="790">
        <v>23020118</v>
      </c>
      <c r="B1958" s="791"/>
      <c r="C1958" s="792"/>
      <c r="D1958" s="792"/>
      <c r="E1958" s="791"/>
      <c r="F1958" s="811" t="s">
        <v>438</v>
      </c>
      <c r="G1958" s="311">
        <v>4500000</v>
      </c>
      <c r="H1958" s="311"/>
      <c r="I1958" s="311"/>
      <c r="J1958" s="311"/>
      <c r="K1958" s="311"/>
      <c r="L1958" s="311"/>
      <c r="M1958" s="789">
        <f t="shared" si="423"/>
        <v>0</v>
      </c>
    </row>
    <row r="1959" spans="1:13" ht="37" x14ac:dyDescent="0.45">
      <c r="A1959" s="790">
        <v>23020125</v>
      </c>
      <c r="B1959" s="791"/>
      <c r="C1959" s="792"/>
      <c r="D1959" s="792"/>
      <c r="E1959" s="791"/>
      <c r="F1959" s="793" t="s">
        <v>1403</v>
      </c>
      <c r="G1959" s="311">
        <v>1500000</v>
      </c>
      <c r="H1959" s="311"/>
      <c r="I1959" s="311"/>
      <c r="J1959" s="311"/>
      <c r="K1959" s="311"/>
      <c r="L1959" s="311"/>
      <c r="M1959" s="789">
        <f t="shared" si="423"/>
        <v>0</v>
      </c>
    </row>
    <row r="1960" spans="1:13" x14ac:dyDescent="0.45">
      <c r="A1960" s="785">
        <v>2303</v>
      </c>
      <c r="B1960" s="786"/>
      <c r="C1960" s="787"/>
      <c r="D1960" s="787"/>
      <c r="E1960" s="786"/>
      <c r="F1960" s="825" t="s">
        <v>76</v>
      </c>
      <c r="G1960" s="358">
        <f t="shared" ref="G1960:L1960" si="424">G1961</f>
        <v>5000000</v>
      </c>
      <c r="H1960" s="358">
        <f t="shared" si="424"/>
        <v>0</v>
      </c>
      <c r="I1960" s="358"/>
      <c r="J1960" s="358">
        <f t="shared" si="424"/>
        <v>2000000</v>
      </c>
      <c r="K1960" s="358">
        <f t="shared" si="424"/>
        <v>2000000</v>
      </c>
      <c r="L1960" s="358">
        <f t="shared" si="424"/>
        <v>2000000</v>
      </c>
      <c r="M1960" s="789">
        <f t="shared" si="423"/>
        <v>6000000</v>
      </c>
    </row>
    <row r="1961" spans="1:13" ht="37" x14ac:dyDescent="0.45">
      <c r="A1961" s="785">
        <v>230301</v>
      </c>
      <c r="B1961" s="786"/>
      <c r="C1961" s="787"/>
      <c r="D1961" s="787"/>
      <c r="E1961" s="786"/>
      <c r="F1961" s="825" t="s">
        <v>77</v>
      </c>
      <c r="G1961" s="358">
        <f>SUM(G1962:G1965)</f>
        <v>5000000</v>
      </c>
      <c r="H1961" s="358">
        <f>SUM(H1962:H1965)</f>
        <v>0</v>
      </c>
      <c r="I1961" s="358"/>
      <c r="J1961" s="358">
        <f>SUM(J1962:J1965)</f>
        <v>2000000</v>
      </c>
      <c r="K1961" s="358">
        <f>SUM(K1962:K1965)</f>
        <v>2000000</v>
      </c>
      <c r="L1961" s="358">
        <f>SUM(L1962:L1965)</f>
        <v>2000000</v>
      </c>
      <c r="M1961" s="789">
        <f t="shared" si="423"/>
        <v>6000000</v>
      </c>
    </row>
    <row r="1962" spans="1:13" x14ac:dyDescent="0.45">
      <c r="A1962" s="790">
        <v>23030102</v>
      </c>
      <c r="B1962" s="791"/>
      <c r="C1962" s="792"/>
      <c r="D1962" s="792"/>
      <c r="E1962" s="791"/>
      <c r="F1962" s="811" t="s">
        <v>439</v>
      </c>
      <c r="G1962" s="311">
        <v>1500000</v>
      </c>
      <c r="H1962" s="311"/>
      <c r="I1962" s="311"/>
      <c r="J1962" s="311"/>
      <c r="K1962" s="311"/>
      <c r="L1962" s="311"/>
      <c r="M1962" s="789">
        <f t="shared" si="423"/>
        <v>0</v>
      </c>
    </row>
    <row r="1963" spans="1:13" ht="37" x14ac:dyDescent="0.45">
      <c r="A1963" s="790">
        <v>23030104</v>
      </c>
      <c r="B1963" s="791"/>
      <c r="C1963" s="792"/>
      <c r="D1963" s="792"/>
      <c r="E1963" s="791"/>
      <c r="F1963" s="811" t="s">
        <v>475</v>
      </c>
      <c r="G1963" s="311">
        <v>2500000</v>
      </c>
      <c r="H1963" s="311"/>
      <c r="I1963" s="311"/>
      <c r="J1963" s="311"/>
      <c r="K1963" s="311"/>
      <c r="L1963" s="311"/>
      <c r="M1963" s="789">
        <f t="shared" si="423"/>
        <v>0</v>
      </c>
    </row>
    <row r="1964" spans="1:13" ht="37" x14ac:dyDescent="0.45">
      <c r="A1964" s="790">
        <v>23030125</v>
      </c>
      <c r="B1964" s="791"/>
      <c r="C1964" s="792"/>
      <c r="D1964" s="792"/>
      <c r="E1964" s="791"/>
      <c r="F1964" s="811" t="s">
        <v>292</v>
      </c>
      <c r="G1964" s="311">
        <v>1000000</v>
      </c>
      <c r="H1964" s="311"/>
      <c r="I1964" s="311"/>
      <c r="J1964" s="311"/>
      <c r="K1964" s="311"/>
      <c r="L1964" s="311"/>
      <c r="M1964" s="789">
        <f t="shared" si="423"/>
        <v>0</v>
      </c>
    </row>
    <row r="1965" spans="1:13" ht="37" x14ac:dyDescent="0.45">
      <c r="A1965" s="790">
        <v>23030127</v>
      </c>
      <c r="B1965" s="791"/>
      <c r="C1965" s="792"/>
      <c r="D1965" s="792"/>
      <c r="E1965" s="791"/>
      <c r="F1965" s="793" t="s">
        <v>468</v>
      </c>
      <c r="G1965" s="311"/>
      <c r="H1965" s="311"/>
      <c r="I1965" s="311"/>
      <c r="J1965" s="311">
        <v>2000000</v>
      </c>
      <c r="K1965" s="311">
        <v>2000000</v>
      </c>
      <c r="L1965" s="311">
        <v>2000000</v>
      </c>
      <c r="M1965" s="789">
        <f t="shared" si="423"/>
        <v>6000000</v>
      </c>
    </row>
    <row r="1966" spans="1:13" x14ac:dyDescent="0.45">
      <c r="A1966" s="785">
        <v>2305</v>
      </c>
      <c r="B1966" s="786"/>
      <c r="C1966" s="787"/>
      <c r="D1966" s="787"/>
      <c r="E1966" s="786"/>
      <c r="F1966" s="788" t="s">
        <v>79</v>
      </c>
      <c r="G1966" s="362">
        <f t="shared" ref="G1966:L1966" si="425">G1967</f>
        <v>250000</v>
      </c>
      <c r="H1966" s="362">
        <f t="shared" si="425"/>
        <v>0</v>
      </c>
      <c r="I1966" s="362"/>
      <c r="J1966" s="362">
        <f t="shared" si="425"/>
        <v>3000000</v>
      </c>
      <c r="K1966" s="362">
        <f t="shared" si="425"/>
        <v>3000000</v>
      </c>
      <c r="L1966" s="362">
        <f t="shared" si="425"/>
        <v>3000000</v>
      </c>
      <c r="M1966" s="789">
        <f t="shared" si="423"/>
        <v>9000000</v>
      </c>
    </row>
    <row r="1967" spans="1:13" x14ac:dyDescent="0.45">
      <c r="A1967" s="785">
        <v>230501</v>
      </c>
      <c r="B1967" s="786"/>
      <c r="C1967" s="787"/>
      <c r="D1967" s="787"/>
      <c r="E1967" s="786"/>
      <c r="F1967" s="788" t="s">
        <v>80</v>
      </c>
      <c r="G1967" s="362">
        <f>SUM(G1968:G1968)</f>
        <v>250000</v>
      </c>
      <c r="H1967" s="362">
        <f>SUM(H1968:H1968)</f>
        <v>0</v>
      </c>
      <c r="I1967" s="362"/>
      <c r="J1967" s="362">
        <f>SUM(J1968:J1968)</f>
        <v>3000000</v>
      </c>
      <c r="K1967" s="362">
        <f>SUM(K1968:K1968)</f>
        <v>3000000</v>
      </c>
      <c r="L1967" s="362">
        <f>SUM(L1968:L1968)</f>
        <v>3000000</v>
      </c>
      <c r="M1967" s="789">
        <f t="shared" si="423"/>
        <v>9000000</v>
      </c>
    </row>
    <row r="1968" spans="1:13" x14ac:dyDescent="0.45">
      <c r="A1968" s="790">
        <v>23050102</v>
      </c>
      <c r="B1968" s="791"/>
      <c r="C1968" s="792"/>
      <c r="D1968" s="792"/>
      <c r="E1968" s="791"/>
      <c r="F1968" s="811" t="s">
        <v>426</v>
      </c>
      <c r="G1968" s="311">
        <v>250000</v>
      </c>
      <c r="H1968" s="311"/>
      <c r="I1968" s="311"/>
      <c r="J1968" s="311">
        <v>3000000</v>
      </c>
      <c r="K1968" s="311">
        <v>3000000</v>
      </c>
      <c r="L1968" s="311">
        <v>3000000</v>
      </c>
      <c r="M1968" s="789">
        <f t="shared" si="423"/>
        <v>9000000</v>
      </c>
    </row>
    <row r="1969" spans="1:13" x14ac:dyDescent="0.45">
      <c r="A1969" s="826"/>
      <c r="B1969" s="826"/>
      <c r="C1969" s="826"/>
      <c r="D1969" s="826"/>
      <c r="E1969" s="826"/>
      <c r="F1969" s="827"/>
      <c r="G1969" s="828"/>
      <c r="H1969" s="797"/>
      <c r="I1969" s="797"/>
      <c r="J1969" s="828"/>
      <c r="K1969" s="828"/>
      <c r="L1969" s="828"/>
      <c r="M1969" s="829"/>
    </row>
    <row r="1970" spans="1:13" x14ac:dyDescent="0.45">
      <c r="A1970" s="795"/>
      <c r="B1970" s="795"/>
      <c r="C1970" s="795"/>
      <c r="D1970" s="795"/>
      <c r="E1970" s="795"/>
      <c r="F1970" s="785" t="s">
        <v>85</v>
      </c>
      <c r="G1970" s="790"/>
      <c r="H1970" s="809"/>
      <c r="I1970" s="797"/>
      <c r="J1970" s="809"/>
      <c r="K1970" s="809"/>
      <c r="L1970" s="809"/>
      <c r="M1970" s="80">
        <f t="shared" ref="M1970:M1976" si="426">SUM(J1970:L1970)</f>
        <v>0</v>
      </c>
    </row>
    <row r="1971" spans="1:13" x14ac:dyDescent="0.45">
      <c r="A1971" s="799"/>
      <c r="B1971" s="799"/>
      <c r="C1971" s="799"/>
      <c r="D1971" s="799"/>
      <c r="E1971" s="799"/>
      <c r="F1971" s="810"/>
      <c r="G1971" s="811"/>
      <c r="H1971" s="812"/>
      <c r="I1971" s="797"/>
      <c r="J1971" s="812"/>
      <c r="K1971" s="812"/>
      <c r="L1971" s="812"/>
      <c r="M1971" s="80">
        <f t="shared" si="426"/>
        <v>0</v>
      </c>
    </row>
    <row r="1972" spans="1:13" x14ac:dyDescent="0.45">
      <c r="A1972" s="799"/>
      <c r="B1972" s="799"/>
      <c r="C1972" s="799"/>
      <c r="D1972" s="799"/>
      <c r="E1972" s="799"/>
      <c r="F1972" s="800" t="s">
        <v>86</v>
      </c>
      <c r="G1972" s="807">
        <f t="shared" ref="G1972:L1972" si="427">SUM(G1893)</f>
        <v>26480950.739999998</v>
      </c>
      <c r="H1972" s="807">
        <f t="shared" si="427"/>
        <v>0</v>
      </c>
      <c r="I1972" s="807">
        <f t="shared" si="427"/>
        <v>0</v>
      </c>
      <c r="J1972" s="807">
        <f t="shared" si="427"/>
        <v>44974783.910000026</v>
      </c>
      <c r="K1972" s="807">
        <f t="shared" si="427"/>
        <v>44974783.910000026</v>
      </c>
      <c r="L1972" s="807">
        <f t="shared" si="427"/>
        <v>44974783.910000026</v>
      </c>
      <c r="M1972" s="80">
        <f t="shared" si="426"/>
        <v>134924351.73000008</v>
      </c>
    </row>
    <row r="1973" spans="1:13" x14ac:dyDescent="0.45">
      <c r="A1973" s="799"/>
      <c r="B1973" s="799"/>
      <c r="C1973" s="799"/>
      <c r="D1973" s="799"/>
      <c r="E1973" s="799"/>
      <c r="F1973" s="800" t="s">
        <v>87</v>
      </c>
      <c r="G1973" s="807">
        <f t="shared" ref="G1973:L1973" si="428">SUM(G1901)</f>
        <v>30000000</v>
      </c>
      <c r="H1973" s="807">
        <f t="shared" si="428"/>
        <v>0</v>
      </c>
      <c r="I1973" s="807">
        <f t="shared" si="428"/>
        <v>0</v>
      </c>
      <c r="J1973" s="807">
        <f t="shared" si="428"/>
        <v>30000000</v>
      </c>
      <c r="K1973" s="807">
        <f t="shared" si="428"/>
        <v>30000000</v>
      </c>
      <c r="L1973" s="807">
        <f t="shared" si="428"/>
        <v>30000000</v>
      </c>
      <c r="M1973" s="80">
        <f t="shared" si="426"/>
        <v>90000000</v>
      </c>
    </row>
    <row r="1974" spans="1:13" x14ac:dyDescent="0.45">
      <c r="A1974" s="799"/>
      <c r="B1974" s="799"/>
      <c r="C1974" s="799"/>
      <c r="D1974" s="799"/>
      <c r="E1974" s="799"/>
      <c r="F1974" s="800" t="s">
        <v>69</v>
      </c>
      <c r="G1974" s="807">
        <f t="shared" ref="G1974:L1974" si="429">SUM(G1939)</f>
        <v>30000000</v>
      </c>
      <c r="H1974" s="807">
        <f t="shared" si="429"/>
        <v>0</v>
      </c>
      <c r="I1974" s="807">
        <f t="shared" si="429"/>
        <v>0</v>
      </c>
      <c r="J1974" s="807">
        <f t="shared" si="429"/>
        <v>25000000</v>
      </c>
      <c r="K1974" s="807">
        <f t="shared" si="429"/>
        <v>20000000</v>
      </c>
      <c r="L1974" s="807">
        <f t="shared" si="429"/>
        <v>20000000</v>
      </c>
      <c r="M1974" s="80">
        <f t="shared" si="426"/>
        <v>65000000</v>
      </c>
    </row>
    <row r="1975" spans="1:13" x14ac:dyDescent="0.45">
      <c r="A1975" s="799"/>
      <c r="B1975" s="799"/>
      <c r="C1975" s="799"/>
      <c r="D1975" s="799"/>
      <c r="E1975" s="799"/>
      <c r="F1975" s="800"/>
      <c r="G1975" s="805"/>
      <c r="H1975" s="813"/>
      <c r="I1975" s="805"/>
      <c r="J1975" s="813"/>
      <c r="K1975" s="813"/>
      <c r="L1975" s="813"/>
      <c r="M1975" s="80">
        <f t="shared" si="426"/>
        <v>0</v>
      </c>
    </row>
    <row r="1976" spans="1:13" x14ac:dyDescent="0.45">
      <c r="A1976" s="799"/>
      <c r="B1976" s="799"/>
      <c r="C1976" s="799"/>
      <c r="D1976" s="799"/>
      <c r="E1976" s="799"/>
      <c r="F1976" s="800" t="s">
        <v>88</v>
      </c>
      <c r="G1976" s="807">
        <f t="shared" ref="G1976:L1976" si="430">SUM(G1972:G1974)</f>
        <v>86480950.739999995</v>
      </c>
      <c r="H1976" s="807">
        <f t="shared" si="430"/>
        <v>0</v>
      </c>
      <c r="I1976" s="807">
        <f t="shared" si="430"/>
        <v>0</v>
      </c>
      <c r="J1976" s="807">
        <f t="shared" si="430"/>
        <v>99974783.910000026</v>
      </c>
      <c r="K1976" s="807">
        <f t="shared" si="430"/>
        <v>94974783.910000026</v>
      </c>
      <c r="L1976" s="807">
        <f t="shared" si="430"/>
        <v>94974783.910000026</v>
      </c>
      <c r="M1976" s="80">
        <f t="shared" si="426"/>
        <v>289924351.73000008</v>
      </c>
    </row>
    <row r="1979" spans="1:13" x14ac:dyDescent="0.45">
      <c r="A1979" s="931" t="s">
        <v>0</v>
      </c>
      <c r="B1979" s="931"/>
      <c r="C1979" s="931"/>
      <c r="D1979" s="931"/>
      <c r="E1979" s="931"/>
      <c r="F1979" s="931"/>
      <c r="G1979" s="931"/>
      <c r="H1979" s="931"/>
      <c r="I1979" s="931"/>
      <c r="J1979" s="931"/>
      <c r="K1979" s="931"/>
      <c r="L1979" s="931"/>
      <c r="M1979" s="931"/>
    </row>
    <row r="1980" spans="1:13" x14ac:dyDescent="0.45">
      <c r="A1980" s="930" t="s">
        <v>1404</v>
      </c>
      <c r="B1980" s="930"/>
      <c r="C1980" s="930"/>
      <c r="D1980" s="930"/>
      <c r="E1980" s="930"/>
      <c r="F1980" s="930"/>
      <c r="G1980" s="930"/>
      <c r="H1980" s="930"/>
      <c r="I1980" s="930"/>
      <c r="J1980" s="930"/>
      <c r="K1980" s="930"/>
      <c r="L1980" s="930"/>
      <c r="M1980" s="930"/>
    </row>
    <row r="1981" spans="1:13" ht="74" x14ac:dyDescent="0.45">
      <c r="A1981" s="781" t="s">
        <v>1</v>
      </c>
      <c r="B1981" s="781" t="s">
        <v>2</v>
      </c>
      <c r="C1981" s="781" t="s">
        <v>3</v>
      </c>
      <c r="D1981" s="781" t="s">
        <v>4</v>
      </c>
      <c r="E1981" s="781" t="s">
        <v>5</v>
      </c>
      <c r="F1981" s="783" t="s">
        <v>6</v>
      </c>
      <c r="G1981" s="784" t="s">
        <v>7</v>
      </c>
      <c r="H1981" s="784" t="s">
        <v>376</v>
      </c>
      <c r="I1981" s="784"/>
      <c r="J1981" s="784" t="s">
        <v>9</v>
      </c>
      <c r="K1981" s="784" t="s">
        <v>10</v>
      </c>
      <c r="L1981" s="784" t="s">
        <v>11</v>
      </c>
      <c r="M1981" s="784" t="s">
        <v>12</v>
      </c>
    </row>
    <row r="1982" spans="1:13" x14ac:dyDescent="0.45">
      <c r="A1982" s="785">
        <v>1</v>
      </c>
      <c r="B1982" s="785">
        <v>70830</v>
      </c>
      <c r="C1982" s="786"/>
      <c r="D1982" s="855" t="s">
        <v>205</v>
      </c>
      <c r="E1982" s="785">
        <v>50610801</v>
      </c>
      <c r="F1982" s="783" t="s">
        <v>13</v>
      </c>
      <c r="G1982" s="789">
        <f>G1983</f>
        <v>4000000</v>
      </c>
      <c r="H1982" s="789">
        <f t="shared" ref="H1982:L1984" si="431">H1983</f>
        <v>4288050</v>
      </c>
      <c r="I1982" s="789">
        <f t="shared" si="431"/>
        <v>0</v>
      </c>
      <c r="J1982" s="789">
        <f t="shared" si="431"/>
        <v>4000000</v>
      </c>
      <c r="K1982" s="789">
        <f t="shared" si="431"/>
        <v>4000000</v>
      </c>
      <c r="L1982" s="789">
        <f t="shared" si="431"/>
        <v>4000000</v>
      </c>
      <c r="M1982" s="789">
        <f>J1982+K1982+L1982</f>
        <v>12000000</v>
      </c>
    </row>
    <row r="1983" spans="1:13" x14ac:dyDescent="0.45">
      <c r="A1983" s="785">
        <v>12</v>
      </c>
      <c r="B1983" s="785">
        <v>70830</v>
      </c>
      <c r="C1983" s="786"/>
      <c r="D1983" s="855"/>
      <c r="E1983" s="785">
        <v>50610801</v>
      </c>
      <c r="F1983" s="788" t="s">
        <v>14</v>
      </c>
      <c r="G1983" s="72">
        <f>G1984</f>
        <v>4000000</v>
      </c>
      <c r="H1983" s="72">
        <f t="shared" si="431"/>
        <v>4288050</v>
      </c>
      <c r="I1983" s="72">
        <f t="shared" si="431"/>
        <v>0</v>
      </c>
      <c r="J1983" s="72">
        <f t="shared" si="431"/>
        <v>4000000</v>
      </c>
      <c r="K1983" s="72">
        <f t="shared" si="431"/>
        <v>4000000</v>
      </c>
      <c r="L1983" s="72">
        <f t="shared" si="431"/>
        <v>4000000</v>
      </c>
      <c r="M1983" s="789">
        <f t="shared" ref="M1983:M1986" si="432">J1983+K1983+L1983</f>
        <v>12000000</v>
      </c>
    </row>
    <row r="1984" spans="1:13" x14ac:dyDescent="0.45">
      <c r="A1984" s="783">
        <v>1202</v>
      </c>
      <c r="B1984" s="785">
        <v>70830</v>
      </c>
      <c r="C1984" s="810"/>
      <c r="D1984" s="855"/>
      <c r="E1984" s="785">
        <v>50610801</v>
      </c>
      <c r="F1984" s="788" t="s">
        <v>15</v>
      </c>
      <c r="G1984" s="789">
        <f>G1985</f>
        <v>4000000</v>
      </c>
      <c r="H1984" s="789">
        <f t="shared" si="431"/>
        <v>4288050</v>
      </c>
      <c r="I1984" s="789">
        <f t="shared" si="431"/>
        <v>0</v>
      </c>
      <c r="J1984" s="789">
        <f t="shared" si="431"/>
        <v>4000000</v>
      </c>
      <c r="K1984" s="789">
        <f t="shared" si="431"/>
        <v>4000000</v>
      </c>
      <c r="L1984" s="789">
        <f t="shared" si="431"/>
        <v>4000000</v>
      </c>
      <c r="M1984" s="789">
        <f t="shared" si="432"/>
        <v>12000000</v>
      </c>
    </row>
    <row r="1985" spans="1:13" x14ac:dyDescent="0.45">
      <c r="A1985" s="785">
        <v>120206</v>
      </c>
      <c r="B1985" s="785">
        <v>70830</v>
      </c>
      <c r="C1985" s="786"/>
      <c r="D1985" s="855"/>
      <c r="E1985" s="785">
        <v>50610801</v>
      </c>
      <c r="F1985" s="788" t="s">
        <v>451</v>
      </c>
      <c r="G1985" s="789">
        <f>SUM(G1986:G1986)</f>
        <v>4000000</v>
      </c>
      <c r="H1985" s="789">
        <f>SUM(H1986:H1986)</f>
        <v>4288050</v>
      </c>
      <c r="I1985" s="789"/>
      <c r="J1985" s="789">
        <f>SUM(J1986:J1986)</f>
        <v>4000000</v>
      </c>
      <c r="K1985" s="789">
        <f>SUM(K1986:K1986)</f>
        <v>4000000</v>
      </c>
      <c r="L1985" s="789">
        <f>SUM(L1986:L1986)</f>
        <v>4000000</v>
      </c>
      <c r="M1985" s="789">
        <f t="shared" si="432"/>
        <v>12000000</v>
      </c>
    </row>
    <row r="1986" spans="1:13" x14ac:dyDescent="0.45">
      <c r="A1986" s="790">
        <v>12020601</v>
      </c>
      <c r="B1986" s="785">
        <v>70830</v>
      </c>
      <c r="C1986" s="791"/>
      <c r="D1986" s="855" t="s">
        <v>205</v>
      </c>
      <c r="E1986" s="785">
        <v>50610801</v>
      </c>
      <c r="F1986" s="793" t="s">
        <v>1405</v>
      </c>
      <c r="G1986" s="794">
        <v>4000000</v>
      </c>
      <c r="H1986" s="794">
        <v>4288050</v>
      </c>
      <c r="I1986" s="794"/>
      <c r="J1986" s="794">
        <v>4000000</v>
      </c>
      <c r="K1986" s="794">
        <v>4000000</v>
      </c>
      <c r="L1986" s="794">
        <v>4000000</v>
      </c>
      <c r="M1986" s="789">
        <f t="shared" si="432"/>
        <v>12000000</v>
      </c>
    </row>
    <row r="1987" spans="1:13" x14ac:dyDescent="0.45">
      <c r="A1987" s="790"/>
      <c r="B1987" s="785"/>
      <c r="C1987" s="791"/>
      <c r="D1987" s="855"/>
      <c r="E1987" s="785"/>
      <c r="F1987" s="793"/>
      <c r="G1987" s="794"/>
      <c r="H1987" s="794"/>
      <c r="I1987" s="794"/>
      <c r="J1987" s="794"/>
      <c r="K1987" s="794"/>
      <c r="L1987" s="794"/>
      <c r="M1987" s="789"/>
    </row>
    <row r="1988" spans="1:13" x14ac:dyDescent="0.45">
      <c r="A1988" s="785">
        <v>2</v>
      </c>
      <c r="B1988" s="785">
        <v>70830</v>
      </c>
      <c r="C1988" s="787"/>
      <c r="D1988" s="855" t="s">
        <v>205</v>
      </c>
      <c r="E1988" s="785">
        <v>50610801</v>
      </c>
      <c r="F1988" s="788" t="s">
        <v>18</v>
      </c>
      <c r="G1988" s="80">
        <f>G1989+G2027+G1997</f>
        <v>249896066.72</v>
      </c>
      <c r="H1988" s="80">
        <f t="shared" ref="H1988:L1988" si="433">H1989+H2027+H1997</f>
        <v>255786597.98000002</v>
      </c>
      <c r="I1988" s="80">
        <f t="shared" si="433"/>
        <v>0</v>
      </c>
      <c r="J1988" s="80">
        <f>J1989+J2027+J1997</f>
        <v>323947432.20999998</v>
      </c>
      <c r="K1988" s="80">
        <f t="shared" si="433"/>
        <v>384929757.87</v>
      </c>
      <c r="L1988" s="80">
        <f t="shared" si="433"/>
        <v>391899757.87</v>
      </c>
      <c r="M1988" s="789">
        <f>J1988+K1988+L1988</f>
        <v>1100776947.9499998</v>
      </c>
    </row>
    <row r="1989" spans="1:13" x14ac:dyDescent="0.45">
      <c r="A1989" s="785">
        <v>21</v>
      </c>
      <c r="B1989" s="785">
        <v>70830</v>
      </c>
      <c r="C1989" s="787"/>
      <c r="D1989" s="855" t="s">
        <v>205</v>
      </c>
      <c r="E1989" s="785">
        <v>50610801</v>
      </c>
      <c r="F1989" s="788" t="s">
        <v>19</v>
      </c>
      <c r="G1989" s="80">
        <v>199896066.72</v>
      </c>
      <c r="H1989" s="80">
        <v>248812902.18000001</v>
      </c>
      <c r="I1989" s="80">
        <v>0</v>
      </c>
      <c r="J1989" s="80">
        <v>268947432.20999998</v>
      </c>
      <c r="K1989" s="80">
        <v>319929757.87</v>
      </c>
      <c r="L1989" s="80">
        <v>316899757.87</v>
      </c>
      <c r="M1989" s="789">
        <f t="shared" ref="M1989:M2025" si="434">J1989+K1989+L1989</f>
        <v>905776947.94999993</v>
      </c>
    </row>
    <row r="1990" spans="1:13" x14ac:dyDescent="0.45">
      <c r="A1990" s="785">
        <v>2101</v>
      </c>
      <c r="B1990" s="785">
        <v>70830</v>
      </c>
      <c r="C1990" s="787"/>
      <c r="D1990" s="855" t="s">
        <v>205</v>
      </c>
      <c r="E1990" s="785">
        <v>50610801</v>
      </c>
      <c r="F1990" s="788" t="s">
        <v>20</v>
      </c>
      <c r="G1990" s="80">
        <v>161129177</v>
      </c>
      <c r="H1990" s="80">
        <v>206461279.78</v>
      </c>
      <c r="I1990" s="80"/>
      <c r="J1990" s="80">
        <v>217965106.54999998</v>
      </c>
      <c r="K1990" s="80">
        <v>3030000</v>
      </c>
      <c r="L1990" s="80">
        <v>47952325.660000004</v>
      </c>
      <c r="M1990" s="789">
        <f t="shared" si="434"/>
        <v>268947432.20999998</v>
      </c>
    </row>
    <row r="1991" spans="1:13" x14ac:dyDescent="0.45">
      <c r="A1991" s="785">
        <v>210101</v>
      </c>
      <c r="B1991" s="785">
        <v>70830</v>
      </c>
      <c r="C1991" s="787"/>
      <c r="D1991" s="855" t="s">
        <v>205</v>
      </c>
      <c r="E1991" s="785">
        <v>50610801</v>
      </c>
      <c r="F1991" s="788" t="s">
        <v>21</v>
      </c>
      <c r="G1991" s="80">
        <v>161129177</v>
      </c>
      <c r="H1991" s="80">
        <v>206461279.78</v>
      </c>
      <c r="I1991" s="80">
        <v>0</v>
      </c>
      <c r="J1991" s="80">
        <v>217965106.54999998</v>
      </c>
      <c r="K1991" s="80">
        <v>3030000</v>
      </c>
      <c r="L1991" s="80">
        <v>47952325.660000004</v>
      </c>
      <c r="M1991" s="789">
        <f t="shared" si="434"/>
        <v>268947432.20999998</v>
      </c>
    </row>
    <row r="1992" spans="1:13" x14ac:dyDescent="0.45">
      <c r="A1992" s="790">
        <v>21010101</v>
      </c>
      <c r="B1992" s="785">
        <v>70830</v>
      </c>
      <c r="C1992" s="792"/>
      <c r="D1992" s="856"/>
      <c r="E1992" s="785">
        <v>50610801</v>
      </c>
      <c r="F1992" s="793" t="s">
        <v>20</v>
      </c>
      <c r="G1992" s="81">
        <v>161129177</v>
      </c>
      <c r="H1992" s="81">
        <v>206461279.78</v>
      </c>
      <c r="I1992" s="81"/>
      <c r="J1992" s="81">
        <v>217965106.54999998</v>
      </c>
      <c r="K1992" s="81">
        <v>3030000</v>
      </c>
      <c r="L1992" s="81">
        <v>47952325.660000004</v>
      </c>
      <c r="M1992" s="789">
        <f t="shared" si="434"/>
        <v>268947432.20999998</v>
      </c>
    </row>
    <row r="1993" spans="1:13" x14ac:dyDescent="0.45">
      <c r="A1993" s="785">
        <v>2102</v>
      </c>
      <c r="B1993" s="785">
        <v>70830</v>
      </c>
      <c r="C1993" s="787"/>
      <c r="D1993" s="855" t="s">
        <v>205</v>
      </c>
      <c r="E1993" s="785">
        <v>50610801</v>
      </c>
      <c r="F1993" s="788" t="s">
        <v>22</v>
      </c>
      <c r="G1993" s="80">
        <v>38766889.719999999</v>
      </c>
      <c r="H1993" s="80">
        <v>42351622.399999999</v>
      </c>
      <c r="I1993" s="80">
        <v>0</v>
      </c>
      <c r="J1993" s="80">
        <v>50982325.660000004</v>
      </c>
      <c r="K1993" s="80">
        <v>316899757.87</v>
      </c>
      <c r="L1993" s="80">
        <v>268947432.20999998</v>
      </c>
      <c r="M1993" s="789">
        <f t="shared" si="434"/>
        <v>636829515.74000001</v>
      </c>
    </row>
    <row r="1994" spans="1:13" x14ac:dyDescent="0.45">
      <c r="A1994" s="785">
        <v>210201</v>
      </c>
      <c r="B1994" s="785">
        <v>70830</v>
      </c>
      <c r="C1994" s="787"/>
      <c r="D1994" s="855" t="s">
        <v>205</v>
      </c>
      <c r="E1994" s="785">
        <v>50610801</v>
      </c>
      <c r="F1994" s="788" t="s">
        <v>23</v>
      </c>
      <c r="G1994" s="80">
        <v>38766889.719999999</v>
      </c>
      <c r="H1994" s="80">
        <v>42351622.399999999</v>
      </c>
      <c r="I1994" s="80">
        <v>0</v>
      </c>
      <c r="J1994" s="80">
        <v>50982325.660000004</v>
      </c>
      <c r="K1994" s="80">
        <v>316899757.87</v>
      </c>
      <c r="L1994" s="80">
        <v>268947432.20999998</v>
      </c>
      <c r="M1994" s="789">
        <f t="shared" si="434"/>
        <v>636829515.74000001</v>
      </c>
    </row>
    <row r="1995" spans="1:13" x14ac:dyDescent="0.45">
      <c r="A1995" s="790">
        <v>21020101</v>
      </c>
      <c r="B1995" s="785">
        <v>70830</v>
      </c>
      <c r="C1995" s="792"/>
      <c r="D1995" s="856"/>
      <c r="E1995" s="785">
        <v>50610801</v>
      </c>
      <c r="F1995" s="793" t="s">
        <v>24</v>
      </c>
      <c r="G1995" s="81">
        <v>35436889.719999999</v>
      </c>
      <c r="H1995" s="81">
        <v>39761622.399999999</v>
      </c>
      <c r="I1995" s="81"/>
      <c r="J1995" s="81">
        <v>47952325.660000004</v>
      </c>
      <c r="K1995" s="81">
        <v>268947432.20999998</v>
      </c>
      <c r="L1995" s="81">
        <v>0</v>
      </c>
      <c r="M1995" s="789">
        <f t="shared" si="434"/>
        <v>316899757.87</v>
      </c>
    </row>
    <row r="1996" spans="1:13" x14ac:dyDescent="0.45">
      <c r="A1996" s="790">
        <v>21020102</v>
      </c>
      <c r="B1996" s="785">
        <v>70830</v>
      </c>
      <c r="C1996" s="792"/>
      <c r="D1996" s="856"/>
      <c r="E1996" s="785">
        <v>50610801</v>
      </c>
      <c r="F1996" s="793" t="s">
        <v>25</v>
      </c>
      <c r="G1996" s="81">
        <v>3330000</v>
      </c>
      <c r="H1996" s="81">
        <v>2590000</v>
      </c>
      <c r="I1996" s="81"/>
      <c r="J1996" s="81">
        <v>3030000</v>
      </c>
      <c r="K1996" s="81">
        <v>47952325.660000004</v>
      </c>
      <c r="L1996" s="81">
        <v>268947432.20999998</v>
      </c>
      <c r="M1996" s="789">
        <f t="shared" si="434"/>
        <v>319929757.87</v>
      </c>
    </row>
    <row r="1997" spans="1:13" x14ac:dyDescent="0.45">
      <c r="A1997" s="785">
        <v>2202</v>
      </c>
      <c r="B1997" s="785">
        <v>70830</v>
      </c>
      <c r="C1997" s="787"/>
      <c r="D1997" s="855" t="s">
        <v>205</v>
      </c>
      <c r="E1997" s="785">
        <v>50610801</v>
      </c>
      <c r="F1997" s="788" t="s">
        <v>27</v>
      </c>
      <c r="G1997" s="80">
        <f>G1998+G2000+G2003+G2005+G2009+G2011+G2014+G2017+G2019</f>
        <v>25000000</v>
      </c>
      <c r="H1997" s="80">
        <f t="shared" ref="H1997:L1997" si="435">H1998+H2000+H2003+H2005+H2009+H2011+H2014+H2017+H2019</f>
        <v>6908695.7999999998</v>
      </c>
      <c r="I1997" s="80">
        <f t="shared" si="435"/>
        <v>0</v>
      </c>
      <c r="J1997" s="80">
        <f t="shared" si="435"/>
        <v>30000000</v>
      </c>
      <c r="K1997" s="80">
        <f t="shared" si="435"/>
        <v>30000000</v>
      </c>
      <c r="L1997" s="80">
        <f t="shared" si="435"/>
        <v>30000000</v>
      </c>
      <c r="M1997" s="789">
        <f t="shared" si="434"/>
        <v>90000000</v>
      </c>
    </row>
    <row r="1998" spans="1:13" x14ac:dyDescent="0.45">
      <c r="A1998" s="785">
        <v>220201</v>
      </c>
      <c r="B1998" s="785">
        <v>70830</v>
      </c>
      <c r="C1998" s="787"/>
      <c r="D1998" s="855" t="s">
        <v>205</v>
      </c>
      <c r="E1998" s="785">
        <v>50610801</v>
      </c>
      <c r="F1998" s="788" t="s">
        <v>28</v>
      </c>
      <c r="G1998" s="80">
        <f>SUM(G1999:G1999)</f>
        <v>1000000</v>
      </c>
      <c r="H1998" s="80">
        <f>SUM(H1999:H1999)</f>
        <v>105000</v>
      </c>
      <c r="I1998" s="80"/>
      <c r="J1998" s="80">
        <f>SUM(J1999:J1999)</f>
        <v>1000000</v>
      </c>
      <c r="K1998" s="80">
        <f>SUM(K1999:K1999)</f>
        <v>1000000</v>
      </c>
      <c r="L1998" s="80">
        <f>SUM(L1999:L1999)</f>
        <v>1000000</v>
      </c>
      <c r="M1998" s="789">
        <f t="shared" si="434"/>
        <v>3000000</v>
      </c>
    </row>
    <row r="1999" spans="1:13" x14ac:dyDescent="0.45">
      <c r="A1999" s="790">
        <v>22020102</v>
      </c>
      <c r="B1999" s="785">
        <v>70830</v>
      </c>
      <c r="C1999" s="792"/>
      <c r="D1999" s="856"/>
      <c r="E1999" s="785">
        <v>50610801</v>
      </c>
      <c r="F1999" s="793" t="s">
        <v>30</v>
      </c>
      <c r="G1999" s="81">
        <v>1000000</v>
      </c>
      <c r="H1999" s="81">
        <v>105000</v>
      </c>
      <c r="I1999" s="81"/>
      <c r="J1999" s="81">
        <v>1000000</v>
      </c>
      <c r="K1999" s="81">
        <v>1000000</v>
      </c>
      <c r="L1999" s="81">
        <v>1000000</v>
      </c>
      <c r="M1999" s="789">
        <f t="shared" si="434"/>
        <v>3000000</v>
      </c>
    </row>
    <row r="2000" spans="1:13" x14ac:dyDescent="0.45">
      <c r="A2000" s="785">
        <v>220202</v>
      </c>
      <c r="B2000" s="785">
        <v>70830</v>
      </c>
      <c r="C2000" s="787"/>
      <c r="D2000" s="855"/>
      <c r="E2000" s="785">
        <v>50610801</v>
      </c>
      <c r="F2000" s="788" t="s">
        <v>31</v>
      </c>
      <c r="G2000" s="80">
        <f>SUM(G2001:G2002)</f>
        <v>3400000</v>
      </c>
      <c r="H2000" s="80">
        <f>SUM(H2001:H2002)</f>
        <v>183000</v>
      </c>
      <c r="I2000" s="80"/>
      <c r="J2000" s="80">
        <f>SUM(J2001:J2002)</f>
        <v>3500000</v>
      </c>
      <c r="K2000" s="80">
        <f>SUM(K2001:K2002)</f>
        <v>3500000</v>
      </c>
      <c r="L2000" s="80">
        <f>SUM(L2001:L2002)</f>
        <v>3500000</v>
      </c>
      <c r="M2000" s="789">
        <f t="shared" si="434"/>
        <v>10500000</v>
      </c>
    </row>
    <row r="2001" spans="1:13" x14ac:dyDescent="0.45">
      <c r="A2001" s="790">
        <v>22020201</v>
      </c>
      <c r="B2001" s="785">
        <v>70830</v>
      </c>
      <c r="C2001" s="792"/>
      <c r="D2001" s="856"/>
      <c r="E2001" s="785">
        <v>50610801</v>
      </c>
      <c r="F2001" s="793" t="s">
        <v>32</v>
      </c>
      <c r="G2001" s="81">
        <v>2000000</v>
      </c>
      <c r="H2001" s="81"/>
      <c r="I2001" s="81"/>
      <c r="J2001" s="81">
        <v>2000000</v>
      </c>
      <c r="K2001" s="81">
        <v>2000000</v>
      </c>
      <c r="L2001" s="81">
        <v>2000000</v>
      </c>
      <c r="M2001" s="789">
        <f t="shared" si="434"/>
        <v>6000000</v>
      </c>
    </row>
    <row r="2002" spans="1:13" x14ac:dyDescent="0.45">
      <c r="A2002" s="790">
        <v>22020203</v>
      </c>
      <c r="B2002" s="785">
        <v>70830</v>
      </c>
      <c r="C2002" s="792"/>
      <c r="D2002" s="856"/>
      <c r="E2002" s="785">
        <v>50610801</v>
      </c>
      <c r="F2002" s="793" t="s">
        <v>34</v>
      </c>
      <c r="G2002" s="81">
        <v>1400000</v>
      </c>
      <c r="H2002" s="81">
        <v>183000</v>
      </c>
      <c r="I2002" s="81"/>
      <c r="J2002" s="81">
        <v>1500000</v>
      </c>
      <c r="K2002" s="81">
        <v>1500000</v>
      </c>
      <c r="L2002" s="81">
        <v>1500000</v>
      </c>
      <c r="M2002" s="789">
        <f t="shared" si="434"/>
        <v>4500000</v>
      </c>
    </row>
    <row r="2003" spans="1:13" x14ac:dyDescent="0.45">
      <c r="A2003" s="785">
        <v>220203</v>
      </c>
      <c r="B2003" s="785">
        <v>70830</v>
      </c>
      <c r="C2003" s="787"/>
      <c r="D2003" s="855" t="s">
        <v>205</v>
      </c>
      <c r="E2003" s="785">
        <v>50610801</v>
      </c>
      <c r="F2003" s="788" t="s">
        <v>37</v>
      </c>
      <c r="G2003" s="80">
        <f>SUM(G2004:G2004)</f>
        <v>10500000</v>
      </c>
      <c r="H2003" s="80">
        <f>SUM(H2004:H2004)</f>
        <v>4017750</v>
      </c>
      <c r="I2003" s="80"/>
      <c r="J2003" s="80">
        <f>SUM(J2004:J2004)</f>
        <v>10000000</v>
      </c>
      <c r="K2003" s="80">
        <f>SUM(K2004:K2004)</f>
        <v>10000000</v>
      </c>
      <c r="L2003" s="80">
        <f>SUM(L2004:L2004)</f>
        <v>10000000</v>
      </c>
      <c r="M2003" s="789">
        <f t="shared" si="434"/>
        <v>30000000</v>
      </c>
    </row>
    <row r="2004" spans="1:13" ht="37" x14ac:dyDescent="0.45">
      <c r="A2004" s="790">
        <v>22020301</v>
      </c>
      <c r="B2004" s="785">
        <v>70830</v>
      </c>
      <c r="C2004" s="792"/>
      <c r="D2004" s="856"/>
      <c r="E2004" s="785">
        <v>50610801</v>
      </c>
      <c r="F2004" s="793" t="s">
        <v>38</v>
      </c>
      <c r="G2004" s="81">
        <v>10500000</v>
      </c>
      <c r="H2004" s="81">
        <v>4017750</v>
      </c>
      <c r="I2004" s="81"/>
      <c r="J2004" s="81">
        <v>10000000</v>
      </c>
      <c r="K2004" s="81">
        <v>10000000</v>
      </c>
      <c r="L2004" s="81">
        <v>10000000</v>
      </c>
      <c r="M2004" s="789">
        <f t="shared" si="434"/>
        <v>30000000</v>
      </c>
    </row>
    <row r="2005" spans="1:13" x14ac:dyDescent="0.45">
      <c r="A2005" s="785">
        <v>220204</v>
      </c>
      <c r="B2005" s="785">
        <v>70830</v>
      </c>
      <c r="C2005" s="787"/>
      <c r="D2005" s="855" t="s">
        <v>205</v>
      </c>
      <c r="E2005" s="785">
        <v>50610801</v>
      </c>
      <c r="F2005" s="788" t="s">
        <v>42</v>
      </c>
      <c r="G2005" s="80">
        <f>SUM(G2006:G2008)</f>
        <v>3700000</v>
      </c>
      <c r="H2005" s="80">
        <f>SUM(H2006:H2008)</f>
        <v>1311000</v>
      </c>
      <c r="I2005" s="80"/>
      <c r="J2005" s="80">
        <f>SUM(J2006:J2008)</f>
        <v>4000000</v>
      </c>
      <c r="K2005" s="80">
        <f>SUM(K2006:K2008)</f>
        <v>4000000</v>
      </c>
      <c r="L2005" s="80">
        <f>SUM(L2006:L2008)</f>
        <v>4000000</v>
      </c>
      <c r="M2005" s="789">
        <f t="shared" si="434"/>
        <v>12000000</v>
      </c>
    </row>
    <row r="2006" spans="1:13" x14ac:dyDescent="0.45">
      <c r="A2006" s="790">
        <v>22020404</v>
      </c>
      <c r="B2006" s="785">
        <v>70830</v>
      </c>
      <c r="C2006" s="792"/>
      <c r="D2006" s="856"/>
      <c r="E2006" s="785">
        <v>50610801</v>
      </c>
      <c r="F2006" s="793" t="s">
        <v>46</v>
      </c>
      <c r="G2006" s="81">
        <v>1700000</v>
      </c>
      <c r="H2006" s="81">
        <v>1016000</v>
      </c>
      <c r="I2006" s="81"/>
      <c r="J2006" s="81">
        <v>2000000</v>
      </c>
      <c r="K2006" s="81">
        <v>2000000</v>
      </c>
      <c r="L2006" s="81">
        <v>2000000</v>
      </c>
      <c r="M2006" s="789">
        <f t="shared" si="434"/>
        <v>6000000</v>
      </c>
    </row>
    <row r="2007" spans="1:13" x14ac:dyDescent="0.45">
      <c r="A2007" s="790">
        <v>22020405</v>
      </c>
      <c r="B2007" s="785">
        <v>70830</v>
      </c>
      <c r="C2007" s="792"/>
      <c r="D2007" s="856"/>
      <c r="E2007" s="785">
        <v>50610801</v>
      </c>
      <c r="F2007" s="793" t="s">
        <v>47</v>
      </c>
      <c r="G2007" s="81">
        <v>1000000</v>
      </c>
      <c r="H2007" s="81">
        <v>245000</v>
      </c>
      <c r="I2007" s="81"/>
      <c r="J2007" s="81">
        <v>1000000</v>
      </c>
      <c r="K2007" s="81">
        <v>1000000</v>
      </c>
      <c r="L2007" s="81">
        <v>1000000</v>
      </c>
      <c r="M2007" s="789">
        <f t="shared" si="434"/>
        <v>3000000</v>
      </c>
    </row>
    <row r="2008" spans="1:13" x14ac:dyDescent="0.45">
      <c r="A2008" s="790">
        <v>22020406</v>
      </c>
      <c r="B2008" s="785">
        <v>70830</v>
      </c>
      <c r="C2008" s="792"/>
      <c r="D2008" s="856"/>
      <c r="E2008" s="785">
        <v>50610801</v>
      </c>
      <c r="F2008" s="793" t="s">
        <v>48</v>
      </c>
      <c r="G2008" s="81">
        <v>1000000</v>
      </c>
      <c r="H2008" s="81">
        <v>50000</v>
      </c>
      <c r="I2008" s="81"/>
      <c r="J2008" s="81">
        <v>1000000</v>
      </c>
      <c r="K2008" s="81">
        <v>1000000</v>
      </c>
      <c r="L2008" s="81">
        <v>1000000</v>
      </c>
      <c r="M2008" s="789">
        <f t="shared" si="434"/>
        <v>3000000</v>
      </c>
    </row>
    <row r="2009" spans="1:13" x14ac:dyDescent="0.45">
      <c r="A2009" s="785">
        <v>220205</v>
      </c>
      <c r="B2009" s="785">
        <v>70830</v>
      </c>
      <c r="C2009" s="787"/>
      <c r="D2009" s="855" t="s">
        <v>205</v>
      </c>
      <c r="E2009" s="785">
        <v>50610801</v>
      </c>
      <c r="F2009" s="788" t="s">
        <v>49</v>
      </c>
      <c r="G2009" s="80">
        <f>G2010</f>
        <v>0</v>
      </c>
      <c r="H2009" s="80">
        <f t="shared" ref="H2009:L2009" si="436">H2010</f>
        <v>0</v>
      </c>
      <c r="I2009" s="80">
        <f t="shared" si="436"/>
        <v>0</v>
      </c>
      <c r="J2009" s="80">
        <f t="shared" si="436"/>
        <v>5000000</v>
      </c>
      <c r="K2009" s="80">
        <f t="shared" si="436"/>
        <v>5000000</v>
      </c>
      <c r="L2009" s="80">
        <f t="shared" si="436"/>
        <v>5000000</v>
      </c>
      <c r="M2009" s="789">
        <f t="shared" si="434"/>
        <v>15000000</v>
      </c>
    </row>
    <row r="2010" spans="1:13" x14ac:dyDescent="0.45">
      <c r="A2010" s="790">
        <v>22020501</v>
      </c>
      <c r="B2010" s="785">
        <v>70830</v>
      </c>
      <c r="C2010" s="792"/>
      <c r="D2010" s="856"/>
      <c r="E2010" s="785">
        <v>50610801</v>
      </c>
      <c r="F2010" s="793" t="s">
        <v>50</v>
      </c>
      <c r="G2010" s="81">
        <v>0</v>
      </c>
      <c r="H2010" s="81">
        <v>0</v>
      </c>
      <c r="I2010" s="81"/>
      <c r="J2010" s="81">
        <v>5000000</v>
      </c>
      <c r="K2010" s="81">
        <v>5000000</v>
      </c>
      <c r="L2010" s="81">
        <v>5000000</v>
      </c>
      <c r="M2010" s="789">
        <f t="shared" si="434"/>
        <v>15000000</v>
      </c>
    </row>
    <row r="2011" spans="1:13" x14ac:dyDescent="0.45">
      <c r="A2011" s="785">
        <v>220206</v>
      </c>
      <c r="B2011" s="785">
        <v>70830</v>
      </c>
      <c r="C2011" s="787"/>
      <c r="D2011" s="855" t="s">
        <v>205</v>
      </c>
      <c r="E2011" s="785">
        <v>50610801</v>
      </c>
      <c r="F2011" s="788" t="s">
        <v>51</v>
      </c>
      <c r="G2011" s="80">
        <f>SUM(G2012:G2013)</f>
        <v>1100000</v>
      </c>
      <c r="H2011" s="80">
        <f>SUM(H2012:H2013)</f>
        <v>373000</v>
      </c>
      <c r="I2011" s="80"/>
      <c r="J2011" s="80">
        <f>SUM(J2012:J2013)</f>
        <v>1200000</v>
      </c>
      <c r="K2011" s="80">
        <f>SUM(K2012:K2013)</f>
        <v>1200000</v>
      </c>
      <c r="L2011" s="80">
        <f>SUM(L2012:L2013)</f>
        <v>1200000</v>
      </c>
      <c r="M2011" s="789">
        <f t="shared" si="434"/>
        <v>3600000</v>
      </c>
    </row>
    <row r="2012" spans="1:13" x14ac:dyDescent="0.45">
      <c r="A2012" s="790">
        <v>22020601</v>
      </c>
      <c r="B2012" s="785">
        <v>70830</v>
      </c>
      <c r="C2012" s="792"/>
      <c r="D2012" s="856"/>
      <c r="E2012" s="785">
        <v>50610801</v>
      </c>
      <c r="F2012" s="793" t="s">
        <v>52</v>
      </c>
      <c r="G2012" s="81">
        <v>500000</v>
      </c>
      <c r="H2012" s="81">
        <v>170000</v>
      </c>
      <c r="I2012" s="81"/>
      <c r="J2012" s="81">
        <v>500000</v>
      </c>
      <c r="K2012" s="81">
        <v>500000</v>
      </c>
      <c r="L2012" s="81">
        <v>500000</v>
      </c>
      <c r="M2012" s="789">
        <f t="shared" si="434"/>
        <v>1500000</v>
      </c>
    </row>
    <row r="2013" spans="1:13" x14ac:dyDescent="0.45">
      <c r="A2013" s="790">
        <v>22020605</v>
      </c>
      <c r="B2013" s="785">
        <v>70830</v>
      </c>
      <c r="C2013" s="792"/>
      <c r="D2013" s="856"/>
      <c r="E2013" s="785">
        <v>50610801</v>
      </c>
      <c r="F2013" s="793" t="s">
        <v>53</v>
      </c>
      <c r="G2013" s="81">
        <v>600000</v>
      </c>
      <c r="H2013" s="81">
        <v>203000</v>
      </c>
      <c r="I2013" s="81"/>
      <c r="J2013" s="81">
        <v>700000</v>
      </c>
      <c r="K2013" s="81">
        <v>700000</v>
      </c>
      <c r="L2013" s="81">
        <v>700000</v>
      </c>
      <c r="M2013" s="789">
        <f t="shared" si="434"/>
        <v>2100000</v>
      </c>
    </row>
    <row r="2014" spans="1:13" x14ac:dyDescent="0.45">
      <c r="A2014" s="785">
        <v>220208</v>
      </c>
      <c r="B2014" s="785">
        <v>70830</v>
      </c>
      <c r="C2014" s="787"/>
      <c r="D2014" s="855" t="s">
        <v>205</v>
      </c>
      <c r="E2014" s="785">
        <v>50610801</v>
      </c>
      <c r="F2014" s="788" t="s">
        <v>54</v>
      </c>
      <c r="G2014" s="80">
        <f>SUM(G2015:G2016)</f>
        <v>2000000</v>
      </c>
      <c r="H2014" s="80">
        <f>SUM(H2015:H2016)</f>
        <v>600000</v>
      </c>
      <c r="I2014" s="80"/>
      <c r="J2014" s="80">
        <f>SUM(J2015:J2016)</f>
        <v>2000000</v>
      </c>
      <c r="K2014" s="80">
        <f>SUM(K2015:K2016)</f>
        <v>2000000</v>
      </c>
      <c r="L2014" s="80">
        <f>SUM(L2015:L2016)</f>
        <v>2000000</v>
      </c>
      <c r="M2014" s="789">
        <f t="shared" si="434"/>
        <v>6000000</v>
      </c>
    </row>
    <row r="2015" spans="1:13" x14ac:dyDescent="0.45">
      <c r="A2015" s="790">
        <v>22020801</v>
      </c>
      <c r="B2015" s="785">
        <v>70830</v>
      </c>
      <c r="C2015" s="792"/>
      <c r="D2015" s="855" t="s">
        <v>205</v>
      </c>
      <c r="E2015" s="785">
        <v>50610801</v>
      </c>
      <c r="F2015" s="793" t="s">
        <v>55</v>
      </c>
      <c r="G2015" s="81">
        <v>500000</v>
      </c>
      <c r="H2015" s="81">
        <v>0</v>
      </c>
      <c r="I2015" s="81"/>
      <c r="J2015" s="81">
        <v>500000</v>
      </c>
      <c r="K2015" s="81">
        <v>500000</v>
      </c>
      <c r="L2015" s="81">
        <v>500000</v>
      </c>
      <c r="M2015" s="789">
        <f t="shared" si="434"/>
        <v>1500000</v>
      </c>
    </row>
    <row r="2016" spans="1:13" x14ac:dyDescent="0.45">
      <c r="A2016" s="790">
        <v>22020803</v>
      </c>
      <c r="B2016" s="785">
        <v>70830</v>
      </c>
      <c r="C2016" s="792"/>
      <c r="D2016" s="856"/>
      <c r="E2016" s="785">
        <v>50610801</v>
      </c>
      <c r="F2016" s="793" t="s">
        <v>56</v>
      </c>
      <c r="G2016" s="81">
        <v>1500000</v>
      </c>
      <c r="H2016" s="81">
        <v>600000</v>
      </c>
      <c r="I2016" s="81"/>
      <c r="J2016" s="81">
        <v>1500000</v>
      </c>
      <c r="K2016" s="81">
        <v>1500000</v>
      </c>
      <c r="L2016" s="81">
        <v>1500000</v>
      </c>
      <c r="M2016" s="789">
        <f t="shared" si="434"/>
        <v>4500000</v>
      </c>
    </row>
    <row r="2017" spans="1:13" x14ac:dyDescent="0.45">
      <c r="A2017" s="785">
        <v>220209</v>
      </c>
      <c r="B2017" s="785">
        <v>70830</v>
      </c>
      <c r="C2017" s="787"/>
      <c r="D2017" s="855" t="s">
        <v>205</v>
      </c>
      <c r="E2017" s="785">
        <v>50610801</v>
      </c>
      <c r="F2017" s="788" t="s">
        <v>271</v>
      </c>
      <c r="G2017" s="80">
        <f>SUM(G2018:G2018)</f>
        <v>200000</v>
      </c>
      <c r="H2017" s="80">
        <f>SUM(H2018:H2018)</f>
        <v>1695.8</v>
      </c>
      <c r="I2017" s="80"/>
      <c r="J2017" s="80">
        <f>SUM(J2018:J2018)</f>
        <v>200000</v>
      </c>
      <c r="K2017" s="80">
        <f>SUM(K2018:K2018)</f>
        <v>200000</v>
      </c>
      <c r="L2017" s="80">
        <f>SUM(L2018:L2018)</f>
        <v>200000</v>
      </c>
      <c r="M2017" s="789">
        <f t="shared" si="434"/>
        <v>600000</v>
      </c>
    </row>
    <row r="2018" spans="1:13" x14ac:dyDescent="0.45">
      <c r="A2018" s="790">
        <v>22020901</v>
      </c>
      <c r="B2018" s="785">
        <v>70830</v>
      </c>
      <c r="C2018" s="792"/>
      <c r="D2018" s="856"/>
      <c r="E2018" s="785">
        <v>50610801</v>
      </c>
      <c r="F2018" s="793" t="s">
        <v>315</v>
      </c>
      <c r="G2018" s="81">
        <v>200000</v>
      </c>
      <c r="H2018" s="81">
        <v>1695.8</v>
      </c>
      <c r="I2018" s="81"/>
      <c r="J2018" s="81">
        <v>200000</v>
      </c>
      <c r="K2018" s="81">
        <v>200000</v>
      </c>
      <c r="L2018" s="81">
        <v>200000</v>
      </c>
      <c r="M2018" s="789">
        <f t="shared" si="434"/>
        <v>600000</v>
      </c>
    </row>
    <row r="2019" spans="1:13" x14ac:dyDescent="0.45">
      <c r="A2019" s="785">
        <v>220210</v>
      </c>
      <c r="B2019" s="785">
        <v>70830</v>
      </c>
      <c r="C2019" s="787"/>
      <c r="D2019" s="855" t="s">
        <v>205</v>
      </c>
      <c r="E2019" s="785">
        <v>50610801</v>
      </c>
      <c r="F2019" s="788" t="s">
        <v>57</v>
      </c>
      <c r="G2019" s="80">
        <f>SUM(G2020:G2025)</f>
        <v>3100000</v>
      </c>
      <c r="H2019" s="80">
        <f>SUM(H2020:H2025)</f>
        <v>317250</v>
      </c>
      <c r="I2019" s="80"/>
      <c r="J2019" s="80">
        <f>SUM(J2020:J2025)</f>
        <v>3100000</v>
      </c>
      <c r="K2019" s="80">
        <f>SUM(K2020:K2025)</f>
        <v>3100000</v>
      </c>
      <c r="L2019" s="80">
        <f>SUM(L2020:L2025)</f>
        <v>3100000</v>
      </c>
      <c r="M2019" s="789">
        <f t="shared" si="434"/>
        <v>9300000</v>
      </c>
    </row>
    <row r="2020" spans="1:13" x14ac:dyDescent="0.45">
      <c r="A2020" s="790">
        <v>22021001</v>
      </c>
      <c r="B2020" s="785">
        <v>70830</v>
      </c>
      <c r="C2020" s="792"/>
      <c r="D2020" s="855" t="s">
        <v>205</v>
      </c>
      <c r="E2020" s="785">
        <v>50610801</v>
      </c>
      <c r="F2020" s="793" t="s">
        <v>58</v>
      </c>
      <c r="G2020" s="81">
        <v>1000000</v>
      </c>
      <c r="H2020" s="81">
        <v>143250</v>
      </c>
      <c r="I2020" s="81"/>
      <c r="J2020" s="81">
        <v>1000000</v>
      </c>
      <c r="K2020" s="81">
        <v>1000000</v>
      </c>
      <c r="L2020" s="81">
        <v>1000000</v>
      </c>
      <c r="M2020" s="789">
        <f t="shared" si="434"/>
        <v>3000000</v>
      </c>
    </row>
    <row r="2021" spans="1:13" x14ac:dyDescent="0.45">
      <c r="A2021" s="790">
        <v>22021006</v>
      </c>
      <c r="B2021" s="785">
        <v>70830</v>
      </c>
      <c r="C2021" s="792"/>
      <c r="D2021" s="856"/>
      <c r="E2021" s="785">
        <v>50610801</v>
      </c>
      <c r="F2021" s="793" t="s">
        <v>62</v>
      </c>
      <c r="G2021" s="81">
        <v>250000</v>
      </c>
      <c r="H2021" s="81">
        <v>9000</v>
      </c>
      <c r="I2021" s="81"/>
      <c r="J2021" s="81">
        <v>250000</v>
      </c>
      <c r="K2021" s="81">
        <v>250000</v>
      </c>
      <c r="L2021" s="81">
        <v>250000</v>
      </c>
      <c r="M2021" s="789">
        <f t="shared" si="434"/>
        <v>750000</v>
      </c>
    </row>
    <row r="2022" spans="1:13" x14ac:dyDescent="0.45">
      <c r="A2022" s="790">
        <v>22021007</v>
      </c>
      <c r="B2022" s="785">
        <v>70830</v>
      </c>
      <c r="C2022" s="792"/>
      <c r="D2022" s="856"/>
      <c r="E2022" s="785">
        <v>50610801</v>
      </c>
      <c r="F2022" s="793" t="s">
        <v>63</v>
      </c>
      <c r="G2022" s="81">
        <v>700000</v>
      </c>
      <c r="H2022" s="81">
        <v>70000</v>
      </c>
      <c r="I2022" s="81"/>
      <c r="J2022" s="81">
        <v>700000</v>
      </c>
      <c r="K2022" s="81">
        <v>700000</v>
      </c>
      <c r="L2022" s="81">
        <v>700000</v>
      </c>
      <c r="M2022" s="789">
        <f t="shared" si="434"/>
        <v>2100000</v>
      </c>
    </row>
    <row r="2023" spans="1:13" x14ac:dyDescent="0.45">
      <c r="A2023" s="790">
        <v>22021008</v>
      </c>
      <c r="B2023" s="785">
        <v>70830</v>
      </c>
      <c r="C2023" s="792"/>
      <c r="D2023" s="856"/>
      <c r="E2023" s="785">
        <v>50610801</v>
      </c>
      <c r="F2023" s="793" t="s">
        <v>64</v>
      </c>
      <c r="G2023" s="81">
        <v>150000</v>
      </c>
      <c r="H2023" s="81"/>
      <c r="I2023" s="81"/>
      <c r="J2023" s="81">
        <v>150000</v>
      </c>
      <c r="K2023" s="81">
        <v>150000</v>
      </c>
      <c r="L2023" s="81">
        <v>150000</v>
      </c>
      <c r="M2023" s="789">
        <f t="shared" si="434"/>
        <v>450000</v>
      </c>
    </row>
    <row r="2024" spans="1:13" x14ac:dyDescent="0.45">
      <c r="A2024" s="790">
        <v>22021013</v>
      </c>
      <c r="B2024" s="785">
        <v>70830</v>
      </c>
      <c r="C2024" s="792"/>
      <c r="D2024" s="856"/>
      <c r="E2024" s="785">
        <v>50610801</v>
      </c>
      <c r="F2024" s="793" t="s">
        <v>537</v>
      </c>
      <c r="G2024" s="81">
        <v>500000</v>
      </c>
      <c r="H2024" s="81">
        <v>20000</v>
      </c>
      <c r="I2024" s="81"/>
      <c r="J2024" s="81">
        <v>500000</v>
      </c>
      <c r="K2024" s="81">
        <v>500000</v>
      </c>
      <c r="L2024" s="81">
        <v>500000</v>
      </c>
      <c r="M2024" s="789">
        <f t="shared" si="434"/>
        <v>1500000</v>
      </c>
    </row>
    <row r="2025" spans="1:13" ht="37" x14ac:dyDescent="0.45">
      <c r="A2025" s="790">
        <v>22021014</v>
      </c>
      <c r="B2025" s="785">
        <v>70830</v>
      </c>
      <c r="C2025" s="792"/>
      <c r="D2025" s="856"/>
      <c r="E2025" s="785">
        <v>50610801</v>
      </c>
      <c r="F2025" s="793" t="s">
        <v>224</v>
      </c>
      <c r="G2025" s="81">
        <v>500000</v>
      </c>
      <c r="H2025" s="81">
        <v>75000</v>
      </c>
      <c r="I2025" s="81"/>
      <c r="J2025" s="81">
        <v>500000</v>
      </c>
      <c r="K2025" s="81">
        <v>500000</v>
      </c>
      <c r="L2025" s="81">
        <v>500000</v>
      </c>
      <c r="M2025" s="789">
        <f t="shared" si="434"/>
        <v>1500000</v>
      </c>
    </row>
    <row r="2026" spans="1:13" x14ac:dyDescent="0.45">
      <c r="A2026" s="785"/>
      <c r="B2026" s="785">
        <v>70830</v>
      </c>
      <c r="C2026" s="787"/>
      <c r="D2026" s="855"/>
      <c r="E2026" s="785">
        <v>50610801</v>
      </c>
      <c r="F2026" s="788"/>
      <c r="G2026" s="81"/>
      <c r="H2026" s="81"/>
      <c r="I2026" s="81"/>
      <c r="J2026" s="81"/>
      <c r="K2026" s="81"/>
      <c r="L2026" s="81"/>
      <c r="M2026" s="81"/>
    </row>
    <row r="2027" spans="1:13" x14ac:dyDescent="0.45">
      <c r="A2027" s="785">
        <v>23</v>
      </c>
      <c r="B2027" s="785">
        <v>70830</v>
      </c>
      <c r="C2027" s="787"/>
      <c r="D2027" s="855" t="s">
        <v>205</v>
      </c>
      <c r="E2027" s="785">
        <v>50610801</v>
      </c>
      <c r="F2027" s="788" t="s">
        <v>69</v>
      </c>
      <c r="G2027" s="80">
        <f>G2028+G2036</f>
        <v>25000000</v>
      </c>
      <c r="H2027" s="80">
        <f t="shared" ref="H2027:L2027" si="437">H2028+H2036</f>
        <v>65000</v>
      </c>
      <c r="I2027" s="80">
        <f t="shared" si="437"/>
        <v>0</v>
      </c>
      <c r="J2027" s="80">
        <f t="shared" si="437"/>
        <v>25000000</v>
      </c>
      <c r="K2027" s="80">
        <f t="shared" si="437"/>
        <v>35000000</v>
      </c>
      <c r="L2027" s="80">
        <f t="shared" si="437"/>
        <v>45000000</v>
      </c>
      <c r="M2027" s="789">
        <f t="shared" ref="M2027:M2038" si="438">J2027+K2027+L2027</f>
        <v>105000000</v>
      </c>
    </row>
    <row r="2028" spans="1:13" x14ac:dyDescent="0.45">
      <c r="A2028" s="785">
        <v>2301</v>
      </c>
      <c r="B2028" s="785">
        <v>70830</v>
      </c>
      <c r="C2028" s="787"/>
      <c r="D2028" s="855" t="s">
        <v>205</v>
      </c>
      <c r="E2028" s="785">
        <v>50610801</v>
      </c>
      <c r="F2028" s="788" t="s">
        <v>70</v>
      </c>
      <c r="G2028" s="80">
        <f t="shared" ref="G2028:L2028" si="439">G2029</f>
        <v>24500000</v>
      </c>
      <c r="H2028" s="80">
        <f t="shared" si="439"/>
        <v>65000</v>
      </c>
      <c r="I2028" s="80"/>
      <c r="J2028" s="80">
        <f t="shared" si="439"/>
        <v>24500000</v>
      </c>
      <c r="K2028" s="80">
        <f t="shared" si="439"/>
        <v>34500000</v>
      </c>
      <c r="L2028" s="80">
        <f t="shared" si="439"/>
        <v>44500000</v>
      </c>
      <c r="M2028" s="789">
        <f t="shared" si="438"/>
        <v>103500000</v>
      </c>
    </row>
    <row r="2029" spans="1:13" x14ac:dyDescent="0.45">
      <c r="A2029" s="785">
        <v>230101</v>
      </c>
      <c r="B2029" s="785">
        <v>70830</v>
      </c>
      <c r="C2029" s="787"/>
      <c r="D2029" s="855" t="s">
        <v>205</v>
      </c>
      <c r="E2029" s="785">
        <v>50610801</v>
      </c>
      <c r="F2029" s="788" t="s">
        <v>71</v>
      </c>
      <c r="G2029" s="80">
        <f>SUM(G2030:G2035)</f>
        <v>24500000</v>
      </c>
      <c r="H2029" s="80">
        <f>SUM(H2030:H2035)</f>
        <v>65000</v>
      </c>
      <c r="I2029" s="80"/>
      <c r="J2029" s="80">
        <f>SUM(J2030:J2035)</f>
        <v>24500000</v>
      </c>
      <c r="K2029" s="80">
        <f>SUM(K2030:K2035)</f>
        <v>34500000</v>
      </c>
      <c r="L2029" s="80">
        <f>SUM(L2030:L2035)</f>
        <v>44500000</v>
      </c>
      <c r="M2029" s="789">
        <f t="shared" si="438"/>
        <v>103500000</v>
      </c>
    </row>
    <row r="2030" spans="1:13" ht="37" x14ac:dyDescent="0.45">
      <c r="A2030" s="790">
        <v>23010112</v>
      </c>
      <c r="B2030" s="785">
        <v>70830</v>
      </c>
      <c r="C2030" s="792"/>
      <c r="D2030" s="856"/>
      <c r="E2030" s="785">
        <v>50610801</v>
      </c>
      <c r="F2030" s="793" t="s">
        <v>232</v>
      </c>
      <c r="G2030" s="81">
        <v>1600000</v>
      </c>
      <c r="H2030" s="81"/>
      <c r="I2030" s="81"/>
      <c r="J2030" s="81">
        <v>2500000</v>
      </c>
      <c r="K2030" s="81">
        <v>3500000</v>
      </c>
      <c r="L2030" s="81">
        <v>3500000</v>
      </c>
      <c r="M2030" s="789">
        <f t="shared" si="438"/>
        <v>9500000</v>
      </c>
    </row>
    <row r="2031" spans="1:13" x14ac:dyDescent="0.45">
      <c r="A2031" s="790">
        <v>23010113</v>
      </c>
      <c r="B2031" s="785">
        <v>70830</v>
      </c>
      <c r="C2031" s="792"/>
      <c r="D2031" s="856"/>
      <c r="E2031" s="785">
        <v>50610801</v>
      </c>
      <c r="F2031" s="793" t="s">
        <v>233</v>
      </c>
      <c r="G2031" s="81">
        <v>17100000</v>
      </c>
      <c r="H2031" s="81">
        <v>65000</v>
      </c>
      <c r="I2031" s="81"/>
      <c r="J2031" s="81">
        <v>15000000</v>
      </c>
      <c r="K2031" s="81">
        <v>20000000</v>
      </c>
      <c r="L2031" s="81">
        <v>25000000</v>
      </c>
      <c r="M2031" s="789">
        <f t="shared" si="438"/>
        <v>60000000</v>
      </c>
    </row>
    <row r="2032" spans="1:13" x14ac:dyDescent="0.45">
      <c r="A2032" s="790">
        <v>23010114</v>
      </c>
      <c r="B2032" s="785">
        <v>70830</v>
      </c>
      <c r="C2032" s="792"/>
      <c r="D2032" s="856"/>
      <c r="E2032" s="785">
        <v>50610801</v>
      </c>
      <c r="F2032" s="793" t="s">
        <v>234</v>
      </c>
      <c r="G2032" s="81">
        <v>2500000</v>
      </c>
      <c r="H2032" s="81"/>
      <c r="I2032" s="81"/>
      <c r="J2032" s="81">
        <v>3500000</v>
      </c>
      <c r="K2032" s="81">
        <v>5000000</v>
      </c>
      <c r="L2032" s="81">
        <v>7500000</v>
      </c>
      <c r="M2032" s="789">
        <f t="shared" si="438"/>
        <v>16000000</v>
      </c>
    </row>
    <row r="2033" spans="1:13" x14ac:dyDescent="0.45">
      <c r="A2033" s="790">
        <v>23010115</v>
      </c>
      <c r="B2033" s="785">
        <v>70830</v>
      </c>
      <c r="C2033" s="792"/>
      <c r="D2033" s="856"/>
      <c r="E2033" s="785">
        <v>50610801</v>
      </c>
      <c r="F2033" s="793" t="s">
        <v>235</v>
      </c>
      <c r="G2033" s="81">
        <v>2000000</v>
      </c>
      <c r="H2033" s="81"/>
      <c r="I2033" s="81"/>
      <c r="J2033" s="81">
        <v>2000000</v>
      </c>
      <c r="K2033" s="81">
        <v>3000000</v>
      </c>
      <c r="L2033" s="81">
        <v>4500000</v>
      </c>
      <c r="M2033" s="789">
        <f t="shared" si="438"/>
        <v>9500000</v>
      </c>
    </row>
    <row r="2034" spans="1:13" x14ac:dyDescent="0.45">
      <c r="A2034" s="790">
        <v>23010117</v>
      </c>
      <c r="B2034" s="785">
        <v>70830</v>
      </c>
      <c r="C2034" s="792"/>
      <c r="D2034" s="856"/>
      <c r="E2034" s="785">
        <v>50610801</v>
      </c>
      <c r="F2034" s="793" t="s">
        <v>283</v>
      </c>
      <c r="G2034" s="81">
        <v>500000</v>
      </c>
      <c r="H2034" s="81"/>
      <c r="I2034" s="81"/>
      <c r="J2034" s="81">
        <v>500000</v>
      </c>
      <c r="K2034" s="81">
        <v>500000</v>
      </c>
      <c r="L2034" s="81">
        <v>1000000</v>
      </c>
      <c r="M2034" s="789">
        <f t="shared" si="438"/>
        <v>2000000</v>
      </c>
    </row>
    <row r="2035" spans="1:13" x14ac:dyDescent="0.45">
      <c r="A2035" s="790">
        <v>23010118</v>
      </c>
      <c r="B2035" s="785">
        <v>70830</v>
      </c>
      <c r="C2035" s="792"/>
      <c r="D2035" s="856"/>
      <c r="E2035" s="785">
        <v>50610801</v>
      </c>
      <c r="F2035" s="793" t="s">
        <v>285</v>
      </c>
      <c r="G2035" s="81">
        <v>800000</v>
      </c>
      <c r="H2035" s="81"/>
      <c r="I2035" s="81"/>
      <c r="J2035" s="81">
        <v>1000000</v>
      </c>
      <c r="K2035" s="81">
        <v>2500000</v>
      </c>
      <c r="L2035" s="81">
        <v>3000000</v>
      </c>
      <c r="M2035" s="789">
        <f t="shared" si="438"/>
        <v>6500000</v>
      </c>
    </row>
    <row r="2036" spans="1:13" x14ac:dyDescent="0.45">
      <c r="A2036" s="785">
        <v>2303</v>
      </c>
      <c r="B2036" s="785">
        <v>70830</v>
      </c>
      <c r="C2036" s="787"/>
      <c r="D2036" s="855" t="s">
        <v>205</v>
      </c>
      <c r="E2036" s="785">
        <v>50610801</v>
      </c>
      <c r="F2036" s="825" t="s">
        <v>76</v>
      </c>
      <c r="G2036" s="80">
        <f t="shared" ref="G2036:L2036" si="440">G2037</f>
        <v>500000</v>
      </c>
      <c r="H2036" s="80">
        <f t="shared" si="440"/>
        <v>0</v>
      </c>
      <c r="I2036" s="80"/>
      <c r="J2036" s="80">
        <f t="shared" si="440"/>
        <v>500000</v>
      </c>
      <c r="K2036" s="80">
        <f t="shared" si="440"/>
        <v>500000</v>
      </c>
      <c r="L2036" s="80">
        <f t="shared" si="440"/>
        <v>500000</v>
      </c>
      <c r="M2036" s="789">
        <f t="shared" si="438"/>
        <v>1500000</v>
      </c>
    </row>
    <row r="2037" spans="1:13" ht="37" x14ac:dyDescent="0.45">
      <c r="A2037" s="785">
        <v>230301</v>
      </c>
      <c r="B2037" s="785">
        <v>70830</v>
      </c>
      <c r="C2037" s="787"/>
      <c r="D2037" s="855" t="s">
        <v>205</v>
      </c>
      <c r="E2037" s="785">
        <v>50610801</v>
      </c>
      <c r="F2037" s="825" t="s">
        <v>77</v>
      </c>
      <c r="G2037" s="80">
        <f>SUM(G2038:G2038)</f>
        <v>500000</v>
      </c>
      <c r="H2037" s="80">
        <f>SUM(H2038:H2038)</f>
        <v>0</v>
      </c>
      <c r="I2037" s="80"/>
      <c r="J2037" s="80">
        <f>SUM(J2038:J2038)</f>
        <v>500000</v>
      </c>
      <c r="K2037" s="80">
        <f>SUM(K2038:K2038)</f>
        <v>500000</v>
      </c>
      <c r="L2037" s="80">
        <f>SUM(L2038:L2038)</f>
        <v>500000</v>
      </c>
      <c r="M2037" s="789">
        <f t="shared" si="438"/>
        <v>1500000</v>
      </c>
    </row>
    <row r="2038" spans="1:13" ht="37" x14ac:dyDescent="0.45">
      <c r="A2038" s="790">
        <v>23030104</v>
      </c>
      <c r="B2038" s="785">
        <v>70830</v>
      </c>
      <c r="C2038" s="792"/>
      <c r="D2038" s="856"/>
      <c r="E2038" s="785">
        <v>50610801</v>
      </c>
      <c r="F2038" s="811" t="s">
        <v>475</v>
      </c>
      <c r="G2038" s="81">
        <v>500000</v>
      </c>
      <c r="H2038" s="81"/>
      <c r="I2038" s="81"/>
      <c r="J2038" s="81">
        <v>500000</v>
      </c>
      <c r="K2038" s="81">
        <v>500000</v>
      </c>
      <c r="L2038" s="81">
        <v>500000</v>
      </c>
      <c r="M2038" s="789">
        <f t="shared" si="438"/>
        <v>1500000</v>
      </c>
    </row>
    <row r="2039" spans="1:13" x14ac:dyDescent="0.45">
      <c r="A2039" s="795"/>
      <c r="B2039" s="795"/>
      <c r="C2039" s="795"/>
      <c r="D2039" s="795"/>
      <c r="E2039" s="795"/>
      <c r="F2039" s="785" t="s">
        <v>85</v>
      </c>
      <c r="G2039" s="809"/>
      <c r="H2039" s="809"/>
      <c r="I2039" s="821"/>
      <c r="J2039" s="809"/>
      <c r="K2039" s="809"/>
      <c r="L2039" s="809"/>
      <c r="M2039" s="80">
        <f t="shared" ref="M2039:M2045" si="441">SUM(J2039:L2039)</f>
        <v>0</v>
      </c>
    </row>
    <row r="2040" spans="1:13" x14ac:dyDescent="0.45">
      <c r="A2040" s="799"/>
      <c r="B2040" s="799"/>
      <c r="C2040" s="799"/>
      <c r="D2040" s="799"/>
      <c r="E2040" s="799"/>
      <c r="F2040" s="810"/>
      <c r="G2040" s="812"/>
      <c r="H2040" s="812"/>
      <c r="I2040" s="821"/>
      <c r="J2040" s="812"/>
      <c r="K2040" s="812"/>
      <c r="L2040" s="812"/>
      <c r="M2040" s="80">
        <f t="shared" si="441"/>
        <v>0</v>
      </c>
    </row>
    <row r="2041" spans="1:13" x14ac:dyDescent="0.45">
      <c r="A2041" s="799"/>
      <c r="B2041" s="799"/>
      <c r="C2041" s="799"/>
      <c r="D2041" s="799"/>
      <c r="E2041" s="799"/>
      <c r="F2041" s="800" t="s">
        <v>86</v>
      </c>
      <c r="G2041" s="813">
        <f t="shared" ref="G2041:L2041" si="442">SUM(G1989)</f>
        <v>199896066.72</v>
      </c>
      <c r="H2041" s="813">
        <f t="shared" si="442"/>
        <v>248812902.18000001</v>
      </c>
      <c r="I2041" s="813">
        <f t="shared" si="442"/>
        <v>0</v>
      </c>
      <c r="J2041" s="813">
        <f t="shared" si="442"/>
        <v>268947432.20999998</v>
      </c>
      <c r="K2041" s="813">
        <f t="shared" si="442"/>
        <v>319929757.87</v>
      </c>
      <c r="L2041" s="813">
        <f t="shared" si="442"/>
        <v>316899757.87</v>
      </c>
      <c r="M2041" s="80">
        <f t="shared" si="441"/>
        <v>905776947.94999993</v>
      </c>
    </row>
    <row r="2042" spans="1:13" x14ac:dyDescent="0.45">
      <c r="A2042" s="799"/>
      <c r="B2042" s="799"/>
      <c r="C2042" s="799"/>
      <c r="D2042" s="799"/>
      <c r="E2042" s="799"/>
      <c r="F2042" s="800" t="s">
        <v>87</v>
      </c>
      <c r="G2042" s="813">
        <f t="shared" ref="G2042:L2042" si="443">SUM(G1997)</f>
        <v>25000000</v>
      </c>
      <c r="H2042" s="813">
        <f t="shared" si="443"/>
        <v>6908695.7999999998</v>
      </c>
      <c r="I2042" s="813">
        <f t="shared" si="443"/>
        <v>0</v>
      </c>
      <c r="J2042" s="813">
        <f t="shared" si="443"/>
        <v>30000000</v>
      </c>
      <c r="K2042" s="813">
        <f t="shared" si="443"/>
        <v>30000000</v>
      </c>
      <c r="L2042" s="813">
        <f t="shared" si="443"/>
        <v>30000000</v>
      </c>
      <c r="M2042" s="80">
        <f t="shared" si="441"/>
        <v>90000000</v>
      </c>
    </row>
    <row r="2043" spans="1:13" x14ac:dyDescent="0.45">
      <c r="A2043" s="799"/>
      <c r="B2043" s="799"/>
      <c r="C2043" s="799"/>
      <c r="D2043" s="799"/>
      <c r="E2043" s="799"/>
      <c r="F2043" s="800" t="s">
        <v>69</v>
      </c>
      <c r="G2043" s="813">
        <f t="shared" ref="G2043:L2043" si="444">SUM(G2027)</f>
        <v>25000000</v>
      </c>
      <c r="H2043" s="813">
        <f t="shared" si="444"/>
        <v>65000</v>
      </c>
      <c r="I2043" s="813">
        <f t="shared" si="444"/>
        <v>0</v>
      </c>
      <c r="J2043" s="813">
        <f t="shared" si="444"/>
        <v>25000000</v>
      </c>
      <c r="K2043" s="813">
        <f t="shared" si="444"/>
        <v>35000000</v>
      </c>
      <c r="L2043" s="813">
        <f t="shared" si="444"/>
        <v>45000000</v>
      </c>
      <c r="M2043" s="80">
        <f t="shared" si="441"/>
        <v>105000000</v>
      </c>
    </row>
    <row r="2044" spans="1:13" x14ac:dyDescent="0.45">
      <c r="A2044" s="799"/>
      <c r="B2044" s="799"/>
      <c r="C2044" s="799"/>
      <c r="D2044" s="799"/>
      <c r="E2044" s="799"/>
      <c r="F2044" s="800"/>
      <c r="G2044" s="813"/>
      <c r="H2044" s="813"/>
      <c r="I2044" s="813"/>
      <c r="J2044" s="813"/>
      <c r="K2044" s="813"/>
      <c r="L2044" s="813"/>
      <c r="M2044" s="80">
        <f t="shared" si="441"/>
        <v>0</v>
      </c>
    </row>
    <row r="2045" spans="1:13" x14ac:dyDescent="0.45">
      <c r="A2045" s="799"/>
      <c r="B2045" s="799"/>
      <c r="C2045" s="799"/>
      <c r="D2045" s="799"/>
      <c r="E2045" s="799"/>
      <c r="F2045" s="800" t="s">
        <v>88</v>
      </c>
      <c r="G2045" s="806">
        <f t="shared" ref="G2045:L2045" si="445">SUM(G2041:G2043)</f>
        <v>249896066.72</v>
      </c>
      <c r="H2045" s="806">
        <f t="shared" si="445"/>
        <v>255786597.98000002</v>
      </c>
      <c r="I2045" s="806">
        <f t="shared" si="445"/>
        <v>0</v>
      </c>
      <c r="J2045" s="806">
        <f>SUM(J2041:J2043)</f>
        <v>323947432.20999998</v>
      </c>
      <c r="K2045" s="806">
        <f t="shared" si="445"/>
        <v>384929757.87</v>
      </c>
      <c r="L2045" s="806">
        <f t="shared" si="445"/>
        <v>391899757.87</v>
      </c>
      <c r="M2045" s="80">
        <f t="shared" si="441"/>
        <v>1100776947.9499998</v>
      </c>
    </row>
    <row r="2048" spans="1:13" x14ac:dyDescent="0.45">
      <c r="A2048" s="931" t="s">
        <v>0</v>
      </c>
      <c r="B2048" s="931"/>
      <c r="C2048" s="931"/>
      <c r="D2048" s="931"/>
      <c r="E2048" s="931"/>
      <c r="F2048" s="931"/>
      <c r="G2048" s="931"/>
      <c r="H2048" s="931"/>
      <c r="I2048" s="931"/>
      <c r="J2048" s="931"/>
      <c r="K2048" s="931"/>
      <c r="L2048" s="931"/>
      <c r="M2048" s="931"/>
    </row>
    <row r="2049" spans="1:13" x14ac:dyDescent="0.45">
      <c r="A2049" s="932" t="s">
        <v>1406</v>
      </c>
      <c r="B2049" s="932"/>
      <c r="C2049" s="932"/>
      <c r="D2049" s="932"/>
      <c r="E2049" s="932"/>
      <c r="F2049" s="932"/>
      <c r="G2049" s="932"/>
      <c r="H2049" s="932"/>
      <c r="I2049" s="932"/>
      <c r="J2049" s="932"/>
      <c r="K2049" s="932"/>
      <c r="L2049" s="932"/>
      <c r="M2049" s="932"/>
    </row>
    <row r="2050" spans="1:13" ht="74" x14ac:dyDescent="0.45">
      <c r="A2050" s="858" t="s">
        <v>1</v>
      </c>
      <c r="B2050" s="858" t="s">
        <v>2</v>
      </c>
      <c r="C2050" s="858" t="s">
        <v>3</v>
      </c>
      <c r="D2050" s="858" t="s">
        <v>4</v>
      </c>
      <c r="E2050" s="858" t="s">
        <v>5</v>
      </c>
      <c r="F2050" s="859" t="s">
        <v>6</v>
      </c>
      <c r="G2050" s="858" t="s">
        <v>7</v>
      </c>
      <c r="H2050" s="858" t="s">
        <v>8</v>
      </c>
      <c r="I2050" s="858" t="s">
        <v>1407</v>
      </c>
      <c r="J2050" s="858" t="s">
        <v>9</v>
      </c>
      <c r="K2050" s="858" t="s">
        <v>10</v>
      </c>
      <c r="L2050" s="858" t="s">
        <v>11</v>
      </c>
      <c r="M2050" s="860" t="s">
        <v>12</v>
      </c>
    </row>
    <row r="2051" spans="1:13" x14ac:dyDescent="0.45">
      <c r="A2051" s="790"/>
      <c r="B2051" s="791"/>
      <c r="C2051" s="792"/>
      <c r="D2051" s="792"/>
      <c r="E2051" s="791"/>
      <c r="F2051" s="793"/>
      <c r="G2051" s="311"/>
      <c r="H2051" s="311"/>
      <c r="I2051" s="311"/>
      <c r="J2051" s="311"/>
      <c r="K2051" s="311"/>
      <c r="L2051" s="311"/>
      <c r="M2051" s="81"/>
    </row>
    <row r="2052" spans="1:13" x14ac:dyDescent="0.45">
      <c r="A2052" s="785">
        <v>2</v>
      </c>
      <c r="B2052" s="786"/>
      <c r="C2052" s="787"/>
      <c r="D2052" s="787"/>
      <c r="E2052" s="786"/>
      <c r="F2052" s="788" t="s">
        <v>18</v>
      </c>
      <c r="G2052" s="358">
        <f>G2053+G2093</f>
        <v>350000000</v>
      </c>
      <c r="H2052" s="358">
        <f t="shared" ref="H2052:L2052" si="446">H2053+H2093</f>
        <v>135035888</v>
      </c>
      <c r="I2052" s="358">
        <f t="shared" si="446"/>
        <v>364.21179999428887</v>
      </c>
      <c r="J2052" s="358">
        <f>J2053+J2093</f>
        <v>410000000</v>
      </c>
      <c r="K2052" s="358">
        <f t="shared" si="446"/>
        <v>420000000</v>
      </c>
      <c r="L2052" s="358">
        <f t="shared" si="446"/>
        <v>430000000</v>
      </c>
      <c r="M2052" s="789">
        <f>J2052+K2052+L2052</f>
        <v>1260000000</v>
      </c>
    </row>
    <row r="2053" spans="1:13" x14ac:dyDescent="0.45">
      <c r="A2053" s="785">
        <v>22</v>
      </c>
      <c r="B2053" s="786"/>
      <c r="C2053" s="787"/>
      <c r="D2053" s="787"/>
      <c r="E2053" s="786"/>
      <c r="F2053" s="788" t="s">
        <v>26</v>
      </c>
      <c r="G2053" s="358">
        <f>SUM(G2054)</f>
        <v>300000000</v>
      </c>
      <c r="H2053" s="358">
        <f t="shared" ref="H2053:L2053" si="447">SUM(H2054)</f>
        <v>125565888</v>
      </c>
      <c r="I2053" s="358">
        <f t="shared" si="447"/>
        <v>282.50930585830258</v>
      </c>
      <c r="J2053" s="358">
        <f t="shared" si="447"/>
        <v>360000000</v>
      </c>
      <c r="K2053" s="358">
        <f t="shared" si="447"/>
        <v>360000000</v>
      </c>
      <c r="L2053" s="358">
        <f t="shared" si="447"/>
        <v>360000000</v>
      </c>
      <c r="M2053" s="789">
        <f t="shared" ref="M2053:M2091" si="448">J2053+K2053+L2053</f>
        <v>1080000000</v>
      </c>
    </row>
    <row r="2054" spans="1:13" x14ac:dyDescent="0.45">
      <c r="A2054" s="785">
        <v>2202</v>
      </c>
      <c r="B2054" s="786"/>
      <c r="C2054" s="787"/>
      <c r="D2054" s="787"/>
      <c r="E2054" s="786"/>
      <c r="F2054" s="788" t="s">
        <v>27</v>
      </c>
      <c r="G2054" s="358">
        <f>G2055+G2058+G2065+G2069+G2076+G2078+G2081</f>
        <v>300000000</v>
      </c>
      <c r="H2054" s="358">
        <f t="shared" ref="H2054:L2054" si="449">H2055+H2058+H2065+H2069+H2076+H2078+H2081</f>
        <v>125565888</v>
      </c>
      <c r="I2054" s="358">
        <f t="shared" si="449"/>
        <v>282.50930585830258</v>
      </c>
      <c r="J2054" s="358">
        <f t="shared" si="449"/>
        <v>360000000</v>
      </c>
      <c r="K2054" s="358">
        <f t="shared" si="449"/>
        <v>360000000</v>
      </c>
      <c r="L2054" s="358">
        <f t="shared" si="449"/>
        <v>360000000</v>
      </c>
      <c r="M2054" s="789">
        <f t="shared" si="448"/>
        <v>1080000000</v>
      </c>
    </row>
    <row r="2055" spans="1:13" x14ac:dyDescent="0.45">
      <c r="A2055" s="785">
        <v>220201</v>
      </c>
      <c r="B2055" s="786"/>
      <c r="C2055" s="787"/>
      <c r="D2055" s="787"/>
      <c r="E2055" s="786"/>
      <c r="F2055" s="788" t="s">
        <v>28</v>
      </c>
      <c r="G2055" s="358">
        <f>SUM(G2056:G2057)</f>
        <v>60000000</v>
      </c>
      <c r="H2055" s="358">
        <f>SUM(H2056:H2057)</f>
        <v>32702788</v>
      </c>
      <c r="I2055" s="358">
        <f t="shared" ref="I2055:I2061" si="450">H2055/G2055*100</f>
        <v>54.504646666666666</v>
      </c>
      <c r="J2055" s="358">
        <f>SUM(J2056:J2057)</f>
        <v>100000000</v>
      </c>
      <c r="K2055" s="358">
        <f>SUM(K2056:K2057)</f>
        <v>100000000</v>
      </c>
      <c r="L2055" s="358">
        <f>SUM(L2056:L2057)</f>
        <v>100000000</v>
      </c>
      <c r="M2055" s="789">
        <f t="shared" si="448"/>
        <v>300000000</v>
      </c>
    </row>
    <row r="2056" spans="1:13" x14ac:dyDescent="0.45">
      <c r="A2056" s="790">
        <v>22020101</v>
      </c>
      <c r="B2056" s="791">
        <v>70131</v>
      </c>
      <c r="C2056" s="792"/>
      <c r="D2056" s="792" t="s">
        <v>205</v>
      </c>
      <c r="E2056" s="791">
        <v>50610801</v>
      </c>
      <c r="F2056" s="793" t="s">
        <v>29</v>
      </c>
      <c r="G2056" s="311">
        <v>27000000</v>
      </c>
      <c r="H2056" s="311">
        <v>17388788</v>
      </c>
      <c r="I2056" s="311">
        <f t="shared" si="450"/>
        <v>64.402918518518518</v>
      </c>
      <c r="J2056" s="311">
        <v>60000000</v>
      </c>
      <c r="K2056" s="311">
        <v>60000000</v>
      </c>
      <c r="L2056" s="311">
        <v>60000000</v>
      </c>
      <c r="M2056" s="794">
        <f t="shared" si="448"/>
        <v>180000000</v>
      </c>
    </row>
    <row r="2057" spans="1:13" x14ac:dyDescent="0.45">
      <c r="A2057" s="790">
        <v>22020102</v>
      </c>
      <c r="B2057" s="791">
        <v>70131</v>
      </c>
      <c r="C2057" s="792"/>
      <c r="D2057" s="792" t="s">
        <v>205</v>
      </c>
      <c r="E2057" s="791">
        <v>50610801</v>
      </c>
      <c r="F2057" s="793" t="s">
        <v>30</v>
      </c>
      <c r="G2057" s="311">
        <v>33000000</v>
      </c>
      <c r="H2057" s="311">
        <v>15314000</v>
      </c>
      <c r="I2057" s="311">
        <f t="shared" si="450"/>
        <v>46.406060606060606</v>
      </c>
      <c r="J2057" s="311">
        <v>40000000</v>
      </c>
      <c r="K2057" s="311">
        <v>40000000</v>
      </c>
      <c r="L2057" s="311">
        <v>40000000</v>
      </c>
      <c r="M2057" s="794">
        <f t="shared" si="448"/>
        <v>120000000</v>
      </c>
    </row>
    <row r="2058" spans="1:13" x14ac:dyDescent="0.45">
      <c r="A2058" s="785">
        <v>220202</v>
      </c>
      <c r="B2058" s="786"/>
      <c r="C2058" s="787"/>
      <c r="D2058" s="787"/>
      <c r="E2058" s="786"/>
      <c r="F2058" s="788" t="s">
        <v>31</v>
      </c>
      <c r="G2058" s="358">
        <f>SUM(G2059:G2064)</f>
        <v>22000000</v>
      </c>
      <c r="H2058" s="358">
        <f>SUM(H2059:H2064)</f>
        <v>7830000</v>
      </c>
      <c r="I2058" s="358">
        <f t="shared" si="450"/>
        <v>35.590909090909086</v>
      </c>
      <c r="J2058" s="358">
        <f>SUM(J2059:J2064)</f>
        <v>52515000</v>
      </c>
      <c r="K2058" s="358">
        <f>SUM(K2059:K2064)</f>
        <v>52515000</v>
      </c>
      <c r="L2058" s="358">
        <f>SUM(L2059:L2064)</f>
        <v>52515000</v>
      </c>
      <c r="M2058" s="789">
        <f t="shared" si="448"/>
        <v>157545000</v>
      </c>
    </row>
    <row r="2059" spans="1:13" x14ac:dyDescent="0.45">
      <c r="A2059" s="790">
        <v>22020201</v>
      </c>
      <c r="B2059" s="791">
        <v>70131</v>
      </c>
      <c r="C2059" s="792"/>
      <c r="D2059" s="792" t="s">
        <v>205</v>
      </c>
      <c r="E2059" s="791">
        <v>50610801</v>
      </c>
      <c r="F2059" s="793" t="s">
        <v>32</v>
      </c>
      <c r="G2059" s="311">
        <v>2000000</v>
      </c>
      <c r="H2059" s="311">
        <v>500000</v>
      </c>
      <c r="I2059" s="311">
        <f t="shared" si="450"/>
        <v>25</v>
      </c>
      <c r="J2059" s="311">
        <v>23000000</v>
      </c>
      <c r="K2059" s="311">
        <v>23000000</v>
      </c>
      <c r="L2059" s="311">
        <v>23000000</v>
      </c>
      <c r="M2059" s="794">
        <f t="shared" si="448"/>
        <v>69000000</v>
      </c>
    </row>
    <row r="2060" spans="1:13" x14ac:dyDescent="0.45">
      <c r="A2060" s="790">
        <v>22020202</v>
      </c>
      <c r="B2060" s="791">
        <v>70131</v>
      </c>
      <c r="C2060" s="792"/>
      <c r="D2060" s="792" t="s">
        <v>205</v>
      </c>
      <c r="E2060" s="791">
        <v>50610801</v>
      </c>
      <c r="F2060" s="793" t="s">
        <v>33</v>
      </c>
      <c r="G2060" s="311">
        <v>3000000</v>
      </c>
      <c r="H2060" s="311">
        <v>500000</v>
      </c>
      <c r="I2060" s="311">
        <f t="shared" si="450"/>
        <v>16.666666666666664</v>
      </c>
      <c r="J2060" s="311">
        <v>3000000</v>
      </c>
      <c r="K2060" s="311">
        <v>3000000</v>
      </c>
      <c r="L2060" s="311">
        <v>3000000</v>
      </c>
      <c r="M2060" s="794">
        <f t="shared" si="448"/>
        <v>9000000</v>
      </c>
    </row>
    <row r="2061" spans="1:13" x14ac:dyDescent="0.45">
      <c r="A2061" s="790">
        <v>22020203</v>
      </c>
      <c r="B2061" s="791">
        <v>70131</v>
      </c>
      <c r="C2061" s="792"/>
      <c r="D2061" s="792" t="s">
        <v>205</v>
      </c>
      <c r="E2061" s="791">
        <v>50610801</v>
      </c>
      <c r="F2061" s="793" t="s">
        <v>34</v>
      </c>
      <c r="G2061" s="311">
        <v>13000000</v>
      </c>
      <c r="H2061" s="311">
        <v>6830000</v>
      </c>
      <c r="I2061" s="311">
        <f t="shared" si="450"/>
        <v>52.538461538461533</v>
      </c>
      <c r="J2061" s="311">
        <v>15000000</v>
      </c>
      <c r="K2061" s="311">
        <v>15000000</v>
      </c>
      <c r="L2061" s="311">
        <v>15000000</v>
      </c>
      <c r="M2061" s="794">
        <f t="shared" si="448"/>
        <v>45000000</v>
      </c>
    </row>
    <row r="2062" spans="1:13" x14ac:dyDescent="0.45">
      <c r="A2062" s="790">
        <v>22020206</v>
      </c>
      <c r="B2062" s="791"/>
      <c r="C2062" s="792"/>
      <c r="D2062" s="792"/>
      <c r="E2062" s="791"/>
      <c r="F2062" s="793" t="s">
        <v>36</v>
      </c>
      <c r="G2062" s="311"/>
      <c r="H2062" s="311"/>
      <c r="I2062" s="311"/>
      <c r="J2062" s="311">
        <v>5680000</v>
      </c>
      <c r="K2062" s="311">
        <v>5680000</v>
      </c>
      <c r="L2062" s="311">
        <v>5680000</v>
      </c>
      <c r="M2062" s="794">
        <f t="shared" si="448"/>
        <v>17040000</v>
      </c>
    </row>
    <row r="2063" spans="1:13" x14ac:dyDescent="0.45">
      <c r="A2063" s="790">
        <v>22020208</v>
      </c>
      <c r="B2063" s="791"/>
      <c r="C2063" s="792"/>
      <c r="D2063" s="792"/>
      <c r="E2063" s="791"/>
      <c r="F2063" s="793" t="s">
        <v>322</v>
      </c>
      <c r="G2063" s="311"/>
      <c r="H2063" s="311"/>
      <c r="I2063" s="311"/>
      <c r="J2063" s="311">
        <v>2870000</v>
      </c>
      <c r="K2063" s="311">
        <v>2870000</v>
      </c>
      <c r="L2063" s="311">
        <v>2870000</v>
      </c>
      <c r="M2063" s="794">
        <f t="shared" si="448"/>
        <v>8610000</v>
      </c>
    </row>
    <row r="2064" spans="1:13" ht="37" x14ac:dyDescent="0.45">
      <c r="A2064" s="790">
        <v>22020209</v>
      </c>
      <c r="B2064" s="791">
        <v>70131</v>
      </c>
      <c r="C2064" s="792"/>
      <c r="D2064" s="792" t="s">
        <v>205</v>
      </c>
      <c r="E2064" s="791">
        <v>50610801</v>
      </c>
      <c r="F2064" s="793" t="s">
        <v>323</v>
      </c>
      <c r="G2064" s="311">
        <v>4000000</v>
      </c>
      <c r="H2064" s="311"/>
      <c r="I2064" s="311"/>
      <c r="J2064" s="311">
        <v>2965000</v>
      </c>
      <c r="K2064" s="311">
        <v>2965000</v>
      </c>
      <c r="L2064" s="311">
        <v>2965000</v>
      </c>
      <c r="M2064" s="794">
        <f t="shared" si="448"/>
        <v>8895000</v>
      </c>
    </row>
    <row r="2065" spans="1:13" x14ac:dyDescent="0.45">
      <c r="A2065" s="785">
        <v>220203</v>
      </c>
      <c r="B2065" s="786"/>
      <c r="C2065" s="787"/>
      <c r="D2065" s="787"/>
      <c r="E2065" s="786"/>
      <c r="F2065" s="788" t="s">
        <v>37</v>
      </c>
      <c r="G2065" s="358">
        <f>SUM(G2066:G2068)</f>
        <v>20000000</v>
      </c>
      <c r="H2065" s="358">
        <f>SUM(H2066:H2068)</f>
        <v>9595000</v>
      </c>
      <c r="I2065" s="358">
        <f t="shared" ref="I2065:I2071" si="451">H2065/G2065*100</f>
        <v>47.975000000000001</v>
      </c>
      <c r="J2065" s="358">
        <f>SUM(J2066:J2068)</f>
        <v>19450500</v>
      </c>
      <c r="K2065" s="358">
        <f>SUM(K2066:K2068)</f>
        <v>19450500</v>
      </c>
      <c r="L2065" s="358">
        <f>SUM(L2066:L2068)</f>
        <v>19450500</v>
      </c>
      <c r="M2065" s="789">
        <f t="shared" si="448"/>
        <v>58351500</v>
      </c>
    </row>
    <row r="2066" spans="1:13" ht="37" x14ac:dyDescent="0.45">
      <c r="A2066" s="790">
        <v>22020301</v>
      </c>
      <c r="B2066" s="791">
        <v>70131</v>
      </c>
      <c r="C2066" s="792"/>
      <c r="D2066" s="792" t="s">
        <v>205</v>
      </c>
      <c r="E2066" s="791">
        <v>50610801</v>
      </c>
      <c r="F2066" s="793" t="s">
        <v>38</v>
      </c>
      <c r="G2066" s="311">
        <v>18000000</v>
      </c>
      <c r="H2066" s="311">
        <v>8395000</v>
      </c>
      <c r="I2066" s="311">
        <f t="shared" si="451"/>
        <v>46.638888888888893</v>
      </c>
      <c r="J2066" s="311">
        <v>17000000</v>
      </c>
      <c r="K2066" s="311">
        <v>17000000</v>
      </c>
      <c r="L2066" s="311">
        <v>17000000</v>
      </c>
      <c r="M2066" s="789">
        <f t="shared" si="448"/>
        <v>51000000</v>
      </c>
    </row>
    <row r="2067" spans="1:13" x14ac:dyDescent="0.45">
      <c r="A2067" s="790">
        <v>22020303</v>
      </c>
      <c r="B2067" s="791">
        <v>70131</v>
      </c>
      <c r="C2067" s="792"/>
      <c r="D2067" s="792" t="s">
        <v>205</v>
      </c>
      <c r="E2067" s="791">
        <v>50610801</v>
      </c>
      <c r="F2067" s="793" t="s">
        <v>40</v>
      </c>
      <c r="G2067" s="311">
        <v>1500000</v>
      </c>
      <c r="H2067" s="311">
        <v>1000000</v>
      </c>
      <c r="I2067" s="311">
        <f t="shared" si="451"/>
        <v>66.666666666666657</v>
      </c>
      <c r="J2067" s="311">
        <v>1450500</v>
      </c>
      <c r="K2067" s="311">
        <v>1450500</v>
      </c>
      <c r="L2067" s="311">
        <v>1450500</v>
      </c>
      <c r="M2067" s="794">
        <f t="shared" si="448"/>
        <v>4351500</v>
      </c>
    </row>
    <row r="2068" spans="1:13" x14ac:dyDescent="0.45">
      <c r="A2068" s="790">
        <v>22020304</v>
      </c>
      <c r="B2068" s="791">
        <v>70131</v>
      </c>
      <c r="C2068" s="792"/>
      <c r="D2068" s="792" t="s">
        <v>205</v>
      </c>
      <c r="E2068" s="791">
        <v>50610801</v>
      </c>
      <c r="F2068" s="793" t="s">
        <v>413</v>
      </c>
      <c r="G2068" s="311">
        <v>500000</v>
      </c>
      <c r="H2068" s="311">
        <v>200000</v>
      </c>
      <c r="I2068" s="311">
        <f t="shared" si="451"/>
        <v>40</v>
      </c>
      <c r="J2068" s="311">
        <v>1000000</v>
      </c>
      <c r="K2068" s="311">
        <v>1000000</v>
      </c>
      <c r="L2068" s="311">
        <v>1000000</v>
      </c>
      <c r="M2068" s="794">
        <f t="shared" si="448"/>
        <v>3000000</v>
      </c>
    </row>
    <row r="2069" spans="1:13" x14ac:dyDescent="0.45">
      <c r="A2069" s="785">
        <v>220204</v>
      </c>
      <c r="B2069" s="786"/>
      <c r="C2069" s="787"/>
      <c r="D2069" s="787"/>
      <c r="E2069" s="786"/>
      <c r="F2069" s="788" t="s">
        <v>42</v>
      </c>
      <c r="G2069" s="358">
        <f>SUM(G2070:G2075)</f>
        <v>74000000</v>
      </c>
      <c r="H2069" s="358">
        <f>SUM(H2070:H2075)</f>
        <v>30390500</v>
      </c>
      <c r="I2069" s="358">
        <f t="shared" si="451"/>
        <v>41.068243243243238</v>
      </c>
      <c r="J2069" s="358">
        <f>SUM(J2070:J2075)</f>
        <v>49000500</v>
      </c>
      <c r="K2069" s="358">
        <f>SUM(K2070:K2075)</f>
        <v>49000500</v>
      </c>
      <c r="L2069" s="358">
        <f>SUM(L2070:L2075)</f>
        <v>49000500</v>
      </c>
      <c r="M2069" s="789">
        <f t="shared" si="448"/>
        <v>147001500</v>
      </c>
    </row>
    <row r="2070" spans="1:13" ht="37" x14ac:dyDescent="0.45">
      <c r="A2070" s="790">
        <v>22020401</v>
      </c>
      <c r="B2070" s="791">
        <v>70131</v>
      </c>
      <c r="C2070" s="792"/>
      <c r="D2070" s="792" t="s">
        <v>205</v>
      </c>
      <c r="E2070" s="791">
        <v>50610801</v>
      </c>
      <c r="F2070" s="793" t="s">
        <v>43</v>
      </c>
      <c r="G2070" s="311">
        <v>20000000</v>
      </c>
      <c r="H2070" s="311">
        <v>6000000</v>
      </c>
      <c r="I2070" s="311">
        <f t="shared" si="451"/>
        <v>30</v>
      </c>
      <c r="J2070" s="311">
        <v>10000000</v>
      </c>
      <c r="K2070" s="311">
        <v>10000000</v>
      </c>
      <c r="L2070" s="311">
        <v>10000000</v>
      </c>
      <c r="M2070" s="794">
        <f t="shared" si="448"/>
        <v>30000000</v>
      </c>
    </row>
    <row r="2071" spans="1:13" x14ac:dyDescent="0.45">
      <c r="A2071" s="790">
        <v>22020402</v>
      </c>
      <c r="B2071" s="791">
        <v>70131</v>
      </c>
      <c r="C2071" s="792"/>
      <c r="D2071" s="792" t="s">
        <v>205</v>
      </c>
      <c r="E2071" s="791">
        <v>50610801</v>
      </c>
      <c r="F2071" s="793" t="s">
        <v>44</v>
      </c>
      <c r="G2071" s="311">
        <v>10000000</v>
      </c>
      <c r="H2071" s="311">
        <v>2500000</v>
      </c>
      <c r="I2071" s="311">
        <f t="shared" si="451"/>
        <v>25</v>
      </c>
      <c r="J2071" s="311">
        <v>8000000</v>
      </c>
      <c r="K2071" s="311">
        <v>8000000</v>
      </c>
      <c r="L2071" s="311">
        <v>8000000</v>
      </c>
      <c r="M2071" s="794">
        <f t="shared" si="448"/>
        <v>24000000</v>
      </c>
    </row>
    <row r="2072" spans="1:13" ht="37" x14ac:dyDescent="0.45">
      <c r="A2072" s="790">
        <v>22020403</v>
      </c>
      <c r="B2072" s="791"/>
      <c r="C2072" s="792"/>
      <c r="D2072" s="792"/>
      <c r="E2072" s="791"/>
      <c r="F2072" s="793" t="s">
        <v>45</v>
      </c>
      <c r="G2072" s="311"/>
      <c r="H2072" s="311"/>
      <c r="I2072" s="311"/>
      <c r="J2072" s="311">
        <v>5000000</v>
      </c>
      <c r="K2072" s="311">
        <v>5000000</v>
      </c>
      <c r="L2072" s="311">
        <v>5000000</v>
      </c>
      <c r="M2072" s="794">
        <f t="shared" si="448"/>
        <v>15000000</v>
      </c>
    </row>
    <row r="2073" spans="1:13" x14ac:dyDescent="0.45">
      <c r="A2073" s="790">
        <v>22020404</v>
      </c>
      <c r="B2073" s="791">
        <v>70131</v>
      </c>
      <c r="C2073" s="792"/>
      <c r="D2073" s="792" t="s">
        <v>205</v>
      </c>
      <c r="E2073" s="791">
        <v>50610801</v>
      </c>
      <c r="F2073" s="793" t="s">
        <v>46</v>
      </c>
      <c r="G2073" s="311">
        <v>22000000</v>
      </c>
      <c r="H2073" s="311">
        <v>8878000</v>
      </c>
      <c r="I2073" s="311">
        <f t="shared" ref="I2073:I2086" si="452">H2073/G2073*100</f>
        <v>40.354545454545452</v>
      </c>
      <c r="J2073" s="311">
        <v>8000000</v>
      </c>
      <c r="K2073" s="311">
        <v>8000000</v>
      </c>
      <c r="L2073" s="311">
        <v>8000000</v>
      </c>
      <c r="M2073" s="794">
        <f t="shared" si="448"/>
        <v>24000000</v>
      </c>
    </row>
    <row r="2074" spans="1:13" x14ac:dyDescent="0.45">
      <c r="A2074" s="790">
        <v>22020405</v>
      </c>
      <c r="B2074" s="791">
        <v>70131</v>
      </c>
      <c r="C2074" s="792"/>
      <c r="D2074" s="792" t="s">
        <v>205</v>
      </c>
      <c r="E2074" s="791">
        <v>50610801</v>
      </c>
      <c r="F2074" s="793" t="s">
        <v>47</v>
      </c>
      <c r="G2074" s="311">
        <v>9000000</v>
      </c>
      <c r="H2074" s="311">
        <v>3000000</v>
      </c>
      <c r="I2074" s="311">
        <f t="shared" si="452"/>
        <v>33.333333333333329</v>
      </c>
      <c r="J2074" s="311">
        <v>3000000</v>
      </c>
      <c r="K2074" s="311">
        <v>3000000</v>
      </c>
      <c r="L2074" s="311">
        <v>3000000</v>
      </c>
      <c r="M2074" s="794">
        <f t="shared" si="448"/>
        <v>9000000</v>
      </c>
    </row>
    <row r="2075" spans="1:13" x14ac:dyDescent="0.45">
      <c r="A2075" s="790">
        <v>22020406</v>
      </c>
      <c r="B2075" s="791">
        <v>70131</v>
      </c>
      <c r="C2075" s="792"/>
      <c r="D2075" s="792" t="s">
        <v>205</v>
      </c>
      <c r="E2075" s="791">
        <v>50610801</v>
      </c>
      <c r="F2075" s="793" t="s">
        <v>48</v>
      </c>
      <c r="G2075" s="311">
        <v>13000000</v>
      </c>
      <c r="H2075" s="311">
        <v>10012500</v>
      </c>
      <c r="I2075" s="311">
        <f t="shared" si="452"/>
        <v>77.019230769230774</v>
      </c>
      <c r="J2075" s="311">
        <v>15000500</v>
      </c>
      <c r="K2075" s="311">
        <v>15000500</v>
      </c>
      <c r="L2075" s="311">
        <v>15000500</v>
      </c>
      <c r="M2075" s="794">
        <f t="shared" si="448"/>
        <v>45001500</v>
      </c>
    </row>
    <row r="2076" spans="1:13" x14ac:dyDescent="0.45">
      <c r="A2076" s="785">
        <v>220206</v>
      </c>
      <c r="B2076" s="786"/>
      <c r="C2076" s="787"/>
      <c r="D2076" s="787"/>
      <c r="E2076" s="786"/>
      <c r="F2076" s="788" t="s">
        <v>51</v>
      </c>
      <c r="G2076" s="358">
        <f>SUM(G2077:G2077)</f>
        <v>3000000</v>
      </c>
      <c r="H2076" s="358">
        <f>SUM(H2077:H2077)</f>
        <v>1000000</v>
      </c>
      <c r="I2076" s="358">
        <f t="shared" si="452"/>
        <v>33.333333333333329</v>
      </c>
      <c r="J2076" s="358">
        <f>SUM(J2077:J2077)</f>
        <v>2849000</v>
      </c>
      <c r="K2076" s="358">
        <f>SUM(K2077:K2077)</f>
        <v>2849000</v>
      </c>
      <c r="L2076" s="358">
        <f>SUM(L2077:L2077)</f>
        <v>2849000</v>
      </c>
      <c r="M2076" s="789">
        <f t="shared" si="448"/>
        <v>8547000</v>
      </c>
    </row>
    <row r="2077" spans="1:13" x14ac:dyDescent="0.45">
      <c r="A2077" s="790">
        <v>22020605</v>
      </c>
      <c r="B2077" s="791">
        <v>70131</v>
      </c>
      <c r="C2077" s="792"/>
      <c r="D2077" s="792" t="s">
        <v>205</v>
      </c>
      <c r="E2077" s="791">
        <v>50610801</v>
      </c>
      <c r="F2077" s="793" t="s">
        <v>53</v>
      </c>
      <c r="G2077" s="311">
        <v>3000000</v>
      </c>
      <c r="H2077" s="311">
        <v>1000000</v>
      </c>
      <c r="I2077" s="311">
        <f t="shared" si="452"/>
        <v>33.333333333333329</v>
      </c>
      <c r="J2077" s="311">
        <v>2849000</v>
      </c>
      <c r="K2077" s="311">
        <v>2849000</v>
      </c>
      <c r="L2077" s="311">
        <v>2849000</v>
      </c>
      <c r="M2077" s="794">
        <f t="shared" si="448"/>
        <v>8547000</v>
      </c>
    </row>
    <row r="2078" spans="1:13" x14ac:dyDescent="0.45">
      <c r="A2078" s="785">
        <v>220208</v>
      </c>
      <c r="B2078" s="786"/>
      <c r="C2078" s="787"/>
      <c r="D2078" s="787"/>
      <c r="E2078" s="786"/>
      <c r="F2078" s="788" t="s">
        <v>54</v>
      </c>
      <c r="G2078" s="358">
        <f>SUM(G2079:G2080)</f>
        <v>43000000</v>
      </c>
      <c r="H2078" s="358">
        <f>SUM(H2079:H2080)</f>
        <v>13000000</v>
      </c>
      <c r="I2078" s="358">
        <f t="shared" si="452"/>
        <v>30.232558139534881</v>
      </c>
      <c r="J2078" s="358">
        <f>SUM(J2079:J2080)</f>
        <v>22500000</v>
      </c>
      <c r="K2078" s="358">
        <f>SUM(K2079:K2080)</f>
        <v>22500000</v>
      </c>
      <c r="L2078" s="358">
        <f>SUM(L2079:L2080)</f>
        <v>22500000</v>
      </c>
      <c r="M2078" s="789">
        <f t="shared" si="448"/>
        <v>67500000</v>
      </c>
    </row>
    <row r="2079" spans="1:13" x14ac:dyDescent="0.45">
      <c r="A2079" s="790">
        <v>22020801</v>
      </c>
      <c r="B2079" s="791">
        <v>70131</v>
      </c>
      <c r="C2079" s="792"/>
      <c r="D2079" s="792" t="s">
        <v>205</v>
      </c>
      <c r="E2079" s="791">
        <v>50610801</v>
      </c>
      <c r="F2079" s="793" t="s">
        <v>55</v>
      </c>
      <c r="G2079" s="311">
        <v>22000000</v>
      </c>
      <c r="H2079" s="311">
        <v>7000000</v>
      </c>
      <c r="I2079" s="311">
        <f t="shared" si="452"/>
        <v>31.818181818181817</v>
      </c>
      <c r="J2079" s="311">
        <v>22000000</v>
      </c>
      <c r="K2079" s="311">
        <v>22000000</v>
      </c>
      <c r="L2079" s="311">
        <v>22000000</v>
      </c>
      <c r="M2079" s="794">
        <f t="shared" si="448"/>
        <v>66000000</v>
      </c>
    </row>
    <row r="2080" spans="1:13" x14ac:dyDescent="0.45">
      <c r="A2080" s="790">
        <v>22020803</v>
      </c>
      <c r="B2080" s="791">
        <v>70131</v>
      </c>
      <c r="C2080" s="792"/>
      <c r="D2080" s="792" t="s">
        <v>205</v>
      </c>
      <c r="E2080" s="791">
        <v>50610801</v>
      </c>
      <c r="F2080" s="793" t="s">
        <v>56</v>
      </c>
      <c r="G2080" s="311">
        <v>21000000</v>
      </c>
      <c r="H2080" s="311">
        <v>6000000</v>
      </c>
      <c r="I2080" s="311">
        <f t="shared" si="452"/>
        <v>28.571428571428569</v>
      </c>
      <c r="J2080" s="311">
        <v>500000</v>
      </c>
      <c r="K2080" s="311">
        <v>500000</v>
      </c>
      <c r="L2080" s="311">
        <v>500000</v>
      </c>
      <c r="M2080" s="794">
        <f t="shared" si="448"/>
        <v>1500000</v>
      </c>
    </row>
    <row r="2081" spans="1:13" x14ac:dyDescent="0.45">
      <c r="A2081" s="785">
        <v>220210</v>
      </c>
      <c r="B2081" s="786"/>
      <c r="C2081" s="787"/>
      <c r="D2081" s="787"/>
      <c r="E2081" s="786"/>
      <c r="F2081" s="788" t="s">
        <v>57</v>
      </c>
      <c r="G2081" s="358">
        <f>SUM(G2082:G2091)</f>
        <v>78000000</v>
      </c>
      <c r="H2081" s="358">
        <f>SUM(H2082:H2091)</f>
        <v>31047600</v>
      </c>
      <c r="I2081" s="358">
        <f t="shared" si="452"/>
        <v>39.804615384615381</v>
      </c>
      <c r="J2081" s="358">
        <f>SUM(J2082:J2091)</f>
        <v>113685000</v>
      </c>
      <c r="K2081" s="358">
        <f>SUM(K2082:K2091)</f>
        <v>113685000</v>
      </c>
      <c r="L2081" s="358">
        <f>SUM(L2082:L2091)</f>
        <v>113685000</v>
      </c>
      <c r="M2081" s="789">
        <f t="shared" si="448"/>
        <v>341055000</v>
      </c>
    </row>
    <row r="2082" spans="1:13" x14ac:dyDescent="0.45">
      <c r="A2082" s="790">
        <v>22021001</v>
      </c>
      <c r="B2082" s="791">
        <v>70131</v>
      </c>
      <c r="C2082" s="792"/>
      <c r="D2082" s="792" t="s">
        <v>205</v>
      </c>
      <c r="E2082" s="791">
        <v>50610801</v>
      </c>
      <c r="F2082" s="793" t="s">
        <v>58</v>
      </c>
      <c r="G2082" s="311">
        <v>12000000</v>
      </c>
      <c r="H2082" s="311">
        <v>4600000</v>
      </c>
      <c r="I2082" s="311">
        <f t="shared" si="452"/>
        <v>38.333333333333336</v>
      </c>
      <c r="J2082" s="311">
        <v>18000000</v>
      </c>
      <c r="K2082" s="311">
        <v>18000000</v>
      </c>
      <c r="L2082" s="311">
        <v>18000000</v>
      </c>
      <c r="M2082" s="794">
        <f t="shared" si="448"/>
        <v>54000000</v>
      </c>
    </row>
    <row r="2083" spans="1:13" x14ac:dyDescent="0.45">
      <c r="A2083" s="790">
        <v>22021002</v>
      </c>
      <c r="B2083" s="791">
        <v>70131</v>
      </c>
      <c r="C2083" s="792"/>
      <c r="D2083" s="792" t="s">
        <v>205</v>
      </c>
      <c r="E2083" s="791">
        <v>50610801</v>
      </c>
      <c r="F2083" s="793" t="s">
        <v>59</v>
      </c>
      <c r="G2083" s="311">
        <v>10000000</v>
      </c>
      <c r="H2083" s="311">
        <v>6947600</v>
      </c>
      <c r="I2083" s="311">
        <f t="shared" si="452"/>
        <v>69.475999999999999</v>
      </c>
      <c r="J2083" s="311">
        <v>26200000</v>
      </c>
      <c r="K2083" s="311">
        <v>26200000</v>
      </c>
      <c r="L2083" s="311">
        <v>26200000</v>
      </c>
      <c r="M2083" s="794">
        <f t="shared" si="448"/>
        <v>78600000</v>
      </c>
    </row>
    <row r="2084" spans="1:13" x14ac:dyDescent="0.45">
      <c r="A2084" s="790">
        <v>22021003</v>
      </c>
      <c r="B2084" s="791">
        <v>70131</v>
      </c>
      <c r="C2084" s="792"/>
      <c r="D2084" s="792" t="s">
        <v>205</v>
      </c>
      <c r="E2084" s="791">
        <v>50610801</v>
      </c>
      <c r="F2084" s="793" t="s">
        <v>60</v>
      </c>
      <c r="G2084" s="311">
        <v>2000000</v>
      </c>
      <c r="H2084" s="311">
        <v>700000</v>
      </c>
      <c r="I2084" s="311">
        <f t="shared" si="452"/>
        <v>35</v>
      </c>
      <c r="J2084" s="311">
        <v>2000000</v>
      </c>
      <c r="K2084" s="311">
        <v>2000000</v>
      </c>
      <c r="L2084" s="311">
        <v>2000000</v>
      </c>
      <c r="M2084" s="794">
        <f t="shared" si="448"/>
        <v>6000000</v>
      </c>
    </row>
    <row r="2085" spans="1:13" x14ac:dyDescent="0.45">
      <c r="A2085" s="790">
        <v>22021006</v>
      </c>
      <c r="B2085" s="791">
        <v>70131</v>
      </c>
      <c r="C2085" s="792"/>
      <c r="D2085" s="792" t="s">
        <v>205</v>
      </c>
      <c r="E2085" s="791">
        <v>50610801</v>
      </c>
      <c r="F2085" s="793" t="s">
        <v>62</v>
      </c>
      <c r="G2085" s="311">
        <v>1500000</v>
      </c>
      <c r="H2085" s="311">
        <v>0</v>
      </c>
      <c r="I2085" s="311">
        <f t="shared" si="452"/>
        <v>0</v>
      </c>
      <c r="J2085" s="311">
        <v>1200000</v>
      </c>
      <c r="K2085" s="311">
        <v>1200000</v>
      </c>
      <c r="L2085" s="311">
        <v>1200000</v>
      </c>
      <c r="M2085" s="794">
        <f t="shared" si="448"/>
        <v>3600000</v>
      </c>
    </row>
    <row r="2086" spans="1:13" x14ac:dyDescent="0.45">
      <c r="A2086" s="790">
        <v>22021007</v>
      </c>
      <c r="B2086" s="791">
        <v>70131</v>
      </c>
      <c r="C2086" s="792"/>
      <c r="D2086" s="792" t="s">
        <v>205</v>
      </c>
      <c r="E2086" s="791">
        <v>50610801</v>
      </c>
      <c r="F2086" s="793" t="s">
        <v>63</v>
      </c>
      <c r="G2086" s="311">
        <v>12000000</v>
      </c>
      <c r="H2086" s="311">
        <v>2500000</v>
      </c>
      <c r="I2086" s="311">
        <f t="shared" si="452"/>
        <v>20.833333333333336</v>
      </c>
      <c r="J2086" s="311">
        <v>9000000</v>
      </c>
      <c r="K2086" s="311">
        <v>9000000</v>
      </c>
      <c r="L2086" s="311">
        <v>9000000</v>
      </c>
      <c r="M2086" s="794">
        <f t="shared" si="448"/>
        <v>27000000</v>
      </c>
    </row>
    <row r="2087" spans="1:13" x14ac:dyDescent="0.45">
      <c r="A2087" s="790">
        <v>22021010</v>
      </c>
      <c r="B2087" s="791">
        <v>70131</v>
      </c>
      <c r="C2087" s="792"/>
      <c r="D2087" s="792" t="s">
        <v>205</v>
      </c>
      <c r="E2087" s="791">
        <v>50610801</v>
      </c>
      <c r="F2087" s="793" t="s">
        <v>674</v>
      </c>
      <c r="G2087" s="311"/>
      <c r="H2087" s="311"/>
      <c r="I2087" s="311"/>
      <c r="J2087" s="311">
        <v>11165000</v>
      </c>
      <c r="K2087" s="311">
        <v>11165000</v>
      </c>
      <c r="L2087" s="311">
        <v>11165000</v>
      </c>
      <c r="M2087" s="794">
        <f t="shared" si="448"/>
        <v>33495000</v>
      </c>
    </row>
    <row r="2088" spans="1:13" ht="37" x14ac:dyDescent="0.45">
      <c r="A2088" s="790">
        <v>22021014</v>
      </c>
      <c r="B2088" s="791">
        <v>70131</v>
      </c>
      <c r="C2088" s="792"/>
      <c r="D2088" s="792" t="s">
        <v>205</v>
      </c>
      <c r="E2088" s="791">
        <v>50610801</v>
      </c>
      <c r="F2088" s="793" t="s">
        <v>224</v>
      </c>
      <c r="G2088" s="311">
        <v>500000</v>
      </c>
      <c r="H2088" s="311">
        <v>500000</v>
      </c>
      <c r="I2088" s="311">
        <f>H2088/G2088*100</f>
        <v>100</v>
      </c>
      <c r="J2088" s="311">
        <v>2680000</v>
      </c>
      <c r="K2088" s="311">
        <v>2680000</v>
      </c>
      <c r="L2088" s="311">
        <v>2680000</v>
      </c>
      <c r="M2088" s="794">
        <f t="shared" si="448"/>
        <v>8040000</v>
      </c>
    </row>
    <row r="2089" spans="1:13" x14ac:dyDescent="0.45">
      <c r="A2089" s="790">
        <v>22021021</v>
      </c>
      <c r="B2089" s="791">
        <v>70131</v>
      </c>
      <c r="C2089" s="792"/>
      <c r="D2089" s="792" t="s">
        <v>205</v>
      </c>
      <c r="E2089" s="791">
        <v>50610801</v>
      </c>
      <c r="F2089" s="793" t="s">
        <v>225</v>
      </c>
      <c r="G2089" s="311">
        <v>40000000</v>
      </c>
      <c r="H2089" s="311">
        <v>15800000</v>
      </c>
      <c r="I2089" s="311">
        <f>H2089/G2089*100</f>
        <v>39.5</v>
      </c>
      <c r="J2089" s="311">
        <v>10000000</v>
      </c>
      <c r="K2089" s="311">
        <v>10000000</v>
      </c>
      <c r="L2089" s="311">
        <v>10000000</v>
      </c>
      <c r="M2089" s="794">
        <f t="shared" si="448"/>
        <v>30000000</v>
      </c>
    </row>
    <row r="2090" spans="1:13" x14ac:dyDescent="0.45">
      <c r="A2090" s="790">
        <v>22021022</v>
      </c>
      <c r="B2090" s="791">
        <v>70131</v>
      </c>
      <c r="C2090" s="792"/>
      <c r="D2090" s="792" t="s">
        <v>205</v>
      </c>
      <c r="E2090" s="791">
        <v>50610801</v>
      </c>
      <c r="F2090" s="793" t="s">
        <v>457</v>
      </c>
      <c r="G2090" s="311"/>
      <c r="H2090" s="311"/>
      <c r="I2090" s="311"/>
      <c r="J2090" s="311">
        <v>30900000</v>
      </c>
      <c r="K2090" s="311">
        <v>30900000</v>
      </c>
      <c r="L2090" s="311">
        <v>30900000</v>
      </c>
      <c r="M2090" s="794">
        <f t="shared" si="448"/>
        <v>92700000</v>
      </c>
    </row>
    <row r="2091" spans="1:13" x14ac:dyDescent="0.45">
      <c r="A2091" s="790">
        <v>22021038</v>
      </c>
      <c r="B2091" s="791">
        <v>70131</v>
      </c>
      <c r="C2091" s="792"/>
      <c r="D2091" s="792" t="s">
        <v>205</v>
      </c>
      <c r="E2091" s="791">
        <v>50610801</v>
      </c>
      <c r="F2091" s="793" t="s">
        <v>228</v>
      </c>
      <c r="G2091" s="311"/>
      <c r="H2091" s="311"/>
      <c r="I2091" s="311"/>
      <c r="J2091" s="311">
        <v>2540000</v>
      </c>
      <c r="K2091" s="311">
        <v>2540000</v>
      </c>
      <c r="L2091" s="311">
        <v>2540000</v>
      </c>
      <c r="M2091" s="794">
        <f t="shared" si="448"/>
        <v>7620000</v>
      </c>
    </row>
    <row r="2092" spans="1:13" x14ac:dyDescent="0.45">
      <c r="A2092" s="785"/>
      <c r="B2092" s="786"/>
      <c r="C2092" s="787"/>
      <c r="D2092" s="787"/>
      <c r="E2092" s="786"/>
      <c r="F2092" s="788"/>
      <c r="G2092" s="311"/>
      <c r="H2092" s="311"/>
      <c r="I2092" s="311"/>
      <c r="J2092" s="311"/>
      <c r="K2092" s="311"/>
      <c r="L2092" s="311"/>
      <c r="M2092" s="81"/>
    </row>
    <row r="2093" spans="1:13" x14ac:dyDescent="0.45">
      <c r="A2093" s="785">
        <v>23</v>
      </c>
      <c r="B2093" s="786"/>
      <c r="C2093" s="787"/>
      <c r="D2093" s="787"/>
      <c r="E2093" s="786"/>
      <c r="F2093" s="788" t="s">
        <v>69</v>
      </c>
      <c r="G2093" s="358">
        <f>G2094+G2105+G2108+G2112</f>
        <v>50000000</v>
      </c>
      <c r="H2093" s="358">
        <f t="shared" ref="H2093:L2093" si="453">H2094+H2105+H2108+H2112</f>
        <v>9470000</v>
      </c>
      <c r="I2093" s="358">
        <f t="shared" si="453"/>
        <v>81.702494135986299</v>
      </c>
      <c r="J2093" s="358">
        <f t="shared" si="453"/>
        <v>50000000</v>
      </c>
      <c r="K2093" s="358">
        <f t="shared" si="453"/>
        <v>60000000</v>
      </c>
      <c r="L2093" s="358">
        <f t="shared" si="453"/>
        <v>70000000</v>
      </c>
      <c r="M2093" s="789">
        <f t="shared" ref="M2093:M2116" si="454">J2093+K2093+L2093</f>
        <v>180000000</v>
      </c>
    </row>
    <row r="2094" spans="1:13" x14ac:dyDescent="0.45">
      <c r="A2094" s="785">
        <v>2301</v>
      </c>
      <c r="B2094" s="786"/>
      <c r="C2094" s="787"/>
      <c r="D2094" s="787"/>
      <c r="E2094" s="786"/>
      <c r="F2094" s="788" t="s">
        <v>70</v>
      </c>
      <c r="G2094" s="358">
        <f t="shared" ref="G2094:L2094" si="455">G2095</f>
        <v>29200000</v>
      </c>
      <c r="H2094" s="358">
        <f t="shared" si="455"/>
        <v>2530000</v>
      </c>
      <c r="I2094" s="358">
        <f>H2094/G2094*100</f>
        <v>8.6643835616438363</v>
      </c>
      <c r="J2094" s="358">
        <f t="shared" si="455"/>
        <v>35752195</v>
      </c>
      <c r="K2094" s="358">
        <f t="shared" si="455"/>
        <v>45752195</v>
      </c>
      <c r="L2094" s="358">
        <f t="shared" si="455"/>
        <v>55752195</v>
      </c>
      <c r="M2094" s="789">
        <f t="shared" si="454"/>
        <v>137256585</v>
      </c>
    </row>
    <row r="2095" spans="1:13" x14ac:dyDescent="0.45">
      <c r="A2095" s="785">
        <v>230101</v>
      </c>
      <c r="B2095" s="786"/>
      <c r="C2095" s="787"/>
      <c r="D2095" s="787"/>
      <c r="E2095" s="786"/>
      <c r="F2095" s="788" t="s">
        <v>71</v>
      </c>
      <c r="G2095" s="358">
        <f>SUM(G2096:G2104)</f>
        <v>29200000</v>
      </c>
      <c r="H2095" s="358">
        <f>SUM(H2096:H2104)</f>
        <v>2530000</v>
      </c>
      <c r="I2095" s="358">
        <f>H2095/G2095*100</f>
        <v>8.6643835616438363</v>
      </c>
      <c r="J2095" s="358">
        <f>SUM(J2096:J2104)</f>
        <v>35752195</v>
      </c>
      <c r="K2095" s="358">
        <f>SUM(K2096:K2104)</f>
        <v>45752195</v>
      </c>
      <c r="L2095" s="358">
        <f>SUM(L2096:L2104)</f>
        <v>55752195</v>
      </c>
      <c r="M2095" s="789">
        <f t="shared" si="454"/>
        <v>137256585</v>
      </c>
    </row>
    <row r="2096" spans="1:13" ht="37" x14ac:dyDescent="0.45">
      <c r="A2096" s="790">
        <v>23010112</v>
      </c>
      <c r="B2096" s="791">
        <v>70131</v>
      </c>
      <c r="C2096" s="792"/>
      <c r="D2096" s="792" t="s">
        <v>205</v>
      </c>
      <c r="E2096" s="791">
        <v>50610801</v>
      </c>
      <c r="F2096" s="793" t="s">
        <v>232</v>
      </c>
      <c r="G2096" s="311">
        <v>3000000</v>
      </c>
      <c r="H2096" s="311">
        <v>0</v>
      </c>
      <c r="I2096" s="358">
        <f>H2096/G2096*100</f>
        <v>0</v>
      </c>
      <c r="J2096" s="311">
        <v>3000125</v>
      </c>
      <c r="K2096" s="311">
        <v>3000125</v>
      </c>
      <c r="L2096" s="311">
        <v>3000125</v>
      </c>
      <c r="M2096" s="794">
        <f t="shared" si="454"/>
        <v>9000375</v>
      </c>
    </row>
    <row r="2097" spans="1:13" x14ac:dyDescent="0.45">
      <c r="A2097" s="790">
        <v>23010113</v>
      </c>
      <c r="B2097" s="791">
        <v>70131</v>
      </c>
      <c r="C2097" s="792"/>
      <c r="D2097" s="792" t="s">
        <v>205</v>
      </c>
      <c r="E2097" s="791">
        <v>50610801</v>
      </c>
      <c r="F2097" s="793" t="s">
        <v>233</v>
      </c>
      <c r="G2097" s="311">
        <v>18700000</v>
      </c>
      <c r="H2097" s="311">
        <v>2530000</v>
      </c>
      <c r="I2097" s="311">
        <f>H2097/G2097*100</f>
        <v>13.529411764705882</v>
      </c>
      <c r="J2097" s="311">
        <v>5000000</v>
      </c>
      <c r="K2097" s="311">
        <v>5000000</v>
      </c>
      <c r="L2097" s="311">
        <v>5000000</v>
      </c>
      <c r="M2097" s="794">
        <f t="shared" si="454"/>
        <v>15000000</v>
      </c>
    </row>
    <row r="2098" spans="1:13" x14ac:dyDescent="0.45">
      <c r="A2098" s="790">
        <v>23010114</v>
      </c>
      <c r="B2098" s="791">
        <v>70131</v>
      </c>
      <c r="C2098" s="792"/>
      <c r="D2098" s="792" t="s">
        <v>205</v>
      </c>
      <c r="E2098" s="791">
        <v>50610801</v>
      </c>
      <c r="F2098" s="793" t="s">
        <v>234</v>
      </c>
      <c r="G2098" s="311"/>
      <c r="H2098" s="311"/>
      <c r="I2098" s="311"/>
      <c r="J2098" s="311">
        <v>2550000</v>
      </c>
      <c r="K2098" s="311">
        <v>2550000</v>
      </c>
      <c r="L2098" s="311">
        <v>2550000</v>
      </c>
      <c r="M2098" s="794">
        <f t="shared" si="454"/>
        <v>7650000</v>
      </c>
    </row>
    <row r="2099" spans="1:13" x14ac:dyDescent="0.45">
      <c r="A2099" s="790">
        <v>23010115</v>
      </c>
      <c r="B2099" s="791">
        <v>70131</v>
      </c>
      <c r="C2099" s="792"/>
      <c r="D2099" s="792" t="s">
        <v>205</v>
      </c>
      <c r="E2099" s="791">
        <v>50610801</v>
      </c>
      <c r="F2099" s="793" t="s">
        <v>235</v>
      </c>
      <c r="G2099" s="311"/>
      <c r="H2099" s="311"/>
      <c r="I2099" s="311"/>
      <c r="J2099" s="311">
        <v>2500070</v>
      </c>
      <c r="K2099" s="311">
        <v>2500070</v>
      </c>
      <c r="L2099" s="311">
        <v>2500070</v>
      </c>
      <c r="M2099" s="794">
        <f t="shared" si="454"/>
        <v>7500210</v>
      </c>
    </row>
    <row r="2100" spans="1:13" x14ac:dyDescent="0.45">
      <c r="A2100" s="790">
        <v>23010117</v>
      </c>
      <c r="B2100" s="791">
        <v>70131</v>
      </c>
      <c r="C2100" s="792"/>
      <c r="D2100" s="792" t="s">
        <v>205</v>
      </c>
      <c r="E2100" s="791">
        <v>50610801</v>
      </c>
      <c r="F2100" s="793" t="s">
        <v>283</v>
      </c>
      <c r="G2100" s="311"/>
      <c r="H2100" s="311"/>
      <c r="I2100" s="311"/>
      <c r="J2100" s="311">
        <v>2402000</v>
      </c>
      <c r="K2100" s="311">
        <v>2402000</v>
      </c>
      <c r="L2100" s="311">
        <v>2402000</v>
      </c>
      <c r="M2100" s="794">
        <f>J2101+K2100+L2100</f>
        <v>16804000</v>
      </c>
    </row>
    <row r="2101" spans="1:13" x14ac:dyDescent="0.45">
      <c r="A2101" s="790">
        <v>23010118</v>
      </c>
      <c r="B2101" s="791">
        <v>70131</v>
      </c>
      <c r="C2101" s="792"/>
      <c r="D2101" s="792" t="s">
        <v>205</v>
      </c>
      <c r="E2101" s="791">
        <v>50610801</v>
      </c>
      <c r="F2101" s="793" t="s">
        <v>285</v>
      </c>
      <c r="G2101" s="311"/>
      <c r="H2101" s="311"/>
      <c r="I2101" s="311"/>
      <c r="J2101" s="311">
        <v>12000000</v>
      </c>
      <c r="K2101" s="311">
        <v>22000000</v>
      </c>
      <c r="L2101" s="311">
        <v>32000000</v>
      </c>
      <c r="M2101" s="794" t="e">
        <f>#REF!+K2101+L2101</f>
        <v>#REF!</v>
      </c>
    </row>
    <row r="2102" spans="1:13" x14ac:dyDescent="0.45">
      <c r="A2102" s="790">
        <v>23010128</v>
      </c>
      <c r="B2102" s="791">
        <v>70131</v>
      </c>
      <c r="C2102" s="792"/>
      <c r="D2102" s="792" t="s">
        <v>205</v>
      </c>
      <c r="E2102" s="791">
        <v>50610801</v>
      </c>
      <c r="F2102" s="793" t="s">
        <v>392</v>
      </c>
      <c r="G2102" s="311"/>
      <c r="H2102" s="311"/>
      <c r="I2102" s="311"/>
      <c r="J2102" s="311">
        <v>2680000</v>
      </c>
      <c r="K2102" s="311">
        <v>2680000</v>
      </c>
      <c r="L2102" s="311">
        <v>2680000</v>
      </c>
      <c r="M2102" s="794">
        <f t="shared" si="454"/>
        <v>8040000</v>
      </c>
    </row>
    <row r="2103" spans="1:13" x14ac:dyDescent="0.45">
      <c r="A2103" s="790">
        <v>23010140</v>
      </c>
      <c r="B2103" s="791">
        <v>70131</v>
      </c>
      <c r="C2103" s="792"/>
      <c r="D2103" s="792" t="s">
        <v>205</v>
      </c>
      <c r="E2103" s="791">
        <v>50610801</v>
      </c>
      <c r="F2103" s="811" t="s">
        <v>394</v>
      </c>
      <c r="G2103" s="311">
        <v>7500000</v>
      </c>
      <c r="H2103" s="311"/>
      <c r="I2103" s="358">
        <f>H2103/G2103*100</f>
        <v>0</v>
      </c>
      <c r="J2103" s="311">
        <v>3620000</v>
      </c>
      <c r="K2103" s="311">
        <v>3620000</v>
      </c>
      <c r="L2103" s="311">
        <v>3620000</v>
      </c>
      <c r="M2103" s="794">
        <f t="shared" si="454"/>
        <v>10860000</v>
      </c>
    </row>
    <row r="2104" spans="1:13" ht="37" x14ac:dyDescent="0.45">
      <c r="A2104" s="790">
        <v>23010141</v>
      </c>
      <c r="B2104" s="791"/>
      <c r="C2104" s="792"/>
      <c r="D2104" s="792"/>
      <c r="E2104" s="791"/>
      <c r="F2104" s="811" t="s">
        <v>249</v>
      </c>
      <c r="G2104" s="311"/>
      <c r="H2104" s="311"/>
      <c r="I2104" s="358"/>
      <c r="J2104" s="311">
        <v>2000000</v>
      </c>
      <c r="K2104" s="311">
        <v>2000000</v>
      </c>
      <c r="L2104" s="311">
        <v>2000000</v>
      </c>
      <c r="M2104" s="794">
        <f t="shared" si="454"/>
        <v>6000000</v>
      </c>
    </row>
    <row r="2105" spans="1:13" x14ac:dyDescent="0.45">
      <c r="A2105" s="785">
        <v>2302</v>
      </c>
      <c r="B2105" s="786"/>
      <c r="C2105" s="787"/>
      <c r="D2105" s="787"/>
      <c r="E2105" s="786"/>
      <c r="F2105" s="825" t="s">
        <v>73</v>
      </c>
      <c r="G2105" s="358">
        <f t="shared" ref="G2105:L2105" si="456">G2106</f>
        <v>0</v>
      </c>
      <c r="H2105" s="358">
        <f t="shared" si="456"/>
        <v>0</v>
      </c>
      <c r="I2105" s="358"/>
      <c r="J2105" s="358">
        <f>J2106</f>
        <v>2540250</v>
      </c>
      <c r="K2105" s="358">
        <f t="shared" si="456"/>
        <v>2540250</v>
      </c>
      <c r="L2105" s="358">
        <f t="shared" si="456"/>
        <v>2540250</v>
      </c>
      <c r="M2105" s="789">
        <f t="shared" si="454"/>
        <v>7620750</v>
      </c>
    </row>
    <row r="2106" spans="1:13" ht="37" x14ac:dyDescent="0.45">
      <c r="A2106" s="785">
        <v>230201</v>
      </c>
      <c r="B2106" s="786"/>
      <c r="C2106" s="787"/>
      <c r="D2106" s="787"/>
      <c r="E2106" s="786"/>
      <c r="F2106" s="825" t="s">
        <v>74</v>
      </c>
      <c r="G2106" s="358">
        <f>SUM(G2107:G2107)</f>
        <v>0</v>
      </c>
      <c r="H2106" s="358">
        <f>SUM(H2107:H2107)</f>
        <v>0</v>
      </c>
      <c r="I2106" s="358"/>
      <c r="J2106" s="358">
        <f>SUM(J2107:J2107)</f>
        <v>2540250</v>
      </c>
      <c r="K2106" s="358">
        <f>SUM(K2107:K2107)</f>
        <v>2540250</v>
      </c>
      <c r="L2106" s="358">
        <f>SUM(L2107:L2107)</f>
        <v>2540250</v>
      </c>
      <c r="M2106" s="789">
        <f t="shared" si="454"/>
        <v>7620750</v>
      </c>
    </row>
    <row r="2107" spans="1:13" x14ac:dyDescent="0.45">
      <c r="A2107" s="790">
        <v>23020127</v>
      </c>
      <c r="B2107" s="791">
        <v>70131</v>
      </c>
      <c r="C2107" s="792"/>
      <c r="D2107" s="792" t="s">
        <v>205</v>
      </c>
      <c r="E2107" s="791">
        <v>50610801</v>
      </c>
      <c r="F2107" s="811" t="s">
        <v>444</v>
      </c>
      <c r="G2107" s="311"/>
      <c r="H2107" s="311"/>
      <c r="I2107" s="311"/>
      <c r="J2107" s="311">
        <v>2540250</v>
      </c>
      <c r="K2107" s="311">
        <v>2540250</v>
      </c>
      <c r="L2107" s="311">
        <v>2540250</v>
      </c>
      <c r="M2107" s="794">
        <f t="shared" si="454"/>
        <v>7620750</v>
      </c>
    </row>
    <row r="2108" spans="1:13" x14ac:dyDescent="0.45">
      <c r="A2108" s="785">
        <v>2303</v>
      </c>
      <c r="B2108" s="786"/>
      <c r="C2108" s="787"/>
      <c r="D2108" s="787"/>
      <c r="E2108" s="786"/>
      <c r="F2108" s="825" t="s">
        <v>76</v>
      </c>
      <c r="G2108" s="358">
        <f t="shared" ref="G2108:L2108" si="457">G2109</f>
        <v>4600000</v>
      </c>
      <c r="H2108" s="358">
        <f t="shared" si="457"/>
        <v>1940000</v>
      </c>
      <c r="I2108" s="358">
        <f t="shared" ref="I2108:I2109" si="458">H2108/G2108*100</f>
        <v>42.173913043478265</v>
      </c>
      <c r="J2108" s="358">
        <f>J2109</f>
        <v>3550450</v>
      </c>
      <c r="K2108" s="358">
        <f t="shared" si="457"/>
        <v>3550450</v>
      </c>
      <c r="L2108" s="358">
        <f t="shared" si="457"/>
        <v>3550450</v>
      </c>
      <c r="M2108" s="789">
        <f t="shared" si="454"/>
        <v>10651350</v>
      </c>
    </row>
    <row r="2109" spans="1:13" ht="37" x14ac:dyDescent="0.45">
      <c r="A2109" s="785">
        <v>230301</v>
      </c>
      <c r="B2109" s="786"/>
      <c r="C2109" s="787"/>
      <c r="D2109" s="787"/>
      <c r="E2109" s="786"/>
      <c r="F2109" s="825" t="s">
        <v>77</v>
      </c>
      <c r="G2109" s="358">
        <f>SUM(G2110:G2111)</f>
        <v>4600000</v>
      </c>
      <c r="H2109" s="358">
        <f>SUM(H2110:H2111)</f>
        <v>1940000</v>
      </c>
      <c r="I2109" s="358">
        <f t="shared" si="458"/>
        <v>42.173913043478265</v>
      </c>
      <c r="J2109" s="358">
        <f>SUM(J2110:J2111)</f>
        <v>3550450</v>
      </c>
      <c r="K2109" s="358">
        <f>SUM(K2110:K2111)</f>
        <v>3550450</v>
      </c>
      <c r="L2109" s="358">
        <f>SUM(L2110:L2111)</f>
        <v>3550450</v>
      </c>
      <c r="M2109" s="789">
        <f t="shared" si="454"/>
        <v>10651350</v>
      </c>
    </row>
    <row r="2110" spans="1:13" ht="37" x14ac:dyDescent="0.45">
      <c r="A2110" s="790">
        <v>23030101</v>
      </c>
      <c r="B2110" s="791">
        <v>70131</v>
      </c>
      <c r="C2110" s="792"/>
      <c r="D2110" s="792" t="s">
        <v>205</v>
      </c>
      <c r="E2110" s="791">
        <v>50610801</v>
      </c>
      <c r="F2110" s="811" t="s">
        <v>504</v>
      </c>
      <c r="G2110" s="311">
        <v>4600000</v>
      </c>
      <c r="H2110" s="311">
        <v>1940000</v>
      </c>
      <c r="I2110" s="311">
        <f>H2110/G2110*100</f>
        <v>42.173913043478265</v>
      </c>
      <c r="J2110" s="311">
        <v>1010150</v>
      </c>
      <c r="K2110" s="311">
        <v>1010150</v>
      </c>
      <c r="L2110" s="311">
        <v>1010150</v>
      </c>
      <c r="M2110" s="794">
        <f t="shared" si="454"/>
        <v>3030450</v>
      </c>
    </row>
    <row r="2111" spans="1:13" ht="37" x14ac:dyDescent="0.45">
      <c r="A2111" s="790">
        <v>23030127</v>
      </c>
      <c r="B2111" s="791">
        <v>70131</v>
      </c>
      <c r="C2111" s="792"/>
      <c r="D2111" s="792" t="s">
        <v>205</v>
      </c>
      <c r="E2111" s="791">
        <v>50610801</v>
      </c>
      <c r="F2111" s="793" t="s">
        <v>468</v>
      </c>
      <c r="G2111" s="311"/>
      <c r="H2111" s="311"/>
      <c r="I2111" s="311"/>
      <c r="J2111" s="311">
        <v>2540300</v>
      </c>
      <c r="K2111" s="311">
        <v>2540300</v>
      </c>
      <c r="L2111" s="311">
        <v>2540300</v>
      </c>
      <c r="M2111" s="794">
        <f t="shared" si="454"/>
        <v>7620900</v>
      </c>
    </row>
    <row r="2112" spans="1:13" x14ac:dyDescent="0.45">
      <c r="A2112" s="785">
        <v>2305</v>
      </c>
      <c r="B2112" s="786"/>
      <c r="C2112" s="787"/>
      <c r="D2112" s="787"/>
      <c r="E2112" s="786"/>
      <c r="F2112" s="788" t="s">
        <v>79</v>
      </c>
      <c r="G2112" s="362">
        <f t="shared" ref="G2112:L2112" si="459">G2113</f>
        <v>16200000</v>
      </c>
      <c r="H2112" s="362">
        <f t="shared" si="459"/>
        <v>5000000</v>
      </c>
      <c r="I2112" s="358">
        <f t="shared" ref="I2112:I2113" si="460">H2112/G2112*100</f>
        <v>30.864197530864196</v>
      </c>
      <c r="J2112" s="362">
        <f t="shared" si="459"/>
        <v>8157105</v>
      </c>
      <c r="K2112" s="362">
        <f t="shared" si="459"/>
        <v>8157105</v>
      </c>
      <c r="L2112" s="362">
        <f t="shared" si="459"/>
        <v>8157105</v>
      </c>
      <c r="M2112" s="789">
        <f t="shared" si="454"/>
        <v>24471315</v>
      </c>
    </row>
    <row r="2113" spans="1:13" x14ac:dyDescent="0.45">
      <c r="A2113" s="785">
        <v>230501</v>
      </c>
      <c r="B2113" s="786"/>
      <c r="C2113" s="787"/>
      <c r="D2113" s="787"/>
      <c r="E2113" s="786"/>
      <c r="F2113" s="788" t="s">
        <v>80</v>
      </c>
      <c r="G2113" s="362">
        <f>SUM(G2114:G2116)</f>
        <v>16200000</v>
      </c>
      <c r="H2113" s="362">
        <f>SUM(H2114:H2116)</f>
        <v>5000000</v>
      </c>
      <c r="I2113" s="358">
        <f t="shared" si="460"/>
        <v>30.864197530864196</v>
      </c>
      <c r="J2113" s="362">
        <f>SUM(J2114:J2116)</f>
        <v>8157105</v>
      </c>
      <c r="K2113" s="362">
        <f>SUM(K2114:K2116)</f>
        <v>8157105</v>
      </c>
      <c r="L2113" s="362">
        <f>SUM(L2114:L2116)</f>
        <v>8157105</v>
      </c>
      <c r="M2113" s="789">
        <f t="shared" si="454"/>
        <v>24471315</v>
      </c>
    </row>
    <row r="2114" spans="1:13" x14ac:dyDescent="0.45">
      <c r="A2114" s="790">
        <v>23050101</v>
      </c>
      <c r="B2114" s="791">
        <v>70131</v>
      </c>
      <c r="C2114" s="792"/>
      <c r="D2114" s="792" t="s">
        <v>205</v>
      </c>
      <c r="E2114" s="791">
        <v>50610801</v>
      </c>
      <c r="F2114" s="811" t="s">
        <v>81</v>
      </c>
      <c r="G2114" s="311">
        <v>12000000</v>
      </c>
      <c r="H2114" s="311">
        <v>5000000</v>
      </c>
      <c r="I2114" s="311">
        <f>H2114/G2114*100</f>
        <v>41.666666666666671</v>
      </c>
      <c r="J2114" s="311">
        <v>3000000</v>
      </c>
      <c r="K2114" s="311">
        <v>3000000</v>
      </c>
      <c r="L2114" s="311">
        <v>3000000</v>
      </c>
      <c r="M2114" s="794">
        <f t="shared" si="454"/>
        <v>9000000</v>
      </c>
    </row>
    <row r="2115" spans="1:13" x14ac:dyDescent="0.45">
      <c r="A2115" s="790">
        <v>23050102</v>
      </c>
      <c r="B2115" s="791">
        <v>70131</v>
      </c>
      <c r="C2115" s="792"/>
      <c r="D2115" s="792" t="s">
        <v>205</v>
      </c>
      <c r="E2115" s="791">
        <v>50610801</v>
      </c>
      <c r="F2115" s="811" t="s">
        <v>426</v>
      </c>
      <c r="G2115" s="311">
        <v>4200000</v>
      </c>
      <c r="H2115" s="311"/>
      <c r="I2115" s="311"/>
      <c r="J2115" s="311">
        <v>2620065</v>
      </c>
      <c r="K2115" s="311">
        <v>2620065</v>
      </c>
      <c r="L2115" s="311">
        <v>2620065</v>
      </c>
      <c r="M2115" s="794">
        <f t="shared" si="454"/>
        <v>7860195</v>
      </c>
    </row>
    <row r="2116" spans="1:13" x14ac:dyDescent="0.45">
      <c r="A2116" s="790">
        <v>23050104</v>
      </c>
      <c r="B2116" s="791">
        <v>70131</v>
      </c>
      <c r="C2116" s="792"/>
      <c r="D2116" s="792" t="s">
        <v>205</v>
      </c>
      <c r="E2116" s="791">
        <v>50610801</v>
      </c>
      <c r="F2116" s="793" t="s">
        <v>83</v>
      </c>
      <c r="G2116" s="311"/>
      <c r="H2116" s="311"/>
      <c r="I2116" s="311"/>
      <c r="J2116" s="311">
        <v>2537040</v>
      </c>
      <c r="K2116" s="311">
        <v>2537040</v>
      </c>
      <c r="L2116" s="311">
        <v>2537040</v>
      </c>
      <c r="M2116" s="794">
        <f t="shared" si="454"/>
        <v>7611120</v>
      </c>
    </row>
    <row r="2117" spans="1:13" x14ac:dyDescent="0.45">
      <c r="A2117" s="795"/>
      <c r="B2117" s="795"/>
      <c r="C2117" s="795"/>
      <c r="D2117" s="795"/>
      <c r="E2117" s="795"/>
      <c r="F2117" s="785" t="s">
        <v>85</v>
      </c>
      <c r="G2117" s="790"/>
      <c r="H2117" s="809"/>
      <c r="I2117" s="797"/>
      <c r="J2117" s="809"/>
      <c r="K2117" s="809"/>
      <c r="L2117" s="809"/>
      <c r="M2117" s="80">
        <f t="shared" ref="M2117:M2123" si="461">SUM(J2117:L2117)</f>
        <v>0</v>
      </c>
    </row>
    <row r="2118" spans="1:13" x14ac:dyDescent="0.45">
      <c r="A2118" s="799"/>
      <c r="B2118" s="799"/>
      <c r="C2118" s="799"/>
      <c r="D2118" s="799"/>
      <c r="E2118" s="799"/>
      <c r="F2118" s="810"/>
      <c r="G2118" s="811"/>
      <c r="H2118" s="812"/>
      <c r="I2118" s="797"/>
      <c r="J2118" s="812"/>
      <c r="K2118" s="812"/>
      <c r="L2118" s="812"/>
      <c r="M2118" s="80">
        <f t="shared" si="461"/>
        <v>0</v>
      </c>
    </row>
    <row r="2119" spans="1:13" x14ac:dyDescent="0.45">
      <c r="A2119" s="799"/>
      <c r="B2119" s="799"/>
      <c r="C2119" s="799"/>
      <c r="D2119" s="799"/>
      <c r="E2119" s="799"/>
      <c r="F2119" s="800" t="s">
        <v>86</v>
      </c>
      <c r="G2119" s="805"/>
      <c r="H2119" s="813"/>
      <c r="I2119" s="805"/>
      <c r="J2119" s="813"/>
      <c r="K2119" s="813"/>
      <c r="L2119" s="813"/>
      <c r="M2119" s="80">
        <f t="shared" si="461"/>
        <v>0</v>
      </c>
    </row>
    <row r="2120" spans="1:13" x14ac:dyDescent="0.45">
      <c r="A2120" s="799"/>
      <c r="B2120" s="799"/>
      <c r="C2120" s="799"/>
      <c r="D2120" s="799"/>
      <c r="E2120" s="799"/>
      <c r="F2120" s="800" t="s">
        <v>87</v>
      </c>
      <c r="G2120" s="805">
        <f>SUM(G2054)</f>
        <v>300000000</v>
      </c>
      <c r="H2120" s="805">
        <f t="shared" ref="H2120:L2120" si="462">SUM(H2054)</f>
        <v>125565888</v>
      </c>
      <c r="I2120" s="805">
        <f t="shared" si="462"/>
        <v>282.50930585830258</v>
      </c>
      <c r="J2120" s="805">
        <f t="shared" si="462"/>
        <v>360000000</v>
      </c>
      <c r="K2120" s="805">
        <f t="shared" si="462"/>
        <v>360000000</v>
      </c>
      <c r="L2120" s="805">
        <f t="shared" si="462"/>
        <v>360000000</v>
      </c>
      <c r="M2120" s="80">
        <f t="shared" si="461"/>
        <v>1080000000</v>
      </c>
    </row>
    <row r="2121" spans="1:13" x14ac:dyDescent="0.45">
      <c r="A2121" s="799"/>
      <c r="B2121" s="799"/>
      <c r="C2121" s="799"/>
      <c r="D2121" s="799"/>
      <c r="E2121" s="799"/>
      <c r="F2121" s="800" t="s">
        <v>69</v>
      </c>
      <c r="G2121" s="805">
        <f>SUM(G2093)</f>
        <v>50000000</v>
      </c>
      <c r="H2121" s="805">
        <f t="shared" ref="H2121:L2121" si="463">SUM(H2093)</f>
        <v>9470000</v>
      </c>
      <c r="I2121" s="805">
        <f t="shared" si="463"/>
        <v>81.702494135986299</v>
      </c>
      <c r="J2121" s="805">
        <f t="shared" si="463"/>
        <v>50000000</v>
      </c>
      <c r="K2121" s="805">
        <f t="shared" si="463"/>
        <v>60000000</v>
      </c>
      <c r="L2121" s="805">
        <f t="shared" si="463"/>
        <v>70000000</v>
      </c>
      <c r="M2121" s="80">
        <f t="shared" si="461"/>
        <v>180000000</v>
      </c>
    </row>
    <row r="2122" spans="1:13" x14ac:dyDescent="0.45">
      <c r="A2122" s="799"/>
      <c r="B2122" s="799"/>
      <c r="C2122" s="799"/>
      <c r="D2122" s="799"/>
      <c r="E2122" s="799"/>
      <c r="F2122" s="800"/>
      <c r="G2122" s="805"/>
      <c r="H2122" s="813"/>
      <c r="I2122" s="805"/>
      <c r="J2122" s="813"/>
      <c r="K2122" s="813"/>
      <c r="L2122" s="813"/>
      <c r="M2122" s="80">
        <f t="shared" si="461"/>
        <v>0</v>
      </c>
    </row>
    <row r="2123" spans="1:13" x14ac:dyDescent="0.45">
      <c r="A2123" s="799"/>
      <c r="B2123" s="799"/>
      <c r="C2123" s="799"/>
      <c r="D2123" s="799"/>
      <c r="E2123" s="799"/>
      <c r="F2123" s="800" t="s">
        <v>88</v>
      </c>
      <c r="G2123" s="807">
        <f t="shared" ref="G2123:L2123" si="464">SUM(G2119:G2121)</f>
        <v>350000000</v>
      </c>
      <c r="H2123" s="807">
        <f t="shared" si="464"/>
        <v>135035888</v>
      </c>
      <c r="I2123" s="807">
        <f t="shared" si="464"/>
        <v>364.21179999428887</v>
      </c>
      <c r="J2123" s="807">
        <f t="shared" si="464"/>
        <v>410000000</v>
      </c>
      <c r="K2123" s="807">
        <f t="shared" si="464"/>
        <v>420000000</v>
      </c>
      <c r="L2123" s="807">
        <f t="shared" si="464"/>
        <v>430000000</v>
      </c>
      <c r="M2123" s="80">
        <f t="shared" si="461"/>
        <v>1260000000</v>
      </c>
    </row>
    <row r="2126" spans="1:13" x14ac:dyDescent="0.45">
      <c r="A2126" s="933" t="s">
        <v>0</v>
      </c>
      <c r="B2126" s="933"/>
      <c r="C2126" s="933"/>
      <c r="D2126" s="933"/>
      <c r="E2126" s="933"/>
      <c r="F2126" s="933"/>
      <c r="G2126" s="933"/>
      <c r="H2126" s="933"/>
      <c r="I2126" s="933"/>
      <c r="J2126" s="933"/>
      <c r="K2126" s="933"/>
      <c r="L2126" s="933"/>
      <c r="M2126" s="933"/>
    </row>
    <row r="2127" spans="1:13" x14ac:dyDescent="0.45">
      <c r="A2127" s="932" t="s">
        <v>1408</v>
      </c>
      <c r="B2127" s="932"/>
      <c r="C2127" s="932"/>
      <c r="D2127" s="932"/>
      <c r="E2127" s="932"/>
      <c r="F2127" s="932"/>
      <c r="G2127" s="932"/>
      <c r="H2127" s="932"/>
      <c r="I2127" s="932"/>
      <c r="J2127" s="932"/>
      <c r="K2127" s="932"/>
      <c r="L2127" s="932"/>
      <c r="M2127" s="932"/>
    </row>
    <row r="2128" spans="1:13" ht="74" x14ac:dyDescent="0.45">
      <c r="A2128" s="858" t="s">
        <v>1</v>
      </c>
      <c r="B2128" s="858" t="s">
        <v>2</v>
      </c>
      <c r="C2128" s="858" t="s">
        <v>3</v>
      </c>
      <c r="D2128" s="858" t="s">
        <v>4</v>
      </c>
      <c r="E2128" s="858" t="s">
        <v>5</v>
      </c>
      <c r="F2128" s="859" t="s">
        <v>6</v>
      </c>
      <c r="G2128" s="858" t="s">
        <v>7</v>
      </c>
      <c r="H2128" s="858" t="s">
        <v>8</v>
      </c>
      <c r="I2128" s="858" t="s">
        <v>1407</v>
      </c>
      <c r="J2128" s="858" t="s">
        <v>9</v>
      </c>
      <c r="K2128" s="858" t="s">
        <v>10</v>
      </c>
      <c r="L2128" s="858" t="s">
        <v>11</v>
      </c>
      <c r="M2128" s="860" t="s">
        <v>12</v>
      </c>
    </row>
    <row r="2129" spans="1:13" x14ac:dyDescent="0.45">
      <c r="A2129" s="861"/>
      <c r="B2129" s="862"/>
      <c r="C2129" s="863"/>
      <c r="D2129" s="863"/>
      <c r="E2129" s="862"/>
      <c r="F2129" s="864"/>
      <c r="G2129" s="558"/>
      <c r="H2129" s="558"/>
      <c r="I2129" s="558"/>
      <c r="J2129" s="558"/>
      <c r="K2129" s="558"/>
      <c r="L2129" s="558"/>
      <c r="M2129" s="559"/>
    </row>
    <row r="2130" spans="1:13" x14ac:dyDescent="0.45">
      <c r="A2130" s="865">
        <v>2</v>
      </c>
      <c r="B2130" s="866"/>
      <c r="C2130" s="867"/>
      <c r="D2130" s="867"/>
      <c r="E2130" s="866"/>
      <c r="F2130" s="868" t="s">
        <v>18</v>
      </c>
      <c r="G2130" s="560">
        <f>G2131+G2139+G2174</f>
        <v>408831807.68000001</v>
      </c>
      <c r="H2130" s="560">
        <f t="shared" ref="H2130:L2130" si="465">H2131+H2139+H2174</f>
        <v>326015673.51999998</v>
      </c>
      <c r="I2130" s="560">
        <f t="shared" si="465"/>
        <v>580.64959881140851</v>
      </c>
      <c r="J2130" s="560">
        <f>J2131+J2139+J2174</f>
        <v>529767593.36000001</v>
      </c>
      <c r="K2130" s="560">
        <f t="shared" si="465"/>
        <v>539767593.36000001</v>
      </c>
      <c r="L2130" s="560">
        <f t="shared" si="465"/>
        <v>549767593.36000001</v>
      </c>
      <c r="M2130" s="869">
        <f>J2130+K2130+L2130</f>
        <v>1619302780.0799999</v>
      </c>
    </row>
    <row r="2131" spans="1:13" x14ac:dyDescent="0.45">
      <c r="A2131" s="870">
        <v>21</v>
      </c>
      <c r="B2131" s="871"/>
      <c r="C2131" s="872"/>
      <c r="D2131" s="872"/>
      <c r="E2131" s="871"/>
      <c r="F2131" s="873" t="s">
        <v>19</v>
      </c>
      <c r="G2131" s="561">
        <f>G2132+G2135</f>
        <v>258831807.68000001</v>
      </c>
      <c r="H2131" s="561">
        <f t="shared" ref="H2131:L2131" si="466">H2132+H2135</f>
        <v>278818673.51999998</v>
      </c>
      <c r="I2131" s="561">
        <f t="shared" si="466"/>
        <v>270.88768032589354</v>
      </c>
      <c r="J2131" s="561">
        <f t="shared" si="466"/>
        <v>329767593.36000001</v>
      </c>
      <c r="K2131" s="561">
        <f t="shared" si="466"/>
        <v>329767593.36000001</v>
      </c>
      <c r="L2131" s="561">
        <f t="shared" si="466"/>
        <v>329767593.36000001</v>
      </c>
      <c r="M2131" s="874">
        <f t="shared" ref="M2131:M2172" si="467">J2131+K2131+L2131</f>
        <v>989302780.08000004</v>
      </c>
    </row>
    <row r="2132" spans="1:13" x14ac:dyDescent="0.45">
      <c r="A2132" s="865">
        <v>2101</v>
      </c>
      <c r="B2132" s="866"/>
      <c r="C2132" s="867"/>
      <c r="D2132" s="867"/>
      <c r="E2132" s="866"/>
      <c r="F2132" s="868" t="s">
        <v>20</v>
      </c>
      <c r="G2132" s="560">
        <v>222592716.68000001</v>
      </c>
      <c r="H2132" s="560">
        <v>249283509.53999999</v>
      </c>
      <c r="I2132" s="560">
        <v>111.99086531585432</v>
      </c>
      <c r="J2132" s="560">
        <v>299662277.04000002</v>
      </c>
      <c r="K2132" s="560">
        <v>299662277.04000002</v>
      </c>
      <c r="L2132" s="560">
        <v>299662277.04000002</v>
      </c>
      <c r="M2132" s="869">
        <f t="shared" si="467"/>
        <v>898986831.12000012</v>
      </c>
    </row>
    <row r="2133" spans="1:13" x14ac:dyDescent="0.45">
      <c r="A2133" s="865">
        <v>210101</v>
      </c>
      <c r="B2133" s="866"/>
      <c r="C2133" s="867"/>
      <c r="D2133" s="867"/>
      <c r="E2133" s="866"/>
      <c r="F2133" s="868" t="s">
        <v>21</v>
      </c>
      <c r="G2133" s="560">
        <v>222592716.68000001</v>
      </c>
      <c r="H2133" s="560">
        <v>249283509.53999999</v>
      </c>
      <c r="I2133" s="560">
        <v>111.99086531585432</v>
      </c>
      <c r="J2133" s="560">
        <v>299662277.04000002</v>
      </c>
      <c r="K2133" s="560">
        <v>299662277.04000002</v>
      </c>
      <c r="L2133" s="560">
        <v>299662277.04000002</v>
      </c>
      <c r="M2133" s="869">
        <f t="shared" si="467"/>
        <v>898986831.12000012</v>
      </c>
    </row>
    <row r="2134" spans="1:13" x14ac:dyDescent="0.45">
      <c r="A2134" s="861">
        <v>21010101</v>
      </c>
      <c r="B2134" s="866">
        <v>70131</v>
      </c>
      <c r="C2134" s="858"/>
      <c r="D2134" s="867" t="s">
        <v>205</v>
      </c>
      <c r="E2134" s="866">
        <v>50610801</v>
      </c>
      <c r="F2134" s="864" t="s">
        <v>20</v>
      </c>
      <c r="G2134" s="558">
        <v>222592716.68000001</v>
      </c>
      <c r="H2134" s="558">
        <v>249283509.53999999</v>
      </c>
      <c r="I2134" s="558">
        <v>111.99086531585432</v>
      </c>
      <c r="J2134" s="558">
        <v>299662277.04000002</v>
      </c>
      <c r="K2134" s="558">
        <v>299662277.04000002</v>
      </c>
      <c r="L2134" s="558">
        <v>299662277.04000002</v>
      </c>
      <c r="M2134" s="875">
        <f t="shared" si="467"/>
        <v>898986831.12000012</v>
      </c>
    </row>
    <row r="2135" spans="1:13" x14ac:dyDescent="0.45">
      <c r="A2135" s="865">
        <v>2102</v>
      </c>
      <c r="B2135" s="866"/>
      <c r="C2135" s="867"/>
      <c r="D2135" s="867"/>
      <c r="E2135" s="866"/>
      <c r="F2135" s="868" t="s">
        <v>22</v>
      </c>
      <c r="G2135" s="560">
        <v>36239091</v>
      </c>
      <c r="H2135" s="560">
        <v>29535163.98</v>
      </c>
      <c r="I2135" s="560">
        <v>158.89681501003923</v>
      </c>
      <c r="J2135" s="560">
        <v>30105316.32</v>
      </c>
      <c r="K2135" s="560">
        <v>30105316.32</v>
      </c>
      <c r="L2135" s="560">
        <v>30105316.32</v>
      </c>
      <c r="M2135" s="869">
        <f t="shared" si="467"/>
        <v>90315948.960000008</v>
      </c>
    </row>
    <row r="2136" spans="1:13" x14ac:dyDescent="0.45">
      <c r="A2136" s="865">
        <v>210201</v>
      </c>
      <c r="B2136" s="866"/>
      <c r="C2136" s="867"/>
      <c r="D2136" s="867"/>
      <c r="E2136" s="866"/>
      <c r="F2136" s="868" t="s">
        <v>23</v>
      </c>
      <c r="G2136" s="560">
        <v>36239091</v>
      </c>
      <c r="H2136" s="560">
        <v>29535163.98</v>
      </c>
      <c r="I2136" s="560">
        <v>158.89681501003923</v>
      </c>
      <c r="J2136" s="560">
        <v>30105316.32</v>
      </c>
      <c r="K2136" s="560">
        <v>30105316.32</v>
      </c>
      <c r="L2136" s="560">
        <v>30105316.32</v>
      </c>
      <c r="M2136" s="869">
        <f t="shared" si="467"/>
        <v>90315948.960000008</v>
      </c>
    </row>
    <row r="2137" spans="1:13" x14ac:dyDescent="0.45">
      <c r="A2137" s="861">
        <v>21020101</v>
      </c>
      <c r="B2137" s="866">
        <v>70131</v>
      </c>
      <c r="C2137" s="858"/>
      <c r="D2137" s="867" t="s">
        <v>205</v>
      </c>
      <c r="E2137" s="866">
        <v>50610801</v>
      </c>
      <c r="F2137" s="864" t="s">
        <v>24</v>
      </c>
      <c r="G2137" s="558">
        <v>28929260</v>
      </c>
      <c r="H2137" s="558">
        <v>23979103.18</v>
      </c>
      <c r="I2137" s="558">
        <v>82.888754084964503</v>
      </c>
      <c r="J2137" s="558">
        <v>23739846.32</v>
      </c>
      <c r="K2137" s="558">
        <v>23739846.32</v>
      </c>
      <c r="L2137" s="558">
        <v>23739846.32</v>
      </c>
      <c r="M2137" s="875">
        <f t="shared" si="467"/>
        <v>71219538.960000008</v>
      </c>
    </row>
    <row r="2138" spans="1:13" x14ac:dyDescent="0.45">
      <c r="A2138" s="861">
        <v>21020102</v>
      </c>
      <c r="B2138" s="866">
        <v>70131</v>
      </c>
      <c r="C2138" s="858"/>
      <c r="D2138" s="867" t="s">
        <v>205</v>
      </c>
      <c r="E2138" s="866">
        <v>50610801</v>
      </c>
      <c r="F2138" s="864" t="s">
        <v>25</v>
      </c>
      <c r="G2138" s="558">
        <v>7309831</v>
      </c>
      <c r="H2138" s="558">
        <v>5556060.7999999998</v>
      </c>
      <c r="I2138" s="558">
        <v>76.008060925074744</v>
      </c>
      <c r="J2138" s="558">
        <v>6365470</v>
      </c>
      <c r="K2138" s="558">
        <v>6365470</v>
      </c>
      <c r="L2138" s="558">
        <v>6365470</v>
      </c>
      <c r="M2138" s="875">
        <f t="shared" si="467"/>
        <v>19096410</v>
      </c>
    </row>
    <row r="2139" spans="1:13" x14ac:dyDescent="0.45">
      <c r="A2139" s="865">
        <v>22</v>
      </c>
      <c r="B2139" s="866"/>
      <c r="C2139" s="867"/>
      <c r="D2139" s="867"/>
      <c r="E2139" s="866"/>
      <c r="F2139" s="868" t="s">
        <v>26</v>
      </c>
      <c r="G2139" s="560">
        <f>SUM(G2140)</f>
        <v>100000000</v>
      </c>
      <c r="H2139" s="560">
        <f t="shared" ref="H2139:L2139" si="468">SUM(H2140)</f>
        <v>38133000</v>
      </c>
      <c r="I2139" s="560">
        <f t="shared" si="468"/>
        <v>287.101918485515</v>
      </c>
      <c r="J2139" s="560">
        <f t="shared" si="468"/>
        <v>150000000</v>
      </c>
      <c r="K2139" s="560">
        <f t="shared" si="468"/>
        <v>150000000</v>
      </c>
      <c r="L2139" s="560">
        <f t="shared" si="468"/>
        <v>150000000</v>
      </c>
      <c r="M2139" s="869">
        <f t="shared" si="467"/>
        <v>450000000</v>
      </c>
    </row>
    <row r="2140" spans="1:13" x14ac:dyDescent="0.45">
      <c r="A2140" s="870">
        <v>2202</v>
      </c>
      <c r="B2140" s="871"/>
      <c r="C2140" s="872"/>
      <c r="D2140" s="872"/>
      <c r="E2140" s="871"/>
      <c r="F2140" s="873" t="s">
        <v>27</v>
      </c>
      <c r="G2140" s="561">
        <f>G2141+G2144+G2149+G2154+G2159+G2161+G2164</f>
        <v>100000000</v>
      </c>
      <c r="H2140" s="561">
        <f t="shared" ref="H2140:L2140" si="469">H2141+H2144+H2149+H2154+H2159+H2161+H2164</f>
        <v>38133000</v>
      </c>
      <c r="I2140" s="561">
        <f t="shared" si="469"/>
        <v>287.101918485515</v>
      </c>
      <c r="J2140" s="561">
        <f t="shared" si="469"/>
        <v>150000000</v>
      </c>
      <c r="K2140" s="561">
        <f t="shared" si="469"/>
        <v>150000000</v>
      </c>
      <c r="L2140" s="561">
        <f t="shared" si="469"/>
        <v>150000000</v>
      </c>
      <c r="M2140" s="874">
        <f t="shared" si="467"/>
        <v>450000000</v>
      </c>
    </row>
    <row r="2141" spans="1:13" x14ac:dyDescent="0.45">
      <c r="A2141" s="865">
        <v>220201</v>
      </c>
      <c r="B2141" s="866"/>
      <c r="C2141" s="867"/>
      <c r="D2141" s="867"/>
      <c r="E2141" s="866"/>
      <c r="F2141" s="868" t="s">
        <v>28</v>
      </c>
      <c r="G2141" s="560">
        <f>SUM(G2142:G2143)</f>
        <v>4000000</v>
      </c>
      <c r="H2141" s="560">
        <f>SUM(H2142:H2143)</f>
        <v>3158000</v>
      </c>
      <c r="I2141" s="558">
        <f t="shared" ref="I2141:I2142" si="470">H2141/G2141*100</f>
        <v>78.95</v>
      </c>
      <c r="J2141" s="560">
        <f>SUM(J2142:J2143)</f>
        <v>50000000</v>
      </c>
      <c r="K2141" s="560">
        <f>SUM(K2142:K2143)</f>
        <v>50000000</v>
      </c>
      <c r="L2141" s="560">
        <f>SUM(L2142:L2143)</f>
        <v>50000000</v>
      </c>
      <c r="M2141" s="869">
        <f t="shared" si="467"/>
        <v>150000000</v>
      </c>
    </row>
    <row r="2142" spans="1:13" x14ac:dyDescent="0.45">
      <c r="A2142" s="861">
        <v>22020101</v>
      </c>
      <c r="B2142" s="866">
        <v>70131</v>
      </c>
      <c r="C2142" s="858"/>
      <c r="D2142" s="867" t="s">
        <v>205</v>
      </c>
      <c r="E2142" s="866">
        <v>50610801</v>
      </c>
      <c r="F2142" s="864" t="s">
        <v>29</v>
      </c>
      <c r="G2142" s="558">
        <v>4000000</v>
      </c>
      <c r="H2142" s="558">
        <v>3158000</v>
      </c>
      <c r="I2142" s="558">
        <f t="shared" si="470"/>
        <v>78.95</v>
      </c>
      <c r="J2142" s="558">
        <v>40000000</v>
      </c>
      <c r="K2142" s="558">
        <v>40000000</v>
      </c>
      <c r="L2142" s="558">
        <v>40000000</v>
      </c>
      <c r="M2142" s="875">
        <f t="shared" si="467"/>
        <v>120000000</v>
      </c>
    </row>
    <row r="2143" spans="1:13" x14ac:dyDescent="0.45">
      <c r="A2143" s="861">
        <v>22020102</v>
      </c>
      <c r="B2143" s="866">
        <v>70131</v>
      </c>
      <c r="C2143" s="858"/>
      <c r="D2143" s="867" t="s">
        <v>205</v>
      </c>
      <c r="E2143" s="866">
        <v>50610801</v>
      </c>
      <c r="F2143" s="864" t="s">
        <v>30</v>
      </c>
      <c r="G2143" s="558">
        <v>0</v>
      </c>
      <c r="H2143" s="558">
        <v>0</v>
      </c>
      <c r="I2143" s="560"/>
      <c r="J2143" s="558">
        <v>10000000</v>
      </c>
      <c r="K2143" s="558">
        <v>10000000</v>
      </c>
      <c r="L2143" s="558">
        <v>10000000</v>
      </c>
      <c r="M2143" s="875">
        <f t="shared" si="467"/>
        <v>30000000</v>
      </c>
    </row>
    <row r="2144" spans="1:13" x14ac:dyDescent="0.45">
      <c r="A2144" s="865">
        <v>220202</v>
      </c>
      <c r="B2144" s="866"/>
      <c r="C2144" s="867"/>
      <c r="D2144" s="867"/>
      <c r="E2144" s="866"/>
      <c r="F2144" s="868" t="s">
        <v>31</v>
      </c>
      <c r="G2144" s="560">
        <f>SUM(G2145:G2148)</f>
        <v>500000</v>
      </c>
      <c r="H2144" s="560">
        <f>SUM(H2145:H2148)</f>
        <v>200000</v>
      </c>
      <c r="I2144" s="560">
        <f t="shared" ref="I2144" si="471">H2144/G2144*100</f>
        <v>40</v>
      </c>
      <c r="J2144" s="560">
        <f>SUM(J2145:J2148)</f>
        <v>9160000</v>
      </c>
      <c r="K2144" s="560">
        <f>SUM(K2145:K2148)</f>
        <v>9160000</v>
      </c>
      <c r="L2144" s="560">
        <f>SUM(L2145:L2148)</f>
        <v>9160000</v>
      </c>
      <c r="M2144" s="869">
        <f t="shared" si="467"/>
        <v>27480000</v>
      </c>
    </row>
    <row r="2145" spans="1:13" x14ac:dyDescent="0.45">
      <c r="A2145" s="861">
        <v>22020201</v>
      </c>
      <c r="B2145" s="866">
        <v>70131</v>
      </c>
      <c r="C2145" s="858"/>
      <c r="D2145" s="867" t="s">
        <v>205</v>
      </c>
      <c r="E2145" s="866">
        <v>50610801</v>
      </c>
      <c r="F2145" s="864" t="s">
        <v>32</v>
      </c>
      <c r="G2145" s="558"/>
      <c r="H2145" s="558"/>
      <c r="I2145" s="558"/>
      <c r="J2145" s="558">
        <v>7140000</v>
      </c>
      <c r="K2145" s="558">
        <v>7140000</v>
      </c>
      <c r="L2145" s="558">
        <v>7140000</v>
      </c>
      <c r="M2145" s="875">
        <f t="shared" si="467"/>
        <v>21420000</v>
      </c>
    </row>
    <row r="2146" spans="1:13" x14ac:dyDescent="0.45">
      <c r="A2146" s="861">
        <v>22020202</v>
      </c>
      <c r="B2146" s="866">
        <v>70131</v>
      </c>
      <c r="C2146" s="858"/>
      <c r="D2146" s="867" t="s">
        <v>205</v>
      </c>
      <c r="E2146" s="866">
        <v>50610801</v>
      </c>
      <c r="F2146" s="864" t="s">
        <v>33</v>
      </c>
      <c r="G2146" s="558"/>
      <c r="H2146" s="558"/>
      <c r="I2146" s="558"/>
      <c r="J2146" s="558">
        <v>200000</v>
      </c>
      <c r="K2146" s="558">
        <v>200000</v>
      </c>
      <c r="L2146" s="558">
        <v>200000</v>
      </c>
      <c r="M2146" s="875">
        <f t="shared" si="467"/>
        <v>600000</v>
      </c>
    </row>
    <row r="2147" spans="1:13" x14ac:dyDescent="0.45">
      <c r="A2147" s="861">
        <v>22020203</v>
      </c>
      <c r="B2147" s="866">
        <v>70131</v>
      </c>
      <c r="C2147" s="858"/>
      <c r="D2147" s="867" t="s">
        <v>205</v>
      </c>
      <c r="E2147" s="866">
        <v>50610801</v>
      </c>
      <c r="F2147" s="864" t="s">
        <v>34</v>
      </c>
      <c r="G2147" s="558">
        <v>500000</v>
      </c>
      <c r="H2147" s="558">
        <v>200000</v>
      </c>
      <c r="I2147" s="558">
        <f t="shared" ref="I2147" si="472">H2147/G2147*100</f>
        <v>40</v>
      </c>
      <c r="J2147" s="558">
        <v>320000</v>
      </c>
      <c r="K2147" s="558">
        <v>320000</v>
      </c>
      <c r="L2147" s="558">
        <v>320000</v>
      </c>
      <c r="M2147" s="875">
        <f t="shared" si="467"/>
        <v>960000</v>
      </c>
    </row>
    <row r="2148" spans="1:13" x14ac:dyDescent="0.45">
      <c r="A2148" s="861">
        <v>22020204</v>
      </c>
      <c r="B2148" s="866">
        <v>70131</v>
      </c>
      <c r="C2148" s="858"/>
      <c r="D2148" s="867" t="s">
        <v>205</v>
      </c>
      <c r="E2148" s="866">
        <v>50610801</v>
      </c>
      <c r="F2148" s="864" t="s">
        <v>316</v>
      </c>
      <c r="G2148" s="558"/>
      <c r="H2148" s="558"/>
      <c r="I2148" s="560"/>
      <c r="J2148" s="562">
        <v>1500000</v>
      </c>
      <c r="K2148" s="562">
        <v>1500000</v>
      </c>
      <c r="L2148" s="562">
        <v>1500000</v>
      </c>
      <c r="M2148" s="875">
        <f t="shared" si="467"/>
        <v>4500000</v>
      </c>
    </row>
    <row r="2149" spans="1:13" x14ac:dyDescent="0.45">
      <c r="A2149" s="865">
        <v>220203</v>
      </c>
      <c r="B2149" s="866"/>
      <c r="C2149" s="867"/>
      <c r="D2149" s="867"/>
      <c r="E2149" s="866"/>
      <c r="F2149" s="868" t="s">
        <v>37</v>
      </c>
      <c r="G2149" s="560">
        <f>SUM(G2150:G2153)</f>
        <v>5100000</v>
      </c>
      <c r="H2149" s="560">
        <f>SUM(H2150:H2153)</f>
        <v>2500000</v>
      </c>
      <c r="I2149" s="560">
        <f t="shared" ref="I2149:I2150" si="473">H2149/G2149*100</f>
        <v>49.019607843137251</v>
      </c>
      <c r="J2149" s="560">
        <f>SUM(J2150:J2153)</f>
        <v>9941050</v>
      </c>
      <c r="K2149" s="560">
        <f>SUM(K2150:K2153)</f>
        <v>9941050</v>
      </c>
      <c r="L2149" s="560">
        <f>SUM(L2150:L2153)</f>
        <v>9941050</v>
      </c>
      <c r="M2149" s="869">
        <f t="shared" si="467"/>
        <v>29823150</v>
      </c>
    </row>
    <row r="2150" spans="1:13" ht="37" x14ac:dyDescent="0.45">
      <c r="A2150" s="861">
        <v>22020301</v>
      </c>
      <c r="B2150" s="866">
        <v>70131</v>
      </c>
      <c r="C2150" s="858"/>
      <c r="D2150" s="867" t="s">
        <v>205</v>
      </c>
      <c r="E2150" s="866">
        <v>50610801</v>
      </c>
      <c r="F2150" s="864" t="s">
        <v>38</v>
      </c>
      <c r="G2150" s="558">
        <v>5000000</v>
      </c>
      <c r="H2150" s="558">
        <v>2440000</v>
      </c>
      <c r="I2150" s="558">
        <f t="shared" si="473"/>
        <v>48.8</v>
      </c>
      <c r="J2150" s="558">
        <v>7250250</v>
      </c>
      <c r="K2150" s="558">
        <v>7250250</v>
      </c>
      <c r="L2150" s="558">
        <v>7250250</v>
      </c>
      <c r="M2150" s="875">
        <f t="shared" si="467"/>
        <v>21750750</v>
      </c>
    </row>
    <row r="2151" spans="1:13" x14ac:dyDescent="0.45">
      <c r="A2151" s="861">
        <v>22020302</v>
      </c>
      <c r="B2151" s="866">
        <v>70131</v>
      </c>
      <c r="C2151" s="858"/>
      <c r="D2151" s="867" t="s">
        <v>205</v>
      </c>
      <c r="E2151" s="866">
        <v>50610801</v>
      </c>
      <c r="F2151" s="864" t="s">
        <v>39</v>
      </c>
      <c r="G2151" s="558"/>
      <c r="H2151" s="558"/>
      <c r="I2151" s="558"/>
      <c r="J2151" s="558">
        <v>2590800</v>
      </c>
      <c r="K2151" s="558">
        <v>2590800</v>
      </c>
      <c r="L2151" s="558">
        <v>2590800</v>
      </c>
      <c r="M2151" s="875">
        <f t="shared" si="467"/>
        <v>7772400</v>
      </c>
    </row>
    <row r="2152" spans="1:13" x14ac:dyDescent="0.45">
      <c r="A2152" s="861">
        <v>22020303</v>
      </c>
      <c r="B2152" s="866">
        <v>70131</v>
      </c>
      <c r="C2152" s="858"/>
      <c r="D2152" s="867" t="s">
        <v>205</v>
      </c>
      <c r="E2152" s="866">
        <v>50610801</v>
      </c>
      <c r="F2152" s="864" t="s">
        <v>40</v>
      </c>
      <c r="G2152" s="558">
        <v>50000</v>
      </c>
      <c r="H2152" s="558">
        <v>30000</v>
      </c>
      <c r="I2152" s="558">
        <f t="shared" ref="I2152:I2158" si="474">H2152/G2152*100</f>
        <v>60</v>
      </c>
      <c r="J2152" s="558">
        <v>50000</v>
      </c>
      <c r="K2152" s="558">
        <v>50000</v>
      </c>
      <c r="L2152" s="558">
        <v>50000</v>
      </c>
      <c r="M2152" s="875">
        <f t="shared" si="467"/>
        <v>150000</v>
      </c>
    </row>
    <row r="2153" spans="1:13" x14ac:dyDescent="0.45">
      <c r="A2153" s="861">
        <v>22020304</v>
      </c>
      <c r="B2153" s="866">
        <v>70131</v>
      </c>
      <c r="C2153" s="858"/>
      <c r="D2153" s="867" t="s">
        <v>205</v>
      </c>
      <c r="E2153" s="866">
        <v>50610801</v>
      </c>
      <c r="F2153" s="864" t="s">
        <v>413</v>
      </c>
      <c r="G2153" s="558">
        <v>50000</v>
      </c>
      <c r="H2153" s="558">
        <v>30000</v>
      </c>
      <c r="I2153" s="558">
        <f t="shared" si="474"/>
        <v>60</v>
      </c>
      <c r="J2153" s="558">
        <v>50000</v>
      </c>
      <c r="K2153" s="558">
        <v>50000</v>
      </c>
      <c r="L2153" s="558">
        <v>50000</v>
      </c>
      <c r="M2153" s="875">
        <f t="shared" si="467"/>
        <v>150000</v>
      </c>
    </row>
    <row r="2154" spans="1:13" x14ac:dyDescent="0.45">
      <c r="A2154" s="865">
        <v>220204</v>
      </c>
      <c r="B2154" s="866"/>
      <c r="C2154" s="867"/>
      <c r="D2154" s="867"/>
      <c r="E2154" s="866"/>
      <c r="F2154" s="868" t="s">
        <v>42</v>
      </c>
      <c r="G2154" s="560">
        <f>SUM(G2155:G2158)</f>
        <v>14900000</v>
      </c>
      <c r="H2154" s="560">
        <f>SUM(H2155:H2158)</f>
        <v>9875000</v>
      </c>
      <c r="I2154" s="560">
        <f t="shared" si="474"/>
        <v>66.275167785234899</v>
      </c>
      <c r="J2154" s="560">
        <f>SUM(J2155:J2158)</f>
        <v>15497950</v>
      </c>
      <c r="K2154" s="560">
        <f>SUM(K2155:K2158)</f>
        <v>15497950</v>
      </c>
      <c r="L2154" s="560">
        <f>SUM(L2155:L2158)</f>
        <v>15497950</v>
      </c>
      <c r="M2154" s="869">
        <f t="shared" si="467"/>
        <v>46493850</v>
      </c>
    </row>
    <row r="2155" spans="1:13" ht="37" x14ac:dyDescent="0.45">
      <c r="A2155" s="861">
        <v>22020401</v>
      </c>
      <c r="B2155" s="866">
        <v>70131</v>
      </c>
      <c r="C2155" s="858"/>
      <c r="D2155" s="867" t="s">
        <v>205</v>
      </c>
      <c r="E2155" s="866">
        <v>50610801</v>
      </c>
      <c r="F2155" s="864" t="s">
        <v>43</v>
      </c>
      <c r="G2155" s="558">
        <v>8000000</v>
      </c>
      <c r="H2155" s="558">
        <v>6275000</v>
      </c>
      <c r="I2155" s="558">
        <f t="shared" si="474"/>
        <v>78.4375</v>
      </c>
      <c r="J2155" s="558">
        <v>8225000</v>
      </c>
      <c r="K2155" s="558">
        <v>8225000</v>
      </c>
      <c r="L2155" s="558">
        <v>8225000</v>
      </c>
      <c r="M2155" s="875">
        <f t="shared" si="467"/>
        <v>24675000</v>
      </c>
    </row>
    <row r="2156" spans="1:13" x14ac:dyDescent="0.45">
      <c r="A2156" s="861">
        <v>22020402</v>
      </c>
      <c r="B2156" s="866">
        <v>70131</v>
      </c>
      <c r="C2156" s="858"/>
      <c r="D2156" s="867" t="s">
        <v>205</v>
      </c>
      <c r="E2156" s="866">
        <v>50610801</v>
      </c>
      <c r="F2156" s="864" t="s">
        <v>44</v>
      </c>
      <c r="G2156" s="558">
        <v>2000000</v>
      </c>
      <c r="H2156" s="558">
        <v>300000</v>
      </c>
      <c r="I2156" s="558">
        <f t="shared" si="474"/>
        <v>15</v>
      </c>
      <c r="J2156" s="558">
        <v>2675000</v>
      </c>
      <c r="K2156" s="558">
        <v>2675000</v>
      </c>
      <c r="L2156" s="558">
        <v>2675000</v>
      </c>
      <c r="M2156" s="875">
        <f t="shared" si="467"/>
        <v>8025000</v>
      </c>
    </row>
    <row r="2157" spans="1:13" x14ac:dyDescent="0.45">
      <c r="A2157" s="861">
        <v>22020404</v>
      </c>
      <c r="B2157" s="866">
        <v>70131</v>
      </c>
      <c r="C2157" s="858"/>
      <c r="D2157" s="867" t="s">
        <v>205</v>
      </c>
      <c r="E2157" s="866">
        <v>50610801</v>
      </c>
      <c r="F2157" s="864" t="s">
        <v>46</v>
      </c>
      <c r="G2157" s="558">
        <v>3000000</v>
      </c>
      <c r="H2157" s="558">
        <v>3000000</v>
      </c>
      <c r="I2157" s="558">
        <f t="shared" si="474"/>
        <v>100</v>
      </c>
      <c r="J2157" s="558">
        <v>2585700</v>
      </c>
      <c r="K2157" s="558">
        <v>2585700</v>
      </c>
      <c r="L2157" s="558">
        <v>2585700</v>
      </c>
      <c r="M2157" s="875">
        <f t="shared" si="467"/>
        <v>7757100</v>
      </c>
    </row>
    <row r="2158" spans="1:13" x14ac:dyDescent="0.45">
      <c r="A2158" s="861">
        <v>22020406</v>
      </c>
      <c r="B2158" s="866">
        <v>70131</v>
      </c>
      <c r="C2158" s="858"/>
      <c r="D2158" s="867" t="s">
        <v>205</v>
      </c>
      <c r="E2158" s="866">
        <v>50610801</v>
      </c>
      <c r="F2158" s="864" t="s">
        <v>48</v>
      </c>
      <c r="G2158" s="558">
        <v>1900000</v>
      </c>
      <c r="H2158" s="558">
        <v>300000</v>
      </c>
      <c r="I2158" s="558">
        <f t="shared" si="474"/>
        <v>15.789473684210526</v>
      </c>
      <c r="J2158" s="558">
        <v>2012250</v>
      </c>
      <c r="K2158" s="558">
        <v>2012250</v>
      </c>
      <c r="L2158" s="558">
        <v>2012250</v>
      </c>
      <c r="M2158" s="875">
        <f t="shared" si="467"/>
        <v>6036750</v>
      </c>
    </row>
    <row r="2159" spans="1:13" x14ac:dyDescent="0.45">
      <c r="A2159" s="865">
        <v>220206</v>
      </c>
      <c r="B2159" s="866"/>
      <c r="C2159" s="867"/>
      <c r="D2159" s="867"/>
      <c r="E2159" s="866"/>
      <c r="F2159" s="868" t="s">
        <v>51</v>
      </c>
      <c r="G2159" s="560">
        <f>SUM(G2160:G2160)</f>
        <v>0</v>
      </c>
      <c r="H2159" s="560"/>
      <c r="I2159" s="560"/>
      <c r="J2159" s="560">
        <f>SUM(J2160:J2160)</f>
        <v>4630000</v>
      </c>
      <c r="K2159" s="560">
        <f>SUM(K2160:K2160)</f>
        <v>4630000</v>
      </c>
      <c r="L2159" s="560">
        <f>SUM(L2160:L2160)</f>
        <v>4630000</v>
      </c>
      <c r="M2159" s="869">
        <f t="shared" si="467"/>
        <v>13890000</v>
      </c>
    </row>
    <row r="2160" spans="1:13" x14ac:dyDescent="0.45">
      <c r="A2160" s="861">
        <v>22020605</v>
      </c>
      <c r="B2160" s="866">
        <v>70131</v>
      </c>
      <c r="C2160" s="858"/>
      <c r="D2160" s="867" t="s">
        <v>205</v>
      </c>
      <c r="E2160" s="866">
        <v>50610801</v>
      </c>
      <c r="F2160" s="864" t="s">
        <v>53</v>
      </c>
      <c r="G2160" s="558"/>
      <c r="H2160" s="558"/>
      <c r="I2160" s="560"/>
      <c r="J2160" s="558">
        <v>4630000</v>
      </c>
      <c r="K2160" s="558">
        <v>4630000</v>
      </c>
      <c r="L2160" s="558">
        <v>4630000</v>
      </c>
      <c r="M2160" s="875">
        <f t="shared" si="467"/>
        <v>13890000</v>
      </c>
    </row>
    <row r="2161" spans="1:13" x14ac:dyDescent="0.45">
      <c r="A2161" s="865">
        <v>220208</v>
      </c>
      <c r="B2161" s="866"/>
      <c r="C2161" s="867"/>
      <c r="D2161" s="867"/>
      <c r="E2161" s="866"/>
      <c r="F2161" s="868" t="s">
        <v>54</v>
      </c>
      <c r="G2161" s="560">
        <f>SUM(G2162:G2163)</f>
        <v>72000000</v>
      </c>
      <c r="H2161" s="560">
        <f>SUM(H2162:H2163)</f>
        <v>21600000</v>
      </c>
      <c r="I2161" s="558">
        <f t="shared" ref="I2161:I2164" si="475">H2161/G2161*100</f>
        <v>30</v>
      </c>
      <c r="J2161" s="560">
        <f>SUM(J2162:J2163)</f>
        <v>36500000</v>
      </c>
      <c r="K2161" s="560">
        <f>SUM(K2162:K2163)</f>
        <v>36500000</v>
      </c>
      <c r="L2161" s="560">
        <f>SUM(L2162:L2163)</f>
        <v>36500000</v>
      </c>
      <c r="M2161" s="869">
        <f t="shared" si="467"/>
        <v>109500000</v>
      </c>
    </row>
    <row r="2162" spans="1:13" x14ac:dyDescent="0.45">
      <c r="A2162" s="861">
        <v>22020801</v>
      </c>
      <c r="B2162" s="866">
        <v>70131</v>
      </c>
      <c r="C2162" s="858"/>
      <c r="D2162" s="867" t="s">
        <v>205</v>
      </c>
      <c r="E2162" s="866">
        <v>50610801</v>
      </c>
      <c r="F2162" s="864" t="s">
        <v>55</v>
      </c>
      <c r="G2162" s="558">
        <v>48000000</v>
      </c>
      <c r="H2162" s="558">
        <v>14600000</v>
      </c>
      <c r="I2162" s="558">
        <f t="shared" si="475"/>
        <v>30.416666666666664</v>
      </c>
      <c r="J2162" s="558">
        <v>36000000</v>
      </c>
      <c r="K2162" s="558">
        <v>36000000</v>
      </c>
      <c r="L2162" s="558">
        <v>36000000</v>
      </c>
      <c r="M2162" s="875">
        <f t="shared" si="467"/>
        <v>108000000</v>
      </c>
    </row>
    <row r="2163" spans="1:13" x14ac:dyDescent="0.45">
      <c r="A2163" s="861">
        <v>22020803</v>
      </c>
      <c r="B2163" s="866">
        <v>70131</v>
      </c>
      <c r="C2163" s="858"/>
      <c r="D2163" s="867" t="s">
        <v>205</v>
      </c>
      <c r="E2163" s="866">
        <v>50610801</v>
      </c>
      <c r="F2163" s="864" t="s">
        <v>56</v>
      </c>
      <c r="G2163" s="558">
        <v>24000000</v>
      </c>
      <c r="H2163" s="558">
        <v>7000000</v>
      </c>
      <c r="I2163" s="558">
        <f t="shared" si="475"/>
        <v>29.166666666666668</v>
      </c>
      <c r="J2163" s="558">
        <v>500000</v>
      </c>
      <c r="K2163" s="558">
        <v>500000</v>
      </c>
      <c r="L2163" s="558">
        <v>500000</v>
      </c>
      <c r="M2163" s="875">
        <f t="shared" si="467"/>
        <v>1500000</v>
      </c>
    </row>
    <row r="2164" spans="1:13" x14ac:dyDescent="0.45">
      <c r="A2164" s="865">
        <v>220210</v>
      </c>
      <c r="B2164" s="866"/>
      <c r="C2164" s="867"/>
      <c r="D2164" s="867"/>
      <c r="E2164" s="866"/>
      <c r="F2164" s="868" t="s">
        <v>57</v>
      </c>
      <c r="G2164" s="560">
        <f>SUM(G2165:G2172)</f>
        <v>3500000</v>
      </c>
      <c r="H2164" s="560">
        <f>SUM(H2165:H2172)</f>
        <v>800000</v>
      </c>
      <c r="I2164" s="560">
        <f t="shared" si="475"/>
        <v>22.857142857142858</v>
      </c>
      <c r="J2164" s="560">
        <f>SUM(J2165:J2172)</f>
        <v>24271000</v>
      </c>
      <c r="K2164" s="560">
        <f>SUM(K2165:K2172)</f>
        <v>24271000</v>
      </c>
      <c r="L2164" s="560">
        <f>SUM(L2165:L2172)</f>
        <v>24271000</v>
      </c>
      <c r="M2164" s="869">
        <f t="shared" si="467"/>
        <v>72813000</v>
      </c>
    </row>
    <row r="2165" spans="1:13" x14ac:dyDescent="0.45">
      <c r="A2165" s="861">
        <v>22021001</v>
      </c>
      <c r="B2165" s="866">
        <v>70131</v>
      </c>
      <c r="C2165" s="858"/>
      <c r="D2165" s="867" t="s">
        <v>205</v>
      </c>
      <c r="E2165" s="866">
        <v>50610801</v>
      </c>
      <c r="F2165" s="864" t="s">
        <v>58</v>
      </c>
      <c r="G2165" s="558"/>
      <c r="H2165" s="558"/>
      <c r="I2165" s="558"/>
      <c r="J2165" s="558">
        <v>2245400</v>
      </c>
      <c r="K2165" s="558">
        <v>2245400</v>
      </c>
      <c r="L2165" s="558">
        <v>2245400</v>
      </c>
      <c r="M2165" s="875">
        <f t="shared" si="467"/>
        <v>6736200</v>
      </c>
    </row>
    <row r="2166" spans="1:13" x14ac:dyDescent="0.45">
      <c r="A2166" s="861">
        <v>22021002</v>
      </c>
      <c r="B2166" s="866">
        <v>70131</v>
      </c>
      <c r="C2166" s="858"/>
      <c r="D2166" s="867" t="s">
        <v>205</v>
      </c>
      <c r="E2166" s="866">
        <v>50610801</v>
      </c>
      <c r="F2166" s="864" t="s">
        <v>59</v>
      </c>
      <c r="G2166" s="558"/>
      <c r="H2166" s="558"/>
      <c r="I2166" s="558"/>
      <c r="J2166" s="558">
        <v>3255600</v>
      </c>
      <c r="K2166" s="558">
        <v>3255600</v>
      </c>
      <c r="L2166" s="558">
        <v>3255600</v>
      </c>
      <c r="M2166" s="875">
        <f t="shared" si="467"/>
        <v>9766800</v>
      </c>
    </row>
    <row r="2167" spans="1:13" x14ac:dyDescent="0.45">
      <c r="A2167" s="861">
        <v>22021003</v>
      </c>
      <c r="B2167" s="866">
        <v>70131</v>
      </c>
      <c r="C2167" s="858"/>
      <c r="D2167" s="867" t="s">
        <v>205</v>
      </c>
      <c r="E2167" s="866">
        <v>50610801</v>
      </c>
      <c r="F2167" s="864" t="s">
        <v>60</v>
      </c>
      <c r="G2167" s="558"/>
      <c r="H2167" s="558"/>
      <c r="I2167" s="558"/>
      <c r="J2167" s="558">
        <v>150000</v>
      </c>
      <c r="K2167" s="558">
        <v>150000</v>
      </c>
      <c r="L2167" s="558">
        <v>150000</v>
      </c>
      <c r="M2167" s="875">
        <f t="shared" si="467"/>
        <v>450000</v>
      </c>
    </row>
    <row r="2168" spans="1:13" x14ac:dyDescent="0.45">
      <c r="A2168" s="861">
        <v>22021006</v>
      </c>
      <c r="B2168" s="866">
        <v>70131</v>
      </c>
      <c r="C2168" s="858"/>
      <c r="D2168" s="867" t="s">
        <v>205</v>
      </c>
      <c r="E2168" s="866">
        <v>50610801</v>
      </c>
      <c r="F2168" s="864" t="s">
        <v>62</v>
      </c>
      <c r="G2168" s="558"/>
      <c r="H2168" s="558"/>
      <c r="I2168" s="558"/>
      <c r="J2168" s="558">
        <v>100000</v>
      </c>
      <c r="K2168" s="558">
        <v>100000</v>
      </c>
      <c r="L2168" s="558">
        <v>100000</v>
      </c>
      <c r="M2168" s="875">
        <f t="shared" si="467"/>
        <v>300000</v>
      </c>
    </row>
    <row r="2169" spans="1:13" x14ac:dyDescent="0.45">
      <c r="A2169" s="861">
        <v>22021007</v>
      </c>
      <c r="B2169" s="866">
        <v>70131</v>
      </c>
      <c r="C2169" s="858"/>
      <c r="D2169" s="867" t="s">
        <v>205</v>
      </c>
      <c r="E2169" s="866">
        <v>50610801</v>
      </c>
      <c r="F2169" s="864" t="s">
        <v>63</v>
      </c>
      <c r="G2169" s="558">
        <v>3000000</v>
      </c>
      <c r="H2169" s="558">
        <v>300000</v>
      </c>
      <c r="I2169" s="558">
        <f t="shared" ref="I2169:I2170" si="476">H2169/G2169*100</f>
        <v>10</v>
      </c>
      <c r="J2169" s="558">
        <v>4800000</v>
      </c>
      <c r="K2169" s="558">
        <v>4800000</v>
      </c>
      <c r="L2169" s="558">
        <v>4800000</v>
      </c>
      <c r="M2169" s="875">
        <f t="shared" si="467"/>
        <v>14400000</v>
      </c>
    </row>
    <row r="2170" spans="1:13" ht="37" x14ac:dyDescent="0.45">
      <c r="A2170" s="861">
        <v>22021014</v>
      </c>
      <c r="B2170" s="866">
        <v>70131</v>
      </c>
      <c r="C2170" s="858"/>
      <c r="D2170" s="867" t="s">
        <v>205</v>
      </c>
      <c r="E2170" s="866">
        <v>50610801</v>
      </c>
      <c r="F2170" s="864" t="s">
        <v>224</v>
      </c>
      <c r="G2170" s="558">
        <v>500000</v>
      </c>
      <c r="H2170" s="558">
        <v>500000</v>
      </c>
      <c r="I2170" s="558">
        <f t="shared" si="476"/>
        <v>100</v>
      </c>
      <c r="J2170" s="558">
        <v>2670000</v>
      </c>
      <c r="K2170" s="558">
        <v>2670000</v>
      </c>
      <c r="L2170" s="558">
        <v>2670000</v>
      </c>
      <c r="M2170" s="875">
        <f t="shared" si="467"/>
        <v>8010000</v>
      </c>
    </row>
    <row r="2171" spans="1:13" x14ac:dyDescent="0.45">
      <c r="A2171" s="861">
        <v>22021022</v>
      </c>
      <c r="B2171" s="866">
        <v>70131</v>
      </c>
      <c r="C2171" s="858"/>
      <c r="D2171" s="867" t="s">
        <v>205</v>
      </c>
      <c r="E2171" s="866">
        <v>50610801</v>
      </c>
      <c r="F2171" s="864" t="s">
        <v>457</v>
      </c>
      <c r="G2171" s="558"/>
      <c r="H2171" s="558"/>
      <c r="I2171" s="558"/>
      <c r="J2171" s="558">
        <v>8500000</v>
      </c>
      <c r="K2171" s="558">
        <v>8500000</v>
      </c>
      <c r="L2171" s="558">
        <v>8500000</v>
      </c>
      <c r="M2171" s="875">
        <f t="shared" si="467"/>
        <v>25500000</v>
      </c>
    </row>
    <row r="2172" spans="1:13" x14ac:dyDescent="0.45">
      <c r="A2172" s="861">
        <v>22021038</v>
      </c>
      <c r="B2172" s="866">
        <v>70131</v>
      </c>
      <c r="C2172" s="858"/>
      <c r="D2172" s="867" t="s">
        <v>205</v>
      </c>
      <c r="E2172" s="866">
        <v>50610801</v>
      </c>
      <c r="F2172" s="864" t="s">
        <v>228</v>
      </c>
      <c r="G2172" s="558"/>
      <c r="H2172" s="558"/>
      <c r="I2172" s="558"/>
      <c r="J2172" s="558">
        <v>2550000</v>
      </c>
      <c r="K2172" s="558">
        <v>2550000</v>
      </c>
      <c r="L2172" s="558">
        <v>2550000</v>
      </c>
      <c r="M2172" s="875">
        <f t="shared" si="467"/>
        <v>7650000</v>
      </c>
    </row>
    <row r="2173" spans="1:13" x14ac:dyDescent="0.45">
      <c r="A2173" s="865"/>
      <c r="B2173" s="866"/>
      <c r="C2173" s="867"/>
      <c r="D2173" s="867"/>
      <c r="E2173" s="866"/>
      <c r="F2173" s="868"/>
      <c r="G2173" s="558"/>
      <c r="H2173" s="558"/>
      <c r="I2173" s="558"/>
      <c r="J2173" s="558"/>
      <c r="K2173" s="558"/>
      <c r="L2173" s="558"/>
      <c r="M2173" s="559"/>
    </row>
    <row r="2174" spans="1:13" x14ac:dyDescent="0.45">
      <c r="A2174" s="870">
        <v>23</v>
      </c>
      <c r="B2174" s="871"/>
      <c r="C2174" s="872"/>
      <c r="D2174" s="872"/>
      <c r="E2174" s="871"/>
      <c r="F2174" s="873" t="s">
        <v>69</v>
      </c>
      <c r="G2174" s="561">
        <f>G2175+G2186+G2189+G2193</f>
        <v>50000000</v>
      </c>
      <c r="H2174" s="561">
        <f t="shared" ref="H2174:L2174" si="477">H2175+H2186+H2189+H2193</f>
        <v>9064000</v>
      </c>
      <c r="I2174" s="561">
        <f t="shared" si="477"/>
        <v>22.66</v>
      </c>
      <c r="J2174" s="561">
        <f t="shared" si="477"/>
        <v>50000000</v>
      </c>
      <c r="K2174" s="561">
        <f t="shared" si="477"/>
        <v>60000000</v>
      </c>
      <c r="L2174" s="561">
        <f t="shared" si="477"/>
        <v>70000000</v>
      </c>
      <c r="M2174" s="874">
        <f t="shared" ref="M2174:M2196" si="478">J2174+K2174+L2174</f>
        <v>180000000</v>
      </c>
    </row>
    <row r="2175" spans="1:13" x14ac:dyDescent="0.45">
      <c r="A2175" s="865">
        <v>2301</v>
      </c>
      <c r="B2175" s="866"/>
      <c r="C2175" s="867"/>
      <c r="D2175" s="867"/>
      <c r="E2175" s="866"/>
      <c r="F2175" s="868" t="s">
        <v>70</v>
      </c>
      <c r="G2175" s="560">
        <f t="shared" ref="G2175:L2175" si="479">G2176</f>
        <v>40000000</v>
      </c>
      <c r="H2175" s="560">
        <f t="shared" si="479"/>
        <v>9064000</v>
      </c>
      <c r="I2175" s="560">
        <f t="shared" ref="I2175:I2178" si="480">H2175/G2175*100</f>
        <v>22.66</v>
      </c>
      <c r="J2175" s="560">
        <f t="shared" si="479"/>
        <v>32600000</v>
      </c>
      <c r="K2175" s="560">
        <f t="shared" si="479"/>
        <v>32600000</v>
      </c>
      <c r="L2175" s="560">
        <f t="shared" si="479"/>
        <v>32600000</v>
      </c>
      <c r="M2175" s="869">
        <f t="shared" si="478"/>
        <v>97800000</v>
      </c>
    </row>
    <row r="2176" spans="1:13" x14ac:dyDescent="0.45">
      <c r="A2176" s="865">
        <v>230101</v>
      </c>
      <c r="B2176" s="866"/>
      <c r="C2176" s="867"/>
      <c r="D2176" s="867"/>
      <c r="E2176" s="866"/>
      <c r="F2176" s="868" t="s">
        <v>71</v>
      </c>
      <c r="G2176" s="560">
        <f>SUM(G2177:G2185)</f>
        <v>40000000</v>
      </c>
      <c r="H2176" s="560">
        <f>SUM(H2177:H2185)</f>
        <v>9064000</v>
      </c>
      <c r="I2176" s="560">
        <f t="shared" si="480"/>
        <v>22.66</v>
      </c>
      <c r="J2176" s="560">
        <f>SUM(J2177:J2185)</f>
        <v>32600000</v>
      </c>
      <c r="K2176" s="560">
        <f>SUM(K2177:K2185)</f>
        <v>32600000</v>
      </c>
      <c r="L2176" s="560">
        <f>SUM(L2177:L2185)</f>
        <v>32600000</v>
      </c>
      <c r="M2176" s="869">
        <f t="shared" si="478"/>
        <v>97800000</v>
      </c>
    </row>
    <row r="2177" spans="1:13" ht="37" x14ac:dyDescent="0.45">
      <c r="A2177" s="861">
        <v>23010112</v>
      </c>
      <c r="B2177" s="866">
        <v>70131</v>
      </c>
      <c r="C2177" s="858"/>
      <c r="D2177" s="867" t="s">
        <v>205</v>
      </c>
      <c r="E2177" s="866">
        <v>50610801</v>
      </c>
      <c r="F2177" s="864" t="s">
        <v>232</v>
      </c>
      <c r="G2177" s="558">
        <v>18850000</v>
      </c>
      <c r="H2177" s="558">
        <v>4740000</v>
      </c>
      <c r="I2177" s="558">
        <f t="shared" si="480"/>
        <v>25.145888594164457</v>
      </c>
      <c r="J2177" s="558">
        <v>5550600</v>
      </c>
      <c r="K2177" s="558">
        <v>5550600</v>
      </c>
      <c r="L2177" s="558">
        <v>5550600</v>
      </c>
      <c r="M2177" s="875">
        <f t="shared" si="478"/>
        <v>16651800</v>
      </c>
    </row>
    <row r="2178" spans="1:13" x14ac:dyDescent="0.45">
      <c r="A2178" s="861">
        <v>23010113</v>
      </c>
      <c r="B2178" s="866">
        <v>70131</v>
      </c>
      <c r="C2178" s="858"/>
      <c r="D2178" s="867" t="s">
        <v>205</v>
      </c>
      <c r="E2178" s="866">
        <v>50610801</v>
      </c>
      <c r="F2178" s="864" t="s">
        <v>233</v>
      </c>
      <c r="G2178" s="558">
        <v>4610000</v>
      </c>
      <c r="H2178" s="558">
        <v>2400000</v>
      </c>
      <c r="I2178" s="558">
        <f t="shared" si="480"/>
        <v>52.060737527114966</v>
      </c>
      <c r="J2178" s="558">
        <v>5449400</v>
      </c>
      <c r="K2178" s="558">
        <v>5449400</v>
      </c>
      <c r="L2178" s="558">
        <v>5449400</v>
      </c>
      <c r="M2178" s="875">
        <f t="shared" si="478"/>
        <v>16348200</v>
      </c>
    </row>
    <row r="2179" spans="1:13" x14ac:dyDescent="0.45">
      <c r="A2179" s="861">
        <v>23010114</v>
      </c>
      <c r="B2179" s="866">
        <v>70131</v>
      </c>
      <c r="C2179" s="858"/>
      <c r="D2179" s="867" t="s">
        <v>205</v>
      </c>
      <c r="E2179" s="866">
        <v>50610801</v>
      </c>
      <c r="F2179" s="864" t="s">
        <v>234</v>
      </c>
      <c r="G2179" s="558"/>
      <c r="H2179" s="558"/>
      <c r="I2179" s="558"/>
      <c r="J2179" s="558">
        <v>2575000</v>
      </c>
      <c r="K2179" s="558">
        <v>2575000</v>
      </c>
      <c r="L2179" s="558">
        <v>2575000</v>
      </c>
      <c r="M2179" s="875">
        <f t="shared" si="478"/>
        <v>7725000</v>
      </c>
    </row>
    <row r="2180" spans="1:13" x14ac:dyDescent="0.45">
      <c r="A2180" s="861">
        <v>23010115</v>
      </c>
      <c r="B2180" s="866">
        <v>70131</v>
      </c>
      <c r="C2180" s="858"/>
      <c r="D2180" s="867" t="s">
        <v>205</v>
      </c>
      <c r="E2180" s="866">
        <v>50610801</v>
      </c>
      <c r="F2180" s="864" t="s">
        <v>235</v>
      </c>
      <c r="G2180" s="558">
        <v>2000000</v>
      </c>
      <c r="H2180" s="558">
        <v>0</v>
      </c>
      <c r="I2180" s="558"/>
      <c r="J2180" s="558">
        <v>2530500</v>
      </c>
      <c r="K2180" s="558">
        <v>2530500</v>
      </c>
      <c r="L2180" s="558">
        <v>2530500</v>
      </c>
      <c r="M2180" s="875">
        <f t="shared" si="478"/>
        <v>7591500</v>
      </c>
    </row>
    <row r="2181" spans="1:13" x14ac:dyDescent="0.45">
      <c r="A2181" s="861">
        <v>23010117</v>
      </c>
      <c r="B2181" s="866">
        <v>70131</v>
      </c>
      <c r="C2181" s="858"/>
      <c r="D2181" s="867" t="s">
        <v>205</v>
      </c>
      <c r="E2181" s="866">
        <v>50610801</v>
      </c>
      <c r="F2181" s="864" t="s">
        <v>283</v>
      </c>
      <c r="G2181" s="558"/>
      <c r="H2181" s="558"/>
      <c r="I2181" s="558"/>
      <c r="J2181" s="558">
        <v>2600000</v>
      </c>
      <c r="K2181" s="558">
        <v>2600000</v>
      </c>
      <c r="L2181" s="558">
        <v>2600000</v>
      </c>
      <c r="M2181" s="875">
        <f t="shared" si="478"/>
        <v>7800000</v>
      </c>
    </row>
    <row r="2182" spans="1:13" x14ac:dyDescent="0.45">
      <c r="A2182" s="861">
        <v>23010118</v>
      </c>
      <c r="B2182" s="866">
        <v>70131</v>
      </c>
      <c r="C2182" s="858"/>
      <c r="D2182" s="867" t="s">
        <v>205</v>
      </c>
      <c r="E2182" s="866">
        <v>50610801</v>
      </c>
      <c r="F2182" s="864" t="s">
        <v>285</v>
      </c>
      <c r="G2182" s="558"/>
      <c r="H2182" s="558"/>
      <c r="I2182" s="558"/>
      <c r="J2182" s="558">
        <v>5499500</v>
      </c>
      <c r="K2182" s="558">
        <v>5499500</v>
      </c>
      <c r="L2182" s="558">
        <v>5499500</v>
      </c>
      <c r="M2182" s="875">
        <f t="shared" si="478"/>
        <v>16498500</v>
      </c>
    </row>
    <row r="2183" spans="1:13" x14ac:dyDescent="0.45">
      <c r="A2183" s="861">
        <v>23010123</v>
      </c>
      <c r="B2183" s="866">
        <v>70131</v>
      </c>
      <c r="C2183" s="858"/>
      <c r="D2183" s="867" t="s">
        <v>205</v>
      </c>
      <c r="E2183" s="866">
        <v>50610801</v>
      </c>
      <c r="F2183" s="864" t="s">
        <v>288</v>
      </c>
      <c r="G2183" s="558">
        <v>3000000</v>
      </c>
      <c r="H2183" s="558">
        <v>1924000</v>
      </c>
      <c r="I2183" s="558">
        <f t="shared" ref="I2183:I2184" si="481">H2183/G2183*100</f>
        <v>64.133333333333326</v>
      </c>
      <c r="J2183" s="558">
        <v>1520000</v>
      </c>
      <c r="K2183" s="558">
        <v>1520000</v>
      </c>
      <c r="L2183" s="558">
        <v>1520000</v>
      </c>
      <c r="M2183" s="875">
        <f t="shared" si="478"/>
        <v>4560000</v>
      </c>
    </row>
    <row r="2184" spans="1:13" x14ac:dyDescent="0.45">
      <c r="A2184" s="861">
        <v>23010140</v>
      </c>
      <c r="B2184" s="866">
        <v>70131</v>
      </c>
      <c r="C2184" s="858"/>
      <c r="D2184" s="867" t="s">
        <v>205</v>
      </c>
      <c r="E2184" s="866">
        <v>50610801</v>
      </c>
      <c r="F2184" s="876" t="s">
        <v>394</v>
      </c>
      <c r="G2184" s="558">
        <v>11540000</v>
      </c>
      <c r="H2184" s="558">
        <v>0</v>
      </c>
      <c r="I2184" s="560">
        <f t="shared" si="481"/>
        <v>0</v>
      </c>
      <c r="J2184" s="558">
        <v>4375000</v>
      </c>
      <c r="K2184" s="558">
        <v>4375000</v>
      </c>
      <c r="L2184" s="558">
        <v>4375000</v>
      </c>
      <c r="M2184" s="875">
        <f t="shared" si="478"/>
        <v>13125000</v>
      </c>
    </row>
    <row r="2185" spans="1:13" ht="37" x14ac:dyDescent="0.45">
      <c r="A2185" s="861">
        <v>23010141</v>
      </c>
      <c r="B2185" s="866"/>
      <c r="C2185" s="858"/>
      <c r="D2185" s="867"/>
      <c r="E2185" s="866"/>
      <c r="F2185" s="876" t="s">
        <v>249</v>
      </c>
      <c r="G2185" s="558"/>
      <c r="H2185" s="558"/>
      <c r="I2185" s="560"/>
      <c r="J2185" s="558">
        <v>2500000</v>
      </c>
      <c r="K2185" s="558">
        <v>2500000</v>
      </c>
      <c r="L2185" s="558">
        <v>2500000</v>
      </c>
      <c r="M2185" s="875">
        <f t="shared" si="478"/>
        <v>7500000</v>
      </c>
    </row>
    <row r="2186" spans="1:13" x14ac:dyDescent="0.45">
      <c r="A2186" s="865">
        <v>2302</v>
      </c>
      <c r="B2186" s="866"/>
      <c r="C2186" s="867"/>
      <c r="D2186" s="867"/>
      <c r="E2186" s="866"/>
      <c r="F2186" s="877" t="s">
        <v>73</v>
      </c>
      <c r="G2186" s="560">
        <f t="shared" ref="G2186:L2186" si="482">G2187</f>
        <v>0</v>
      </c>
      <c r="H2186" s="560">
        <f t="shared" si="482"/>
        <v>0</v>
      </c>
      <c r="I2186" s="560"/>
      <c r="J2186" s="560">
        <f t="shared" si="482"/>
        <v>2325000</v>
      </c>
      <c r="K2186" s="560">
        <f t="shared" si="482"/>
        <v>2325000</v>
      </c>
      <c r="L2186" s="560">
        <f t="shared" si="482"/>
        <v>2325000</v>
      </c>
      <c r="M2186" s="869">
        <f t="shared" si="478"/>
        <v>6975000</v>
      </c>
    </row>
    <row r="2187" spans="1:13" ht="37" x14ac:dyDescent="0.45">
      <c r="A2187" s="865">
        <v>230201</v>
      </c>
      <c r="B2187" s="866"/>
      <c r="C2187" s="867"/>
      <c r="D2187" s="867"/>
      <c r="E2187" s="866"/>
      <c r="F2187" s="877" t="s">
        <v>74</v>
      </c>
      <c r="G2187" s="560">
        <f>SUM(G2188:G2188)</f>
        <v>0</v>
      </c>
      <c r="H2187" s="560">
        <f>SUM(H2188:H2188)</f>
        <v>0</v>
      </c>
      <c r="I2187" s="560"/>
      <c r="J2187" s="560">
        <f>SUM(J2188:J2188)</f>
        <v>2325000</v>
      </c>
      <c r="K2187" s="560">
        <f>SUM(K2188:K2188)</f>
        <v>2325000</v>
      </c>
      <c r="L2187" s="560">
        <f>SUM(L2188:L2188)</f>
        <v>2325000</v>
      </c>
      <c r="M2187" s="869">
        <f t="shared" si="478"/>
        <v>6975000</v>
      </c>
    </row>
    <row r="2188" spans="1:13" x14ac:dyDescent="0.45">
      <c r="A2188" s="861">
        <v>23020127</v>
      </c>
      <c r="B2188" s="866">
        <v>70131</v>
      </c>
      <c r="C2188" s="858"/>
      <c r="D2188" s="867" t="s">
        <v>205</v>
      </c>
      <c r="E2188" s="866">
        <v>50610801</v>
      </c>
      <c r="F2188" s="876" t="s">
        <v>444</v>
      </c>
      <c r="G2188" s="558"/>
      <c r="H2188" s="558"/>
      <c r="I2188" s="558"/>
      <c r="J2188" s="558">
        <v>2325000</v>
      </c>
      <c r="K2188" s="558">
        <v>2325000</v>
      </c>
      <c r="L2188" s="558">
        <v>2325000</v>
      </c>
      <c r="M2188" s="875">
        <f t="shared" si="478"/>
        <v>6975000</v>
      </c>
    </row>
    <row r="2189" spans="1:13" x14ac:dyDescent="0.45">
      <c r="A2189" s="865">
        <v>2303</v>
      </c>
      <c r="B2189" s="866"/>
      <c r="C2189" s="867"/>
      <c r="D2189" s="867"/>
      <c r="E2189" s="866"/>
      <c r="F2189" s="877" t="s">
        <v>76</v>
      </c>
      <c r="G2189" s="560">
        <f t="shared" ref="G2189:L2189" si="483">G2190</f>
        <v>10000000</v>
      </c>
      <c r="H2189" s="560">
        <f t="shared" si="483"/>
        <v>0</v>
      </c>
      <c r="I2189" s="560"/>
      <c r="J2189" s="560">
        <f t="shared" si="483"/>
        <v>2475000</v>
      </c>
      <c r="K2189" s="560">
        <f t="shared" si="483"/>
        <v>2475000</v>
      </c>
      <c r="L2189" s="560">
        <f t="shared" si="483"/>
        <v>2475000</v>
      </c>
      <c r="M2189" s="869">
        <f t="shared" si="478"/>
        <v>7425000</v>
      </c>
    </row>
    <row r="2190" spans="1:13" ht="37" x14ac:dyDescent="0.45">
      <c r="A2190" s="865">
        <v>230301</v>
      </c>
      <c r="B2190" s="866"/>
      <c r="C2190" s="867"/>
      <c r="D2190" s="867"/>
      <c r="E2190" s="866"/>
      <c r="F2190" s="877" t="s">
        <v>77</v>
      </c>
      <c r="G2190" s="560">
        <f>SUM(G2191:G2192)</f>
        <v>10000000</v>
      </c>
      <c r="H2190" s="560">
        <f>SUM(H2191:H2192)</f>
        <v>0</v>
      </c>
      <c r="I2190" s="560"/>
      <c r="J2190" s="560">
        <f>SUM(J2191:J2192)</f>
        <v>2475000</v>
      </c>
      <c r="K2190" s="560">
        <f>SUM(K2191:K2192)</f>
        <v>2475000</v>
      </c>
      <c r="L2190" s="560">
        <f>SUM(L2191:L2192)</f>
        <v>2475000</v>
      </c>
      <c r="M2190" s="869">
        <f t="shared" si="478"/>
        <v>7425000</v>
      </c>
    </row>
    <row r="2191" spans="1:13" ht="37" x14ac:dyDescent="0.45">
      <c r="A2191" s="861">
        <v>23030101</v>
      </c>
      <c r="B2191" s="866">
        <v>70131</v>
      </c>
      <c r="C2191" s="858"/>
      <c r="D2191" s="867" t="s">
        <v>205</v>
      </c>
      <c r="E2191" s="866">
        <v>50610801</v>
      </c>
      <c r="F2191" s="876" t="s">
        <v>504</v>
      </c>
      <c r="G2191" s="558">
        <v>10000000</v>
      </c>
      <c r="H2191" s="558">
        <v>0</v>
      </c>
      <c r="I2191" s="558"/>
      <c r="J2191" s="558"/>
      <c r="K2191" s="558"/>
      <c r="L2191" s="558"/>
      <c r="M2191" s="875">
        <f t="shared" si="478"/>
        <v>0</v>
      </c>
    </row>
    <row r="2192" spans="1:13" ht="37" x14ac:dyDescent="0.45">
      <c r="A2192" s="861">
        <v>23030127</v>
      </c>
      <c r="B2192" s="866">
        <v>70131</v>
      </c>
      <c r="C2192" s="858"/>
      <c r="D2192" s="867" t="s">
        <v>205</v>
      </c>
      <c r="E2192" s="866">
        <v>50610801</v>
      </c>
      <c r="F2192" s="864" t="s">
        <v>468</v>
      </c>
      <c r="G2192" s="558"/>
      <c r="H2192" s="558"/>
      <c r="I2192" s="558"/>
      <c r="J2192" s="558">
        <v>2475000</v>
      </c>
      <c r="K2192" s="558">
        <v>2475000</v>
      </c>
      <c r="L2192" s="558">
        <v>2475000</v>
      </c>
      <c r="M2192" s="875">
        <f t="shared" si="478"/>
        <v>7425000</v>
      </c>
    </row>
    <row r="2193" spans="1:13" x14ac:dyDescent="0.45">
      <c r="A2193" s="865">
        <v>2305</v>
      </c>
      <c r="B2193" s="866"/>
      <c r="C2193" s="867"/>
      <c r="D2193" s="867"/>
      <c r="E2193" s="866"/>
      <c r="F2193" s="868" t="s">
        <v>79</v>
      </c>
      <c r="G2193" s="560">
        <f t="shared" ref="G2193:L2193" si="484">G2194</f>
        <v>0</v>
      </c>
      <c r="H2193" s="560">
        <f t="shared" si="484"/>
        <v>0</v>
      </c>
      <c r="I2193" s="560"/>
      <c r="J2193" s="560">
        <f t="shared" si="484"/>
        <v>12600000</v>
      </c>
      <c r="K2193" s="560">
        <f t="shared" si="484"/>
        <v>22600000</v>
      </c>
      <c r="L2193" s="560">
        <f t="shared" si="484"/>
        <v>32600000</v>
      </c>
      <c r="M2193" s="869">
        <f t="shared" si="478"/>
        <v>67800000</v>
      </c>
    </row>
    <row r="2194" spans="1:13" x14ac:dyDescent="0.45">
      <c r="A2194" s="865">
        <v>230501</v>
      </c>
      <c r="B2194" s="866"/>
      <c r="C2194" s="867"/>
      <c r="D2194" s="867"/>
      <c r="E2194" s="866"/>
      <c r="F2194" s="868" t="s">
        <v>80</v>
      </c>
      <c r="G2194" s="560">
        <f>SUM(G2195:G2196)</f>
        <v>0</v>
      </c>
      <c r="H2194" s="560">
        <f>SUM(H2195:H2196)</f>
        <v>0</v>
      </c>
      <c r="I2194" s="560"/>
      <c r="J2194" s="560">
        <f>SUM(J2195:J2196)</f>
        <v>12600000</v>
      </c>
      <c r="K2194" s="560">
        <f>SUM(K2195:K2196)</f>
        <v>22600000</v>
      </c>
      <c r="L2194" s="560">
        <f>SUM(L2195:L2196)</f>
        <v>32600000</v>
      </c>
      <c r="M2194" s="869">
        <f t="shared" si="478"/>
        <v>67800000</v>
      </c>
    </row>
    <row r="2195" spans="1:13" x14ac:dyDescent="0.45">
      <c r="A2195" s="861">
        <v>23050102</v>
      </c>
      <c r="B2195" s="866">
        <v>70131</v>
      </c>
      <c r="C2195" s="858"/>
      <c r="D2195" s="867" t="s">
        <v>205</v>
      </c>
      <c r="E2195" s="866">
        <v>50610801</v>
      </c>
      <c r="F2195" s="876" t="s">
        <v>426</v>
      </c>
      <c r="G2195" s="558"/>
      <c r="H2195" s="558"/>
      <c r="I2195" s="558"/>
      <c r="J2195" s="558">
        <v>10000000</v>
      </c>
      <c r="K2195" s="558">
        <v>20000000</v>
      </c>
      <c r="L2195" s="558">
        <v>30000000</v>
      </c>
      <c r="M2195" s="875">
        <f t="shared" si="478"/>
        <v>60000000</v>
      </c>
    </row>
    <row r="2196" spans="1:13" x14ac:dyDescent="0.45">
      <c r="A2196" s="861">
        <v>23050104</v>
      </c>
      <c r="B2196" s="866">
        <v>70131</v>
      </c>
      <c r="C2196" s="858"/>
      <c r="D2196" s="867" t="s">
        <v>205</v>
      </c>
      <c r="E2196" s="866">
        <v>50610801</v>
      </c>
      <c r="F2196" s="864" t="s">
        <v>83</v>
      </c>
      <c r="G2196" s="558"/>
      <c r="H2196" s="558"/>
      <c r="I2196" s="558"/>
      <c r="J2196" s="558">
        <v>2600000</v>
      </c>
      <c r="K2196" s="558">
        <v>2600000</v>
      </c>
      <c r="L2196" s="558">
        <v>2600000</v>
      </c>
      <c r="M2196" s="875">
        <f t="shared" si="478"/>
        <v>7800000</v>
      </c>
    </row>
    <row r="2197" spans="1:13" x14ac:dyDescent="0.45">
      <c r="A2197" s="795"/>
      <c r="B2197" s="795"/>
      <c r="C2197" s="795"/>
      <c r="D2197" s="795"/>
      <c r="E2197" s="795"/>
      <c r="F2197" s="785" t="s">
        <v>85</v>
      </c>
      <c r="G2197" s="790"/>
      <c r="H2197" s="809"/>
      <c r="I2197" s="797"/>
      <c r="J2197" s="809"/>
      <c r="K2197" s="809"/>
      <c r="L2197" s="809"/>
      <c r="M2197" s="80">
        <f t="shared" ref="M2197:M2203" si="485">SUM(J2197:L2197)</f>
        <v>0</v>
      </c>
    </row>
    <row r="2198" spans="1:13" x14ac:dyDescent="0.45">
      <c r="A2198" s="799"/>
      <c r="B2198" s="799"/>
      <c r="C2198" s="799"/>
      <c r="D2198" s="799"/>
      <c r="E2198" s="799"/>
      <c r="F2198" s="810"/>
      <c r="G2198" s="811"/>
      <c r="H2198" s="812"/>
      <c r="I2198" s="797"/>
      <c r="J2198" s="812"/>
      <c r="K2198" s="812"/>
      <c r="L2198" s="812"/>
      <c r="M2198" s="80">
        <f t="shared" si="485"/>
        <v>0</v>
      </c>
    </row>
    <row r="2199" spans="1:13" x14ac:dyDescent="0.45">
      <c r="A2199" s="799"/>
      <c r="B2199" s="799"/>
      <c r="C2199" s="799"/>
      <c r="D2199" s="799"/>
      <c r="E2199" s="799"/>
      <c r="F2199" s="800" t="s">
        <v>86</v>
      </c>
      <c r="G2199" s="805">
        <f>SUM(G2131)</f>
        <v>258831807.68000001</v>
      </c>
      <c r="H2199" s="805">
        <f t="shared" ref="H2199:L2199" si="486">SUM(H2131)</f>
        <v>278818673.51999998</v>
      </c>
      <c r="I2199" s="805">
        <f t="shared" si="486"/>
        <v>270.88768032589354</v>
      </c>
      <c r="J2199" s="805">
        <f t="shared" si="486"/>
        <v>329767593.36000001</v>
      </c>
      <c r="K2199" s="805">
        <f t="shared" si="486"/>
        <v>329767593.36000001</v>
      </c>
      <c r="L2199" s="805">
        <f t="shared" si="486"/>
        <v>329767593.36000001</v>
      </c>
      <c r="M2199" s="80">
        <f t="shared" si="485"/>
        <v>989302780.08000004</v>
      </c>
    </row>
    <row r="2200" spans="1:13" x14ac:dyDescent="0.45">
      <c r="A2200" s="799"/>
      <c r="B2200" s="799"/>
      <c r="C2200" s="799"/>
      <c r="D2200" s="799"/>
      <c r="E2200" s="799"/>
      <c r="F2200" s="800" t="s">
        <v>87</v>
      </c>
      <c r="G2200" s="805">
        <f>SUM(G2140)</f>
        <v>100000000</v>
      </c>
      <c r="H2200" s="805">
        <f t="shared" ref="H2200:L2200" si="487">SUM(H2140)</f>
        <v>38133000</v>
      </c>
      <c r="I2200" s="805">
        <f t="shared" si="487"/>
        <v>287.101918485515</v>
      </c>
      <c r="J2200" s="805">
        <f t="shared" si="487"/>
        <v>150000000</v>
      </c>
      <c r="K2200" s="805">
        <f t="shared" si="487"/>
        <v>150000000</v>
      </c>
      <c r="L2200" s="805">
        <f t="shared" si="487"/>
        <v>150000000</v>
      </c>
      <c r="M2200" s="80">
        <f t="shared" si="485"/>
        <v>450000000</v>
      </c>
    </row>
    <row r="2201" spans="1:13" x14ac:dyDescent="0.45">
      <c r="A2201" s="799"/>
      <c r="B2201" s="799"/>
      <c r="C2201" s="799"/>
      <c r="D2201" s="799"/>
      <c r="E2201" s="799"/>
      <c r="F2201" s="800" t="s">
        <v>69</v>
      </c>
      <c r="G2201" s="805">
        <f>SUM(G2174)</f>
        <v>50000000</v>
      </c>
      <c r="H2201" s="805">
        <f t="shared" ref="H2201:L2201" si="488">SUM(H2174)</f>
        <v>9064000</v>
      </c>
      <c r="I2201" s="805">
        <f t="shared" si="488"/>
        <v>22.66</v>
      </c>
      <c r="J2201" s="805">
        <f t="shared" si="488"/>
        <v>50000000</v>
      </c>
      <c r="K2201" s="805">
        <f t="shared" si="488"/>
        <v>60000000</v>
      </c>
      <c r="L2201" s="805">
        <f t="shared" si="488"/>
        <v>70000000</v>
      </c>
      <c r="M2201" s="80">
        <f t="shared" si="485"/>
        <v>180000000</v>
      </c>
    </row>
    <row r="2202" spans="1:13" x14ac:dyDescent="0.45">
      <c r="A2202" s="799"/>
      <c r="B2202" s="799"/>
      <c r="C2202" s="799"/>
      <c r="D2202" s="799"/>
      <c r="E2202" s="799"/>
      <c r="F2202" s="800"/>
      <c r="G2202" s="805"/>
      <c r="H2202" s="813"/>
      <c r="I2202" s="805"/>
      <c r="J2202" s="813"/>
      <c r="K2202" s="813"/>
      <c r="L2202" s="813"/>
      <c r="M2202" s="80">
        <f t="shared" si="485"/>
        <v>0</v>
      </c>
    </row>
    <row r="2203" spans="1:13" x14ac:dyDescent="0.45">
      <c r="A2203" s="799"/>
      <c r="B2203" s="799"/>
      <c r="C2203" s="799"/>
      <c r="D2203" s="799"/>
      <c r="E2203" s="799"/>
      <c r="F2203" s="800" t="s">
        <v>88</v>
      </c>
      <c r="G2203" s="807">
        <f t="shared" ref="G2203:L2203" si="489">SUM(G2199:G2201)</f>
        <v>408831807.68000001</v>
      </c>
      <c r="H2203" s="807">
        <f t="shared" si="489"/>
        <v>326015673.51999998</v>
      </c>
      <c r="I2203" s="807">
        <f t="shared" si="489"/>
        <v>580.64959881140851</v>
      </c>
      <c r="J2203" s="807">
        <f t="shared" si="489"/>
        <v>529767593.36000001</v>
      </c>
      <c r="K2203" s="807">
        <f t="shared" si="489"/>
        <v>539767593.36000001</v>
      </c>
      <c r="L2203" s="807">
        <f t="shared" si="489"/>
        <v>549767593.36000001</v>
      </c>
      <c r="M2203" s="80">
        <f t="shared" si="485"/>
        <v>1619302780.0799999</v>
      </c>
    </row>
    <row r="2206" spans="1:13" x14ac:dyDescent="0.45">
      <c r="A2206" s="931" t="s">
        <v>0</v>
      </c>
      <c r="B2206" s="931"/>
      <c r="C2206" s="931"/>
      <c r="D2206" s="931"/>
      <c r="E2206" s="931"/>
      <c r="F2206" s="931"/>
      <c r="G2206" s="931"/>
      <c r="H2206" s="931"/>
      <c r="I2206" s="931"/>
      <c r="J2206" s="931"/>
      <c r="K2206" s="931"/>
      <c r="L2206" s="931"/>
      <c r="M2206" s="931"/>
    </row>
    <row r="2207" spans="1:13" x14ac:dyDescent="0.45">
      <c r="A2207" s="930" t="s">
        <v>1409</v>
      </c>
      <c r="B2207" s="930"/>
      <c r="C2207" s="930"/>
      <c r="D2207" s="930"/>
      <c r="E2207" s="930"/>
      <c r="F2207" s="930"/>
      <c r="G2207" s="930"/>
      <c r="H2207" s="930"/>
      <c r="I2207" s="930"/>
      <c r="J2207" s="930"/>
      <c r="K2207" s="930"/>
      <c r="L2207" s="930"/>
      <c r="M2207" s="930"/>
    </row>
    <row r="2208" spans="1:13" ht="74" x14ac:dyDescent="0.45">
      <c r="A2208" s="781" t="s">
        <v>1</v>
      </c>
      <c r="B2208" s="781" t="s">
        <v>2</v>
      </c>
      <c r="C2208" s="781" t="s">
        <v>3</v>
      </c>
      <c r="D2208" s="781" t="s">
        <v>4</v>
      </c>
      <c r="E2208" s="781" t="s">
        <v>5</v>
      </c>
      <c r="F2208" s="783" t="s">
        <v>6</v>
      </c>
      <c r="G2208" s="781" t="s">
        <v>7</v>
      </c>
      <c r="H2208" s="781" t="s">
        <v>8</v>
      </c>
      <c r="I2208" s="781" t="s">
        <v>1407</v>
      </c>
      <c r="J2208" s="781" t="s">
        <v>9</v>
      </c>
      <c r="K2208" s="781" t="s">
        <v>10</v>
      </c>
      <c r="L2208" s="781" t="s">
        <v>11</v>
      </c>
      <c r="M2208" s="784" t="s">
        <v>12</v>
      </c>
    </row>
    <row r="2209" spans="1:13" x14ac:dyDescent="0.45">
      <c r="A2209" s="790"/>
      <c r="B2209" s="791"/>
      <c r="C2209" s="792"/>
      <c r="D2209" s="792"/>
      <c r="E2209" s="791"/>
      <c r="F2209" s="793"/>
      <c r="G2209" s="311"/>
      <c r="H2209" s="311"/>
      <c r="I2209" s="311"/>
      <c r="J2209" s="311"/>
      <c r="K2209" s="311"/>
      <c r="L2209" s="311"/>
      <c r="M2209" s="81"/>
    </row>
    <row r="2210" spans="1:13" x14ac:dyDescent="0.45">
      <c r="A2210" s="785">
        <v>2</v>
      </c>
      <c r="B2210" s="786"/>
      <c r="C2210" s="787"/>
      <c r="D2210" s="787"/>
      <c r="E2210" s="786"/>
      <c r="F2210" s="788" t="s">
        <v>18</v>
      </c>
      <c r="G2210" s="358">
        <f>G2211+G2253+G2219</f>
        <v>320416207.84000003</v>
      </c>
      <c r="H2210" s="358">
        <f t="shared" ref="H2210:L2210" si="490">H2211+H2253+H2219</f>
        <v>198014307.73000002</v>
      </c>
      <c r="I2210" s="358">
        <f t="shared" si="490"/>
        <v>771.47195326037627</v>
      </c>
      <c r="J2210" s="358">
        <f t="shared" si="490"/>
        <v>492857581.81</v>
      </c>
      <c r="K2210" s="358">
        <f t="shared" si="490"/>
        <v>291469060.31999999</v>
      </c>
      <c r="L2210" s="358">
        <f t="shared" si="490"/>
        <v>306695037.63999999</v>
      </c>
      <c r="M2210" s="789">
        <f>J2210+K2210+L2210</f>
        <v>1091021679.77</v>
      </c>
    </row>
    <row r="2211" spans="1:13" x14ac:dyDescent="0.45">
      <c r="A2211" s="878">
        <v>21</v>
      </c>
      <c r="B2211" s="879"/>
      <c r="C2211" s="880"/>
      <c r="D2211" s="880"/>
      <c r="E2211" s="879"/>
      <c r="F2211" s="881" t="s">
        <v>19</v>
      </c>
      <c r="G2211" s="563">
        <v>100416207.84</v>
      </c>
      <c r="H2211" s="563">
        <v>103312707.73</v>
      </c>
      <c r="I2211" s="563">
        <v>301.89442787073313</v>
      </c>
      <c r="J2211" s="563">
        <v>232857581.81</v>
      </c>
      <c r="K2211" s="563">
        <v>21469060.32</v>
      </c>
      <c r="L2211" s="563">
        <v>26695037.640000001</v>
      </c>
      <c r="M2211" s="882">
        <f t="shared" ref="M2211:M2251" si="491">J2211+K2211+L2211</f>
        <v>281021679.76999998</v>
      </c>
    </row>
    <row r="2212" spans="1:13" x14ac:dyDescent="0.45">
      <c r="A2212" s="785">
        <v>2101</v>
      </c>
      <c r="B2212" s="786"/>
      <c r="C2212" s="787"/>
      <c r="D2212" s="787"/>
      <c r="E2212" s="786"/>
      <c r="F2212" s="788" t="s">
        <v>20</v>
      </c>
      <c r="G2212" s="358">
        <v>89576970.840000004</v>
      </c>
      <c r="H2212" s="358">
        <v>90768410</v>
      </c>
      <c r="I2212" s="358">
        <v>101.33007306322975</v>
      </c>
      <c r="J2212" s="358">
        <v>216802882.49000001</v>
      </c>
      <c r="K2212" s="358">
        <v>5414361</v>
      </c>
      <c r="L2212" s="358">
        <v>10640338.32</v>
      </c>
      <c r="M2212" s="789">
        <f t="shared" si="491"/>
        <v>232857581.81</v>
      </c>
    </row>
    <row r="2213" spans="1:13" x14ac:dyDescent="0.45">
      <c r="A2213" s="785">
        <v>210101</v>
      </c>
      <c r="B2213" s="786"/>
      <c r="C2213" s="787"/>
      <c r="D2213" s="787"/>
      <c r="E2213" s="786"/>
      <c r="F2213" s="788" t="s">
        <v>21</v>
      </c>
      <c r="G2213" s="358">
        <v>89576970.840000004</v>
      </c>
      <c r="H2213" s="358">
        <v>90768410</v>
      </c>
      <c r="I2213" s="358">
        <v>101.33007306322975</v>
      </c>
      <c r="J2213" s="358">
        <v>216802882.49000001</v>
      </c>
      <c r="K2213" s="358">
        <v>5414361</v>
      </c>
      <c r="L2213" s="358">
        <v>10640338.32</v>
      </c>
      <c r="M2213" s="789">
        <f t="shared" si="491"/>
        <v>232857581.81</v>
      </c>
    </row>
    <row r="2214" spans="1:13" x14ac:dyDescent="0.45">
      <c r="A2214" s="790">
        <v>21010101</v>
      </c>
      <c r="B2214" s="791"/>
      <c r="C2214" s="792"/>
      <c r="D2214" s="792"/>
      <c r="E2214" s="791"/>
      <c r="F2214" s="793" t="s">
        <v>20</v>
      </c>
      <c r="G2214" s="311">
        <v>89576970.840000004</v>
      </c>
      <c r="H2214" s="311">
        <v>90768410</v>
      </c>
      <c r="I2214" s="311">
        <v>101.33007306322975</v>
      </c>
      <c r="J2214" s="311">
        <v>216802882.49000001</v>
      </c>
      <c r="K2214" s="311">
        <v>5414361</v>
      </c>
      <c r="L2214" s="311">
        <v>10640338.32</v>
      </c>
      <c r="M2214" s="789">
        <f t="shared" si="491"/>
        <v>232857581.81</v>
      </c>
    </row>
    <row r="2215" spans="1:13" x14ac:dyDescent="0.45">
      <c r="A2215" s="785">
        <v>2102</v>
      </c>
      <c r="B2215" s="786"/>
      <c r="C2215" s="787"/>
      <c r="D2215" s="787"/>
      <c r="E2215" s="786"/>
      <c r="F2215" s="788" t="s">
        <v>22</v>
      </c>
      <c r="G2215" s="358">
        <v>10839237</v>
      </c>
      <c r="H2215" s="358">
        <v>12544297.73</v>
      </c>
      <c r="I2215" s="358">
        <v>200.56435480750341</v>
      </c>
      <c r="J2215" s="358">
        <v>16054699.32</v>
      </c>
      <c r="K2215" s="358">
        <v>16054699.32</v>
      </c>
      <c r="L2215" s="358">
        <v>16054699.32</v>
      </c>
      <c r="M2215" s="789">
        <f t="shared" si="491"/>
        <v>48164097.960000001</v>
      </c>
    </row>
    <row r="2216" spans="1:13" x14ac:dyDescent="0.45">
      <c r="A2216" s="785">
        <v>210201</v>
      </c>
      <c r="B2216" s="786"/>
      <c r="C2216" s="787"/>
      <c r="D2216" s="787"/>
      <c r="E2216" s="786"/>
      <c r="F2216" s="788" t="s">
        <v>23</v>
      </c>
      <c r="G2216" s="358">
        <v>10839237</v>
      </c>
      <c r="H2216" s="358">
        <v>12544297.73</v>
      </c>
      <c r="I2216" s="358">
        <v>200.56435480750341</v>
      </c>
      <c r="J2216" s="358">
        <v>16054699.32</v>
      </c>
      <c r="K2216" s="358">
        <v>16054699.32</v>
      </c>
      <c r="L2216" s="358">
        <v>16054699.32</v>
      </c>
      <c r="M2216" s="789">
        <f t="shared" si="491"/>
        <v>48164097.960000001</v>
      </c>
    </row>
    <row r="2217" spans="1:13" x14ac:dyDescent="0.45">
      <c r="A2217" s="790">
        <v>21020101</v>
      </c>
      <c r="B2217" s="791"/>
      <c r="C2217" s="792"/>
      <c r="D2217" s="792"/>
      <c r="E2217" s="791"/>
      <c r="F2217" s="793" t="s">
        <v>24</v>
      </c>
      <c r="G2217" s="311">
        <v>7914876</v>
      </c>
      <c r="H2217" s="311">
        <v>10592900</v>
      </c>
      <c r="I2217" s="311">
        <v>133.83532477324977</v>
      </c>
      <c r="J2217" s="311">
        <v>10640338.32</v>
      </c>
      <c r="K2217" s="311">
        <v>10640338.32</v>
      </c>
      <c r="L2217" s="311">
        <v>10640338.32</v>
      </c>
      <c r="M2217" s="789">
        <f t="shared" si="491"/>
        <v>31921014.960000001</v>
      </c>
    </row>
    <row r="2218" spans="1:13" x14ac:dyDescent="0.45">
      <c r="A2218" s="790">
        <v>21020102</v>
      </c>
      <c r="B2218" s="791"/>
      <c r="C2218" s="792"/>
      <c r="D2218" s="792"/>
      <c r="E2218" s="791"/>
      <c r="F2218" s="793" t="s">
        <v>25</v>
      </c>
      <c r="G2218" s="311">
        <v>2924361</v>
      </c>
      <c r="H2218" s="311">
        <v>1951397.73</v>
      </c>
      <c r="I2218" s="311">
        <v>66.72903003425364</v>
      </c>
      <c r="J2218" s="311">
        <v>5414361</v>
      </c>
      <c r="K2218" s="311">
        <v>5414361</v>
      </c>
      <c r="L2218" s="311">
        <v>5414361</v>
      </c>
      <c r="M2218" s="789">
        <f t="shared" si="491"/>
        <v>16243083</v>
      </c>
    </row>
    <row r="2219" spans="1:13" x14ac:dyDescent="0.45">
      <c r="A2219" s="878">
        <v>2202</v>
      </c>
      <c r="B2219" s="879"/>
      <c r="C2219" s="880"/>
      <c r="D2219" s="880"/>
      <c r="E2219" s="879"/>
      <c r="F2219" s="881" t="s">
        <v>27</v>
      </c>
      <c r="G2219" s="563">
        <f>G2220+G2223+G2227+G2233+G2237+G2239+G2241+G2243</f>
        <v>200000000</v>
      </c>
      <c r="H2219" s="563">
        <f t="shared" ref="H2219:L2219" si="492">H2220+H2223+H2227+H2233+H2237+H2239+H2241+H2243</f>
        <v>91251600</v>
      </c>
      <c r="I2219" s="563">
        <f t="shared" si="492"/>
        <v>452.32752538964309</v>
      </c>
      <c r="J2219" s="563">
        <f t="shared" si="492"/>
        <v>240000000</v>
      </c>
      <c r="K2219" s="563">
        <f t="shared" si="492"/>
        <v>240000000</v>
      </c>
      <c r="L2219" s="563">
        <f t="shared" si="492"/>
        <v>240000000</v>
      </c>
      <c r="M2219" s="882">
        <f t="shared" si="491"/>
        <v>720000000</v>
      </c>
    </row>
    <row r="2220" spans="1:13" x14ac:dyDescent="0.45">
      <c r="A2220" s="785">
        <v>220201</v>
      </c>
      <c r="B2220" s="786"/>
      <c r="C2220" s="787"/>
      <c r="D2220" s="787"/>
      <c r="E2220" s="786"/>
      <c r="F2220" s="788" t="s">
        <v>28</v>
      </c>
      <c r="G2220" s="358">
        <f>SUM(G2221:G2222)</f>
        <v>40000000</v>
      </c>
      <c r="H2220" s="358">
        <f>SUM(H2221:H2222)</f>
        <v>0</v>
      </c>
      <c r="I2220" s="358">
        <f t="shared" ref="I2220:I2223" si="493">H2220/G2220*100</f>
        <v>0</v>
      </c>
      <c r="J2220" s="358">
        <f>SUM(J2221:J2222)</f>
        <v>35000000</v>
      </c>
      <c r="K2220" s="358">
        <f>SUM(K2221:K2222)</f>
        <v>35000000</v>
      </c>
      <c r="L2220" s="358">
        <f>SUM(L2221:L2222)</f>
        <v>35000000</v>
      </c>
      <c r="M2220" s="789">
        <f t="shared" si="491"/>
        <v>105000000</v>
      </c>
    </row>
    <row r="2221" spans="1:13" x14ac:dyDescent="0.45">
      <c r="A2221" s="790">
        <v>22020101</v>
      </c>
      <c r="B2221" s="791"/>
      <c r="C2221" s="792"/>
      <c r="D2221" s="792"/>
      <c r="E2221" s="791"/>
      <c r="F2221" s="793" t="s">
        <v>29</v>
      </c>
      <c r="G2221" s="311">
        <v>25000000</v>
      </c>
      <c r="H2221" s="311">
        <v>0</v>
      </c>
      <c r="I2221" s="358">
        <f t="shared" si="493"/>
        <v>0</v>
      </c>
      <c r="J2221" s="311">
        <v>20000000</v>
      </c>
      <c r="K2221" s="311">
        <v>20000000</v>
      </c>
      <c r="L2221" s="311">
        <v>20000000</v>
      </c>
      <c r="M2221" s="794">
        <f t="shared" si="491"/>
        <v>60000000</v>
      </c>
    </row>
    <row r="2222" spans="1:13" x14ac:dyDescent="0.45">
      <c r="A2222" s="790">
        <v>22020102</v>
      </c>
      <c r="B2222" s="791"/>
      <c r="C2222" s="792"/>
      <c r="D2222" s="792"/>
      <c r="E2222" s="791"/>
      <c r="F2222" s="793" t="s">
        <v>30</v>
      </c>
      <c r="G2222" s="311">
        <v>15000000</v>
      </c>
      <c r="H2222" s="311">
        <v>0</v>
      </c>
      <c r="I2222" s="358">
        <f t="shared" si="493"/>
        <v>0</v>
      </c>
      <c r="J2222" s="311">
        <v>15000000</v>
      </c>
      <c r="K2222" s="311">
        <v>15000000</v>
      </c>
      <c r="L2222" s="311">
        <v>15000000</v>
      </c>
      <c r="M2222" s="794">
        <f t="shared" si="491"/>
        <v>45000000</v>
      </c>
    </row>
    <row r="2223" spans="1:13" x14ac:dyDescent="0.45">
      <c r="A2223" s="785">
        <v>220202</v>
      </c>
      <c r="B2223" s="786"/>
      <c r="C2223" s="787"/>
      <c r="D2223" s="787"/>
      <c r="E2223" s="786"/>
      <c r="F2223" s="788" t="s">
        <v>31</v>
      </c>
      <c r="G2223" s="358">
        <f>SUM(G2224:G2226)</f>
        <v>1000000</v>
      </c>
      <c r="H2223" s="358">
        <f>SUM(H2224:H2226)</f>
        <v>1000000</v>
      </c>
      <c r="I2223" s="358">
        <f t="shared" si="493"/>
        <v>100</v>
      </c>
      <c r="J2223" s="358">
        <f>SUM(J2224:J2226)</f>
        <v>7650000</v>
      </c>
      <c r="K2223" s="358">
        <f>SUM(K2224:K2226)</f>
        <v>7650000</v>
      </c>
      <c r="L2223" s="358">
        <f>SUM(L2224:L2226)</f>
        <v>7650000</v>
      </c>
      <c r="M2223" s="789">
        <f t="shared" si="491"/>
        <v>22950000</v>
      </c>
    </row>
    <row r="2224" spans="1:13" x14ac:dyDescent="0.45">
      <c r="A2224" s="790">
        <v>22020201</v>
      </c>
      <c r="B2224" s="791"/>
      <c r="C2224" s="792"/>
      <c r="D2224" s="792"/>
      <c r="E2224" s="791"/>
      <c r="F2224" s="793" t="s">
        <v>32</v>
      </c>
      <c r="G2224" s="311"/>
      <c r="H2224" s="311"/>
      <c r="I2224" s="311"/>
      <c r="J2224" s="311">
        <v>7000000</v>
      </c>
      <c r="K2224" s="311">
        <v>7000000</v>
      </c>
      <c r="L2224" s="311">
        <v>7000000</v>
      </c>
      <c r="M2224" s="794">
        <f t="shared" si="491"/>
        <v>21000000</v>
      </c>
    </row>
    <row r="2225" spans="1:13" x14ac:dyDescent="0.45">
      <c r="A2225" s="790">
        <v>22020203</v>
      </c>
      <c r="B2225" s="791"/>
      <c r="C2225" s="792"/>
      <c r="D2225" s="792"/>
      <c r="E2225" s="791"/>
      <c r="F2225" s="793" t="s">
        <v>34</v>
      </c>
      <c r="G2225" s="311">
        <v>500000</v>
      </c>
      <c r="H2225" s="311">
        <v>500000</v>
      </c>
      <c r="I2225" s="311">
        <f t="shared" ref="I2225:I2228" si="494">H2225/G2225*100</f>
        <v>100</v>
      </c>
      <c r="J2225" s="311">
        <v>650000</v>
      </c>
      <c r="K2225" s="311">
        <v>650000</v>
      </c>
      <c r="L2225" s="311">
        <v>650000</v>
      </c>
      <c r="M2225" s="794">
        <f t="shared" si="491"/>
        <v>1950000</v>
      </c>
    </row>
    <row r="2226" spans="1:13" x14ac:dyDescent="0.45">
      <c r="A2226" s="790">
        <v>22020204</v>
      </c>
      <c r="B2226" s="791"/>
      <c r="C2226" s="792"/>
      <c r="D2226" s="792"/>
      <c r="E2226" s="791"/>
      <c r="F2226" s="793" t="s">
        <v>316</v>
      </c>
      <c r="G2226" s="311">
        <v>500000</v>
      </c>
      <c r="H2226" s="311">
        <v>500000</v>
      </c>
      <c r="I2226" s="311">
        <f t="shared" si="494"/>
        <v>100</v>
      </c>
      <c r="J2226" s="311"/>
      <c r="K2226" s="311"/>
      <c r="L2226" s="311"/>
      <c r="M2226" s="794">
        <f t="shared" si="491"/>
        <v>0</v>
      </c>
    </row>
    <row r="2227" spans="1:13" x14ac:dyDescent="0.45">
      <c r="A2227" s="785">
        <v>220203</v>
      </c>
      <c r="B2227" s="786"/>
      <c r="C2227" s="787"/>
      <c r="D2227" s="787"/>
      <c r="E2227" s="786"/>
      <c r="F2227" s="788" t="s">
        <v>37</v>
      </c>
      <c r="G2227" s="358">
        <f>SUM(G2228:G2232)</f>
        <v>16650000</v>
      </c>
      <c r="H2227" s="358">
        <f>SUM(H2228:H2232)</f>
        <v>16650000</v>
      </c>
      <c r="I2227" s="358">
        <f t="shared" si="494"/>
        <v>100</v>
      </c>
      <c r="J2227" s="358">
        <f>SUM(J2228:J2232)</f>
        <v>30900000</v>
      </c>
      <c r="K2227" s="358">
        <f>SUM(K2228:K2232)</f>
        <v>30900000</v>
      </c>
      <c r="L2227" s="358">
        <f>SUM(L2228:L2232)</f>
        <v>30900000</v>
      </c>
      <c r="M2227" s="789">
        <f t="shared" si="491"/>
        <v>92700000</v>
      </c>
    </row>
    <row r="2228" spans="1:13" ht="37" x14ac:dyDescent="0.45">
      <c r="A2228" s="790">
        <v>22020301</v>
      </c>
      <c r="B2228" s="791"/>
      <c r="C2228" s="792"/>
      <c r="D2228" s="792"/>
      <c r="E2228" s="791"/>
      <c r="F2228" s="793" t="s">
        <v>38</v>
      </c>
      <c r="G2228" s="311">
        <v>10000000</v>
      </c>
      <c r="H2228" s="311">
        <v>10000000</v>
      </c>
      <c r="I2228" s="311">
        <f t="shared" si="494"/>
        <v>100</v>
      </c>
      <c r="J2228" s="311">
        <v>15000000</v>
      </c>
      <c r="K2228" s="311">
        <v>15000000</v>
      </c>
      <c r="L2228" s="311">
        <v>15000000</v>
      </c>
      <c r="M2228" s="794">
        <f t="shared" si="491"/>
        <v>45000000</v>
      </c>
    </row>
    <row r="2229" spans="1:13" x14ac:dyDescent="0.45">
      <c r="A2229" s="790">
        <v>22020302</v>
      </c>
      <c r="B2229" s="791"/>
      <c r="C2229" s="792"/>
      <c r="D2229" s="792"/>
      <c r="E2229" s="791"/>
      <c r="F2229" s="793" t="s">
        <v>39</v>
      </c>
      <c r="G2229" s="311"/>
      <c r="H2229" s="311"/>
      <c r="I2229" s="311"/>
      <c r="J2229" s="311">
        <v>5000000</v>
      </c>
      <c r="K2229" s="311">
        <v>5000000</v>
      </c>
      <c r="L2229" s="311">
        <v>5000000</v>
      </c>
      <c r="M2229" s="794">
        <f t="shared" si="491"/>
        <v>15000000</v>
      </c>
    </row>
    <row r="2230" spans="1:13" x14ac:dyDescent="0.45">
      <c r="A2230" s="790">
        <v>22020303</v>
      </c>
      <c r="B2230" s="791"/>
      <c r="C2230" s="792"/>
      <c r="D2230" s="792"/>
      <c r="E2230" s="791"/>
      <c r="F2230" s="793" t="s">
        <v>40</v>
      </c>
      <c r="G2230" s="311">
        <v>300000</v>
      </c>
      <c r="H2230" s="311">
        <v>300000</v>
      </c>
      <c r="I2230" s="311">
        <f t="shared" ref="I2230:I2236" si="495">H2230/G2230*100</f>
        <v>100</v>
      </c>
      <c r="J2230" s="311">
        <v>500000</v>
      </c>
      <c r="K2230" s="311">
        <v>500000</v>
      </c>
      <c r="L2230" s="311">
        <v>500000</v>
      </c>
      <c r="M2230" s="794">
        <f t="shared" si="491"/>
        <v>1500000</v>
      </c>
    </row>
    <row r="2231" spans="1:13" x14ac:dyDescent="0.45">
      <c r="A2231" s="790">
        <v>22020304</v>
      </c>
      <c r="B2231" s="791"/>
      <c r="C2231" s="792"/>
      <c r="D2231" s="792"/>
      <c r="E2231" s="791"/>
      <c r="F2231" s="793" t="s">
        <v>413</v>
      </c>
      <c r="G2231" s="311">
        <v>350000</v>
      </c>
      <c r="H2231" s="311">
        <v>350000</v>
      </c>
      <c r="I2231" s="311">
        <f t="shared" si="495"/>
        <v>100</v>
      </c>
      <c r="J2231" s="311">
        <v>400000</v>
      </c>
      <c r="K2231" s="311">
        <v>400000</v>
      </c>
      <c r="L2231" s="311">
        <v>400000</v>
      </c>
      <c r="M2231" s="794">
        <f t="shared" si="491"/>
        <v>1200000</v>
      </c>
    </row>
    <row r="2232" spans="1:13" x14ac:dyDescent="0.45">
      <c r="A2232" s="790">
        <v>22020305</v>
      </c>
      <c r="B2232" s="791"/>
      <c r="C2232" s="792"/>
      <c r="D2232" s="792"/>
      <c r="E2232" s="791"/>
      <c r="F2232" s="793" t="s">
        <v>41</v>
      </c>
      <c r="G2232" s="311">
        <v>6000000</v>
      </c>
      <c r="H2232" s="311">
        <v>6000000</v>
      </c>
      <c r="I2232" s="311">
        <f t="shared" si="495"/>
        <v>100</v>
      </c>
      <c r="J2232" s="311">
        <v>10000000</v>
      </c>
      <c r="K2232" s="311">
        <v>10000000</v>
      </c>
      <c r="L2232" s="311">
        <v>10000000</v>
      </c>
      <c r="M2232" s="794">
        <f t="shared" si="491"/>
        <v>30000000</v>
      </c>
    </row>
    <row r="2233" spans="1:13" x14ac:dyDescent="0.45">
      <c r="A2233" s="785">
        <v>220204</v>
      </c>
      <c r="B2233" s="786"/>
      <c r="C2233" s="787"/>
      <c r="D2233" s="787"/>
      <c r="E2233" s="786"/>
      <c r="F2233" s="788" t="s">
        <v>42</v>
      </c>
      <c r="G2233" s="358">
        <f>SUM(G2234:G2236)</f>
        <v>7650000</v>
      </c>
      <c r="H2233" s="358">
        <f>SUM(H2234:H2236)</f>
        <v>6500000</v>
      </c>
      <c r="I2233" s="358">
        <f t="shared" si="495"/>
        <v>84.967320261437905</v>
      </c>
      <c r="J2233" s="358">
        <f>SUM(J2234:J2236)</f>
        <v>10500000</v>
      </c>
      <c r="K2233" s="358">
        <f>SUM(K2234:K2236)</f>
        <v>10500000</v>
      </c>
      <c r="L2233" s="358">
        <f>SUM(L2234:L2236)</f>
        <v>10500000</v>
      </c>
      <c r="M2233" s="789">
        <f t="shared" si="491"/>
        <v>31500000</v>
      </c>
    </row>
    <row r="2234" spans="1:13" x14ac:dyDescent="0.45">
      <c r="A2234" s="790">
        <v>22020402</v>
      </c>
      <c r="B2234" s="791"/>
      <c r="C2234" s="792"/>
      <c r="D2234" s="792"/>
      <c r="E2234" s="791"/>
      <c r="F2234" s="793" t="s">
        <v>44</v>
      </c>
      <c r="G2234" s="311">
        <v>3000000</v>
      </c>
      <c r="H2234" s="311">
        <v>2000000</v>
      </c>
      <c r="I2234" s="311">
        <f t="shared" si="495"/>
        <v>66.666666666666657</v>
      </c>
      <c r="J2234" s="311">
        <v>3000000</v>
      </c>
      <c r="K2234" s="311">
        <v>3000000</v>
      </c>
      <c r="L2234" s="311">
        <v>3000000</v>
      </c>
      <c r="M2234" s="794">
        <f t="shared" si="491"/>
        <v>9000000</v>
      </c>
    </row>
    <row r="2235" spans="1:13" x14ac:dyDescent="0.45">
      <c r="A2235" s="790">
        <v>22020404</v>
      </c>
      <c r="B2235" s="791"/>
      <c r="C2235" s="792"/>
      <c r="D2235" s="792"/>
      <c r="E2235" s="791"/>
      <c r="F2235" s="793" t="s">
        <v>46</v>
      </c>
      <c r="G2235" s="311">
        <v>2500000</v>
      </c>
      <c r="H2235" s="311">
        <v>2500000</v>
      </c>
      <c r="I2235" s="311">
        <f t="shared" si="495"/>
        <v>100</v>
      </c>
      <c r="J2235" s="311">
        <v>3500000</v>
      </c>
      <c r="K2235" s="311">
        <v>3500000</v>
      </c>
      <c r="L2235" s="311">
        <v>3500000</v>
      </c>
      <c r="M2235" s="794">
        <f t="shared" si="491"/>
        <v>10500000</v>
      </c>
    </row>
    <row r="2236" spans="1:13" x14ac:dyDescent="0.45">
      <c r="A2236" s="790">
        <v>22020406</v>
      </c>
      <c r="B2236" s="791"/>
      <c r="C2236" s="792"/>
      <c r="D2236" s="792"/>
      <c r="E2236" s="791"/>
      <c r="F2236" s="793" t="s">
        <v>48</v>
      </c>
      <c r="G2236" s="311">
        <v>2150000</v>
      </c>
      <c r="H2236" s="311">
        <v>2000000</v>
      </c>
      <c r="I2236" s="311">
        <f t="shared" si="495"/>
        <v>93.023255813953483</v>
      </c>
      <c r="J2236" s="311">
        <v>4000000</v>
      </c>
      <c r="K2236" s="311">
        <v>4000000</v>
      </c>
      <c r="L2236" s="311">
        <v>4000000</v>
      </c>
      <c r="M2236" s="794">
        <f t="shared" si="491"/>
        <v>12000000</v>
      </c>
    </row>
    <row r="2237" spans="1:13" x14ac:dyDescent="0.45">
      <c r="A2237" s="785">
        <v>220205</v>
      </c>
      <c r="B2237" s="786"/>
      <c r="C2237" s="787"/>
      <c r="D2237" s="787"/>
      <c r="E2237" s="786"/>
      <c r="F2237" s="788" t="s">
        <v>49</v>
      </c>
      <c r="G2237" s="358">
        <f>G2238</f>
        <v>130000000</v>
      </c>
      <c r="H2237" s="358">
        <f t="shared" ref="H2237:L2237" si="496">H2238</f>
        <v>65901600</v>
      </c>
      <c r="I2237" s="358">
        <f t="shared" si="496"/>
        <v>50.693538461538459</v>
      </c>
      <c r="J2237" s="358">
        <f t="shared" si="496"/>
        <v>120000000</v>
      </c>
      <c r="K2237" s="358">
        <f t="shared" si="496"/>
        <v>120000000</v>
      </c>
      <c r="L2237" s="358">
        <f t="shared" si="496"/>
        <v>120000000</v>
      </c>
      <c r="M2237" s="789">
        <f t="shared" si="491"/>
        <v>360000000</v>
      </c>
    </row>
    <row r="2238" spans="1:13" x14ac:dyDescent="0.45">
      <c r="A2238" s="790">
        <v>22020501</v>
      </c>
      <c r="B2238" s="791"/>
      <c r="C2238" s="792"/>
      <c r="D2238" s="792"/>
      <c r="E2238" s="791"/>
      <c r="F2238" s="793" t="s">
        <v>50</v>
      </c>
      <c r="G2238" s="311">
        <v>130000000</v>
      </c>
      <c r="H2238" s="311">
        <v>65901600</v>
      </c>
      <c r="I2238" s="311">
        <f t="shared" ref="I2238:I2240" si="497">H2238/G2238*100</f>
        <v>50.693538461538459</v>
      </c>
      <c r="J2238" s="311">
        <v>120000000</v>
      </c>
      <c r="K2238" s="311">
        <v>120000000</v>
      </c>
      <c r="L2238" s="311">
        <v>120000000</v>
      </c>
      <c r="M2238" s="794">
        <f t="shared" si="491"/>
        <v>360000000</v>
      </c>
    </row>
    <row r="2239" spans="1:13" x14ac:dyDescent="0.45">
      <c r="A2239" s="785">
        <v>220206</v>
      </c>
      <c r="B2239" s="786"/>
      <c r="C2239" s="787"/>
      <c r="D2239" s="787"/>
      <c r="E2239" s="786"/>
      <c r="F2239" s="788" t="s">
        <v>51</v>
      </c>
      <c r="G2239" s="358">
        <f>SUM(G2240:G2240)</f>
        <v>500000</v>
      </c>
      <c r="H2239" s="358">
        <f>SUM(H2240:H2240)</f>
        <v>500000</v>
      </c>
      <c r="I2239" s="358">
        <f t="shared" si="497"/>
        <v>100</v>
      </c>
      <c r="J2239" s="358">
        <f>SUM(J2240:J2240)</f>
        <v>4080000</v>
      </c>
      <c r="K2239" s="358">
        <f>SUM(K2240:K2240)</f>
        <v>4080000</v>
      </c>
      <c r="L2239" s="358">
        <f>SUM(L2240:L2240)</f>
        <v>4080000</v>
      </c>
      <c r="M2239" s="789">
        <f t="shared" si="491"/>
        <v>12240000</v>
      </c>
    </row>
    <row r="2240" spans="1:13" x14ac:dyDescent="0.45">
      <c r="A2240" s="790">
        <v>22020605</v>
      </c>
      <c r="B2240" s="791"/>
      <c r="C2240" s="792"/>
      <c r="D2240" s="792"/>
      <c r="E2240" s="791"/>
      <c r="F2240" s="793" t="s">
        <v>53</v>
      </c>
      <c r="G2240" s="311">
        <v>500000</v>
      </c>
      <c r="H2240" s="311">
        <v>500000</v>
      </c>
      <c r="I2240" s="311">
        <f t="shared" si="497"/>
        <v>100</v>
      </c>
      <c r="J2240" s="311">
        <v>4080000</v>
      </c>
      <c r="K2240" s="311">
        <v>4080000</v>
      </c>
      <c r="L2240" s="311">
        <v>4080000</v>
      </c>
      <c r="M2240" s="794">
        <f t="shared" si="491"/>
        <v>12240000</v>
      </c>
    </row>
    <row r="2241" spans="1:13" x14ac:dyDescent="0.45">
      <c r="A2241" s="785">
        <v>220209</v>
      </c>
      <c r="B2241" s="786"/>
      <c r="C2241" s="787"/>
      <c r="D2241" s="787"/>
      <c r="E2241" s="786"/>
      <c r="F2241" s="788" t="s">
        <v>271</v>
      </c>
      <c r="G2241" s="358">
        <f>SUM(G2242:G2242)</f>
        <v>0</v>
      </c>
      <c r="H2241" s="358">
        <f>SUM(H2242:H2242)</f>
        <v>0</v>
      </c>
      <c r="I2241" s="358"/>
      <c r="J2241" s="358">
        <f>SUM(J2242:J2242)</f>
        <v>300000</v>
      </c>
      <c r="K2241" s="358">
        <f>SUM(K2242:K2242)</f>
        <v>300000</v>
      </c>
      <c r="L2241" s="358">
        <f>SUM(L2242:L2242)</f>
        <v>300000</v>
      </c>
      <c r="M2241" s="789">
        <f t="shared" si="491"/>
        <v>900000</v>
      </c>
    </row>
    <row r="2242" spans="1:13" x14ac:dyDescent="0.45">
      <c r="A2242" s="790">
        <v>22020904</v>
      </c>
      <c r="B2242" s="791"/>
      <c r="C2242" s="792"/>
      <c r="D2242" s="792"/>
      <c r="E2242" s="791"/>
      <c r="F2242" s="793" t="s">
        <v>518</v>
      </c>
      <c r="G2242" s="311"/>
      <c r="H2242" s="311"/>
      <c r="I2242" s="311"/>
      <c r="J2242" s="311">
        <v>300000</v>
      </c>
      <c r="K2242" s="311">
        <v>300000</v>
      </c>
      <c r="L2242" s="311">
        <v>300000</v>
      </c>
      <c r="M2242" s="794">
        <f t="shared" si="491"/>
        <v>900000</v>
      </c>
    </row>
    <row r="2243" spans="1:13" x14ac:dyDescent="0.45">
      <c r="A2243" s="785">
        <v>220210</v>
      </c>
      <c r="B2243" s="786"/>
      <c r="C2243" s="787"/>
      <c r="D2243" s="787"/>
      <c r="E2243" s="786"/>
      <c r="F2243" s="788" t="s">
        <v>57</v>
      </c>
      <c r="G2243" s="358">
        <f>SUM(G2244:G2251)</f>
        <v>4200000</v>
      </c>
      <c r="H2243" s="358">
        <f>SUM(H2244:H2251)</f>
        <v>700000</v>
      </c>
      <c r="I2243" s="358">
        <f t="shared" ref="I2243:I2244" si="498">H2243/G2243*100</f>
        <v>16.666666666666664</v>
      </c>
      <c r="J2243" s="358">
        <f>SUM(J2244:J2251)</f>
        <v>31570000</v>
      </c>
      <c r="K2243" s="358">
        <f>SUM(K2244:K2251)</f>
        <v>31570000</v>
      </c>
      <c r="L2243" s="358">
        <f>SUM(L2244:L2251)</f>
        <v>31570000</v>
      </c>
      <c r="M2243" s="789">
        <f t="shared" si="491"/>
        <v>94710000</v>
      </c>
    </row>
    <row r="2244" spans="1:13" x14ac:dyDescent="0.45">
      <c r="A2244" s="790">
        <v>22021001</v>
      </c>
      <c r="B2244" s="791"/>
      <c r="C2244" s="792"/>
      <c r="D2244" s="792"/>
      <c r="E2244" s="791"/>
      <c r="F2244" s="793" t="s">
        <v>58</v>
      </c>
      <c r="G2244" s="311">
        <v>300000</v>
      </c>
      <c r="H2244" s="311">
        <v>300000</v>
      </c>
      <c r="I2244" s="311">
        <f t="shared" si="498"/>
        <v>100</v>
      </c>
      <c r="J2244" s="311">
        <v>450000</v>
      </c>
      <c r="K2244" s="311">
        <v>450000</v>
      </c>
      <c r="L2244" s="311">
        <v>450000</v>
      </c>
      <c r="M2244" s="794">
        <f t="shared" si="491"/>
        <v>1350000</v>
      </c>
    </row>
    <row r="2245" spans="1:13" x14ac:dyDescent="0.45">
      <c r="A2245" s="790">
        <v>22021002</v>
      </c>
      <c r="B2245" s="791"/>
      <c r="C2245" s="792"/>
      <c r="D2245" s="792"/>
      <c r="E2245" s="791"/>
      <c r="F2245" s="793" t="s">
        <v>59</v>
      </c>
      <c r="G2245" s="311"/>
      <c r="H2245" s="311"/>
      <c r="I2245" s="311"/>
      <c r="J2245" s="311">
        <v>500000</v>
      </c>
      <c r="K2245" s="311">
        <v>500000</v>
      </c>
      <c r="L2245" s="311">
        <v>500000</v>
      </c>
      <c r="M2245" s="794">
        <f t="shared" si="491"/>
        <v>1500000</v>
      </c>
    </row>
    <row r="2246" spans="1:13" x14ac:dyDescent="0.45">
      <c r="A2246" s="790">
        <v>22021003</v>
      </c>
      <c r="B2246" s="791"/>
      <c r="C2246" s="792"/>
      <c r="D2246" s="792"/>
      <c r="E2246" s="791"/>
      <c r="F2246" s="793" t="s">
        <v>60</v>
      </c>
      <c r="G2246" s="311">
        <v>200000</v>
      </c>
      <c r="H2246" s="311">
        <v>200000</v>
      </c>
      <c r="I2246" s="311">
        <f t="shared" ref="I2246:I2247" si="499">H2246/G2246*100</f>
        <v>100</v>
      </c>
      <c r="J2246" s="311">
        <v>350000</v>
      </c>
      <c r="K2246" s="311">
        <v>350000</v>
      </c>
      <c r="L2246" s="311">
        <v>350000</v>
      </c>
      <c r="M2246" s="794">
        <f t="shared" si="491"/>
        <v>1050000</v>
      </c>
    </row>
    <row r="2247" spans="1:13" x14ac:dyDescent="0.45">
      <c r="A2247" s="790">
        <v>22021006</v>
      </c>
      <c r="B2247" s="791"/>
      <c r="C2247" s="792"/>
      <c r="D2247" s="792"/>
      <c r="E2247" s="791"/>
      <c r="F2247" s="793" t="s">
        <v>62</v>
      </c>
      <c r="G2247" s="311">
        <v>200000</v>
      </c>
      <c r="H2247" s="311">
        <v>200000</v>
      </c>
      <c r="I2247" s="311">
        <f t="shared" si="499"/>
        <v>100</v>
      </c>
      <c r="J2247" s="311">
        <v>370000</v>
      </c>
      <c r="K2247" s="311">
        <v>370000</v>
      </c>
      <c r="L2247" s="311">
        <v>370000</v>
      </c>
      <c r="M2247" s="794">
        <f t="shared" si="491"/>
        <v>1110000</v>
      </c>
    </row>
    <row r="2248" spans="1:13" x14ac:dyDescent="0.45">
      <c r="A2248" s="790">
        <v>22021007</v>
      </c>
      <c r="B2248" s="791"/>
      <c r="C2248" s="792"/>
      <c r="D2248" s="792"/>
      <c r="E2248" s="791"/>
      <c r="F2248" s="793" t="s">
        <v>63</v>
      </c>
      <c r="G2248" s="311">
        <v>3000000</v>
      </c>
      <c r="H2248" s="311">
        <v>0</v>
      </c>
      <c r="I2248" s="311"/>
      <c r="J2248" s="311">
        <v>4700000</v>
      </c>
      <c r="K2248" s="311">
        <v>4700000</v>
      </c>
      <c r="L2248" s="311">
        <v>4700000</v>
      </c>
      <c r="M2248" s="794">
        <f t="shared" si="491"/>
        <v>14100000</v>
      </c>
    </row>
    <row r="2249" spans="1:13" ht="37" x14ac:dyDescent="0.45">
      <c r="A2249" s="790">
        <v>22021014</v>
      </c>
      <c r="B2249" s="791"/>
      <c r="C2249" s="792"/>
      <c r="D2249" s="792"/>
      <c r="E2249" s="791"/>
      <c r="F2249" s="793" t="s">
        <v>224</v>
      </c>
      <c r="G2249" s="311">
        <v>500000</v>
      </c>
      <c r="H2249" s="311"/>
      <c r="I2249" s="358">
        <f>H2249/G2249*100</f>
        <v>0</v>
      </c>
      <c r="J2249" s="311">
        <v>2570000</v>
      </c>
      <c r="K2249" s="311">
        <v>2570000</v>
      </c>
      <c r="L2249" s="311">
        <v>2570000</v>
      </c>
      <c r="M2249" s="794">
        <f t="shared" si="491"/>
        <v>7710000</v>
      </c>
    </row>
    <row r="2250" spans="1:13" x14ac:dyDescent="0.45">
      <c r="A2250" s="790">
        <v>22021022</v>
      </c>
      <c r="B2250" s="791"/>
      <c r="C2250" s="792"/>
      <c r="D2250" s="792"/>
      <c r="E2250" s="791"/>
      <c r="F2250" s="793" t="s">
        <v>457</v>
      </c>
      <c r="G2250" s="311"/>
      <c r="H2250" s="311"/>
      <c r="I2250" s="311"/>
      <c r="J2250" s="311">
        <v>21630000</v>
      </c>
      <c r="K2250" s="311">
        <v>21630000</v>
      </c>
      <c r="L2250" s="311">
        <v>21630000</v>
      </c>
      <c r="M2250" s="794">
        <f t="shared" si="491"/>
        <v>64890000</v>
      </c>
    </row>
    <row r="2251" spans="1:13" x14ac:dyDescent="0.45">
      <c r="A2251" s="790">
        <v>22021038</v>
      </c>
      <c r="B2251" s="791"/>
      <c r="C2251" s="792"/>
      <c r="D2251" s="792"/>
      <c r="E2251" s="791"/>
      <c r="F2251" s="793" t="s">
        <v>228</v>
      </c>
      <c r="G2251" s="311"/>
      <c r="H2251" s="311"/>
      <c r="I2251" s="311"/>
      <c r="J2251" s="311">
        <v>1000000</v>
      </c>
      <c r="K2251" s="311">
        <v>1000000</v>
      </c>
      <c r="L2251" s="311">
        <v>1000000</v>
      </c>
      <c r="M2251" s="794">
        <f t="shared" si="491"/>
        <v>3000000</v>
      </c>
    </row>
    <row r="2252" spans="1:13" x14ac:dyDescent="0.45">
      <c r="A2252" s="785"/>
      <c r="B2252" s="786"/>
      <c r="C2252" s="787"/>
      <c r="D2252" s="787"/>
      <c r="E2252" s="786"/>
      <c r="F2252" s="788"/>
      <c r="G2252" s="311"/>
      <c r="H2252" s="311"/>
      <c r="I2252" s="311"/>
      <c r="J2252" s="311"/>
      <c r="K2252" s="311"/>
      <c r="L2252" s="311"/>
      <c r="M2252" s="81"/>
    </row>
    <row r="2253" spans="1:13" x14ac:dyDescent="0.45">
      <c r="A2253" s="878">
        <v>23</v>
      </c>
      <c r="B2253" s="879"/>
      <c r="C2253" s="880"/>
      <c r="D2253" s="880"/>
      <c r="E2253" s="879"/>
      <c r="F2253" s="881" t="s">
        <v>69</v>
      </c>
      <c r="G2253" s="563">
        <f>G2254+G2262</f>
        <v>20000000</v>
      </c>
      <c r="H2253" s="563">
        <f t="shared" ref="H2253:L2253" si="500">H2254+H2262</f>
        <v>3450000</v>
      </c>
      <c r="I2253" s="563">
        <f t="shared" si="500"/>
        <v>17.25</v>
      </c>
      <c r="J2253" s="563">
        <f t="shared" si="500"/>
        <v>20000000</v>
      </c>
      <c r="K2253" s="563">
        <f t="shared" si="500"/>
        <v>30000000</v>
      </c>
      <c r="L2253" s="563">
        <f t="shared" si="500"/>
        <v>40000000</v>
      </c>
      <c r="M2253" s="882">
        <f t="shared" ref="M2253:M2264" si="501">J2253+K2253+L2253</f>
        <v>90000000</v>
      </c>
    </row>
    <row r="2254" spans="1:13" x14ac:dyDescent="0.45">
      <c r="A2254" s="785">
        <v>2301</v>
      </c>
      <c r="B2254" s="786"/>
      <c r="C2254" s="787"/>
      <c r="D2254" s="787"/>
      <c r="E2254" s="786"/>
      <c r="F2254" s="788" t="s">
        <v>70</v>
      </c>
      <c r="G2254" s="358">
        <f t="shared" ref="G2254:L2254" si="502">G2255</f>
        <v>20000000</v>
      </c>
      <c r="H2254" s="358">
        <f t="shared" si="502"/>
        <v>3450000</v>
      </c>
      <c r="I2254" s="358">
        <f t="shared" ref="I2254:I2257" si="503">H2254/G2254*100</f>
        <v>17.25</v>
      </c>
      <c r="J2254" s="358">
        <f t="shared" si="502"/>
        <v>17410000</v>
      </c>
      <c r="K2254" s="358">
        <f t="shared" si="502"/>
        <v>27410000</v>
      </c>
      <c r="L2254" s="358">
        <f t="shared" si="502"/>
        <v>37410000</v>
      </c>
      <c r="M2254" s="789">
        <f t="shared" si="501"/>
        <v>82230000</v>
      </c>
    </row>
    <row r="2255" spans="1:13" x14ac:dyDescent="0.45">
      <c r="A2255" s="785">
        <v>230101</v>
      </c>
      <c r="B2255" s="786"/>
      <c r="C2255" s="787"/>
      <c r="D2255" s="787"/>
      <c r="E2255" s="786"/>
      <c r="F2255" s="788" t="s">
        <v>71</v>
      </c>
      <c r="G2255" s="358">
        <f>SUM(G2256:G2261)</f>
        <v>20000000</v>
      </c>
      <c r="H2255" s="358">
        <f>SUM(H2256:H2261)</f>
        <v>3450000</v>
      </c>
      <c r="I2255" s="358">
        <f t="shared" si="503"/>
        <v>17.25</v>
      </c>
      <c r="J2255" s="358">
        <f>SUM(J2256:J2261)</f>
        <v>17410000</v>
      </c>
      <c r="K2255" s="358">
        <f>SUM(K2256:K2261)</f>
        <v>27410000</v>
      </c>
      <c r="L2255" s="358">
        <f>SUM(L2256:L2261)</f>
        <v>37410000</v>
      </c>
      <c r="M2255" s="789">
        <f t="shared" si="501"/>
        <v>82230000</v>
      </c>
    </row>
    <row r="2256" spans="1:13" ht="37" x14ac:dyDescent="0.45">
      <c r="A2256" s="790">
        <v>23010112</v>
      </c>
      <c r="B2256" s="791"/>
      <c r="C2256" s="792"/>
      <c r="D2256" s="792"/>
      <c r="E2256" s="791"/>
      <c r="F2256" s="793" t="s">
        <v>232</v>
      </c>
      <c r="G2256" s="311">
        <v>6000000</v>
      </c>
      <c r="H2256" s="311">
        <v>0</v>
      </c>
      <c r="I2256" s="311">
        <f t="shared" si="503"/>
        <v>0</v>
      </c>
      <c r="J2256" s="311">
        <v>3800000</v>
      </c>
      <c r="K2256" s="311">
        <v>3800000</v>
      </c>
      <c r="L2256" s="311">
        <v>3800000</v>
      </c>
      <c r="M2256" s="794">
        <f t="shared" si="501"/>
        <v>11400000</v>
      </c>
    </row>
    <row r="2257" spans="1:13" x14ac:dyDescent="0.45">
      <c r="A2257" s="790">
        <v>23010113</v>
      </c>
      <c r="B2257" s="791"/>
      <c r="C2257" s="792"/>
      <c r="D2257" s="792"/>
      <c r="E2257" s="791"/>
      <c r="F2257" s="793" t="s">
        <v>233</v>
      </c>
      <c r="G2257" s="311">
        <v>6000000</v>
      </c>
      <c r="H2257" s="311">
        <v>2450000</v>
      </c>
      <c r="I2257" s="311">
        <f t="shared" si="503"/>
        <v>40.833333333333336</v>
      </c>
      <c r="J2257" s="311">
        <v>4500000</v>
      </c>
      <c r="K2257" s="311">
        <v>4500000</v>
      </c>
      <c r="L2257" s="311">
        <v>4500000</v>
      </c>
      <c r="M2257" s="794">
        <f t="shared" si="501"/>
        <v>13500000</v>
      </c>
    </row>
    <row r="2258" spans="1:13" x14ac:dyDescent="0.45">
      <c r="A2258" s="790">
        <v>23010114</v>
      </c>
      <c r="B2258" s="791"/>
      <c r="C2258" s="792"/>
      <c r="D2258" s="792"/>
      <c r="E2258" s="791"/>
      <c r="F2258" s="793" t="s">
        <v>234</v>
      </c>
      <c r="G2258" s="311"/>
      <c r="H2258" s="311"/>
      <c r="I2258" s="311"/>
      <c r="J2258" s="311">
        <v>2630000</v>
      </c>
      <c r="K2258" s="311">
        <v>2630000</v>
      </c>
      <c r="L2258" s="311">
        <v>2630000</v>
      </c>
      <c r="M2258" s="794">
        <f t="shared" si="501"/>
        <v>7890000</v>
      </c>
    </row>
    <row r="2259" spans="1:13" x14ac:dyDescent="0.45">
      <c r="A2259" s="790">
        <v>23010118</v>
      </c>
      <c r="B2259" s="791"/>
      <c r="C2259" s="792"/>
      <c r="D2259" s="792"/>
      <c r="E2259" s="791"/>
      <c r="F2259" s="793" t="s">
        <v>285</v>
      </c>
      <c r="G2259" s="311"/>
      <c r="H2259" s="311"/>
      <c r="I2259" s="311"/>
      <c r="J2259" s="311">
        <v>2480000</v>
      </c>
      <c r="K2259" s="311">
        <v>2480000</v>
      </c>
      <c r="L2259" s="311">
        <v>2480000</v>
      </c>
      <c r="M2259" s="794">
        <f t="shared" si="501"/>
        <v>7440000</v>
      </c>
    </row>
    <row r="2260" spans="1:13" x14ac:dyDescent="0.45">
      <c r="A2260" s="790">
        <v>23010140</v>
      </c>
      <c r="B2260" s="791"/>
      <c r="C2260" s="792"/>
      <c r="D2260" s="792"/>
      <c r="E2260" s="791"/>
      <c r="F2260" s="811" t="s">
        <v>394</v>
      </c>
      <c r="G2260" s="311">
        <v>5000000</v>
      </c>
      <c r="H2260" s="311">
        <v>1000000</v>
      </c>
      <c r="I2260" s="311">
        <f t="shared" ref="I2260:I2261" si="504">H2260/G2260*100</f>
        <v>20</v>
      </c>
      <c r="J2260" s="311">
        <v>4000000</v>
      </c>
      <c r="K2260" s="311">
        <v>14000000</v>
      </c>
      <c r="L2260" s="311">
        <v>24000000</v>
      </c>
      <c r="M2260" s="794">
        <f t="shared" si="501"/>
        <v>42000000</v>
      </c>
    </row>
    <row r="2261" spans="1:13" ht="37" x14ac:dyDescent="0.45">
      <c r="A2261" s="790">
        <v>23010141</v>
      </c>
      <c r="B2261" s="791"/>
      <c r="C2261" s="792"/>
      <c r="D2261" s="792"/>
      <c r="E2261" s="791"/>
      <c r="F2261" s="811" t="s">
        <v>249</v>
      </c>
      <c r="G2261" s="311">
        <v>3000000</v>
      </c>
      <c r="H2261" s="311">
        <v>0</v>
      </c>
      <c r="I2261" s="358">
        <f t="shared" si="504"/>
        <v>0</v>
      </c>
      <c r="J2261" s="311"/>
      <c r="K2261" s="311"/>
      <c r="L2261" s="311"/>
      <c r="M2261" s="794">
        <f t="shared" si="501"/>
        <v>0</v>
      </c>
    </row>
    <row r="2262" spans="1:13" x14ac:dyDescent="0.45">
      <c r="A2262" s="785">
        <v>2305</v>
      </c>
      <c r="B2262" s="786"/>
      <c r="C2262" s="787"/>
      <c r="D2262" s="787"/>
      <c r="E2262" s="786"/>
      <c r="F2262" s="788" t="s">
        <v>79</v>
      </c>
      <c r="G2262" s="362">
        <f t="shared" ref="G2262:L2262" si="505">G2263</f>
        <v>0</v>
      </c>
      <c r="H2262" s="362">
        <f t="shared" si="505"/>
        <v>0</v>
      </c>
      <c r="I2262" s="362"/>
      <c r="J2262" s="362">
        <f t="shared" si="505"/>
        <v>2590000</v>
      </c>
      <c r="K2262" s="362">
        <f t="shared" si="505"/>
        <v>2590000</v>
      </c>
      <c r="L2262" s="362">
        <f t="shared" si="505"/>
        <v>2590000</v>
      </c>
      <c r="M2262" s="789">
        <f t="shared" si="501"/>
        <v>7770000</v>
      </c>
    </row>
    <row r="2263" spans="1:13" x14ac:dyDescent="0.45">
      <c r="A2263" s="785">
        <v>230501</v>
      </c>
      <c r="B2263" s="786"/>
      <c r="C2263" s="787"/>
      <c r="D2263" s="787"/>
      <c r="E2263" s="786"/>
      <c r="F2263" s="788" t="s">
        <v>80</v>
      </c>
      <c r="G2263" s="362">
        <f>SUM(G2264:G2264)</f>
        <v>0</v>
      </c>
      <c r="H2263" s="362">
        <f>SUM(H2264:H2264)</f>
        <v>0</v>
      </c>
      <c r="I2263" s="362"/>
      <c r="J2263" s="362">
        <f>SUM(J2264:J2264)</f>
        <v>2590000</v>
      </c>
      <c r="K2263" s="362">
        <f>SUM(K2264:K2264)</f>
        <v>2590000</v>
      </c>
      <c r="L2263" s="362">
        <f>SUM(L2264:L2264)</f>
        <v>2590000</v>
      </c>
      <c r="M2263" s="789">
        <f t="shared" si="501"/>
        <v>7770000</v>
      </c>
    </row>
    <row r="2264" spans="1:13" x14ac:dyDescent="0.45">
      <c r="A2264" s="790">
        <v>23050104</v>
      </c>
      <c r="B2264" s="791"/>
      <c r="C2264" s="792"/>
      <c r="D2264" s="792"/>
      <c r="E2264" s="791"/>
      <c r="F2264" s="793" t="s">
        <v>83</v>
      </c>
      <c r="G2264" s="311"/>
      <c r="H2264" s="311"/>
      <c r="I2264" s="311"/>
      <c r="J2264" s="311">
        <v>2590000</v>
      </c>
      <c r="K2264" s="311">
        <v>2590000</v>
      </c>
      <c r="L2264" s="311">
        <v>2590000</v>
      </c>
      <c r="M2264" s="794">
        <f t="shared" si="501"/>
        <v>7770000</v>
      </c>
    </row>
    <row r="2265" spans="1:13" x14ac:dyDescent="0.45">
      <c r="A2265" s="826"/>
      <c r="B2265" s="826"/>
      <c r="C2265" s="826"/>
      <c r="D2265" s="826"/>
      <c r="E2265" s="826"/>
      <c r="F2265" s="827"/>
      <c r="G2265" s="828"/>
      <c r="H2265" s="797"/>
      <c r="I2265" s="797"/>
      <c r="J2265" s="828"/>
      <c r="K2265" s="828"/>
      <c r="L2265" s="828"/>
      <c r="M2265" s="829"/>
    </row>
    <row r="2266" spans="1:13" x14ac:dyDescent="0.45">
      <c r="A2266" s="795"/>
      <c r="B2266" s="795"/>
      <c r="C2266" s="795"/>
      <c r="D2266" s="795"/>
      <c r="E2266" s="795"/>
      <c r="F2266" s="785" t="s">
        <v>85</v>
      </c>
      <c r="G2266" s="790"/>
      <c r="H2266" s="809"/>
      <c r="I2266" s="797"/>
      <c r="J2266" s="809"/>
      <c r="K2266" s="809"/>
      <c r="L2266" s="809"/>
      <c r="M2266" s="80">
        <f t="shared" ref="M2266:M2272" si="506">SUM(J2266:L2266)</f>
        <v>0</v>
      </c>
    </row>
    <row r="2267" spans="1:13" x14ac:dyDescent="0.45">
      <c r="A2267" s="799"/>
      <c r="B2267" s="799"/>
      <c r="C2267" s="799"/>
      <c r="D2267" s="799"/>
      <c r="E2267" s="799"/>
      <c r="F2267" s="810"/>
      <c r="G2267" s="811"/>
      <c r="H2267" s="812"/>
      <c r="I2267" s="797"/>
      <c r="J2267" s="812"/>
      <c r="K2267" s="812"/>
      <c r="L2267" s="812"/>
      <c r="M2267" s="80">
        <f t="shared" si="506"/>
        <v>0</v>
      </c>
    </row>
    <row r="2268" spans="1:13" x14ac:dyDescent="0.45">
      <c r="A2268" s="799"/>
      <c r="B2268" s="799"/>
      <c r="C2268" s="799"/>
      <c r="D2268" s="799"/>
      <c r="E2268" s="799"/>
      <c r="F2268" s="800" t="s">
        <v>86</v>
      </c>
      <c r="G2268" s="805">
        <f>SUM(G2211)</f>
        <v>100416207.84</v>
      </c>
      <c r="H2268" s="805">
        <f t="shared" ref="H2268:L2268" si="507">SUM(H2211)</f>
        <v>103312707.73</v>
      </c>
      <c r="I2268" s="805">
        <f t="shared" si="507"/>
        <v>301.89442787073313</v>
      </c>
      <c r="J2268" s="805">
        <f t="shared" si="507"/>
        <v>232857581.81</v>
      </c>
      <c r="K2268" s="805">
        <f t="shared" si="507"/>
        <v>21469060.32</v>
      </c>
      <c r="L2268" s="805">
        <f t="shared" si="507"/>
        <v>26695037.640000001</v>
      </c>
      <c r="M2268" s="80">
        <f t="shared" si="506"/>
        <v>281021679.76999998</v>
      </c>
    </row>
    <row r="2269" spans="1:13" x14ac:dyDescent="0.45">
      <c r="A2269" s="799"/>
      <c r="B2269" s="799"/>
      <c r="C2269" s="799"/>
      <c r="D2269" s="799"/>
      <c r="E2269" s="799"/>
      <c r="F2269" s="800" t="s">
        <v>87</v>
      </c>
      <c r="G2269" s="805">
        <f>SUM(G2219)</f>
        <v>200000000</v>
      </c>
      <c r="H2269" s="805">
        <f t="shared" ref="H2269:L2269" si="508">SUM(H2219)</f>
        <v>91251600</v>
      </c>
      <c r="I2269" s="805">
        <f t="shared" si="508"/>
        <v>452.32752538964309</v>
      </c>
      <c r="J2269" s="805">
        <f t="shared" si="508"/>
        <v>240000000</v>
      </c>
      <c r="K2269" s="805">
        <f t="shared" si="508"/>
        <v>240000000</v>
      </c>
      <c r="L2269" s="805">
        <f t="shared" si="508"/>
        <v>240000000</v>
      </c>
      <c r="M2269" s="80">
        <f t="shared" si="506"/>
        <v>720000000</v>
      </c>
    </row>
    <row r="2270" spans="1:13" x14ac:dyDescent="0.45">
      <c r="A2270" s="799"/>
      <c r="B2270" s="799"/>
      <c r="C2270" s="799"/>
      <c r="D2270" s="799"/>
      <c r="E2270" s="799"/>
      <c r="F2270" s="800" t="s">
        <v>69</v>
      </c>
      <c r="G2270" s="805">
        <f>SUM(G2253)</f>
        <v>20000000</v>
      </c>
      <c r="H2270" s="805">
        <f t="shared" ref="H2270:L2270" si="509">SUM(H2253)</f>
        <v>3450000</v>
      </c>
      <c r="I2270" s="805">
        <f t="shared" si="509"/>
        <v>17.25</v>
      </c>
      <c r="J2270" s="805">
        <f t="shared" si="509"/>
        <v>20000000</v>
      </c>
      <c r="K2270" s="805">
        <f t="shared" si="509"/>
        <v>30000000</v>
      </c>
      <c r="L2270" s="805">
        <f t="shared" si="509"/>
        <v>40000000</v>
      </c>
      <c r="M2270" s="80">
        <f t="shared" si="506"/>
        <v>90000000</v>
      </c>
    </row>
    <row r="2271" spans="1:13" x14ac:dyDescent="0.45">
      <c r="A2271" s="799"/>
      <c r="B2271" s="799"/>
      <c r="C2271" s="799"/>
      <c r="D2271" s="799"/>
      <c r="E2271" s="799"/>
      <c r="F2271" s="800"/>
      <c r="G2271" s="805"/>
      <c r="H2271" s="813"/>
      <c r="I2271" s="805"/>
      <c r="J2271" s="813"/>
      <c r="K2271" s="813"/>
      <c r="L2271" s="813"/>
      <c r="M2271" s="80">
        <f t="shared" si="506"/>
        <v>0</v>
      </c>
    </row>
    <row r="2272" spans="1:13" x14ac:dyDescent="0.45">
      <c r="A2272" s="799"/>
      <c r="B2272" s="799"/>
      <c r="C2272" s="799"/>
      <c r="D2272" s="799"/>
      <c r="E2272" s="799"/>
      <c r="F2272" s="800" t="s">
        <v>88</v>
      </c>
      <c r="G2272" s="807">
        <f t="shared" ref="G2272:L2272" si="510">SUM(G2268:G2270)</f>
        <v>320416207.84000003</v>
      </c>
      <c r="H2272" s="807">
        <f t="shared" si="510"/>
        <v>198014307.73000002</v>
      </c>
      <c r="I2272" s="807">
        <f t="shared" si="510"/>
        <v>771.47195326037627</v>
      </c>
      <c r="J2272" s="807">
        <f t="shared" si="510"/>
        <v>492857581.81</v>
      </c>
      <c r="K2272" s="807">
        <f t="shared" si="510"/>
        <v>291469060.31999999</v>
      </c>
      <c r="L2272" s="807">
        <f t="shared" si="510"/>
        <v>306695037.63999999</v>
      </c>
      <c r="M2272" s="80">
        <f t="shared" si="506"/>
        <v>1091021679.77</v>
      </c>
    </row>
    <row r="2275" spans="1:13" x14ac:dyDescent="0.45">
      <c r="A2275" s="931" t="s">
        <v>0</v>
      </c>
      <c r="B2275" s="931"/>
      <c r="C2275" s="931"/>
      <c r="D2275" s="931"/>
      <c r="E2275" s="931"/>
      <c r="F2275" s="931"/>
      <c r="G2275" s="931"/>
      <c r="H2275" s="931"/>
      <c r="I2275" s="931"/>
      <c r="J2275" s="931"/>
      <c r="K2275" s="931"/>
      <c r="L2275" s="931"/>
      <c r="M2275" s="931"/>
    </row>
    <row r="2276" spans="1:13" x14ac:dyDescent="0.45">
      <c r="A2276" s="930" t="s">
        <v>1410</v>
      </c>
      <c r="B2276" s="930"/>
      <c r="C2276" s="930"/>
      <c r="D2276" s="930"/>
      <c r="E2276" s="930"/>
      <c r="F2276" s="930"/>
      <c r="G2276" s="930"/>
      <c r="H2276" s="930"/>
      <c r="I2276" s="930"/>
      <c r="J2276" s="930"/>
      <c r="K2276" s="930"/>
      <c r="L2276" s="930"/>
      <c r="M2276" s="930"/>
    </row>
    <row r="2277" spans="1:13" ht="74" x14ac:dyDescent="0.45">
      <c r="A2277" s="781" t="s">
        <v>1</v>
      </c>
      <c r="B2277" s="781" t="s">
        <v>2</v>
      </c>
      <c r="C2277" s="781" t="s">
        <v>3</v>
      </c>
      <c r="D2277" s="781" t="s">
        <v>4</v>
      </c>
      <c r="E2277" s="781" t="s">
        <v>5</v>
      </c>
      <c r="F2277" s="783" t="s">
        <v>6</v>
      </c>
      <c r="G2277" s="781" t="s">
        <v>7</v>
      </c>
      <c r="H2277" s="781" t="s">
        <v>8</v>
      </c>
      <c r="I2277" s="781"/>
      <c r="J2277" s="781" t="s">
        <v>9</v>
      </c>
      <c r="K2277" s="781" t="s">
        <v>10</v>
      </c>
      <c r="L2277" s="781" t="s">
        <v>11</v>
      </c>
      <c r="M2277" s="784" t="s">
        <v>12</v>
      </c>
    </row>
    <row r="2278" spans="1:13" x14ac:dyDescent="0.45">
      <c r="A2278" s="790"/>
      <c r="B2278" s="791"/>
      <c r="C2278" s="792"/>
      <c r="D2278" s="792"/>
      <c r="E2278" s="791"/>
      <c r="F2278" s="793"/>
      <c r="G2278" s="311"/>
      <c r="H2278" s="311"/>
      <c r="I2278" s="311"/>
      <c r="J2278" s="311"/>
      <c r="K2278" s="311"/>
      <c r="L2278" s="311"/>
      <c r="M2278" s="81"/>
    </row>
    <row r="2279" spans="1:13" x14ac:dyDescent="0.45">
      <c r="A2279" s="785">
        <v>2</v>
      </c>
      <c r="B2279" s="786"/>
      <c r="C2279" s="787"/>
      <c r="D2279" s="787"/>
      <c r="E2279" s="786"/>
      <c r="F2279" s="788" t="s">
        <v>18</v>
      </c>
      <c r="G2279" s="358">
        <f>G2280+G2287+G2289</f>
        <v>69380362.5</v>
      </c>
      <c r="H2279" s="358">
        <f t="shared" ref="H2279:L2279" si="511">H2280+H2287+H2289</f>
        <v>0</v>
      </c>
      <c r="I2279" s="358"/>
      <c r="J2279" s="358">
        <f>J2280+J2287</f>
        <v>69380362.49999997</v>
      </c>
      <c r="K2279" s="358">
        <f t="shared" si="511"/>
        <v>113380362.5</v>
      </c>
      <c r="L2279" s="358">
        <f t="shared" si="511"/>
        <v>113380362.5</v>
      </c>
      <c r="M2279" s="789">
        <f>J2279+K2279+L2279</f>
        <v>296141087.5</v>
      </c>
    </row>
    <row r="2280" spans="1:13" x14ac:dyDescent="0.45">
      <c r="A2280" s="785">
        <v>21</v>
      </c>
      <c r="B2280" s="786"/>
      <c r="C2280" s="787"/>
      <c r="D2280" s="787"/>
      <c r="E2280" s="786"/>
      <c r="F2280" s="788" t="s">
        <v>19</v>
      </c>
      <c r="G2280" s="358">
        <v>19380362.5</v>
      </c>
      <c r="H2280" s="358"/>
      <c r="I2280" s="358"/>
      <c r="J2280" s="358">
        <v>19380362.499999974</v>
      </c>
      <c r="K2280" s="358">
        <v>19380362.5</v>
      </c>
      <c r="L2280" s="358">
        <v>19380362.5</v>
      </c>
      <c r="M2280" s="789">
        <f t="shared" ref="M2280:M2302" si="512">J2280+K2280+L2280</f>
        <v>58141087.49999997</v>
      </c>
    </row>
    <row r="2281" spans="1:13" x14ac:dyDescent="0.45">
      <c r="A2281" s="785">
        <v>2101</v>
      </c>
      <c r="B2281" s="786"/>
      <c r="C2281" s="787"/>
      <c r="D2281" s="787"/>
      <c r="E2281" s="786"/>
      <c r="F2281" s="788" t="s">
        <v>20</v>
      </c>
      <c r="G2281" s="358">
        <v>19080362.5</v>
      </c>
      <c r="H2281" s="358"/>
      <c r="I2281" s="358"/>
      <c r="J2281" s="358">
        <v>19080362.499999974</v>
      </c>
      <c r="K2281" s="358">
        <v>19080362.5</v>
      </c>
      <c r="L2281" s="358">
        <v>19080362.5</v>
      </c>
      <c r="M2281" s="789">
        <f t="shared" si="512"/>
        <v>57241087.49999997</v>
      </c>
    </row>
    <row r="2282" spans="1:13" x14ac:dyDescent="0.45">
      <c r="A2282" s="785">
        <v>210101</v>
      </c>
      <c r="B2282" s="786"/>
      <c r="C2282" s="787"/>
      <c r="D2282" s="787"/>
      <c r="E2282" s="786"/>
      <c r="F2282" s="788" t="s">
        <v>21</v>
      </c>
      <c r="G2282" s="358">
        <v>19080362.5</v>
      </c>
      <c r="H2282" s="358"/>
      <c r="I2282" s="358"/>
      <c r="J2282" s="358">
        <v>19080362.499999974</v>
      </c>
      <c r="K2282" s="358">
        <v>19080362.5</v>
      </c>
      <c r="L2282" s="358">
        <v>19080362.5</v>
      </c>
      <c r="M2282" s="789">
        <f t="shared" si="512"/>
        <v>57241087.49999997</v>
      </c>
    </row>
    <row r="2283" spans="1:13" x14ac:dyDescent="0.45">
      <c r="A2283" s="790">
        <v>21010101</v>
      </c>
      <c r="B2283" s="791"/>
      <c r="C2283" s="792"/>
      <c r="D2283" s="792"/>
      <c r="E2283" s="791"/>
      <c r="F2283" s="793" t="s">
        <v>20</v>
      </c>
      <c r="G2283" s="311">
        <v>19080362.5</v>
      </c>
      <c r="H2283" s="311"/>
      <c r="I2283" s="311"/>
      <c r="J2283" s="311">
        <v>19080362.499999974</v>
      </c>
      <c r="K2283" s="311">
        <v>19080362.5</v>
      </c>
      <c r="L2283" s="311">
        <v>19080362.5</v>
      </c>
      <c r="M2283" s="789">
        <f t="shared" si="512"/>
        <v>57241087.49999997</v>
      </c>
    </row>
    <row r="2284" spans="1:13" x14ac:dyDescent="0.45">
      <c r="A2284" s="785">
        <v>2102</v>
      </c>
      <c r="B2284" s="786"/>
      <c r="C2284" s="787"/>
      <c r="D2284" s="787"/>
      <c r="E2284" s="786"/>
      <c r="F2284" s="788" t="s">
        <v>22</v>
      </c>
      <c r="G2284" s="358">
        <v>300000</v>
      </c>
      <c r="H2284" s="358"/>
      <c r="I2284" s="358"/>
      <c r="J2284" s="358">
        <v>300000</v>
      </c>
      <c r="K2284" s="358">
        <v>300000</v>
      </c>
      <c r="L2284" s="358">
        <v>300000</v>
      </c>
      <c r="M2284" s="789">
        <f t="shared" si="512"/>
        <v>900000</v>
      </c>
    </row>
    <row r="2285" spans="1:13" x14ac:dyDescent="0.45">
      <c r="A2285" s="785">
        <v>210201</v>
      </c>
      <c r="B2285" s="786"/>
      <c r="C2285" s="787"/>
      <c r="D2285" s="787"/>
      <c r="E2285" s="786"/>
      <c r="F2285" s="788" t="s">
        <v>23</v>
      </c>
      <c r="G2285" s="358">
        <v>300000</v>
      </c>
      <c r="H2285" s="358">
        <v>0</v>
      </c>
      <c r="I2285" s="358"/>
      <c r="J2285" s="358">
        <v>300000</v>
      </c>
      <c r="K2285" s="358">
        <v>300000</v>
      </c>
      <c r="L2285" s="358">
        <v>300000</v>
      </c>
      <c r="M2285" s="789">
        <f t="shared" si="512"/>
        <v>900000</v>
      </c>
    </row>
    <row r="2286" spans="1:13" x14ac:dyDescent="0.45">
      <c r="A2286" s="790">
        <v>21020102</v>
      </c>
      <c r="B2286" s="791"/>
      <c r="C2286" s="792"/>
      <c r="D2286" s="792"/>
      <c r="E2286" s="791"/>
      <c r="F2286" s="793" t="s">
        <v>25</v>
      </c>
      <c r="G2286" s="311">
        <v>300000</v>
      </c>
      <c r="H2286" s="311"/>
      <c r="I2286" s="311"/>
      <c r="J2286" s="311">
        <v>300000</v>
      </c>
      <c r="K2286" s="311">
        <v>300000</v>
      </c>
      <c r="L2286" s="311">
        <v>300000</v>
      </c>
      <c r="M2286" s="789">
        <f t="shared" si="512"/>
        <v>900000</v>
      </c>
    </row>
    <row r="2287" spans="1:13" x14ac:dyDescent="0.45">
      <c r="A2287" s="785">
        <v>22</v>
      </c>
      <c r="B2287" s="786"/>
      <c r="C2287" s="787"/>
      <c r="D2287" s="787"/>
      <c r="E2287" s="786"/>
      <c r="F2287" s="788" t="s">
        <v>26</v>
      </c>
      <c r="G2287" s="358">
        <f>SUM(G2288)</f>
        <v>50000000</v>
      </c>
      <c r="H2287" s="358">
        <f t="shared" ref="H2287:L2287" si="513">SUM(H2288)</f>
        <v>0</v>
      </c>
      <c r="I2287" s="358"/>
      <c r="J2287" s="358">
        <f t="shared" si="513"/>
        <v>50000000</v>
      </c>
      <c r="K2287" s="358">
        <f t="shared" si="513"/>
        <v>73500000</v>
      </c>
      <c r="L2287" s="358">
        <f t="shared" si="513"/>
        <v>73500000</v>
      </c>
      <c r="M2287" s="789">
        <f t="shared" si="512"/>
        <v>197000000</v>
      </c>
    </row>
    <row r="2288" spans="1:13" x14ac:dyDescent="0.45">
      <c r="A2288" s="785">
        <v>2202</v>
      </c>
      <c r="B2288" s="786"/>
      <c r="C2288" s="787"/>
      <c r="D2288" s="787"/>
      <c r="E2288" s="786"/>
      <c r="F2288" s="788" t="s">
        <v>27</v>
      </c>
      <c r="G2288" s="358">
        <f>G2292+G2294+G2297+G2289</f>
        <v>50000000</v>
      </c>
      <c r="H2288" s="358">
        <f t="shared" ref="H2288:I2288" si="514">H2292+H2294+H2297+H2289</f>
        <v>0</v>
      </c>
      <c r="I2288" s="358">
        <f t="shared" si="514"/>
        <v>0</v>
      </c>
      <c r="J2288" s="358">
        <f>J2292+J2294+J2297+J2289+J2299+J2301</f>
        <v>50000000</v>
      </c>
      <c r="K2288" s="358">
        <f t="shared" ref="K2288:L2288" si="515">K2292+K2294+K2297+K2289+K2299+K2301</f>
        <v>73500000</v>
      </c>
      <c r="L2288" s="358">
        <f t="shared" si="515"/>
        <v>73500000</v>
      </c>
      <c r="M2288" s="789">
        <f t="shared" si="512"/>
        <v>197000000</v>
      </c>
    </row>
    <row r="2289" spans="1:13" x14ac:dyDescent="0.45">
      <c r="A2289" s="785">
        <v>220202</v>
      </c>
      <c r="B2289" s="786"/>
      <c r="C2289" s="787"/>
      <c r="D2289" s="787"/>
      <c r="E2289" s="786"/>
      <c r="F2289" s="788" t="s">
        <v>31</v>
      </c>
      <c r="G2289" s="358">
        <f>SUM(G2290:G2291)</f>
        <v>0</v>
      </c>
      <c r="H2289" s="358">
        <f t="shared" ref="H2289:L2289" si="516">SUM(H2290:H2291)</f>
        <v>0</v>
      </c>
      <c r="I2289" s="358">
        <f t="shared" si="516"/>
        <v>0</v>
      </c>
      <c r="J2289" s="358">
        <f t="shared" si="516"/>
        <v>20500000</v>
      </c>
      <c r="K2289" s="358">
        <f t="shared" si="516"/>
        <v>20500000</v>
      </c>
      <c r="L2289" s="358">
        <f t="shared" si="516"/>
        <v>20500000</v>
      </c>
      <c r="M2289" s="789">
        <f t="shared" si="512"/>
        <v>61500000</v>
      </c>
    </row>
    <row r="2290" spans="1:13" x14ac:dyDescent="0.45">
      <c r="A2290" s="790">
        <v>22020201</v>
      </c>
      <c r="B2290" s="791"/>
      <c r="C2290" s="792"/>
      <c r="D2290" s="792"/>
      <c r="E2290" s="791"/>
      <c r="F2290" s="793" t="s">
        <v>32</v>
      </c>
      <c r="G2290" s="311"/>
      <c r="H2290" s="311"/>
      <c r="I2290" s="311"/>
      <c r="J2290" s="311">
        <v>20000000</v>
      </c>
      <c r="K2290" s="311">
        <v>20000000</v>
      </c>
      <c r="L2290" s="311">
        <v>20000000</v>
      </c>
      <c r="M2290" s="789">
        <f t="shared" si="512"/>
        <v>60000000</v>
      </c>
    </row>
    <row r="2291" spans="1:13" x14ac:dyDescent="0.45">
      <c r="A2291" s="790">
        <v>22020206</v>
      </c>
      <c r="B2291" s="791"/>
      <c r="C2291" s="792"/>
      <c r="D2291" s="792"/>
      <c r="E2291" s="791"/>
      <c r="F2291" s="793" t="s">
        <v>36</v>
      </c>
      <c r="G2291" s="311"/>
      <c r="H2291" s="311"/>
      <c r="I2291" s="311"/>
      <c r="J2291" s="311">
        <v>500000</v>
      </c>
      <c r="K2291" s="311">
        <v>500000</v>
      </c>
      <c r="L2291" s="311">
        <v>500000</v>
      </c>
      <c r="M2291" s="789">
        <f t="shared" si="512"/>
        <v>1500000</v>
      </c>
    </row>
    <row r="2292" spans="1:13" x14ac:dyDescent="0.45">
      <c r="A2292" s="785">
        <v>220203</v>
      </c>
      <c r="B2292" s="786"/>
      <c r="C2292" s="787"/>
      <c r="D2292" s="787"/>
      <c r="E2292" s="786"/>
      <c r="F2292" s="788" t="s">
        <v>37</v>
      </c>
      <c r="G2292" s="358">
        <f>SUM(G2293)</f>
        <v>4000000</v>
      </c>
      <c r="H2292" s="358">
        <f t="shared" ref="H2292:I2292" si="517">SUM(H2293)</f>
        <v>0</v>
      </c>
      <c r="I2292" s="358">
        <f t="shared" si="517"/>
        <v>0</v>
      </c>
      <c r="J2292" s="358">
        <f>SUM(J2293)</f>
        <v>2000000</v>
      </c>
      <c r="K2292" s="358">
        <f t="shared" ref="K2292:L2292" si="518">SUM(K2293)</f>
        <v>4000000</v>
      </c>
      <c r="L2292" s="358">
        <f t="shared" si="518"/>
        <v>4000000</v>
      </c>
      <c r="M2292" s="789">
        <f t="shared" si="512"/>
        <v>10000000</v>
      </c>
    </row>
    <row r="2293" spans="1:13" ht="37" x14ac:dyDescent="0.45">
      <c r="A2293" s="785">
        <v>22020301</v>
      </c>
      <c r="B2293" s="786"/>
      <c r="C2293" s="787"/>
      <c r="D2293" s="787" t="s">
        <v>205</v>
      </c>
      <c r="E2293" s="786"/>
      <c r="F2293" s="788" t="s">
        <v>38</v>
      </c>
      <c r="G2293" s="311">
        <v>4000000</v>
      </c>
      <c r="H2293" s="358"/>
      <c r="I2293" s="358"/>
      <c r="J2293" s="311">
        <v>2000000</v>
      </c>
      <c r="K2293" s="311">
        <v>4000000</v>
      </c>
      <c r="L2293" s="311">
        <v>4000000</v>
      </c>
      <c r="M2293" s="794">
        <v>12000000</v>
      </c>
    </row>
    <row r="2294" spans="1:13" x14ac:dyDescent="0.45">
      <c r="A2294" s="785">
        <v>220204</v>
      </c>
      <c r="B2294" s="786"/>
      <c r="C2294" s="787"/>
      <c r="D2294" s="787"/>
      <c r="E2294" s="786"/>
      <c r="F2294" s="788" t="s">
        <v>42</v>
      </c>
      <c r="G2294" s="358">
        <f>SUM(G2295:G2296)</f>
        <v>16000000</v>
      </c>
      <c r="H2294" s="358">
        <f>SUM(H2295:H2296)</f>
        <v>0</v>
      </c>
      <c r="I2294" s="358"/>
      <c r="J2294" s="358">
        <f>SUM(J2295:J2296)</f>
        <v>4500000</v>
      </c>
      <c r="K2294" s="358">
        <f>SUM(K2295:K2296)</f>
        <v>16000000</v>
      </c>
      <c r="L2294" s="358">
        <f>SUM(L2295:L2296)</f>
        <v>16000000</v>
      </c>
      <c r="M2294" s="789">
        <f t="shared" si="512"/>
        <v>36500000</v>
      </c>
    </row>
    <row r="2295" spans="1:13" x14ac:dyDescent="0.45">
      <c r="A2295" s="790">
        <v>22020402</v>
      </c>
      <c r="B2295" s="791"/>
      <c r="C2295" s="792"/>
      <c r="D2295" s="792"/>
      <c r="E2295" s="791"/>
      <c r="F2295" s="793" t="s">
        <v>44</v>
      </c>
      <c r="G2295" s="311">
        <v>10000000</v>
      </c>
      <c r="H2295" s="311"/>
      <c r="I2295" s="311"/>
      <c r="J2295" s="311">
        <v>3000000</v>
      </c>
      <c r="K2295" s="311">
        <v>10000000</v>
      </c>
      <c r="L2295" s="311">
        <v>10000000</v>
      </c>
      <c r="M2295" s="789">
        <f t="shared" si="512"/>
        <v>23000000</v>
      </c>
    </row>
    <row r="2296" spans="1:13" x14ac:dyDescent="0.45">
      <c r="A2296" s="790">
        <v>22020405</v>
      </c>
      <c r="B2296" s="791"/>
      <c r="C2296" s="792"/>
      <c r="D2296" s="792"/>
      <c r="E2296" s="791"/>
      <c r="F2296" s="793" t="s">
        <v>47</v>
      </c>
      <c r="G2296" s="311">
        <v>6000000</v>
      </c>
      <c r="H2296" s="311"/>
      <c r="I2296" s="311"/>
      <c r="J2296" s="311">
        <v>1500000</v>
      </c>
      <c r="K2296" s="311">
        <v>6000000</v>
      </c>
      <c r="L2296" s="311">
        <v>6000000</v>
      </c>
      <c r="M2296" s="789">
        <f t="shared" si="512"/>
        <v>13500000</v>
      </c>
    </row>
    <row r="2297" spans="1:13" x14ac:dyDescent="0.45">
      <c r="A2297" s="785">
        <v>220205</v>
      </c>
      <c r="B2297" s="786"/>
      <c r="C2297" s="787"/>
      <c r="D2297" s="787"/>
      <c r="E2297" s="786"/>
      <c r="F2297" s="788" t="s">
        <v>49</v>
      </c>
      <c r="G2297" s="358">
        <f>G2298</f>
        <v>30000000</v>
      </c>
      <c r="H2297" s="358">
        <f t="shared" ref="H2297:L2297" si="519">H2298</f>
        <v>0</v>
      </c>
      <c r="I2297" s="358">
        <f t="shared" si="519"/>
        <v>0</v>
      </c>
      <c r="J2297" s="358">
        <f t="shared" si="519"/>
        <v>20000000</v>
      </c>
      <c r="K2297" s="358">
        <f t="shared" si="519"/>
        <v>30000000</v>
      </c>
      <c r="L2297" s="358">
        <f t="shared" si="519"/>
        <v>30000000</v>
      </c>
      <c r="M2297" s="789">
        <f t="shared" si="512"/>
        <v>80000000</v>
      </c>
    </row>
    <row r="2298" spans="1:13" x14ac:dyDescent="0.45">
      <c r="A2298" s="790">
        <v>22020501</v>
      </c>
      <c r="B2298" s="791"/>
      <c r="C2298" s="792"/>
      <c r="D2298" s="792"/>
      <c r="E2298" s="791"/>
      <c r="F2298" s="793" t="s">
        <v>50</v>
      </c>
      <c r="G2298" s="311">
        <v>30000000</v>
      </c>
      <c r="H2298" s="311"/>
      <c r="I2298" s="311"/>
      <c r="J2298" s="311">
        <v>20000000</v>
      </c>
      <c r="K2298" s="311">
        <v>30000000</v>
      </c>
      <c r="L2298" s="311">
        <v>30000000</v>
      </c>
      <c r="M2298" s="789">
        <f t="shared" si="512"/>
        <v>80000000</v>
      </c>
    </row>
    <row r="2299" spans="1:13" x14ac:dyDescent="0.45">
      <c r="A2299" s="796">
        <v>220206</v>
      </c>
      <c r="B2299" s="883"/>
      <c r="C2299" s="884"/>
      <c r="D2299" s="884"/>
      <c r="E2299" s="883"/>
      <c r="F2299" s="788" t="s">
        <v>51</v>
      </c>
      <c r="G2299" s="358">
        <f>SUM(G2300)</f>
        <v>0</v>
      </c>
      <c r="H2299" s="358">
        <f t="shared" ref="H2299:L2299" si="520">SUM(H2300)</f>
        <v>0</v>
      </c>
      <c r="I2299" s="358">
        <f t="shared" si="520"/>
        <v>0</v>
      </c>
      <c r="J2299" s="358">
        <f t="shared" si="520"/>
        <v>500000</v>
      </c>
      <c r="K2299" s="358">
        <f t="shared" si="520"/>
        <v>500000</v>
      </c>
      <c r="L2299" s="358">
        <f t="shared" si="520"/>
        <v>500000</v>
      </c>
      <c r="M2299" s="789">
        <f t="shared" si="512"/>
        <v>1500000</v>
      </c>
    </row>
    <row r="2300" spans="1:13" x14ac:dyDescent="0.45">
      <c r="A2300" s="795">
        <v>22020605</v>
      </c>
      <c r="B2300" s="885"/>
      <c r="C2300" s="886"/>
      <c r="D2300" s="886"/>
      <c r="E2300" s="885"/>
      <c r="F2300" s="793" t="s">
        <v>53</v>
      </c>
      <c r="G2300" s="311"/>
      <c r="H2300" s="311"/>
      <c r="I2300" s="311"/>
      <c r="J2300" s="311">
        <v>500000</v>
      </c>
      <c r="K2300" s="311">
        <v>500000</v>
      </c>
      <c r="L2300" s="311">
        <v>500000</v>
      </c>
      <c r="M2300" s="789">
        <f t="shared" si="512"/>
        <v>1500000</v>
      </c>
    </row>
    <row r="2301" spans="1:13" x14ac:dyDescent="0.45">
      <c r="A2301" s="796">
        <v>220210</v>
      </c>
      <c r="B2301" s="883"/>
      <c r="C2301" s="884"/>
      <c r="D2301" s="884"/>
      <c r="E2301" s="883"/>
      <c r="F2301" s="788" t="s">
        <v>57</v>
      </c>
      <c r="G2301" s="358">
        <f>SUM(G2302)</f>
        <v>0</v>
      </c>
      <c r="H2301" s="358">
        <f t="shared" ref="H2301:L2301" si="521">SUM(H2302)</f>
        <v>0</v>
      </c>
      <c r="I2301" s="358">
        <f t="shared" si="521"/>
        <v>0</v>
      </c>
      <c r="J2301" s="358">
        <f t="shared" si="521"/>
        <v>2500000</v>
      </c>
      <c r="K2301" s="358">
        <f t="shared" si="521"/>
        <v>2500000</v>
      </c>
      <c r="L2301" s="358">
        <f t="shared" si="521"/>
        <v>2500000</v>
      </c>
      <c r="M2301" s="789">
        <f t="shared" si="512"/>
        <v>7500000</v>
      </c>
    </row>
    <row r="2302" spans="1:13" x14ac:dyDescent="0.45">
      <c r="A2302" s="795">
        <v>22021002</v>
      </c>
      <c r="B2302" s="885"/>
      <c r="C2302" s="886"/>
      <c r="D2302" s="886"/>
      <c r="E2302" s="885"/>
      <c r="F2302" s="793" t="s">
        <v>59</v>
      </c>
      <c r="G2302" s="311"/>
      <c r="H2302" s="311"/>
      <c r="I2302" s="311"/>
      <c r="J2302" s="311">
        <v>2500000</v>
      </c>
      <c r="K2302" s="311">
        <v>2500000</v>
      </c>
      <c r="L2302" s="311">
        <v>2500000</v>
      </c>
      <c r="M2302" s="789">
        <f t="shared" si="512"/>
        <v>7500000</v>
      </c>
    </row>
    <row r="2303" spans="1:13" x14ac:dyDescent="0.45">
      <c r="A2303" s="795"/>
      <c r="B2303" s="795"/>
      <c r="C2303" s="795"/>
      <c r="D2303" s="795"/>
      <c r="E2303" s="795"/>
      <c r="F2303" s="785" t="s">
        <v>85</v>
      </c>
      <c r="G2303" s="790"/>
      <c r="H2303" s="809"/>
      <c r="I2303" s="797"/>
      <c r="J2303" s="809"/>
      <c r="K2303" s="809"/>
      <c r="L2303" s="809"/>
      <c r="M2303" s="80">
        <f t="shared" ref="M2303:M2309" si="522">SUM(J2303:L2303)</f>
        <v>0</v>
      </c>
    </row>
    <row r="2304" spans="1:13" x14ac:dyDescent="0.45">
      <c r="A2304" s="799"/>
      <c r="B2304" s="799"/>
      <c r="C2304" s="799"/>
      <c r="D2304" s="799"/>
      <c r="E2304" s="799"/>
      <c r="F2304" s="810"/>
      <c r="G2304" s="811"/>
      <c r="H2304" s="812"/>
      <c r="I2304" s="797"/>
      <c r="J2304" s="812"/>
      <c r="K2304" s="812"/>
      <c r="L2304" s="812"/>
      <c r="M2304" s="80">
        <f t="shared" si="522"/>
        <v>0</v>
      </c>
    </row>
    <row r="2305" spans="1:13" x14ac:dyDescent="0.45">
      <c r="A2305" s="799"/>
      <c r="B2305" s="799"/>
      <c r="C2305" s="799"/>
      <c r="D2305" s="799"/>
      <c r="E2305" s="799"/>
      <c r="F2305" s="800" t="s">
        <v>86</v>
      </c>
      <c r="G2305" s="805"/>
      <c r="H2305" s="813"/>
      <c r="I2305" s="805"/>
      <c r="J2305" s="813">
        <f>SUM(J2280)</f>
        <v>19380362.499999974</v>
      </c>
      <c r="K2305" s="813"/>
      <c r="L2305" s="813"/>
      <c r="M2305" s="80">
        <f t="shared" si="522"/>
        <v>19380362.499999974</v>
      </c>
    </row>
    <row r="2306" spans="1:13" x14ac:dyDescent="0.45">
      <c r="A2306" s="799"/>
      <c r="B2306" s="799"/>
      <c r="C2306" s="799"/>
      <c r="D2306" s="799"/>
      <c r="E2306" s="799"/>
      <c r="F2306" s="800" t="s">
        <v>87</v>
      </c>
      <c r="G2306" s="805"/>
      <c r="H2306" s="813">
        <f>SUM(H2280)</f>
        <v>0</v>
      </c>
      <c r="I2306" s="813">
        <f>SUM(I2280)</f>
        <v>0</v>
      </c>
      <c r="J2306" s="806">
        <f>SUM(J2287)</f>
        <v>50000000</v>
      </c>
      <c r="K2306" s="806">
        <f>SUM(K2280)</f>
        <v>19380362.5</v>
      </c>
      <c r="L2306" s="806">
        <f>SUM(L2280)</f>
        <v>19380362.5</v>
      </c>
      <c r="M2306" s="80">
        <f t="shared" si="522"/>
        <v>88760725</v>
      </c>
    </row>
    <row r="2307" spans="1:13" x14ac:dyDescent="0.45">
      <c r="A2307" s="799"/>
      <c r="B2307" s="799"/>
      <c r="C2307" s="799"/>
      <c r="D2307" s="799"/>
      <c r="E2307" s="799"/>
      <c r="F2307" s="800" t="s">
        <v>69</v>
      </c>
      <c r="G2307" s="805"/>
      <c r="H2307" s="813"/>
      <c r="I2307" s="805"/>
      <c r="J2307" s="806"/>
      <c r="K2307" s="806">
        <f>SUM(K2287)</f>
        <v>73500000</v>
      </c>
      <c r="L2307" s="806">
        <f>SUM(L2287)</f>
        <v>73500000</v>
      </c>
      <c r="M2307" s="80">
        <f t="shared" si="522"/>
        <v>147000000</v>
      </c>
    </row>
    <row r="2308" spans="1:13" x14ac:dyDescent="0.45">
      <c r="A2308" s="799"/>
      <c r="B2308" s="799"/>
      <c r="C2308" s="799"/>
      <c r="D2308" s="799"/>
      <c r="E2308" s="799"/>
      <c r="F2308" s="800"/>
      <c r="G2308" s="805"/>
      <c r="H2308" s="813"/>
      <c r="I2308" s="805"/>
      <c r="J2308" s="813"/>
      <c r="K2308" s="813"/>
      <c r="L2308" s="813"/>
      <c r="M2308" s="80">
        <f t="shared" si="522"/>
        <v>0</v>
      </c>
    </row>
    <row r="2309" spans="1:13" x14ac:dyDescent="0.45">
      <c r="A2309" s="799"/>
      <c r="B2309" s="799"/>
      <c r="C2309" s="799"/>
      <c r="D2309" s="799"/>
      <c r="E2309" s="799"/>
      <c r="F2309" s="800" t="s">
        <v>88</v>
      </c>
      <c r="G2309" s="807">
        <f>SUM(G2305:G2307)</f>
        <v>0</v>
      </c>
      <c r="H2309" s="807">
        <f t="shared" ref="H2309:L2309" si="523">SUM(H2305:H2307)</f>
        <v>0</v>
      </c>
      <c r="I2309" s="807">
        <f t="shared" si="523"/>
        <v>0</v>
      </c>
      <c r="J2309" s="807">
        <f t="shared" si="523"/>
        <v>69380362.49999997</v>
      </c>
      <c r="K2309" s="807">
        <f t="shared" si="523"/>
        <v>92880362.5</v>
      </c>
      <c r="L2309" s="807">
        <f t="shared" si="523"/>
        <v>92880362.5</v>
      </c>
      <c r="M2309" s="80">
        <f t="shared" si="522"/>
        <v>255141087.49999997</v>
      </c>
    </row>
    <row r="2312" spans="1:13" x14ac:dyDescent="0.45">
      <c r="A2312" s="931" t="s">
        <v>0</v>
      </c>
      <c r="B2312" s="931"/>
      <c r="C2312" s="931"/>
      <c r="D2312" s="931"/>
      <c r="E2312" s="931"/>
      <c r="F2312" s="931"/>
      <c r="G2312" s="931"/>
      <c r="H2312" s="931"/>
      <c r="I2312" s="931"/>
      <c r="J2312" s="931"/>
      <c r="K2312" s="931"/>
      <c r="L2312" s="931"/>
      <c r="M2312" s="931"/>
    </row>
    <row r="2313" spans="1:13" x14ac:dyDescent="0.45">
      <c r="A2313" s="930" t="s">
        <v>1411</v>
      </c>
      <c r="B2313" s="930"/>
      <c r="C2313" s="930"/>
      <c r="D2313" s="930"/>
      <c r="E2313" s="930"/>
      <c r="F2313" s="930"/>
      <c r="G2313" s="930"/>
      <c r="H2313" s="930"/>
      <c r="I2313" s="930"/>
      <c r="J2313" s="930"/>
      <c r="K2313" s="930"/>
      <c r="L2313" s="930"/>
      <c r="M2313" s="930"/>
    </row>
    <row r="2314" spans="1:13" ht="74" x14ac:dyDescent="0.45">
      <c r="A2314" s="781" t="s">
        <v>1</v>
      </c>
      <c r="B2314" s="781" t="s">
        <v>2</v>
      </c>
      <c r="C2314" s="781" t="s">
        <v>3</v>
      </c>
      <c r="D2314" s="781" t="s">
        <v>4</v>
      </c>
      <c r="E2314" s="781" t="s">
        <v>5</v>
      </c>
      <c r="F2314" s="783" t="s">
        <v>6</v>
      </c>
      <c r="G2314" s="781" t="s">
        <v>7</v>
      </c>
      <c r="H2314" s="781" t="s">
        <v>8</v>
      </c>
      <c r="I2314" s="781"/>
      <c r="J2314" s="781" t="s">
        <v>9</v>
      </c>
      <c r="K2314" s="781" t="s">
        <v>10</v>
      </c>
      <c r="L2314" s="781" t="s">
        <v>11</v>
      </c>
      <c r="M2314" s="784" t="s">
        <v>12</v>
      </c>
    </row>
    <row r="2315" spans="1:13" x14ac:dyDescent="0.45">
      <c r="A2315" s="790"/>
      <c r="B2315" s="791"/>
      <c r="C2315" s="792"/>
      <c r="D2315" s="792"/>
      <c r="E2315" s="791"/>
      <c r="F2315" s="793"/>
      <c r="G2315" s="311"/>
      <c r="H2315" s="311"/>
      <c r="I2315" s="311"/>
      <c r="J2315" s="311"/>
      <c r="K2315" s="311"/>
      <c r="L2315" s="311"/>
      <c r="M2315" s="81"/>
    </row>
    <row r="2316" spans="1:13" x14ac:dyDescent="0.45">
      <c r="A2316" s="785">
        <v>2</v>
      </c>
      <c r="B2316" s="786"/>
      <c r="C2316" s="787"/>
      <c r="D2316" s="787"/>
      <c r="E2316" s="786"/>
      <c r="F2316" s="788" t="s">
        <v>18</v>
      </c>
      <c r="G2316" s="358">
        <f>G2317</f>
        <v>20000000</v>
      </c>
      <c r="H2316" s="358">
        <f t="shared" ref="H2316:L2316" si="524">H2317</f>
        <v>900000</v>
      </c>
      <c r="I2316" s="358">
        <f t="shared" si="524"/>
        <v>0</v>
      </c>
      <c r="J2316" s="358">
        <f t="shared" si="524"/>
        <v>20000000</v>
      </c>
      <c r="K2316" s="358">
        <f t="shared" si="524"/>
        <v>20000000</v>
      </c>
      <c r="L2316" s="358">
        <f t="shared" si="524"/>
        <v>20000000</v>
      </c>
      <c r="M2316" s="789">
        <f>J2316+K2316+L2316</f>
        <v>60000000</v>
      </c>
    </row>
    <row r="2317" spans="1:13" x14ac:dyDescent="0.45">
      <c r="A2317" s="785">
        <v>22</v>
      </c>
      <c r="B2317" s="786"/>
      <c r="C2317" s="787"/>
      <c r="D2317" s="787"/>
      <c r="E2317" s="786"/>
      <c r="F2317" s="788" t="s">
        <v>26</v>
      </c>
      <c r="G2317" s="358">
        <f>SUM(G2318)</f>
        <v>20000000</v>
      </c>
      <c r="H2317" s="358">
        <f>SUM(H2318)</f>
        <v>900000</v>
      </c>
      <c r="I2317" s="358">
        <f t="shared" ref="I2317:L2317" si="525">SUM(I2318)</f>
        <v>0</v>
      </c>
      <c r="J2317" s="358">
        <f t="shared" si="525"/>
        <v>20000000</v>
      </c>
      <c r="K2317" s="358">
        <f t="shared" si="525"/>
        <v>20000000</v>
      </c>
      <c r="L2317" s="358">
        <f t="shared" si="525"/>
        <v>20000000</v>
      </c>
      <c r="M2317" s="789">
        <f t="shared" ref="M2317:M2328" si="526">J2317+K2317+L2317</f>
        <v>60000000</v>
      </c>
    </row>
    <row r="2318" spans="1:13" x14ac:dyDescent="0.45">
      <c r="A2318" s="785">
        <v>2202</v>
      </c>
      <c r="B2318" s="786"/>
      <c r="C2318" s="787"/>
      <c r="D2318" s="787"/>
      <c r="E2318" s="786"/>
      <c r="F2318" s="788" t="s">
        <v>27</v>
      </c>
      <c r="G2318" s="358">
        <f>G2319+G2322+G2324+G2327</f>
        <v>20000000</v>
      </c>
      <c r="H2318" s="358">
        <f t="shared" ref="H2318:L2318" si="527">H2319+H2322+H2324+H2327</f>
        <v>900000</v>
      </c>
      <c r="I2318" s="358">
        <f t="shared" si="527"/>
        <v>0</v>
      </c>
      <c r="J2318" s="358">
        <f t="shared" si="527"/>
        <v>20000000</v>
      </c>
      <c r="K2318" s="358">
        <f t="shared" si="527"/>
        <v>20000000</v>
      </c>
      <c r="L2318" s="358">
        <f t="shared" si="527"/>
        <v>20000000</v>
      </c>
      <c r="M2318" s="789">
        <f t="shared" si="526"/>
        <v>60000000</v>
      </c>
    </row>
    <row r="2319" spans="1:13" x14ac:dyDescent="0.45">
      <c r="A2319" s="785">
        <v>220201</v>
      </c>
      <c r="B2319" s="786"/>
      <c r="C2319" s="787"/>
      <c r="D2319" s="787"/>
      <c r="E2319" s="786"/>
      <c r="F2319" s="788" t="s">
        <v>28</v>
      </c>
      <c r="G2319" s="358">
        <f>SUM(G2320:G2321)</f>
        <v>4800000</v>
      </c>
      <c r="H2319" s="358">
        <f>SUM(H2320:H2321)</f>
        <v>800000</v>
      </c>
      <c r="I2319" s="358"/>
      <c r="J2319" s="358">
        <f>SUM(J2320:J2321)</f>
        <v>4800000</v>
      </c>
      <c r="K2319" s="358">
        <f>SUM(K2320:K2321)</f>
        <v>4800000</v>
      </c>
      <c r="L2319" s="358">
        <f>SUM(L2320:L2321)</f>
        <v>4800000</v>
      </c>
      <c r="M2319" s="789">
        <f t="shared" si="526"/>
        <v>14400000</v>
      </c>
    </row>
    <row r="2320" spans="1:13" x14ac:dyDescent="0.45">
      <c r="A2320" s="790">
        <v>22020101</v>
      </c>
      <c r="B2320" s="791">
        <v>70160</v>
      </c>
      <c r="C2320" s="792"/>
      <c r="D2320" s="792" t="s">
        <v>205</v>
      </c>
      <c r="E2320" s="791">
        <v>50610801</v>
      </c>
      <c r="F2320" s="793" t="s">
        <v>29</v>
      </c>
      <c r="G2320" s="311">
        <v>2400000</v>
      </c>
      <c r="H2320" s="311">
        <v>400000</v>
      </c>
      <c r="I2320" s="311"/>
      <c r="J2320" s="311">
        <v>2400000</v>
      </c>
      <c r="K2320" s="311">
        <v>2400000</v>
      </c>
      <c r="L2320" s="311">
        <v>2400000</v>
      </c>
      <c r="M2320" s="789">
        <f t="shared" si="526"/>
        <v>7200000</v>
      </c>
    </row>
    <row r="2321" spans="1:13" x14ac:dyDescent="0.45">
      <c r="A2321" s="790">
        <v>22020102</v>
      </c>
      <c r="B2321" s="791">
        <v>70160</v>
      </c>
      <c r="C2321" s="792"/>
      <c r="D2321" s="792" t="s">
        <v>205</v>
      </c>
      <c r="E2321" s="791">
        <v>50610801</v>
      </c>
      <c r="F2321" s="793" t="s">
        <v>30</v>
      </c>
      <c r="G2321" s="311">
        <v>2400000</v>
      </c>
      <c r="H2321" s="311">
        <v>400000</v>
      </c>
      <c r="I2321" s="311"/>
      <c r="J2321" s="311">
        <v>2400000</v>
      </c>
      <c r="K2321" s="311">
        <v>2400000</v>
      </c>
      <c r="L2321" s="311">
        <v>2400000</v>
      </c>
      <c r="M2321" s="789">
        <f t="shared" si="526"/>
        <v>7200000</v>
      </c>
    </row>
    <row r="2322" spans="1:13" x14ac:dyDescent="0.45">
      <c r="A2322" s="785">
        <v>220203</v>
      </c>
      <c r="B2322" s="786"/>
      <c r="C2322" s="787"/>
      <c r="D2322" s="787"/>
      <c r="E2322" s="786"/>
      <c r="F2322" s="788" t="s">
        <v>37</v>
      </c>
      <c r="G2322" s="358">
        <f>SUM(G2323:G2323)</f>
        <v>4800000</v>
      </c>
      <c r="H2322" s="358">
        <f>SUM(H2323:H2323)</f>
        <v>100000</v>
      </c>
      <c r="I2322" s="358"/>
      <c r="J2322" s="358">
        <f>SUM(J2323:J2323)</f>
        <v>4800000</v>
      </c>
      <c r="K2322" s="358">
        <f>SUM(K2323:K2323)</f>
        <v>4800000</v>
      </c>
      <c r="L2322" s="358">
        <f>SUM(L2323:L2323)</f>
        <v>4800000</v>
      </c>
      <c r="M2322" s="789">
        <f t="shared" si="526"/>
        <v>14400000</v>
      </c>
    </row>
    <row r="2323" spans="1:13" ht="37" x14ac:dyDescent="0.45">
      <c r="A2323" s="790">
        <v>22020301</v>
      </c>
      <c r="B2323" s="791">
        <v>70610</v>
      </c>
      <c r="C2323" s="792"/>
      <c r="D2323" s="792" t="s">
        <v>205</v>
      </c>
      <c r="E2323" s="791">
        <v>50610801</v>
      </c>
      <c r="F2323" s="793" t="s">
        <v>38</v>
      </c>
      <c r="G2323" s="311">
        <v>4800000</v>
      </c>
      <c r="H2323" s="311">
        <v>100000</v>
      </c>
      <c r="I2323" s="311"/>
      <c r="J2323" s="311">
        <v>4800000</v>
      </c>
      <c r="K2323" s="311">
        <v>4800000</v>
      </c>
      <c r="L2323" s="311">
        <v>4800000</v>
      </c>
      <c r="M2323" s="789">
        <f t="shared" si="526"/>
        <v>14400000</v>
      </c>
    </row>
    <row r="2324" spans="1:13" x14ac:dyDescent="0.45">
      <c r="A2324" s="785">
        <v>220204</v>
      </c>
      <c r="B2324" s="786"/>
      <c r="C2324" s="787"/>
      <c r="D2324" s="787"/>
      <c r="E2324" s="786"/>
      <c r="F2324" s="788" t="s">
        <v>42</v>
      </c>
      <c r="G2324" s="358">
        <f>SUM(G2325:G2326)</f>
        <v>10000000</v>
      </c>
      <c r="H2324" s="358">
        <f>SUM(H2325:H2326)</f>
        <v>0</v>
      </c>
      <c r="I2324" s="358"/>
      <c r="J2324" s="358">
        <f>SUM(J2325:J2326)</f>
        <v>10000000</v>
      </c>
      <c r="K2324" s="358">
        <f>SUM(K2325:K2326)</f>
        <v>10000000</v>
      </c>
      <c r="L2324" s="358">
        <f>SUM(L2325:L2326)</f>
        <v>10000000</v>
      </c>
      <c r="M2324" s="789">
        <f t="shared" si="526"/>
        <v>30000000</v>
      </c>
    </row>
    <row r="2325" spans="1:13" x14ac:dyDescent="0.45">
      <c r="A2325" s="790">
        <v>22020402</v>
      </c>
      <c r="B2325" s="791">
        <v>70610</v>
      </c>
      <c r="C2325" s="792"/>
      <c r="D2325" s="792" t="s">
        <v>205</v>
      </c>
      <c r="E2325" s="791">
        <v>50610801</v>
      </c>
      <c r="F2325" s="793" t="s">
        <v>44</v>
      </c>
      <c r="G2325" s="311">
        <v>4000000</v>
      </c>
      <c r="H2325" s="311"/>
      <c r="I2325" s="311"/>
      <c r="J2325" s="311">
        <v>4000000</v>
      </c>
      <c r="K2325" s="311">
        <v>4000000</v>
      </c>
      <c r="L2325" s="311">
        <v>4000000</v>
      </c>
      <c r="M2325" s="789">
        <f t="shared" si="526"/>
        <v>12000000</v>
      </c>
    </row>
    <row r="2326" spans="1:13" x14ac:dyDescent="0.45">
      <c r="A2326" s="790">
        <v>22020404</v>
      </c>
      <c r="B2326" s="791">
        <v>70610</v>
      </c>
      <c r="C2326" s="792"/>
      <c r="D2326" s="792" t="s">
        <v>205</v>
      </c>
      <c r="E2326" s="791">
        <v>50610801</v>
      </c>
      <c r="F2326" s="793" t="s">
        <v>46</v>
      </c>
      <c r="G2326" s="311">
        <v>6000000</v>
      </c>
      <c r="H2326" s="311"/>
      <c r="I2326" s="311"/>
      <c r="J2326" s="311">
        <v>6000000</v>
      </c>
      <c r="K2326" s="311">
        <v>6000000</v>
      </c>
      <c r="L2326" s="311">
        <v>6000000</v>
      </c>
      <c r="M2326" s="789">
        <f t="shared" si="526"/>
        <v>18000000</v>
      </c>
    </row>
    <row r="2327" spans="1:13" x14ac:dyDescent="0.45">
      <c r="A2327" s="785">
        <v>220206</v>
      </c>
      <c r="B2327" s="786"/>
      <c r="C2327" s="787"/>
      <c r="D2327" s="787"/>
      <c r="E2327" s="786"/>
      <c r="F2327" s="788" t="s">
        <v>51</v>
      </c>
      <c r="G2327" s="358">
        <f>SUM(G2328:G2328)</f>
        <v>400000</v>
      </c>
      <c r="H2327" s="358">
        <f>SUM(H2328:H2328)</f>
        <v>0</v>
      </c>
      <c r="I2327" s="358"/>
      <c r="J2327" s="358">
        <f>SUM(J2328:J2328)</f>
        <v>400000</v>
      </c>
      <c r="K2327" s="358">
        <f>SUM(K2328:K2328)</f>
        <v>400000</v>
      </c>
      <c r="L2327" s="358">
        <f>SUM(L2328:L2328)</f>
        <v>400000</v>
      </c>
      <c r="M2327" s="789">
        <f t="shared" si="526"/>
        <v>1200000</v>
      </c>
    </row>
    <row r="2328" spans="1:13" x14ac:dyDescent="0.45">
      <c r="A2328" s="790">
        <v>22020605</v>
      </c>
      <c r="B2328" s="791">
        <v>70610</v>
      </c>
      <c r="C2328" s="792"/>
      <c r="D2328" s="792" t="s">
        <v>205</v>
      </c>
      <c r="E2328" s="791">
        <v>50610801</v>
      </c>
      <c r="F2328" s="793" t="s">
        <v>53</v>
      </c>
      <c r="G2328" s="311">
        <v>400000</v>
      </c>
      <c r="H2328" s="311"/>
      <c r="I2328" s="311"/>
      <c r="J2328" s="311">
        <v>400000</v>
      </c>
      <c r="K2328" s="311">
        <v>400000</v>
      </c>
      <c r="L2328" s="311">
        <v>400000</v>
      </c>
      <c r="M2328" s="789">
        <f t="shared" si="526"/>
        <v>1200000</v>
      </c>
    </row>
    <row r="2329" spans="1:13" x14ac:dyDescent="0.45">
      <c r="A2329" s="795"/>
      <c r="B2329" s="795"/>
      <c r="C2329" s="795"/>
      <c r="D2329" s="795"/>
      <c r="E2329" s="795"/>
      <c r="F2329" s="785" t="s">
        <v>85</v>
      </c>
      <c r="G2329" s="790"/>
      <c r="H2329" s="809"/>
      <c r="I2329" s="797"/>
      <c r="J2329" s="809"/>
      <c r="K2329" s="809"/>
      <c r="L2329" s="809"/>
      <c r="M2329" s="80">
        <f t="shared" ref="M2329:M2335" si="528">SUM(J2329:L2329)</f>
        <v>0</v>
      </c>
    </row>
    <row r="2330" spans="1:13" x14ac:dyDescent="0.45">
      <c r="A2330" s="799"/>
      <c r="B2330" s="799"/>
      <c r="C2330" s="799"/>
      <c r="D2330" s="799"/>
      <c r="E2330" s="799"/>
      <c r="F2330" s="810"/>
      <c r="G2330" s="811"/>
      <c r="H2330" s="812"/>
      <c r="I2330" s="797"/>
      <c r="J2330" s="812"/>
      <c r="K2330" s="812"/>
      <c r="L2330" s="812"/>
      <c r="M2330" s="80">
        <f t="shared" si="528"/>
        <v>0</v>
      </c>
    </row>
    <row r="2331" spans="1:13" x14ac:dyDescent="0.45">
      <c r="A2331" s="799"/>
      <c r="B2331" s="799"/>
      <c r="C2331" s="799"/>
      <c r="D2331" s="799"/>
      <c r="E2331" s="799"/>
      <c r="F2331" s="800" t="s">
        <v>86</v>
      </c>
      <c r="G2331" s="805"/>
      <c r="H2331" s="813"/>
      <c r="I2331" s="805"/>
      <c r="J2331" s="813"/>
      <c r="K2331" s="813"/>
      <c r="L2331" s="813"/>
      <c r="M2331" s="80">
        <f t="shared" si="528"/>
        <v>0</v>
      </c>
    </row>
    <row r="2332" spans="1:13" x14ac:dyDescent="0.45">
      <c r="A2332" s="799"/>
      <c r="B2332" s="799"/>
      <c r="C2332" s="799"/>
      <c r="D2332" s="799"/>
      <c r="E2332" s="799"/>
      <c r="F2332" s="800" t="s">
        <v>87</v>
      </c>
      <c r="G2332" s="805">
        <f>SUM(G2316)</f>
        <v>20000000</v>
      </c>
      <c r="H2332" s="805">
        <f t="shared" ref="H2332:L2332" si="529">SUM(H2316)</f>
        <v>900000</v>
      </c>
      <c r="I2332" s="805">
        <f t="shared" si="529"/>
        <v>0</v>
      </c>
      <c r="J2332" s="805">
        <f t="shared" si="529"/>
        <v>20000000</v>
      </c>
      <c r="K2332" s="805">
        <f t="shared" si="529"/>
        <v>20000000</v>
      </c>
      <c r="L2332" s="805">
        <f t="shared" si="529"/>
        <v>20000000</v>
      </c>
      <c r="M2332" s="80">
        <f t="shared" si="528"/>
        <v>60000000</v>
      </c>
    </row>
    <row r="2333" spans="1:13" x14ac:dyDescent="0.45">
      <c r="A2333" s="799"/>
      <c r="B2333" s="799"/>
      <c r="C2333" s="799"/>
      <c r="D2333" s="799"/>
      <c r="E2333" s="799"/>
      <c r="F2333" s="800" t="s">
        <v>69</v>
      </c>
      <c r="G2333" s="805"/>
      <c r="H2333" s="813"/>
      <c r="I2333" s="805"/>
      <c r="J2333" s="813"/>
      <c r="K2333" s="813"/>
      <c r="L2333" s="813"/>
      <c r="M2333" s="80">
        <f t="shared" si="528"/>
        <v>0</v>
      </c>
    </row>
    <row r="2334" spans="1:13" x14ac:dyDescent="0.45">
      <c r="A2334" s="799"/>
      <c r="B2334" s="799"/>
      <c r="C2334" s="799"/>
      <c r="D2334" s="799"/>
      <c r="E2334" s="799"/>
      <c r="F2334" s="800"/>
      <c r="G2334" s="805"/>
      <c r="H2334" s="813"/>
      <c r="I2334" s="805"/>
      <c r="J2334" s="813"/>
      <c r="K2334" s="813"/>
      <c r="L2334" s="813"/>
      <c r="M2334" s="80">
        <f t="shared" si="528"/>
        <v>0</v>
      </c>
    </row>
    <row r="2335" spans="1:13" x14ac:dyDescent="0.45">
      <c r="A2335" s="799"/>
      <c r="B2335" s="799"/>
      <c r="C2335" s="799"/>
      <c r="D2335" s="799"/>
      <c r="E2335" s="799"/>
      <c r="F2335" s="800" t="s">
        <v>88</v>
      </c>
      <c r="G2335" s="807">
        <f t="shared" ref="G2335:L2335" si="530">SUM(G2331:G2333)</f>
        <v>20000000</v>
      </c>
      <c r="H2335" s="807">
        <f t="shared" si="530"/>
        <v>900000</v>
      </c>
      <c r="I2335" s="807">
        <f t="shared" si="530"/>
        <v>0</v>
      </c>
      <c r="J2335" s="807">
        <f t="shared" si="530"/>
        <v>20000000</v>
      </c>
      <c r="K2335" s="807">
        <f t="shared" si="530"/>
        <v>20000000</v>
      </c>
      <c r="L2335" s="807">
        <f t="shared" si="530"/>
        <v>20000000</v>
      </c>
      <c r="M2335" s="80">
        <f t="shared" si="528"/>
        <v>60000000</v>
      </c>
    </row>
    <row r="2338" spans="1:13" x14ac:dyDescent="0.45">
      <c r="A2338" s="931" t="s">
        <v>0</v>
      </c>
      <c r="B2338" s="931"/>
      <c r="C2338" s="931"/>
      <c r="D2338" s="931"/>
      <c r="E2338" s="931"/>
      <c r="F2338" s="931"/>
      <c r="G2338" s="931"/>
      <c r="H2338" s="931"/>
      <c r="I2338" s="931"/>
      <c r="J2338" s="931"/>
      <c r="K2338" s="931"/>
      <c r="L2338" s="931"/>
      <c r="M2338" s="931"/>
    </row>
    <row r="2339" spans="1:13" x14ac:dyDescent="0.45">
      <c r="A2339" s="930" t="s">
        <v>1412</v>
      </c>
      <c r="B2339" s="930"/>
      <c r="C2339" s="930"/>
      <c r="D2339" s="930"/>
      <c r="E2339" s="930"/>
      <c r="F2339" s="930"/>
      <c r="G2339" s="930"/>
      <c r="H2339" s="930"/>
      <c r="I2339" s="930"/>
      <c r="J2339" s="930"/>
      <c r="K2339" s="930"/>
      <c r="L2339" s="930"/>
      <c r="M2339" s="930"/>
    </row>
    <row r="2340" spans="1:13" ht="74" x14ac:dyDescent="0.45">
      <c r="A2340" s="781" t="s">
        <v>1</v>
      </c>
      <c r="B2340" s="781" t="s">
        <v>2</v>
      </c>
      <c r="C2340" s="781" t="s">
        <v>3</v>
      </c>
      <c r="D2340" s="781" t="s">
        <v>4</v>
      </c>
      <c r="E2340" s="781" t="s">
        <v>5</v>
      </c>
      <c r="F2340" s="783" t="s">
        <v>6</v>
      </c>
      <c r="G2340" s="781" t="s">
        <v>7</v>
      </c>
      <c r="H2340" s="781" t="s">
        <v>8</v>
      </c>
      <c r="I2340" s="781"/>
      <c r="J2340" s="781" t="s">
        <v>9</v>
      </c>
      <c r="K2340" s="781" t="s">
        <v>10</v>
      </c>
      <c r="L2340" s="781" t="s">
        <v>11</v>
      </c>
      <c r="M2340" s="784" t="s">
        <v>12</v>
      </c>
    </row>
    <row r="2341" spans="1:13" x14ac:dyDescent="0.45">
      <c r="A2341" s="790"/>
      <c r="B2341" s="791"/>
      <c r="C2341" s="792"/>
      <c r="D2341" s="792"/>
      <c r="E2341" s="791"/>
      <c r="F2341" s="793"/>
      <c r="G2341" s="311"/>
      <c r="H2341" s="311"/>
      <c r="I2341" s="311"/>
      <c r="J2341" s="311"/>
      <c r="K2341" s="311"/>
      <c r="L2341" s="311"/>
      <c r="M2341" s="81"/>
    </row>
    <row r="2342" spans="1:13" x14ac:dyDescent="0.45">
      <c r="A2342" s="785">
        <v>2</v>
      </c>
      <c r="B2342" s="786"/>
      <c r="C2342" s="787"/>
      <c r="D2342" s="787"/>
      <c r="E2342" s="786"/>
      <c r="F2342" s="788" t="s">
        <v>18</v>
      </c>
      <c r="G2342" s="358">
        <f>G2343+G2352+G2381</f>
        <v>696308393.63999999</v>
      </c>
      <c r="H2342" s="358">
        <f>H2343+H2352+H2381</f>
        <v>172200800</v>
      </c>
      <c r="I2342" s="358"/>
      <c r="J2342" s="358">
        <f>J2343+J2351+J2381</f>
        <v>485984724.8599999</v>
      </c>
      <c r="K2342" s="358">
        <f>K2343+K2351+K2381</f>
        <v>662612897.17999983</v>
      </c>
      <c r="L2342" s="358">
        <f>L2343+L2351+L2381</f>
        <v>759868536.17999983</v>
      </c>
      <c r="M2342" s="789">
        <f>J2342+K2342+L2342</f>
        <v>1908466158.2199996</v>
      </c>
    </row>
    <row r="2343" spans="1:13" x14ac:dyDescent="0.45">
      <c r="A2343" s="785">
        <v>21</v>
      </c>
      <c r="B2343" s="786"/>
      <c r="C2343" s="787"/>
      <c r="D2343" s="787"/>
      <c r="E2343" s="786"/>
      <c r="F2343" s="788" t="s">
        <v>19</v>
      </c>
      <c r="G2343" s="358">
        <v>146308393.63999999</v>
      </c>
      <c r="H2343" s="358">
        <v>0</v>
      </c>
      <c r="I2343" s="358">
        <v>0</v>
      </c>
      <c r="J2343" s="358">
        <v>235984724.85999987</v>
      </c>
      <c r="K2343" s="358">
        <v>312612897.17999983</v>
      </c>
      <c r="L2343" s="358">
        <v>309868536.17999983</v>
      </c>
      <c r="M2343" s="789">
        <f t="shared" ref="M2343:M2379" si="531">J2343+K2343+L2343</f>
        <v>858466158.21999955</v>
      </c>
    </row>
    <row r="2344" spans="1:13" x14ac:dyDescent="0.45">
      <c r="A2344" s="785">
        <v>2101</v>
      </c>
      <c r="B2344" s="786"/>
      <c r="C2344" s="787"/>
      <c r="D2344" s="787"/>
      <c r="E2344" s="786"/>
      <c r="F2344" s="788" t="s">
        <v>20</v>
      </c>
      <c r="G2344" s="358">
        <v>99734809.840000004</v>
      </c>
      <c r="H2344" s="358">
        <v>0</v>
      </c>
      <c r="I2344" s="358"/>
      <c r="J2344" s="358">
        <v>159356552.5399999</v>
      </c>
      <c r="K2344" s="358">
        <v>2744361</v>
      </c>
      <c r="L2344" s="358">
        <v>73883811.319999963</v>
      </c>
      <c r="M2344" s="789">
        <f t="shared" si="531"/>
        <v>235984724.85999987</v>
      </c>
    </row>
    <row r="2345" spans="1:13" x14ac:dyDescent="0.45">
      <c r="A2345" s="785">
        <v>210101</v>
      </c>
      <c r="B2345" s="786"/>
      <c r="C2345" s="787"/>
      <c r="D2345" s="787"/>
      <c r="E2345" s="786"/>
      <c r="F2345" s="788" t="s">
        <v>21</v>
      </c>
      <c r="G2345" s="358">
        <v>99734809.840000004</v>
      </c>
      <c r="H2345" s="358">
        <v>0</v>
      </c>
      <c r="I2345" s="358">
        <v>0</v>
      </c>
      <c r="J2345" s="358">
        <v>159356552.5399999</v>
      </c>
      <c r="K2345" s="358">
        <v>2744361</v>
      </c>
      <c r="L2345" s="358">
        <v>73883811.319999963</v>
      </c>
      <c r="M2345" s="789">
        <f t="shared" si="531"/>
        <v>235984724.85999987</v>
      </c>
    </row>
    <row r="2346" spans="1:13" x14ac:dyDescent="0.45">
      <c r="A2346" s="790">
        <v>21010101</v>
      </c>
      <c r="B2346" s="791"/>
      <c r="C2346" s="792"/>
      <c r="D2346" s="792"/>
      <c r="E2346" s="791"/>
      <c r="F2346" s="793" t="s">
        <v>20</v>
      </c>
      <c r="G2346" s="311">
        <v>99734809.840000004</v>
      </c>
      <c r="H2346" s="311"/>
      <c r="I2346" s="311"/>
      <c r="J2346" s="311">
        <v>159356552.5399999</v>
      </c>
      <c r="K2346" s="311">
        <v>2744361</v>
      </c>
      <c r="L2346" s="311">
        <v>73883811.319999963</v>
      </c>
      <c r="M2346" s="789">
        <f t="shared" si="531"/>
        <v>235984724.85999987</v>
      </c>
    </row>
    <row r="2347" spans="1:13" x14ac:dyDescent="0.45">
      <c r="A2347" s="785">
        <v>2102</v>
      </c>
      <c r="B2347" s="786"/>
      <c r="C2347" s="787"/>
      <c r="D2347" s="787"/>
      <c r="E2347" s="786"/>
      <c r="F2347" s="788" t="s">
        <v>22</v>
      </c>
      <c r="G2347" s="358">
        <v>46573583.799999997</v>
      </c>
      <c r="H2347" s="358">
        <v>0</v>
      </c>
      <c r="I2347" s="358">
        <v>0</v>
      </c>
      <c r="J2347" s="358">
        <v>76628172.319999963</v>
      </c>
      <c r="K2347" s="358">
        <v>309868536.17999983</v>
      </c>
      <c r="L2347" s="358">
        <v>235984724.85999984</v>
      </c>
      <c r="M2347" s="789">
        <f t="shared" si="531"/>
        <v>622481433.35999966</v>
      </c>
    </row>
    <row r="2348" spans="1:13" x14ac:dyDescent="0.45">
      <c r="A2348" s="785">
        <v>210201</v>
      </c>
      <c r="B2348" s="786"/>
      <c r="C2348" s="787"/>
      <c r="D2348" s="787"/>
      <c r="E2348" s="786"/>
      <c r="F2348" s="788" t="s">
        <v>23</v>
      </c>
      <c r="G2348" s="358">
        <v>46573583.799999997</v>
      </c>
      <c r="H2348" s="358">
        <v>0</v>
      </c>
      <c r="I2348" s="358">
        <v>0</v>
      </c>
      <c r="J2348" s="358">
        <v>76628172.319999963</v>
      </c>
      <c r="K2348" s="358">
        <v>309868536.17999983</v>
      </c>
      <c r="L2348" s="358">
        <v>235984724.85999984</v>
      </c>
      <c r="M2348" s="789">
        <f t="shared" si="531"/>
        <v>622481433.35999966</v>
      </c>
    </row>
    <row r="2349" spans="1:13" x14ac:dyDescent="0.45">
      <c r="A2349" s="790">
        <v>21020101</v>
      </c>
      <c r="B2349" s="791"/>
      <c r="C2349" s="792"/>
      <c r="D2349" s="792"/>
      <c r="E2349" s="791"/>
      <c r="F2349" s="793" t="s">
        <v>24</v>
      </c>
      <c r="G2349" s="311">
        <v>44099222.799999997</v>
      </c>
      <c r="H2349" s="311"/>
      <c r="I2349" s="311"/>
      <c r="J2349" s="311">
        <v>73883811.319999963</v>
      </c>
      <c r="K2349" s="311">
        <v>235984724.85999984</v>
      </c>
      <c r="L2349" s="311">
        <v>0</v>
      </c>
      <c r="M2349" s="789">
        <f t="shared" si="531"/>
        <v>309868536.17999983</v>
      </c>
    </row>
    <row r="2350" spans="1:13" x14ac:dyDescent="0.45">
      <c r="A2350" s="790">
        <v>21020102</v>
      </c>
      <c r="B2350" s="791"/>
      <c r="C2350" s="792"/>
      <c r="D2350" s="792"/>
      <c r="E2350" s="791"/>
      <c r="F2350" s="793" t="s">
        <v>25</v>
      </c>
      <c r="G2350" s="311">
        <v>2474361</v>
      </c>
      <c r="H2350" s="311"/>
      <c r="I2350" s="311"/>
      <c r="J2350" s="311">
        <v>2744361</v>
      </c>
      <c r="K2350" s="311">
        <v>73883811.319999963</v>
      </c>
      <c r="L2350" s="311">
        <v>235984724.85999984</v>
      </c>
      <c r="M2350" s="789">
        <f t="shared" si="531"/>
        <v>312612897.17999983</v>
      </c>
    </row>
    <row r="2351" spans="1:13" x14ac:dyDescent="0.45">
      <c r="A2351" s="785">
        <v>22</v>
      </c>
      <c r="B2351" s="786"/>
      <c r="C2351" s="787"/>
      <c r="D2351" s="787"/>
      <c r="E2351" s="786"/>
      <c r="F2351" s="788" t="s">
        <v>26</v>
      </c>
      <c r="G2351" s="358"/>
      <c r="H2351" s="358"/>
      <c r="I2351" s="358"/>
      <c r="J2351" s="358"/>
      <c r="K2351" s="358"/>
      <c r="L2351" s="358"/>
      <c r="M2351" s="789">
        <f t="shared" si="531"/>
        <v>0</v>
      </c>
    </row>
    <row r="2352" spans="1:13" x14ac:dyDescent="0.45">
      <c r="A2352" s="785">
        <v>2202</v>
      </c>
      <c r="B2352" s="786"/>
      <c r="C2352" s="787"/>
      <c r="D2352" s="787"/>
      <c r="E2352" s="786"/>
      <c r="F2352" s="788" t="s">
        <v>27</v>
      </c>
      <c r="G2352" s="358">
        <f>G2353+G2358+G2365+G2369+G2374+G2376</f>
        <v>300000000</v>
      </c>
      <c r="H2352" s="358">
        <f t="shared" ref="H2352:L2352" si="532">H2353+H2358+H2365+H2369+H2374+H2376</f>
        <v>120180800</v>
      </c>
      <c r="I2352" s="358">
        <f t="shared" si="532"/>
        <v>0</v>
      </c>
      <c r="J2352" s="358">
        <f t="shared" si="532"/>
        <v>300000000</v>
      </c>
      <c r="K2352" s="358">
        <f t="shared" si="532"/>
        <v>300000000</v>
      </c>
      <c r="L2352" s="358">
        <f t="shared" si="532"/>
        <v>300000000</v>
      </c>
      <c r="M2352" s="789">
        <f t="shared" si="531"/>
        <v>900000000</v>
      </c>
    </row>
    <row r="2353" spans="1:13" x14ac:dyDescent="0.45">
      <c r="A2353" s="785">
        <v>220201</v>
      </c>
      <c r="B2353" s="786"/>
      <c r="C2353" s="787"/>
      <c r="D2353" s="787"/>
      <c r="E2353" s="786"/>
      <c r="F2353" s="788" t="s">
        <v>28</v>
      </c>
      <c r="G2353" s="358">
        <f t="shared" ref="G2353:L2353" si="533">SUM(G2354:G2357)</f>
        <v>158000000</v>
      </c>
      <c r="H2353" s="358">
        <f t="shared" si="533"/>
        <v>53432800</v>
      </c>
      <c r="I2353" s="358"/>
      <c r="J2353" s="358">
        <f t="shared" si="533"/>
        <v>158000000</v>
      </c>
      <c r="K2353" s="358">
        <f t="shared" si="533"/>
        <v>158000000</v>
      </c>
      <c r="L2353" s="358">
        <f t="shared" si="533"/>
        <v>158000000</v>
      </c>
      <c r="M2353" s="789">
        <f t="shared" si="531"/>
        <v>474000000</v>
      </c>
    </row>
    <row r="2354" spans="1:13" x14ac:dyDescent="0.45">
      <c r="A2354" s="790">
        <v>22020101</v>
      </c>
      <c r="B2354" s="791"/>
      <c r="C2354" s="792"/>
      <c r="D2354" s="792"/>
      <c r="E2354" s="791"/>
      <c r="F2354" s="793" t="s">
        <v>29</v>
      </c>
      <c r="G2354" s="311">
        <v>144000000</v>
      </c>
      <c r="H2354" s="311">
        <v>53432800</v>
      </c>
      <c r="I2354" s="311"/>
      <c r="J2354" s="311">
        <v>150000000</v>
      </c>
      <c r="K2354" s="311">
        <v>150000000</v>
      </c>
      <c r="L2354" s="311">
        <v>150000000</v>
      </c>
      <c r="M2354" s="789">
        <f t="shared" si="531"/>
        <v>450000000</v>
      </c>
    </row>
    <row r="2355" spans="1:13" x14ac:dyDescent="0.45">
      <c r="A2355" s="790">
        <v>22020102</v>
      </c>
      <c r="B2355" s="791"/>
      <c r="C2355" s="792"/>
      <c r="D2355" s="792"/>
      <c r="E2355" s="791"/>
      <c r="F2355" s="793" t="s">
        <v>30</v>
      </c>
      <c r="G2355" s="311">
        <v>4000000</v>
      </c>
      <c r="H2355" s="311"/>
      <c r="I2355" s="311"/>
      <c r="J2355" s="311">
        <v>2000000</v>
      </c>
      <c r="K2355" s="311">
        <v>2000000</v>
      </c>
      <c r="L2355" s="311">
        <v>2000000</v>
      </c>
      <c r="M2355" s="789">
        <f t="shared" si="531"/>
        <v>6000000</v>
      </c>
    </row>
    <row r="2356" spans="1:13" ht="37" x14ac:dyDescent="0.45">
      <c r="A2356" s="790">
        <v>22020103</v>
      </c>
      <c r="B2356" s="791"/>
      <c r="C2356" s="792"/>
      <c r="D2356" s="792"/>
      <c r="E2356" s="791"/>
      <c r="F2356" s="793" t="s">
        <v>219</v>
      </c>
      <c r="G2356" s="311">
        <v>8000000</v>
      </c>
      <c r="H2356" s="311"/>
      <c r="I2356" s="311"/>
      <c r="J2356" s="311">
        <v>4000000</v>
      </c>
      <c r="K2356" s="311">
        <v>4000000</v>
      </c>
      <c r="L2356" s="311">
        <v>4000000</v>
      </c>
      <c r="M2356" s="789">
        <f t="shared" si="531"/>
        <v>12000000</v>
      </c>
    </row>
    <row r="2357" spans="1:13" ht="37" x14ac:dyDescent="0.45">
      <c r="A2357" s="790">
        <v>22020104</v>
      </c>
      <c r="B2357" s="791"/>
      <c r="C2357" s="792"/>
      <c r="D2357" s="792"/>
      <c r="E2357" s="791"/>
      <c r="F2357" s="793" t="s">
        <v>220</v>
      </c>
      <c r="G2357" s="311">
        <v>2000000</v>
      </c>
      <c r="H2357" s="311"/>
      <c r="I2357" s="311"/>
      <c r="J2357" s="311">
        <v>2000000</v>
      </c>
      <c r="K2357" s="311">
        <v>2000000</v>
      </c>
      <c r="L2357" s="311">
        <v>2000000</v>
      </c>
      <c r="M2357" s="789">
        <f t="shared" si="531"/>
        <v>6000000</v>
      </c>
    </row>
    <row r="2358" spans="1:13" x14ac:dyDescent="0.45">
      <c r="A2358" s="785">
        <v>220202</v>
      </c>
      <c r="B2358" s="786"/>
      <c r="C2358" s="787"/>
      <c r="D2358" s="787"/>
      <c r="E2358" s="786"/>
      <c r="F2358" s="788" t="s">
        <v>31</v>
      </c>
      <c r="G2358" s="358">
        <f>SUM(G2359:G2364)</f>
        <v>11000000</v>
      </c>
      <c r="H2358" s="358">
        <f>SUM(H2359:H2364)</f>
        <v>0</v>
      </c>
      <c r="I2358" s="358"/>
      <c r="J2358" s="358">
        <f>SUM(J2359:J2364)</f>
        <v>13000000</v>
      </c>
      <c r="K2358" s="358">
        <f>SUM(K2359:K2364)</f>
        <v>13000000</v>
      </c>
      <c r="L2358" s="358">
        <f>SUM(L2359:L2364)</f>
        <v>13000000</v>
      </c>
      <c r="M2358" s="789">
        <f t="shared" si="531"/>
        <v>39000000</v>
      </c>
    </row>
    <row r="2359" spans="1:13" x14ac:dyDescent="0.45">
      <c r="A2359" s="790">
        <v>22020201</v>
      </c>
      <c r="B2359" s="791"/>
      <c r="C2359" s="792"/>
      <c r="D2359" s="792"/>
      <c r="E2359" s="791"/>
      <c r="F2359" s="793" t="s">
        <v>32</v>
      </c>
      <c r="G2359" s="311">
        <v>3000000</v>
      </c>
      <c r="H2359" s="311"/>
      <c r="I2359" s="311"/>
      <c r="J2359" s="311">
        <v>3000000</v>
      </c>
      <c r="K2359" s="311">
        <v>3000000</v>
      </c>
      <c r="L2359" s="311">
        <v>3000000</v>
      </c>
      <c r="M2359" s="789">
        <f t="shared" si="531"/>
        <v>9000000</v>
      </c>
    </row>
    <row r="2360" spans="1:13" x14ac:dyDescent="0.45">
      <c r="A2360" s="790">
        <v>22020202</v>
      </c>
      <c r="B2360" s="791"/>
      <c r="C2360" s="792"/>
      <c r="D2360" s="792"/>
      <c r="E2360" s="791"/>
      <c r="F2360" s="793" t="s">
        <v>33</v>
      </c>
      <c r="G2360" s="311">
        <v>2000000</v>
      </c>
      <c r="H2360" s="311"/>
      <c r="I2360" s="311"/>
      <c r="J2360" s="311">
        <v>2000000</v>
      </c>
      <c r="K2360" s="311">
        <v>2000000</v>
      </c>
      <c r="L2360" s="311">
        <v>2000000</v>
      </c>
      <c r="M2360" s="789">
        <f t="shared" si="531"/>
        <v>6000000</v>
      </c>
    </row>
    <row r="2361" spans="1:13" x14ac:dyDescent="0.45">
      <c r="A2361" s="790">
        <v>22020203</v>
      </c>
      <c r="B2361" s="791"/>
      <c r="C2361" s="792"/>
      <c r="D2361" s="792"/>
      <c r="E2361" s="791"/>
      <c r="F2361" s="793" t="s">
        <v>34</v>
      </c>
      <c r="G2361" s="311">
        <v>2000000</v>
      </c>
      <c r="H2361" s="311"/>
      <c r="I2361" s="311"/>
      <c r="J2361" s="311">
        <v>2000000</v>
      </c>
      <c r="K2361" s="311">
        <v>2000000</v>
      </c>
      <c r="L2361" s="311">
        <v>2000000</v>
      </c>
      <c r="M2361" s="789">
        <f t="shared" si="531"/>
        <v>6000000</v>
      </c>
    </row>
    <row r="2362" spans="1:13" x14ac:dyDescent="0.45">
      <c r="A2362" s="790">
        <v>22020204</v>
      </c>
      <c r="B2362" s="791"/>
      <c r="C2362" s="792"/>
      <c r="D2362" s="792"/>
      <c r="E2362" s="791"/>
      <c r="F2362" s="793" t="s">
        <v>316</v>
      </c>
      <c r="G2362" s="311"/>
      <c r="H2362" s="311"/>
      <c r="I2362" s="311"/>
      <c r="J2362" s="311">
        <v>2000000</v>
      </c>
      <c r="K2362" s="311">
        <v>2000000</v>
      </c>
      <c r="L2362" s="311">
        <v>2000000</v>
      </c>
      <c r="M2362" s="789">
        <f t="shared" si="531"/>
        <v>6000000</v>
      </c>
    </row>
    <row r="2363" spans="1:13" x14ac:dyDescent="0.45">
      <c r="A2363" s="790">
        <v>22020205</v>
      </c>
      <c r="B2363" s="791"/>
      <c r="C2363" s="792"/>
      <c r="D2363" s="792"/>
      <c r="E2363" s="791"/>
      <c r="F2363" s="793" t="s">
        <v>35</v>
      </c>
      <c r="G2363" s="311">
        <v>2000000</v>
      </c>
      <c r="H2363" s="311"/>
      <c r="I2363" s="311"/>
      <c r="J2363" s="311">
        <v>2000000</v>
      </c>
      <c r="K2363" s="311">
        <v>2000000</v>
      </c>
      <c r="L2363" s="311">
        <v>2000000</v>
      </c>
      <c r="M2363" s="789">
        <f t="shared" si="531"/>
        <v>6000000</v>
      </c>
    </row>
    <row r="2364" spans="1:13" x14ac:dyDescent="0.45">
      <c r="A2364" s="790">
        <v>22020206</v>
      </c>
      <c r="B2364" s="791"/>
      <c r="C2364" s="792"/>
      <c r="D2364" s="792"/>
      <c r="E2364" s="791"/>
      <c r="F2364" s="793" t="s">
        <v>36</v>
      </c>
      <c r="G2364" s="311">
        <v>2000000</v>
      </c>
      <c r="H2364" s="311"/>
      <c r="I2364" s="311"/>
      <c r="J2364" s="311">
        <v>2000000</v>
      </c>
      <c r="K2364" s="311">
        <v>2000000</v>
      </c>
      <c r="L2364" s="311">
        <v>2000000</v>
      </c>
      <c r="M2364" s="789">
        <f t="shared" si="531"/>
        <v>6000000</v>
      </c>
    </row>
    <row r="2365" spans="1:13" x14ac:dyDescent="0.45">
      <c r="A2365" s="785">
        <v>220203</v>
      </c>
      <c r="B2365" s="786"/>
      <c r="C2365" s="787"/>
      <c r="D2365" s="787"/>
      <c r="E2365" s="786"/>
      <c r="F2365" s="788" t="s">
        <v>37</v>
      </c>
      <c r="G2365" s="358">
        <f>SUM(G2366:G2368)</f>
        <v>92000000</v>
      </c>
      <c r="H2365" s="358">
        <f>SUM(H2366:H2368)</f>
        <v>66748000</v>
      </c>
      <c r="I2365" s="358"/>
      <c r="J2365" s="358">
        <f>SUM(J2366:J2368)</f>
        <v>103000000</v>
      </c>
      <c r="K2365" s="358">
        <f>SUM(K2366:K2368)</f>
        <v>103000000</v>
      </c>
      <c r="L2365" s="358">
        <f>SUM(L2366:L2368)</f>
        <v>103000000</v>
      </c>
      <c r="M2365" s="789">
        <f t="shared" si="531"/>
        <v>309000000</v>
      </c>
    </row>
    <row r="2366" spans="1:13" ht="37" x14ac:dyDescent="0.45">
      <c r="A2366" s="790">
        <v>22020301</v>
      </c>
      <c r="B2366" s="791"/>
      <c r="C2366" s="792"/>
      <c r="D2366" s="792"/>
      <c r="E2366" s="791"/>
      <c r="F2366" s="793" t="s">
        <v>38</v>
      </c>
      <c r="G2366" s="311">
        <v>2000000</v>
      </c>
      <c r="H2366" s="311"/>
      <c r="I2366" s="311"/>
      <c r="J2366" s="311">
        <v>3000000</v>
      </c>
      <c r="K2366" s="311">
        <v>3000000</v>
      </c>
      <c r="L2366" s="311">
        <v>3000000</v>
      </c>
      <c r="M2366" s="789">
        <f t="shared" si="531"/>
        <v>9000000</v>
      </c>
    </row>
    <row r="2367" spans="1:13" x14ac:dyDescent="0.45">
      <c r="A2367" s="790">
        <v>22020305</v>
      </c>
      <c r="B2367" s="791"/>
      <c r="C2367" s="792"/>
      <c r="D2367" s="792"/>
      <c r="E2367" s="791"/>
      <c r="F2367" s="793" t="s">
        <v>41</v>
      </c>
      <c r="G2367" s="311">
        <v>50000000</v>
      </c>
      <c r="H2367" s="311">
        <v>40000000</v>
      </c>
      <c r="I2367" s="311"/>
      <c r="J2367" s="311">
        <v>60000000</v>
      </c>
      <c r="K2367" s="311">
        <v>60000000</v>
      </c>
      <c r="L2367" s="311">
        <v>60000000</v>
      </c>
      <c r="M2367" s="789">
        <f t="shared" si="531"/>
        <v>180000000</v>
      </c>
    </row>
    <row r="2368" spans="1:13" x14ac:dyDescent="0.45">
      <c r="A2368" s="790">
        <v>22020306</v>
      </c>
      <c r="B2368" s="791"/>
      <c r="C2368" s="792"/>
      <c r="D2368" s="792"/>
      <c r="E2368" s="791"/>
      <c r="F2368" s="793" t="s">
        <v>314</v>
      </c>
      <c r="G2368" s="311">
        <v>40000000</v>
      </c>
      <c r="H2368" s="311">
        <v>26748000</v>
      </c>
      <c r="I2368" s="311"/>
      <c r="J2368" s="311">
        <v>40000000</v>
      </c>
      <c r="K2368" s="311">
        <v>40000000</v>
      </c>
      <c r="L2368" s="311">
        <v>40000000</v>
      </c>
      <c r="M2368" s="789">
        <f t="shared" si="531"/>
        <v>120000000</v>
      </c>
    </row>
    <row r="2369" spans="1:13" x14ac:dyDescent="0.45">
      <c r="A2369" s="785">
        <v>220204</v>
      </c>
      <c r="B2369" s="786"/>
      <c r="C2369" s="787"/>
      <c r="D2369" s="787"/>
      <c r="E2369" s="786"/>
      <c r="F2369" s="788" t="s">
        <v>42</v>
      </c>
      <c r="G2369" s="358">
        <f>SUM(G2370:G2373)</f>
        <v>25000000</v>
      </c>
      <c r="H2369" s="358">
        <f>SUM(H2370:H2373)</f>
        <v>0</v>
      </c>
      <c r="I2369" s="358"/>
      <c r="J2369" s="358">
        <f>SUM(J2370:J2373)</f>
        <v>15000000</v>
      </c>
      <c r="K2369" s="358">
        <f>SUM(K2370:K2373)</f>
        <v>15000000</v>
      </c>
      <c r="L2369" s="358">
        <f>SUM(L2370:L2373)</f>
        <v>15000000</v>
      </c>
      <c r="M2369" s="789">
        <f t="shared" si="531"/>
        <v>45000000</v>
      </c>
    </row>
    <row r="2370" spans="1:13" x14ac:dyDescent="0.45">
      <c r="A2370" s="790">
        <v>22020402</v>
      </c>
      <c r="B2370" s="791"/>
      <c r="C2370" s="792"/>
      <c r="D2370" s="792"/>
      <c r="E2370" s="791"/>
      <c r="F2370" s="793" t="s">
        <v>44</v>
      </c>
      <c r="G2370" s="311">
        <v>5000000</v>
      </c>
      <c r="H2370" s="311"/>
      <c r="I2370" s="311"/>
      <c r="J2370" s="311">
        <v>3000000</v>
      </c>
      <c r="K2370" s="311">
        <v>3000000</v>
      </c>
      <c r="L2370" s="311">
        <v>3000000</v>
      </c>
      <c r="M2370" s="789">
        <f t="shared" si="531"/>
        <v>9000000</v>
      </c>
    </row>
    <row r="2371" spans="1:13" x14ac:dyDescent="0.45">
      <c r="A2371" s="790">
        <v>22020404</v>
      </c>
      <c r="B2371" s="791"/>
      <c r="C2371" s="792"/>
      <c r="D2371" s="792"/>
      <c r="E2371" s="791"/>
      <c r="F2371" s="793" t="s">
        <v>46</v>
      </c>
      <c r="G2371" s="311">
        <v>5000000</v>
      </c>
      <c r="H2371" s="311"/>
      <c r="I2371" s="311"/>
      <c r="J2371" s="311">
        <v>4000000</v>
      </c>
      <c r="K2371" s="311">
        <v>4000000</v>
      </c>
      <c r="L2371" s="311">
        <v>4000000</v>
      </c>
      <c r="M2371" s="789">
        <f t="shared" si="531"/>
        <v>12000000</v>
      </c>
    </row>
    <row r="2372" spans="1:13" x14ac:dyDescent="0.45">
      <c r="A2372" s="790">
        <v>22020405</v>
      </c>
      <c r="B2372" s="791"/>
      <c r="C2372" s="792"/>
      <c r="D2372" s="792"/>
      <c r="E2372" s="791"/>
      <c r="F2372" s="793" t="s">
        <v>47</v>
      </c>
      <c r="G2372" s="311">
        <v>5000000</v>
      </c>
      <c r="H2372" s="311"/>
      <c r="I2372" s="311"/>
      <c r="J2372" s="311">
        <v>3000000</v>
      </c>
      <c r="K2372" s="311">
        <v>3000000</v>
      </c>
      <c r="L2372" s="311">
        <v>3000000</v>
      </c>
      <c r="M2372" s="789">
        <f t="shared" si="531"/>
        <v>9000000</v>
      </c>
    </row>
    <row r="2373" spans="1:13" x14ac:dyDescent="0.45">
      <c r="A2373" s="790">
        <v>22020406</v>
      </c>
      <c r="B2373" s="791"/>
      <c r="C2373" s="792"/>
      <c r="D2373" s="792"/>
      <c r="E2373" s="791"/>
      <c r="F2373" s="793" t="s">
        <v>48</v>
      </c>
      <c r="G2373" s="311">
        <v>10000000</v>
      </c>
      <c r="H2373" s="311"/>
      <c r="I2373" s="311"/>
      <c r="J2373" s="311">
        <v>5000000</v>
      </c>
      <c r="K2373" s="311">
        <v>5000000</v>
      </c>
      <c r="L2373" s="311">
        <v>5000000</v>
      </c>
      <c r="M2373" s="789">
        <f t="shared" si="531"/>
        <v>15000000</v>
      </c>
    </row>
    <row r="2374" spans="1:13" x14ac:dyDescent="0.45">
      <c r="A2374" s="785">
        <v>220208</v>
      </c>
      <c r="B2374" s="786"/>
      <c r="C2374" s="787"/>
      <c r="D2374" s="787"/>
      <c r="E2374" s="786"/>
      <c r="F2374" s="788" t="s">
        <v>54</v>
      </c>
      <c r="G2374" s="358">
        <f>SUM(G2375:G2375)</f>
        <v>8000000</v>
      </c>
      <c r="H2374" s="358">
        <f>SUM(H2375:H2375)</f>
        <v>0</v>
      </c>
      <c r="I2374" s="358"/>
      <c r="J2374" s="358">
        <f>SUM(J2375:J2375)</f>
        <v>6000000</v>
      </c>
      <c r="K2374" s="358">
        <f>SUM(K2375:K2375)</f>
        <v>6000000</v>
      </c>
      <c r="L2374" s="358">
        <f>SUM(L2375:L2375)</f>
        <v>6000000</v>
      </c>
      <c r="M2374" s="789">
        <f t="shared" si="531"/>
        <v>18000000</v>
      </c>
    </row>
    <row r="2375" spans="1:13" x14ac:dyDescent="0.45">
      <c r="A2375" s="790">
        <v>22020803</v>
      </c>
      <c r="B2375" s="791"/>
      <c r="C2375" s="792"/>
      <c r="D2375" s="792"/>
      <c r="E2375" s="791"/>
      <c r="F2375" s="793" t="s">
        <v>56</v>
      </c>
      <c r="G2375" s="311">
        <v>8000000</v>
      </c>
      <c r="H2375" s="311"/>
      <c r="I2375" s="311"/>
      <c r="J2375" s="311">
        <v>6000000</v>
      </c>
      <c r="K2375" s="311">
        <v>6000000</v>
      </c>
      <c r="L2375" s="311">
        <v>6000000</v>
      </c>
      <c r="M2375" s="789">
        <f t="shared" si="531"/>
        <v>18000000</v>
      </c>
    </row>
    <row r="2376" spans="1:13" x14ac:dyDescent="0.45">
      <c r="A2376" s="785">
        <v>220210</v>
      </c>
      <c r="B2376" s="786"/>
      <c r="C2376" s="787"/>
      <c r="D2376" s="787"/>
      <c r="E2376" s="786"/>
      <c r="F2376" s="788" t="s">
        <v>57</v>
      </c>
      <c r="G2376" s="358">
        <f>SUM(G2377:G2379)</f>
        <v>6000000</v>
      </c>
      <c r="H2376" s="358">
        <f>SUM(H2377:H2379)</f>
        <v>0</v>
      </c>
      <c r="I2376" s="358"/>
      <c r="J2376" s="358">
        <f>SUM(J2377:J2379)</f>
        <v>5000000</v>
      </c>
      <c r="K2376" s="358">
        <f>SUM(K2377:K2379)</f>
        <v>5000000</v>
      </c>
      <c r="L2376" s="358">
        <f>SUM(L2377:L2379)</f>
        <v>5000000</v>
      </c>
      <c r="M2376" s="789">
        <f t="shared" si="531"/>
        <v>15000000</v>
      </c>
    </row>
    <row r="2377" spans="1:13" x14ac:dyDescent="0.45">
      <c r="A2377" s="790">
        <v>22021001</v>
      </c>
      <c r="B2377" s="791"/>
      <c r="C2377" s="792"/>
      <c r="D2377" s="792"/>
      <c r="E2377" s="791"/>
      <c r="F2377" s="793" t="s">
        <v>58</v>
      </c>
      <c r="G2377" s="311">
        <v>3000000</v>
      </c>
      <c r="H2377" s="311"/>
      <c r="I2377" s="311"/>
      <c r="J2377" s="311">
        <v>2000000</v>
      </c>
      <c r="K2377" s="311">
        <v>2000000</v>
      </c>
      <c r="L2377" s="311">
        <v>2000000</v>
      </c>
      <c r="M2377" s="789">
        <f t="shared" si="531"/>
        <v>6000000</v>
      </c>
    </row>
    <row r="2378" spans="1:13" x14ac:dyDescent="0.45">
      <c r="A2378" s="790">
        <v>22021006</v>
      </c>
      <c r="B2378" s="791"/>
      <c r="C2378" s="792"/>
      <c r="D2378" s="792"/>
      <c r="E2378" s="791"/>
      <c r="F2378" s="793" t="s">
        <v>62</v>
      </c>
      <c r="G2378" s="311">
        <v>2000000</v>
      </c>
      <c r="H2378" s="311"/>
      <c r="I2378" s="311"/>
      <c r="J2378" s="311">
        <v>2000000</v>
      </c>
      <c r="K2378" s="311">
        <v>2000000</v>
      </c>
      <c r="L2378" s="311">
        <v>2000000</v>
      </c>
      <c r="M2378" s="789">
        <f t="shared" si="531"/>
        <v>6000000</v>
      </c>
    </row>
    <row r="2379" spans="1:13" ht="37" x14ac:dyDescent="0.45">
      <c r="A2379" s="790">
        <v>22021014</v>
      </c>
      <c r="B2379" s="791"/>
      <c r="C2379" s="792"/>
      <c r="D2379" s="792"/>
      <c r="E2379" s="791"/>
      <c r="F2379" s="793" t="s">
        <v>224</v>
      </c>
      <c r="G2379" s="311">
        <v>1000000</v>
      </c>
      <c r="H2379" s="311"/>
      <c r="I2379" s="311"/>
      <c r="J2379" s="311">
        <v>1000000</v>
      </c>
      <c r="K2379" s="311">
        <v>1000000</v>
      </c>
      <c r="L2379" s="311">
        <v>1000000</v>
      </c>
      <c r="M2379" s="789">
        <f t="shared" si="531"/>
        <v>3000000</v>
      </c>
    </row>
    <row r="2380" spans="1:13" x14ac:dyDescent="0.45">
      <c r="A2380" s="785"/>
      <c r="B2380" s="786"/>
      <c r="C2380" s="787"/>
      <c r="D2380" s="787"/>
      <c r="E2380" s="786"/>
      <c r="F2380" s="788"/>
      <c r="G2380" s="311"/>
      <c r="H2380" s="311"/>
      <c r="I2380" s="311"/>
      <c r="J2380" s="311"/>
      <c r="K2380" s="311"/>
      <c r="L2380" s="311"/>
      <c r="M2380" s="81"/>
    </row>
    <row r="2381" spans="1:13" x14ac:dyDescent="0.45">
      <c r="A2381" s="785">
        <v>23</v>
      </c>
      <c r="B2381" s="786"/>
      <c r="C2381" s="787"/>
      <c r="D2381" s="787"/>
      <c r="E2381" s="786"/>
      <c r="F2381" s="788" t="s">
        <v>69</v>
      </c>
      <c r="G2381" s="358">
        <f>G2382+G2391+G2396</f>
        <v>250000000</v>
      </c>
      <c r="H2381" s="358">
        <f t="shared" ref="H2381:L2381" si="534">H2382+H2391+H2396</f>
        <v>52020000</v>
      </c>
      <c r="I2381" s="358">
        <f t="shared" si="534"/>
        <v>0</v>
      </c>
      <c r="J2381" s="358">
        <f t="shared" si="534"/>
        <v>250000000</v>
      </c>
      <c r="K2381" s="358">
        <f t="shared" si="534"/>
        <v>350000000</v>
      </c>
      <c r="L2381" s="358">
        <f t="shared" si="534"/>
        <v>450000000</v>
      </c>
      <c r="M2381" s="789">
        <f t="shared" ref="M2381:M2401" si="535">J2381+K2381+L2381</f>
        <v>1050000000</v>
      </c>
    </row>
    <row r="2382" spans="1:13" x14ac:dyDescent="0.45">
      <c r="A2382" s="785">
        <v>2301</v>
      </c>
      <c r="B2382" s="786"/>
      <c r="C2382" s="787"/>
      <c r="D2382" s="787"/>
      <c r="E2382" s="786"/>
      <c r="F2382" s="788" t="s">
        <v>70</v>
      </c>
      <c r="G2382" s="358">
        <f>G2383</f>
        <v>53000000</v>
      </c>
      <c r="H2382" s="358">
        <f t="shared" ref="H2382:L2382" si="536">H2383</f>
        <v>28020000</v>
      </c>
      <c r="I2382" s="358"/>
      <c r="J2382" s="358">
        <f t="shared" si="536"/>
        <v>71000000</v>
      </c>
      <c r="K2382" s="358">
        <f t="shared" si="536"/>
        <v>78000000</v>
      </c>
      <c r="L2382" s="358">
        <f t="shared" si="536"/>
        <v>114000000</v>
      </c>
      <c r="M2382" s="789">
        <f t="shared" si="535"/>
        <v>263000000</v>
      </c>
    </row>
    <row r="2383" spans="1:13" x14ac:dyDescent="0.45">
      <c r="A2383" s="785">
        <v>230101</v>
      </c>
      <c r="B2383" s="786"/>
      <c r="C2383" s="787"/>
      <c r="D2383" s="787"/>
      <c r="E2383" s="786"/>
      <c r="F2383" s="788" t="s">
        <v>71</v>
      </c>
      <c r="G2383" s="358">
        <f>SUM(G2384:G2390)</f>
        <v>53000000</v>
      </c>
      <c r="H2383" s="358">
        <f>SUM(H2384:H2390)</f>
        <v>28020000</v>
      </c>
      <c r="I2383" s="358"/>
      <c r="J2383" s="358">
        <f>SUM(J2384:J2390)</f>
        <v>71000000</v>
      </c>
      <c r="K2383" s="358">
        <f>SUM(K2384:K2390)</f>
        <v>78000000</v>
      </c>
      <c r="L2383" s="358">
        <f>SUM(L2384:L2390)</f>
        <v>114000000</v>
      </c>
      <c r="M2383" s="789">
        <f t="shared" si="535"/>
        <v>263000000</v>
      </c>
    </row>
    <row r="2384" spans="1:13" x14ac:dyDescent="0.45">
      <c r="A2384" s="790">
        <v>23010108</v>
      </c>
      <c r="B2384" s="791"/>
      <c r="C2384" s="792"/>
      <c r="D2384" s="792"/>
      <c r="E2384" s="791"/>
      <c r="F2384" s="793" t="s">
        <v>230</v>
      </c>
      <c r="G2384" s="311">
        <v>25000000</v>
      </c>
      <c r="H2384" s="311">
        <v>25000000</v>
      </c>
      <c r="I2384" s="311"/>
      <c r="J2384" s="311">
        <v>50000000</v>
      </c>
      <c r="K2384" s="311">
        <v>42000000</v>
      </c>
      <c r="L2384" s="311">
        <v>65000000</v>
      </c>
      <c r="M2384" s="789">
        <f t="shared" si="535"/>
        <v>157000000</v>
      </c>
    </row>
    <row r="2385" spans="1:13" ht="37" x14ac:dyDescent="0.45">
      <c r="A2385" s="790">
        <v>23010112</v>
      </c>
      <c r="B2385" s="791"/>
      <c r="C2385" s="792"/>
      <c r="D2385" s="792"/>
      <c r="E2385" s="791"/>
      <c r="F2385" s="793" t="s">
        <v>232</v>
      </c>
      <c r="G2385" s="311">
        <v>15000000</v>
      </c>
      <c r="H2385" s="311">
        <v>3020000</v>
      </c>
      <c r="I2385" s="311"/>
      <c r="J2385" s="311">
        <v>7000000</v>
      </c>
      <c r="K2385" s="311">
        <v>14000000</v>
      </c>
      <c r="L2385" s="311">
        <v>17000000</v>
      </c>
      <c r="M2385" s="789">
        <f t="shared" si="535"/>
        <v>38000000</v>
      </c>
    </row>
    <row r="2386" spans="1:13" x14ac:dyDescent="0.45">
      <c r="A2386" s="790">
        <v>23010113</v>
      </c>
      <c r="B2386" s="791"/>
      <c r="C2386" s="792"/>
      <c r="D2386" s="792"/>
      <c r="E2386" s="791"/>
      <c r="F2386" s="793" t="s">
        <v>233</v>
      </c>
      <c r="G2386" s="311">
        <v>5000000</v>
      </c>
      <c r="H2386" s="311"/>
      <c r="I2386" s="311"/>
      <c r="J2386" s="311">
        <v>3500000</v>
      </c>
      <c r="K2386" s="311">
        <v>6000000</v>
      </c>
      <c r="L2386" s="311">
        <v>8000000</v>
      </c>
      <c r="M2386" s="789">
        <f t="shared" si="535"/>
        <v>17500000</v>
      </c>
    </row>
    <row r="2387" spans="1:13" x14ac:dyDescent="0.45">
      <c r="A2387" s="790">
        <v>23010114</v>
      </c>
      <c r="B2387" s="791"/>
      <c r="C2387" s="792"/>
      <c r="D2387" s="792"/>
      <c r="E2387" s="791"/>
      <c r="F2387" s="793" t="s">
        <v>234</v>
      </c>
      <c r="G2387" s="311">
        <v>1000000</v>
      </c>
      <c r="H2387" s="311"/>
      <c r="I2387" s="311"/>
      <c r="J2387" s="311">
        <v>3500000</v>
      </c>
      <c r="K2387" s="311">
        <v>3000000</v>
      </c>
      <c r="L2387" s="311">
        <v>5000000</v>
      </c>
      <c r="M2387" s="789">
        <f t="shared" si="535"/>
        <v>11500000</v>
      </c>
    </row>
    <row r="2388" spans="1:13" x14ac:dyDescent="0.45">
      <c r="A2388" s="790">
        <v>23010115</v>
      </c>
      <c r="B2388" s="791"/>
      <c r="C2388" s="792"/>
      <c r="D2388" s="792"/>
      <c r="E2388" s="791"/>
      <c r="F2388" s="793" t="s">
        <v>235</v>
      </c>
      <c r="G2388" s="311">
        <v>2000000</v>
      </c>
      <c r="H2388" s="311"/>
      <c r="I2388" s="311"/>
      <c r="J2388" s="311">
        <v>2000000</v>
      </c>
      <c r="K2388" s="311">
        <v>3000000</v>
      </c>
      <c r="L2388" s="311">
        <v>5000000</v>
      </c>
      <c r="M2388" s="789">
        <f t="shared" si="535"/>
        <v>10000000</v>
      </c>
    </row>
    <row r="2389" spans="1:13" x14ac:dyDescent="0.45">
      <c r="A2389" s="790">
        <v>23010119</v>
      </c>
      <c r="B2389" s="791"/>
      <c r="C2389" s="792"/>
      <c r="D2389" s="792"/>
      <c r="E2389" s="791"/>
      <c r="F2389" s="793" t="s">
        <v>286</v>
      </c>
      <c r="G2389" s="311">
        <v>4000000</v>
      </c>
      <c r="H2389" s="311"/>
      <c r="I2389" s="311"/>
      <c r="J2389" s="311">
        <v>3000000</v>
      </c>
      <c r="K2389" s="311">
        <v>7000000</v>
      </c>
      <c r="L2389" s="311">
        <v>10000000</v>
      </c>
      <c r="M2389" s="789">
        <f t="shared" si="535"/>
        <v>20000000</v>
      </c>
    </row>
    <row r="2390" spans="1:13" x14ac:dyDescent="0.45">
      <c r="A2390" s="790">
        <v>23010123</v>
      </c>
      <c r="B2390" s="791"/>
      <c r="C2390" s="792"/>
      <c r="D2390" s="792"/>
      <c r="E2390" s="791"/>
      <c r="F2390" s="793" t="s">
        <v>288</v>
      </c>
      <c r="G2390" s="311">
        <v>1000000</v>
      </c>
      <c r="H2390" s="311"/>
      <c r="I2390" s="311"/>
      <c r="J2390" s="311">
        <v>2000000</v>
      </c>
      <c r="K2390" s="311">
        <v>3000000</v>
      </c>
      <c r="L2390" s="311">
        <v>4000000</v>
      </c>
      <c r="M2390" s="789">
        <f t="shared" si="535"/>
        <v>9000000</v>
      </c>
    </row>
    <row r="2391" spans="1:13" x14ac:dyDescent="0.45">
      <c r="A2391" s="785">
        <v>2302</v>
      </c>
      <c r="B2391" s="786"/>
      <c r="C2391" s="787"/>
      <c r="D2391" s="787"/>
      <c r="E2391" s="786"/>
      <c r="F2391" s="825" t="s">
        <v>73</v>
      </c>
      <c r="G2391" s="358">
        <f t="shared" ref="G2391:L2391" si="537">G2392</f>
        <v>143000000</v>
      </c>
      <c r="H2391" s="358">
        <f t="shared" si="537"/>
        <v>0</v>
      </c>
      <c r="I2391" s="358"/>
      <c r="J2391" s="358">
        <f t="shared" si="537"/>
        <v>122000000</v>
      </c>
      <c r="K2391" s="358">
        <f t="shared" si="537"/>
        <v>199000000</v>
      </c>
      <c r="L2391" s="358">
        <f t="shared" si="537"/>
        <v>225000000</v>
      </c>
      <c r="M2391" s="789">
        <f t="shared" si="535"/>
        <v>546000000</v>
      </c>
    </row>
    <row r="2392" spans="1:13" ht="37" x14ac:dyDescent="0.45">
      <c r="A2392" s="785">
        <v>230201</v>
      </c>
      <c r="B2392" s="786"/>
      <c r="C2392" s="787"/>
      <c r="D2392" s="787"/>
      <c r="E2392" s="786"/>
      <c r="F2392" s="825" t="s">
        <v>74</v>
      </c>
      <c r="G2392" s="358">
        <f>SUM(G2393:G2395)</f>
        <v>143000000</v>
      </c>
      <c r="H2392" s="358">
        <f>SUM(H2393:H2395)</f>
        <v>0</v>
      </c>
      <c r="I2392" s="358"/>
      <c r="J2392" s="358">
        <f>SUM(J2393:J2395)</f>
        <v>122000000</v>
      </c>
      <c r="K2392" s="358">
        <f>SUM(K2393:K2395)</f>
        <v>199000000</v>
      </c>
      <c r="L2392" s="358">
        <f>SUM(L2393:L2395)</f>
        <v>225000000</v>
      </c>
      <c r="M2392" s="789">
        <f t="shared" si="535"/>
        <v>546000000</v>
      </c>
    </row>
    <row r="2393" spans="1:13" ht="37" x14ac:dyDescent="0.45">
      <c r="A2393" s="790">
        <v>23020101</v>
      </c>
      <c r="B2393" s="791"/>
      <c r="C2393" s="792"/>
      <c r="D2393" s="792"/>
      <c r="E2393" s="791"/>
      <c r="F2393" s="811" t="s">
        <v>290</v>
      </c>
      <c r="G2393" s="311">
        <v>120000000</v>
      </c>
      <c r="H2393" s="311"/>
      <c r="I2393" s="311"/>
      <c r="J2393" s="311">
        <v>110000000</v>
      </c>
      <c r="K2393" s="311">
        <v>180000000</v>
      </c>
      <c r="L2393" s="311">
        <v>200000000</v>
      </c>
      <c r="M2393" s="789">
        <f t="shared" si="535"/>
        <v>490000000</v>
      </c>
    </row>
    <row r="2394" spans="1:13" ht="37" x14ac:dyDescent="0.45">
      <c r="A2394" s="790">
        <v>23020105</v>
      </c>
      <c r="B2394" s="791"/>
      <c r="C2394" s="792"/>
      <c r="D2394" s="792"/>
      <c r="E2394" s="791"/>
      <c r="F2394" s="793" t="s">
        <v>395</v>
      </c>
      <c r="G2394" s="311">
        <v>8000000</v>
      </c>
      <c r="H2394" s="311"/>
      <c r="I2394" s="311"/>
      <c r="J2394" s="311">
        <v>2000000</v>
      </c>
      <c r="K2394" s="311">
        <v>7000000</v>
      </c>
      <c r="L2394" s="311">
        <v>10000000</v>
      </c>
      <c r="M2394" s="789">
        <f t="shared" si="535"/>
        <v>19000000</v>
      </c>
    </row>
    <row r="2395" spans="1:13" x14ac:dyDescent="0.45">
      <c r="A2395" s="790">
        <v>23020127</v>
      </c>
      <c r="B2395" s="791"/>
      <c r="C2395" s="792"/>
      <c r="D2395" s="792"/>
      <c r="E2395" s="791"/>
      <c r="F2395" s="811" t="s">
        <v>444</v>
      </c>
      <c r="G2395" s="311">
        <v>15000000</v>
      </c>
      <c r="H2395" s="311"/>
      <c r="I2395" s="311"/>
      <c r="J2395" s="311">
        <v>10000000</v>
      </c>
      <c r="K2395" s="311">
        <v>12000000</v>
      </c>
      <c r="L2395" s="311">
        <v>15000000</v>
      </c>
      <c r="M2395" s="789">
        <f t="shared" si="535"/>
        <v>37000000</v>
      </c>
    </row>
    <row r="2396" spans="1:13" x14ac:dyDescent="0.45">
      <c r="A2396" s="785">
        <v>2303</v>
      </c>
      <c r="B2396" s="786"/>
      <c r="C2396" s="787"/>
      <c r="D2396" s="787"/>
      <c r="E2396" s="786"/>
      <c r="F2396" s="825" t="s">
        <v>76</v>
      </c>
      <c r="G2396" s="358">
        <f>G2397</f>
        <v>54000000</v>
      </c>
      <c r="H2396" s="358">
        <f t="shared" ref="H2396:L2396" si="538">H2397</f>
        <v>24000000</v>
      </c>
      <c r="I2396" s="358"/>
      <c r="J2396" s="358">
        <f t="shared" si="538"/>
        <v>57000000</v>
      </c>
      <c r="K2396" s="358">
        <f t="shared" si="538"/>
        <v>73000000</v>
      </c>
      <c r="L2396" s="358">
        <f t="shared" si="538"/>
        <v>111000000</v>
      </c>
      <c r="M2396" s="789">
        <f t="shared" si="535"/>
        <v>241000000</v>
      </c>
    </row>
    <row r="2397" spans="1:13" ht="37" x14ac:dyDescent="0.45">
      <c r="A2397" s="785">
        <v>230301</v>
      </c>
      <c r="B2397" s="786"/>
      <c r="C2397" s="787"/>
      <c r="D2397" s="787"/>
      <c r="E2397" s="786"/>
      <c r="F2397" s="825" t="s">
        <v>77</v>
      </c>
      <c r="G2397" s="358">
        <f>SUM(G2398:G2401)</f>
        <v>54000000</v>
      </c>
      <c r="H2397" s="358">
        <f>SUM(H2398:H2401)</f>
        <v>24000000</v>
      </c>
      <c r="I2397" s="358"/>
      <c r="J2397" s="358">
        <f>SUM(J2398:J2401)</f>
        <v>57000000</v>
      </c>
      <c r="K2397" s="358">
        <f>SUM(K2398:K2401)</f>
        <v>73000000</v>
      </c>
      <c r="L2397" s="358">
        <f>SUM(L2398:L2401)</f>
        <v>111000000</v>
      </c>
      <c r="M2397" s="789">
        <f t="shared" si="535"/>
        <v>241000000</v>
      </c>
    </row>
    <row r="2398" spans="1:13" x14ac:dyDescent="0.45">
      <c r="A2398" s="790">
        <v>23030102</v>
      </c>
      <c r="B2398" s="791"/>
      <c r="C2398" s="792"/>
      <c r="D2398" s="792"/>
      <c r="E2398" s="791"/>
      <c r="F2398" s="811" t="s">
        <v>439</v>
      </c>
      <c r="G2398" s="311">
        <v>2000000</v>
      </c>
      <c r="H2398" s="311"/>
      <c r="I2398" s="311"/>
      <c r="J2398" s="311">
        <v>3000000</v>
      </c>
      <c r="K2398" s="311">
        <v>5000000</v>
      </c>
      <c r="L2398" s="311">
        <v>8000000</v>
      </c>
      <c r="M2398" s="789">
        <f t="shared" si="535"/>
        <v>16000000</v>
      </c>
    </row>
    <row r="2399" spans="1:13" ht="37" x14ac:dyDescent="0.45">
      <c r="A2399" s="790">
        <v>23030104</v>
      </c>
      <c r="B2399" s="791"/>
      <c r="C2399" s="792"/>
      <c r="D2399" s="792"/>
      <c r="E2399" s="791"/>
      <c r="F2399" s="811" t="s">
        <v>475</v>
      </c>
      <c r="G2399" s="311">
        <v>1000000</v>
      </c>
      <c r="H2399" s="311"/>
      <c r="I2399" s="311"/>
      <c r="J2399" s="311">
        <v>2000000</v>
      </c>
      <c r="K2399" s="311">
        <v>3000000</v>
      </c>
      <c r="L2399" s="311">
        <v>5000000</v>
      </c>
      <c r="M2399" s="789">
        <f t="shared" si="535"/>
        <v>10000000</v>
      </c>
    </row>
    <row r="2400" spans="1:13" ht="37" x14ac:dyDescent="0.45">
      <c r="A2400" s="790">
        <v>23030121</v>
      </c>
      <c r="B2400" s="791"/>
      <c r="C2400" s="792"/>
      <c r="D2400" s="792"/>
      <c r="E2400" s="791"/>
      <c r="F2400" s="811" t="s">
        <v>291</v>
      </c>
      <c r="G2400" s="311">
        <v>46000000</v>
      </c>
      <c r="H2400" s="311">
        <v>24000000</v>
      </c>
      <c r="I2400" s="311"/>
      <c r="J2400" s="311">
        <v>50000000</v>
      </c>
      <c r="K2400" s="311">
        <v>60000000</v>
      </c>
      <c r="L2400" s="311">
        <v>90000000</v>
      </c>
      <c r="M2400" s="789">
        <f t="shared" si="535"/>
        <v>200000000</v>
      </c>
    </row>
    <row r="2401" spans="1:13" ht="37" x14ac:dyDescent="0.45">
      <c r="A2401" s="790">
        <v>23030125</v>
      </c>
      <c r="B2401" s="791"/>
      <c r="C2401" s="792"/>
      <c r="D2401" s="792"/>
      <c r="E2401" s="791"/>
      <c r="F2401" s="811" t="s">
        <v>292</v>
      </c>
      <c r="G2401" s="311">
        <v>5000000</v>
      </c>
      <c r="H2401" s="311"/>
      <c r="I2401" s="311"/>
      <c r="J2401" s="311">
        <v>2000000</v>
      </c>
      <c r="K2401" s="311">
        <v>5000000</v>
      </c>
      <c r="L2401" s="311">
        <v>8000000</v>
      </c>
      <c r="M2401" s="789">
        <f t="shared" si="535"/>
        <v>15000000</v>
      </c>
    </row>
    <row r="2402" spans="1:13" x14ac:dyDescent="0.45">
      <c r="A2402" s="887"/>
      <c r="B2402" s="887"/>
      <c r="C2402" s="887"/>
      <c r="D2402" s="887"/>
      <c r="E2402" s="887"/>
      <c r="F2402" s="888"/>
      <c r="G2402" s="889"/>
      <c r="J2402" s="889"/>
      <c r="K2402" s="889"/>
      <c r="L2402" s="889"/>
      <c r="M2402" s="890"/>
    </row>
    <row r="2403" spans="1:13" x14ac:dyDescent="0.45">
      <c r="F2403" s="817" t="s">
        <v>85</v>
      </c>
    </row>
    <row r="2404" spans="1:13" x14ac:dyDescent="0.45">
      <c r="F2404" s="810" t="s">
        <v>86</v>
      </c>
      <c r="G2404" s="819">
        <f t="shared" ref="G2404:M2404" si="539">G2343</f>
        <v>146308393.63999999</v>
      </c>
      <c r="H2404" s="819">
        <f t="shared" si="539"/>
        <v>0</v>
      </c>
      <c r="I2404" s="819">
        <f t="shared" si="539"/>
        <v>0</v>
      </c>
      <c r="J2404" s="819">
        <f t="shared" si="539"/>
        <v>235984724.85999987</v>
      </c>
      <c r="K2404" s="819">
        <f t="shared" si="539"/>
        <v>312612897.17999983</v>
      </c>
      <c r="L2404" s="819">
        <f t="shared" si="539"/>
        <v>309868536.17999983</v>
      </c>
      <c r="M2404" s="820">
        <f t="shared" si="539"/>
        <v>858466158.21999955</v>
      </c>
    </row>
    <row r="2405" spans="1:13" x14ac:dyDescent="0.45">
      <c r="F2405" s="810" t="s">
        <v>87</v>
      </c>
      <c r="G2405" s="819">
        <f t="shared" ref="G2405:M2405" si="540">G2352</f>
        <v>300000000</v>
      </c>
      <c r="H2405" s="819">
        <f t="shared" si="540"/>
        <v>120180800</v>
      </c>
      <c r="I2405" s="819">
        <f t="shared" si="540"/>
        <v>0</v>
      </c>
      <c r="J2405" s="819">
        <f t="shared" si="540"/>
        <v>300000000</v>
      </c>
      <c r="K2405" s="819">
        <f t="shared" si="540"/>
        <v>300000000</v>
      </c>
      <c r="L2405" s="819">
        <f t="shared" si="540"/>
        <v>300000000</v>
      </c>
      <c r="M2405" s="820">
        <f t="shared" si="540"/>
        <v>900000000</v>
      </c>
    </row>
    <row r="2406" spans="1:13" x14ac:dyDescent="0.45">
      <c r="F2406" s="810" t="s">
        <v>69</v>
      </c>
      <c r="G2406" s="819">
        <f t="shared" ref="G2406:M2406" si="541">G2381</f>
        <v>250000000</v>
      </c>
      <c r="H2406" s="819">
        <f t="shared" si="541"/>
        <v>52020000</v>
      </c>
      <c r="I2406" s="819">
        <f t="shared" si="541"/>
        <v>0</v>
      </c>
      <c r="J2406" s="819">
        <f t="shared" si="541"/>
        <v>250000000</v>
      </c>
      <c r="K2406" s="819">
        <f t="shared" si="541"/>
        <v>350000000</v>
      </c>
      <c r="L2406" s="819">
        <f t="shared" si="541"/>
        <v>450000000</v>
      </c>
      <c r="M2406" s="820">
        <f t="shared" si="541"/>
        <v>1050000000</v>
      </c>
    </row>
    <row r="2407" spans="1:13" x14ac:dyDescent="0.45">
      <c r="F2407" s="810"/>
      <c r="G2407" s="797"/>
      <c r="H2407" s="797"/>
      <c r="I2407" s="797"/>
      <c r="J2407" s="797"/>
      <c r="K2407" s="797"/>
      <c r="L2407" s="797"/>
      <c r="M2407" s="821"/>
    </row>
    <row r="2408" spans="1:13" x14ac:dyDescent="0.45">
      <c r="F2408" s="810" t="s">
        <v>88</v>
      </c>
      <c r="G2408" s="822">
        <f>SUM(G2404:G2407)</f>
        <v>696308393.63999999</v>
      </c>
      <c r="H2408" s="822">
        <f t="shared" ref="H2408:M2408" si="542">SUM(H2404:H2407)</f>
        <v>172200800</v>
      </c>
      <c r="I2408" s="822">
        <f t="shared" si="542"/>
        <v>0</v>
      </c>
      <c r="J2408" s="822">
        <f t="shared" si="542"/>
        <v>785984724.8599999</v>
      </c>
      <c r="K2408" s="822">
        <f t="shared" si="542"/>
        <v>962612897.17999983</v>
      </c>
      <c r="L2408" s="822">
        <f t="shared" si="542"/>
        <v>1059868536.1799998</v>
      </c>
      <c r="M2408" s="823">
        <f t="shared" si="542"/>
        <v>2808466158.2199993</v>
      </c>
    </row>
    <row r="2411" spans="1:13" x14ac:dyDescent="0.45">
      <c r="A2411" s="931" t="s">
        <v>0</v>
      </c>
      <c r="B2411" s="931"/>
      <c r="C2411" s="931"/>
      <c r="D2411" s="931"/>
      <c r="E2411" s="931"/>
      <c r="F2411" s="931"/>
      <c r="G2411" s="931"/>
      <c r="H2411" s="931"/>
      <c r="I2411" s="931"/>
      <c r="J2411" s="931"/>
      <c r="K2411" s="931"/>
      <c r="L2411" s="931"/>
      <c r="M2411" s="931"/>
    </row>
    <row r="2412" spans="1:13" x14ac:dyDescent="0.45">
      <c r="A2412" s="930" t="s">
        <v>1413</v>
      </c>
      <c r="B2412" s="930"/>
      <c r="C2412" s="930"/>
      <c r="D2412" s="930"/>
      <c r="E2412" s="930"/>
      <c r="F2412" s="930"/>
      <c r="G2412" s="930"/>
      <c r="H2412" s="930"/>
      <c r="I2412" s="930"/>
      <c r="J2412" s="930"/>
      <c r="K2412" s="930"/>
      <c r="L2412" s="930"/>
      <c r="M2412" s="930"/>
    </row>
    <row r="2413" spans="1:13" ht="74" x14ac:dyDescent="0.45">
      <c r="A2413" s="781" t="s">
        <v>1</v>
      </c>
      <c r="B2413" s="781" t="s">
        <v>2</v>
      </c>
      <c r="C2413" s="781" t="s">
        <v>3</v>
      </c>
      <c r="D2413" s="781" t="s">
        <v>4</v>
      </c>
      <c r="E2413" s="781" t="s">
        <v>5</v>
      </c>
      <c r="F2413" s="781" t="s">
        <v>6</v>
      </c>
      <c r="G2413" s="781" t="s">
        <v>7</v>
      </c>
      <c r="H2413" s="781" t="s">
        <v>1414</v>
      </c>
      <c r="I2413" s="781"/>
      <c r="J2413" s="781" t="s">
        <v>9</v>
      </c>
      <c r="K2413" s="781" t="s">
        <v>10</v>
      </c>
      <c r="L2413" s="781" t="s">
        <v>11</v>
      </c>
      <c r="M2413" s="784" t="s">
        <v>12</v>
      </c>
    </row>
    <row r="2414" spans="1:13" x14ac:dyDescent="0.45">
      <c r="A2414" s="790"/>
      <c r="B2414" s="791"/>
      <c r="C2414" s="792"/>
      <c r="D2414" s="792"/>
      <c r="E2414" s="791"/>
      <c r="F2414" s="793"/>
      <c r="G2414" s="311"/>
      <c r="H2414" s="311"/>
      <c r="I2414" s="311"/>
      <c r="J2414" s="311"/>
      <c r="K2414" s="311"/>
      <c r="L2414" s="311"/>
      <c r="M2414" s="81"/>
    </row>
    <row r="2415" spans="1:13" x14ac:dyDescent="0.45">
      <c r="A2415" s="785">
        <v>2</v>
      </c>
      <c r="B2415" s="786"/>
      <c r="C2415" s="787"/>
      <c r="D2415" s="787"/>
      <c r="E2415" s="786"/>
      <c r="F2415" s="788" t="s">
        <v>18</v>
      </c>
      <c r="G2415" s="358">
        <f>G2416+G2424+G2449</f>
        <v>166594360.84</v>
      </c>
      <c r="H2415" s="358">
        <f t="shared" ref="H2415:L2415" si="543">H2416+H2424+H2449</f>
        <v>89118398.479999989</v>
      </c>
      <c r="I2415" s="358">
        <f t="shared" si="543"/>
        <v>0</v>
      </c>
      <c r="J2415" s="358">
        <f>J2416+J2424+J2449</f>
        <v>189239331.85999995</v>
      </c>
      <c r="K2415" s="358">
        <f t="shared" si="543"/>
        <v>199239331.85999995</v>
      </c>
      <c r="L2415" s="358">
        <f t="shared" si="543"/>
        <v>208239331.85999995</v>
      </c>
      <c r="M2415" s="789">
        <f>J2415+K2415+L2415</f>
        <v>596717995.57999992</v>
      </c>
    </row>
    <row r="2416" spans="1:13" x14ac:dyDescent="0.45">
      <c r="A2416" s="785">
        <v>21</v>
      </c>
      <c r="B2416" s="786"/>
      <c r="C2416" s="787"/>
      <c r="D2416" s="787"/>
      <c r="E2416" s="786"/>
      <c r="F2416" s="788" t="s">
        <v>19</v>
      </c>
      <c r="G2416" s="358">
        <v>54594360.840000004</v>
      </c>
      <c r="H2416" s="358">
        <v>41533298.479999997</v>
      </c>
      <c r="I2416" s="358"/>
      <c r="J2416" s="358">
        <v>69239331.85999994</v>
      </c>
      <c r="K2416" s="358">
        <v>69239331.85999994</v>
      </c>
      <c r="L2416" s="358">
        <v>69239331.85999994</v>
      </c>
      <c r="M2416" s="789">
        <f t="shared" ref="M2416:M2447" si="544">J2416+K2416+L2416</f>
        <v>207717995.5799998</v>
      </c>
    </row>
    <row r="2417" spans="1:13" x14ac:dyDescent="0.45">
      <c r="A2417" s="785">
        <v>2101</v>
      </c>
      <c r="B2417" s="786"/>
      <c r="C2417" s="787"/>
      <c r="D2417" s="787"/>
      <c r="E2417" s="786"/>
      <c r="F2417" s="788" t="s">
        <v>20</v>
      </c>
      <c r="G2417" s="358">
        <v>45285123.840000004</v>
      </c>
      <c r="H2417" s="358">
        <v>41533298.479999997</v>
      </c>
      <c r="I2417" s="358"/>
      <c r="J2417" s="358">
        <v>57264632.53999994</v>
      </c>
      <c r="K2417" s="358">
        <v>57264632.53999994</v>
      </c>
      <c r="L2417" s="358">
        <v>57264632.53999994</v>
      </c>
      <c r="M2417" s="789">
        <f t="shared" si="544"/>
        <v>171793897.61999983</v>
      </c>
    </row>
    <row r="2418" spans="1:13" x14ac:dyDescent="0.45">
      <c r="A2418" s="785">
        <v>210101</v>
      </c>
      <c r="B2418" s="786"/>
      <c r="C2418" s="787"/>
      <c r="D2418" s="787"/>
      <c r="E2418" s="786"/>
      <c r="F2418" s="788" t="s">
        <v>21</v>
      </c>
      <c r="G2418" s="358">
        <v>45285123.840000004</v>
      </c>
      <c r="H2418" s="358">
        <v>41533298.479999997</v>
      </c>
      <c r="I2418" s="358"/>
      <c r="J2418" s="358">
        <v>57264632.53999994</v>
      </c>
      <c r="K2418" s="358">
        <v>57264632.53999994</v>
      </c>
      <c r="L2418" s="358">
        <v>57264632.53999994</v>
      </c>
      <c r="M2418" s="789">
        <f t="shared" si="544"/>
        <v>171793897.61999983</v>
      </c>
    </row>
    <row r="2419" spans="1:13" x14ac:dyDescent="0.45">
      <c r="A2419" s="790">
        <v>21010101</v>
      </c>
      <c r="B2419" s="791"/>
      <c r="C2419" s="792"/>
      <c r="D2419" s="792"/>
      <c r="E2419" s="791"/>
      <c r="F2419" s="793" t="s">
        <v>20</v>
      </c>
      <c r="G2419" s="311"/>
      <c r="H2419" s="311"/>
      <c r="I2419" s="311"/>
      <c r="J2419" s="311">
        <v>57264632.53999994</v>
      </c>
      <c r="K2419" s="311">
        <v>57264632.53999994</v>
      </c>
      <c r="L2419" s="311">
        <v>57264632.53999994</v>
      </c>
      <c r="M2419" s="789">
        <f t="shared" si="544"/>
        <v>171793897.61999983</v>
      </c>
    </row>
    <row r="2420" spans="1:13" x14ac:dyDescent="0.45">
      <c r="A2420" s="785">
        <v>2102</v>
      </c>
      <c r="B2420" s="786"/>
      <c r="C2420" s="787"/>
      <c r="D2420" s="787"/>
      <c r="E2420" s="786"/>
      <c r="F2420" s="788" t="s">
        <v>22</v>
      </c>
      <c r="G2420" s="358">
        <f>G2421</f>
        <v>9309237</v>
      </c>
      <c r="H2420" s="358">
        <f t="shared" ref="H2420:L2420" si="545">H2421</f>
        <v>7266679.9500000002</v>
      </c>
      <c r="I2420" s="358">
        <f t="shared" si="545"/>
        <v>0</v>
      </c>
      <c r="J2420" s="358">
        <f t="shared" si="545"/>
        <v>11974699.32</v>
      </c>
      <c r="K2420" s="358">
        <f t="shared" si="545"/>
        <v>11974699.32</v>
      </c>
      <c r="L2420" s="358">
        <f t="shared" si="545"/>
        <v>11974699.32</v>
      </c>
      <c r="M2420" s="789">
        <f t="shared" si="544"/>
        <v>35924097.960000001</v>
      </c>
    </row>
    <row r="2421" spans="1:13" x14ac:dyDescent="0.45">
      <c r="A2421" s="785">
        <v>210201</v>
      </c>
      <c r="B2421" s="786"/>
      <c r="C2421" s="787"/>
      <c r="D2421" s="787"/>
      <c r="E2421" s="786"/>
      <c r="F2421" s="788" t="s">
        <v>23</v>
      </c>
      <c r="G2421" s="358">
        <v>9309237</v>
      </c>
      <c r="H2421" s="358">
        <v>7266679.9500000002</v>
      </c>
      <c r="I2421" s="358"/>
      <c r="J2421" s="358">
        <v>11974699.32</v>
      </c>
      <c r="K2421" s="358">
        <v>11974699.32</v>
      </c>
      <c r="L2421" s="358">
        <v>11974699.32</v>
      </c>
      <c r="M2421" s="789">
        <f t="shared" si="544"/>
        <v>35924097.960000001</v>
      </c>
    </row>
    <row r="2422" spans="1:13" x14ac:dyDescent="0.45">
      <c r="A2422" s="790">
        <v>21020101</v>
      </c>
      <c r="B2422" s="791"/>
      <c r="C2422" s="792"/>
      <c r="D2422" s="792"/>
      <c r="E2422" s="791"/>
      <c r="F2422" s="793" t="s">
        <v>24</v>
      </c>
      <c r="G2422" s="311">
        <v>7914876</v>
      </c>
      <c r="H2422" s="311"/>
      <c r="I2422" s="311"/>
      <c r="J2422" s="311">
        <v>10640338.32</v>
      </c>
      <c r="K2422" s="311">
        <v>10640338.32</v>
      </c>
      <c r="L2422" s="311">
        <v>10640338.32</v>
      </c>
      <c r="M2422" s="789">
        <f t="shared" si="544"/>
        <v>31921014.960000001</v>
      </c>
    </row>
    <row r="2423" spans="1:13" x14ac:dyDescent="0.45">
      <c r="A2423" s="790">
        <v>21020102</v>
      </c>
      <c r="B2423" s="791"/>
      <c r="C2423" s="792"/>
      <c r="D2423" s="792"/>
      <c r="E2423" s="791"/>
      <c r="F2423" s="793" t="s">
        <v>25</v>
      </c>
      <c r="G2423" s="311">
        <v>1394361</v>
      </c>
      <c r="H2423" s="311">
        <v>1020770.75</v>
      </c>
      <c r="I2423" s="311"/>
      <c r="J2423" s="311">
        <v>1334361</v>
      </c>
      <c r="K2423" s="311">
        <v>1334361</v>
      </c>
      <c r="L2423" s="311">
        <v>1334361</v>
      </c>
      <c r="M2423" s="789">
        <f t="shared" si="544"/>
        <v>4003083</v>
      </c>
    </row>
    <row r="2424" spans="1:13" x14ac:dyDescent="0.45">
      <c r="A2424" s="785">
        <v>2202</v>
      </c>
      <c r="B2424" s="786"/>
      <c r="C2424" s="787"/>
      <c r="D2424" s="787"/>
      <c r="E2424" s="786"/>
      <c r="F2424" s="788" t="s">
        <v>27</v>
      </c>
      <c r="G2424" s="358">
        <f>G2425+G2430+G2433+G2438+G2441+G2444</f>
        <v>100000000</v>
      </c>
      <c r="H2424" s="358">
        <f t="shared" ref="H2424:L2424" si="546">H2425+H2430+H2433+H2438+H2441+H2444</f>
        <v>47585100</v>
      </c>
      <c r="I2424" s="358">
        <f t="shared" si="546"/>
        <v>0</v>
      </c>
      <c r="J2424" s="358">
        <f t="shared" si="546"/>
        <v>100000000</v>
      </c>
      <c r="K2424" s="358">
        <f t="shared" si="546"/>
        <v>100000000</v>
      </c>
      <c r="L2424" s="358">
        <f t="shared" si="546"/>
        <v>99000000</v>
      </c>
      <c r="M2424" s="789">
        <f t="shared" si="544"/>
        <v>299000000</v>
      </c>
    </row>
    <row r="2425" spans="1:13" x14ac:dyDescent="0.45">
      <c r="A2425" s="785">
        <v>220201</v>
      </c>
      <c r="B2425" s="786"/>
      <c r="C2425" s="787"/>
      <c r="D2425" s="787"/>
      <c r="E2425" s="786"/>
      <c r="F2425" s="788" t="s">
        <v>28</v>
      </c>
      <c r="G2425" s="358">
        <f t="shared" ref="G2425:L2425" si="547">SUM(G2426:G2429)</f>
        <v>64000000</v>
      </c>
      <c r="H2425" s="358">
        <f t="shared" si="547"/>
        <v>31785100</v>
      </c>
      <c r="I2425" s="358"/>
      <c r="J2425" s="358">
        <f t="shared" si="547"/>
        <v>64000000</v>
      </c>
      <c r="K2425" s="358">
        <f t="shared" si="547"/>
        <v>64000000</v>
      </c>
      <c r="L2425" s="358">
        <f t="shared" si="547"/>
        <v>64000000</v>
      </c>
      <c r="M2425" s="789">
        <f t="shared" si="544"/>
        <v>192000000</v>
      </c>
    </row>
    <row r="2426" spans="1:13" x14ac:dyDescent="0.45">
      <c r="A2426" s="790">
        <v>22020101</v>
      </c>
      <c r="B2426" s="791"/>
      <c r="C2426" s="792"/>
      <c r="D2426" s="792"/>
      <c r="E2426" s="791"/>
      <c r="F2426" s="793" t="s">
        <v>29</v>
      </c>
      <c r="G2426" s="311">
        <v>40000000</v>
      </c>
      <c r="H2426" s="311">
        <v>18132200</v>
      </c>
      <c r="I2426" s="311"/>
      <c r="J2426" s="311">
        <v>25000000</v>
      </c>
      <c r="K2426" s="311">
        <v>40000000</v>
      </c>
      <c r="L2426" s="311">
        <v>40000000</v>
      </c>
      <c r="M2426" s="789">
        <f t="shared" si="544"/>
        <v>105000000</v>
      </c>
    </row>
    <row r="2427" spans="1:13" x14ac:dyDescent="0.45">
      <c r="A2427" s="790">
        <v>22020102</v>
      </c>
      <c r="B2427" s="791"/>
      <c r="C2427" s="792"/>
      <c r="D2427" s="792"/>
      <c r="E2427" s="791"/>
      <c r="F2427" s="793" t="s">
        <v>30</v>
      </c>
      <c r="G2427" s="311">
        <v>20000000</v>
      </c>
      <c r="H2427" s="311">
        <v>13652900</v>
      </c>
      <c r="I2427" s="311"/>
      <c r="J2427" s="311">
        <v>20000000</v>
      </c>
      <c r="K2427" s="311">
        <v>20000000</v>
      </c>
      <c r="L2427" s="311">
        <v>20000000</v>
      </c>
      <c r="M2427" s="789">
        <f t="shared" si="544"/>
        <v>60000000</v>
      </c>
    </row>
    <row r="2428" spans="1:13" ht="37" x14ac:dyDescent="0.45">
      <c r="A2428" s="790">
        <v>22020103</v>
      </c>
      <c r="B2428" s="791"/>
      <c r="C2428" s="792"/>
      <c r="D2428" s="792"/>
      <c r="E2428" s="791"/>
      <c r="F2428" s="793" t="s">
        <v>219</v>
      </c>
      <c r="G2428" s="311">
        <v>2000000</v>
      </c>
      <c r="H2428" s="311"/>
      <c r="I2428" s="311"/>
      <c r="J2428" s="311">
        <v>17000000</v>
      </c>
      <c r="K2428" s="311">
        <v>2000000</v>
      </c>
      <c r="L2428" s="311">
        <v>2000000</v>
      </c>
      <c r="M2428" s="789">
        <f t="shared" si="544"/>
        <v>21000000</v>
      </c>
    </row>
    <row r="2429" spans="1:13" ht="37" x14ac:dyDescent="0.45">
      <c r="A2429" s="790">
        <v>22020104</v>
      </c>
      <c r="B2429" s="791"/>
      <c r="C2429" s="792"/>
      <c r="D2429" s="792"/>
      <c r="E2429" s="791"/>
      <c r="F2429" s="793" t="s">
        <v>220</v>
      </c>
      <c r="G2429" s="311">
        <v>2000000</v>
      </c>
      <c r="H2429" s="311"/>
      <c r="I2429" s="311"/>
      <c r="J2429" s="311">
        <v>2000000</v>
      </c>
      <c r="K2429" s="311">
        <v>2000000</v>
      </c>
      <c r="L2429" s="311">
        <v>2000000</v>
      </c>
      <c r="M2429" s="789">
        <f t="shared" si="544"/>
        <v>6000000</v>
      </c>
    </row>
    <row r="2430" spans="1:13" x14ac:dyDescent="0.45">
      <c r="A2430" s="785">
        <v>220203</v>
      </c>
      <c r="B2430" s="786"/>
      <c r="C2430" s="787"/>
      <c r="D2430" s="787"/>
      <c r="E2430" s="786"/>
      <c r="F2430" s="788" t="s">
        <v>37</v>
      </c>
      <c r="G2430" s="358">
        <f>SUM(G2431:G2432)</f>
        <v>21100000</v>
      </c>
      <c r="H2430" s="358">
        <f>SUM(H2431:H2432)</f>
        <v>14500000</v>
      </c>
      <c r="I2430" s="358"/>
      <c r="J2430" s="358">
        <f>SUM(J2431:J2432)</f>
        <v>25500000</v>
      </c>
      <c r="K2430" s="358">
        <f>SUM(K2431:K2432)</f>
        <v>25500000</v>
      </c>
      <c r="L2430" s="358">
        <f>SUM(L2431:L2432)</f>
        <v>25500000</v>
      </c>
      <c r="M2430" s="789">
        <f t="shared" si="544"/>
        <v>76500000</v>
      </c>
    </row>
    <row r="2431" spans="1:13" ht="37" x14ac:dyDescent="0.45">
      <c r="A2431" s="790">
        <v>22020301</v>
      </c>
      <c r="B2431" s="791"/>
      <c r="C2431" s="792"/>
      <c r="D2431" s="792"/>
      <c r="E2431" s="791"/>
      <c r="F2431" s="793" t="s">
        <v>38</v>
      </c>
      <c r="G2431" s="311">
        <v>1100000</v>
      </c>
      <c r="H2431" s="311"/>
      <c r="I2431" s="311"/>
      <c r="J2431" s="311">
        <v>3000000</v>
      </c>
      <c r="K2431" s="311">
        <v>3000000</v>
      </c>
      <c r="L2431" s="311">
        <v>3000000</v>
      </c>
      <c r="M2431" s="789">
        <f t="shared" si="544"/>
        <v>9000000</v>
      </c>
    </row>
    <row r="2432" spans="1:13" x14ac:dyDescent="0.45">
      <c r="A2432" s="790">
        <v>22020305</v>
      </c>
      <c r="B2432" s="791"/>
      <c r="C2432" s="792"/>
      <c r="D2432" s="792"/>
      <c r="E2432" s="791"/>
      <c r="F2432" s="793" t="s">
        <v>41</v>
      </c>
      <c r="G2432" s="311">
        <v>20000000</v>
      </c>
      <c r="H2432" s="311">
        <v>14500000</v>
      </c>
      <c r="I2432" s="311"/>
      <c r="J2432" s="311">
        <v>22500000</v>
      </c>
      <c r="K2432" s="311">
        <v>22500000</v>
      </c>
      <c r="L2432" s="311">
        <v>22500000</v>
      </c>
      <c r="M2432" s="789">
        <f t="shared" si="544"/>
        <v>67500000</v>
      </c>
    </row>
    <row r="2433" spans="1:13" x14ac:dyDescent="0.45">
      <c r="A2433" s="785">
        <v>220204</v>
      </c>
      <c r="B2433" s="786"/>
      <c r="C2433" s="787"/>
      <c r="D2433" s="787"/>
      <c r="E2433" s="786"/>
      <c r="F2433" s="788" t="s">
        <v>42</v>
      </c>
      <c r="G2433" s="358">
        <f>SUM(G2434:G2437)</f>
        <v>2400000</v>
      </c>
      <c r="H2433" s="358">
        <f>SUM(H2434:H2437)</f>
        <v>0</v>
      </c>
      <c r="I2433" s="358"/>
      <c r="J2433" s="358">
        <f>SUM(J2434:J2437)</f>
        <v>1000000</v>
      </c>
      <c r="K2433" s="358">
        <f>SUM(K2434:K2437)</f>
        <v>1000000</v>
      </c>
      <c r="L2433" s="358">
        <f>SUM(L2434:L2437)</f>
        <v>1000000</v>
      </c>
      <c r="M2433" s="789">
        <f t="shared" si="544"/>
        <v>3000000</v>
      </c>
    </row>
    <row r="2434" spans="1:13" x14ac:dyDescent="0.45">
      <c r="A2434" s="790">
        <v>22020402</v>
      </c>
      <c r="B2434" s="791"/>
      <c r="C2434" s="792"/>
      <c r="D2434" s="792"/>
      <c r="E2434" s="791"/>
      <c r="F2434" s="793" t="s">
        <v>44</v>
      </c>
      <c r="G2434" s="311">
        <v>200000</v>
      </c>
      <c r="H2434" s="311"/>
      <c r="I2434" s="311"/>
      <c r="J2434" s="311">
        <v>0</v>
      </c>
      <c r="K2434" s="311"/>
      <c r="L2434" s="311"/>
      <c r="M2434" s="789">
        <f t="shared" si="544"/>
        <v>0</v>
      </c>
    </row>
    <row r="2435" spans="1:13" x14ac:dyDescent="0.45">
      <c r="A2435" s="790">
        <v>22020404</v>
      </c>
      <c r="B2435" s="791"/>
      <c r="C2435" s="792"/>
      <c r="D2435" s="792"/>
      <c r="E2435" s="791"/>
      <c r="F2435" s="793" t="s">
        <v>46</v>
      </c>
      <c r="G2435" s="311">
        <v>300000</v>
      </c>
      <c r="H2435" s="311"/>
      <c r="I2435" s="311"/>
      <c r="J2435" s="311">
        <v>0</v>
      </c>
      <c r="K2435" s="311"/>
      <c r="L2435" s="311"/>
      <c r="M2435" s="789">
        <f t="shared" si="544"/>
        <v>0</v>
      </c>
    </row>
    <row r="2436" spans="1:13" x14ac:dyDescent="0.45">
      <c r="A2436" s="790">
        <v>22020405</v>
      </c>
      <c r="B2436" s="791"/>
      <c r="C2436" s="792"/>
      <c r="D2436" s="792"/>
      <c r="E2436" s="791"/>
      <c r="F2436" s="793" t="s">
        <v>47</v>
      </c>
      <c r="G2436" s="311">
        <v>1000000</v>
      </c>
      <c r="H2436" s="311"/>
      <c r="I2436" s="311"/>
      <c r="J2436" s="311">
        <v>500000</v>
      </c>
      <c r="K2436" s="311">
        <v>500000</v>
      </c>
      <c r="L2436" s="311">
        <v>500000</v>
      </c>
      <c r="M2436" s="789">
        <f t="shared" si="544"/>
        <v>1500000</v>
      </c>
    </row>
    <row r="2437" spans="1:13" x14ac:dyDescent="0.45">
      <c r="A2437" s="790">
        <v>22020406</v>
      </c>
      <c r="B2437" s="791"/>
      <c r="C2437" s="792"/>
      <c r="D2437" s="792"/>
      <c r="E2437" s="791"/>
      <c r="F2437" s="793" t="s">
        <v>48</v>
      </c>
      <c r="G2437" s="311">
        <v>900000</v>
      </c>
      <c r="H2437" s="311"/>
      <c r="I2437" s="311"/>
      <c r="J2437" s="311">
        <v>500000</v>
      </c>
      <c r="K2437" s="311">
        <v>500000</v>
      </c>
      <c r="L2437" s="311">
        <v>500000</v>
      </c>
      <c r="M2437" s="789">
        <f t="shared" si="544"/>
        <v>1500000</v>
      </c>
    </row>
    <row r="2438" spans="1:13" x14ac:dyDescent="0.45">
      <c r="A2438" s="785">
        <v>220205</v>
      </c>
      <c r="B2438" s="786"/>
      <c r="C2438" s="787"/>
      <c r="D2438" s="787"/>
      <c r="E2438" s="786"/>
      <c r="F2438" s="788" t="s">
        <v>49</v>
      </c>
      <c r="G2438" s="358">
        <f t="shared" ref="G2438:L2438" si="548">G2439+G2440</f>
        <v>4500000</v>
      </c>
      <c r="H2438" s="358">
        <f t="shared" si="548"/>
        <v>0</v>
      </c>
      <c r="I2438" s="358"/>
      <c r="J2438" s="358">
        <f t="shared" si="548"/>
        <v>3500000</v>
      </c>
      <c r="K2438" s="358">
        <f t="shared" si="548"/>
        <v>3500000</v>
      </c>
      <c r="L2438" s="358">
        <f t="shared" si="548"/>
        <v>3500000</v>
      </c>
      <c r="M2438" s="789">
        <f t="shared" si="544"/>
        <v>10500000</v>
      </c>
    </row>
    <row r="2439" spans="1:13" x14ac:dyDescent="0.45">
      <c r="A2439" s="790">
        <v>22020501</v>
      </c>
      <c r="B2439" s="791"/>
      <c r="C2439" s="792"/>
      <c r="D2439" s="792"/>
      <c r="E2439" s="791"/>
      <c r="F2439" s="793" t="s">
        <v>50</v>
      </c>
      <c r="G2439" s="311">
        <v>3000000</v>
      </c>
      <c r="H2439" s="311"/>
      <c r="I2439" s="311"/>
      <c r="J2439" s="311">
        <v>3500000</v>
      </c>
      <c r="K2439" s="311">
        <v>3500000</v>
      </c>
      <c r="L2439" s="311">
        <v>3500000</v>
      </c>
      <c r="M2439" s="789">
        <f t="shared" si="544"/>
        <v>10500000</v>
      </c>
    </row>
    <row r="2440" spans="1:13" x14ac:dyDescent="0.45">
      <c r="A2440" s="790">
        <v>22020502</v>
      </c>
      <c r="B2440" s="791"/>
      <c r="C2440" s="792"/>
      <c r="D2440" s="792"/>
      <c r="E2440" s="791"/>
      <c r="F2440" s="793" t="s">
        <v>222</v>
      </c>
      <c r="G2440" s="311">
        <v>1500000</v>
      </c>
      <c r="H2440" s="311"/>
      <c r="I2440" s="311"/>
      <c r="J2440" s="311">
        <v>0</v>
      </c>
      <c r="K2440" s="311"/>
      <c r="L2440" s="311"/>
      <c r="M2440" s="789">
        <f t="shared" si="544"/>
        <v>0</v>
      </c>
    </row>
    <row r="2441" spans="1:13" x14ac:dyDescent="0.45">
      <c r="A2441" s="785">
        <v>220208</v>
      </c>
      <c r="B2441" s="786"/>
      <c r="C2441" s="787"/>
      <c r="D2441" s="787"/>
      <c r="E2441" s="786"/>
      <c r="F2441" s="788" t="s">
        <v>54</v>
      </c>
      <c r="G2441" s="358">
        <f>SUM(G2442:G2443)</f>
        <v>3000000</v>
      </c>
      <c r="H2441" s="358">
        <f>SUM(H2442:H2443)</f>
        <v>0</v>
      </c>
      <c r="I2441" s="358"/>
      <c r="J2441" s="358">
        <f>SUM(J2442:J2443)</f>
        <v>2000000</v>
      </c>
      <c r="K2441" s="358">
        <f>SUM(K2442:K2443)</f>
        <v>2000000</v>
      </c>
      <c r="L2441" s="358">
        <f>SUM(L2442:L2443)</f>
        <v>2000000</v>
      </c>
      <c r="M2441" s="789">
        <f t="shared" si="544"/>
        <v>6000000</v>
      </c>
    </row>
    <row r="2442" spans="1:13" x14ac:dyDescent="0.45">
      <c r="A2442" s="790">
        <v>22020801</v>
      </c>
      <c r="B2442" s="791"/>
      <c r="C2442" s="792"/>
      <c r="D2442" s="792"/>
      <c r="E2442" s="791"/>
      <c r="F2442" s="793" t="s">
        <v>55</v>
      </c>
      <c r="G2442" s="311">
        <v>1000000</v>
      </c>
      <c r="H2442" s="311"/>
      <c r="I2442" s="311"/>
      <c r="J2442" s="311">
        <v>0</v>
      </c>
      <c r="K2442" s="311"/>
      <c r="L2442" s="311"/>
      <c r="M2442" s="789">
        <f t="shared" si="544"/>
        <v>0</v>
      </c>
    </row>
    <row r="2443" spans="1:13" x14ac:dyDescent="0.45">
      <c r="A2443" s="790">
        <v>22020803</v>
      </c>
      <c r="B2443" s="791"/>
      <c r="C2443" s="792"/>
      <c r="D2443" s="792"/>
      <c r="E2443" s="791"/>
      <c r="F2443" s="793" t="s">
        <v>56</v>
      </c>
      <c r="G2443" s="311">
        <v>2000000</v>
      </c>
      <c r="H2443" s="311"/>
      <c r="I2443" s="311"/>
      <c r="J2443" s="311">
        <v>2000000</v>
      </c>
      <c r="K2443" s="311">
        <v>2000000</v>
      </c>
      <c r="L2443" s="311">
        <v>2000000</v>
      </c>
      <c r="M2443" s="789">
        <f t="shared" si="544"/>
        <v>6000000</v>
      </c>
    </row>
    <row r="2444" spans="1:13" x14ac:dyDescent="0.45">
      <c r="A2444" s="785">
        <v>220210</v>
      </c>
      <c r="B2444" s="786"/>
      <c r="C2444" s="787"/>
      <c r="D2444" s="787"/>
      <c r="E2444" s="786"/>
      <c r="F2444" s="788" t="s">
        <v>57</v>
      </c>
      <c r="G2444" s="358">
        <f>SUM(G2445:G2447)</f>
        <v>5000000</v>
      </c>
      <c r="H2444" s="358">
        <f>SUM(H2445:H2447)</f>
        <v>1300000</v>
      </c>
      <c r="I2444" s="358"/>
      <c r="J2444" s="358">
        <f>SUM(J2445:J2447)</f>
        <v>4000000</v>
      </c>
      <c r="K2444" s="358">
        <f>SUM(K2445:K2447)</f>
        <v>4000000</v>
      </c>
      <c r="L2444" s="358">
        <f>SUM(L2445:L2447)</f>
        <v>3000000</v>
      </c>
      <c r="M2444" s="789">
        <f t="shared" si="544"/>
        <v>11000000</v>
      </c>
    </row>
    <row r="2445" spans="1:13" x14ac:dyDescent="0.45">
      <c r="A2445" s="790">
        <v>22021007</v>
      </c>
      <c r="B2445" s="791"/>
      <c r="C2445" s="792"/>
      <c r="D2445" s="792"/>
      <c r="E2445" s="791"/>
      <c r="F2445" s="793" t="s">
        <v>63</v>
      </c>
      <c r="G2445" s="311">
        <v>2000000</v>
      </c>
      <c r="H2445" s="311"/>
      <c r="I2445" s="311"/>
      <c r="J2445" s="311">
        <v>1000000</v>
      </c>
      <c r="K2445" s="311">
        <v>1000000</v>
      </c>
      <c r="L2445" s="311" t="s">
        <v>384</v>
      </c>
      <c r="M2445" s="789">
        <f>SUM(J2445:L2445)</f>
        <v>2000000</v>
      </c>
    </row>
    <row r="2446" spans="1:13" x14ac:dyDescent="0.45">
      <c r="A2446" s="790">
        <v>22021013</v>
      </c>
      <c r="B2446" s="791"/>
      <c r="C2446" s="792"/>
      <c r="D2446" s="792"/>
      <c r="E2446" s="791"/>
      <c r="F2446" s="793" t="s">
        <v>537</v>
      </c>
      <c r="G2446" s="311">
        <v>1500000</v>
      </c>
      <c r="H2446" s="311">
        <v>800000</v>
      </c>
      <c r="I2446" s="311"/>
      <c r="J2446" s="311">
        <v>1500000</v>
      </c>
      <c r="K2446" s="311">
        <v>1500000</v>
      </c>
      <c r="L2446" s="311">
        <v>1500000</v>
      </c>
      <c r="M2446" s="789">
        <f t="shared" si="544"/>
        <v>4500000</v>
      </c>
    </row>
    <row r="2447" spans="1:13" ht="37" x14ac:dyDescent="0.45">
      <c r="A2447" s="790">
        <v>22021014</v>
      </c>
      <c r="B2447" s="791"/>
      <c r="C2447" s="792"/>
      <c r="D2447" s="792"/>
      <c r="E2447" s="791"/>
      <c r="F2447" s="793" t="s">
        <v>224</v>
      </c>
      <c r="G2447" s="311">
        <v>1500000</v>
      </c>
      <c r="H2447" s="311">
        <v>500000</v>
      </c>
      <c r="I2447" s="311"/>
      <c r="J2447" s="311">
        <v>1500000</v>
      </c>
      <c r="K2447" s="311">
        <v>1500000</v>
      </c>
      <c r="L2447" s="311">
        <v>1500000</v>
      </c>
      <c r="M2447" s="789">
        <f t="shared" si="544"/>
        <v>4500000</v>
      </c>
    </row>
    <row r="2448" spans="1:13" x14ac:dyDescent="0.45">
      <c r="A2448" s="785"/>
      <c r="B2448" s="786"/>
      <c r="C2448" s="787"/>
      <c r="D2448" s="787"/>
      <c r="E2448" s="786"/>
      <c r="F2448" s="788"/>
      <c r="G2448" s="311"/>
      <c r="H2448" s="311"/>
      <c r="I2448" s="311"/>
      <c r="J2448" s="311"/>
      <c r="K2448" s="311"/>
      <c r="L2448" s="311"/>
      <c r="M2448" s="81"/>
    </row>
    <row r="2449" spans="1:13" x14ac:dyDescent="0.45">
      <c r="A2449" s="785">
        <v>23</v>
      </c>
      <c r="B2449" s="786"/>
      <c r="C2449" s="787"/>
      <c r="D2449" s="787"/>
      <c r="E2449" s="786"/>
      <c r="F2449" s="788" t="s">
        <v>69</v>
      </c>
      <c r="G2449" s="358">
        <f>G2450</f>
        <v>12000000</v>
      </c>
      <c r="H2449" s="358">
        <f t="shared" ref="H2449:L2449" si="549">H2450</f>
        <v>0</v>
      </c>
      <c r="I2449" s="358">
        <f t="shared" si="549"/>
        <v>0</v>
      </c>
      <c r="J2449" s="358">
        <f t="shared" si="549"/>
        <v>20000000</v>
      </c>
      <c r="K2449" s="358">
        <f t="shared" si="549"/>
        <v>30000000</v>
      </c>
      <c r="L2449" s="358">
        <f t="shared" si="549"/>
        <v>40000000</v>
      </c>
      <c r="M2449" s="789">
        <f t="shared" ref="M2449:M2451" si="550">J2449+K2449+L2449</f>
        <v>90000000</v>
      </c>
    </row>
    <row r="2450" spans="1:13" x14ac:dyDescent="0.45">
      <c r="A2450" s="785">
        <v>2301</v>
      </c>
      <c r="B2450" s="786"/>
      <c r="C2450" s="787"/>
      <c r="D2450" s="787"/>
      <c r="E2450" s="786"/>
      <c r="F2450" s="788" t="s">
        <v>70</v>
      </c>
      <c r="G2450" s="358">
        <f t="shared" ref="G2450:L2450" si="551">G2451</f>
        <v>12000000</v>
      </c>
      <c r="H2450" s="358">
        <f t="shared" si="551"/>
        <v>0</v>
      </c>
      <c r="I2450" s="358"/>
      <c r="J2450" s="358">
        <f t="shared" si="551"/>
        <v>20000000</v>
      </c>
      <c r="K2450" s="358">
        <f t="shared" si="551"/>
        <v>30000000</v>
      </c>
      <c r="L2450" s="358">
        <f t="shared" si="551"/>
        <v>40000000</v>
      </c>
      <c r="M2450" s="789">
        <f t="shared" si="550"/>
        <v>90000000</v>
      </c>
    </row>
    <row r="2451" spans="1:13" x14ac:dyDescent="0.45">
      <c r="A2451" s="785">
        <v>230101</v>
      </c>
      <c r="B2451" s="786"/>
      <c r="C2451" s="787"/>
      <c r="D2451" s="787"/>
      <c r="E2451" s="786"/>
      <c r="F2451" s="788" t="s">
        <v>71</v>
      </c>
      <c r="G2451" s="358">
        <f>SUM(G2452:G2458)</f>
        <v>12000000</v>
      </c>
      <c r="H2451" s="358">
        <f>SUM(H2452:H2458)</f>
        <v>0</v>
      </c>
      <c r="I2451" s="358"/>
      <c r="J2451" s="358">
        <f>SUM(J2452:J2458)</f>
        <v>20000000</v>
      </c>
      <c r="K2451" s="358">
        <f>SUM(K2452:K2458)</f>
        <v>30000000</v>
      </c>
      <c r="L2451" s="358">
        <f>SUM(L2452:L2458)</f>
        <v>40000000</v>
      </c>
      <c r="M2451" s="789">
        <f t="shared" si="550"/>
        <v>90000000</v>
      </c>
    </row>
    <row r="2452" spans="1:13" ht="37" x14ac:dyDescent="0.45">
      <c r="A2452" s="790">
        <v>23010112</v>
      </c>
      <c r="B2452" s="791"/>
      <c r="C2452" s="792"/>
      <c r="D2452" s="792"/>
      <c r="E2452" s="791"/>
      <c r="F2452" s="793" t="s">
        <v>232</v>
      </c>
      <c r="G2452" s="358">
        <v>2000000</v>
      </c>
      <c r="H2452" s="311"/>
      <c r="I2452" s="311"/>
      <c r="J2452" s="358">
        <v>4000000</v>
      </c>
      <c r="K2452" s="358">
        <v>6000000</v>
      </c>
      <c r="L2452" s="358">
        <v>8000000</v>
      </c>
      <c r="M2452" s="80">
        <f>J2452+K2452+L2452</f>
        <v>18000000</v>
      </c>
    </row>
    <row r="2453" spans="1:13" x14ac:dyDescent="0.45">
      <c r="A2453" s="790">
        <v>23010113</v>
      </c>
      <c r="B2453" s="791"/>
      <c r="C2453" s="792"/>
      <c r="D2453" s="792"/>
      <c r="E2453" s="791"/>
      <c r="F2453" s="793" t="s">
        <v>233</v>
      </c>
      <c r="G2453" s="358">
        <v>2000000</v>
      </c>
      <c r="H2453" s="311"/>
      <c r="I2453" s="311"/>
      <c r="J2453" s="358">
        <v>4500000</v>
      </c>
      <c r="K2453" s="358">
        <v>5500000</v>
      </c>
      <c r="L2453" s="358">
        <v>6000000</v>
      </c>
      <c r="M2453" s="80">
        <f t="shared" ref="M2453:M2458" si="552">J2453+K2453+L2453</f>
        <v>16000000</v>
      </c>
    </row>
    <row r="2454" spans="1:13" x14ac:dyDescent="0.45">
      <c r="A2454" s="790">
        <v>23010114</v>
      </c>
      <c r="B2454" s="791"/>
      <c r="C2454" s="792"/>
      <c r="D2454" s="792"/>
      <c r="E2454" s="791"/>
      <c r="F2454" s="793" t="s">
        <v>234</v>
      </c>
      <c r="G2454" s="358">
        <v>2000000</v>
      </c>
      <c r="H2454" s="311"/>
      <c r="I2454" s="311"/>
      <c r="J2454" s="358">
        <v>2000000</v>
      </c>
      <c r="K2454" s="358">
        <v>3000000</v>
      </c>
      <c r="L2454" s="358">
        <v>4000000</v>
      </c>
      <c r="M2454" s="80">
        <f t="shared" si="552"/>
        <v>9000000</v>
      </c>
    </row>
    <row r="2455" spans="1:13" x14ac:dyDescent="0.45">
      <c r="A2455" s="790">
        <v>23010115</v>
      </c>
      <c r="B2455" s="791"/>
      <c r="C2455" s="792"/>
      <c r="D2455" s="792"/>
      <c r="E2455" s="791"/>
      <c r="F2455" s="793" t="s">
        <v>235</v>
      </c>
      <c r="G2455" s="358">
        <v>500000</v>
      </c>
      <c r="H2455" s="311"/>
      <c r="I2455" s="311"/>
      <c r="J2455" s="358">
        <v>1500000</v>
      </c>
      <c r="K2455" s="358">
        <v>3000000</v>
      </c>
      <c r="L2455" s="358">
        <v>3500000</v>
      </c>
      <c r="M2455" s="80">
        <f t="shared" si="552"/>
        <v>8000000</v>
      </c>
    </row>
    <row r="2456" spans="1:13" x14ac:dyDescent="0.45">
      <c r="A2456" s="790">
        <v>23010117</v>
      </c>
      <c r="B2456" s="791"/>
      <c r="C2456" s="792"/>
      <c r="D2456" s="792"/>
      <c r="E2456" s="791"/>
      <c r="F2456" s="793" t="s">
        <v>283</v>
      </c>
      <c r="G2456" s="358">
        <v>300000</v>
      </c>
      <c r="H2456" s="311"/>
      <c r="I2456" s="311"/>
      <c r="J2456" s="358">
        <v>500000</v>
      </c>
      <c r="K2456" s="358">
        <v>1000000</v>
      </c>
      <c r="L2456" s="358">
        <v>1500000</v>
      </c>
      <c r="M2456" s="80">
        <f t="shared" si="552"/>
        <v>3000000</v>
      </c>
    </row>
    <row r="2457" spans="1:13" x14ac:dyDescent="0.45">
      <c r="A2457" s="790">
        <v>23010118</v>
      </c>
      <c r="B2457" s="791"/>
      <c r="C2457" s="792"/>
      <c r="D2457" s="792"/>
      <c r="E2457" s="791"/>
      <c r="F2457" s="793" t="s">
        <v>285</v>
      </c>
      <c r="G2457" s="358">
        <v>200000</v>
      </c>
      <c r="H2457" s="311"/>
      <c r="I2457" s="311"/>
      <c r="J2457" s="358">
        <v>500000</v>
      </c>
      <c r="K2457" s="358">
        <v>1500000</v>
      </c>
      <c r="L2457" s="358">
        <v>2000000</v>
      </c>
      <c r="M2457" s="80">
        <f t="shared" si="552"/>
        <v>4000000</v>
      </c>
    </row>
    <row r="2458" spans="1:13" x14ac:dyDescent="0.45">
      <c r="A2458" s="790">
        <v>23010119</v>
      </c>
      <c r="B2458" s="791"/>
      <c r="C2458" s="792"/>
      <c r="D2458" s="792"/>
      <c r="E2458" s="791"/>
      <c r="F2458" s="793" t="s">
        <v>286</v>
      </c>
      <c r="G2458" s="358">
        <v>5000000</v>
      </c>
      <c r="H2458" s="311"/>
      <c r="I2458" s="311"/>
      <c r="J2458" s="358">
        <v>7000000</v>
      </c>
      <c r="K2458" s="358">
        <v>10000000</v>
      </c>
      <c r="L2458" s="358">
        <v>15000000</v>
      </c>
      <c r="M2458" s="80">
        <f t="shared" si="552"/>
        <v>32000000</v>
      </c>
    </row>
    <row r="2459" spans="1:13" x14ac:dyDescent="0.45">
      <c r="A2459" s="795"/>
      <c r="B2459" s="795"/>
      <c r="C2459" s="795"/>
      <c r="D2459" s="795"/>
      <c r="E2459" s="795"/>
      <c r="F2459" s="785" t="s">
        <v>85</v>
      </c>
      <c r="G2459" s="790"/>
      <c r="H2459" s="809"/>
      <c r="I2459" s="797"/>
      <c r="J2459" s="809"/>
      <c r="K2459" s="809"/>
      <c r="L2459" s="809"/>
      <c r="M2459" s="80">
        <f t="shared" ref="M2459:M2464" si="553">SUM(J2459:L2459)</f>
        <v>0</v>
      </c>
    </row>
    <row r="2460" spans="1:13" x14ac:dyDescent="0.45">
      <c r="A2460" s="799"/>
      <c r="B2460" s="799"/>
      <c r="C2460" s="799"/>
      <c r="D2460" s="799"/>
      <c r="E2460" s="799"/>
      <c r="F2460" s="810"/>
      <c r="G2460" s="811"/>
      <c r="H2460" s="812"/>
      <c r="I2460" s="797"/>
      <c r="J2460" s="812"/>
      <c r="K2460" s="812"/>
      <c r="L2460" s="812"/>
      <c r="M2460" s="80">
        <f t="shared" si="553"/>
        <v>0</v>
      </c>
    </row>
    <row r="2461" spans="1:13" x14ac:dyDescent="0.45">
      <c r="A2461" s="799"/>
      <c r="B2461" s="799"/>
      <c r="C2461" s="799"/>
      <c r="D2461" s="799"/>
      <c r="E2461" s="799"/>
      <c r="F2461" s="800" t="s">
        <v>86</v>
      </c>
      <c r="G2461" s="805">
        <f>SUM(G2416)</f>
        <v>54594360.840000004</v>
      </c>
      <c r="H2461" s="805">
        <f t="shared" ref="H2461:L2461" si="554">SUM(H2416)</f>
        <v>41533298.479999997</v>
      </c>
      <c r="I2461" s="805">
        <f t="shared" si="554"/>
        <v>0</v>
      </c>
      <c r="J2461" s="805">
        <f t="shared" si="554"/>
        <v>69239331.85999994</v>
      </c>
      <c r="K2461" s="805">
        <f t="shared" si="554"/>
        <v>69239331.85999994</v>
      </c>
      <c r="L2461" s="805">
        <f t="shared" si="554"/>
        <v>69239331.85999994</v>
      </c>
      <c r="M2461" s="80">
        <f t="shared" si="553"/>
        <v>207717995.5799998</v>
      </c>
    </row>
    <row r="2462" spans="1:13" x14ac:dyDescent="0.45">
      <c r="A2462" s="799"/>
      <c r="B2462" s="799"/>
      <c r="C2462" s="799"/>
      <c r="D2462" s="799"/>
      <c r="E2462" s="799"/>
      <c r="F2462" s="800" t="s">
        <v>87</v>
      </c>
      <c r="G2462" s="805">
        <f>SUM(G2425)</f>
        <v>64000000</v>
      </c>
      <c r="H2462" s="805">
        <f t="shared" ref="H2462:I2462" si="555">SUM(H2425)</f>
        <v>31785100</v>
      </c>
      <c r="I2462" s="805">
        <f t="shared" si="555"/>
        <v>0</v>
      </c>
      <c r="J2462" s="805">
        <f>SUM(J2424)</f>
        <v>100000000</v>
      </c>
      <c r="K2462" s="805">
        <f t="shared" ref="K2462:L2462" si="556">SUM(K2424)</f>
        <v>100000000</v>
      </c>
      <c r="L2462" s="805">
        <f t="shared" si="556"/>
        <v>99000000</v>
      </c>
      <c r="M2462" s="80">
        <f t="shared" si="553"/>
        <v>299000000</v>
      </c>
    </row>
    <row r="2463" spans="1:13" x14ac:dyDescent="0.45">
      <c r="A2463" s="799"/>
      <c r="B2463" s="799"/>
      <c r="C2463" s="799"/>
      <c r="D2463" s="799"/>
      <c r="E2463" s="799"/>
      <c r="F2463" s="800" t="s">
        <v>69</v>
      </c>
      <c r="G2463" s="805">
        <f>SUM(G2449)</f>
        <v>12000000</v>
      </c>
      <c r="H2463" s="805">
        <f t="shared" ref="H2463:L2463" si="557">SUM(H2449)</f>
        <v>0</v>
      </c>
      <c r="I2463" s="805">
        <f t="shared" si="557"/>
        <v>0</v>
      </c>
      <c r="J2463" s="805">
        <f t="shared" si="557"/>
        <v>20000000</v>
      </c>
      <c r="K2463" s="805">
        <f t="shared" si="557"/>
        <v>30000000</v>
      </c>
      <c r="L2463" s="805">
        <f t="shared" si="557"/>
        <v>40000000</v>
      </c>
      <c r="M2463" s="80">
        <f t="shared" si="553"/>
        <v>90000000</v>
      </c>
    </row>
    <row r="2464" spans="1:13" x14ac:dyDescent="0.45">
      <c r="A2464" s="799"/>
      <c r="B2464" s="799"/>
      <c r="C2464" s="799"/>
      <c r="D2464" s="799"/>
      <c r="E2464" s="799"/>
      <c r="F2464" s="800"/>
      <c r="G2464" s="805"/>
      <c r="H2464" s="813"/>
      <c r="I2464" s="805"/>
      <c r="J2464" s="813"/>
      <c r="K2464" s="813"/>
      <c r="L2464" s="813"/>
      <c r="M2464" s="80">
        <f t="shared" si="553"/>
        <v>0</v>
      </c>
    </row>
    <row r="2465" spans="1:13" x14ac:dyDescent="0.45">
      <c r="A2465" s="799"/>
      <c r="B2465" s="799"/>
      <c r="C2465" s="799"/>
      <c r="D2465" s="799"/>
      <c r="E2465" s="799"/>
      <c r="F2465" s="800" t="s">
        <v>88</v>
      </c>
      <c r="G2465" s="807">
        <f>SUM(G2461:G2463)</f>
        <v>130594360.84</v>
      </c>
      <c r="H2465" s="807">
        <f t="shared" ref="H2465:L2465" si="558">SUM(H2461:H2463)</f>
        <v>73318398.479999989</v>
      </c>
      <c r="I2465" s="807">
        <f t="shared" si="558"/>
        <v>0</v>
      </c>
      <c r="J2465" s="807">
        <f t="shared" si="558"/>
        <v>189239331.85999995</v>
      </c>
      <c r="K2465" s="807">
        <f t="shared" si="558"/>
        <v>199239331.85999995</v>
      </c>
      <c r="L2465" s="807">
        <f t="shared" si="558"/>
        <v>208239331.85999995</v>
      </c>
      <c r="M2465" s="80">
        <f>SUM(J2465:L2465)</f>
        <v>596717995.57999992</v>
      </c>
    </row>
    <row r="2468" spans="1:13" x14ac:dyDescent="0.45">
      <c r="A2468" s="931" t="s">
        <v>1415</v>
      </c>
      <c r="B2468" s="931"/>
      <c r="C2468" s="931"/>
      <c r="D2468" s="931"/>
      <c r="E2468" s="931"/>
      <c r="F2468" s="931"/>
      <c r="G2468" s="931"/>
      <c r="H2468" s="931"/>
      <c r="I2468" s="931"/>
      <c r="J2468" s="931"/>
      <c r="K2468" s="931"/>
      <c r="L2468" s="931"/>
      <c r="M2468" s="931"/>
    </row>
    <row r="2469" spans="1:13" x14ac:dyDescent="0.45">
      <c r="A2469" s="930" t="s">
        <v>1416</v>
      </c>
      <c r="B2469" s="930"/>
      <c r="C2469" s="930"/>
      <c r="D2469" s="930"/>
      <c r="E2469" s="930"/>
      <c r="F2469" s="930"/>
      <c r="G2469" s="930"/>
      <c r="H2469" s="930"/>
      <c r="I2469" s="930"/>
      <c r="J2469" s="930"/>
      <c r="K2469" s="930"/>
      <c r="L2469" s="930"/>
      <c r="M2469" s="930"/>
    </row>
    <row r="2470" spans="1:13" ht="74" x14ac:dyDescent="0.45">
      <c r="A2470" s="781" t="s">
        <v>1</v>
      </c>
      <c r="B2470" s="781" t="s">
        <v>2</v>
      </c>
      <c r="C2470" s="781" t="s">
        <v>3</v>
      </c>
      <c r="D2470" s="781" t="s">
        <v>4</v>
      </c>
      <c r="E2470" s="781" t="s">
        <v>5</v>
      </c>
      <c r="F2470" s="783" t="s">
        <v>6</v>
      </c>
      <c r="G2470" s="781" t="s">
        <v>7</v>
      </c>
      <c r="H2470" s="781" t="s">
        <v>8</v>
      </c>
      <c r="I2470" s="781"/>
      <c r="J2470" s="781" t="s">
        <v>9</v>
      </c>
      <c r="K2470" s="781" t="s">
        <v>10</v>
      </c>
      <c r="L2470" s="781" t="s">
        <v>11</v>
      </c>
      <c r="M2470" s="784" t="s">
        <v>12</v>
      </c>
    </row>
    <row r="2471" spans="1:13" x14ac:dyDescent="0.45">
      <c r="A2471" s="790"/>
      <c r="B2471" s="791"/>
      <c r="C2471" s="792"/>
      <c r="D2471" s="792"/>
      <c r="E2471" s="791"/>
      <c r="F2471" s="793"/>
      <c r="G2471" s="311"/>
      <c r="H2471" s="311"/>
      <c r="I2471" s="311"/>
      <c r="J2471" s="311"/>
      <c r="K2471" s="311"/>
      <c r="L2471" s="311"/>
      <c r="M2471" s="81"/>
    </row>
    <row r="2472" spans="1:13" x14ac:dyDescent="0.45">
      <c r="A2472" s="785">
        <v>2</v>
      </c>
      <c r="B2472" s="786"/>
      <c r="C2472" s="787"/>
      <c r="D2472" s="787"/>
      <c r="E2472" s="786"/>
      <c r="F2472" s="788" t="s">
        <v>18</v>
      </c>
      <c r="G2472" s="358">
        <f t="shared" ref="G2472:L2472" si="559">G2473+G2491+G2474</f>
        <v>54000000</v>
      </c>
      <c r="H2472" s="358">
        <f t="shared" si="559"/>
        <v>0</v>
      </c>
      <c r="I2472" s="358">
        <f t="shared" si="559"/>
        <v>0</v>
      </c>
      <c r="J2472" s="358">
        <f t="shared" si="559"/>
        <v>55000000</v>
      </c>
      <c r="K2472" s="358">
        <f t="shared" si="559"/>
        <v>56000000</v>
      </c>
      <c r="L2472" s="358">
        <f t="shared" si="559"/>
        <v>57000000</v>
      </c>
      <c r="M2472" s="789">
        <f>J2472+K2472+L2472</f>
        <v>168000000</v>
      </c>
    </row>
    <row r="2473" spans="1:13" x14ac:dyDescent="0.45">
      <c r="A2473" s="785">
        <v>22</v>
      </c>
      <c r="B2473" s="786"/>
      <c r="C2473" s="787"/>
      <c r="D2473" s="787"/>
      <c r="E2473" s="786"/>
      <c r="F2473" s="788" t="s">
        <v>26</v>
      </c>
      <c r="G2473" s="358"/>
      <c r="H2473" s="358"/>
      <c r="I2473" s="358"/>
      <c r="J2473" s="358"/>
      <c r="K2473" s="358"/>
      <c r="L2473" s="358"/>
      <c r="M2473" s="789">
        <f t="shared" ref="M2473:M2489" si="560">J2473+K2473+L2473</f>
        <v>0</v>
      </c>
    </row>
    <row r="2474" spans="1:13" x14ac:dyDescent="0.45">
      <c r="A2474" s="785">
        <v>2202</v>
      </c>
      <c r="B2474" s="786"/>
      <c r="C2474" s="787"/>
      <c r="D2474" s="787"/>
      <c r="E2474" s="786"/>
      <c r="F2474" s="788" t="s">
        <v>27</v>
      </c>
      <c r="G2474" s="358">
        <f t="shared" ref="G2474:L2474" si="561">G2475+G2478+G2481+G2483+G2485+G2487</f>
        <v>50000000</v>
      </c>
      <c r="H2474" s="358">
        <f t="shared" si="561"/>
        <v>0</v>
      </c>
      <c r="I2474" s="358">
        <f t="shared" si="561"/>
        <v>0</v>
      </c>
      <c r="J2474" s="358">
        <f t="shared" si="561"/>
        <v>50000000</v>
      </c>
      <c r="K2474" s="358">
        <f t="shared" si="561"/>
        <v>50000000</v>
      </c>
      <c r="L2474" s="358">
        <f t="shared" si="561"/>
        <v>50000000</v>
      </c>
      <c r="M2474" s="789">
        <f t="shared" si="560"/>
        <v>150000000</v>
      </c>
    </row>
    <row r="2475" spans="1:13" x14ac:dyDescent="0.45">
      <c r="A2475" s="785">
        <v>220201</v>
      </c>
      <c r="B2475" s="786"/>
      <c r="C2475" s="787"/>
      <c r="D2475" s="787"/>
      <c r="E2475" s="786"/>
      <c r="F2475" s="788" t="s">
        <v>28</v>
      </c>
      <c r="G2475" s="358">
        <f>SUM(G2476:G2477)</f>
        <v>28000000</v>
      </c>
      <c r="H2475" s="358">
        <f>SUM(H2476:H2477)</f>
        <v>0</v>
      </c>
      <c r="I2475" s="358"/>
      <c r="J2475" s="358">
        <f>SUM(J2476:J2477)</f>
        <v>33000000</v>
      </c>
      <c r="K2475" s="358">
        <f>SUM(K2476:K2477)</f>
        <v>33000000</v>
      </c>
      <c r="L2475" s="358">
        <f>SUM(L2476:L2477)</f>
        <v>33000000</v>
      </c>
      <c r="M2475" s="789">
        <f t="shared" si="560"/>
        <v>99000000</v>
      </c>
    </row>
    <row r="2476" spans="1:13" x14ac:dyDescent="0.45">
      <c r="A2476" s="790">
        <v>22020101</v>
      </c>
      <c r="B2476" s="791"/>
      <c r="C2476" s="792"/>
      <c r="D2476" s="792"/>
      <c r="E2476" s="791"/>
      <c r="F2476" s="793" t="s">
        <v>29</v>
      </c>
      <c r="G2476" s="311">
        <v>17000000</v>
      </c>
      <c r="H2476" s="311"/>
      <c r="I2476" s="311"/>
      <c r="J2476" s="311">
        <v>30000000</v>
      </c>
      <c r="K2476" s="311">
        <v>30000000</v>
      </c>
      <c r="L2476" s="311">
        <v>30000000</v>
      </c>
      <c r="M2476" s="789">
        <f t="shared" si="560"/>
        <v>90000000</v>
      </c>
    </row>
    <row r="2477" spans="1:13" x14ac:dyDescent="0.45">
      <c r="A2477" s="790">
        <v>22020102</v>
      </c>
      <c r="B2477" s="791"/>
      <c r="C2477" s="792"/>
      <c r="D2477" s="792"/>
      <c r="E2477" s="791"/>
      <c r="F2477" s="793" t="s">
        <v>30</v>
      </c>
      <c r="G2477" s="311">
        <v>11000000</v>
      </c>
      <c r="H2477" s="311"/>
      <c r="I2477" s="311"/>
      <c r="J2477" s="311">
        <v>3000000</v>
      </c>
      <c r="K2477" s="311">
        <v>3000000</v>
      </c>
      <c r="L2477" s="311">
        <v>3000000</v>
      </c>
      <c r="M2477" s="789">
        <f t="shared" si="560"/>
        <v>9000000</v>
      </c>
    </row>
    <row r="2478" spans="1:13" x14ac:dyDescent="0.45">
      <c r="A2478" s="785">
        <v>220202</v>
      </c>
      <c r="B2478" s="786"/>
      <c r="C2478" s="787"/>
      <c r="D2478" s="787"/>
      <c r="E2478" s="786"/>
      <c r="F2478" s="788" t="s">
        <v>31</v>
      </c>
      <c r="G2478" s="358">
        <f>SUM(G2479:G2480)</f>
        <v>500000</v>
      </c>
      <c r="H2478" s="358">
        <f>SUM(H2479:H2480)</f>
        <v>0</v>
      </c>
      <c r="I2478" s="358"/>
      <c r="J2478" s="358">
        <v>3000000</v>
      </c>
      <c r="K2478" s="358">
        <f>SUM(K2479:K2480)</f>
        <v>3000000</v>
      </c>
      <c r="L2478" s="358">
        <f>SUM(L2479:L2480)</f>
        <v>3000000</v>
      </c>
      <c r="M2478" s="789">
        <f t="shared" si="560"/>
        <v>9000000</v>
      </c>
    </row>
    <row r="2479" spans="1:13" x14ac:dyDescent="0.45">
      <c r="A2479" s="790">
        <v>22020201</v>
      </c>
      <c r="B2479" s="791"/>
      <c r="C2479" s="792"/>
      <c r="D2479" s="792"/>
      <c r="E2479" s="791"/>
      <c r="F2479" s="793" t="s">
        <v>32</v>
      </c>
      <c r="G2479" s="311">
        <v>500000</v>
      </c>
      <c r="H2479" s="311"/>
      <c r="I2479" s="311"/>
      <c r="J2479" s="311">
        <v>3000000</v>
      </c>
      <c r="K2479" s="311">
        <v>3000000</v>
      </c>
      <c r="L2479" s="311">
        <v>3000000</v>
      </c>
      <c r="M2479" s="789">
        <f t="shared" si="560"/>
        <v>9000000</v>
      </c>
    </row>
    <row r="2480" spans="1:13" x14ac:dyDescent="0.45">
      <c r="A2480" s="790">
        <v>22020202</v>
      </c>
      <c r="B2480" s="791"/>
      <c r="C2480" s="792"/>
      <c r="D2480" s="792"/>
      <c r="E2480" s="791"/>
      <c r="F2480" s="793" t="s">
        <v>33</v>
      </c>
      <c r="G2480" s="311"/>
      <c r="H2480" s="311"/>
      <c r="I2480" s="311"/>
      <c r="J2480" s="311">
        <v>3000000</v>
      </c>
      <c r="K2480" s="311"/>
      <c r="L2480" s="311"/>
      <c r="M2480" s="789">
        <f t="shared" si="560"/>
        <v>3000000</v>
      </c>
    </row>
    <row r="2481" spans="1:13" x14ac:dyDescent="0.45">
      <c r="A2481" s="785">
        <v>220203</v>
      </c>
      <c r="B2481" s="786"/>
      <c r="C2481" s="787"/>
      <c r="D2481" s="787"/>
      <c r="E2481" s="786"/>
      <c r="F2481" s="788" t="s">
        <v>37</v>
      </c>
      <c r="G2481" s="358">
        <f>SUM(G2482:G2482)</f>
        <v>11000000</v>
      </c>
      <c r="H2481" s="358">
        <f>SUM(H2482:H2482)</f>
        <v>0</v>
      </c>
      <c r="I2481" s="358"/>
      <c r="J2481" s="358">
        <f>SUM(J2482:J2482)</f>
        <v>3000000</v>
      </c>
      <c r="K2481" s="358">
        <f>SUM(K2482:K2482)</f>
        <v>3000000</v>
      </c>
      <c r="L2481" s="358">
        <f>SUM(L2482:L2482)</f>
        <v>3000000</v>
      </c>
      <c r="M2481" s="789">
        <f t="shared" si="560"/>
        <v>9000000</v>
      </c>
    </row>
    <row r="2482" spans="1:13" ht="37" x14ac:dyDescent="0.45">
      <c r="A2482" s="790">
        <v>22020301</v>
      </c>
      <c r="B2482" s="791"/>
      <c r="C2482" s="792"/>
      <c r="D2482" s="792"/>
      <c r="E2482" s="791"/>
      <c r="F2482" s="793" t="s">
        <v>38</v>
      </c>
      <c r="G2482" s="311">
        <v>11000000</v>
      </c>
      <c r="H2482" s="311"/>
      <c r="I2482" s="311"/>
      <c r="J2482" s="311">
        <v>3000000</v>
      </c>
      <c r="K2482" s="311">
        <v>3000000</v>
      </c>
      <c r="L2482" s="311">
        <v>3000000</v>
      </c>
      <c r="M2482" s="789">
        <f t="shared" si="560"/>
        <v>9000000</v>
      </c>
    </row>
    <row r="2483" spans="1:13" x14ac:dyDescent="0.45">
      <c r="A2483" s="785">
        <v>220204</v>
      </c>
      <c r="B2483" s="786"/>
      <c r="C2483" s="787"/>
      <c r="D2483" s="787"/>
      <c r="E2483" s="786"/>
      <c r="F2483" s="788" t="s">
        <v>42</v>
      </c>
      <c r="G2483" s="358">
        <f>SUM(G2484:G2484)</f>
        <v>5000000</v>
      </c>
      <c r="H2483" s="358">
        <f>SUM(H2484:H2484)</f>
        <v>0</v>
      </c>
      <c r="I2483" s="358"/>
      <c r="J2483" s="358">
        <f>SUM(J2484:J2484)</f>
        <v>3000000</v>
      </c>
      <c r="K2483" s="358">
        <f>SUM(K2484:K2484)</f>
        <v>3000000</v>
      </c>
      <c r="L2483" s="358">
        <f>SUM(L2484:L2484)</f>
        <v>3000000</v>
      </c>
      <c r="M2483" s="789">
        <f t="shared" si="560"/>
        <v>9000000</v>
      </c>
    </row>
    <row r="2484" spans="1:13" x14ac:dyDescent="0.45">
      <c r="A2484" s="790">
        <v>22020405</v>
      </c>
      <c r="B2484" s="791"/>
      <c r="C2484" s="792"/>
      <c r="D2484" s="792"/>
      <c r="E2484" s="791"/>
      <c r="F2484" s="793" t="s">
        <v>47</v>
      </c>
      <c r="G2484" s="311">
        <v>5000000</v>
      </c>
      <c r="H2484" s="311"/>
      <c r="I2484" s="311"/>
      <c r="J2484" s="311">
        <v>3000000</v>
      </c>
      <c r="K2484" s="311">
        <v>3000000</v>
      </c>
      <c r="L2484" s="311">
        <v>3000000</v>
      </c>
      <c r="M2484" s="789">
        <f t="shared" si="560"/>
        <v>9000000</v>
      </c>
    </row>
    <row r="2485" spans="1:13" x14ac:dyDescent="0.45">
      <c r="A2485" s="785">
        <v>220208</v>
      </c>
      <c r="B2485" s="786"/>
      <c r="C2485" s="787"/>
      <c r="D2485" s="787"/>
      <c r="E2485" s="786"/>
      <c r="F2485" s="788" t="s">
        <v>54</v>
      </c>
      <c r="G2485" s="358">
        <f>SUM(G2486:G2486)</f>
        <v>4000000</v>
      </c>
      <c r="H2485" s="358">
        <f>SUM(H2486:H2486)</f>
        <v>0</v>
      </c>
      <c r="I2485" s="358"/>
      <c r="J2485" s="358">
        <f>SUM(J2486:J2486)</f>
        <v>2000000</v>
      </c>
      <c r="K2485" s="358">
        <f>SUM(K2486:K2486)</f>
        <v>2000000</v>
      </c>
      <c r="L2485" s="358">
        <f>SUM(L2486:L2486)</f>
        <v>2000000</v>
      </c>
      <c r="M2485" s="789">
        <f t="shared" si="560"/>
        <v>6000000</v>
      </c>
    </row>
    <row r="2486" spans="1:13" x14ac:dyDescent="0.45">
      <c r="A2486" s="790">
        <v>22020803</v>
      </c>
      <c r="B2486" s="791"/>
      <c r="C2486" s="792"/>
      <c r="D2486" s="792"/>
      <c r="E2486" s="791"/>
      <c r="F2486" s="793" t="s">
        <v>56</v>
      </c>
      <c r="G2486" s="311">
        <v>4000000</v>
      </c>
      <c r="H2486" s="311"/>
      <c r="I2486" s="311"/>
      <c r="J2486" s="311">
        <v>2000000</v>
      </c>
      <c r="K2486" s="311">
        <v>2000000</v>
      </c>
      <c r="L2486" s="311">
        <v>2000000</v>
      </c>
      <c r="M2486" s="789">
        <f t="shared" si="560"/>
        <v>6000000</v>
      </c>
    </row>
    <row r="2487" spans="1:13" x14ac:dyDescent="0.45">
      <c r="A2487" s="785">
        <v>220210</v>
      </c>
      <c r="B2487" s="786"/>
      <c r="C2487" s="787"/>
      <c r="D2487" s="787"/>
      <c r="E2487" s="786"/>
      <c r="F2487" s="788" t="s">
        <v>57</v>
      </c>
      <c r="G2487" s="358">
        <f>SUM(G2488:G2489)</f>
        <v>1500000</v>
      </c>
      <c r="H2487" s="358">
        <f>SUM(H2488:H2489)</f>
        <v>0</v>
      </c>
      <c r="I2487" s="358"/>
      <c r="J2487" s="358">
        <f>SUM(J2488:J2489)</f>
        <v>6000000</v>
      </c>
      <c r="K2487" s="358">
        <f>SUM(K2488:K2489)</f>
        <v>6000000</v>
      </c>
      <c r="L2487" s="358">
        <f>SUM(L2488:L2489)</f>
        <v>6000000</v>
      </c>
      <c r="M2487" s="789">
        <f t="shared" si="560"/>
        <v>18000000</v>
      </c>
    </row>
    <row r="2488" spans="1:13" x14ac:dyDescent="0.45">
      <c r="A2488" s="790">
        <v>22021003</v>
      </c>
      <c r="B2488" s="791"/>
      <c r="C2488" s="792"/>
      <c r="D2488" s="792"/>
      <c r="E2488" s="791"/>
      <c r="F2488" s="793" t="s">
        <v>60</v>
      </c>
      <c r="G2488" s="311">
        <v>1000000</v>
      </c>
      <c r="H2488" s="311"/>
      <c r="I2488" s="311"/>
      <c r="J2488" s="311">
        <v>3000000</v>
      </c>
      <c r="K2488" s="311">
        <v>3000000</v>
      </c>
      <c r="L2488" s="311">
        <v>3000000</v>
      </c>
      <c r="M2488" s="789">
        <f t="shared" si="560"/>
        <v>9000000</v>
      </c>
    </row>
    <row r="2489" spans="1:13" x14ac:dyDescent="0.45">
      <c r="A2489" s="790">
        <v>22021007</v>
      </c>
      <c r="B2489" s="791"/>
      <c r="C2489" s="792"/>
      <c r="D2489" s="792"/>
      <c r="E2489" s="791"/>
      <c r="F2489" s="793" t="s">
        <v>63</v>
      </c>
      <c r="G2489" s="311">
        <v>500000</v>
      </c>
      <c r="H2489" s="311"/>
      <c r="I2489" s="311"/>
      <c r="J2489" s="311">
        <v>3000000</v>
      </c>
      <c r="K2489" s="311">
        <v>3000000</v>
      </c>
      <c r="L2489" s="311">
        <v>3000000</v>
      </c>
      <c r="M2489" s="789">
        <f t="shared" si="560"/>
        <v>9000000</v>
      </c>
    </row>
    <row r="2490" spans="1:13" x14ac:dyDescent="0.45">
      <c r="A2490" s="785"/>
      <c r="B2490" s="786"/>
      <c r="C2490" s="787"/>
      <c r="D2490" s="787"/>
      <c r="E2490" s="786"/>
      <c r="F2490" s="788"/>
      <c r="G2490" s="311"/>
      <c r="H2490" s="311"/>
      <c r="I2490" s="311"/>
      <c r="J2490" s="311"/>
      <c r="K2490" s="311"/>
      <c r="L2490" s="311"/>
      <c r="M2490" s="80"/>
    </row>
    <row r="2491" spans="1:13" x14ac:dyDescent="0.45">
      <c r="A2491" s="785">
        <v>23</v>
      </c>
      <c r="B2491" s="786"/>
      <c r="C2491" s="787"/>
      <c r="D2491" s="787"/>
      <c r="E2491" s="786"/>
      <c r="F2491" s="788" t="s">
        <v>69</v>
      </c>
      <c r="G2491" s="358">
        <f>G2492</f>
        <v>4000000</v>
      </c>
      <c r="H2491" s="358">
        <f t="shared" ref="H2491:L2491" si="562">H2492</f>
        <v>0</v>
      </c>
      <c r="I2491" s="358">
        <f t="shared" si="562"/>
        <v>0</v>
      </c>
      <c r="J2491" s="358">
        <f t="shared" si="562"/>
        <v>5000000</v>
      </c>
      <c r="K2491" s="358">
        <f t="shared" si="562"/>
        <v>6000000</v>
      </c>
      <c r="L2491" s="358">
        <f t="shared" si="562"/>
        <v>7000000</v>
      </c>
      <c r="M2491" s="789">
        <f t="shared" ref="M2491:M2497" si="563">J2491+K2491+L2491</f>
        <v>18000000</v>
      </c>
    </row>
    <row r="2492" spans="1:13" x14ac:dyDescent="0.45">
      <c r="A2492" s="785">
        <v>2301</v>
      </c>
      <c r="B2492" s="786"/>
      <c r="C2492" s="787"/>
      <c r="D2492" s="787"/>
      <c r="E2492" s="786"/>
      <c r="F2492" s="788" t="s">
        <v>70</v>
      </c>
      <c r="G2492" s="358">
        <f t="shared" ref="G2492:L2492" si="564">G2493</f>
        <v>4000000</v>
      </c>
      <c r="H2492" s="358">
        <f t="shared" si="564"/>
        <v>0</v>
      </c>
      <c r="I2492" s="358"/>
      <c r="J2492" s="358">
        <f t="shared" si="564"/>
        <v>5000000</v>
      </c>
      <c r="K2492" s="358">
        <f t="shared" si="564"/>
        <v>6000000</v>
      </c>
      <c r="L2492" s="358">
        <f t="shared" si="564"/>
        <v>7000000</v>
      </c>
      <c r="M2492" s="789">
        <f t="shared" si="563"/>
        <v>18000000</v>
      </c>
    </row>
    <row r="2493" spans="1:13" x14ac:dyDescent="0.45">
      <c r="A2493" s="785">
        <v>230101</v>
      </c>
      <c r="B2493" s="786"/>
      <c r="C2493" s="787"/>
      <c r="D2493" s="787"/>
      <c r="E2493" s="786"/>
      <c r="F2493" s="788" t="s">
        <v>71</v>
      </c>
      <c r="G2493" s="358">
        <f>SUM(G2494:G2497)</f>
        <v>4000000</v>
      </c>
      <c r="H2493" s="358">
        <f>SUM(H2494:H2497)</f>
        <v>0</v>
      </c>
      <c r="I2493" s="358"/>
      <c r="J2493" s="358">
        <f>SUM(J2494:J2497)</f>
        <v>5000000</v>
      </c>
      <c r="K2493" s="358">
        <f>SUM(K2494:K2497)</f>
        <v>6000000</v>
      </c>
      <c r="L2493" s="358">
        <f>SUM(L2494:L2497)</f>
        <v>7000000</v>
      </c>
      <c r="M2493" s="789">
        <f t="shared" si="563"/>
        <v>18000000</v>
      </c>
    </row>
    <row r="2494" spans="1:13" ht="37" x14ac:dyDescent="0.45">
      <c r="A2494" s="790">
        <v>23010112</v>
      </c>
      <c r="B2494" s="791"/>
      <c r="C2494" s="792"/>
      <c r="D2494" s="792"/>
      <c r="E2494" s="791"/>
      <c r="F2494" s="793" t="s">
        <v>232</v>
      </c>
      <c r="G2494" s="311">
        <v>2000000</v>
      </c>
      <c r="H2494" s="311"/>
      <c r="I2494" s="311"/>
      <c r="J2494" s="311">
        <v>2000000</v>
      </c>
      <c r="K2494" s="311">
        <v>2000000</v>
      </c>
      <c r="L2494" s="311">
        <v>3000000</v>
      </c>
      <c r="M2494" s="789">
        <f t="shared" si="563"/>
        <v>7000000</v>
      </c>
    </row>
    <row r="2495" spans="1:13" x14ac:dyDescent="0.45">
      <c r="A2495" s="790">
        <v>23010113</v>
      </c>
      <c r="B2495" s="791"/>
      <c r="C2495" s="792"/>
      <c r="D2495" s="792"/>
      <c r="E2495" s="791"/>
      <c r="F2495" s="793" t="s">
        <v>233</v>
      </c>
      <c r="G2495" s="311">
        <v>1000000</v>
      </c>
      <c r="H2495" s="311"/>
      <c r="I2495" s="311"/>
      <c r="J2495" s="311">
        <v>1000000</v>
      </c>
      <c r="K2495" s="311">
        <v>2000000</v>
      </c>
      <c r="L2495" s="311">
        <v>2000000</v>
      </c>
      <c r="M2495" s="789">
        <f t="shared" si="563"/>
        <v>5000000</v>
      </c>
    </row>
    <row r="2496" spans="1:13" x14ac:dyDescent="0.45">
      <c r="A2496" s="790">
        <v>23010115</v>
      </c>
      <c r="B2496" s="791"/>
      <c r="C2496" s="792"/>
      <c r="D2496" s="792"/>
      <c r="E2496" s="791"/>
      <c r="F2496" s="793" t="s">
        <v>235</v>
      </c>
      <c r="G2496" s="311">
        <v>1000000</v>
      </c>
      <c r="H2496" s="311"/>
      <c r="I2496" s="311"/>
      <c r="J2496" s="311">
        <v>1000000</v>
      </c>
      <c r="K2496" s="311">
        <v>1000000</v>
      </c>
      <c r="L2496" s="311">
        <v>1000000</v>
      </c>
      <c r="M2496" s="789">
        <f t="shared" si="563"/>
        <v>3000000</v>
      </c>
    </row>
    <row r="2497" spans="1:13" x14ac:dyDescent="0.45">
      <c r="A2497" s="790">
        <v>23010119</v>
      </c>
      <c r="B2497" s="791"/>
      <c r="C2497" s="792"/>
      <c r="D2497" s="792"/>
      <c r="E2497" s="791"/>
      <c r="F2497" s="793" t="s">
        <v>286</v>
      </c>
      <c r="G2497" s="311"/>
      <c r="H2497" s="311"/>
      <c r="I2497" s="311"/>
      <c r="J2497" s="311">
        <v>1000000</v>
      </c>
      <c r="K2497" s="311">
        <v>1000000</v>
      </c>
      <c r="L2497" s="311">
        <v>1000000</v>
      </c>
      <c r="M2497" s="789">
        <f t="shared" si="563"/>
        <v>3000000</v>
      </c>
    </row>
    <row r="2498" spans="1:13" x14ac:dyDescent="0.45">
      <c r="F2498" s="796" t="s">
        <v>85</v>
      </c>
      <c r="G2498" s="795"/>
      <c r="H2498" s="795"/>
      <c r="I2498" s="797"/>
      <c r="J2498" s="795"/>
      <c r="K2498" s="795"/>
      <c r="L2498" s="795"/>
      <c r="M2498" s="798"/>
    </row>
    <row r="2499" spans="1:13" x14ac:dyDescent="0.45">
      <c r="F2499" s="800"/>
      <c r="G2499" s="801"/>
      <c r="H2499" s="802"/>
      <c r="I2499" s="797"/>
      <c r="J2499" s="803"/>
      <c r="K2499" s="803"/>
      <c r="L2499" s="803"/>
      <c r="M2499" s="804"/>
    </row>
    <row r="2500" spans="1:13" x14ac:dyDescent="0.45">
      <c r="F2500" s="800" t="s">
        <v>86</v>
      </c>
      <c r="G2500" s="805"/>
      <c r="H2500" s="805"/>
      <c r="I2500" s="805"/>
      <c r="J2500" s="805"/>
      <c r="K2500" s="805"/>
      <c r="L2500" s="805"/>
      <c r="M2500" s="806">
        <f>SUM(J2500:L2500)</f>
        <v>0</v>
      </c>
    </row>
    <row r="2501" spans="1:13" x14ac:dyDescent="0.45">
      <c r="F2501" s="800" t="s">
        <v>87</v>
      </c>
      <c r="G2501" s="805">
        <f t="shared" ref="G2501:L2501" si="565">SUM(G2474)</f>
        <v>50000000</v>
      </c>
      <c r="H2501" s="805">
        <f t="shared" si="565"/>
        <v>0</v>
      </c>
      <c r="I2501" s="805">
        <f t="shared" si="565"/>
        <v>0</v>
      </c>
      <c r="J2501" s="805">
        <f t="shared" si="565"/>
        <v>50000000</v>
      </c>
      <c r="K2501" s="805">
        <f t="shared" si="565"/>
        <v>50000000</v>
      </c>
      <c r="L2501" s="805">
        <f t="shared" si="565"/>
        <v>50000000</v>
      </c>
      <c r="M2501" s="806">
        <f t="shared" ref="M2501:M2504" si="566">SUM(J2501:L2501)</f>
        <v>150000000</v>
      </c>
    </row>
    <row r="2502" spans="1:13" x14ac:dyDescent="0.45">
      <c r="F2502" s="800" t="s">
        <v>69</v>
      </c>
      <c r="G2502" s="805">
        <f>SUM(G2491)</f>
        <v>4000000</v>
      </c>
      <c r="H2502" s="805">
        <f t="shared" ref="H2502:L2502" si="567">SUM(H2491)</f>
        <v>0</v>
      </c>
      <c r="I2502" s="805">
        <f t="shared" si="567"/>
        <v>0</v>
      </c>
      <c r="J2502" s="805">
        <f t="shared" si="567"/>
        <v>5000000</v>
      </c>
      <c r="K2502" s="805">
        <f t="shared" si="567"/>
        <v>6000000</v>
      </c>
      <c r="L2502" s="805">
        <f t="shared" si="567"/>
        <v>7000000</v>
      </c>
      <c r="M2502" s="806">
        <f t="shared" si="566"/>
        <v>18000000</v>
      </c>
    </row>
    <row r="2503" spans="1:13" x14ac:dyDescent="0.45">
      <c r="F2503" s="800"/>
      <c r="G2503" s="805"/>
      <c r="H2503" s="805"/>
      <c r="I2503" s="805"/>
      <c r="J2503" s="805"/>
      <c r="K2503" s="805"/>
      <c r="L2503" s="805"/>
      <c r="M2503" s="806">
        <f t="shared" si="566"/>
        <v>0</v>
      </c>
    </row>
    <row r="2504" spans="1:13" x14ac:dyDescent="0.45">
      <c r="F2504" s="800" t="s">
        <v>88</v>
      </c>
      <c r="G2504" s="807">
        <f>SUM(G2500:G2502)</f>
        <v>54000000</v>
      </c>
      <c r="H2504" s="807">
        <f t="shared" ref="H2504:L2504" si="568">SUM(H2500:H2502)</f>
        <v>0</v>
      </c>
      <c r="I2504" s="807"/>
      <c r="J2504" s="807">
        <f t="shared" si="568"/>
        <v>55000000</v>
      </c>
      <c r="K2504" s="807">
        <f t="shared" si="568"/>
        <v>56000000</v>
      </c>
      <c r="L2504" s="807">
        <f t="shared" si="568"/>
        <v>57000000</v>
      </c>
      <c r="M2504" s="806">
        <f t="shared" si="566"/>
        <v>168000000</v>
      </c>
    </row>
    <row r="2507" spans="1:13" x14ac:dyDescent="0.45">
      <c r="A2507" s="931"/>
      <c r="B2507" s="931"/>
      <c r="C2507" s="931"/>
      <c r="D2507" s="931"/>
      <c r="E2507" s="931"/>
      <c r="F2507" s="931"/>
      <c r="G2507" s="931"/>
      <c r="H2507" s="931"/>
      <c r="I2507" s="931"/>
      <c r="J2507" s="931"/>
      <c r="K2507" s="931"/>
      <c r="L2507" s="931"/>
      <c r="M2507" s="931"/>
    </row>
    <row r="2508" spans="1:13" x14ac:dyDescent="0.45">
      <c r="A2508" s="930" t="s">
        <v>1417</v>
      </c>
      <c r="B2508" s="930"/>
      <c r="C2508" s="930"/>
      <c r="D2508" s="930"/>
      <c r="E2508" s="930"/>
      <c r="F2508" s="930"/>
      <c r="G2508" s="930"/>
      <c r="H2508" s="930"/>
      <c r="I2508" s="930"/>
      <c r="J2508" s="930"/>
      <c r="K2508" s="930"/>
      <c r="L2508" s="930"/>
      <c r="M2508" s="930"/>
    </row>
    <row r="2509" spans="1:13" ht="74" x14ac:dyDescent="0.45">
      <c r="A2509" s="858" t="s">
        <v>1</v>
      </c>
      <c r="B2509" s="858" t="s">
        <v>2</v>
      </c>
      <c r="C2509" s="858" t="s">
        <v>3</v>
      </c>
      <c r="D2509" s="858" t="s">
        <v>4</v>
      </c>
      <c r="E2509" s="858" t="s">
        <v>5</v>
      </c>
      <c r="F2509" s="858" t="s">
        <v>6</v>
      </c>
      <c r="G2509" s="564" t="s">
        <v>555</v>
      </c>
      <c r="H2509" s="858" t="s">
        <v>8</v>
      </c>
      <c r="I2509" s="858"/>
      <c r="J2509" s="858" t="s">
        <v>9</v>
      </c>
      <c r="K2509" s="858" t="s">
        <v>10</v>
      </c>
      <c r="L2509" s="858" t="s">
        <v>11</v>
      </c>
      <c r="M2509" s="860" t="s">
        <v>12</v>
      </c>
    </row>
    <row r="2510" spans="1:13" x14ac:dyDescent="0.45">
      <c r="A2510" s="790"/>
      <c r="B2510" s="791"/>
      <c r="C2510" s="792"/>
      <c r="D2510" s="792"/>
      <c r="E2510" s="791"/>
      <c r="F2510" s="793"/>
      <c r="G2510" s="565"/>
      <c r="H2510" s="566"/>
      <c r="I2510" s="566"/>
      <c r="J2510" s="566"/>
      <c r="K2510" s="566"/>
      <c r="L2510" s="566"/>
      <c r="M2510" s="81"/>
    </row>
    <row r="2511" spans="1:13" x14ac:dyDescent="0.45">
      <c r="A2511" s="785">
        <v>2</v>
      </c>
      <c r="B2511" s="786"/>
      <c r="C2511" s="787"/>
      <c r="D2511" s="787"/>
      <c r="E2511" s="786"/>
      <c r="F2511" s="788" t="s">
        <v>18</v>
      </c>
      <c r="G2511" s="567">
        <f t="shared" ref="G2511:L2511" si="569">G2512+G2520+G2555</f>
        <v>497708304.84000003</v>
      </c>
      <c r="H2511" s="567">
        <f t="shared" si="569"/>
        <v>242087910.20999998</v>
      </c>
      <c r="I2511" s="567">
        <f t="shared" si="569"/>
        <v>0</v>
      </c>
      <c r="J2511" s="567">
        <f>J2512+J2520+J2555</f>
        <v>622258561.6099999</v>
      </c>
      <c r="K2511" s="567">
        <f t="shared" si="569"/>
        <v>621107136.61000001</v>
      </c>
      <c r="L2511" s="567">
        <f t="shared" si="569"/>
        <v>621107136.61000001</v>
      </c>
      <c r="M2511" s="789">
        <f>J2511+K2511+L2511</f>
        <v>1864472834.8299999</v>
      </c>
    </row>
    <row r="2512" spans="1:13" x14ac:dyDescent="0.45">
      <c r="A2512" s="785">
        <v>21</v>
      </c>
      <c r="B2512" s="786"/>
      <c r="C2512" s="787"/>
      <c r="D2512" s="787"/>
      <c r="E2512" s="786"/>
      <c r="F2512" s="788" t="s">
        <v>19</v>
      </c>
      <c r="G2512" s="567">
        <v>97708304.840000004</v>
      </c>
      <c r="H2512" s="567">
        <v>87775470.209999993</v>
      </c>
      <c r="I2512" s="567">
        <v>0</v>
      </c>
      <c r="J2512" s="567">
        <f>SUM(J2513+J2516)</f>
        <v>122258561.60999995</v>
      </c>
      <c r="K2512" s="567">
        <v>114107136.61</v>
      </c>
      <c r="L2512" s="567">
        <v>114107136.61</v>
      </c>
      <c r="M2512" s="789">
        <f t="shared" ref="M2512:M2553" si="570">J2512+K2512+L2512</f>
        <v>350472834.82999998</v>
      </c>
    </row>
    <row r="2513" spans="1:13" x14ac:dyDescent="0.45">
      <c r="A2513" s="785">
        <v>2101</v>
      </c>
      <c r="B2513" s="786"/>
      <c r="C2513" s="787"/>
      <c r="D2513" s="787"/>
      <c r="E2513" s="786"/>
      <c r="F2513" s="788" t="s">
        <v>20</v>
      </c>
      <c r="G2513" s="568">
        <v>87559067.840000004</v>
      </c>
      <c r="H2513" s="567">
        <v>81594470.209999993</v>
      </c>
      <c r="I2513" s="567"/>
      <c r="J2513" s="567">
        <f>SUM(J2514)</f>
        <v>109623862.28999995</v>
      </c>
      <c r="K2513" s="567">
        <v>101622437.29000001</v>
      </c>
      <c r="L2513" s="567">
        <v>101622437.29000001</v>
      </c>
      <c r="M2513" s="789">
        <f t="shared" si="570"/>
        <v>312868736.86999995</v>
      </c>
    </row>
    <row r="2514" spans="1:13" x14ac:dyDescent="0.45">
      <c r="A2514" s="785">
        <v>210101</v>
      </c>
      <c r="B2514" s="786"/>
      <c r="C2514" s="787"/>
      <c r="D2514" s="787"/>
      <c r="E2514" s="786"/>
      <c r="F2514" s="788" t="s">
        <v>21</v>
      </c>
      <c r="G2514" s="568"/>
      <c r="H2514" s="567"/>
      <c r="I2514" s="567"/>
      <c r="J2514" s="567">
        <f>SUM(J2515)</f>
        <v>109623862.28999995</v>
      </c>
      <c r="K2514" s="567">
        <v>101622437.29000001</v>
      </c>
      <c r="L2514" s="567">
        <v>101622437.29000001</v>
      </c>
      <c r="M2514" s="789">
        <f t="shared" si="570"/>
        <v>312868736.86999995</v>
      </c>
    </row>
    <row r="2515" spans="1:13" x14ac:dyDescent="0.45">
      <c r="A2515" s="790">
        <v>21010101</v>
      </c>
      <c r="B2515" s="791"/>
      <c r="C2515" s="792"/>
      <c r="D2515" s="792"/>
      <c r="E2515" s="791"/>
      <c r="F2515" s="793" t="s">
        <v>20</v>
      </c>
      <c r="G2515" s="565">
        <v>87559067.840000004</v>
      </c>
      <c r="H2515" s="566"/>
      <c r="I2515" s="566"/>
      <c r="J2515" s="566">
        <v>109623862.28999995</v>
      </c>
      <c r="K2515" s="566">
        <v>101622437.29000001</v>
      </c>
      <c r="L2515" s="566">
        <v>101622437.29000001</v>
      </c>
      <c r="M2515" s="789">
        <f t="shared" si="570"/>
        <v>312868736.86999995</v>
      </c>
    </row>
    <row r="2516" spans="1:13" x14ac:dyDescent="0.45">
      <c r="A2516" s="785">
        <v>2102</v>
      </c>
      <c r="B2516" s="786"/>
      <c r="C2516" s="787"/>
      <c r="D2516" s="787"/>
      <c r="E2516" s="786"/>
      <c r="F2516" s="788" t="s">
        <v>22</v>
      </c>
      <c r="G2516" s="567">
        <v>10149237</v>
      </c>
      <c r="H2516" s="567">
        <v>6181000</v>
      </c>
      <c r="I2516" s="567">
        <v>0</v>
      </c>
      <c r="J2516" s="567">
        <f>SUM(J2517)</f>
        <v>12634699.32</v>
      </c>
      <c r="K2516" s="567">
        <v>12524699.32</v>
      </c>
      <c r="L2516" s="567">
        <v>12524699.32</v>
      </c>
      <c r="M2516" s="789">
        <f t="shared" si="570"/>
        <v>37684097.960000001</v>
      </c>
    </row>
    <row r="2517" spans="1:13" x14ac:dyDescent="0.45">
      <c r="A2517" s="785">
        <v>210201</v>
      </c>
      <c r="B2517" s="786"/>
      <c r="C2517" s="787"/>
      <c r="D2517" s="787"/>
      <c r="E2517" s="786"/>
      <c r="F2517" s="788" t="s">
        <v>23</v>
      </c>
      <c r="G2517" s="568"/>
      <c r="H2517" s="567"/>
      <c r="I2517" s="567"/>
      <c r="J2517" s="567">
        <f>SUM(J2518:J2519)</f>
        <v>12634699.32</v>
      </c>
      <c r="K2517" s="567">
        <v>12524699.32</v>
      </c>
      <c r="L2517" s="567">
        <v>12524699.32</v>
      </c>
      <c r="M2517" s="789">
        <f t="shared" si="570"/>
        <v>37684097.960000001</v>
      </c>
    </row>
    <row r="2518" spans="1:13" x14ac:dyDescent="0.45">
      <c r="A2518" s="790">
        <v>21020101</v>
      </c>
      <c r="B2518" s="791"/>
      <c r="C2518" s="792"/>
      <c r="D2518" s="792"/>
      <c r="E2518" s="791"/>
      <c r="F2518" s="793" t="s">
        <v>24</v>
      </c>
      <c r="G2518" s="565">
        <v>7914876</v>
      </c>
      <c r="H2518" s="566">
        <v>6181000</v>
      </c>
      <c r="I2518" s="566"/>
      <c r="J2518" s="566">
        <v>10640338.32</v>
      </c>
      <c r="K2518" s="566">
        <v>10640338.32</v>
      </c>
      <c r="L2518" s="566">
        <v>10640338.32</v>
      </c>
      <c r="M2518" s="789">
        <f t="shared" si="570"/>
        <v>31921014.960000001</v>
      </c>
    </row>
    <row r="2519" spans="1:13" x14ac:dyDescent="0.45">
      <c r="A2519" s="790">
        <v>21020102</v>
      </c>
      <c r="B2519" s="791"/>
      <c r="C2519" s="792"/>
      <c r="D2519" s="792"/>
      <c r="E2519" s="791"/>
      <c r="F2519" s="793" t="s">
        <v>25</v>
      </c>
      <c r="G2519" s="565">
        <v>2234361</v>
      </c>
      <c r="H2519" s="566"/>
      <c r="I2519" s="566"/>
      <c r="J2519" s="566">
        <v>1994361</v>
      </c>
      <c r="K2519" s="566">
        <v>1884361</v>
      </c>
      <c r="L2519" s="566">
        <v>1884361</v>
      </c>
      <c r="M2519" s="789">
        <f t="shared" si="570"/>
        <v>5763083</v>
      </c>
    </row>
    <row r="2520" spans="1:13" x14ac:dyDescent="0.45">
      <c r="A2520" s="785">
        <v>22</v>
      </c>
      <c r="B2520" s="786"/>
      <c r="C2520" s="787"/>
      <c r="D2520" s="787"/>
      <c r="E2520" s="786"/>
      <c r="F2520" s="788" t="s">
        <v>26</v>
      </c>
      <c r="G2520" s="567">
        <f>SUM(G2521)</f>
        <v>200000000</v>
      </c>
      <c r="H2520" s="567">
        <f t="shared" ref="H2520:L2520" si="571">SUM(H2521)</f>
        <v>148942440</v>
      </c>
      <c r="I2520" s="567">
        <f t="shared" si="571"/>
        <v>0</v>
      </c>
      <c r="J2520" s="567">
        <f t="shared" si="571"/>
        <v>200000000</v>
      </c>
      <c r="K2520" s="567">
        <f t="shared" si="571"/>
        <v>207000000</v>
      </c>
      <c r="L2520" s="567">
        <f t="shared" si="571"/>
        <v>207000000</v>
      </c>
      <c r="M2520" s="789">
        <f t="shared" si="570"/>
        <v>614000000</v>
      </c>
    </row>
    <row r="2521" spans="1:13" x14ac:dyDescent="0.45">
      <c r="A2521" s="785">
        <v>2202</v>
      </c>
      <c r="B2521" s="786"/>
      <c r="C2521" s="787"/>
      <c r="D2521" s="787"/>
      <c r="E2521" s="786"/>
      <c r="F2521" s="788" t="s">
        <v>27</v>
      </c>
      <c r="G2521" s="567">
        <f t="shared" ref="G2521:L2521" si="572">SUM(G2522,G2526,G2528,G2534,G2539,G2541,G2544,G2546)</f>
        <v>200000000</v>
      </c>
      <c r="H2521" s="567">
        <f t="shared" si="572"/>
        <v>148942440</v>
      </c>
      <c r="I2521" s="567">
        <f t="shared" si="572"/>
        <v>0</v>
      </c>
      <c r="J2521" s="567">
        <f t="shared" si="572"/>
        <v>200000000</v>
      </c>
      <c r="K2521" s="567">
        <f t="shared" si="572"/>
        <v>207000000</v>
      </c>
      <c r="L2521" s="567">
        <f t="shared" si="572"/>
        <v>207000000</v>
      </c>
      <c r="M2521" s="789">
        <f t="shared" si="570"/>
        <v>614000000</v>
      </c>
    </row>
    <row r="2522" spans="1:13" x14ac:dyDescent="0.45">
      <c r="A2522" s="785">
        <v>220201</v>
      </c>
      <c r="B2522" s="786"/>
      <c r="C2522" s="787"/>
      <c r="D2522" s="787"/>
      <c r="E2522" s="786"/>
      <c r="F2522" s="788" t="s">
        <v>28</v>
      </c>
      <c r="G2522" s="567">
        <f t="shared" ref="G2522:L2522" si="573">SUM(G2523:G2525)</f>
        <v>24000000</v>
      </c>
      <c r="H2522" s="567">
        <f t="shared" si="573"/>
        <v>28301440</v>
      </c>
      <c r="I2522" s="567">
        <f t="shared" si="573"/>
        <v>0</v>
      </c>
      <c r="J2522" s="567">
        <f t="shared" si="573"/>
        <v>24000000</v>
      </c>
      <c r="K2522" s="567">
        <f t="shared" si="573"/>
        <v>24000000</v>
      </c>
      <c r="L2522" s="567">
        <f t="shared" si="573"/>
        <v>24000000</v>
      </c>
      <c r="M2522" s="789">
        <f t="shared" si="570"/>
        <v>72000000</v>
      </c>
    </row>
    <row r="2523" spans="1:13" x14ac:dyDescent="0.45">
      <c r="A2523" s="790">
        <v>22020101</v>
      </c>
      <c r="B2523" s="791"/>
      <c r="C2523" s="792"/>
      <c r="D2523" s="792"/>
      <c r="E2523" s="791"/>
      <c r="F2523" s="793" t="s">
        <v>29</v>
      </c>
      <c r="G2523" s="565">
        <v>16000000</v>
      </c>
      <c r="H2523" s="566">
        <v>14093000</v>
      </c>
      <c r="I2523" s="566"/>
      <c r="J2523" s="566">
        <v>16000000</v>
      </c>
      <c r="K2523" s="566">
        <v>16000000</v>
      </c>
      <c r="L2523" s="566">
        <v>16000000</v>
      </c>
      <c r="M2523" s="789">
        <f t="shared" si="570"/>
        <v>48000000</v>
      </c>
    </row>
    <row r="2524" spans="1:13" x14ac:dyDescent="0.45">
      <c r="A2524" s="790">
        <v>22020102</v>
      </c>
      <c r="B2524" s="791"/>
      <c r="C2524" s="792"/>
      <c r="D2524" s="792"/>
      <c r="E2524" s="791"/>
      <c r="F2524" s="793" t="s">
        <v>30</v>
      </c>
      <c r="G2524" s="565">
        <v>8000000</v>
      </c>
      <c r="H2524" s="566">
        <v>3558440</v>
      </c>
      <c r="I2524" s="566"/>
      <c r="J2524" s="566">
        <v>8000000</v>
      </c>
      <c r="K2524" s="566">
        <v>8000000</v>
      </c>
      <c r="L2524" s="566">
        <v>8000000</v>
      </c>
      <c r="M2524" s="789">
        <f t="shared" si="570"/>
        <v>24000000</v>
      </c>
    </row>
    <row r="2525" spans="1:13" ht="37" x14ac:dyDescent="0.45">
      <c r="A2525" s="790">
        <v>22020103</v>
      </c>
      <c r="B2525" s="791"/>
      <c r="C2525" s="792"/>
      <c r="D2525" s="792"/>
      <c r="E2525" s="791"/>
      <c r="F2525" s="793" t="s">
        <v>219</v>
      </c>
      <c r="G2525" s="565"/>
      <c r="H2525" s="566">
        <v>10650000</v>
      </c>
      <c r="I2525" s="566"/>
      <c r="J2525" s="566"/>
      <c r="K2525" s="566"/>
      <c r="L2525" s="566"/>
      <c r="M2525" s="789">
        <f t="shared" si="570"/>
        <v>0</v>
      </c>
    </row>
    <row r="2526" spans="1:13" x14ac:dyDescent="0.45">
      <c r="A2526" s="785">
        <v>220202</v>
      </c>
      <c r="B2526" s="786"/>
      <c r="C2526" s="787"/>
      <c r="D2526" s="787"/>
      <c r="E2526" s="786"/>
      <c r="F2526" s="788" t="s">
        <v>31</v>
      </c>
      <c r="G2526" s="567">
        <f t="shared" ref="G2526:L2526" si="574">SUM(G2527:G2527)</f>
        <v>7000000</v>
      </c>
      <c r="H2526" s="567">
        <f t="shared" si="574"/>
        <v>1560000</v>
      </c>
      <c r="I2526" s="567">
        <f t="shared" si="574"/>
        <v>0</v>
      </c>
      <c r="J2526" s="567">
        <f t="shared" si="574"/>
        <v>7000000</v>
      </c>
      <c r="K2526" s="567">
        <f t="shared" si="574"/>
        <v>7000000</v>
      </c>
      <c r="L2526" s="567">
        <f t="shared" si="574"/>
        <v>7000000</v>
      </c>
      <c r="M2526" s="789">
        <f t="shared" si="570"/>
        <v>21000000</v>
      </c>
    </row>
    <row r="2527" spans="1:13" x14ac:dyDescent="0.45">
      <c r="A2527" s="790">
        <v>22020201</v>
      </c>
      <c r="B2527" s="791"/>
      <c r="C2527" s="792"/>
      <c r="D2527" s="792"/>
      <c r="E2527" s="791"/>
      <c r="F2527" s="793" t="s">
        <v>32</v>
      </c>
      <c r="G2527" s="565">
        <v>7000000</v>
      </c>
      <c r="H2527" s="566">
        <v>1560000</v>
      </c>
      <c r="I2527" s="566"/>
      <c r="J2527" s="566">
        <v>7000000</v>
      </c>
      <c r="K2527" s="566">
        <v>7000000</v>
      </c>
      <c r="L2527" s="566">
        <v>7000000</v>
      </c>
      <c r="M2527" s="789">
        <v>21000000</v>
      </c>
    </row>
    <row r="2528" spans="1:13" x14ac:dyDescent="0.45">
      <c r="A2528" s="785">
        <v>220203</v>
      </c>
      <c r="B2528" s="786"/>
      <c r="C2528" s="787"/>
      <c r="D2528" s="787"/>
      <c r="E2528" s="786"/>
      <c r="F2528" s="788" t="s">
        <v>37</v>
      </c>
      <c r="G2528" s="567">
        <f t="shared" ref="G2528:L2528" si="575">SUM(G2529:G2533)</f>
        <v>16000000</v>
      </c>
      <c r="H2528" s="567">
        <f t="shared" si="575"/>
        <v>10899500</v>
      </c>
      <c r="I2528" s="567">
        <f t="shared" si="575"/>
        <v>0</v>
      </c>
      <c r="J2528" s="567">
        <f t="shared" si="575"/>
        <v>16000000</v>
      </c>
      <c r="K2528" s="567">
        <f t="shared" si="575"/>
        <v>23000000</v>
      </c>
      <c r="L2528" s="567">
        <f t="shared" si="575"/>
        <v>23000000</v>
      </c>
      <c r="M2528" s="789">
        <f t="shared" si="570"/>
        <v>62000000</v>
      </c>
    </row>
    <row r="2529" spans="1:13" ht="37" x14ac:dyDescent="0.45">
      <c r="A2529" s="790">
        <v>22020301</v>
      </c>
      <c r="B2529" s="791"/>
      <c r="C2529" s="792"/>
      <c r="D2529" s="792"/>
      <c r="E2529" s="791"/>
      <c r="F2529" s="793" t="s">
        <v>38</v>
      </c>
      <c r="G2529" s="565">
        <v>8000000</v>
      </c>
      <c r="H2529" s="566">
        <v>7105500</v>
      </c>
      <c r="I2529" s="566"/>
      <c r="J2529" s="566">
        <v>8000000</v>
      </c>
      <c r="K2529" s="566">
        <v>8000000</v>
      </c>
      <c r="L2529" s="566">
        <v>8000000</v>
      </c>
      <c r="M2529" s="789">
        <f t="shared" si="570"/>
        <v>24000000</v>
      </c>
    </row>
    <row r="2530" spans="1:13" x14ac:dyDescent="0.45">
      <c r="A2530" s="790">
        <v>22020302</v>
      </c>
      <c r="B2530" s="791"/>
      <c r="C2530" s="792"/>
      <c r="D2530" s="792"/>
      <c r="E2530" s="791"/>
      <c r="F2530" s="793" t="s">
        <v>39</v>
      </c>
      <c r="G2530" s="565"/>
      <c r="H2530" s="566"/>
      <c r="I2530" s="566"/>
      <c r="J2530" s="566"/>
      <c r="K2530" s="566"/>
      <c r="L2530" s="566"/>
      <c r="M2530" s="789">
        <f t="shared" si="570"/>
        <v>0</v>
      </c>
    </row>
    <row r="2531" spans="1:13" x14ac:dyDescent="0.45">
      <c r="A2531" s="790">
        <v>22020303</v>
      </c>
      <c r="B2531" s="791"/>
      <c r="C2531" s="792"/>
      <c r="D2531" s="792"/>
      <c r="E2531" s="791"/>
      <c r="F2531" s="793" t="s">
        <v>40</v>
      </c>
      <c r="G2531" s="565">
        <v>1000000</v>
      </c>
      <c r="H2531" s="566"/>
      <c r="I2531" s="566"/>
      <c r="J2531" s="566">
        <v>1000000</v>
      </c>
      <c r="K2531" s="566">
        <v>1000000</v>
      </c>
      <c r="L2531" s="566">
        <v>1000000</v>
      </c>
      <c r="M2531" s="789">
        <f t="shared" si="570"/>
        <v>3000000</v>
      </c>
    </row>
    <row r="2532" spans="1:13" x14ac:dyDescent="0.45">
      <c r="A2532" s="790">
        <v>22020304</v>
      </c>
      <c r="B2532" s="791"/>
      <c r="C2532" s="792"/>
      <c r="D2532" s="792"/>
      <c r="E2532" s="791"/>
      <c r="F2532" s="793" t="s">
        <v>413</v>
      </c>
      <c r="G2532" s="565"/>
      <c r="H2532" s="566"/>
      <c r="I2532" s="566"/>
      <c r="J2532" s="566"/>
      <c r="K2532" s="566">
        <v>7000000</v>
      </c>
      <c r="L2532" s="566">
        <v>7000000</v>
      </c>
      <c r="M2532" s="789">
        <f t="shared" si="570"/>
        <v>14000000</v>
      </c>
    </row>
    <row r="2533" spans="1:13" x14ac:dyDescent="0.45">
      <c r="A2533" s="790">
        <v>22020305</v>
      </c>
      <c r="B2533" s="791"/>
      <c r="C2533" s="792"/>
      <c r="D2533" s="792"/>
      <c r="E2533" s="791"/>
      <c r="F2533" s="793" t="s">
        <v>41</v>
      </c>
      <c r="G2533" s="565">
        <v>7000000</v>
      </c>
      <c r="H2533" s="566">
        <v>3794000</v>
      </c>
      <c r="I2533" s="566"/>
      <c r="J2533" s="566">
        <v>7000000</v>
      </c>
      <c r="K2533" s="566">
        <v>7000000</v>
      </c>
      <c r="L2533" s="566">
        <v>7000000</v>
      </c>
      <c r="M2533" s="789">
        <f t="shared" si="570"/>
        <v>21000000</v>
      </c>
    </row>
    <row r="2534" spans="1:13" x14ac:dyDescent="0.45">
      <c r="A2534" s="785">
        <v>220204</v>
      </c>
      <c r="B2534" s="786"/>
      <c r="C2534" s="787"/>
      <c r="D2534" s="787"/>
      <c r="E2534" s="786"/>
      <c r="F2534" s="788" t="s">
        <v>42</v>
      </c>
      <c r="G2534" s="567">
        <f t="shared" ref="G2534:L2534" si="576">SUM(G2535:G2538)</f>
        <v>34300000</v>
      </c>
      <c r="H2534" s="567">
        <f t="shared" si="576"/>
        <v>16430500</v>
      </c>
      <c r="I2534" s="567">
        <f t="shared" si="576"/>
        <v>0</v>
      </c>
      <c r="J2534" s="567">
        <f t="shared" si="576"/>
        <v>34300000</v>
      </c>
      <c r="K2534" s="567">
        <f t="shared" si="576"/>
        <v>34300000</v>
      </c>
      <c r="L2534" s="567">
        <f t="shared" si="576"/>
        <v>34300000</v>
      </c>
      <c r="M2534" s="789">
        <f t="shared" si="570"/>
        <v>102900000</v>
      </c>
    </row>
    <row r="2535" spans="1:13" ht="37" x14ac:dyDescent="0.45">
      <c r="A2535" s="790">
        <v>22020401</v>
      </c>
      <c r="B2535" s="791"/>
      <c r="C2535" s="792"/>
      <c r="D2535" s="792"/>
      <c r="E2535" s="791"/>
      <c r="F2535" s="793" t="s">
        <v>43</v>
      </c>
      <c r="G2535" s="565">
        <v>7300000</v>
      </c>
      <c r="H2535" s="566">
        <v>704000</v>
      </c>
      <c r="I2535" s="566"/>
      <c r="J2535" s="566">
        <v>7300000</v>
      </c>
      <c r="K2535" s="566">
        <v>7300000</v>
      </c>
      <c r="L2535" s="566">
        <v>7300000</v>
      </c>
      <c r="M2535" s="789">
        <f t="shared" si="570"/>
        <v>21900000</v>
      </c>
    </row>
    <row r="2536" spans="1:13" x14ac:dyDescent="0.45">
      <c r="A2536" s="790">
        <v>22020402</v>
      </c>
      <c r="B2536" s="791"/>
      <c r="C2536" s="792"/>
      <c r="D2536" s="792"/>
      <c r="E2536" s="791"/>
      <c r="F2536" s="793" t="s">
        <v>44</v>
      </c>
      <c r="G2536" s="565">
        <v>5000000</v>
      </c>
      <c r="H2536" s="566"/>
      <c r="I2536" s="566"/>
      <c r="J2536" s="566">
        <v>5000000</v>
      </c>
      <c r="K2536" s="566">
        <v>5000000</v>
      </c>
      <c r="L2536" s="566">
        <v>5000000</v>
      </c>
      <c r="M2536" s="789">
        <f t="shared" si="570"/>
        <v>15000000</v>
      </c>
    </row>
    <row r="2537" spans="1:13" x14ac:dyDescent="0.45">
      <c r="A2537" s="790">
        <v>22020405</v>
      </c>
      <c r="B2537" s="791"/>
      <c r="C2537" s="792"/>
      <c r="D2537" s="792"/>
      <c r="E2537" s="791"/>
      <c r="F2537" s="793" t="s">
        <v>47</v>
      </c>
      <c r="G2537" s="565">
        <v>8000000</v>
      </c>
      <c r="H2537" s="566">
        <v>4083500</v>
      </c>
      <c r="I2537" s="566"/>
      <c r="J2537" s="566">
        <v>8000000</v>
      </c>
      <c r="K2537" s="566">
        <v>8000000</v>
      </c>
      <c r="L2537" s="566">
        <v>8000000</v>
      </c>
      <c r="M2537" s="789">
        <f t="shared" si="570"/>
        <v>24000000</v>
      </c>
    </row>
    <row r="2538" spans="1:13" x14ac:dyDescent="0.45">
      <c r="A2538" s="790">
        <v>22020406</v>
      </c>
      <c r="B2538" s="791"/>
      <c r="C2538" s="792"/>
      <c r="D2538" s="792"/>
      <c r="E2538" s="791"/>
      <c r="F2538" s="793" t="s">
        <v>48</v>
      </c>
      <c r="G2538" s="565">
        <v>14000000</v>
      </c>
      <c r="H2538" s="566">
        <v>11643000</v>
      </c>
      <c r="I2538" s="566"/>
      <c r="J2538" s="566">
        <v>14000000</v>
      </c>
      <c r="K2538" s="566">
        <v>14000000</v>
      </c>
      <c r="L2538" s="566">
        <v>14000000</v>
      </c>
      <c r="M2538" s="789">
        <f t="shared" si="570"/>
        <v>42000000</v>
      </c>
    </row>
    <row r="2539" spans="1:13" x14ac:dyDescent="0.45">
      <c r="A2539" s="785">
        <v>220205</v>
      </c>
      <c r="B2539" s="786"/>
      <c r="C2539" s="787"/>
      <c r="D2539" s="787"/>
      <c r="E2539" s="786"/>
      <c r="F2539" s="788" t="s">
        <v>49</v>
      </c>
      <c r="G2539" s="567">
        <f>G2540</f>
        <v>6000000</v>
      </c>
      <c r="H2539" s="567">
        <f t="shared" ref="H2539:L2539" si="577">H2540</f>
        <v>0</v>
      </c>
      <c r="I2539" s="567">
        <f t="shared" si="577"/>
        <v>0</v>
      </c>
      <c r="J2539" s="567">
        <f t="shared" si="577"/>
        <v>6000000</v>
      </c>
      <c r="K2539" s="567">
        <f t="shared" si="577"/>
        <v>6000000</v>
      </c>
      <c r="L2539" s="567">
        <f t="shared" si="577"/>
        <v>6000000</v>
      </c>
      <c r="M2539" s="789">
        <f t="shared" si="570"/>
        <v>18000000</v>
      </c>
    </row>
    <row r="2540" spans="1:13" x14ac:dyDescent="0.45">
      <c r="A2540" s="790">
        <v>22020501</v>
      </c>
      <c r="B2540" s="791"/>
      <c r="C2540" s="792"/>
      <c r="D2540" s="792"/>
      <c r="E2540" s="791">
        <v>22020501</v>
      </c>
      <c r="F2540" s="793" t="s">
        <v>50</v>
      </c>
      <c r="G2540" s="565">
        <v>6000000</v>
      </c>
      <c r="H2540" s="566"/>
      <c r="I2540" s="566"/>
      <c r="J2540" s="566">
        <v>6000000</v>
      </c>
      <c r="K2540" s="566">
        <v>6000000</v>
      </c>
      <c r="L2540" s="566">
        <v>6000000</v>
      </c>
      <c r="M2540" s="789">
        <f t="shared" si="570"/>
        <v>18000000</v>
      </c>
    </row>
    <row r="2541" spans="1:13" x14ac:dyDescent="0.45">
      <c r="A2541" s="785">
        <v>220208</v>
      </c>
      <c r="B2541" s="786"/>
      <c r="C2541" s="787"/>
      <c r="D2541" s="787"/>
      <c r="E2541" s="786"/>
      <c r="F2541" s="788" t="s">
        <v>54</v>
      </c>
      <c r="G2541" s="567">
        <f t="shared" ref="G2541:L2541" si="578">SUM(G2542:G2543)</f>
        <v>13500000</v>
      </c>
      <c r="H2541" s="567">
        <f t="shared" si="578"/>
        <v>8253000</v>
      </c>
      <c r="I2541" s="567">
        <f t="shared" si="578"/>
        <v>0</v>
      </c>
      <c r="J2541" s="567">
        <f t="shared" si="578"/>
        <v>13500000</v>
      </c>
      <c r="K2541" s="567">
        <f t="shared" si="578"/>
        <v>13500000</v>
      </c>
      <c r="L2541" s="567">
        <f t="shared" si="578"/>
        <v>13500000</v>
      </c>
      <c r="M2541" s="789">
        <f t="shared" si="570"/>
        <v>40500000</v>
      </c>
    </row>
    <row r="2542" spans="1:13" x14ac:dyDescent="0.45">
      <c r="A2542" s="790">
        <v>22020801</v>
      </c>
      <c r="B2542" s="791"/>
      <c r="C2542" s="792"/>
      <c r="D2542" s="792"/>
      <c r="E2542" s="791"/>
      <c r="F2542" s="793" t="s">
        <v>55</v>
      </c>
      <c r="G2542" s="565">
        <v>6500000</v>
      </c>
      <c r="H2542" s="566">
        <v>1587000</v>
      </c>
      <c r="I2542" s="566"/>
      <c r="J2542" s="566">
        <v>6500000</v>
      </c>
      <c r="K2542" s="566">
        <v>6500000</v>
      </c>
      <c r="L2542" s="566">
        <v>6500000</v>
      </c>
      <c r="M2542" s="789">
        <f t="shared" si="570"/>
        <v>19500000</v>
      </c>
    </row>
    <row r="2543" spans="1:13" x14ac:dyDescent="0.45">
      <c r="A2543" s="790">
        <v>22020803</v>
      </c>
      <c r="B2543" s="791"/>
      <c r="C2543" s="792"/>
      <c r="D2543" s="792"/>
      <c r="E2543" s="791"/>
      <c r="F2543" s="793" t="s">
        <v>56</v>
      </c>
      <c r="G2543" s="565">
        <v>7000000</v>
      </c>
      <c r="H2543" s="566">
        <v>6666000</v>
      </c>
      <c r="I2543" s="566"/>
      <c r="J2543" s="566">
        <v>7000000</v>
      </c>
      <c r="K2543" s="566">
        <v>7000000</v>
      </c>
      <c r="L2543" s="566">
        <v>7000000</v>
      </c>
      <c r="M2543" s="789">
        <f t="shared" si="570"/>
        <v>21000000</v>
      </c>
    </row>
    <row r="2544" spans="1:13" x14ac:dyDescent="0.45">
      <c r="A2544" s="785">
        <v>220209</v>
      </c>
      <c r="B2544" s="786"/>
      <c r="C2544" s="787"/>
      <c r="D2544" s="787"/>
      <c r="E2544" s="786"/>
      <c r="F2544" s="788" t="s">
        <v>271</v>
      </c>
      <c r="G2544" s="567">
        <f t="shared" ref="G2544:L2544" si="579">SUM(G2545:G2545)</f>
        <v>200000</v>
      </c>
      <c r="H2544" s="567">
        <f t="shared" si="579"/>
        <v>100000</v>
      </c>
      <c r="I2544" s="567">
        <f t="shared" si="579"/>
        <v>0</v>
      </c>
      <c r="J2544" s="567">
        <f t="shared" si="579"/>
        <v>200000</v>
      </c>
      <c r="K2544" s="567">
        <f t="shared" si="579"/>
        <v>200000</v>
      </c>
      <c r="L2544" s="567">
        <f t="shared" si="579"/>
        <v>200000</v>
      </c>
      <c r="M2544" s="789">
        <f t="shared" si="570"/>
        <v>600000</v>
      </c>
    </row>
    <row r="2545" spans="1:13" x14ac:dyDescent="0.45">
      <c r="A2545" s="790">
        <v>22020901</v>
      </c>
      <c r="B2545" s="791"/>
      <c r="C2545" s="792"/>
      <c r="D2545" s="792"/>
      <c r="E2545" s="791"/>
      <c r="F2545" s="793" t="s">
        <v>315</v>
      </c>
      <c r="G2545" s="565">
        <v>200000</v>
      </c>
      <c r="H2545" s="566">
        <v>100000</v>
      </c>
      <c r="I2545" s="566"/>
      <c r="J2545" s="566">
        <v>200000</v>
      </c>
      <c r="K2545" s="566">
        <v>200000</v>
      </c>
      <c r="L2545" s="566">
        <v>200000</v>
      </c>
      <c r="M2545" s="789">
        <f t="shared" si="570"/>
        <v>600000</v>
      </c>
    </row>
    <row r="2546" spans="1:13" x14ac:dyDescent="0.45">
      <c r="A2546" s="785">
        <v>220210</v>
      </c>
      <c r="B2546" s="786"/>
      <c r="C2546" s="787"/>
      <c r="D2546" s="787"/>
      <c r="E2546" s="786"/>
      <c r="F2546" s="788" t="s">
        <v>57</v>
      </c>
      <c r="G2546" s="567">
        <f t="shared" ref="G2546:L2546" si="580">SUM(G2547:G2553)</f>
        <v>99000000</v>
      </c>
      <c r="H2546" s="567">
        <f t="shared" si="580"/>
        <v>83398000</v>
      </c>
      <c r="I2546" s="567">
        <f t="shared" si="580"/>
        <v>0</v>
      </c>
      <c r="J2546" s="567">
        <f t="shared" si="580"/>
        <v>99000000</v>
      </c>
      <c r="K2546" s="567">
        <f t="shared" si="580"/>
        <v>99000000</v>
      </c>
      <c r="L2546" s="567">
        <f t="shared" si="580"/>
        <v>99000000</v>
      </c>
      <c r="M2546" s="789">
        <f t="shared" si="570"/>
        <v>297000000</v>
      </c>
    </row>
    <row r="2547" spans="1:13" x14ac:dyDescent="0.45">
      <c r="A2547" s="790">
        <v>22021001</v>
      </c>
      <c r="B2547" s="791"/>
      <c r="C2547" s="792"/>
      <c r="D2547" s="792"/>
      <c r="E2547" s="791"/>
      <c r="F2547" s="793" t="s">
        <v>58</v>
      </c>
      <c r="G2547" s="565">
        <v>3000000</v>
      </c>
      <c r="H2547" s="566">
        <v>1680000</v>
      </c>
      <c r="I2547" s="566"/>
      <c r="J2547" s="566">
        <v>3000000</v>
      </c>
      <c r="K2547" s="566">
        <v>3000000</v>
      </c>
      <c r="L2547" s="566">
        <v>3000000</v>
      </c>
      <c r="M2547" s="789">
        <f t="shared" si="570"/>
        <v>9000000</v>
      </c>
    </row>
    <row r="2548" spans="1:13" x14ac:dyDescent="0.45">
      <c r="A2548" s="790">
        <v>22021002</v>
      </c>
      <c r="B2548" s="791"/>
      <c r="C2548" s="792"/>
      <c r="D2548" s="792"/>
      <c r="E2548" s="791"/>
      <c r="F2548" s="793" t="s">
        <v>59</v>
      </c>
      <c r="G2548" s="565">
        <v>3000000</v>
      </c>
      <c r="H2548" s="566">
        <v>6000000</v>
      </c>
      <c r="I2548" s="566"/>
      <c r="J2548" s="566">
        <v>3000000</v>
      </c>
      <c r="K2548" s="566">
        <v>3000000</v>
      </c>
      <c r="L2548" s="566">
        <v>3000000</v>
      </c>
      <c r="M2548" s="789">
        <f t="shared" si="570"/>
        <v>9000000</v>
      </c>
    </row>
    <row r="2549" spans="1:13" x14ac:dyDescent="0.45">
      <c r="A2549" s="790">
        <v>22021003</v>
      </c>
      <c r="B2549" s="791"/>
      <c r="C2549" s="792"/>
      <c r="D2549" s="792"/>
      <c r="E2549" s="791"/>
      <c r="F2549" s="793" t="s">
        <v>60</v>
      </c>
      <c r="G2549" s="565">
        <v>5000000</v>
      </c>
      <c r="H2549" s="566"/>
      <c r="I2549" s="566"/>
      <c r="J2549" s="566">
        <v>5000000</v>
      </c>
      <c r="K2549" s="566">
        <v>5000000</v>
      </c>
      <c r="L2549" s="566">
        <v>5000000</v>
      </c>
      <c r="M2549" s="789">
        <f t="shared" si="570"/>
        <v>15000000</v>
      </c>
    </row>
    <row r="2550" spans="1:13" x14ac:dyDescent="0.45">
      <c r="A2550" s="790">
        <v>22021007</v>
      </c>
      <c r="B2550" s="791"/>
      <c r="C2550" s="792"/>
      <c r="D2550" s="792"/>
      <c r="E2550" s="791"/>
      <c r="F2550" s="793" t="s">
        <v>63</v>
      </c>
      <c r="G2550" s="565">
        <v>6000000</v>
      </c>
      <c r="H2550" s="566">
        <v>2673000</v>
      </c>
      <c r="I2550" s="566"/>
      <c r="J2550" s="566">
        <v>6000000</v>
      </c>
      <c r="K2550" s="566">
        <v>6000000</v>
      </c>
      <c r="L2550" s="566">
        <v>6000000</v>
      </c>
      <c r="M2550" s="789">
        <f t="shared" si="570"/>
        <v>18000000</v>
      </c>
    </row>
    <row r="2551" spans="1:13" ht="37" x14ac:dyDescent="0.45">
      <c r="A2551" s="790">
        <v>22021011</v>
      </c>
      <c r="B2551" s="791"/>
      <c r="C2551" s="792"/>
      <c r="D2551" s="792"/>
      <c r="E2551" s="791"/>
      <c r="F2551" s="793" t="s">
        <v>947</v>
      </c>
      <c r="G2551" s="565">
        <v>16000000</v>
      </c>
      <c r="H2551" s="566">
        <v>30000000</v>
      </c>
      <c r="I2551" s="566"/>
      <c r="J2551" s="566">
        <v>16000000</v>
      </c>
      <c r="K2551" s="566">
        <v>16000000</v>
      </c>
      <c r="L2551" s="566">
        <v>16000000</v>
      </c>
      <c r="M2551" s="789">
        <f t="shared" si="570"/>
        <v>48000000</v>
      </c>
    </row>
    <row r="2552" spans="1:13" x14ac:dyDescent="0.45">
      <c r="A2552" s="790">
        <v>22021012</v>
      </c>
      <c r="B2552" s="791"/>
      <c r="C2552" s="792"/>
      <c r="D2552" s="792"/>
      <c r="E2552" s="791"/>
      <c r="F2552" s="793" t="s">
        <v>948</v>
      </c>
      <c r="G2552" s="565">
        <v>16000000</v>
      </c>
      <c r="H2552" s="566"/>
      <c r="I2552" s="566"/>
      <c r="J2552" s="566">
        <v>16000000</v>
      </c>
      <c r="K2552" s="566">
        <v>16000000</v>
      </c>
      <c r="L2552" s="566">
        <v>16000000</v>
      </c>
      <c r="M2552" s="789">
        <f t="shared" si="570"/>
        <v>48000000</v>
      </c>
    </row>
    <row r="2553" spans="1:13" x14ac:dyDescent="0.45">
      <c r="A2553" s="790">
        <v>22021013</v>
      </c>
      <c r="B2553" s="791"/>
      <c r="C2553" s="792"/>
      <c r="D2553" s="792"/>
      <c r="E2553" s="791"/>
      <c r="F2553" s="793" t="s">
        <v>537</v>
      </c>
      <c r="G2553" s="565">
        <v>50000000</v>
      </c>
      <c r="H2553" s="566">
        <v>43045000</v>
      </c>
      <c r="I2553" s="566"/>
      <c r="J2553" s="566">
        <v>50000000</v>
      </c>
      <c r="K2553" s="566">
        <v>50000000</v>
      </c>
      <c r="L2553" s="566">
        <v>50000000</v>
      </c>
      <c r="M2553" s="789">
        <f t="shared" si="570"/>
        <v>150000000</v>
      </c>
    </row>
    <row r="2554" spans="1:13" x14ac:dyDescent="0.45">
      <c r="A2554" s="785"/>
      <c r="B2554" s="786"/>
      <c r="C2554" s="787"/>
      <c r="D2554" s="787"/>
      <c r="E2554" s="786"/>
      <c r="F2554" s="788"/>
      <c r="G2554" s="568"/>
      <c r="H2554" s="566"/>
      <c r="I2554" s="566"/>
      <c r="J2554" s="566"/>
      <c r="K2554" s="566"/>
      <c r="L2554" s="566"/>
      <c r="M2554" s="81"/>
    </row>
    <row r="2555" spans="1:13" x14ac:dyDescent="0.45">
      <c r="A2555" s="785">
        <v>23</v>
      </c>
      <c r="B2555" s="786"/>
      <c r="C2555" s="787"/>
      <c r="D2555" s="787"/>
      <c r="E2555" s="786"/>
      <c r="F2555" s="788" t="s">
        <v>69</v>
      </c>
      <c r="G2555" s="567">
        <f>SUM(G2556,G2567)</f>
        <v>200000000</v>
      </c>
      <c r="H2555" s="567">
        <f>SUM(H2556,H2567)</f>
        <v>5370000</v>
      </c>
      <c r="I2555" s="567">
        <f>SUM(I2556,I2567)</f>
        <v>0</v>
      </c>
      <c r="J2555" s="567">
        <f>SUM(J2556,J2567)</f>
        <v>300000000</v>
      </c>
      <c r="K2555" s="567">
        <f t="shared" ref="K2555:L2555" si="581">SUM(K2556,K2567)</f>
        <v>300000000</v>
      </c>
      <c r="L2555" s="567">
        <f t="shared" si="581"/>
        <v>300000000</v>
      </c>
      <c r="M2555" s="789">
        <f>J2555+K2555+L2555</f>
        <v>900000000</v>
      </c>
    </row>
    <row r="2556" spans="1:13" x14ac:dyDescent="0.45">
      <c r="A2556" s="785">
        <v>2301</v>
      </c>
      <c r="B2556" s="786"/>
      <c r="C2556" s="787"/>
      <c r="D2556" s="787"/>
      <c r="E2556" s="786"/>
      <c r="F2556" s="788" t="s">
        <v>70</v>
      </c>
      <c r="G2556" s="567">
        <f t="shared" ref="G2556:L2556" si="582">G2557</f>
        <v>120000000</v>
      </c>
      <c r="H2556" s="567">
        <f t="shared" si="582"/>
        <v>5370000</v>
      </c>
      <c r="I2556" s="567">
        <f t="shared" si="582"/>
        <v>0</v>
      </c>
      <c r="J2556" s="567">
        <f t="shared" si="582"/>
        <v>220000000</v>
      </c>
      <c r="K2556" s="567">
        <f t="shared" si="582"/>
        <v>220000000</v>
      </c>
      <c r="L2556" s="567">
        <f t="shared" si="582"/>
        <v>220000000</v>
      </c>
      <c r="M2556" s="789">
        <f t="shared" ref="M2556:M2570" si="583">J2556+K2556+L2556</f>
        <v>660000000</v>
      </c>
    </row>
    <row r="2557" spans="1:13" x14ac:dyDescent="0.45">
      <c r="A2557" s="785">
        <v>230101</v>
      </c>
      <c r="B2557" s="786"/>
      <c r="C2557" s="787"/>
      <c r="D2557" s="787"/>
      <c r="E2557" s="786"/>
      <c r="F2557" s="788" t="s">
        <v>71</v>
      </c>
      <c r="G2557" s="567">
        <f>SUM(G2558:G2564)</f>
        <v>120000000</v>
      </c>
      <c r="H2557" s="567">
        <f>SUM(H2558:H2564)</f>
        <v>5370000</v>
      </c>
      <c r="I2557" s="567">
        <f>SUM(I2558:I2564)</f>
        <v>0</v>
      </c>
      <c r="J2557" s="567">
        <f>SUM(J2558:J2566)</f>
        <v>220000000</v>
      </c>
      <c r="K2557" s="567">
        <f t="shared" ref="K2557:L2557" si="584">SUM(K2558:K2566)</f>
        <v>220000000</v>
      </c>
      <c r="L2557" s="567">
        <f t="shared" si="584"/>
        <v>220000000</v>
      </c>
      <c r="M2557" s="789">
        <f t="shared" si="583"/>
        <v>660000000</v>
      </c>
    </row>
    <row r="2558" spans="1:13" ht="37" x14ac:dyDescent="0.45">
      <c r="A2558" s="790">
        <v>23010112</v>
      </c>
      <c r="B2558" s="791"/>
      <c r="C2558" s="792"/>
      <c r="D2558" s="792"/>
      <c r="E2558" s="791"/>
      <c r="F2558" s="793" t="s">
        <v>232</v>
      </c>
      <c r="G2558" s="565">
        <v>30000000</v>
      </c>
      <c r="H2558" s="566"/>
      <c r="I2558" s="566"/>
      <c r="J2558" s="566">
        <v>30000000</v>
      </c>
      <c r="K2558" s="566">
        <v>30000000</v>
      </c>
      <c r="L2558" s="566">
        <v>30000000</v>
      </c>
      <c r="M2558" s="789">
        <f t="shared" si="583"/>
        <v>90000000</v>
      </c>
    </row>
    <row r="2559" spans="1:13" x14ac:dyDescent="0.45">
      <c r="A2559" s="790">
        <v>23010113</v>
      </c>
      <c r="B2559" s="791"/>
      <c r="C2559" s="792"/>
      <c r="D2559" s="792"/>
      <c r="E2559" s="791"/>
      <c r="F2559" s="793" t="s">
        <v>233</v>
      </c>
      <c r="G2559" s="565">
        <v>20000000</v>
      </c>
      <c r="H2559" s="566"/>
      <c r="I2559" s="566"/>
      <c r="J2559" s="566">
        <v>20000000</v>
      </c>
      <c r="K2559" s="566">
        <v>20000000</v>
      </c>
      <c r="L2559" s="566">
        <v>20000000</v>
      </c>
      <c r="M2559" s="789">
        <f t="shared" si="583"/>
        <v>60000000</v>
      </c>
    </row>
    <row r="2560" spans="1:13" x14ac:dyDescent="0.45">
      <c r="A2560" s="790">
        <v>23010114</v>
      </c>
      <c r="B2560" s="791"/>
      <c r="C2560" s="792"/>
      <c r="D2560" s="792"/>
      <c r="E2560" s="791"/>
      <c r="F2560" s="793" t="s">
        <v>234</v>
      </c>
      <c r="G2560" s="565">
        <v>8000000</v>
      </c>
      <c r="H2560" s="566"/>
      <c r="I2560" s="566"/>
      <c r="J2560" s="566">
        <v>8000000</v>
      </c>
      <c r="K2560" s="566">
        <v>8000000</v>
      </c>
      <c r="L2560" s="566">
        <v>8000000</v>
      </c>
      <c r="M2560" s="789">
        <f t="shared" si="583"/>
        <v>24000000</v>
      </c>
    </row>
    <row r="2561" spans="1:13" x14ac:dyDescent="0.45">
      <c r="A2561" s="790">
        <v>23010115</v>
      </c>
      <c r="B2561" s="791"/>
      <c r="C2561" s="792"/>
      <c r="D2561" s="792"/>
      <c r="E2561" s="791"/>
      <c r="F2561" s="793" t="s">
        <v>235</v>
      </c>
      <c r="G2561" s="565">
        <v>5000000</v>
      </c>
      <c r="H2561" s="566"/>
      <c r="I2561" s="566"/>
      <c r="J2561" s="566">
        <v>5000000</v>
      </c>
      <c r="K2561" s="566">
        <v>5000000</v>
      </c>
      <c r="L2561" s="566">
        <v>5000000</v>
      </c>
      <c r="M2561" s="789">
        <f t="shared" si="583"/>
        <v>15000000</v>
      </c>
    </row>
    <row r="2562" spans="1:13" x14ac:dyDescent="0.45">
      <c r="A2562" s="790">
        <v>23010117</v>
      </c>
      <c r="B2562" s="791"/>
      <c r="C2562" s="792"/>
      <c r="D2562" s="792"/>
      <c r="E2562" s="791"/>
      <c r="F2562" s="793" t="s">
        <v>283</v>
      </c>
      <c r="G2562" s="565">
        <v>6000000</v>
      </c>
      <c r="H2562" s="566"/>
      <c r="I2562" s="566"/>
      <c r="J2562" s="566">
        <v>6000000</v>
      </c>
      <c r="K2562" s="566">
        <v>6000000</v>
      </c>
      <c r="L2562" s="566">
        <v>6000000</v>
      </c>
      <c r="M2562" s="789">
        <f t="shared" si="583"/>
        <v>18000000</v>
      </c>
    </row>
    <row r="2563" spans="1:13" x14ac:dyDescent="0.45">
      <c r="A2563" s="790">
        <v>23010118</v>
      </c>
      <c r="B2563" s="791"/>
      <c r="C2563" s="792"/>
      <c r="D2563" s="792"/>
      <c r="E2563" s="791"/>
      <c r="F2563" s="793" t="s">
        <v>285</v>
      </c>
      <c r="G2563" s="565">
        <v>6000000</v>
      </c>
      <c r="H2563" s="566">
        <v>1740000</v>
      </c>
      <c r="I2563" s="566"/>
      <c r="J2563" s="566">
        <v>6000000</v>
      </c>
      <c r="K2563" s="566">
        <v>6000000</v>
      </c>
      <c r="L2563" s="566">
        <v>6000000</v>
      </c>
      <c r="M2563" s="789">
        <f t="shared" si="583"/>
        <v>18000000</v>
      </c>
    </row>
    <row r="2564" spans="1:13" x14ac:dyDescent="0.45">
      <c r="A2564" s="790">
        <v>23010140</v>
      </c>
      <c r="B2564" s="791"/>
      <c r="C2564" s="792"/>
      <c r="D2564" s="792"/>
      <c r="E2564" s="791"/>
      <c r="F2564" s="811" t="s">
        <v>394</v>
      </c>
      <c r="G2564" s="569">
        <v>45000000</v>
      </c>
      <c r="H2564" s="566">
        <v>3630000</v>
      </c>
      <c r="I2564" s="566"/>
      <c r="J2564" s="566">
        <v>45000000</v>
      </c>
      <c r="K2564" s="566">
        <v>45000000</v>
      </c>
      <c r="L2564" s="566">
        <v>45000000</v>
      </c>
      <c r="M2564" s="789">
        <f t="shared" si="583"/>
        <v>135000000</v>
      </c>
    </row>
    <row r="2565" spans="1:13" x14ac:dyDescent="0.45">
      <c r="A2565" s="323">
        <v>23010119</v>
      </c>
      <c r="B2565" s="791"/>
      <c r="C2565" s="792"/>
      <c r="D2565" s="792"/>
      <c r="E2565" s="791"/>
      <c r="F2565" s="570" t="s">
        <v>286</v>
      </c>
      <c r="G2565" s="569"/>
      <c r="H2565" s="566"/>
      <c r="I2565" s="566"/>
      <c r="J2565" s="566">
        <v>50000000</v>
      </c>
      <c r="K2565" s="566">
        <v>50000000</v>
      </c>
      <c r="L2565" s="566">
        <v>50000000</v>
      </c>
      <c r="M2565" s="789">
        <f t="shared" si="583"/>
        <v>150000000</v>
      </c>
    </row>
    <row r="2566" spans="1:13" x14ac:dyDescent="0.45">
      <c r="A2566" s="790">
        <v>23020127</v>
      </c>
      <c r="B2566" s="791"/>
      <c r="C2566" s="792"/>
      <c r="D2566" s="792"/>
      <c r="E2566" s="791"/>
      <c r="F2566" s="571" t="s">
        <v>444</v>
      </c>
      <c r="G2566" s="569"/>
      <c r="H2566" s="566"/>
      <c r="I2566" s="566"/>
      <c r="J2566" s="566">
        <v>50000000</v>
      </c>
      <c r="K2566" s="566">
        <v>50000000</v>
      </c>
      <c r="L2566" s="566">
        <v>50000000</v>
      </c>
      <c r="M2566" s="789">
        <f t="shared" si="583"/>
        <v>150000000</v>
      </c>
    </row>
    <row r="2567" spans="1:13" x14ac:dyDescent="0.45">
      <c r="A2567" s="785">
        <v>2303</v>
      </c>
      <c r="B2567" s="786"/>
      <c r="C2567" s="787"/>
      <c r="D2567" s="787"/>
      <c r="E2567" s="786"/>
      <c r="F2567" s="825" t="s">
        <v>76</v>
      </c>
      <c r="G2567" s="567">
        <f t="shared" ref="G2567:L2567" si="585">G2568</f>
        <v>80000000</v>
      </c>
      <c r="H2567" s="567">
        <f t="shared" si="585"/>
        <v>0</v>
      </c>
      <c r="I2567" s="567">
        <f t="shared" si="585"/>
        <v>0</v>
      </c>
      <c r="J2567" s="567">
        <f t="shared" si="585"/>
        <v>80000000</v>
      </c>
      <c r="K2567" s="567">
        <f t="shared" si="585"/>
        <v>80000000</v>
      </c>
      <c r="L2567" s="567">
        <f t="shared" si="585"/>
        <v>80000000</v>
      </c>
      <c r="M2567" s="789">
        <f t="shared" si="583"/>
        <v>240000000</v>
      </c>
    </row>
    <row r="2568" spans="1:13" ht="37" x14ac:dyDescent="0.45">
      <c r="A2568" s="785">
        <v>230301</v>
      </c>
      <c r="B2568" s="786"/>
      <c r="C2568" s="787"/>
      <c r="D2568" s="787"/>
      <c r="E2568" s="786"/>
      <c r="F2568" s="825" t="s">
        <v>77</v>
      </c>
      <c r="G2568" s="567">
        <f t="shared" ref="G2568:I2568" si="586">SUM(G2569:G2570)</f>
        <v>80000000</v>
      </c>
      <c r="H2568" s="567">
        <f t="shared" si="586"/>
        <v>0</v>
      </c>
      <c r="I2568" s="567">
        <f t="shared" si="586"/>
        <v>0</v>
      </c>
      <c r="J2568" s="567">
        <f>SUM(J2569:J2570)</f>
        <v>80000000</v>
      </c>
      <c r="K2568" s="567">
        <f>SUM(K2569:K2570)</f>
        <v>80000000</v>
      </c>
      <c r="L2568" s="567">
        <f>SUM(L2569:L2570)</f>
        <v>80000000</v>
      </c>
      <c r="M2568" s="789">
        <f t="shared" si="583"/>
        <v>240000000</v>
      </c>
    </row>
    <row r="2569" spans="1:13" ht="37" x14ac:dyDescent="0.45">
      <c r="A2569" s="790">
        <v>23030121</v>
      </c>
      <c r="B2569" s="791"/>
      <c r="C2569" s="792"/>
      <c r="D2569" s="792"/>
      <c r="E2569" s="791"/>
      <c r="F2569" s="811" t="s">
        <v>291</v>
      </c>
      <c r="G2569" s="569">
        <v>50000000</v>
      </c>
      <c r="H2569" s="566"/>
      <c r="I2569" s="566"/>
      <c r="J2569" s="566">
        <v>50000000</v>
      </c>
      <c r="K2569" s="566">
        <v>50000000</v>
      </c>
      <c r="L2569" s="566">
        <v>50000000</v>
      </c>
      <c r="M2569" s="789">
        <f t="shared" si="583"/>
        <v>150000000</v>
      </c>
    </row>
    <row r="2570" spans="1:13" ht="37" x14ac:dyDescent="0.45">
      <c r="A2570" s="790">
        <v>23030125</v>
      </c>
      <c r="B2570" s="791"/>
      <c r="C2570" s="792"/>
      <c r="D2570" s="792"/>
      <c r="E2570" s="791"/>
      <c r="F2570" s="811" t="s">
        <v>292</v>
      </c>
      <c r="G2570" s="569">
        <v>30000000</v>
      </c>
      <c r="H2570" s="566"/>
      <c r="I2570" s="566"/>
      <c r="J2570" s="566">
        <v>30000000</v>
      </c>
      <c r="K2570" s="566">
        <v>30000000</v>
      </c>
      <c r="L2570" s="566">
        <v>30000000</v>
      </c>
      <c r="M2570" s="789">
        <f t="shared" si="583"/>
        <v>90000000</v>
      </c>
    </row>
    <row r="2571" spans="1:13" x14ac:dyDescent="0.45">
      <c r="B2571" s="830"/>
      <c r="C2571" s="831"/>
      <c r="D2571" s="831"/>
      <c r="E2571" s="830"/>
      <c r="F2571" s="834"/>
      <c r="G2571" s="554"/>
      <c r="H2571" s="555"/>
      <c r="I2571" s="555"/>
      <c r="J2571" s="555"/>
      <c r="K2571" s="555"/>
      <c r="L2571" s="555"/>
      <c r="M2571" s="833"/>
    </row>
    <row r="2572" spans="1:13" x14ac:dyDescent="0.45">
      <c r="F2572" s="817" t="s">
        <v>85</v>
      </c>
    </row>
    <row r="2573" spans="1:13" x14ac:dyDescent="0.45">
      <c r="F2573" s="810" t="s">
        <v>86</v>
      </c>
      <c r="G2573" s="819">
        <f>G2512</f>
        <v>97708304.840000004</v>
      </c>
      <c r="H2573" s="819">
        <f t="shared" ref="H2573:L2573" si="587">H2512</f>
        <v>87775470.209999993</v>
      </c>
      <c r="I2573" s="819">
        <f t="shared" si="587"/>
        <v>0</v>
      </c>
      <c r="J2573" s="819">
        <f t="shared" si="587"/>
        <v>122258561.60999995</v>
      </c>
      <c r="K2573" s="819">
        <f t="shared" si="587"/>
        <v>114107136.61</v>
      </c>
      <c r="L2573" s="819">
        <f t="shared" si="587"/>
        <v>114107136.61</v>
      </c>
      <c r="M2573" s="820">
        <f t="shared" ref="M2573" si="588">M2511</f>
        <v>1864472834.8299999</v>
      </c>
    </row>
    <row r="2574" spans="1:13" x14ac:dyDescent="0.45">
      <c r="F2574" s="810" t="s">
        <v>87</v>
      </c>
      <c r="G2574" s="819">
        <f>G2520</f>
        <v>200000000</v>
      </c>
      <c r="H2574" s="819">
        <f t="shared" ref="H2574:M2574" si="589">H2520</f>
        <v>148942440</v>
      </c>
      <c r="I2574" s="819">
        <f t="shared" si="589"/>
        <v>0</v>
      </c>
      <c r="J2574" s="819">
        <f t="shared" si="589"/>
        <v>200000000</v>
      </c>
      <c r="K2574" s="819">
        <f t="shared" si="589"/>
        <v>207000000</v>
      </c>
      <c r="L2574" s="819">
        <f t="shared" si="589"/>
        <v>207000000</v>
      </c>
      <c r="M2574" s="820">
        <f t="shared" si="589"/>
        <v>614000000</v>
      </c>
    </row>
    <row r="2575" spans="1:13" x14ac:dyDescent="0.45">
      <c r="F2575" s="810" t="s">
        <v>69</v>
      </c>
      <c r="G2575" s="819">
        <f>G2555</f>
        <v>200000000</v>
      </c>
      <c r="H2575" s="819">
        <f t="shared" ref="H2575:L2575" si="590">H2555</f>
        <v>5370000</v>
      </c>
      <c r="I2575" s="819">
        <f t="shared" si="590"/>
        <v>0</v>
      </c>
      <c r="J2575" s="819">
        <f t="shared" si="590"/>
        <v>300000000</v>
      </c>
      <c r="K2575" s="819">
        <f t="shared" si="590"/>
        <v>300000000</v>
      </c>
      <c r="L2575" s="819">
        <f t="shared" si="590"/>
        <v>300000000</v>
      </c>
      <c r="M2575" s="820">
        <f t="shared" ref="M2575" si="591">M2549</f>
        <v>15000000</v>
      </c>
    </row>
    <row r="2576" spans="1:13" x14ac:dyDescent="0.45">
      <c r="F2576" s="810"/>
      <c r="G2576" s="797"/>
      <c r="H2576" s="797"/>
      <c r="I2576" s="797"/>
      <c r="J2576" s="797"/>
      <c r="K2576" s="797"/>
      <c r="L2576" s="797"/>
      <c r="M2576" s="821"/>
    </row>
    <row r="2577" spans="1:13" x14ac:dyDescent="0.45">
      <c r="F2577" s="810" t="s">
        <v>88</v>
      </c>
      <c r="G2577" s="822">
        <f>SUM(G2573:G2576)</f>
        <v>497708304.84000003</v>
      </c>
      <c r="H2577" s="822">
        <f t="shared" ref="H2577:M2577" si="592">SUM(H2573:H2576)</f>
        <v>242087910.20999998</v>
      </c>
      <c r="I2577" s="822">
        <f t="shared" si="592"/>
        <v>0</v>
      </c>
      <c r="J2577" s="822">
        <f t="shared" si="592"/>
        <v>622258561.6099999</v>
      </c>
      <c r="K2577" s="822">
        <f t="shared" si="592"/>
        <v>621107136.61000001</v>
      </c>
      <c r="L2577" s="822">
        <f t="shared" si="592"/>
        <v>621107136.61000001</v>
      </c>
      <c r="M2577" s="823">
        <f t="shared" si="592"/>
        <v>2493472834.8299999</v>
      </c>
    </row>
    <row r="2580" spans="1:13" x14ac:dyDescent="0.45">
      <c r="A2580" s="931" t="s">
        <v>0</v>
      </c>
      <c r="B2580" s="931"/>
      <c r="C2580" s="931"/>
      <c r="D2580" s="931"/>
      <c r="E2580" s="931"/>
      <c r="F2580" s="931"/>
      <c r="G2580" s="931"/>
      <c r="H2580" s="931"/>
      <c r="I2580" s="931"/>
      <c r="J2580" s="931"/>
      <c r="K2580" s="931"/>
      <c r="L2580" s="931"/>
      <c r="M2580" s="931"/>
    </row>
    <row r="2581" spans="1:13" x14ac:dyDescent="0.45">
      <c r="A2581" s="930" t="s">
        <v>1418</v>
      </c>
      <c r="B2581" s="930"/>
      <c r="C2581" s="930"/>
      <c r="D2581" s="930"/>
      <c r="E2581" s="930"/>
      <c r="F2581" s="930"/>
      <c r="G2581" s="930"/>
      <c r="H2581" s="930"/>
      <c r="I2581" s="930"/>
      <c r="J2581" s="930"/>
      <c r="K2581" s="930"/>
      <c r="L2581" s="930"/>
      <c r="M2581" s="930"/>
    </row>
    <row r="2582" spans="1:13" ht="74" x14ac:dyDescent="0.45">
      <c r="A2582" s="781" t="s">
        <v>1</v>
      </c>
      <c r="B2582" s="781" t="s">
        <v>2</v>
      </c>
      <c r="C2582" s="781" t="s">
        <v>3</v>
      </c>
      <c r="D2582" s="781" t="s">
        <v>4</v>
      </c>
      <c r="E2582" s="781" t="s">
        <v>5</v>
      </c>
      <c r="F2582" s="783" t="s">
        <v>6</v>
      </c>
      <c r="G2582" s="781" t="s">
        <v>7</v>
      </c>
      <c r="H2582" s="781" t="s">
        <v>8</v>
      </c>
      <c r="I2582" s="781"/>
      <c r="J2582" s="781" t="s">
        <v>1419</v>
      </c>
      <c r="K2582" s="781" t="s">
        <v>1420</v>
      </c>
      <c r="L2582" s="781" t="s">
        <v>1421</v>
      </c>
      <c r="M2582" s="784" t="s">
        <v>12</v>
      </c>
    </row>
    <row r="2583" spans="1:13" x14ac:dyDescent="0.45">
      <c r="A2583" s="790"/>
      <c r="B2583" s="791"/>
      <c r="C2583" s="792"/>
      <c r="D2583" s="792"/>
      <c r="E2583" s="791"/>
      <c r="F2583" s="793"/>
      <c r="G2583" s="311"/>
      <c r="H2583" s="311"/>
      <c r="I2583" s="311"/>
      <c r="J2583" s="311"/>
      <c r="K2583" s="311"/>
      <c r="L2583" s="311"/>
      <c r="M2583" s="81"/>
    </row>
    <row r="2584" spans="1:13" x14ac:dyDescent="0.45">
      <c r="A2584" s="785">
        <v>2</v>
      </c>
      <c r="B2584" s="786"/>
      <c r="C2584" s="787"/>
      <c r="D2584" s="787"/>
      <c r="E2584" s="786"/>
      <c r="F2584" s="788" t="s">
        <v>18</v>
      </c>
      <c r="G2584" s="358">
        <f t="shared" ref="G2584:L2584" si="593">G2585+G2591+G2641</f>
        <v>1172778743.75</v>
      </c>
      <c r="H2584" s="358">
        <f t="shared" si="593"/>
        <v>410866028.66000003</v>
      </c>
      <c r="I2584" s="358">
        <f t="shared" si="593"/>
        <v>0</v>
      </c>
      <c r="J2584" s="358">
        <f t="shared" si="593"/>
        <v>1173858743.75</v>
      </c>
      <c r="K2584" s="358">
        <f t="shared" si="593"/>
        <v>1173858743.75</v>
      </c>
      <c r="L2584" s="358">
        <f t="shared" si="593"/>
        <v>1272778743.75</v>
      </c>
      <c r="M2584" s="789">
        <f>J2584+K2584+L2584</f>
        <v>3620496231.25</v>
      </c>
    </row>
    <row r="2585" spans="1:13" x14ac:dyDescent="0.45">
      <c r="A2585" s="785">
        <v>21</v>
      </c>
      <c r="B2585" s="786"/>
      <c r="C2585" s="787"/>
      <c r="D2585" s="787"/>
      <c r="E2585" s="786"/>
      <c r="F2585" s="788" t="s">
        <v>19</v>
      </c>
      <c r="G2585" s="358">
        <v>472778743.74999988</v>
      </c>
      <c r="H2585" s="358">
        <v>381732228.66000003</v>
      </c>
      <c r="I2585" s="358">
        <v>0</v>
      </c>
      <c r="J2585" s="358">
        <f>SUM(J2586+J2588)</f>
        <v>473858743.74999988</v>
      </c>
      <c r="K2585" s="358">
        <f>SUM(K2586+K2588)</f>
        <v>473858743.74999988</v>
      </c>
      <c r="L2585" s="358">
        <v>472778743.74999988</v>
      </c>
      <c r="M2585" s="789">
        <f t="shared" ref="M2585:M2639" si="594">J2585+K2585+L2585</f>
        <v>1420496231.2499995</v>
      </c>
    </row>
    <row r="2586" spans="1:13" x14ac:dyDescent="0.45">
      <c r="A2586" s="785">
        <v>2101</v>
      </c>
      <c r="B2586" s="786"/>
      <c r="C2586" s="787"/>
      <c r="D2586" s="787"/>
      <c r="E2586" s="786"/>
      <c r="F2586" s="788" t="s">
        <v>20</v>
      </c>
      <c r="G2586" s="358">
        <v>465098743.74999988</v>
      </c>
      <c r="H2586" s="358">
        <v>381732228.66000003</v>
      </c>
      <c r="I2586" s="358"/>
      <c r="J2586" s="358">
        <v>465098743.74999988</v>
      </c>
      <c r="K2586" s="358">
        <v>465098743.74999988</v>
      </c>
      <c r="L2586" s="358">
        <v>465098743.74999988</v>
      </c>
      <c r="M2586" s="789">
        <f t="shared" si="594"/>
        <v>1395296231.2499995</v>
      </c>
    </row>
    <row r="2587" spans="1:13" x14ac:dyDescent="0.45">
      <c r="A2587" s="785">
        <v>2102</v>
      </c>
      <c r="B2587" s="786"/>
      <c r="C2587" s="787"/>
      <c r="D2587" s="787"/>
      <c r="E2587" s="786"/>
      <c r="F2587" s="788" t="s">
        <v>22</v>
      </c>
      <c r="G2587" s="358">
        <v>7680000</v>
      </c>
      <c r="H2587" s="358">
        <v>0</v>
      </c>
      <c r="I2587" s="358">
        <v>0</v>
      </c>
      <c r="J2587" s="358">
        <v>7680000</v>
      </c>
      <c r="K2587" s="358">
        <v>7680000</v>
      </c>
      <c r="L2587" s="358">
        <v>7680000</v>
      </c>
      <c r="M2587" s="789">
        <f t="shared" si="594"/>
        <v>23040000</v>
      </c>
    </row>
    <row r="2588" spans="1:13" x14ac:dyDescent="0.45">
      <c r="A2588" s="785">
        <v>210201</v>
      </c>
      <c r="B2588" s="786"/>
      <c r="C2588" s="787"/>
      <c r="D2588" s="787"/>
      <c r="E2588" s="786"/>
      <c r="F2588" s="788" t="s">
        <v>23</v>
      </c>
      <c r="G2588" s="358">
        <v>7680000</v>
      </c>
      <c r="H2588" s="358">
        <v>0</v>
      </c>
      <c r="I2588" s="358">
        <v>0</v>
      </c>
      <c r="J2588" s="358">
        <f>SUM(J2589:J2590)</f>
        <v>8760000</v>
      </c>
      <c r="K2588" s="358">
        <f>SUM(K2589:K2590)</f>
        <v>8760000</v>
      </c>
      <c r="L2588" s="358">
        <f>SUM(L2589:L2590)</f>
        <v>8760000</v>
      </c>
      <c r="M2588" s="789">
        <f t="shared" si="594"/>
        <v>26280000</v>
      </c>
    </row>
    <row r="2589" spans="1:13" x14ac:dyDescent="0.45">
      <c r="A2589" s="790">
        <v>21020102</v>
      </c>
      <c r="B2589" s="791"/>
      <c r="C2589" s="792"/>
      <c r="D2589" s="792"/>
      <c r="E2589" s="791"/>
      <c r="F2589" s="793" t="s">
        <v>25</v>
      </c>
      <c r="G2589" s="311">
        <v>7680000</v>
      </c>
      <c r="H2589" s="311"/>
      <c r="I2589" s="311"/>
      <c r="J2589" s="311">
        <v>7680000</v>
      </c>
      <c r="K2589" s="311">
        <v>7680000</v>
      </c>
      <c r="L2589" s="311">
        <v>7680000</v>
      </c>
      <c r="M2589" s="789">
        <f t="shared" si="594"/>
        <v>23040000</v>
      </c>
    </row>
    <row r="2590" spans="1:13" x14ac:dyDescent="0.45">
      <c r="A2590" s="790">
        <v>21020103</v>
      </c>
      <c r="B2590" s="791"/>
      <c r="C2590" s="792"/>
      <c r="D2590" s="792"/>
      <c r="E2590" s="791"/>
      <c r="F2590" s="793" t="s">
        <v>1422</v>
      </c>
      <c r="G2590" s="311"/>
      <c r="H2590" s="311"/>
      <c r="I2590" s="311"/>
      <c r="J2590" s="311">
        <v>1080000</v>
      </c>
      <c r="K2590" s="311">
        <v>1080000</v>
      </c>
      <c r="L2590" s="311">
        <v>1080000</v>
      </c>
      <c r="M2590" s="789"/>
    </row>
    <row r="2591" spans="1:13" x14ac:dyDescent="0.45">
      <c r="A2591" s="785">
        <v>2202</v>
      </c>
      <c r="B2591" s="786"/>
      <c r="C2591" s="787"/>
      <c r="D2591" s="787"/>
      <c r="E2591" s="786"/>
      <c r="F2591" s="788" t="s">
        <v>27</v>
      </c>
      <c r="G2591" s="358">
        <f>G2592+G2595+G2599+G2606+G2611+G2614+G2618+G2622+G2626+G2628</f>
        <v>500000000</v>
      </c>
      <c r="H2591" s="358">
        <f>H2592+H2595+H2599+H2606+H2611+H2614+H2618+H2622+H2626+H2628</f>
        <v>20708800</v>
      </c>
      <c r="I2591" s="358"/>
      <c r="J2591" s="358">
        <f>J2592+J2595+J2599+J2606+J2611+J2614+J2618+J2622+J2626+J2628</f>
        <v>500000000</v>
      </c>
      <c r="K2591" s="358">
        <f>K2592+K2595+K2599+K2606+K2611+K2614+K2618+K2622+K2626+K2628</f>
        <v>500000000</v>
      </c>
      <c r="L2591" s="358">
        <f>L2592+L2595+L2599+L2606+L2611+L2614+L2618+L2622+L2626+L2628</f>
        <v>500000000</v>
      </c>
      <c r="M2591" s="789">
        <f t="shared" si="594"/>
        <v>1500000000</v>
      </c>
    </row>
    <row r="2592" spans="1:13" x14ac:dyDescent="0.45">
      <c r="A2592" s="785">
        <v>220201</v>
      </c>
      <c r="B2592" s="786"/>
      <c r="C2592" s="787"/>
      <c r="D2592" s="787"/>
      <c r="E2592" s="786"/>
      <c r="F2592" s="788" t="s">
        <v>28</v>
      </c>
      <c r="G2592" s="358">
        <f>SUM(G2593:G2594)</f>
        <v>100000000</v>
      </c>
      <c r="H2592" s="358">
        <f>SUM(H2593:H2594)</f>
        <v>6173800</v>
      </c>
      <c r="I2592" s="358"/>
      <c r="J2592" s="358">
        <f>SUM(J2593:J2594)</f>
        <v>100000000</v>
      </c>
      <c r="K2592" s="358">
        <f>SUM(K2593:K2594)</f>
        <v>100000000</v>
      </c>
      <c r="L2592" s="358">
        <f>SUM(L2593:L2594)</f>
        <v>100000000</v>
      </c>
      <c r="M2592" s="789">
        <f t="shared" si="594"/>
        <v>300000000</v>
      </c>
    </row>
    <row r="2593" spans="1:13" x14ac:dyDescent="0.45">
      <c r="A2593" s="790">
        <v>22020101</v>
      </c>
      <c r="B2593" s="791"/>
      <c r="C2593" s="792"/>
      <c r="D2593" s="792"/>
      <c r="E2593" s="791"/>
      <c r="F2593" s="793" t="s">
        <v>29</v>
      </c>
      <c r="G2593" s="311">
        <v>50000000</v>
      </c>
      <c r="H2593" s="311">
        <v>4713800</v>
      </c>
      <c r="I2593" s="311"/>
      <c r="J2593" s="311">
        <v>50000000</v>
      </c>
      <c r="K2593" s="311">
        <v>50000000</v>
      </c>
      <c r="L2593" s="311">
        <v>50000000</v>
      </c>
      <c r="M2593" s="789">
        <f t="shared" si="594"/>
        <v>150000000</v>
      </c>
    </row>
    <row r="2594" spans="1:13" x14ac:dyDescent="0.45">
      <c r="A2594" s="790">
        <v>22020102</v>
      </c>
      <c r="B2594" s="791"/>
      <c r="C2594" s="792"/>
      <c r="D2594" s="792"/>
      <c r="E2594" s="791"/>
      <c r="F2594" s="793" t="s">
        <v>30</v>
      </c>
      <c r="G2594" s="311">
        <v>50000000</v>
      </c>
      <c r="H2594" s="311">
        <v>1460000</v>
      </c>
      <c r="I2594" s="311"/>
      <c r="J2594" s="311">
        <v>50000000</v>
      </c>
      <c r="K2594" s="311">
        <v>50000000</v>
      </c>
      <c r="L2594" s="311">
        <v>50000000</v>
      </c>
      <c r="M2594" s="789">
        <f t="shared" si="594"/>
        <v>150000000</v>
      </c>
    </row>
    <row r="2595" spans="1:13" x14ac:dyDescent="0.45">
      <c r="A2595" s="785">
        <v>220202</v>
      </c>
      <c r="B2595" s="786"/>
      <c r="C2595" s="787"/>
      <c r="D2595" s="787"/>
      <c r="E2595" s="786"/>
      <c r="F2595" s="788" t="s">
        <v>31</v>
      </c>
      <c r="G2595" s="358">
        <f>SUM(G2596:G2598)</f>
        <v>9000000</v>
      </c>
      <c r="H2595" s="358">
        <f>SUM(H2596:H2598)</f>
        <v>0</v>
      </c>
      <c r="I2595" s="358"/>
      <c r="J2595" s="358">
        <f>SUM(J2596:J2598)</f>
        <v>9000000</v>
      </c>
      <c r="K2595" s="358">
        <f>SUM(K2596:K2598)</f>
        <v>9000000</v>
      </c>
      <c r="L2595" s="358">
        <f>SUM(L2596:L2598)</f>
        <v>9000000</v>
      </c>
      <c r="M2595" s="789">
        <f t="shared" si="594"/>
        <v>27000000</v>
      </c>
    </row>
    <row r="2596" spans="1:13" x14ac:dyDescent="0.45">
      <c r="A2596" s="790">
        <v>22020201</v>
      </c>
      <c r="B2596" s="791"/>
      <c r="C2596" s="792"/>
      <c r="D2596" s="792"/>
      <c r="E2596" s="791"/>
      <c r="F2596" s="793" t="s">
        <v>32</v>
      </c>
      <c r="G2596" s="311">
        <v>5000000</v>
      </c>
      <c r="H2596" s="311"/>
      <c r="I2596" s="311"/>
      <c r="J2596" s="311">
        <v>5000000</v>
      </c>
      <c r="K2596" s="311">
        <v>5000000</v>
      </c>
      <c r="L2596" s="311">
        <v>5000000</v>
      </c>
      <c r="M2596" s="789">
        <f t="shared" si="594"/>
        <v>15000000</v>
      </c>
    </row>
    <row r="2597" spans="1:13" x14ac:dyDescent="0.45">
      <c r="A2597" s="790">
        <v>22020203</v>
      </c>
      <c r="B2597" s="791"/>
      <c r="C2597" s="792"/>
      <c r="D2597" s="792"/>
      <c r="E2597" s="791"/>
      <c r="F2597" s="793" t="s">
        <v>34</v>
      </c>
      <c r="G2597" s="311">
        <v>2000000</v>
      </c>
      <c r="H2597" s="311"/>
      <c r="I2597" s="311"/>
      <c r="J2597" s="311">
        <v>2000000</v>
      </c>
      <c r="K2597" s="311">
        <v>2000000</v>
      </c>
      <c r="L2597" s="311">
        <v>2000000</v>
      </c>
      <c r="M2597" s="789">
        <f t="shared" si="594"/>
        <v>6000000</v>
      </c>
    </row>
    <row r="2598" spans="1:13" x14ac:dyDescent="0.45">
      <c r="A2598" s="790">
        <v>22020206</v>
      </c>
      <c r="B2598" s="791"/>
      <c r="C2598" s="792"/>
      <c r="D2598" s="792"/>
      <c r="E2598" s="791"/>
      <c r="F2598" s="793" t="s">
        <v>36</v>
      </c>
      <c r="G2598" s="311">
        <v>2000000</v>
      </c>
      <c r="H2598" s="311"/>
      <c r="I2598" s="311"/>
      <c r="J2598" s="311">
        <v>2000000</v>
      </c>
      <c r="K2598" s="311">
        <v>2000000</v>
      </c>
      <c r="L2598" s="311">
        <v>2000000</v>
      </c>
      <c r="M2598" s="789">
        <f t="shared" si="594"/>
        <v>6000000</v>
      </c>
    </row>
    <row r="2599" spans="1:13" x14ac:dyDescent="0.45">
      <c r="A2599" s="785">
        <v>220203</v>
      </c>
      <c r="B2599" s="786"/>
      <c r="C2599" s="787"/>
      <c r="D2599" s="787"/>
      <c r="E2599" s="786"/>
      <c r="F2599" s="788" t="s">
        <v>37</v>
      </c>
      <c r="G2599" s="358">
        <f>SUM(G2600:G2605)</f>
        <v>46000000</v>
      </c>
      <c r="H2599" s="358">
        <f>SUM(H2600:H2605)</f>
        <v>8425000</v>
      </c>
      <c r="I2599" s="358"/>
      <c r="J2599" s="358">
        <f>SUM(J2600:J2605)</f>
        <v>46000000</v>
      </c>
      <c r="K2599" s="358">
        <f>SUM(K2600:K2605)</f>
        <v>46000000</v>
      </c>
      <c r="L2599" s="358">
        <f>SUM(L2600:L2605)</f>
        <v>46000000</v>
      </c>
      <c r="M2599" s="789">
        <f t="shared" si="594"/>
        <v>138000000</v>
      </c>
    </row>
    <row r="2600" spans="1:13" ht="37" x14ac:dyDescent="0.45">
      <c r="A2600" s="790">
        <v>22020301</v>
      </c>
      <c r="B2600" s="791"/>
      <c r="C2600" s="792"/>
      <c r="D2600" s="792"/>
      <c r="E2600" s="791"/>
      <c r="F2600" s="793" t="s">
        <v>38</v>
      </c>
      <c r="G2600" s="311">
        <v>20000000</v>
      </c>
      <c r="H2600" s="311">
        <v>8425000</v>
      </c>
      <c r="I2600" s="311"/>
      <c r="J2600" s="311">
        <v>20000000</v>
      </c>
      <c r="K2600" s="311">
        <v>20000000</v>
      </c>
      <c r="L2600" s="311">
        <v>20000000</v>
      </c>
      <c r="M2600" s="789">
        <f t="shared" si="594"/>
        <v>60000000</v>
      </c>
    </row>
    <row r="2601" spans="1:13" x14ac:dyDescent="0.45">
      <c r="A2601" s="790">
        <v>22020302</v>
      </c>
      <c r="B2601" s="791"/>
      <c r="C2601" s="792"/>
      <c r="D2601" s="792"/>
      <c r="E2601" s="791"/>
      <c r="F2601" s="793" t="s">
        <v>39</v>
      </c>
      <c r="G2601" s="311">
        <v>2000000</v>
      </c>
      <c r="H2601" s="311"/>
      <c r="I2601" s="311"/>
      <c r="J2601" s="311">
        <v>2000000</v>
      </c>
      <c r="K2601" s="311">
        <v>2000000</v>
      </c>
      <c r="L2601" s="311">
        <v>2000000</v>
      </c>
      <c r="M2601" s="789">
        <f t="shared" si="594"/>
        <v>6000000</v>
      </c>
    </row>
    <row r="2602" spans="1:13" x14ac:dyDescent="0.45">
      <c r="A2602" s="790">
        <v>22020303</v>
      </c>
      <c r="B2602" s="791"/>
      <c r="C2602" s="792"/>
      <c r="D2602" s="792"/>
      <c r="E2602" s="791"/>
      <c r="F2602" s="793" t="s">
        <v>40</v>
      </c>
      <c r="G2602" s="311">
        <v>2000000</v>
      </c>
      <c r="H2602" s="311"/>
      <c r="I2602" s="311"/>
      <c r="J2602" s="311">
        <v>2000000</v>
      </c>
      <c r="K2602" s="311">
        <v>2000000</v>
      </c>
      <c r="L2602" s="311">
        <v>2000000</v>
      </c>
      <c r="M2602" s="789">
        <f t="shared" si="594"/>
        <v>6000000</v>
      </c>
    </row>
    <row r="2603" spans="1:13" x14ac:dyDescent="0.45">
      <c r="A2603" s="790">
        <v>22020304</v>
      </c>
      <c r="B2603" s="791"/>
      <c r="C2603" s="792"/>
      <c r="D2603" s="792"/>
      <c r="E2603" s="791"/>
      <c r="F2603" s="793" t="s">
        <v>413</v>
      </c>
      <c r="G2603" s="311">
        <v>2000000</v>
      </c>
      <c r="H2603" s="311"/>
      <c r="I2603" s="311"/>
      <c r="J2603" s="311">
        <v>2000000</v>
      </c>
      <c r="K2603" s="311">
        <v>2000000</v>
      </c>
      <c r="L2603" s="311">
        <v>2000000</v>
      </c>
      <c r="M2603" s="789">
        <f t="shared" si="594"/>
        <v>6000000</v>
      </c>
    </row>
    <row r="2604" spans="1:13" x14ac:dyDescent="0.45">
      <c r="A2604" s="790">
        <v>22020305</v>
      </c>
      <c r="B2604" s="791"/>
      <c r="C2604" s="792"/>
      <c r="D2604" s="792"/>
      <c r="E2604" s="791"/>
      <c r="F2604" s="793" t="s">
        <v>41</v>
      </c>
      <c r="G2604" s="311">
        <v>10000000</v>
      </c>
      <c r="H2604" s="311"/>
      <c r="I2604" s="311"/>
      <c r="J2604" s="311">
        <v>10000000</v>
      </c>
      <c r="K2604" s="311">
        <v>10000000</v>
      </c>
      <c r="L2604" s="311">
        <v>10000000</v>
      </c>
      <c r="M2604" s="789">
        <f t="shared" si="594"/>
        <v>30000000</v>
      </c>
    </row>
    <row r="2605" spans="1:13" x14ac:dyDescent="0.45">
      <c r="A2605" s="790">
        <v>22020306</v>
      </c>
      <c r="B2605" s="791"/>
      <c r="C2605" s="792"/>
      <c r="D2605" s="792"/>
      <c r="E2605" s="791"/>
      <c r="F2605" s="793" t="s">
        <v>314</v>
      </c>
      <c r="G2605" s="311">
        <v>10000000</v>
      </c>
      <c r="H2605" s="311"/>
      <c r="I2605" s="311"/>
      <c r="J2605" s="311">
        <v>10000000</v>
      </c>
      <c r="K2605" s="311">
        <v>10000000</v>
      </c>
      <c r="L2605" s="311">
        <v>10000000</v>
      </c>
      <c r="M2605" s="789">
        <f t="shared" si="594"/>
        <v>30000000</v>
      </c>
    </row>
    <row r="2606" spans="1:13" x14ac:dyDescent="0.45">
      <c r="A2606" s="785">
        <v>220204</v>
      </c>
      <c r="B2606" s="786"/>
      <c r="C2606" s="787"/>
      <c r="D2606" s="787"/>
      <c r="E2606" s="786"/>
      <c r="F2606" s="788" t="s">
        <v>42</v>
      </c>
      <c r="G2606" s="358">
        <f>SUM(G2607:G2610)</f>
        <v>30000000</v>
      </c>
      <c r="H2606" s="358">
        <f>SUM(H2607:H2610)</f>
        <v>3800000</v>
      </c>
      <c r="I2606" s="358"/>
      <c r="J2606" s="358">
        <f>SUM(J2607:J2610)</f>
        <v>30000000</v>
      </c>
      <c r="K2606" s="358">
        <f>SUM(K2607:K2610)</f>
        <v>30000000</v>
      </c>
      <c r="L2606" s="358">
        <f>SUM(L2607:L2610)</f>
        <v>30000000</v>
      </c>
      <c r="M2606" s="789">
        <f t="shared" si="594"/>
        <v>90000000</v>
      </c>
    </row>
    <row r="2607" spans="1:13" ht="37" x14ac:dyDescent="0.45">
      <c r="A2607" s="790">
        <v>22020401</v>
      </c>
      <c r="B2607" s="791"/>
      <c r="C2607" s="792"/>
      <c r="D2607" s="792"/>
      <c r="E2607" s="791"/>
      <c r="F2607" s="793" t="s">
        <v>43</v>
      </c>
      <c r="G2607" s="311">
        <v>10000000</v>
      </c>
      <c r="H2607" s="311"/>
      <c r="I2607" s="311"/>
      <c r="J2607" s="311">
        <v>10000000</v>
      </c>
      <c r="K2607" s="311">
        <v>10000000</v>
      </c>
      <c r="L2607" s="311">
        <v>10000000</v>
      </c>
      <c r="M2607" s="789">
        <f t="shared" si="594"/>
        <v>30000000</v>
      </c>
    </row>
    <row r="2608" spans="1:13" x14ac:dyDescent="0.45">
      <c r="A2608" s="790">
        <v>22020402</v>
      </c>
      <c r="B2608" s="791"/>
      <c r="C2608" s="792"/>
      <c r="D2608" s="792"/>
      <c r="E2608" s="791"/>
      <c r="F2608" s="793" t="s">
        <v>44</v>
      </c>
      <c r="G2608" s="311">
        <v>9000000</v>
      </c>
      <c r="H2608" s="311"/>
      <c r="I2608" s="311"/>
      <c r="J2608" s="311">
        <v>9000000</v>
      </c>
      <c r="K2608" s="311">
        <v>9000000</v>
      </c>
      <c r="L2608" s="311">
        <v>9000000</v>
      </c>
      <c r="M2608" s="789">
        <f t="shared" si="594"/>
        <v>27000000</v>
      </c>
    </row>
    <row r="2609" spans="1:13" x14ac:dyDescent="0.45">
      <c r="A2609" s="790">
        <v>22020405</v>
      </c>
      <c r="B2609" s="791"/>
      <c r="C2609" s="792"/>
      <c r="D2609" s="792"/>
      <c r="E2609" s="791"/>
      <c r="F2609" s="793" t="s">
        <v>47</v>
      </c>
      <c r="G2609" s="311">
        <v>10000000</v>
      </c>
      <c r="H2609" s="311">
        <v>3800000</v>
      </c>
      <c r="I2609" s="311"/>
      <c r="J2609" s="311">
        <v>10000000</v>
      </c>
      <c r="K2609" s="311">
        <v>10000000</v>
      </c>
      <c r="L2609" s="311">
        <v>10000000</v>
      </c>
      <c r="M2609" s="789">
        <f t="shared" si="594"/>
        <v>30000000</v>
      </c>
    </row>
    <row r="2610" spans="1:13" x14ac:dyDescent="0.45">
      <c r="A2610" s="790">
        <v>22020406</v>
      </c>
      <c r="B2610" s="791"/>
      <c r="C2610" s="792"/>
      <c r="D2610" s="792"/>
      <c r="E2610" s="791"/>
      <c r="F2610" s="793" t="s">
        <v>48</v>
      </c>
      <c r="G2610" s="311">
        <v>1000000</v>
      </c>
      <c r="H2610" s="311"/>
      <c r="I2610" s="311"/>
      <c r="J2610" s="311">
        <v>1000000</v>
      </c>
      <c r="K2610" s="311">
        <v>1000000</v>
      </c>
      <c r="L2610" s="311">
        <v>1000000</v>
      </c>
      <c r="M2610" s="789">
        <f t="shared" si="594"/>
        <v>3000000</v>
      </c>
    </row>
    <row r="2611" spans="1:13" x14ac:dyDescent="0.45">
      <c r="A2611" s="785">
        <v>220205</v>
      </c>
      <c r="B2611" s="786"/>
      <c r="C2611" s="787"/>
      <c r="D2611" s="787"/>
      <c r="E2611" s="786"/>
      <c r="F2611" s="788" t="s">
        <v>49</v>
      </c>
      <c r="G2611" s="358">
        <f t="shared" ref="G2611:H2611" si="595">G2612+G2613</f>
        <v>80000000</v>
      </c>
      <c r="H2611" s="358">
        <f t="shared" si="595"/>
        <v>0</v>
      </c>
      <c r="I2611" s="358"/>
      <c r="J2611" s="358">
        <f t="shared" ref="J2611:L2611" si="596">J2612+J2613</f>
        <v>80000000</v>
      </c>
      <c r="K2611" s="358">
        <f t="shared" si="596"/>
        <v>80000000</v>
      </c>
      <c r="L2611" s="358">
        <f t="shared" si="596"/>
        <v>80000000</v>
      </c>
      <c r="M2611" s="789">
        <f t="shared" si="594"/>
        <v>240000000</v>
      </c>
    </row>
    <row r="2612" spans="1:13" x14ac:dyDescent="0.45">
      <c r="A2612" s="790">
        <v>22020501</v>
      </c>
      <c r="B2612" s="791"/>
      <c r="C2612" s="792"/>
      <c r="D2612" s="792"/>
      <c r="E2612" s="791"/>
      <c r="F2612" s="793" t="s">
        <v>50</v>
      </c>
      <c r="G2612" s="311">
        <v>50000000</v>
      </c>
      <c r="H2612" s="311"/>
      <c r="I2612" s="311"/>
      <c r="J2612" s="311">
        <v>50000000</v>
      </c>
      <c r="K2612" s="311">
        <v>50000000</v>
      </c>
      <c r="L2612" s="311">
        <v>50000000</v>
      </c>
      <c r="M2612" s="789">
        <f t="shared" si="594"/>
        <v>150000000</v>
      </c>
    </row>
    <row r="2613" spans="1:13" x14ac:dyDescent="0.45">
      <c r="A2613" s="790">
        <v>22020502</v>
      </c>
      <c r="B2613" s="791"/>
      <c r="C2613" s="792"/>
      <c r="D2613" s="792"/>
      <c r="E2613" s="791"/>
      <c r="F2613" s="793" t="s">
        <v>222</v>
      </c>
      <c r="G2613" s="311">
        <v>30000000</v>
      </c>
      <c r="H2613" s="311"/>
      <c r="I2613" s="311"/>
      <c r="J2613" s="311">
        <v>30000000</v>
      </c>
      <c r="K2613" s="311">
        <v>30000000</v>
      </c>
      <c r="L2613" s="311">
        <v>30000000</v>
      </c>
      <c r="M2613" s="789">
        <f t="shared" si="594"/>
        <v>90000000</v>
      </c>
    </row>
    <row r="2614" spans="1:13" x14ac:dyDescent="0.45">
      <c r="A2614" s="785">
        <v>220206</v>
      </c>
      <c r="B2614" s="786"/>
      <c r="C2614" s="787"/>
      <c r="D2614" s="787"/>
      <c r="E2614" s="786"/>
      <c r="F2614" s="788" t="s">
        <v>51</v>
      </c>
      <c r="G2614" s="358">
        <f>SUM(G2615:G2617)</f>
        <v>27000000</v>
      </c>
      <c r="H2614" s="358">
        <f>SUM(H2615:H2617)</f>
        <v>0</v>
      </c>
      <c r="I2614" s="358"/>
      <c r="J2614" s="358">
        <f>SUM(J2615:J2617)</f>
        <v>27000000</v>
      </c>
      <c r="K2614" s="358">
        <f>SUM(K2615:K2617)</f>
        <v>27000000</v>
      </c>
      <c r="L2614" s="358">
        <f>SUM(L2615:L2617)</f>
        <v>27000000</v>
      </c>
      <c r="M2614" s="789">
        <f t="shared" si="594"/>
        <v>81000000</v>
      </c>
    </row>
    <row r="2615" spans="1:13" x14ac:dyDescent="0.45">
      <c r="A2615" s="790">
        <v>22020601</v>
      </c>
      <c r="B2615" s="791"/>
      <c r="C2615" s="792"/>
      <c r="D2615" s="792"/>
      <c r="E2615" s="791"/>
      <c r="F2615" s="793" t="s">
        <v>52</v>
      </c>
      <c r="G2615" s="311">
        <v>15000000</v>
      </c>
      <c r="H2615" s="311"/>
      <c r="I2615" s="311"/>
      <c r="J2615" s="311">
        <v>15000000</v>
      </c>
      <c r="K2615" s="311">
        <v>15000000</v>
      </c>
      <c r="L2615" s="311">
        <v>15000000</v>
      </c>
      <c r="M2615" s="789">
        <f t="shared" si="594"/>
        <v>45000000</v>
      </c>
    </row>
    <row r="2616" spans="1:13" x14ac:dyDescent="0.45">
      <c r="A2616" s="790">
        <v>22020602</v>
      </c>
      <c r="B2616" s="791"/>
      <c r="C2616" s="792"/>
      <c r="D2616" s="792"/>
      <c r="E2616" s="791"/>
      <c r="F2616" s="793" t="s">
        <v>223</v>
      </c>
      <c r="G2616" s="572">
        <v>10000000</v>
      </c>
      <c r="H2616" s="311"/>
      <c r="I2616" s="311"/>
      <c r="J2616" s="572">
        <v>10000000</v>
      </c>
      <c r="K2616" s="572">
        <v>10000000</v>
      </c>
      <c r="L2616" s="572">
        <v>10000000</v>
      </c>
      <c r="M2616" s="789">
        <f t="shared" si="594"/>
        <v>30000000</v>
      </c>
    </row>
    <row r="2617" spans="1:13" x14ac:dyDescent="0.45">
      <c r="A2617" s="790">
        <v>22020605</v>
      </c>
      <c r="B2617" s="791"/>
      <c r="C2617" s="792"/>
      <c r="D2617" s="792"/>
      <c r="E2617" s="791"/>
      <c r="F2617" s="793" t="s">
        <v>53</v>
      </c>
      <c r="G2617" s="311">
        <v>2000000</v>
      </c>
      <c r="H2617" s="311"/>
      <c r="I2617" s="311"/>
      <c r="J2617" s="311">
        <v>2000000</v>
      </c>
      <c r="K2617" s="311">
        <v>2000000</v>
      </c>
      <c r="L2617" s="311">
        <v>2000000</v>
      </c>
      <c r="M2617" s="789">
        <f t="shared" si="594"/>
        <v>6000000</v>
      </c>
    </row>
    <row r="2618" spans="1:13" ht="37" x14ac:dyDescent="0.45">
      <c r="A2618" s="785">
        <v>220207</v>
      </c>
      <c r="B2618" s="786"/>
      <c r="C2618" s="787"/>
      <c r="D2618" s="787"/>
      <c r="E2618" s="786"/>
      <c r="F2618" s="788" t="s">
        <v>268</v>
      </c>
      <c r="G2618" s="358">
        <f>SUM(G2619:G2621)</f>
        <v>33000000</v>
      </c>
      <c r="H2618" s="358">
        <f>SUM(H2619:H2621)</f>
        <v>0</v>
      </c>
      <c r="I2618" s="358"/>
      <c r="J2618" s="358">
        <f>SUM(J2619:J2621)</f>
        <v>33000000</v>
      </c>
      <c r="K2618" s="358">
        <f>SUM(K2619:K2621)</f>
        <v>33000000</v>
      </c>
      <c r="L2618" s="358">
        <f>SUM(L2619:L2621)</f>
        <v>33000000</v>
      </c>
      <c r="M2618" s="789">
        <f t="shared" si="594"/>
        <v>99000000</v>
      </c>
    </row>
    <row r="2619" spans="1:13" x14ac:dyDescent="0.45">
      <c r="A2619" s="790">
        <v>22020701</v>
      </c>
      <c r="B2619" s="791"/>
      <c r="C2619" s="792"/>
      <c r="D2619" s="792"/>
      <c r="E2619" s="791"/>
      <c r="F2619" s="793" t="s">
        <v>269</v>
      </c>
      <c r="G2619" s="311">
        <v>2000000</v>
      </c>
      <c r="H2619" s="311"/>
      <c r="I2619" s="311"/>
      <c r="J2619" s="311">
        <v>2000000</v>
      </c>
      <c r="K2619" s="311">
        <v>2000000</v>
      </c>
      <c r="L2619" s="311">
        <v>2000000</v>
      </c>
      <c r="M2619" s="789">
        <f t="shared" si="594"/>
        <v>6000000</v>
      </c>
    </row>
    <row r="2620" spans="1:13" x14ac:dyDescent="0.45">
      <c r="A2620" s="790">
        <v>22020702</v>
      </c>
      <c r="B2620" s="791"/>
      <c r="C2620" s="792"/>
      <c r="D2620" s="792"/>
      <c r="E2620" s="791"/>
      <c r="F2620" s="793" t="s">
        <v>416</v>
      </c>
      <c r="G2620" s="311">
        <v>1000000</v>
      </c>
      <c r="H2620" s="311"/>
      <c r="I2620" s="311"/>
      <c r="J2620" s="311">
        <v>1000000</v>
      </c>
      <c r="K2620" s="311">
        <v>1000000</v>
      </c>
      <c r="L2620" s="311">
        <v>1000000</v>
      </c>
      <c r="M2620" s="789">
        <f t="shared" si="594"/>
        <v>3000000</v>
      </c>
    </row>
    <row r="2621" spans="1:13" x14ac:dyDescent="0.45">
      <c r="A2621" s="790">
        <v>22020703</v>
      </c>
      <c r="B2621" s="791"/>
      <c r="C2621" s="792"/>
      <c r="D2621" s="792"/>
      <c r="E2621" s="791"/>
      <c r="F2621" s="793" t="s">
        <v>365</v>
      </c>
      <c r="G2621" s="311">
        <v>30000000</v>
      </c>
      <c r="H2621" s="311"/>
      <c r="I2621" s="311"/>
      <c r="J2621" s="311">
        <v>30000000</v>
      </c>
      <c r="K2621" s="311">
        <v>30000000</v>
      </c>
      <c r="L2621" s="311">
        <v>30000000</v>
      </c>
      <c r="M2621" s="789">
        <f t="shared" si="594"/>
        <v>90000000</v>
      </c>
    </row>
    <row r="2622" spans="1:13" x14ac:dyDescent="0.45">
      <c r="A2622" s="785">
        <v>220208</v>
      </c>
      <c r="B2622" s="786"/>
      <c r="C2622" s="787"/>
      <c r="D2622" s="787"/>
      <c r="E2622" s="786"/>
      <c r="F2622" s="788" t="s">
        <v>54</v>
      </c>
      <c r="G2622" s="358">
        <f>SUM(G2623:G2625)</f>
        <v>22000000</v>
      </c>
      <c r="H2622" s="358">
        <f>SUM(H2623:H2625)</f>
        <v>0</v>
      </c>
      <c r="I2622" s="358"/>
      <c r="J2622" s="358">
        <f>SUM(J2623:J2625)</f>
        <v>22000000</v>
      </c>
      <c r="K2622" s="358">
        <f>SUM(K2623:K2625)</f>
        <v>22000000</v>
      </c>
      <c r="L2622" s="358">
        <f>SUM(L2623:L2625)</f>
        <v>22000000</v>
      </c>
      <c r="M2622" s="789">
        <f t="shared" si="594"/>
        <v>66000000</v>
      </c>
    </row>
    <row r="2623" spans="1:13" x14ac:dyDescent="0.45">
      <c r="A2623" s="790">
        <v>22020801</v>
      </c>
      <c r="B2623" s="791"/>
      <c r="C2623" s="792"/>
      <c r="D2623" s="792"/>
      <c r="E2623" s="791"/>
      <c r="F2623" s="793" t="s">
        <v>55</v>
      </c>
      <c r="G2623" s="311">
        <v>5000000</v>
      </c>
      <c r="H2623" s="311"/>
      <c r="I2623" s="311"/>
      <c r="J2623" s="311">
        <v>5000000</v>
      </c>
      <c r="K2623" s="311">
        <v>5000000</v>
      </c>
      <c r="L2623" s="311">
        <v>5000000</v>
      </c>
      <c r="M2623" s="789">
        <f t="shared" si="594"/>
        <v>15000000</v>
      </c>
    </row>
    <row r="2624" spans="1:13" x14ac:dyDescent="0.45">
      <c r="A2624" s="790">
        <v>22020802</v>
      </c>
      <c r="B2624" s="791"/>
      <c r="C2624" s="792"/>
      <c r="D2624" s="792"/>
      <c r="E2624" s="791"/>
      <c r="F2624" s="793" t="s">
        <v>517</v>
      </c>
      <c r="G2624" s="311">
        <v>2000000</v>
      </c>
      <c r="H2624" s="311"/>
      <c r="I2624" s="311"/>
      <c r="J2624" s="311">
        <v>2000000</v>
      </c>
      <c r="K2624" s="311">
        <v>2000000</v>
      </c>
      <c r="L2624" s="311">
        <v>2000000</v>
      </c>
      <c r="M2624" s="789">
        <f t="shared" si="594"/>
        <v>6000000</v>
      </c>
    </row>
    <row r="2625" spans="1:13" x14ac:dyDescent="0.45">
      <c r="A2625" s="790">
        <v>22020803</v>
      </c>
      <c r="B2625" s="791"/>
      <c r="C2625" s="792"/>
      <c r="D2625" s="792"/>
      <c r="E2625" s="791"/>
      <c r="F2625" s="793" t="s">
        <v>56</v>
      </c>
      <c r="G2625" s="311">
        <v>15000000</v>
      </c>
      <c r="H2625" s="311"/>
      <c r="I2625" s="311"/>
      <c r="J2625" s="311">
        <v>15000000</v>
      </c>
      <c r="K2625" s="311">
        <v>15000000</v>
      </c>
      <c r="L2625" s="311">
        <v>15000000</v>
      </c>
      <c r="M2625" s="789">
        <f t="shared" si="594"/>
        <v>45000000</v>
      </c>
    </row>
    <row r="2626" spans="1:13" x14ac:dyDescent="0.45">
      <c r="A2626" s="785">
        <v>220209</v>
      </c>
      <c r="B2626" s="786"/>
      <c r="C2626" s="787"/>
      <c r="D2626" s="787"/>
      <c r="E2626" s="786"/>
      <c r="F2626" s="788" t="s">
        <v>271</v>
      </c>
      <c r="G2626" s="358">
        <f>SUM(G2627:G2627)</f>
        <v>2000000</v>
      </c>
      <c r="H2626" s="358">
        <f>SUM(H2627:H2627)</f>
        <v>0</v>
      </c>
      <c r="I2626" s="358"/>
      <c r="J2626" s="358">
        <f>SUM(J2627:J2627)</f>
        <v>2000000</v>
      </c>
      <c r="K2626" s="358">
        <f>SUM(K2627:K2627)</f>
        <v>2000000</v>
      </c>
      <c r="L2626" s="358">
        <f>SUM(L2627:L2627)</f>
        <v>2000000</v>
      </c>
      <c r="M2626" s="789">
        <f t="shared" si="594"/>
        <v>6000000</v>
      </c>
    </row>
    <row r="2627" spans="1:13" x14ac:dyDescent="0.45">
      <c r="A2627" s="790">
        <v>22020901</v>
      </c>
      <c r="B2627" s="791"/>
      <c r="C2627" s="792"/>
      <c r="D2627" s="792"/>
      <c r="E2627" s="791"/>
      <c r="F2627" s="793" t="s">
        <v>315</v>
      </c>
      <c r="G2627" s="311">
        <v>2000000</v>
      </c>
      <c r="H2627" s="311"/>
      <c r="I2627" s="311"/>
      <c r="J2627" s="311">
        <v>2000000</v>
      </c>
      <c r="K2627" s="311">
        <v>2000000</v>
      </c>
      <c r="L2627" s="311">
        <v>2000000</v>
      </c>
      <c r="M2627" s="789">
        <f t="shared" si="594"/>
        <v>6000000</v>
      </c>
    </row>
    <row r="2628" spans="1:13" x14ac:dyDescent="0.45">
      <c r="A2628" s="785">
        <v>220210</v>
      </c>
      <c r="B2628" s="786"/>
      <c r="C2628" s="787"/>
      <c r="D2628" s="787"/>
      <c r="E2628" s="786"/>
      <c r="F2628" s="788" t="s">
        <v>57</v>
      </c>
      <c r="G2628" s="358">
        <f>SUM(G2629:G2639)</f>
        <v>151000000</v>
      </c>
      <c r="H2628" s="358">
        <f>SUM(H2629:H2639)</f>
        <v>2310000</v>
      </c>
      <c r="I2628" s="358"/>
      <c r="J2628" s="358">
        <f>SUM(J2629:J2639)</f>
        <v>151000000</v>
      </c>
      <c r="K2628" s="358">
        <f>SUM(K2629:K2639)</f>
        <v>151000000</v>
      </c>
      <c r="L2628" s="358">
        <f>SUM(L2629:L2639)</f>
        <v>151000000</v>
      </c>
      <c r="M2628" s="789">
        <f t="shared" si="594"/>
        <v>453000000</v>
      </c>
    </row>
    <row r="2629" spans="1:13" x14ac:dyDescent="0.45">
      <c r="A2629" s="790">
        <v>22021001</v>
      </c>
      <c r="B2629" s="791"/>
      <c r="C2629" s="792"/>
      <c r="D2629" s="792"/>
      <c r="E2629" s="791"/>
      <c r="F2629" s="793" t="s">
        <v>58</v>
      </c>
      <c r="G2629" s="311">
        <v>15000000</v>
      </c>
      <c r="H2629" s="311"/>
      <c r="I2629" s="311"/>
      <c r="J2629" s="311">
        <v>15000000</v>
      </c>
      <c r="K2629" s="311">
        <v>15000000</v>
      </c>
      <c r="L2629" s="311">
        <v>15000000</v>
      </c>
      <c r="M2629" s="789">
        <f t="shared" si="594"/>
        <v>45000000</v>
      </c>
    </row>
    <row r="2630" spans="1:13" x14ac:dyDescent="0.45">
      <c r="A2630" s="790">
        <v>22021002</v>
      </c>
      <c r="B2630" s="791"/>
      <c r="C2630" s="792"/>
      <c r="D2630" s="792"/>
      <c r="E2630" s="791"/>
      <c r="F2630" s="793" t="s">
        <v>59</v>
      </c>
      <c r="G2630" s="311">
        <v>70000000</v>
      </c>
      <c r="H2630" s="311"/>
      <c r="I2630" s="311"/>
      <c r="J2630" s="311">
        <v>70000000</v>
      </c>
      <c r="K2630" s="311">
        <v>70000000</v>
      </c>
      <c r="L2630" s="311">
        <v>70000000</v>
      </c>
      <c r="M2630" s="789">
        <f t="shared" si="594"/>
        <v>210000000</v>
      </c>
    </row>
    <row r="2631" spans="1:13" x14ac:dyDescent="0.45">
      <c r="A2631" s="790">
        <v>22021003</v>
      </c>
      <c r="B2631" s="791"/>
      <c r="C2631" s="792"/>
      <c r="D2631" s="792"/>
      <c r="E2631" s="791"/>
      <c r="F2631" s="793" t="s">
        <v>60</v>
      </c>
      <c r="G2631" s="311">
        <v>5000000</v>
      </c>
      <c r="H2631" s="311"/>
      <c r="I2631" s="311"/>
      <c r="J2631" s="311">
        <v>5000000</v>
      </c>
      <c r="K2631" s="311">
        <v>5000000</v>
      </c>
      <c r="L2631" s="311">
        <v>5000000</v>
      </c>
      <c r="M2631" s="789">
        <f t="shared" si="594"/>
        <v>15000000</v>
      </c>
    </row>
    <row r="2632" spans="1:13" x14ac:dyDescent="0.45">
      <c r="A2632" s="790">
        <v>22021006</v>
      </c>
      <c r="B2632" s="791"/>
      <c r="C2632" s="792"/>
      <c r="D2632" s="792"/>
      <c r="E2632" s="791"/>
      <c r="F2632" s="793" t="s">
        <v>62</v>
      </c>
      <c r="G2632" s="311">
        <v>1000000</v>
      </c>
      <c r="H2632" s="311"/>
      <c r="I2632" s="311"/>
      <c r="J2632" s="311">
        <v>1000000</v>
      </c>
      <c r="K2632" s="311">
        <v>1000000</v>
      </c>
      <c r="L2632" s="311">
        <v>1000000</v>
      </c>
      <c r="M2632" s="789">
        <f t="shared" si="594"/>
        <v>3000000</v>
      </c>
    </row>
    <row r="2633" spans="1:13" x14ac:dyDescent="0.45">
      <c r="A2633" s="790">
        <v>22021007</v>
      </c>
      <c r="B2633" s="791"/>
      <c r="C2633" s="792"/>
      <c r="D2633" s="792"/>
      <c r="E2633" s="791"/>
      <c r="F2633" s="793" t="s">
        <v>63</v>
      </c>
      <c r="G2633" s="311">
        <v>25000000</v>
      </c>
      <c r="H2633" s="311"/>
      <c r="I2633" s="311"/>
      <c r="J2633" s="311">
        <v>25000000</v>
      </c>
      <c r="K2633" s="311">
        <v>25000000</v>
      </c>
      <c r="L2633" s="311">
        <v>25000000</v>
      </c>
      <c r="M2633" s="789">
        <f t="shared" si="594"/>
        <v>75000000</v>
      </c>
    </row>
    <row r="2634" spans="1:13" x14ac:dyDescent="0.45">
      <c r="A2634" s="790">
        <v>22021008</v>
      </c>
      <c r="B2634" s="791"/>
      <c r="C2634" s="792"/>
      <c r="D2634" s="792"/>
      <c r="E2634" s="791"/>
      <c r="F2634" s="793" t="s">
        <v>64</v>
      </c>
      <c r="G2634" s="311">
        <v>15000000</v>
      </c>
      <c r="H2634" s="311"/>
      <c r="I2634" s="311"/>
      <c r="J2634" s="311">
        <v>15000000</v>
      </c>
      <c r="K2634" s="311">
        <v>15000000</v>
      </c>
      <c r="L2634" s="311">
        <v>15000000</v>
      </c>
      <c r="M2634" s="789">
        <f t="shared" si="594"/>
        <v>45000000</v>
      </c>
    </row>
    <row r="2635" spans="1:13" x14ac:dyDescent="0.45">
      <c r="A2635" s="790">
        <v>22021013</v>
      </c>
      <c r="B2635" s="791"/>
      <c r="C2635" s="792"/>
      <c r="D2635" s="792"/>
      <c r="E2635" s="791"/>
      <c r="F2635" s="793" t="s">
        <v>537</v>
      </c>
      <c r="G2635" s="311">
        <v>5000000</v>
      </c>
      <c r="H2635" s="311">
        <v>1510000</v>
      </c>
      <c r="I2635" s="311"/>
      <c r="J2635" s="311">
        <v>5000000</v>
      </c>
      <c r="K2635" s="311">
        <v>5000000</v>
      </c>
      <c r="L2635" s="311">
        <v>5000000</v>
      </c>
      <c r="M2635" s="789">
        <f t="shared" si="594"/>
        <v>15000000</v>
      </c>
    </row>
    <row r="2636" spans="1:13" ht="37" x14ac:dyDescent="0.45">
      <c r="A2636" s="790">
        <v>22021014</v>
      </c>
      <c r="B2636" s="791"/>
      <c r="C2636" s="792"/>
      <c r="D2636" s="792"/>
      <c r="E2636" s="791"/>
      <c r="F2636" s="793" t="s">
        <v>224</v>
      </c>
      <c r="G2636" s="311">
        <v>5000000</v>
      </c>
      <c r="H2636" s="311"/>
      <c r="I2636" s="311"/>
      <c r="J2636" s="311">
        <v>5000000</v>
      </c>
      <c r="K2636" s="311">
        <v>5000000</v>
      </c>
      <c r="L2636" s="311">
        <v>5000000</v>
      </c>
      <c r="M2636" s="789">
        <f t="shared" si="594"/>
        <v>15000000</v>
      </c>
    </row>
    <row r="2637" spans="1:13" x14ac:dyDescent="0.45">
      <c r="A2637" s="790">
        <v>22021024</v>
      </c>
      <c r="B2637" s="791"/>
      <c r="C2637" s="792"/>
      <c r="D2637" s="792"/>
      <c r="E2637" s="791"/>
      <c r="F2637" s="793" t="s">
        <v>65</v>
      </c>
      <c r="G2637" s="311">
        <v>3000000</v>
      </c>
      <c r="H2637" s="311">
        <v>800000</v>
      </c>
      <c r="I2637" s="311"/>
      <c r="J2637" s="311">
        <v>3000000</v>
      </c>
      <c r="K2637" s="311">
        <v>3000000</v>
      </c>
      <c r="L2637" s="311">
        <v>3000000</v>
      </c>
      <c r="M2637" s="789">
        <f t="shared" si="594"/>
        <v>9000000</v>
      </c>
    </row>
    <row r="2638" spans="1:13" x14ac:dyDescent="0.45">
      <c r="A2638" s="790">
        <v>22021026</v>
      </c>
      <c r="B2638" s="791"/>
      <c r="C2638" s="792"/>
      <c r="D2638" s="792"/>
      <c r="E2638" s="791"/>
      <c r="F2638" s="793" t="s">
        <v>66</v>
      </c>
      <c r="G2638" s="311">
        <v>2000000</v>
      </c>
      <c r="H2638" s="311"/>
      <c r="I2638" s="311"/>
      <c r="J2638" s="311">
        <v>2000000</v>
      </c>
      <c r="K2638" s="311">
        <v>2000000</v>
      </c>
      <c r="L2638" s="311">
        <v>2000000</v>
      </c>
      <c r="M2638" s="789">
        <f t="shared" si="594"/>
        <v>6000000</v>
      </c>
    </row>
    <row r="2639" spans="1:13" x14ac:dyDescent="0.45">
      <c r="A2639" s="790">
        <v>22021027</v>
      </c>
      <c r="B2639" s="791"/>
      <c r="C2639" s="792"/>
      <c r="D2639" s="792"/>
      <c r="E2639" s="791"/>
      <c r="F2639" s="793" t="s">
        <v>227</v>
      </c>
      <c r="G2639" s="311">
        <v>5000000</v>
      </c>
      <c r="H2639" s="311"/>
      <c r="I2639" s="311"/>
      <c r="J2639" s="311">
        <v>5000000</v>
      </c>
      <c r="K2639" s="311">
        <v>5000000</v>
      </c>
      <c r="L2639" s="311">
        <v>5000000</v>
      </c>
      <c r="M2639" s="789">
        <f t="shared" si="594"/>
        <v>15000000</v>
      </c>
    </row>
    <row r="2640" spans="1:13" x14ac:dyDescent="0.45">
      <c r="A2640" s="785"/>
      <c r="B2640" s="786"/>
      <c r="C2640" s="787"/>
      <c r="D2640" s="787"/>
      <c r="E2640" s="786"/>
      <c r="F2640" s="788"/>
      <c r="G2640" s="311"/>
      <c r="H2640" s="311"/>
      <c r="I2640" s="311"/>
      <c r="J2640" s="311"/>
      <c r="K2640" s="311"/>
      <c r="L2640" s="311"/>
      <c r="M2640" s="81"/>
    </row>
    <row r="2641" spans="1:13" x14ac:dyDescent="0.45">
      <c r="A2641" s="785">
        <v>23</v>
      </c>
      <c r="B2641" s="786"/>
      <c r="C2641" s="787"/>
      <c r="D2641" s="787"/>
      <c r="E2641" s="786"/>
      <c r="F2641" s="788" t="s">
        <v>69</v>
      </c>
      <c r="G2641" s="358">
        <f>G2642</f>
        <v>200000000</v>
      </c>
      <c r="H2641" s="358">
        <f t="shared" ref="H2641:L2641" si="597">H2642</f>
        <v>8425000</v>
      </c>
      <c r="I2641" s="358">
        <f t="shared" si="597"/>
        <v>0</v>
      </c>
      <c r="J2641" s="358">
        <f t="shared" si="597"/>
        <v>200000000</v>
      </c>
      <c r="K2641" s="358">
        <f t="shared" si="597"/>
        <v>200000000</v>
      </c>
      <c r="L2641" s="358">
        <f t="shared" si="597"/>
        <v>300000000</v>
      </c>
      <c r="M2641" s="789">
        <f t="shared" ref="M2641:M2652" si="598">J2641+K2641+L2641</f>
        <v>700000000</v>
      </c>
    </row>
    <row r="2642" spans="1:13" x14ac:dyDescent="0.45">
      <c r="A2642" s="785">
        <v>2301</v>
      </c>
      <c r="B2642" s="786"/>
      <c r="C2642" s="787"/>
      <c r="D2642" s="787"/>
      <c r="E2642" s="786"/>
      <c r="F2642" s="788" t="s">
        <v>70</v>
      </c>
      <c r="G2642" s="358">
        <f t="shared" ref="G2642:L2642" si="599">G2643</f>
        <v>200000000</v>
      </c>
      <c r="H2642" s="358">
        <f t="shared" si="599"/>
        <v>8425000</v>
      </c>
      <c r="I2642" s="358"/>
      <c r="J2642" s="358">
        <f t="shared" si="599"/>
        <v>200000000</v>
      </c>
      <c r="K2642" s="358">
        <f t="shared" si="599"/>
        <v>200000000</v>
      </c>
      <c r="L2642" s="358">
        <f t="shared" si="599"/>
        <v>300000000</v>
      </c>
      <c r="M2642" s="789">
        <f t="shared" si="598"/>
        <v>700000000</v>
      </c>
    </row>
    <row r="2643" spans="1:13" x14ac:dyDescent="0.45">
      <c r="A2643" s="785">
        <v>230101</v>
      </c>
      <c r="B2643" s="786"/>
      <c r="C2643" s="787"/>
      <c r="D2643" s="787"/>
      <c r="E2643" s="786"/>
      <c r="F2643" s="788" t="s">
        <v>71</v>
      </c>
      <c r="G2643" s="358">
        <f>SUM(G2644:G2652)</f>
        <v>200000000</v>
      </c>
      <c r="H2643" s="358">
        <f>SUM(H2644:H2652)</f>
        <v>8425000</v>
      </c>
      <c r="I2643" s="358"/>
      <c r="J2643" s="358">
        <f>SUM(J2644:J2652)</f>
        <v>200000000</v>
      </c>
      <c r="K2643" s="358">
        <f>SUM(K2644:K2652)</f>
        <v>200000000</v>
      </c>
      <c r="L2643" s="358">
        <f>SUM(L2644:L2652)</f>
        <v>300000000</v>
      </c>
      <c r="M2643" s="789">
        <f t="shared" si="598"/>
        <v>700000000</v>
      </c>
    </row>
    <row r="2644" spans="1:13" x14ac:dyDescent="0.45">
      <c r="A2644" s="790">
        <v>23010105</v>
      </c>
      <c r="B2644" s="791"/>
      <c r="C2644" s="792"/>
      <c r="D2644" s="792"/>
      <c r="E2644" s="791"/>
      <c r="F2644" s="793" t="s">
        <v>231</v>
      </c>
      <c r="G2644" s="311">
        <v>70000000</v>
      </c>
      <c r="H2644" s="311"/>
      <c r="I2644" s="311"/>
      <c r="J2644" s="311">
        <v>70000000</v>
      </c>
      <c r="K2644" s="311">
        <v>70000000</v>
      </c>
      <c r="L2644" s="311">
        <v>170000000</v>
      </c>
      <c r="M2644" s="789">
        <f t="shared" si="598"/>
        <v>310000000</v>
      </c>
    </row>
    <row r="2645" spans="1:13" ht="37" x14ac:dyDescent="0.45">
      <c r="A2645" s="790">
        <v>23010112</v>
      </c>
      <c r="B2645" s="791"/>
      <c r="C2645" s="792"/>
      <c r="D2645" s="792"/>
      <c r="E2645" s="791"/>
      <c r="F2645" s="793" t="s">
        <v>232</v>
      </c>
      <c r="G2645" s="311">
        <v>50000000</v>
      </c>
      <c r="H2645" s="311"/>
      <c r="I2645" s="311"/>
      <c r="J2645" s="311">
        <v>50000000</v>
      </c>
      <c r="K2645" s="311">
        <v>50000000</v>
      </c>
      <c r="L2645" s="311">
        <v>50000000</v>
      </c>
      <c r="M2645" s="789">
        <f t="shared" si="598"/>
        <v>150000000</v>
      </c>
    </row>
    <row r="2646" spans="1:13" x14ac:dyDescent="0.45">
      <c r="A2646" s="790">
        <v>23010113</v>
      </c>
      <c r="B2646" s="791"/>
      <c r="C2646" s="792"/>
      <c r="D2646" s="792"/>
      <c r="E2646" s="791"/>
      <c r="F2646" s="793" t="s">
        <v>233</v>
      </c>
      <c r="G2646" s="311">
        <v>20000000</v>
      </c>
      <c r="H2646" s="311">
        <f>2700000+2400000+3325000</f>
        <v>8425000</v>
      </c>
      <c r="I2646" s="311"/>
      <c r="J2646" s="311">
        <v>20000000</v>
      </c>
      <c r="K2646" s="311">
        <v>20000000</v>
      </c>
      <c r="L2646" s="311">
        <v>20000000</v>
      </c>
      <c r="M2646" s="789">
        <f t="shared" si="598"/>
        <v>60000000</v>
      </c>
    </row>
    <row r="2647" spans="1:13" x14ac:dyDescent="0.45">
      <c r="A2647" s="790">
        <v>23010114</v>
      </c>
      <c r="B2647" s="791"/>
      <c r="C2647" s="792"/>
      <c r="D2647" s="792"/>
      <c r="E2647" s="791"/>
      <c r="F2647" s="793" t="s">
        <v>234</v>
      </c>
      <c r="G2647" s="311">
        <v>10000000</v>
      </c>
      <c r="H2647" s="311"/>
      <c r="I2647" s="311"/>
      <c r="J2647" s="311">
        <v>10000000</v>
      </c>
      <c r="K2647" s="311">
        <v>10000000</v>
      </c>
      <c r="L2647" s="311">
        <v>10000000</v>
      </c>
      <c r="M2647" s="789">
        <f t="shared" si="598"/>
        <v>30000000</v>
      </c>
    </row>
    <row r="2648" spans="1:13" x14ac:dyDescent="0.45">
      <c r="A2648" s="790">
        <v>23010115</v>
      </c>
      <c r="B2648" s="791"/>
      <c r="C2648" s="792"/>
      <c r="D2648" s="792"/>
      <c r="E2648" s="791"/>
      <c r="F2648" s="793" t="s">
        <v>235</v>
      </c>
      <c r="G2648" s="311">
        <v>5000000</v>
      </c>
      <c r="H2648" s="311"/>
      <c r="I2648" s="311"/>
      <c r="J2648" s="311">
        <v>5000000</v>
      </c>
      <c r="K2648" s="311">
        <v>5000000</v>
      </c>
      <c r="L2648" s="311">
        <v>5000000</v>
      </c>
      <c r="M2648" s="789">
        <f t="shared" si="598"/>
        <v>15000000</v>
      </c>
    </row>
    <row r="2649" spans="1:13" x14ac:dyDescent="0.45">
      <c r="A2649" s="790">
        <v>23010117</v>
      </c>
      <c r="B2649" s="791"/>
      <c r="C2649" s="792"/>
      <c r="D2649" s="792"/>
      <c r="E2649" s="791"/>
      <c r="F2649" s="793" t="s">
        <v>283</v>
      </c>
      <c r="G2649" s="311">
        <v>3000000</v>
      </c>
      <c r="H2649" s="311"/>
      <c r="I2649" s="311"/>
      <c r="J2649" s="311">
        <v>3000000</v>
      </c>
      <c r="K2649" s="311">
        <v>3000000</v>
      </c>
      <c r="L2649" s="311">
        <v>3000000</v>
      </c>
      <c r="M2649" s="789">
        <f t="shared" si="598"/>
        <v>9000000</v>
      </c>
    </row>
    <row r="2650" spans="1:13" x14ac:dyDescent="0.45">
      <c r="A2650" s="790">
        <v>23010118</v>
      </c>
      <c r="B2650" s="791"/>
      <c r="C2650" s="792"/>
      <c r="D2650" s="792"/>
      <c r="E2650" s="791"/>
      <c r="F2650" s="793" t="s">
        <v>285</v>
      </c>
      <c r="G2650" s="311">
        <v>2000000</v>
      </c>
      <c r="H2650" s="311"/>
      <c r="I2650" s="311"/>
      <c r="J2650" s="311">
        <v>2000000</v>
      </c>
      <c r="K2650" s="311">
        <v>2000000</v>
      </c>
      <c r="L2650" s="311">
        <v>2000000</v>
      </c>
      <c r="M2650" s="789">
        <f t="shared" si="598"/>
        <v>6000000</v>
      </c>
    </row>
    <row r="2651" spans="1:13" x14ac:dyDescent="0.45">
      <c r="A2651" s="790">
        <v>23010119</v>
      </c>
      <c r="B2651" s="791"/>
      <c r="C2651" s="792"/>
      <c r="D2651" s="792"/>
      <c r="E2651" s="791"/>
      <c r="F2651" s="793" t="s">
        <v>286</v>
      </c>
      <c r="G2651" s="311">
        <v>20000000</v>
      </c>
      <c r="H2651" s="311"/>
      <c r="I2651" s="311"/>
      <c r="J2651" s="311">
        <v>20000000</v>
      </c>
      <c r="K2651" s="311">
        <v>20000000</v>
      </c>
      <c r="L2651" s="311">
        <v>20000000</v>
      </c>
      <c r="M2651" s="789">
        <f t="shared" si="598"/>
        <v>60000000</v>
      </c>
    </row>
    <row r="2652" spans="1:13" ht="37" x14ac:dyDescent="0.45">
      <c r="A2652" s="790">
        <v>23010120</v>
      </c>
      <c r="B2652" s="791"/>
      <c r="C2652" s="792"/>
      <c r="D2652" s="792"/>
      <c r="E2652" s="791"/>
      <c r="F2652" s="793" t="s">
        <v>956</v>
      </c>
      <c r="G2652" s="311">
        <v>20000000</v>
      </c>
      <c r="H2652" s="311"/>
      <c r="I2652" s="311"/>
      <c r="J2652" s="311">
        <v>20000000</v>
      </c>
      <c r="K2652" s="311">
        <v>20000000</v>
      </c>
      <c r="L2652" s="311">
        <v>20000000</v>
      </c>
      <c r="M2652" s="789">
        <f t="shared" si="598"/>
        <v>60000000</v>
      </c>
    </row>
    <row r="2653" spans="1:13" x14ac:dyDescent="0.45">
      <c r="A2653" s="795"/>
      <c r="B2653" s="795"/>
      <c r="C2653" s="795"/>
      <c r="D2653" s="795"/>
      <c r="E2653" s="795"/>
      <c r="F2653" s="785" t="s">
        <v>85</v>
      </c>
      <c r="G2653" s="790"/>
      <c r="H2653" s="809"/>
      <c r="I2653" s="797"/>
      <c r="J2653" s="809"/>
      <c r="K2653" s="809"/>
      <c r="L2653" s="809"/>
      <c r="M2653" s="80">
        <f t="shared" ref="M2653:M2659" si="600">SUM(J2653:L2653)</f>
        <v>0</v>
      </c>
    </row>
    <row r="2654" spans="1:13" x14ac:dyDescent="0.45">
      <c r="A2654" s="799"/>
      <c r="B2654" s="799"/>
      <c r="C2654" s="799"/>
      <c r="D2654" s="799"/>
      <c r="E2654" s="799"/>
      <c r="F2654" s="810"/>
      <c r="G2654" s="811"/>
      <c r="H2654" s="812"/>
      <c r="I2654" s="797"/>
      <c r="J2654" s="812"/>
      <c r="K2654" s="812"/>
      <c r="L2654" s="812"/>
      <c r="M2654" s="80">
        <f t="shared" si="600"/>
        <v>0</v>
      </c>
    </row>
    <row r="2655" spans="1:13" x14ac:dyDescent="0.45">
      <c r="A2655" s="799"/>
      <c r="B2655" s="799"/>
      <c r="C2655" s="799"/>
      <c r="D2655" s="799"/>
      <c r="E2655" s="799"/>
      <c r="F2655" s="800" t="s">
        <v>86</v>
      </c>
      <c r="G2655" s="805">
        <f t="shared" ref="G2655:L2655" si="601">SUM(G2585)</f>
        <v>472778743.74999988</v>
      </c>
      <c r="H2655" s="805">
        <f t="shared" si="601"/>
        <v>381732228.66000003</v>
      </c>
      <c r="I2655" s="805">
        <f t="shared" si="601"/>
        <v>0</v>
      </c>
      <c r="J2655" s="805">
        <f t="shared" si="601"/>
        <v>473858743.74999988</v>
      </c>
      <c r="K2655" s="805">
        <f t="shared" si="601"/>
        <v>473858743.74999988</v>
      </c>
      <c r="L2655" s="805">
        <f t="shared" si="601"/>
        <v>472778743.74999988</v>
      </c>
      <c r="M2655" s="80">
        <f t="shared" si="600"/>
        <v>1420496231.2499995</v>
      </c>
    </row>
    <row r="2656" spans="1:13" x14ac:dyDescent="0.45">
      <c r="A2656" s="799"/>
      <c r="B2656" s="799"/>
      <c r="C2656" s="799"/>
      <c r="D2656" s="799"/>
      <c r="E2656" s="799"/>
      <c r="F2656" s="800" t="s">
        <v>87</v>
      </c>
      <c r="G2656" s="805">
        <f>SUM(G2591)</f>
        <v>500000000</v>
      </c>
      <c r="H2656" s="805">
        <f t="shared" ref="H2656:L2656" si="602">SUM(H2591)</f>
        <v>20708800</v>
      </c>
      <c r="I2656" s="805">
        <f t="shared" si="602"/>
        <v>0</v>
      </c>
      <c r="J2656" s="805">
        <f t="shared" si="602"/>
        <v>500000000</v>
      </c>
      <c r="K2656" s="805">
        <f t="shared" si="602"/>
        <v>500000000</v>
      </c>
      <c r="L2656" s="805">
        <f t="shared" si="602"/>
        <v>500000000</v>
      </c>
      <c r="M2656" s="80">
        <f t="shared" si="600"/>
        <v>1500000000</v>
      </c>
    </row>
    <row r="2657" spans="1:13" x14ac:dyDescent="0.45">
      <c r="A2657" s="799"/>
      <c r="B2657" s="799"/>
      <c r="C2657" s="799"/>
      <c r="D2657" s="799"/>
      <c r="E2657" s="799"/>
      <c r="F2657" s="800" t="s">
        <v>69</v>
      </c>
      <c r="G2657" s="805">
        <f>SUM(G2641)</f>
        <v>200000000</v>
      </c>
      <c r="H2657" s="805">
        <f t="shared" ref="H2657:L2657" si="603">SUM(H2641)</f>
        <v>8425000</v>
      </c>
      <c r="I2657" s="805">
        <f t="shared" si="603"/>
        <v>0</v>
      </c>
      <c r="J2657" s="805">
        <f t="shared" si="603"/>
        <v>200000000</v>
      </c>
      <c r="K2657" s="805">
        <f t="shared" si="603"/>
        <v>200000000</v>
      </c>
      <c r="L2657" s="805">
        <f t="shared" si="603"/>
        <v>300000000</v>
      </c>
      <c r="M2657" s="80">
        <f t="shared" si="600"/>
        <v>700000000</v>
      </c>
    </row>
    <row r="2658" spans="1:13" x14ac:dyDescent="0.45">
      <c r="A2658" s="799"/>
      <c r="B2658" s="799"/>
      <c r="C2658" s="799"/>
      <c r="D2658" s="799"/>
      <c r="E2658" s="799"/>
      <c r="F2658" s="800"/>
      <c r="G2658" s="805"/>
      <c r="H2658" s="813"/>
      <c r="I2658" s="805"/>
      <c r="J2658" s="813"/>
      <c r="K2658" s="813"/>
      <c r="L2658" s="813"/>
      <c r="M2658" s="80">
        <f t="shared" si="600"/>
        <v>0</v>
      </c>
    </row>
    <row r="2659" spans="1:13" x14ac:dyDescent="0.45">
      <c r="A2659" s="799"/>
      <c r="B2659" s="799"/>
      <c r="C2659" s="799"/>
      <c r="D2659" s="799"/>
      <c r="E2659" s="799"/>
      <c r="F2659" s="800" t="s">
        <v>88</v>
      </c>
      <c r="G2659" s="807">
        <f t="shared" ref="G2659:L2659" si="604">SUM(G2655:G2657)</f>
        <v>1172778743.75</v>
      </c>
      <c r="H2659" s="807">
        <f t="shared" si="604"/>
        <v>410866028.66000003</v>
      </c>
      <c r="I2659" s="807">
        <f t="shared" si="604"/>
        <v>0</v>
      </c>
      <c r="J2659" s="807">
        <f t="shared" si="604"/>
        <v>1173858743.75</v>
      </c>
      <c r="K2659" s="807">
        <f t="shared" si="604"/>
        <v>1173858743.75</v>
      </c>
      <c r="L2659" s="807">
        <f t="shared" si="604"/>
        <v>1272778743.75</v>
      </c>
      <c r="M2659" s="80">
        <f t="shared" si="600"/>
        <v>3620496231.25</v>
      </c>
    </row>
    <row r="2662" spans="1:13" x14ac:dyDescent="0.45">
      <c r="A2662" s="931" t="s">
        <v>0</v>
      </c>
      <c r="B2662" s="931"/>
      <c r="C2662" s="931"/>
      <c r="D2662" s="931"/>
      <c r="E2662" s="931"/>
      <c r="F2662" s="931"/>
      <c r="G2662" s="931"/>
      <c r="H2662" s="931"/>
      <c r="I2662" s="931"/>
      <c r="J2662" s="931"/>
      <c r="K2662" s="931"/>
      <c r="L2662" s="931"/>
      <c r="M2662" s="931"/>
    </row>
    <row r="2663" spans="1:13" x14ac:dyDescent="0.45">
      <c r="A2663" s="930" t="s">
        <v>1423</v>
      </c>
      <c r="B2663" s="930"/>
      <c r="C2663" s="930"/>
      <c r="D2663" s="930"/>
      <c r="E2663" s="930"/>
      <c r="F2663" s="930"/>
      <c r="G2663" s="930"/>
      <c r="H2663" s="930"/>
      <c r="I2663" s="930"/>
      <c r="J2663" s="930"/>
      <c r="K2663" s="930"/>
      <c r="L2663" s="930"/>
      <c r="M2663" s="930"/>
    </row>
    <row r="2664" spans="1:13" ht="74" x14ac:dyDescent="0.45">
      <c r="A2664" s="781" t="s">
        <v>1</v>
      </c>
      <c r="B2664" s="781" t="s">
        <v>2</v>
      </c>
      <c r="C2664" s="781" t="s">
        <v>3</v>
      </c>
      <c r="D2664" s="781" t="s">
        <v>4</v>
      </c>
      <c r="E2664" s="781" t="s">
        <v>5</v>
      </c>
      <c r="F2664" s="783" t="s">
        <v>6</v>
      </c>
      <c r="G2664" s="781" t="s">
        <v>7</v>
      </c>
      <c r="H2664" s="781" t="s">
        <v>8</v>
      </c>
      <c r="I2664" s="781"/>
      <c r="J2664" s="781" t="s">
        <v>9</v>
      </c>
      <c r="K2664" s="781" t="s">
        <v>10</v>
      </c>
      <c r="L2664" s="781" t="s">
        <v>11</v>
      </c>
      <c r="M2664" s="784" t="s">
        <v>12</v>
      </c>
    </row>
    <row r="2665" spans="1:13" x14ac:dyDescent="0.45">
      <c r="A2665" s="785">
        <v>22</v>
      </c>
      <c r="B2665" s="786"/>
      <c r="C2665" s="787"/>
      <c r="D2665" s="787"/>
      <c r="E2665" s="786"/>
      <c r="F2665" s="788" t="s">
        <v>26</v>
      </c>
      <c r="G2665" s="358">
        <v>50000000</v>
      </c>
      <c r="H2665" s="358">
        <v>13560000</v>
      </c>
      <c r="I2665" s="358"/>
      <c r="J2665" s="358">
        <v>50000000</v>
      </c>
      <c r="K2665" s="358">
        <v>50000000</v>
      </c>
      <c r="L2665" s="358">
        <v>50000000</v>
      </c>
      <c r="M2665" s="789">
        <f t="shared" ref="M2665:M2684" si="605">J2665+K2665+L2665</f>
        <v>150000000</v>
      </c>
    </row>
    <row r="2666" spans="1:13" x14ac:dyDescent="0.45">
      <c r="A2666" s="785">
        <v>2202</v>
      </c>
      <c r="B2666" s="786"/>
      <c r="C2666" s="787"/>
      <c r="D2666" s="787"/>
      <c r="E2666" s="786"/>
      <c r="F2666" s="788" t="s">
        <v>27</v>
      </c>
      <c r="G2666" s="358">
        <f>SUM(G2667,G2670,G2672,G2678,G2681)</f>
        <v>50000000</v>
      </c>
      <c r="H2666" s="358">
        <f t="shared" ref="H2666:J2666" si="606">SUM(H2667,H2670,H2672,H2678,H2681)</f>
        <v>13560000</v>
      </c>
      <c r="I2666" s="358">
        <f t="shared" si="606"/>
        <v>0</v>
      </c>
      <c r="J2666" s="358">
        <f t="shared" si="606"/>
        <v>50000000</v>
      </c>
      <c r="K2666" s="358">
        <f>SUM(K2667,K2670,K2672,K2678,K2681)</f>
        <v>50000000</v>
      </c>
      <c r="L2666" s="358">
        <f t="shared" ref="L2666" si="607">SUM(L2667,L2670,L2672,L2678,L2681)</f>
        <v>50000000</v>
      </c>
      <c r="M2666" s="789">
        <f t="shared" si="605"/>
        <v>150000000</v>
      </c>
    </row>
    <row r="2667" spans="1:13" x14ac:dyDescent="0.45">
      <c r="A2667" s="785">
        <v>220201</v>
      </c>
      <c r="B2667" s="786"/>
      <c r="C2667" s="787"/>
      <c r="D2667" s="787"/>
      <c r="E2667" s="786"/>
      <c r="F2667" s="788" t="s">
        <v>28</v>
      </c>
      <c r="G2667" s="358">
        <f>SUM(G2668:G2669)</f>
        <v>10000000</v>
      </c>
      <c r="H2667" s="358">
        <f t="shared" ref="H2667:L2667" si="608">SUM(H2668:H2669)</f>
        <v>3640000</v>
      </c>
      <c r="I2667" s="358">
        <f t="shared" si="608"/>
        <v>0</v>
      </c>
      <c r="J2667" s="358">
        <f t="shared" si="608"/>
        <v>10000000</v>
      </c>
      <c r="K2667" s="358">
        <f t="shared" si="608"/>
        <v>10000000</v>
      </c>
      <c r="L2667" s="358">
        <f t="shared" si="608"/>
        <v>10000000</v>
      </c>
      <c r="M2667" s="789">
        <f t="shared" si="605"/>
        <v>30000000</v>
      </c>
    </row>
    <row r="2668" spans="1:13" x14ac:dyDescent="0.45">
      <c r="A2668" s="790">
        <v>22020101</v>
      </c>
      <c r="B2668" s="791">
        <v>70160</v>
      </c>
      <c r="C2668" s="792"/>
      <c r="D2668" s="792" t="s">
        <v>205</v>
      </c>
      <c r="E2668" s="791">
        <v>5061081</v>
      </c>
      <c r="F2668" s="793" t="s">
        <v>29</v>
      </c>
      <c r="G2668" s="311">
        <v>5000000</v>
      </c>
      <c r="H2668" s="311">
        <v>1730000</v>
      </c>
      <c r="I2668" s="311"/>
      <c r="J2668" s="311">
        <v>5000000</v>
      </c>
      <c r="K2668" s="311">
        <v>5000000</v>
      </c>
      <c r="L2668" s="311">
        <v>5000000</v>
      </c>
      <c r="M2668" s="789">
        <f t="shared" si="605"/>
        <v>15000000</v>
      </c>
    </row>
    <row r="2669" spans="1:13" x14ac:dyDescent="0.45">
      <c r="A2669" s="790">
        <v>22020102</v>
      </c>
      <c r="B2669" s="791">
        <v>70160</v>
      </c>
      <c r="C2669" s="792"/>
      <c r="D2669" s="792" t="s">
        <v>205</v>
      </c>
      <c r="E2669" s="791">
        <v>5061081</v>
      </c>
      <c r="F2669" s="793" t="s">
        <v>30</v>
      </c>
      <c r="G2669" s="311">
        <v>5000000</v>
      </c>
      <c r="H2669" s="311">
        <v>1910000</v>
      </c>
      <c r="I2669" s="311"/>
      <c r="J2669" s="311">
        <v>5000000</v>
      </c>
      <c r="K2669" s="311">
        <v>5000000</v>
      </c>
      <c r="L2669" s="311">
        <v>5000000</v>
      </c>
      <c r="M2669" s="789">
        <f t="shared" si="605"/>
        <v>15000000</v>
      </c>
    </row>
    <row r="2670" spans="1:13" x14ac:dyDescent="0.45">
      <c r="A2670" s="785">
        <v>220203</v>
      </c>
      <c r="B2670" s="786"/>
      <c r="C2670" s="787"/>
      <c r="D2670" s="787"/>
      <c r="E2670" s="786"/>
      <c r="F2670" s="788" t="s">
        <v>37</v>
      </c>
      <c r="G2670" s="358">
        <f>SUM(G2671)</f>
        <v>1000000</v>
      </c>
      <c r="H2670" s="358">
        <f t="shared" ref="H2670:L2670" si="609">SUM(H2671)</f>
        <v>840000</v>
      </c>
      <c r="I2670" s="358">
        <f t="shared" si="609"/>
        <v>0</v>
      </c>
      <c r="J2670" s="358">
        <f t="shared" si="609"/>
        <v>1000000</v>
      </c>
      <c r="K2670" s="358">
        <f t="shared" si="609"/>
        <v>1000000</v>
      </c>
      <c r="L2670" s="358">
        <f t="shared" si="609"/>
        <v>1000000</v>
      </c>
      <c r="M2670" s="789">
        <f t="shared" si="605"/>
        <v>3000000</v>
      </c>
    </row>
    <row r="2671" spans="1:13" ht="37" x14ac:dyDescent="0.45">
      <c r="A2671" s="790">
        <v>22020301</v>
      </c>
      <c r="B2671" s="791">
        <v>70160</v>
      </c>
      <c r="C2671" s="792"/>
      <c r="D2671" s="792" t="s">
        <v>205</v>
      </c>
      <c r="E2671" s="791">
        <v>5061081</v>
      </c>
      <c r="F2671" s="793" t="s">
        <v>38</v>
      </c>
      <c r="G2671" s="311">
        <v>1000000</v>
      </c>
      <c r="H2671" s="311">
        <v>840000</v>
      </c>
      <c r="I2671" s="311"/>
      <c r="J2671" s="311">
        <v>1000000</v>
      </c>
      <c r="K2671" s="311">
        <v>1000000</v>
      </c>
      <c r="L2671" s="311">
        <v>1000000</v>
      </c>
      <c r="M2671" s="789">
        <f t="shared" si="605"/>
        <v>3000000</v>
      </c>
    </row>
    <row r="2672" spans="1:13" x14ac:dyDescent="0.45">
      <c r="A2672" s="785">
        <v>220204</v>
      </c>
      <c r="B2672" s="791"/>
      <c r="C2672" s="792"/>
      <c r="D2672" s="787"/>
      <c r="E2672" s="786"/>
      <c r="F2672" s="788" t="s">
        <v>42</v>
      </c>
      <c r="G2672" s="358">
        <f>SUM(G2673:G2677)</f>
        <v>4000000</v>
      </c>
      <c r="H2672" s="358">
        <f t="shared" ref="H2672:L2672" si="610">SUM(H2673:H2677)</f>
        <v>2870000</v>
      </c>
      <c r="I2672" s="358">
        <f t="shared" si="610"/>
        <v>0</v>
      </c>
      <c r="J2672" s="358">
        <f t="shared" si="610"/>
        <v>4000000</v>
      </c>
      <c r="K2672" s="358">
        <f t="shared" si="610"/>
        <v>4000000</v>
      </c>
      <c r="L2672" s="358">
        <f t="shared" si="610"/>
        <v>4000000</v>
      </c>
      <c r="M2672" s="789">
        <f t="shared" si="605"/>
        <v>12000000</v>
      </c>
    </row>
    <row r="2673" spans="1:13" ht="37" x14ac:dyDescent="0.45">
      <c r="A2673" s="790">
        <v>22020401</v>
      </c>
      <c r="B2673" s="786">
        <v>70160</v>
      </c>
      <c r="C2673" s="787"/>
      <c r="D2673" s="792" t="s">
        <v>205</v>
      </c>
      <c r="E2673" s="791">
        <v>5061081</v>
      </c>
      <c r="F2673" s="793" t="s">
        <v>43</v>
      </c>
      <c r="G2673" s="311">
        <v>1000000</v>
      </c>
      <c r="H2673" s="311">
        <v>900000</v>
      </c>
      <c r="I2673" s="311"/>
      <c r="J2673" s="311">
        <v>1000000</v>
      </c>
      <c r="K2673" s="311">
        <v>1000000</v>
      </c>
      <c r="L2673" s="311">
        <v>1000000</v>
      </c>
      <c r="M2673" s="789">
        <f t="shared" si="605"/>
        <v>3000000</v>
      </c>
    </row>
    <row r="2674" spans="1:13" x14ac:dyDescent="0.45">
      <c r="A2674" s="790">
        <v>22020402</v>
      </c>
      <c r="B2674" s="791">
        <v>70160</v>
      </c>
      <c r="C2674" s="792"/>
      <c r="D2674" s="792" t="s">
        <v>205</v>
      </c>
      <c r="E2674" s="791">
        <v>5061081</v>
      </c>
      <c r="F2674" s="793" t="s">
        <v>44</v>
      </c>
      <c r="G2674" s="311">
        <v>500000</v>
      </c>
      <c r="H2674" s="311">
        <v>370000</v>
      </c>
      <c r="I2674" s="311"/>
      <c r="J2674" s="311">
        <v>500000</v>
      </c>
      <c r="K2674" s="311">
        <v>500000</v>
      </c>
      <c r="L2674" s="311">
        <v>500000</v>
      </c>
      <c r="M2674" s="789">
        <f t="shared" si="605"/>
        <v>1500000</v>
      </c>
    </row>
    <row r="2675" spans="1:13" ht="37" x14ac:dyDescent="0.45">
      <c r="A2675" s="790">
        <v>22020403</v>
      </c>
      <c r="B2675" s="791">
        <v>70160</v>
      </c>
      <c r="C2675" s="792"/>
      <c r="D2675" s="792" t="s">
        <v>205</v>
      </c>
      <c r="E2675" s="791">
        <v>5061081</v>
      </c>
      <c r="F2675" s="793" t="s">
        <v>45</v>
      </c>
      <c r="G2675" s="311">
        <v>1000000</v>
      </c>
      <c r="H2675" s="311">
        <v>750000</v>
      </c>
      <c r="I2675" s="311"/>
      <c r="J2675" s="311">
        <v>1000000</v>
      </c>
      <c r="K2675" s="311">
        <v>1000000</v>
      </c>
      <c r="L2675" s="311">
        <v>1000000</v>
      </c>
      <c r="M2675" s="789">
        <f t="shared" si="605"/>
        <v>3000000</v>
      </c>
    </row>
    <row r="2676" spans="1:13" x14ac:dyDescent="0.45">
      <c r="A2676" s="790">
        <v>22020404</v>
      </c>
      <c r="B2676" s="791">
        <v>70160</v>
      </c>
      <c r="C2676" s="792"/>
      <c r="D2676" s="792" t="s">
        <v>205</v>
      </c>
      <c r="E2676" s="791">
        <v>5061081</v>
      </c>
      <c r="F2676" s="793" t="s">
        <v>46</v>
      </c>
      <c r="G2676" s="311">
        <v>500000</v>
      </c>
      <c r="H2676" s="311">
        <v>290000</v>
      </c>
      <c r="I2676" s="311"/>
      <c r="J2676" s="311">
        <v>500000</v>
      </c>
      <c r="K2676" s="311">
        <v>500000</v>
      </c>
      <c r="L2676" s="311">
        <v>500000</v>
      </c>
      <c r="M2676" s="789">
        <f t="shared" si="605"/>
        <v>1500000</v>
      </c>
    </row>
    <row r="2677" spans="1:13" x14ac:dyDescent="0.45">
      <c r="A2677" s="790">
        <v>22020405</v>
      </c>
      <c r="B2677" s="791">
        <v>70160</v>
      </c>
      <c r="C2677" s="792"/>
      <c r="D2677" s="792" t="s">
        <v>205</v>
      </c>
      <c r="E2677" s="791">
        <v>5061081</v>
      </c>
      <c r="F2677" s="793" t="s">
        <v>47</v>
      </c>
      <c r="G2677" s="311">
        <v>1000000</v>
      </c>
      <c r="H2677" s="311">
        <v>560000</v>
      </c>
      <c r="I2677" s="311"/>
      <c r="J2677" s="311">
        <v>1000000</v>
      </c>
      <c r="K2677" s="311">
        <v>1000000</v>
      </c>
      <c r="L2677" s="311">
        <v>1000000</v>
      </c>
      <c r="M2677" s="789">
        <f t="shared" si="605"/>
        <v>3000000</v>
      </c>
    </row>
    <row r="2678" spans="1:13" x14ac:dyDescent="0.45">
      <c r="A2678" s="785">
        <v>220208</v>
      </c>
      <c r="B2678" s="791"/>
      <c r="C2678" s="792"/>
      <c r="D2678" s="787" t="s">
        <v>205</v>
      </c>
      <c r="E2678" s="786"/>
      <c r="F2678" s="788" t="s">
        <v>54</v>
      </c>
      <c r="G2678" s="358">
        <f>SUM(G2679:G2680)</f>
        <v>10000000</v>
      </c>
      <c r="H2678" s="358">
        <f>SUM(H2679:H2680)</f>
        <v>5310000</v>
      </c>
      <c r="I2678" s="358"/>
      <c r="J2678" s="358">
        <v>10000000</v>
      </c>
      <c r="K2678" s="358">
        <v>10000000</v>
      </c>
      <c r="L2678" s="358">
        <v>10000000</v>
      </c>
      <c r="M2678" s="789">
        <f t="shared" si="605"/>
        <v>30000000</v>
      </c>
    </row>
    <row r="2679" spans="1:13" x14ac:dyDescent="0.45">
      <c r="A2679" s="790">
        <v>22020801</v>
      </c>
      <c r="B2679" s="786">
        <v>70160</v>
      </c>
      <c r="C2679" s="787"/>
      <c r="D2679" s="792" t="s">
        <v>205</v>
      </c>
      <c r="E2679" s="791">
        <v>5061081</v>
      </c>
      <c r="F2679" s="793" t="s">
        <v>55</v>
      </c>
      <c r="G2679" s="311">
        <v>4000000</v>
      </c>
      <c r="H2679" s="311">
        <v>2400000</v>
      </c>
      <c r="I2679" s="311"/>
      <c r="J2679" s="311">
        <v>4000000</v>
      </c>
      <c r="K2679" s="311">
        <v>4000000</v>
      </c>
      <c r="L2679" s="311">
        <v>4000000</v>
      </c>
      <c r="M2679" s="789">
        <f t="shared" si="605"/>
        <v>12000000</v>
      </c>
    </row>
    <row r="2680" spans="1:13" x14ac:dyDescent="0.45">
      <c r="A2680" s="790">
        <v>22020802</v>
      </c>
      <c r="B2680" s="791">
        <v>70160</v>
      </c>
      <c r="C2680" s="792"/>
      <c r="D2680" s="792" t="s">
        <v>205</v>
      </c>
      <c r="E2680" s="791">
        <v>5061081</v>
      </c>
      <c r="F2680" s="793" t="s">
        <v>56</v>
      </c>
      <c r="G2680" s="311">
        <v>6000000</v>
      </c>
      <c r="H2680" s="311">
        <v>2910000</v>
      </c>
      <c r="I2680" s="311"/>
      <c r="J2680" s="311">
        <v>6000000</v>
      </c>
      <c r="K2680" s="311">
        <v>6000000</v>
      </c>
      <c r="L2680" s="311">
        <v>6000000</v>
      </c>
      <c r="M2680" s="789">
        <f t="shared" si="605"/>
        <v>18000000</v>
      </c>
    </row>
    <row r="2681" spans="1:13" x14ac:dyDescent="0.45">
      <c r="A2681" s="785">
        <v>220210</v>
      </c>
      <c r="B2681" s="791"/>
      <c r="C2681" s="792"/>
      <c r="D2681" s="787"/>
      <c r="E2681" s="786"/>
      <c r="F2681" s="788" t="s">
        <v>57</v>
      </c>
      <c r="G2681" s="358">
        <f>SUM(G2682:G2684)</f>
        <v>25000000</v>
      </c>
      <c r="H2681" s="358">
        <f t="shared" ref="H2681:L2681" si="611">SUM(H2682:H2684)</f>
        <v>900000</v>
      </c>
      <c r="I2681" s="358">
        <f t="shared" si="611"/>
        <v>0</v>
      </c>
      <c r="J2681" s="358">
        <f t="shared" si="611"/>
        <v>25000000</v>
      </c>
      <c r="K2681" s="358">
        <f t="shared" si="611"/>
        <v>25000000</v>
      </c>
      <c r="L2681" s="358">
        <f t="shared" si="611"/>
        <v>25000000</v>
      </c>
      <c r="M2681" s="789">
        <f t="shared" si="605"/>
        <v>75000000</v>
      </c>
    </row>
    <row r="2682" spans="1:13" x14ac:dyDescent="0.45">
      <c r="A2682" s="790">
        <v>22021001</v>
      </c>
      <c r="B2682" s="786">
        <v>70160</v>
      </c>
      <c r="C2682" s="787"/>
      <c r="D2682" s="792" t="s">
        <v>205</v>
      </c>
      <c r="E2682" s="791">
        <v>5061081</v>
      </c>
      <c r="F2682" s="793" t="s">
        <v>58</v>
      </c>
      <c r="G2682" s="311">
        <v>4500000</v>
      </c>
      <c r="H2682" s="311">
        <v>900000</v>
      </c>
      <c r="I2682" s="311"/>
      <c r="J2682" s="311">
        <v>4500000</v>
      </c>
      <c r="K2682" s="311">
        <v>4500000</v>
      </c>
      <c r="L2682" s="311">
        <v>4500000</v>
      </c>
      <c r="M2682" s="789">
        <f t="shared" si="605"/>
        <v>13500000</v>
      </c>
    </row>
    <row r="2683" spans="1:13" x14ac:dyDescent="0.45">
      <c r="A2683" s="790">
        <v>22021012</v>
      </c>
      <c r="B2683" s="791">
        <v>70160</v>
      </c>
      <c r="C2683" s="792"/>
      <c r="D2683" s="792" t="s">
        <v>205</v>
      </c>
      <c r="E2683" s="791">
        <v>5061081</v>
      </c>
      <c r="F2683" s="793" t="s">
        <v>537</v>
      </c>
      <c r="G2683" s="311">
        <v>20000000</v>
      </c>
      <c r="H2683" s="311"/>
      <c r="I2683" s="311"/>
      <c r="J2683" s="311">
        <v>20000000</v>
      </c>
      <c r="K2683" s="311">
        <v>20000000</v>
      </c>
      <c r="L2683" s="311">
        <v>20000000</v>
      </c>
      <c r="M2683" s="789">
        <f t="shared" si="605"/>
        <v>60000000</v>
      </c>
    </row>
    <row r="2684" spans="1:13" ht="37" x14ac:dyDescent="0.45">
      <c r="A2684" s="790">
        <v>22021013</v>
      </c>
      <c r="B2684" s="791">
        <v>70160</v>
      </c>
      <c r="C2684" s="792"/>
      <c r="D2684" s="792" t="s">
        <v>205</v>
      </c>
      <c r="E2684" s="791">
        <v>5061081</v>
      </c>
      <c r="F2684" s="793" t="s">
        <v>224</v>
      </c>
      <c r="G2684" s="311">
        <v>500000</v>
      </c>
      <c r="H2684" s="311"/>
      <c r="I2684" s="311"/>
      <c r="J2684" s="311">
        <v>500000</v>
      </c>
      <c r="K2684" s="311">
        <v>500000</v>
      </c>
      <c r="L2684" s="311">
        <v>500000</v>
      </c>
      <c r="M2684" s="789">
        <f t="shared" si="605"/>
        <v>1500000</v>
      </c>
    </row>
    <row r="2685" spans="1:13" x14ac:dyDescent="0.45">
      <c r="A2685" s="790"/>
      <c r="B2685" s="791"/>
      <c r="C2685" s="792"/>
      <c r="D2685" s="826"/>
      <c r="E2685" s="826"/>
      <c r="F2685" s="827"/>
      <c r="G2685" s="828"/>
      <c r="H2685" s="797"/>
      <c r="I2685" s="797"/>
      <c r="J2685" s="311"/>
      <c r="K2685" s="311"/>
      <c r="L2685" s="311"/>
      <c r="M2685" s="789"/>
    </row>
    <row r="2686" spans="1:13" x14ac:dyDescent="0.45">
      <c r="A2686" s="795"/>
      <c r="B2686" s="795"/>
      <c r="C2686" s="795"/>
      <c r="D2686" s="795"/>
      <c r="E2686" s="795"/>
      <c r="F2686" s="785" t="s">
        <v>85</v>
      </c>
      <c r="G2686" s="790"/>
      <c r="H2686" s="809"/>
      <c r="I2686" s="797"/>
      <c r="J2686" s="809"/>
      <c r="K2686" s="809"/>
      <c r="L2686" s="809"/>
      <c r="M2686" s="80">
        <f t="shared" ref="M2686:M2692" si="612">SUM(J2686:L2686)</f>
        <v>0</v>
      </c>
    </row>
    <row r="2687" spans="1:13" x14ac:dyDescent="0.45">
      <c r="A2687" s="799"/>
      <c r="B2687" s="799"/>
      <c r="C2687" s="799"/>
      <c r="D2687" s="799"/>
      <c r="E2687" s="799"/>
      <c r="F2687" s="810"/>
      <c r="G2687" s="811"/>
      <c r="H2687" s="812"/>
      <c r="I2687" s="797"/>
      <c r="J2687" s="812"/>
      <c r="K2687" s="812"/>
      <c r="L2687" s="812"/>
      <c r="M2687" s="80">
        <f t="shared" si="612"/>
        <v>0</v>
      </c>
    </row>
    <row r="2688" spans="1:13" x14ac:dyDescent="0.45">
      <c r="A2688" s="799"/>
      <c r="B2688" s="799"/>
      <c r="C2688" s="799"/>
      <c r="D2688" s="799"/>
      <c r="E2688" s="799"/>
      <c r="F2688" s="800" t="s">
        <v>86</v>
      </c>
      <c r="G2688" s="805"/>
      <c r="H2688" s="813"/>
      <c r="I2688" s="805"/>
      <c r="J2688" s="813"/>
      <c r="K2688" s="813"/>
      <c r="L2688" s="813"/>
      <c r="M2688" s="80">
        <f t="shared" si="612"/>
        <v>0</v>
      </c>
    </row>
    <row r="2689" spans="1:13" x14ac:dyDescent="0.45">
      <c r="A2689" s="799"/>
      <c r="B2689" s="799"/>
      <c r="C2689" s="799"/>
      <c r="D2689" s="799"/>
      <c r="E2689" s="799"/>
      <c r="F2689" s="800" t="s">
        <v>87</v>
      </c>
      <c r="G2689" s="805">
        <f>SUM(G2666)</f>
        <v>50000000</v>
      </c>
      <c r="H2689" s="805">
        <f t="shared" ref="H2689:L2689" si="613">SUM(H2666)</f>
        <v>13560000</v>
      </c>
      <c r="I2689" s="805">
        <f t="shared" si="613"/>
        <v>0</v>
      </c>
      <c r="J2689" s="805">
        <f t="shared" si="613"/>
        <v>50000000</v>
      </c>
      <c r="K2689" s="805">
        <f t="shared" si="613"/>
        <v>50000000</v>
      </c>
      <c r="L2689" s="805">
        <f t="shared" si="613"/>
        <v>50000000</v>
      </c>
      <c r="M2689" s="80">
        <f t="shared" si="612"/>
        <v>150000000</v>
      </c>
    </row>
    <row r="2690" spans="1:13" x14ac:dyDescent="0.45">
      <c r="A2690" s="799"/>
      <c r="B2690" s="799"/>
      <c r="C2690" s="799"/>
      <c r="D2690" s="799"/>
      <c r="E2690" s="799"/>
      <c r="F2690" s="800" t="s">
        <v>69</v>
      </c>
      <c r="G2690" s="805"/>
      <c r="H2690" s="813"/>
      <c r="I2690" s="805"/>
      <c r="J2690" s="813"/>
      <c r="K2690" s="813"/>
      <c r="L2690" s="813"/>
      <c r="M2690" s="80">
        <f t="shared" si="612"/>
        <v>0</v>
      </c>
    </row>
    <row r="2691" spans="1:13" x14ac:dyDescent="0.45">
      <c r="A2691" s="799"/>
      <c r="B2691" s="799"/>
      <c r="C2691" s="799"/>
      <c r="D2691" s="799"/>
      <c r="E2691" s="799"/>
      <c r="F2691" s="800"/>
      <c r="G2691" s="805"/>
      <c r="H2691" s="813"/>
      <c r="I2691" s="805"/>
      <c r="J2691" s="813"/>
      <c r="K2691" s="813"/>
      <c r="L2691" s="813"/>
      <c r="M2691" s="80">
        <f t="shared" si="612"/>
        <v>0</v>
      </c>
    </row>
    <row r="2692" spans="1:13" x14ac:dyDescent="0.45">
      <c r="A2692" s="799"/>
      <c r="B2692" s="799"/>
      <c r="C2692" s="799"/>
      <c r="D2692" s="799"/>
      <c r="E2692" s="799"/>
      <c r="F2692" s="800" t="s">
        <v>88</v>
      </c>
      <c r="G2692" s="807">
        <f t="shared" ref="G2692:L2692" si="614">SUM(G2688:G2690)</f>
        <v>50000000</v>
      </c>
      <c r="H2692" s="807">
        <f t="shared" si="614"/>
        <v>13560000</v>
      </c>
      <c r="I2692" s="807">
        <f t="shared" si="614"/>
        <v>0</v>
      </c>
      <c r="J2692" s="807">
        <f t="shared" si="614"/>
        <v>50000000</v>
      </c>
      <c r="K2692" s="807">
        <f t="shared" si="614"/>
        <v>50000000</v>
      </c>
      <c r="L2692" s="807">
        <f t="shared" si="614"/>
        <v>50000000</v>
      </c>
      <c r="M2692" s="80">
        <f t="shared" si="612"/>
        <v>150000000</v>
      </c>
    </row>
    <row r="2695" spans="1:13" x14ac:dyDescent="0.45">
      <c r="A2695" s="931" t="s">
        <v>0</v>
      </c>
      <c r="B2695" s="931"/>
      <c r="C2695" s="931"/>
      <c r="D2695" s="931"/>
      <c r="E2695" s="931"/>
      <c r="F2695" s="931"/>
      <c r="G2695" s="931"/>
      <c r="H2695" s="931"/>
      <c r="I2695" s="931"/>
      <c r="J2695" s="931"/>
      <c r="K2695" s="931"/>
      <c r="L2695" s="931"/>
      <c r="M2695" s="931"/>
    </row>
    <row r="2696" spans="1:13" x14ac:dyDescent="0.45">
      <c r="A2696" s="930" t="s">
        <v>1424</v>
      </c>
      <c r="B2696" s="930"/>
      <c r="C2696" s="930"/>
      <c r="D2696" s="930"/>
      <c r="E2696" s="930"/>
      <c r="F2696" s="930"/>
      <c r="G2696" s="930"/>
      <c r="H2696" s="930"/>
      <c r="I2696" s="930"/>
      <c r="J2696" s="930"/>
      <c r="K2696" s="930"/>
      <c r="L2696" s="930"/>
      <c r="M2696" s="930"/>
    </row>
    <row r="2697" spans="1:13" ht="74" x14ac:dyDescent="0.45">
      <c r="A2697" s="781" t="s">
        <v>1</v>
      </c>
      <c r="B2697" s="781" t="s">
        <v>2</v>
      </c>
      <c r="C2697" s="781" t="s">
        <v>3</v>
      </c>
      <c r="D2697" s="781" t="s">
        <v>4</v>
      </c>
      <c r="E2697" s="781" t="s">
        <v>5</v>
      </c>
      <c r="F2697" s="783" t="s">
        <v>6</v>
      </c>
      <c r="G2697" s="781" t="s">
        <v>7</v>
      </c>
      <c r="H2697" s="781" t="s">
        <v>8</v>
      </c>
      <c r="I2697" s="781"/>
      <c r="J2697" s="781" t="s">
        <v>9</v>
      </c>
      <c r="K2697" s="781" t="s">
        <v>10</v>
      </c>
      <c r="L2697" s="781" t="s">
        <v>11</v>
      </c>
      <c r="M2697" s="784" t="s">
        <v>12</v>
      </c>
    </row>
    <row r="2698" spans="1:13" x14ac:dyDescent="0.45">
      <c r="A2698" s="790"/>
      <c r="B2698" s="791"/>
      <c r="C2698" s="792"/>
      <c r="D2698" s="792"/>
      <c r="E2698" s="791"/>
      <c r="F2698" s="793"/>
      <c r="G2698" s="311"/>
      <c r="H2698" s="311"/>
      <c r="I2698" s="311"/>
      <c r="J2698" s="311"/>
      <c r="K2698" s="311"/>
      <c r="L2698" s="311"/>
      <c r="M2698" s="81"/>
    </row>
    <row r="2699" spans="1:13" x14ac:dyDescent="0.45">
      <c r="A2699" s="785">
        <v>2</v>
      </c>
      <c r="B2699" s="786"/>
      <c r="C2699" s="787"/>
      <c r="D2699" s="787"/>
      <c r="E2699" s="786"/>
      <c r="F2699" s="788" t="s">
        <v>18</v>
      </c>
      <c r="G2699" s="358">
        <f>G2700</f>
        <v>0</v>
      </c>
      <c r="H2699" s="358">
        <f t="shared" ref="H2699:L2699" si="615">H2700</f>
        <v>0</v>
      </c>
      <c r="I2699" s="358">
        <f t="shared" si="615"/>
        <v>0</v>
      </c>
      <c r="J2699" s="358">
        <f t="shared" si="615"/>
        <v>0</v>
      </c>
      <c r="K2699" s="358">
        <f t="shared" si="615"/>
        <v>0</v>
      </c>
      <c r="L2699" s="358">
        <f t="shared" si="615"/>
        <v>0</v>
      </c>
      <c r="M2699" s="789">
        <f>J2699+K2699+L2699</f>
        <v>0</v>
      </c>
    </row>
    <row r="2700" spans="1:13" x14ac:dyDescent="0.45">
      <c r="A2700" s="785">
        <v>22</v>
      </c>
      <c r="B2700" s="786"/>
      <c r="C2700" s="787"/>
      <c r="D2700" s="787"/>
      <c r="E2700" s="786"/>
      <c r="F2700" s="788" t="s">
        <v>26</v>
      </c>
      <c r="G2700" s="358"/>
      <c r="H2700" s="358"/>
      <c r="I2700" s="358"/>
      <c r="J2700" s="358"/>
      <c r="K2700" s="358"/>
      <c r="L2700" s="358"/>
      <c r="M2700" s="789">
        <f t="shared" ref="M2700:M2716" si="616">J2700+K2700+L2700</f>
        <v>0</v>
      </c>
    </row>
    <row r="2701" spans="1:13" x14ac:dyDescent="0.45">
      <c r="A2701" s="785">
        <v>2202</v>
      </c>
      <c r="B2701" s="786"/>
      <c r="C2701" s="787"/>
      <c r="D2701" s="787"/>
      <c r="E2701" s="786"/>
      <c r="F2701" s="788" t="s">
        <v>27</v>
      </c>
      <c r="G2701" s="358">
        <f>G2702+G2705+G2707+G2710+G2713+G2715</f>
        <v>30000000</v>
      </c>
      <c r="H2701" s="358">
        <f t="shared" ref="H2701:L2701" si="617">H2702+H2705+H2707+H2710+H2713+H2715</f>
        <v>0</v>
      </c>
      <c r="I2701" s="358">
        <f t="shared" si="617"/>
        <v>0</v>
      </c>
      <c r="J2701" s="358">
        <f t="shared" si="617"/>
        <v>30000000</v>
      </c>
      <c r="K2701" s="358">
        <f t="shared" si="617"/>
        <v>30000000</v>
      </c>
      <c r="L2701" s="358">
        <f t="shared" si="617"/>
        <v>29000000</v>
      </c>
      <c r="M2701" s="789">
        <f t="shared" si="616"/>
        <v>89000000</v>
      </c>
    </row>
    <row r="2702" spans="1:13" x14ac:dyDescent="0.45">
      <c r="A2702" s="785">
        <v>220201</v>
      </c>
      <c r="B2702" s="786"/>
      <c r="C2702" s="787"/>
      <c r="D2702" s="787"/>
      <c r="E2702" s="786"/>
      <c r="F2702" s="788" t="s">
        <v>28</v>
      </c>
      <c r="G2702" s="358">
        <f>SUM(G2703:G2704)</f>
        <v>30000000</v>
      </c>
      <c r="H2702" s="358">
        <f>SUM(H2703:H2704)</f>
        <v>0</v>
      </c>
      <c r="I2702" s="358"/>
      <c r="J2702" s="358">
        <f>SUM(J2703:J2704)</f>
        <v>20000000</v>
      </c>
      <c r="K2702" s="358">
        <f>SUM(K2703:K2704)</f>
        <v>20000000</v>
      </c>
      <c r="L2702" s="358">
        <f>SUM(L2703:L2704)</f>
        <v>20000000</v>
      </c>
      <c r="M2702" s="789">
        <f t="shared" si="616"/>
        <v>60000000</v>
      </c>
    </row>
    <row r="2703" spans="1:13" x14ac:dyDescent="0.45">
      <c r="A2703" s="790">
        <v>22020101</v>
      </c>
      <c r="B2703" s="791"/>
      <c r="C2703" s="792"/>
      <c r="D2703" s="792"/>
      <c r="E2703" s="791"/>
      <c r="F2703" s="793" t="s">
        <v>29</v>
      </c>
      <c r="G2703" s="311">
        <v>20000000</v>
      </c>
      <c r="H2703" s="311"/>
      <c r="I2703" s="311"/>
      <c r="J2703" s="311">
        <v>10000000</v>
      </c>
      <c r="K2703" s="311">
        <v>10000000</v>
      </c>
      <c r="L2703" s="311">
        <v>10000000</v>
      </c>
      <c r="M2703" s="789">
        <f t="shared" si="616"/>
        <v>30000000</v>
      </c>
    </row>
    <row r="2704" spans="1:13" x14ac:dyDescent="0.45">
      <c r="A2704" s="790">
        <v>22020102</v>
      </c>
      <c r="B2704" s="791"/>
      <c r="C2704" s="792"/>
      <c r="D2704" s="792"/>
      <c r="E2704" s="791"/>
      <c r="F2704" s="793" t="s">
        <v>30</v>
      </c>
      <c r="G2704" s="311">
        <v>10000000</v>
      </c>
      <c r="H2704" s="311"/>
      <c r="I2704" s="311"/>
      <c r="J2704" s="311">
        <v>10000000</v>
      </c>
      <c r="K2704" s="311">
        <v>10000000</v>
      </c>
      <c r="L2704" s="311">
        <v>10000000</v>
      </c>
      <c r="M2704" s="789">
        <f t="shared" si="616"/>
        <v>30000000</v>
      </c>
    </row>
    <row r="2705" spans="1:13" x14ac:dyDescent="0.45">
      <c r="A2705" s="785">
        <v>220202</v>
      </c>
      <c r="B2705" s="786"/>
      <c r="C2705" s="787"/>
      <c r="D2705" s="787"/>
      <c r="E2705" s="786"/>
      <c r="F2705" s="788" t="s">
        <v>31</v>
      </c>
      <c r="G2705" s="358">
        <f>SUM(G2706:G2706)</f>
        <v>0</v>
      </c>
      <c r="H2705" s="358">
        <f>SUM(H2706:H2706)</f>
        <v>0</v>
      </c>
      <c r="I2705" s="358"/>
      <c r="J2705" s="358">
        <f>SUM(J2706:J2706)</f>
        <v>500000</v>
      </c>
      <c r="K2705" s="358">
        <f>SUM(K2706:K2706)</f>
        <v>500000</v>
      </c>
      <c r="L2705" s="358">
        <f>SUM(L2706:L2706)</f>
        <v>500000</v>
      </c>
      <c r="M2705" s="789">
        <f t="shared" si="616"/>
        <v>1500000</v>
      </c>
    </row>
    <row r="2706" spans="1:13" x14ac:dyDescent="0.45">
      <c r="A2706" s="790">
        <v>22020201</v>
      </c>
      <c r="B2706" s="791"/>
      <c r="C2706" s="792"/>
      <c r="D2706" s="792"/>
      <c r="E2706" s="791"/>
      <c r="F2706" s="793" t="s">
        <v>32</v>
      </c>
      <c r="G2706" s="311"/>
      <c r="H2706" s="311"/>
      <c r="I2706" s="311"/>
      <c r="J2706" s="311">
        <v>500000</v>
      </c>
      <c r="K2706" s="311">
        <v>500000</v>
      </c>
      <c r="L2706" s="311">
        <v>500000</v>
      </c>
      <c r="M2706" s="789">
        <f t="shared" si="616"/>
        <v>1500000</v>
      </c>
    </row>
    <row r="2707" spans="1:13" x14ac:dyDescent="0.45">
      <c r="A2707" s="785">
        <v>220203</v>
      </c>
      <c r="B2707" s="786"/>
      <c r="C2707" s="787"/>
      <c r="D2707" s="787"/>
      <c r="E2707" s="786"/>
      <c r="F2707" s="788" t="s">
        <v>37</v>
      </c>
      <c r="G2707" s="358">
        <f>SUM(G2708:G2709)</f>
        <v>0</v>
      </c>
      <c r="H2707" s="358">
        <f>SUM(H2708:H2709)</f>
        <v>0</v>
      </c>
      <c r="I2707" s="358"/>
      <c r="J2707" s="358">
        <f>SUM(J2708:J2709)</f>
        <v>6000000</v>
      </c>
      <c r="K2707" s="358">
        <f>SUM(K2708:K2709)</f>
        <v>6000000</v>
      </c>
      <c r="L2707" s="358">
        <f>SUM(L2708:L2709)</f>
        <v>6000000</v>
      </c>
      <c r="M2707" s="789">
        <f t="shared" si="616"/>
        <v>18000000</v>
      </c>
    </row>
    <row r="2708" spans="1:13" ht="37" x14ac:dyDescent="0.45">
      <c r="A2708" s="790">
        <v>22020301</v>
      </c>
      <c r="B2708" s="791"/>
      <c r="C2708" s="792"/>
      <c r="D2708" s="792"/>
      <c r="E2708" s="791"/>
      <c r="F2708" s="793" t="s">
        <v>38</v>
      </c>
      <c r="G2708" s="311"/>
      <c r="H2708" s="311"/>
      <c r="I2708" s="311"/>
      <c r="J2708" s="311">
        <v>5000000</v>
      </c>
      <c r="K2708" s="311">
        <v>5000000</v>
      </c>
      <c r="L2708" s="311">
        <v>5000000</v>
      </c>
      <c r="M2708" s="789">
        <f t="shared" si="616"/>
        <v>15000000</v>
      </c>
    </row>
    <row r="2709" spans="1:13" x14ac:dyDescent="0.45">
      <c r="A2709" s="790">
        <v>22020305</v>
      </c>
      <c r="B2709" s="791"/>
      <c r="C2709" s="792"/>
      <c r="D2709" s="792"/>
      <c r="E2709" s="791"/>
      <c r="F2709" s="793" t="s">
        <v>41</v>
      </c>
      <c r="G2709" s="311"/>
      <c r="H2709" s="311"/>
      <c r="I2709" s="311"/>
      <c r="J2709" s="311">
        <v>1000000</v>
      </c>
      <c r="K2709" s="311">
        <v>1000000</v>
      </c>
      <c r="L2709" s="311">
        <v>1000000</v>
      </c>
      <c r="M2709" s="789">
        <f t="shared" si="616"/>
        <v>3000000</v>
      </c>
    </row>
    <row r="2710" spans="1:13" x14ac:dyDescent="0.45">
      <c r="A2710" s="785">
        <v>220204</v>
      </c>
      <c r="B2710" s="786"/>
      <c r="C2710" s="787"/>
      <c r="D2710" s="787"/>
      <c r="E2710" s="786"/>
      <c r="F2710" s="788" t="s">
        <v>42</v>
      </c>
      <c r="G2710" s="358">
        <f>SUM(G2711:G2712)</f>
        <v>0</v>
      </c>
      <c r="H2710" s="358">
        <f>SUM(H2711:H2712)</f>
        <v>0</v>
      </c>
      <c r="I2710" s="358"/>
      <c r="J2710" s="358">
        <f>SUM(J2711:J2712)</f>
        <v>1500000</v>
      </c>
      <c r="K2710" s="358">
        <f>SUM(K2711:K2712)</f>
        <v>1500000</v>
      </c>
      <c r="L2710" s="358">
        <f>SUM(L2711:L2712)</f>
        <v>1500000</v>
      </c>
      <c r="M2710" s="789">
        <f t="shared" si="616"/>
        <v>4500000</v>
      </c>
    </row>
    <row r="2711" spans="1:13" x14ac:dyDescent="0.45">
      <c r="A2711" s="790">
        <v>22020402</v>
      </c>
      <c r="B2711" s="791"/>
      <c r="C2711" s="792"/>
      <c r="D2711" s="792"/>
      <c r="E2711" s="791"/>
      <c r="F2711" s="793" t="s">
        <v>44</v>
      </c>
      <c r="G2711" s="311"/>
      <c r="H2711" s="311"/>
      <c r="I2711" s="311"/>
      <c r="J2711" s="311">
        <v>500000</v>
      </c>
      <c r="K2711" s="311">
        <v>500000</v>
      </c>
      <c r="L2711" s="311">
        <v>500000</v>
      </c>
      <c r="M2711" s="789">
        <f t="shared" si="616"/>
        <v>1500000</v>
      </c>
    </row>
    <row r="2712" spans="1:13" x14ac:dyDescent="0.45">
      <c r="A2712" s="790">
        <v>22020405</v>
      </c>
      <c r="B2712" s="791"/>
      <c r="C2712" s="792"/>
      <c r="D2712" s="792"/>
      <c r="E2712" s="791"/>
      <c r="F2712" s="793" t="s">
        <v>47</v>
      </c>
      <c r="G2712" s="311"/>
      <c r="H2712" s="311"/>
      <c r="I2712" s="311"/>
      <c r="J2712" s="311">
        <v>1000000</v>
      </c>
      <c r="K2712" s="311">
        <v>1000000</v>
      </c>
      <c r="L2712" s="311">
        <v>1000000</v>
      </c>
      <c r="M2712" s="789">
        <f t="shared" si="616"/>
        <v>3000000</v>
      </c>
    </row>
    <row r="2713" spans="1:13" x14ac:dyDescent="0.45">
      <c r="A2713" s="785">
        <v>220205</v>
      </c>
      <c r="B2713" s="786"/>
      <c r="C2713" s="787"/>
      <c r="D2713" s="787"/>
      <c r="E2713" s="786"/>
      <c r="F2713" s="788" t="s">
        <v>49</v>
      </c>
      <c r="G2713" s="358">
        <f>G2714</f>
        <v>0</v>
      </c>
      <c r="H2713" s="358">
        <f t="shared" ref="H2713:L2713" si="618">H2714</f>
        <v>0</v>
      </c>
      <c r="I2713" s="358">
        <f t="shared" si="618"/>
        <v>0</v>
      </c>
      <c r="J2713" s="358">
        <f t="shared" si="618"/>
        <v>1000000</v>
      </c>
      <c r="K2713" s="358">
        <f t="shared" si="618"/>
        <v>1000000</v>
      </c>
      <c r="L2713" s="358">
        <f t="shared" si="618"/>
        <v>1000000</v>
      </c>
      <c r="M2713" s="789">
        <f t="shared" si="616"/>
        <v>3000000</v>
      </c>
    </row>
    <row r="2714" spans="1:13" x14ac:dyDescent="0.45">
      <c r="A2714" s="790">
        <v>22020501</v>
      </c>
      <c r="B2714" s="791"/>
      <c r="C2714" s="792"/>
      <c r="D2714" s="792"/>
      <c r="E2714" s="791"/>
      <c r="F2714" s="793" t="s">
        <v>50</v>
      </c>
      <c r="G2714" s="311"/>
      <c r="H2714" s="311"/>
      <c r="I2714" s="311"/>
      <c r="J2714" s="311">
        <v>1000000</v>
      </c>
      <c r="K2714" s="311">
        <v>1000000</v>
      </c>
      <c r="L2714" s="311">
        <v>1000000</v>
      </c>
      <c r="M2714" s="789">
        <f t="shared" si="616"/>
        <v>3000000</v>
      </c>
    </row>
    <row r="2715" spans="1:13" x14ac:dyDescent="0.45">
      <c r="A2715" s="785">
        <v>220210</v>
      </c>
      <c r="B2715" s="786"/>
      <c r="C2715" s="787"/>
      <c r="D2715" s="787"/>
      <c r="E2715" s="786"/>
      <c r="F2715" s="788" t="s">
        <v>57</v>
      </c>
      <c r="G2715" s="358">
        <f>SUM(G2716:G2716)</f>
        <v>0</v>
      </c>
      <c r="H2715" s="358">
        <f>SUM(H2716:H2716)</f>
        <v>0</v>
      </c>
      <c r="I2715" s="358"/>
      <c r="J2715" s="358">
        <f>SUM(J2716:J2716)</f>
        <v>1000000</v>
      </c>
      <c r="K2715" s="358">
        <f>SUM(K2716:K2716)</f>
        <v>1000000</v>
      </c>
      <c r="L2715" s="358">
        <f>SUM(L2716:L2716)</f>
        <v>0</v>
      </c>
      <c r="M2715" s="789">
        <f t="shared" si="616"/>
        <v>2000000</v>
      </c>
    </row>
    <row r="2716" spans="1:13" x14ac:dyDescent="0.45">
      <c r="A2716" s="790">
        <v>22021007</v>
      </c>
      <c r="B2716" s="791"/>
      <c r="C2716" s="792"/>
      <c r="D2716" s="792"/>
      <c r="E2716" s="791"/>
      <c r="F2716" s="793" t="s">
        <v>63</v>
      </c>
      <c r="G2716" s="311"/>
      <c r="H2716" s="311"/>
      <c r="I2716" s="311"/>
      <c r="J2716" s="311">
        <v>1000000</v>
      </c>
      <c r="K2716" s="311">
        <v>1000000</v>
      </c>
      <c r="L2716" s="311"/>
      <c r="M2716" s="789">
        <f t="shared" si="616"/>
        <v>2000000</v>
      </c>
    </row>
    <row r="2717" spans="1:13" x14ac:dyDescent="0.45">
      <c r="F2717" s="796" t="s">
        <v>85</v>
      </c>
      <c r="G2717" s="795"/>
      <c r="H2717" s="795"/>
      <c r="I2717" s="797"/>
      <c r="J2717" s="795"/>
      <c r="K2717" s="795"/>
      <c r="L2717" s="795"/>
      <c r="M2717" s="798"/>
    </row>
    <row r="2718" spans="1:13" x14ac:dyDescent="0.45">
      <c r="F2718" s="800"/>
      <c r="G2718" s="801"/>
      <c r="H2718" s="802"/>
      <c r="I2718" s="797"/>
      <c r="J2718" s="803"/>
      <c r="K2718" s="803"/>
      <c r="L2718" s="803"/>
      <c r="M2718" s="804"/>
    </row>
    <row r="2719" spans="1:13" x14ac:dyDescent="0.45">
      <c r="F2719" s="800" t="s">
        <v>86</v>
      </c>
      <c r="G2719" s="805"/>
      <c r="H2719" s="805"/>
      <c r="I2719" s="805"/>
      <c r="J2719" s="805"/>
      <c r="K2719" s="805"/>
      <c r="L2719" s="805"/>
      <c r="M2719" s="806">
        <f>SUM(J2719:L2719)</f>
        <v>0</v>
      </c>
    </row>
    <row r="2720" spans="1:13" x14ac:dyDescent="0.45">
      <c r="F2720" s="800" t="s">
        <v>87</v>
      </c>
      <c r="G2720" s="805">
        <f>SUM(G2701)</f>
        <v>30000000</v>
      </c>
      <c r="H2720" s="805">
        <f t="shared" ref="H2720:L2720" si="619">SUM(H2701)</f>
        <v>0</v>
      </c>
      <c r="I2720" s="805">
        <f t="shared" si="619"/>
        <v>0</v>
      </c>
      <c r="J2720" s="805">
        <f t="shared" si="619"/>
        <v>30000000</v>
      </c>
      <c r="K2720" s="805">
        <f t="shared" si="619"/>
        <v>30000000</v>
      </c>
      <c r="L2720" s="805">
        <f t="shared" si="619"/>
        <v>29000000</v>
      </c>
      <c r="M2720" s="806">
        <f t="shared" ref="M2720:M2723" si="620">SUM(J2720:L2720)</f>
        <v>89000000</v>
      </c>
    </row>
    <row r="2721" spans="1:13" x14ac:dyDescent="0.45">
      <c r="F2721" s="800" t="s">
        <v>69</v>
      </c>
      <c r="G2721" s="805"/>
      <c r="H2721" s="805"/>
      <c r="I2721" s="805"/>
      <c r="J2721" s="805"/>
      <c r="K2721" s="805"/>
      <c r="L2721" s="805"/>
      <c r="M2721" s="806">
        <f t="shared" si="620"/>
        <v>0</v>
      </c>
    </row>
    <row r="2722" spans="1:13" x14ac:dyDescent="0.45">
      <c r="F2722" s="800"/>
      <c r="G2722" s="805"/>
      <c r="H2722" s="805"/>
      <c r="I2722" s="805"/>
      <c r="J2722" s="805"/>
      <c r="K2722" s="805"/>
      <c r="L2722" s="805"/>
      <c r="M2722" s="806">
        <f t="shared" si="620"/>
        <v>0</v>
      </c>
    </row>
    <row r="2723" spans="1:13" x14ac:dyDescent="0.45">
      <c r="F2723" s="800" t="s">
        <v>88</v>
      </c>
      <c r="G2723" s="807">
        <f>SUM(G2719:G2721)</f>
        <v>30000000</v>
      </c>
      <c r="H2723" s="807">
        <f t="shared" ref="H2723:L2723" si="621">SUM(H2719:H2721)</f>
        <v>0</v>
      </c>
      <c r="I2723" s="807"/>
      <c r="J2723" s="807">
        <f t="shared" si="621"/>
        <v>30000000</v>
      </c>
      <c r="K2723" s="807">
        <f t="shared" si="621"/>
        <v>30000000</v>
      </c>
      <c r="L2723" s="807">
        <f t="shared" si="621"/>
        <v>29000000</v>
      </c>
      <c r="M2723" s="806">
        <f t="shared" si="620"/>
        <v>89000000</v>
      </c>
    </row>
    <row r="2726" spans="1:13" x14ac:dyDescent="0.45">
      <c r="A2726" s="931" t="s">
        <v>0</v>
      </c>
      <c r="B2726" s="931"/>
      <c r="C2726" s="931"/>
      <c r="D2726" s="931"/>
      <c r="E2726" s="931"/>
      <c r="F2726" s="931"/>
      <c r="G2726" s="931"/>
      <c r="H2726" s="931"/>
      <c r="I2726" s="931"/>
      <c r="J2726" s="931"/>
      <c r="K2726" s="931"/>
      <c r="L2726" s="931"/>
      <c r="M2726" s="931"/>
    </row>
    <row r="2727" spans="1:13" x14ac:dyDescent="0.45">
      <c r="A2727" s="930" t="s">
        <v>1425</v>
      </c>
      <c r="B2727" s="930"/>
      <c r="C2727" s="930"/>
      <c r="D2727" s="930"/>
      <c r="E2727" s="930"/>
      <c r="F2727" s="930"/>
      <c r="G2727" s="930"/>
      <c r="H2727" s="930"/>
      <c r="I2727" s="930"/>
      <c r="J2727" s="930"/>
      <c r="K2727" s="930"/>
      <c r="L2727" s="930"/>
      <c r="M2727" s="930"/>
    </row>
    <row r="2728" spans="1:13" ht="74" x14ac:dyDescent="0.45">
      <c r="A2728" s="781" t="s">
        <v>1</v>
      </c>
      <c r="B2728" s="781" t="s">
        <v>2</v>
      </c>
      <c r="C2728" s="781" t="s">
        <v>3</v>
      </c>
      <c r="D2728" s="781" t="s">
        <v>4</v>
      </c>
      <c r="E2728" s="781" t="s">
        <v>5</v>
      </c>
      <c r="F2728" s="783" t="s">
        <v>6</v>
      </c>
      <c r="G2728" s="781" t="s">
        <v>7</v>
      </c>
      <c r="H2728" s="781" t="s">
        <v>8</v>
      </c>
      <c r="I2728" s="781"/>
      <c r="J2728" s="781" t="s">
        <v>9</v>
      </c>
      <c r="K2728" s="781" t="s">
        <v>10</v>
      </c>
      <c r="L2728" s="781" t="s">
        <v>11</v>
      </c>
      <c r="M2728" s="784" t="s">
        <v>12</v>
      </c>
    </row>
    <row r="2729" spans="1:13" x14ac:dyDescent="0.45">
      <c r="A2729" s="790"/>
      <c r="B2729" s="791"/>
      <c r="C2729" s="792"/>
      <c r="D2729" s="792"/>
      <c r="E2729" s="791"/>
      <c r="F2729" s="793"/>
      <c r="G2729" s="311"/>
      <c r="H2729" s="311"/>
      <c r="I2729" s="311"/>
      <c r="J2729" s="311"/>
      <c r="K2729" s="311"/>
      <c r="L2729" s="311"/>
      <c r="M2729" s="81"/>
    </row>
    <row r="2730" spans="1:13" x14ac:dyDescent="0.45">
      <c r="A2730" s="785">
        <v>2</v>
      </c>
      <c r="B2730" s="786"/>
      <c r="C2730" s="787"/>
      <c r="D2730" s="787"/>
      <c r="E2730" s="786"/>
      <c r="F2730" s="788" t="s">
        <v>18</v>
      </c>
      <c r="G2730" s="358">
        <f>G2731+G2753</f>
        <v>1154000000</v>
      </c>
      <c r="H2730" s="358">
        <f t="shared" ref="H2730:L2730" si="622">H2731+H2753</f>
        <v>1185100000</v>
      </c>
      <c r="I2730" s="358">
        <f t="shared" si="622"/>
        <v>0</v>
      </c>
      <c r="J2730" s="358">
        <f t="shared" si="622"/>
        <v>2500000000</v>
      </c>
      <c r="K2730" s="358">
        <f t="shared" si="622"/>
        <v>2600000000</v>
      </c>
      <c r="L2730" s="358">
        <f t="shared" si="622"/>
        <v>2700000000</v>
      </c>
      <c r="M2730" s="789">
        <f>J2730+K2730+L2730</f>
        <v>7800000000</v>
      </c>
    </row>
    <row r="2731" spans="1:13" x14ac:dyDescent="0.45">
      <c r="A2731" s="785">
        <v>2202</v>
      </c>
      <c r="B2731" s="786"/>
      <c r="C2731" s="787"/>
      <c r="D2731" s="787"/>
      <c r="E2731" s="786"/>
      <c r="F2731" s="788" t="s">
        <v>27</v>
      </c>
      <c r="G2731" s="358">
        <f>G2732+G2735+G2737+G2744+G2746+G2748</f>
        <v>954000000</v>
      </c>
      <c r="H2731" s="358">
        <f t="shared" ref="H2731:L2731" si="623">H2732+H2735+H2737+H2744+H2746+H2748</f>
        <v>985450000</v>
      </c>
      <c r="I2731" s="358">
        <f t="shared" si="623"/>
        <v>0</v>
      </c>
      <c r="J2731" s="358">
        <f t="shared" si="623"/>
        <v>2000000000</v>
      </c>
      <c r="K2731" s="358">
        <f t="shared" si="623"/>
        <v>2000000000</v>
      </c>
      <c r="L2731" s="358">
        <f t="shared" si="623"/>
        <v>2000000000</v>
      </c>
      <c r="M2731" s="789">
        <f t="shared" ref="M2731:M2751" si="624">J2731+K2731+L2731</f>
        <v>6000000000</v>
      </c>
    </row>
    <row r="2732" spans="1:13" x14ac:dyDescent="0.45">
      <c r="A2732" s="785">
        <v>220201</v>
      </c>
      <c r="B2732" s="786"/>
      <c r="C2732" s="787"/>
      <c r="D2732" s="787"/>
      <c r="E2732" s="786"/>
      <c r="F2732" s="788" t="s">
        <v>28</v>
      </c>
      <c r="G2732" s="358">
        <f>SUM(G2733:G2734)</f>
        <v>90000000</v>
      </c>
      <c r="H2732" s="358">
        <f>SUM(H2733:H2734)</f>
        <v>87500000</v>
      </c>
      <c r="I2732" s="358"/>
      <c r="J2732" s="358">
        <f>SUM(J2733:J2734)</f>
        <v>100000000</v>
      </c>
      <c r="K2732" s="358">
        <f>SUM(K2733:K2734)</f>
        <v>100000000</v>
      </c>
      <c r="L2732" s="358">
        <f>SUM(L2733:L2734)</f>
        <v>100000000</v>
      </c>
      <c r="M2732" s="789">
        <f t="shared" si="624"/>
        <v>300000000</v>
      </c>
    </row>
    <row r="2733" spans="1:13" x14ac:dyDescent="0.45">
      <c r="A2733" s="790">
        <v>22020101</v>
      </c>
      <c r="B2733" s="791"/>
      <c r="C2733" s="792"/>
      <c r="D2733" s="792"/>
      <c r="E2733" s="791"/>
      <c r="F2733" s="793" t="s">
        <v>29</v>
      </c>
      <c r="G2733" s="311">
        <v>40000000</v>
      </c>
      <c r="H2733" s="311">
        <v>39600000</v>
      </c>
      <c r="I2733" s="311"/>
      <c r="J2733" s="311">
        <v>40000000</v>
      </c>
      <c r="K2733" s="311">
        <v>40000000</v>
      </c>
      <c r="L2733" s="311">
        <v>40000000</v>
      </c>
      <c r="M2733" s="789">
        <f t="shared" si="624"/>
        <v>120000000</v>
      </c>
    </row>
    <row r="2734" spans="1:13" x14ac:dyDescent="0.45">
      <c r="A2734" s="790">
        <v>22020102</v>
      </c>
      <c r="B2734" s="791"/>
      <c r="C2734" s="792"/>
      <c r="D2734" s="792"/>
      <c r="E2734" s="791"/>
      <c r="F2734" s="793" t="s">
        <v>30</v>
      </c>
      <c r="G2734" s="311">
        <v>50000000</v>
      </c>
      <c r="H2734" s="311">
        <v>47900000</v>
      </c>
      <c r="I2734" s="311"/>
      <c r="J2734" s="311">
        <v>60000000</v>
      </c>
      <c r="K2734" s="311">
        <v>60000000</v>
      </c>
      <c r="L2734" s="311">
        <v>60000000</v>
      </c>
      <c r="M2734" s="789">
        <f t="shared" si="624"/>
        <v>180000000</v>
      </c>
    </row>
    <row r="2735" spans="1:13" x14ac:dyDescent="0.45">
      <c r="A2735" s="785">
        <v>220203</v>
      </c>
      <c r="B2735" s="786"/>
      <c r="C2735" s="787"/>
      <c r="D2735" s="787"/>
      <c r="E2735" s="786"/>
      <c r="F2735" s="788" t="s">
        <v>37</v>
      </c>
      <c r="G2735" s="358">
        <f>SUM(G2736:G2736)</f>
        <v>30000000</v>
      </c>
      <c r="H2735" s="358">
        <f>SUM(H2736:H2736)</f>
        <v>29250000</v>
      </c>
      <c r="I2735" s="358"/>
      <c r="J2735" s="358">
        <f>SUM(J2736:J2736)</f>
        <v>40000000</v>
      </c>
      <c r="K2735" s="358">
        <f>SUM(K2736:K2736)</f>
        <v>40000000</v>
      </c>
      <c r="L2735" s="358">
        <f>SUM(L2736:L2736)</f>
        <v>40000000</v>
      </c>
      <c r="M2735" s="789">
        <f t="shared" si="624"/>
        <v>120000000</v>
      </c>
    </row>
    <row r="2736" spans="1:13" ht="37" x14ac:dyDescent="0.45">
      <c r="A2736" s="790">
        <v>22020301</v>
      </c>
      <c r="B2736" s="791"/>
      <c r="C2736" s="792"/>
      <c r="D2736" s="792"/>
      <c r="E2736" s="791"/>
      <c r="F2736" s="793" t="s">
        <v>38</v>
      </c>
      <c r="G2736" s="311">
        <v>30000000</v>
      </c>
      <c r="H2736" s="311">
        <v>29250000</v>
      </c>
      <c r="I2736" s="311"/>
      <c r="J2736" s="311">
        <v>40000000</v>
      </c>
      <c r="K2736" s="311">
        <v>40000000</v>
      </c>
      <c r="L2736" s="311">
        <v>40000000</v>
      </c>
      <c r="M2736" s="789">
        <f t="shared" si="624"/>
        <v>120000000</v>
      </c>
    </row>
    <row r="2737" spans="1:13" x14ac:dyDescent="0.45">
      <c r="A2737" s="785">
        <v>220204</v>
      </c>
      <c r="B2737" s="786"/>
      <c r="C2737" s="787"/>
      <c r="D2737" s="787"/>
      <c r="E2737" s="786"/>
      <c r="F2737" s="788" t="s">
        <v>42</v>
      </c>
      <c r="G2737" s="358">
        <f>SUM(G2738:G2743)</f>
        <v>74000000</v>
      </c>
      <c r="H2737" s="358">
        <f>SUM(H2738:H2743)</f>
        <v>112700000</v>
      </c>
      <c r="I2737" s="358"/>
      <c r="J2737" s="358">
        <f>SUM(J2738:J2743)</f>
        <v>186000000</v>
      </c>
      <c r="K2737" s="358">
        <f>SUM(K2738:K2743)</f>
        <v>186000000</v>
      </c>
      <c r="L2737" s="358">
        <f>SUM(L2738:L2743)</f>
        <v>186000000</v>
      </c>
      <c r="M2737" s="789">
        <f t="shared" si="624"/>
        <v>558000000</v>
      </c>
    </row>
    <row r="2738" spans="1:13" ht="37" x14ac:dyDescent="0.45">
      <c r="A2738" s="790">
        <v>22020401</v>
      </c>
      <c r="B2738" s="791"/>
      <c r="C2738" s="792"/>
      <c r="D2738" s="792"/>
      <c r="E2738" s="791"/>
      <c r="F2738" s="793" t="s">
        <v>43</v>
      </c>
      <c r="G2738" s="311">
        <v>10000000</v>
      </c>
      <c r="H2738" s="311">
        <v>5500000</v>
      </c>
      <c r="I2738" s="311"/>
      <c r="J2738" s="311">
        <v>6000000</v>
      </c>
      <c r="K2738" s="311">
        <v>6000000</v>
      </c>
      <c r="L2738" s="311">
        <v>6000000</v>
      </c>
      <c r="M2738" s="789">
        <f t="shared" si="624"/>
        <v>18000000</v>
      </c>
    </row>
    <row r="2739" spans="1:13" x14ac:dyDescent="0.45">
      <c r="A2739" s="790">
        <v>22020402</v>
      </c>
      <c r="B2739" s="791"/>
      <c r="C2739" s="792"/>
      <c r="D2739" s="792"/>
      <c r="E2739" s="791"/>
      <c r="F2739" s="793" t="s">
        <v>44</v>
      </c>
      <c r="G2739" s="311">
        <v>20000000</v>
      </c>
      <c r="H2739" s="311">
        <v>20000000</v>
      </c>
      <c r="I2739" s="311"/>
      <c r="J2739" s="311">
        <v>30000000</v>
      </c>
      <c r="K2739" s="311">
        <v>30000000</v>
      </c>
      <c r="L2739" s="311">
        <v>30000000</v>
      </c>
      <c r="M2739" s="789">
        <f t="shared" si="624"/>
        <v>90000000</v>
      </c>
    </row>
    <row r="2740" spans="1:13" ht="37" x14ac:dyDescent="0.45">
      <c r="A2740" s="790">
        <v>22020403</v>
      </c>
      <c r="B2740" s="791"/>
      <c r="C2740" s="792"/>
      <c r="D2740" s="792"/>
      <c r="E2740" s="791"/>
      <c r="F2740" s="793" t="s">
        <v>45</v>
      </c>
      <c r="G2740" s="311">
        <v>10000000</v>
      </c>
      <c r="H2740" s="311">
        <v>9200000</v>
      </c>
      <c r="I2740" s="311"/>
      <c r="J2740" s="311">
        <v>20000000</v>
      </c>
      <c r="K2740" s="311">
        <v>20000000</v>
      </c>
      <c r="L2740" s="311">
        <v>20000000</v>
      </c>
      <c r="M2740" s="789">
        <f t="shared" si="624"/>
        <v>60000000</v>
      </c>
    </row>
    <row r="2741" spans="1:13" x14ac:dyDescent="0.45">
      <c r="A2741" s="790">
        <v>22020404</v>
      </c>
      <c r="B2741" s="791"/>
      <c r="C2741" s="792"/>
      <c r="D2741" s="792"/>
      <c r="E2741" s="791"/>
      <c r="F2741" s="793" t="s">
        <v>46</v>
      </c>
      <c r="G2741" s="311">
        <v>20000000</v>
      </c>
      <c r="H2741" s="311">
        <v>28000000</v>
      </c>
      <c r="I2741" s="311"/>
      <c r="J2741" s="311">
        <v>40000000</v>
      </c>
      <c r="K2741" s="311">
        <v>40000000</v>
      </c>
      <c r="L2741" s="311">
        <v>40000000</v>
      </c>
      <c r="M2741" s="789">
        <f t="shared" si="624"/>
        <v>120000000</v>
      </c>
    </row>
    <row r="2742" spans="1:13" x14ac:dyDescent="0.45">
      <c r="A2742" s="790">
        <v>22020405</v>
      </c>
      <c r="B2742" s="791"/>
      <c r="C2742" s="792"/>
      <c r="D2742" s="792"/>
      <c r="E2742" s="791"/>
      <c r="F2742" s="793" t="s">
        <v>47</v>
      </c>
      <c r="G2742" s="311">
        <v>10000000</v>
      </c>
      <c r="H2742" s="311">
        <v>10000000</v>
      </c>
      <c r="I2742" s="311"/>
      <c r="J2742" s="311">
        <v>30000000</v>
      </c>
      <c r="K2742" s="311">
        <v>30000000</v>
      </c>
      <c r="L2742" s="311">
        <v>30000000</v>
      </c>
      <c r="M2742" s="789">
        <f t="shared" si="624"/>
        <v>90000000</v>
      </c>
    </row>
    <row r="2743" spans="1:13" x14ac:dyDescent="0.45">
      <c r="A2743" s="790">
        <v>22020406</v>
      </c>
      <c r="B2743" s="791"/>
      <c r="C2743" s="792"/>
      <c r="D2743" s="792"/>
      <c r="E2743" s="791"/>
      <c r="F2743" s="793" t="s">
        <v>48</v>
      </c>
      <c r="G2743" s="311">
        <v>4000000</v>
      </c>
      <c r="H2743" s="311">
        <v>40000000</v>
      </c>
      <c r="I2743" s="311"/>
      <c r="J2743" s="311">
        <v>60000000</v>
      </c>
      <c r="K2743" s="311">
        <v>60000000</v>
      </c>
      <c r="L2743" s="311">
        <v>60000000</v>
      </c>
      <c r="M2743" s="789">
        <f t="shared" si="624"/>
        <v>180000000</v>
      </c>
    </row>
    <row r="2744" spans="1:13" x14ac:dyDescent="0.45">
      <c r="A2744" s="785">
        <v>220206</v>
      </c>
      <c r="B2744" s="786"/>
      <c r="C2744" s="787"/>
      <c r="D2744" s="787"/>
      <c r="E2744" s="786"/>
      <c r="F2744" s="788" t="s">
        <v>51</v>
      </c>
      <c r="G2744" s="358">
        <f>SUM(G2745:G2745)</f>
        <v>0</v>
      </c>
      <c r="H2744" s="358">
        <f>SUM(H2745:H2745)</f>
        <v>0</v>
      </c>
      <c r="I2744" s="358"/>
      <c r="J2744" s="358">
        <f>SUM(J2745:J2745)</f>
        <v>30000000</v>
      </c>
      <c r="K2744" s="358">
        <f>SUM(K2745:K2745)</f>
        <v>30000000</v>
      </c>
      <c r="L2744" s="358">
        <f>SUM(L2745:L2745)</f>
        <v>30000000</v>
      </c>
      <c r="M2744" s="789">
        <f t="shared" si="624"/>
        <v>90000000</v>
      </c>
    </row>
    <row r="2745" spans="1:13" x14ac:dyDescent="0.45">
      <c r="A2745" s="790">
        <v>22020601</v>
      </c>
      <c r="B2745" s="791"/>
      <c r="C2745" s="792"/>
      <c r="D2745" s="792"/>
      <c r="E2745" s="791"/>
      <c r="F2745" s="793" t="s">
        <v>52</v>
      </c>
      <c r="G2745" s="311"/>
      <c r="H2745" s="311"/>
      <c r="I2745" s="311"/>
      <c r="J2745" s="311">
        <v>30000000</v>
      </c>
      <c r="K2745" s="311">
        <v>30000000</v>
      </c>
      <c r="L2745" s="311">
        <v>30000000</v>
      </c>
      <c r="M2745" s="789">
        <f t="shared" si="624"/>
        <v>90000000</v>
      </c>
    </row>
    <row r="2746" spans="1:13" x14ac:dyDescent="0.45">
      <c r="A2746" s="785">
        <v>220208</v>
      </c>
      <c r="B2746" s="786"/>
      <c r="C2746" s="787"/>
      <c r="D2746" s="787"/>
      <c r="E2746" s="786"/>
      <c r="F2746" s="788" t="s">
        <v>54</v>
      </c>
      <c r="G2746" s="358">
        <f>SUM(G2747:G2747)</f>
        <v>40000000</v>
      </c>
      <c r="H2746" s="358">
        <f>SUM(H2747:H2747)</f>
        <v>36000000</v>
      </c>
      <c r="I2746" s="358"/>
      <c r="J2746" s="358">
        <f>SUM(J2747:J2747)</f>
        <v>40000000</v>
      </c>
      <c r="K2746" s="358">
        <f>SUM(K2747:K2747)</f>
        <v>40000000</v>
      </c>
      <c r="L2746" s="358">
        <f>SUM(L2747:L2747)</f>
        <v>40000000</v>
      </c>
      <c r="M2746" s="789">
        <f t="shared" si="624"/>
        <v>120000000</v>
      </c>
    </row>
    <row r="2747" spans="1:13" x14ac:dyDescent="0.45">
      <c r="A2747" s="790">
        <v>22020801</v>
      </c>
      <c r="B2747" s="791"/>
      <c r="C2747" s="792"/>
      <c r="D2747" s="792"/>
      <c r="E2747" s="791"/>
      <c r="F2747" s="793" t="s">
        <v>55</v>
      </c>
      <c r="G2747" s="311">
        <v>40000000</v>
      </c>
      <c r="H2747" s="311">
        <v>36000000</v>
      </c>
      <c r="I2747" s="311"/>
      <c r="J2747" s="311">
        <v>40000000</v>
      </c>
      <c r="K2747" s="311">
        <v>40000000</v>
      </c>
      <c r="L2747" s="311">
        <v>40000000</v>
      </c>
      <c r="M2747" s="789">
        <f t="shared" si="624"/>
        <v>120000000</v>
      </c>
    </row>
    <row r="2748" spans="1:13" x14ac:dyDescent="0.45">
      <c r="A2748" s="785">
        <v>220210</v>
      </c>
      <c r="B2748" s="786"/>
      <c r="C2748" s="787"/>
      <c r="D2748" s="787"/>
      <c r="E2748" s="786"/>
      <c r="F2748" s="788" t="s">
        <v>57</v>
      </c>
      <c r="G2748" s="358">
        <f>SUM(G2749:G2751)</f>
        <v>720000000</v>
      </c>
      <c r="H2748" s="358">
        <f>SUM(H2749:H2751)</f>
        <v>720000000</v>
      </c>
      <c r="I2748" s="358"/>
      <c r="J2748" s="358">
        <f>SUM(J2749:J2751)</f>
        <v>1604000000</v>
      </c>
      <c r="K2748" s="358">
        <f>SUM(K2749:K2751)</f>
        <v>1604000000</v>
      </c>
      <c r="L2748" s="358">
        <f>SUM(L2749:L2751)</f>
        <v>1604000000</v>
      </c>
      <c r="M2748" s="789">
        <f t="shared" si="624"/>
        <v>4812000000</v>
      </c>
    </row>
    <row r="2749" spans="1:13" x14ac:dyDescent="0.45">
      <c r="A2749" s="790">
        <v>22021001</v>
      </c>
      <c r="B2749" s="791"/>
      <c r="C2749" s="792"/>
      <c r="D2749" s="792"/>
      <c r="E2749" s="791"/>
      <c r="F2749" s="793" t="s">
        <v>58</v>
      </c>
      <c r="G2749" s="311">
        <v>20000000</v>
      </c>
      <c r="H2749" s="311">
        <v>20000000</v>
      </c>
      <c r="I2749" s="311"/>
      <c r="J2749" s="311">
        <v>40000000</v>
      </c>
      <c r="K2749" s="311">
        <v>40000000</v>
      </c>
      <c r="L2749" s="311">
        <v>40000000</v>
      </c>
      <c r="M2749" s="789">
        <f t="shared" si="624"/>
        <v>120000000</v>
      </c>
    </row>
    <row r="2750" spans="1:13" x14ac:dyDescent="0.45">
      <c r="A2750" s="790">
        <v>22021007</v>
      </c>
      <c r="B2750" s="791"/>
      <c r="C2750" s="792"/>
      <c r="D2750" s="792"/>
      <c r="E2750" s="791"/>
      <c r="F2750" s="793" t="s">
        <v>63</v>
      </c>
      <c r="G2750" s="311">
        <v>500000000</v>
      </c>
      <c r="H2750" s="311">
        <v>500000000</v>
      </c>
      <c r="I2750" s="311"/>
      <c r="J2750" s="311">
        <v>1354000000</v>
      </c>
      <c r="K2750" s="311">
        <v>1354000000</v>
      </c>
      <c r="L2750" s="311">
        <v>1354000000</v>
      </c>
      <c r="M2750" s="789">
        <f t="shared" si="624"/>
        <v>4062000000</v>
      </c>
    </row>
    <row r="2751" spans="1:13" x14ac:dyDescent="0.45">
      <c r="A2751" s="790">
        <v>22021026</v>
      </c>
      <c r="B2751" s="791"/>
      <c r="C2751" s="792"/>
      <c r="D2751" s="792"/>
      <c r="E2751" s="791"/>
      <c r="F2751" s="793" t="s">
        <v>66</v>
      </c>
      <c r="G2751" s="311">
        <v>200000000</v>
      </c>
      <c r="H2751" s="311">
        <v>200000000</v>
      </c>
      <c r="I2751" s="311"/>
      <c r="J2751" s="311">
        <v>210000000</v>
      </c>
      <c r="K2751" s="311">
        <v>210000000</v>
      </c>
      <c r="L2751" s="311">
        <v>210000000</v>
      </c>
      <c r="M2751" s="789">
        <f t="shared" si="624"/>
        <v>630000000</v>
      </c>
    </row>
    <row r="2752" spans="1:13" x14ac:dyDescent="0.45">
      <c r="A2752" s="785"/>
      <c r="B2752" s="786"/>
      <c r="C2752" s="787"/>
      <c r="D2752" s="787"/>
      <c r="E2752" s="786"/>
      <c r="F2752" s="788"/>
      <c r="G2752" s="311"/>
      <c r="H2752" s="311"/>
      <c r="I2752" s="311"/>
      <c r="J2752" s="311"/>
      <c r="K2752" s="311"/>
      <c r="L2752" s="311"/>
      <c r="M2752" s="81"/>
    </row>
    <row r="2753" spans="1:13" x14ac:dyDescent="0.45">
      <c r="A2753" s="785">
        <v>23</v>
      </c>
      <c r="B2753" s="786"/>
      <c r="C2753" s="787"/>
      <c r="D2753" s="787"/>
      <c r="E2753" s="786"/>
      <c r="F2753" s="788" t="s">
        <v>69</v>
      </c>
      <c r="G2753" s="358">
        <f>G2754+G2759</f>
        <v>200000000</v>
      </c>
      <c r="H2753" s="358">
        <f t="shared" ref="H2753:L2753" si="625">H2754+H2759</f>
        <v>199650000</v>
      </c>
      <c r="I2753" s="358">
        <f t="shared" si="625"/>
        <v>0</v>
      </c>
      <c r="J2753" s="358">
        <f t="shared" si="625"/>
        <v>500000000</v>
      </c>
      <c r="K2753" s="358">
        <f t="shared" si="625"/>
        <v>600000000</v>
      </c>
      <c r="L2753" s="358">
        <f t="shared" si="625"/>
        <v>700000000</v>
      </c>
      <c r="M2753" s="789">
        <f t="shared" ref="M2753:M2762" si="626">J2753+K2753+L2753</f>
        <v>1800000000</v>
      </c>
    </row>
    <row r="2754" spans="1:13" x14ac:dyDescent="0.45">
      <c r="A2754" s="785">
        <v>2301</v>
      </c>
      <c r="B2754" s="786"/>
      <c r="C2754" s="787"/>
      <c r="D2754" s="787"/>
      <c r="E2754" s="786"/>
      <c r="F2754" s="788" t="s">
        <v>70</v>
      </c>
      <c r="G2754" s="358">
        <f t="shared" ref="G2754:L2754" si="627">G2755</f>
        <v>30000000</v>
      </c>
      <c r="H2754" s="358">
        <f t="shared" si="627"/>
        <v>29650000</v>
      </c>
      <c r="I2754" s="358"/>
      <c r="J2754" s="358">
        <f t="shared" si="627"/>
        <v>35000000</v>
      </c>
      <c r="K2754" s="358">
        <f t="shared" si="627"/>
        <v>35000000</v>
      </c>
      <c r="L2754" s="358">
        <f t="shared" si="627"/>
        <v>35000000</v>
      </c>
      <c r="M2754" s="789">
        <f t="shared" si="626"/>
        <v>105000000</v>
      </c>
    </row>
    <row r="2755" spans="1:13" x14ac:dyDescent="0.45">
      <c r="A2755" s="785">
        <v>230101</v>
      </c>
      <c r="B2755" s="786"/>
      <c r="C2755" s="787"/>
      <c r="D2755" s="787"/>
      <c r="E2755" s="786"/>
      <c r="F2755" s="788" t="s">
        <v>71</v>
      </c>
      <c r="G2755" s="358">
        <f>SUM(G2756:G2758)</f>
        <v>30000000</v>
      </c>
      <c r="H2755" s="358">
        <f>SUM(H2756:H2758)</f>
        <v>29650000</v>
      </c>
      <c r="I2755" s="358"/>
      <c r="J2755" s="358">
        <f>SUM(J2756:J2758)</f>
        <v>35000000</v>
      </c>
      <c r="K2755" s="358">
        <f>SUM(K2756:K2758)</f>
        <v>35000000</v>
      </c>
      <c r="L2755" s="358">
        <f>SUM(L2756:L2758)</f>
        <v>35000000</v>
      </c>
      <c r="M2755" s="789">
        <f t="shared" si="626"/>
        <v>105000000</v>
      </c>
    </row>
    <row r="2756" spans="1:13" ht="37" x14ac:dyDescent="0.45">
      <c r="A2756" s="790">
        <v>23010112</v>
      </c>
      <c r="B2756" s="791"/>
      <c r="C2756" s="792"/>
      <c r="D2756" s="792"/>
      <c r="E2756" s="791"/>
      <c r="F2756" s="793" t="s">
        <v>232</v>
      </c>
      <c r="G2756" s="311">
        <v>15000000</v>
      </c>
      <c r="H2756" s="311">
        <v>15000000</v>
      </c>
      <c r="I2756" s="311"/>
      <c r="J2756" s="311">
        <v>20000000</v>
      </c>
      <c r="K2756" s="311">
        <v>20000000</v>
      </c>
      <c r="L2756" s="311">
        <v>20000000</v>
      </c>
      <c r="M2756" s="789">
        <f t="shared" si="626"/>
        <v>60000000</v>
      </c>
    </row>
    <row r="2757" spans="1:13" x14ac:dyDescent="0.45">
      <c r="A2757" s="790">
        <v>23010113</v>
      </c>
      <c r="B2757" s="791"/>
      <c r="C2757" s="792"/>
      <c r="D2757" s="792"/>
      <c r="E2757" s="791"/>
      <c r="F2757" s="793" t="s">
        <v>233</v>
      </c>
      <c r="G2757" s="311">
        <v>10000000</v>
      </c>
      <c r="H2757" s="311">
        <v>10000000</v>
      </c>
      <c r="I2757" s="311"/>
      <c r="J2757" s="311">
        <v>10000000</v>
      </c>
      <c r="K2757" s="311">
        <v>10000000</v>
      </c>
      <c r="L2757" s="311">
        <v>10000000</v>
      </c>
      <c r="M2757" s="789">
        <f t="shared" si="626"/>
        <v>30000000</v>
      </c>
    </row>
    <row r="2758" spans="1:13" x14ac:dyDescent="0.45">
      <c r="A2758" s="790">
        <v>23010114</v>
      </c>
      <c r="B2758" s="791"/>
      <c r="C2758" s="792"/>
      <c r="D2758" s="792"/>
      <c r="E2758" s="791"/>
      <c r="F2758" s="793" t="s">
        <v>234</v>
      </c>
      <c r="G2758" s="311">
        <v>5000000</v>
      </c>
      <c r="H2758" s="311">
        <v>4650000</v>
      </c>
      <c r="I2758" s="311"/>
      <c r="J2758" s="311">
        <v>5000000</v>
      </c>
      <c r="K2758" s="311">
        <v>5000000</v>
      </c>
      <c r="L2758" s="311">
        <v>5000000</v>
      </c>
      <c r="M2758" s="789">
        <f t="shared" si="626"/>
        <v>15000000</v>
      </c>
    </row>
    <row r="2759" spans="1:13" x14ac:dyDescent="0.45">
      <c r="A2759" s="785">
        <v>2305</v>
      </c>
      <c r="B2759" s="786"/>
      <c r="C2759" s="787"/>
      <c r="D2759" s="787"/>
      <c r="E2759" s="786"/>
      <c r="F2759" s="788" t="s">
        <v>79</v>
      </c>
      <c r="G2759" s="362">
        <f t="shared" ref="G2759:L2759" si="628">G2760</f>
        <v>170000000</v>
      </c>
      <c r="H2759" s="362">
        <f t="shared" si="628"/>
        <v>170000000</v>
      </c>
      <c r="I2759" s="362"/>
      <c r="J2759" s="362">
        <f t="shared" si="628"/>
        <v>465000000</v>
      </c>
      <c r="K2759" s="362">
        <f t="shared" si="628"/>
        <v>565000000</v>
      </c>
      <c r="L2759" s="362">
        <f t="shared" si="628"/>
        <v>665000000</v>
      </c>
      <c r="M2759" s="789">
        <f t="shared" si="626"/>
        <v>1695000000</v>
      </c>
    </row>
    <row r="2760" spans="1:13" x14ac:dyDescent="0.45">
      <c r="A2760" s="785">
        <v>230501</v>
      </c>
      <c r="B2760" s="786"/>
      <c r="C2760" s="787"/>
      <c r="D2760" s="787"/>
      <c r="E2760" s="786"/>
      <c r="F2760" s="788" t="s">
        <v>80</v>
      </c>
      <c r="G2760" s="362">
        <f>SUM(G2761:G2762)</f>
        <v>170000000</v>
      </c>
      <c r="H2760" s="362">
        <f>SUM(H2761:H2762)</f>
        <v>170000000</v>
      </c>
      <c r="I2760" s="362"/>
      <c r="J2760" s="362">
        <f>SUM(J2761:J2762)</f>
        <v>465000000</v>
      </c>
      <c r="K2760" s="362">
        <f>SUM(K2761:K2762)</f>
        <v>565000000</v>
      </c>
      <c r="L2760" s="362">
        <f>SUM(L2761:L2762)</f>
        <v>665000000</v>
      </c>
      <c r="M2760" s="789">
        <f t="shared" si="626"/>
        <v>1695000000</v>
      </c>
    </row>
    <row r="2761" spans="1:13" x14ac:dyDescent="0.45">
      <c r="A2761" s="790">
        <v>23050104</v>
      </c>
      <c r="B2761" s="791"/>
      <c r="C2761" s="792"/>
      <c r="D2761" s="792"/>
      <c r="E2761" s="791"/>
      <c r="F2761" s="793" t="s">
        <v>83</v>
      </c>
      <c r="G2761" s="311">
        <v>170000000</v>
      </c>
      <c r="H2761" s="311">
        <v>170000000</v>
      </c>
      <c r="I2761" s="311"/>
      <c r="J2761" s="311">
        <v>265000000</v>
      </c>
      <c r="K2761" s="311">
        <v>365000000</v>
      </c>
      <c r="L2761" s="311">
        <v>465000000</v>
      </c>
      <c r="M2761" s="789">
        <f t="shared" si="626"/>
        <v>1095000000</v>
      </c>
    </row>
    <row r="2762" spans="1:13" x14ac:dyDescent="0.45">
      <c r="A2762" s="790">
        <v>23050126</v>
      </c>
      <c r="B2762" s="791"/>
      <c r="C2762" s="792"/>
      <c r="D2762" s="792"/>
      <c r="E2762" s="791"/>
      <c r="F2762" s="793" t="s">
        <v>84</v>
      </c>
      <c r="G2762" s="311"/>
      <c r="H2762" s="311"/>
      <c r="I2762" s="311"/>
      <c r="J2762" s="311">
        <v>200000000</v>
      </c>
      <c r="K2762" s="311">
        <v>200000000</v>
      </c>
      <c r="L2762" s="311">
        <v>200000000</v>
      </c>
      <c r="M2762" s="789">
        <f t="shared" si="626"/>
        <v>600000000</v>
      </c>
    </row>
    <row r="2764" spans="1:13" x14ac:dyDescent="0.45">
      <c r="F2764" s="796" t="s">
        <v>85</v>
      </c>
      <c r="G2764" s="795"/>
      <c r="H2764" s="795"/>
      <c r="I2764" s="797"/>
      <c r="J2764" s="795"/>
      <c r="K2764" s="795"/>
      <c r="L2764" s="795"/>
      <c r="M2764" s="798"/>
    </row>
    <row r="2765" spans="1:13" x14ac:dyDescent="0.45">
      <c r="F2765" s="800"/>
      <c r="G2765" s="801"/>
      <c r="H2765" s="802"/>
      <c r="I2765" s="797"/>
      <c r="J2765" s="803"/>
      <c r="K2765" s="803"/>
      <c r="L2765" s="803"/>
      <c r="M2765" s="804"/>
    </row>
    <row r="2766" spans="1:13" x14ac:dyDescent="0.45">
      <c r="F2766" s="800" t="s">
        <v>86</v>
      </c>
      <c r="G2766" s="805"/>
      <c r="H2766" s="805"/>
      <c r="I2766" s="805"/>
      <c r="J2766" s="805"/>
      <c r="K2766" s="805"/>
      <c r="L2766" s="805"/>
      <c r="M2766" s="806">
        <f>SUM(J2766:L2766)</f>
        <v>0</v>
      </c>
    </row>
    <row r="2767" spans="1:13" x14ac:dyDescent="0.45">
      <c r="F2767" s="800" t="s">
        <v>87</v>
      </c>
      <c r="G2767" s="805">
        <f>SUM(G2731)</f>
        <v>954000000</v>
      </c>
      <c r="H2767" s="805">
        <f t="shared" ref="H2767:L2767" si="629">SUM(H2731)</f>
        <v>985450000</v>
      </c>
      <c r="I2767" s="805"/>
      <c r="J2767" s="805">
        <f t="shared" si="629"/>
        <v>2000000000</v>
      </c>
      <c r="K2767" s="805">
        <f t="shared" si="629"/>
        <v>2000000000</v>
      </c>
      <c r="L2767" s="805">
        <f t="shared" si="629"/>
        <v>2000000000</v>
      </c>
      <c r="M2767" s="806">
        <f t="shared" ref="M2767:M2770" si="630">SUM(J2767:L2767)</f>
        <v>6000000000</v>
      </c>
    </row>
    <row r="2768" spans="1:13" x14ac:dyDescent="0.45">
      <c r="F2768" s="800" t="s">
        <v>69</v>
      </c>
      <c r="G2768" s="805">
        <f>SUM(G2753)</f>
        <v>200000000</v>
      </c>
      <c r="H2768" s="805">
        <f t="shared" ref="H2768:L2768" si="631">SUM(H2753)</f>
        <v>199650000</v>
      </c>
      <c r="I2768" s="805"/>
      <c r="J2768" s="805">
        <f t="shared" si="631"/>
        <v>500000000</v>
      </c>
      <c r="K2768" s="805">
        <f t="shared" si="631"/>
        <v>600000000</v>
      </c>
      <c r="L2768" s="805">
        <f t="shared" si="631"/>
        <v>700000000</v>
      </c>
      <c r="M2768" s="806">
        <f t="shared" si="630"/>
        <v>1800000000</v>
      </c>
    </row>
    <row r="2769" spans="1:13" x14ac:dyDescent="0.45">
      <c r="F2769" s="800"/>
      <c r="G2769" s="805"/>
      <c r="H2769" s="805"/>
      <c r="I2769" s="805"/>
      <c r="J2769" s="805"/>
      <c r="K2769" s="805"/>
      <c r="L2769" s="805"/>
      <c r="M2769" s="806">
        <f t="shared" si="630"/>
        <v>0</v>
      </c>
    </row>
    <row r="2770" spans="1:13" x14ac:dyDescent="0.45">
      <c r="F2770" s="800" t="s">
        <v>88</v>
      </c>
      <c r="G2770" s="807">
        <f>SUM(G2766:G2768)</f>
        <v>1154000000</v>
      </c>
      <c r="H2770" s="807">
        <f t="shared" ref="H2770:L2770" si="632">SUM(H2766:H2768)</f>
        <v>1185100000</v>
      </c>
      <c r="I2770" s="807"/>
      <c r="J2770" s="807">
        <f t="shared" si="632"/>
        <v>2500000000</v>
      </c>
      <c r="K2770" s="807">
        <f t="shared" si="632"/>
        <v>2600000000</v>
      </c>
      <c r="L2770" s="807">
        <f t="shared" si="632"/>
        <v>2700000000</v>
      </c>
      <c r="M2770" s="806">
        <f t="shared" si="630"/>
        <v>7800000000</v>
      </c>
    </row>
    <row r="2773" spans="1:13" x14ac:dyDescent="0.45">
      <c r="A2773" s="931" t="s">
        <v>0</v>
      </c>
      <c r="B2773" s="931"/>
      <c r="C2773" s="931"/>
      <c r="D2773" s="931"/>
      <c r="E2773" s="931"/>
      <c r="F2773" s="931"/>
      <c r="G2773" s="931"/>
      <c r="H2773" s="931"/>
      <c r="I2773" s="931"/>
      <c r="J2773" s="931"/>
      <c r="K2773" s="931"/>
      <c r="L2773" s="931"/>
      <c r="M2773" s="931"/>
    </row>
    <row r="2774" spans="1:13" x14ac:dyDescent="0.45">
      <c r="A2774" s="930" t="s">
        <v>1426</v>
      </c>
      <c r="B2774" s="930"/>
      <c r="C2774" s="930"/>
      <c r="D2774" s="930"/>
      <c r="E2774" s="930"/>
      <c r="F2774" s="930"/>
      <c r="G2774" s="930"/>
      <c r="H2774" s="930"/>
      <c r="I2774" s="930"/>
      <c r="J2774" s="930"/>
      <c r="K2774" s="930"/>
      <c r="L2774" s="930"/>
      <c r="M2774" s="930"/>
    </row>
    <row r="2775" spans="1:13" ht="74" x14ac:dyDescent="0.45">
      <c r="A2775" s="781" t="s">
        <v>1</v>
      </c>
      <c r="B2775" s="781" t="s">
        <v>2</v>
      </c>
      <c r="C2775" s="781" t="s">
        <v>3</v>
      </c>
      <c r="D2775" s="781" t="s">
        <v>4</v>
      </c>
      <c r="E2775" s="781" t="s">
        <v>5</v>
      </c>
      <c r="F2775" s="783" t="s">
        <v>6</v>
      </c>
      <c r="G2775" s="781" t="s">
        <v>7</v>
      </c>
      <c r="H2775" s="781" t="s">
        <v>8</v>
      </c>
      <c r="I2775" s="781"/>
      <c r="J2775" s="781" t="s">
        <v>9</v>
      </c>
      <c r="K2775" s="781" t="s">
        <v>10</v>
      </c>
      <c r="L2775" s="781" t="s">
        <v>11</v>
      </c>
      <c r="M2775" s="784" t="s">
        <v>12</v>
      </c>
    </row>
    <row r="2776" spans="1:13" x14ac:dyDescent="0.45">
      <c r="A2776" s="790"/>
      <c r="B2776" s="791"/>
      <c r="C2776" s="792"/>
      <c r="D2776" s="792"/>
      <c r="E2776" s="791"/>
      <c r="F2776" s="793"/>
      <c r="G2776" s="311"/>
      <c r="H2776" s="311"/>
      <c r="I2776" s="311"/>
      <c r="J2776" s="311"/>
      <c r="K2776" s="311"/>
      <c r="L2776" s="311"/>
      <c r="M2776" s="81"/>
    </row>
    <row r="2777" spans="1:13" x14ac:dyDescent="0.45">
      <c r="A2777" s="785">
        <v>2</v>
      </c>
      <c r="B2777" s="786"/>
      <c r="C2777" s="787"/>
      <c r="D2777" s="787"/>
      <c r="E2777" s="786"/>
      <c r="F2777" s="788" t="s">
        <v>18</v>
      </c>
      <c r="G2777" s="358">
        <f>G2778+G2786+G2831+G2787</f>
        <v>26799928159.110001</v>
      </c>
      <c r="H2777" s="358">
        <f>H2778+H2786+H2831+H2787</f>
        <v>3677500000</v>
      </c>
      <c r="I2777" s="358"/>
      <c r="J2777" s="358">
        <f>J2778+J2786+J2831+J2787</f>
        <v>31999928159.112007</v>
      </c>
      <c r="K2777" s="358">
        <f>K2778+K2786+K2831+K2787</f>
        <v>32999928159.110001</v>
      </c>
      <c r="L2777" s="358">
        <f>L2778+L2786+L2831+L2787</f>
        <v>33999928159.110001</v>
      </c>
      <c r="M2777" s="789">
        <f>J2777+K2777+L2777</f>
        <v>98999784477.332001</v>
      </c>
    </row>
    <row r="2778" spans="1:13" x14ac:dyDescent="0.45">
      <c r="A2778" s="785">
        <v>21</v>
      </c>
      <c r="B2778" s="786"/>
      <c r="C2778" s="787"/>
      <c r="D2778" s="787"/>
      <c r="E2778" s="786"/>
      <c r="F2778" s="788" t="s">
        <v>19</v>
      </c>
      <c r="G2778" s="358">
        <v>22999928159.110001</v>
      </c>
      <c r="H2778" s="358">
        <v>0</v>
      </c>
      <c r="I2778" s="358">
        <v>0</v>
      </c>
      <c r="J2778" s="358">
        <v>22999928159.112007</v>
      </c>
      <c r="K2778" s="358">
        <v>22999928159.110001</v>
      </c>
      <c r="L2778" s="358">
        <v>22999928159.110001</v>
      </c>
      <c r="M2778" s="789">
        <f t="shared" ref="M2778:M2806" si="633">J2778+K2778+L2778</f>
        <v>68999784477.332001</v>
      </c>
    </row>
    <row r="2779" spans="1:13" x14ac:dyDescent="0.45">
      <c r="A2779" s="785">
        <v>2101</v>
      </c>
      <c r="B2779" s="786"/>
      <c r="C2779" s="787"/>
      <c r="D2779" s="787"/>
      <c r="E2779" s="786"/>
      <c r="F2779" s="788" t="s">
        <v>20</v>
      </c>
      <c r="G2779" s="358">
        <v>5384013158.0600004</v>
      </c>
      <c r="H2779" s="358">
        <v>0</v>
      </c>
      <c r="I2779" s="358"/>
      <c r="J2779" s="358">
        <v>5384013158.0600014</v>
      </c>
      <c r="K2779" s="358">
        <v>5384013158.0600004</v>
      </c>
      <c r="L2779" s="358">
        <v>5384013158.0600004</v>
      </c>
      <c r="M2779" s="789">
        <f t="shared" si="633"/>
        <v>16152039474.180004</v>
      </c>
    </row>
    <row r="2780" spans="1:13" x14ac:dyDescent="0.45">
      <c r="A2780" s="785">
        <v>210101</v>
      </c>
      <c r="B2780" s="786"/>
      <c r="C2780" s="787"/>
      <c r="D2780" s="787"/>
      <c r="E2780" s="786"/>
      <c r="F2780" s="788" t="s">
        <v>21</v>
      </c>
      <c r="G2780" s="358">
        <v>5384013158.0600004</v>
      </c>
      <c r="H2780" s="358">
        <v>0</v>
      </c>
      <c r="I2780" s="358">
        <v>0</v>
      </c>
      <c r="J2780" s="358">
        <v>5384013158.0600014</v>
      </c>
      <c r="K2780" s="358">
        <v>5384013158.0600004</v>
      </c>
      <c r="L2780" s="358">
        <v>5384013158.0600004</v>
      </c>
      <c r="M2780" s="789">
        <f t="shared" si="633"/>
        <v>16152039474.180004</v>
      </c>
    </row>
    <row r="2781" spans="1:13" x14ac:dyDescent="0.45">
      <c r="A2781" s="790">
        <v>21010101</v>
      </c>
      <c r="B2781" s="791"/>
      <c r="C2781" s="792"/>
      <c r="D2781" s="792"/>
      <c r="E2781" s="791"/>
      <c r="F2781" s="793" t="s">
        <v>20</v>
      </c>
      <c r="G2781" s="311">
        <v>5384013158.0600004</v>
      </c>
      <c r="H2781" s="311"/>
      <c r="I2781" s="311"/>
      <c r="J2781" s="311">
        <v>5384013158.0600014</v>
      </c>
      <c r="K2781" s="311">
        <v>5384013158.0600004</v>
      </c>
      <c r="L2781" s="311">
        <v>5384013158.0600004</v>
      </c>
      <c r="M2781" s="789">
        <f t="shared" si="633"/>
        <v>16152039474.180004</v>
      </c>
    </row>
    <row r="2782" spans="1:13" x14ac:dyDescent="0.45">
      <c r="A2782" s="785">
        <v>2102</v>
      </c>
      <c r="B2782" s="786"/>
      <c r="C2782" s="787"/>
      <c r="D2782" s="787"/>
      <c r="E2782" s="786"/>
      <c r="F2782" s="788" t="s">
        <v>22</v>
      </c>
      <c r="G2782" s="358">
        <v>17615915001.049999</v>
      </c>
      <c r="H2782" s="358">
        <v>0</v>
      </c>
      <c r="I2782" s="358">
        <v>0</v>
      </c>
      <c r="J2782" s="358">
        <v>17615915001.052006</v>
      </c>
      <c r="K2782" s="358">
        <v>17615915001.049999</v>
      </c>
      <c r="L2782" s="358">
        <v>17615915001.049999</v>
      </c>
      <c r="M2782" s="789">
        <f t="shared" si="633"/>
        <v>52847745003.152008</v>
      </c>
    </row>
    <row r="2783" spans="1:13" x14ac:dyDescent="0.45">
      <c r="A2783" s="785">
        <v>210201</v>
      </c>
      <c r="B2783" s="786"/>
      <c r="C2783" s="787"/>
      <c r="D2783" s="787"/>
      <c r="E2783" s="786"/>
      <c r="F2783" s="788" t="s">
        <v>23</v>
      </c>
      <c r="G2783" s="358">
        <v>17615915001.049999</v>
      </c>
      <c r="H2783" s="358">
        <v>0</v>
      </c>
      <c r="I2783" s="358">
        <v>0</v>
      </c>
      <c r="J2783" s="358">
        <v>17615915001.052006</v>
      </c>
      <c r="K2783" s="358">
        <v>17615915001.049999</v>
      </c>
      <c r="L2783" s="358">
        <v>17615915001.049999</v>
      </c>
      <c r="M2783" s="789">
        <f t="shared" si="633"/>
        <v>52847745003.152008</v>
      </c>
    </row>
    <row r="2784" spans="1:13" x14ac:dyDescent="0.45">
      <c r="A2784" s="790">
        <v>21020101</v>
      </c>
      <c r="B2784" s="791"/>
      <c r="C2784" s="792"/>
      <c r="D2784" s="792"/>
      <c r="E2784" s="791"/>
      <c r="F2784" s="793" t="s">
        <v>24</v>
      </c>
      <c r="G2784" s="311">
        <v>17612721918.049999</v>
      </c>
      <c r="H2784" s="311"/>
      <c r="I2784" s="311"/>
      <c r="J2784" s="311">
        <v>17612721918.052006</v>
      </c>
      <c r="K2784" s="311">
        <v>17612721918.049999</v>
      </c>
      <c r="L2784" s="311">
        <v>17612721918.049999</v>
      </c>
      <c r="M2784" s="789">
        <f t="shared" si="633"/>
        <v>52838165754.152008</v>
      </c>
    </row>
    <row r="2785" spans="1:13" x14ac:dyDescent="0.45">
      <c r="A2785" s="790">
        <v>21020102</v>
      </c>
      <c r="B2785" s="791"/>
      <c r="C2785" s="792"/>
      <c r="D2785" s="792"/>
      <c r="E2785" s="791"/>
      <c r="F2785" s="793" t="s">
        <v>25</v>
      </c>
      <c r="G2785" s="311">
        <v>3193083</v>
      </c>
      <c r="H2785" s="311"/>
      <c r="I2785" s="311"/>
      <c r="J2785" s="311">
        <v>3193083</v>
      </c>
      <c r="K2785" s="311">
        <v>3193083</v>
      </c>
      <c r="L2785" s="311">
        <v>3193083</v>
      </c>
      <c r="M2785" s="789">
        <f t="shared" si="633"/>
        <v>9579249</v>
      </c>
    </row>
    <row r="2786" spans="1:13" x14ac:dyDescent="0.45">
      <c r="A2786" s="785">
        <v>22</v>
      </c>
      <c r="B2786" s="786"/>
      <c r="C2786" s="787"/>
      <c r="D2786" s="787"/>
      <c r="E2786" s="786"/>
      <c r="F2786" s="788" t="s">
        <v>26</v>
      </c>
      <c r="G2786" s="358"/>
      <c r="H2786" s="358"/>
      <c r="I2786" s="358"/>
      <c r="J2786" s="358"/>
      <c r="K2786" s="358"/>
      <c r="L2786" s="358"/>
      <c r="M2786" s="789">
        <f t="shared" si="633"/>
        <v>0</v>
      </c>
    </row>
    <row r="2787" spans="1:13" x14ac:dyDescent="0.45">
      <c r="A2787" s="785">
        <v>2202</v>
      </c>
      <c r="B2787" s="786"/>
      <c r="C2787" s="787"/>
      <c r="D2787" s="787"/>
      <c r="E2787" s="786"/>
      <c r="F2787" s="788" t="s">
        <v>27</v>
      </c>
      <c r="G2787" s="358">
        <f>G2788+G2791+G2794+G2801+G2809+G2814+G2817+G2819+G2807</f>
        <v>2000000000</v>
      </c>
      <c r="H2787" s="358">
        <f>H2788+H2791+H2794+H2801+H2809+H2814+H2817+H2819</f>
        <v>1966000000</v>
      </c>
      <c r="I2787" s="358">
        <f>I2788+I2791+I2794+I2801+I2809+I2814+I2817+I2819</f>
        <v>0</v>
      </c>
      <c r="J2787" s="358">
        <f>J2788+J2791+J2794+J2801+J2809+J2814+J2817+J2819</f>
        <v>5000000000</v>
      </c>
      <c r="K2787" s="358">
        <f>K2788+K2791+K2794+K2801+K2809+K2814+K2817+K2819</f>
        <v>5000000000</v>
      </c>
      <c r="L2787" s="358">
        <f>L2788+L2791+L2794+L2801+L2809+L2814+L2817+L2819</f>
        <v>5000000000</v>
      </c>
      <c r="M2787" s="789">
        <f t="shared" si="633"/>
        <v>15000000000</v>
      </c>
    </row>
    <row r="2788" spans="1:13" x14ac:dyDescent="0.45">
      <c r="A2788" s="785">
        <v>220201</v>
      </c>
      <c r="B2788" s="786"/>
      <c r="C2788" s="787"/>
      <c r="D2788" s="787"/>
      <c r="E2788" s="786"/>
      <c r="F2788" s="788" t="s">
        <v>28</v>
      </c>
      <c r="G2788" s="358">
        <f>SUM(G2789:G2790)</f>
        <v>90000000</v>
      </c>
      <c r="H2788" s="358">
        <f>SUM(H2789:H2790)</f>
        <v>94200000</v>
      </c>
      <c r="I2788" s="358"/>
      <c r="J2788" s="358">
        <f>SUM(J2789:J2790)</f>
        <v>170000000</v>
      </c>
      <c r="K2788" s="358">
        <f>SUM(K2789:K2790)</f>
        <v>170000000</v>
      </c>
      <c r="L2788" s="358">
        <f>SUM(L2789:L2790)</f>
        <v>170000000</v>
      </c>
      <c r="M2788" s="789">
        <f t="shared" si="633"/>
        <v>510000000</v>
      </c>
    </row>
    <row r="2789" spans="1:13" x14ac:dyDescent="0.45">
      <c r="A2789" s="790">
        <v>22020101</v>
      </c>
      <c r="B2789" s="791"/>
      <c r="C2789" s="792"/>
      <c r="D2789" s="792"/>
      <c r="E2789" s="791"/>
      <c r="F2789" s="793" t="s">
        <v>29</v>
      </c>
      <c r="G2789" s="311">
        <v>50000000</v>
      </c>
      <c r="H2789" s="311">
        <v>56000000</v>
      </c>
      <c r="I2789" s="311"/>
      <c r="J2789" s="311">
        <v>90000000</v>
      </c>
      <c r="K2789" s="311">
        <v>90000000</v>
      </c>
      <c r="L2789" s="311">
        <v>90000000</v>
      </c>
      <c r="M2789" s="789">
        <f t="shared" si="633"/>
        <v>270000000</v>
      </c>
    </row>
    <row r="2790" spans="1:13" x14ac:dyDescent="0.45">
      <c r="A2790" s="790">
        <v>22020102</v>
      </c>
      <c r="B2790" s="791"/>
      <c r="C2790" s="792"/>
      <c r="D2790" s="792"/>
      <c r="E2790" s="791"/>
      <c r="F2790" s="793" t="s">
        <v>30</v>
      </c>
      <c r="G2790" s="311">
        <v>40000000</v>
      </c>
      <c r="H2790" s="311">
        <v>38200000</v>
      </c>
      <c r="I2790" s="311"/>
      <c r="J2790" s="311">
        <v>80000000</v>
      </c>
      <c r="K2790" s="311">
        <v>80000000</v>
      </c>
      <c r="L2790" s="311">
        <v>80000000</v>
      </c>
      <c r="M2790" s="789">
        <f t="shared" si="633"/>
        <v>240000000</v>
      </c>
    </row>
    <row r="2791" spans="1:13" x14ac:dyDescent="0.45">
      <c r="A2791" s="785">
        <v>220202</v>
      </c>
      <c r="B2791" s="786"/>
      <c r="C2791" s="787"/>
      <c r="D2791" s="787"/>
      <c r="E2791" s="786"/>
      <c r="F2791" s="788" t="s">
        <v>31</v>
      </c>
      <c r="G2791" s="358">
        <f>SUM(G2792:G2793)</f>
        <v>40000000</v>
      </c>
      <c r="H2791" s="358">
        <f>SUM(H2792:H2793)</f>
        <v>34000000</v>
      </c>
      <c r="I2791" s="358"/>
      <c r="J2791" s="358">
        <f>SUM(J2792:J2792)</f>
        <v>30000000</v>
      </c>
      <c r="K2791" s="358">
        <f>SUM(K2792:K2792)</f>
        <v>30000000</v>
      </c>
      <c r="L2791" s="358">
        <f>SUM(L2792:L2792)</f>
        <v>30000000</v>
      </c>
      <c r="M2791" s="789">
        <f t="shared" si="633"/>
        <v>90000000</v>
      </c>
    </row>
    <row r="2792" spans="1:13" x14ac:dyDescent="0.45">
      <c r="A2792" s="790">
        <v>22020201</v>
      </c>
      <c r="B2792" s="791"/>
      <c r="C2792" s="792"/>
      <c r="D2792" s="792"/>
      <c r="E2792" s="791"/>
      <c r="F2792" s="793" t="s">
        <v>32</v>
      </c>
      <c r="G2792" s="311">
        <v>20000000</v>
      </c>
      <c r="H2792" s="311">
        <v>18000000</v>
      </c>
      <c r="I2792" s="311"/>
      <c r="J2792" s="311">
        <v>30000000</v>
      </c>
      <c r="K2792" s="311">
        <v>30000000</v>
      </c>
      <c r="L2792" s="311">
        <v>30000000</v>
      </c>
      <c r="M2792" s="789">
        <f t="shared" si="633"/>
        <v>90000000</v>
      </c>
    </row>
    <row r="2793" spans="1:13" x14ac:dyDescent="0.45">
      <c r="A2793" s="790">
        <v>22020206</v>
      </c>
      <c r="B2793" s="791"/>
      <c r="C2793" s="792"/>
      <c r="D2793" s="792"/>
      <c r="E2793" s="791"/>
      <c r="F2793" s="793" t="s">
        <v>36</v>
      </c>
      <c r="G2793" s="311">
        <v>20000000</v>
      </c>
      <c r="H2793" s="311">
        <v>16000000</v>
      </c>
      <c r="I2793" s="311"/>
      <c r="J2793" s="311"/>
      <c r="K2793" s="311"/>
      <c r="L2793" s="311"/>
      <c r="M2793" s="789"/>
    </row>
    <row r="2794" spans="1:13" x14ac:dyDescent="0.45">
      <c r="A2794" s="785">
        <v>220203</v>
      </c>
      <c r="B2794" s="786"/>
      <c r="C2794" s="787"/>
      <c r="D2794" s="787"/>
      <c r="E2794" s="786"/>
      <c r="F2794" s="788" t="s">
        <v>37</v>
      </c>
      <c r="G2794" s="358">
        <f>SUM(G2795:G2800)</f>
        <v>102000000</v>
      </c>
      <c r="H2794" s="358">
        <f>SUM(H2795:H2800)</f>
        <v>92750000</v>
      </c>
      <c r="I2794" s="358"/>
      <c r="J2794" s="358">
        <f>SUM(J2795:J2800)</f>
        <v>142000000</v>
      </c>
      <c r="K2794" s="358">
        <f>SUM(K2795:K2800)</f>
        <v>142000000</v>
      </c>
      <c r="L2794" s="358">
        <f>SUM(L2795:L2800)</f>
        <v>142000000</v>
      </c>
      <c r="M2794" s="789">
        <f t="shared" si="633"/>
        <v>426000000</v>
      </c>
    </row>
    <row r="2795" spans="1:13" ht="37" x14ac:dyDescent="0.45">
      <c r="A2795" s="790">
        <v>22020301</v>
      </c>
      <c r="B2795" s="791"/>
      <c r="C2795" s="792"/>
      <c r="D2795" s="792"/>
      <c r="E2795" s="791"/>
      <c r="F2795" s="793" t="s">
        <v>38</v>
      </c>
      <c r="G2795" s="311">
        <v>50000000</v>
      </c>
      <c r="H2795" s="311">
        <v>40750000</v>
      </c>
      <c r="I2795" s="311"/>
      <c r="J2795" s="311">
        <v>60000000</v>
      </c>
      <c r="K2795" s="311">
        <v>60000000</v>
      </c>
      <c r="L2795" s="311">
        <v>60000000</v>
      </c>
      <c r="M2795" s="789">
        <f t="shared" si="633"/>
        <v>180000000</v>
      </c>
    </row>
    <row r="2796" spans="1:13" x14ac:dyDescent="0.45">
      <c r="A2796" s="790">
        <v>22020302</v>
      </c>
      <c r="B2796" s="791"/>
      <c r="C2796" s="792"/>
      <c r="D2796" s="792"/>
      <c r="E2796" s="791"/>
      <c r="F2796" s="793" t="s">
        <v>39</v>
      </c>
      <c r="G2796" s="311"/>
      <c r="H2796" s="311"/>
      <c r="I2796" s="311"/>
      <c r="J2796" s="311"/>
      <c r="K2796" s="311"/>
      <c r="L2796" s="311"/>
      <c r="M2796" s="789">
        <f t="shared" si="633"/>
        <v>0</v>
      </c>
    </row>
    <row r="2797" spans="1:13" x14ac:dyDescent="0.45">
      <c r="A2797" s="790">
        <v>22020303</v>
      </c>
      <c r="B2797" s="791"/>
      <c r="C2797" s="792"/>
      <c r="D2797" s="792"/>
      <c r="E2797" s="791"/>
      <c r="F2797" s="793" t="s">
        <v>40</v>
      </c>
      <c r="G2797" s="311">
        <v>1000000</v>
      </c>
      <c r="H2797" s="311">
        <v>2000000</v>
      </c>
      <c r="I2797" s="311"/>
      <c r="J2797" s="311">
        <v>1000000</v>
      </c>
      <c r="K2797" s="311">
        <v>1000000</v>
      </c>
      <c r="L2797" s="311">
        <v>1000000</v>
      </c>
      <c r="M2797" s="789">
        <f t="shared" si="633"/>
        <v>3000000</v>
      </c>
    </row>
    <row r="2798" spans="1:13" x14ac:dyDescent="0.45">
      <c r="A2798" s="790">
        <v>22020304</v>
      </c>
      <c r="B2798" s="791"/>
      <c r="C2798" s="792"/>
      <c r="D2798" s="792"/>
      <c r="E2798" s="791"/>
      <c r="F2798" s="793" t="s">
        <v>413</v>
      </c>
      <c r="G2798" s="311">
        <v>1000000</v>
      </c>
      <c r="H2798" s="311">
        <v>2000000</v>
      </c>
      <c r="I2798" s="311"/>
      <c r="J2798" s="311">
        <v>1000000</v>
      </c>
      <c r="K2798" s="311">
        <v>1000000</v>
      </c>
      <c r="L2798" s="311">
        <v>1000000</v>
      </c>
      <c r="M2798" s="789">
        <f t="shared" si="633"/>
        <v>3000000</v>
      </c>
    </row>
    <row r="2799" spans="1:13" x14ac:dyDescent="0.45">
      <c r="A2799" s="790">
        <v>22020305</v>
      </c>
      <c r="B2799" s="791"/>
      <c r="C2799" s="792"/>
      <c r="D2799" s="792"/>
      <c r="E2799" s="791"/>
      <c r="F2799" s="793" t="s">
        <v>41</v>
      </c>
      <c r="G2799" s="311"/>
      <c r="H2799" s="311"/>
      <c r="I2799" s="311"/>
      <c r="J2799" s="311">
        <v>80000000</v>
      </c>
      <c r="K2799" s="311">
        <v>80000000</v>
      </c>
      <c r="L2799" s="311">
        <v>80000000</v>
      </c>
      <c r="M2799" s="789">
        <f t="shared" si="633"/>
        <v>240000000</v>
      </c>
    </row>
    <row r="2800" spans="1:13" x14ac:dyDescent="0.45">
      <c r="A2800" s="790">
        <v>22020306</v>
      </c>
      <c r="B2800" s="791"/>
      <c r="C2800" s="792"/>
      <c r="D2800" s="792"/>
      <c r="E2800" s="791"/>
      <c r="F2800" s="793" t="s">
        <v>314</v>
      </c>
      <c r="G2800" s="311">
        <v>50000000</v>
      </c>
      <c r="H2800" s="311">
        <v>48000000</v>
      </c>
      <c r="I2800" s="311"/>
      <c r="J2800" s="311"/>
      <c r="K2800" s="311"/>
      <c r="L2800" s="311"/>
      <c r="M2800" s="789">
        <f t="shared" si="633"/>
        <v>0</v>
      </c>
    </row>
    <row r="2801" spans="1:13" x14ac:dyDescent="0.45">
      <c r="A2801" s="785">
        <v>220204</v>
      </c>
      <c r="B2801" s="786"/>
      <c r="C2801" s="787"/>
      <c r="D2801" s="787"/>
      <c r="E2801" s="786"/>
      <c r="F2801" s="788" t="s">
        <v>42</v>
      </c>
      <c r="G2801" s="358">
        <f>SUM(G2802:G2806)</f>
        <v>140000000</v>
      </c>
      <c r="H2801" s="358">
        <f>SUM(H2802:H2806)</f>
        <v>134150000</v>
      </c>
      <c r="I2801" s="358"/>
      <c r="J2801" s="358">
        <f>SUM(J2802:J2806)</f>
        <v>233000000</v>
      </c>
      <c r="K2801" s="358">
        <f>SUM(K2802:K2806)</f>
        <v>233000000</v>
      </c>
      <c r="L2801" s="358">
        <f>SUM(L2802:L2806)</f>
        <v>233000000</v>
      </c>
      <c r="M2801" s="789">
        <f t="shared" si="633"/>
        <v>699000000</v>
      </c>
    </row>
    <row r="2802" spans="1:13" x14ac:dyDescent="0.45">
      <c r="A2802" s="790">
        <v>22020402</v>
      </c>
      <c r="B2802" s="791"/>
      <c r="C2802" s="792"/>
      <c r="D2802" s="792"/>
      <c r="E2802" s="791"/>
      <c r="F2802" s="793" t="s">
        <v>44</v>
      </c>
      <c r="G2802" s="311">
        <v>20000000</v>
      </c>
      <c r="H2802" s="311">
        <v>10500000</v>
      </c>
      <c r="I2802" s="311"/>
      <c r="J2802" s="311">
        <v>10000000</v>
      </c>
      <c r="K2802" s="311">
        <v>10000000</v>
      </c>
      <c r="L2802" s="311">
        <v>10000000</v>
      </c>
      <c r="M2802" s="789">
        <f t="shared" si="633"/>
        <v>30000000</v>
      </c>
    </row>
    <row r="2803" spans="1:13" ht="37" x14ac:dyDescent="0.45">
      <c r="A2803" s="790">
        <v>22020403</v>
      </c>
      <c r="B2803" s="791"/>
      <c r="C2803" s="792"/>
      <c r="D2803" s="792"/>
      <c r="E2803" s="791"/>
      <c r="F2803" s="793" t="s">
        <v>45</v>
      </c>
      <c r="G2803" s="311">
        <v>20000000</v>
      </c>
      <c r="H2803" s="311">
        <v>17900000</v>
      </c>
      <c r="I2803" s="311"/>
      <c r="J2803" s="311">
        <v>70000000</v>
      </c>
      <c r="K2803" s="311">
        <v>70000000</v>
      </c>
      <c r="L2803" s="311">
        <v>70000000</v>
      </c>
      <c r="M2803" s="789">
        <f t="shared" si="633"/>
        <v>210000000</v>
      </c>
    </row>
    <row r="2804" spans="1:13" x14ac:dyDescent="0.45">
      <c r="A2804" s="790">
        <v>22020404</v>
      </c>
      <c r="B2804" s="791"/>
      <c r="C2804" s="792"/>
      <c r="D2804" s="792"/>
      <c r="E2804" s="791"/>
      <c r="F2804" s="793" t="s">
        <v>46</v>
      </c>
      <c r="G2804" s="311">
        <v>20000000</v>
      </c>
      <c r="H2804" s="311">
        <v>29000000</v>
      </c>
      <c r="I2804" s="311"/>
      <c r="J2804" s="311">
        <v>40000000</v>
      </c>
      <c r="K2804" s="311">
        <v>40000000</v>
      </c>
      <c r="L2804" s="311">
        <v>40000000</v>
      </c>
      <c r="M2804" s="789">
        <f t="shared" si="633"/>
        <v>120000000</v>
      </c>
    </row>
    <row r="2805" spans="1:13" x14ac:dyDescent="0.45">
      <c r="A2805" s="790">
        <v>22020405</v>
      </c>
      <c r="B2805" s="791"/>
      <c r="C2805" s="792"/>
      <c r="D2805" s="792"/>
      <c r="E2805" s="791"/>
      <c r="F2805" s="793" t="s">
        <v>47</v>
      </c>
      <c r="G2805" s="311">
        <v>30000000</v>
      </c>
      <c r="H2805" s="311">
        <v>26750000</v>
      </c>
      <c r="I2805" s="311"/>
      <c r="J2805" s="311">
        <v>40000000</v>
      </c>
      <c r="K2805" s="311">
        <v>40000000</v>
      </c>
      <c r="L2805" s="311">
        <v>40000000</v>
      </c>
      <c r="M2805" s="789">
        <f t="shared" si="633"/>
        <v>120000000</v>
      </c>
    </row>
    <row r="2806" spans="1:13" x14ac:dyDescent="0.45">
      <c r="A2806" s="790">
        <v>22020406</v>
      </c>
      <c r="B2806" s="791"/>
      <c r="C2806" s="792"/>
      <c r="D2806" s="792"/>
      <c r="E2806" s="791"/>
      <c r="F2806" s="793" t="s">
        <v>48</v>
      </c>
      <c r="G2806" s="311">
        <v>50000000</v>
      </c>
      <c r="H2806" s="311">
        <v>50000000</v>
      </c>
      <c r="I2806" s="311"/>
      <c r="J2806" s="311">
        <v>73000000</v>
      </c>
      <c r="K2806" s="311">
        <v>73000000</v>
      </c>
      <c r="L2806" s="311">
        <v>73000000</v>
      </c>
      <c r="M2806" s="789">
        <f t="shared" si="633"/>
        <v>219000000</v>
      </c>
    </row>
    <row r="2807" spans="1:13" x14ac:dyDescent="0.45">
      <c r="A2807" s="785">
        <v>220205</v>
      </c>
      <c r="B2807" s="791"/>
      <c r="C2807" s="792"/>
      <c r="D2807" s="792"/>
      <c r="E2807" s="791"/>
      <c r="F2807" s="788" t="s">
        <v>1427</v>
      </c>
      <c r="G2807" s="358">
        <f>SUM(G2808)</f>
        <v>20000000</v>
      </c>
      <c r="H2807" s="311"/>
      <c r="I2807" s="311"/>
      <c r="J2807" s="311"/>
      <c r="K2807" s="311"/>
      <c r="L2807" s="311"/>
      <c r="M2807" s="789"/>
    </row>
    <row r="2808" spans="1:13" x14ac:dyDescent="0.45">
      <c r="A2808" s="790">
        <v>22020502</v>
      </c>
      <c r="B2808" s="791"/>
      <c r="C2808" s="792"/>
      <c r="D2808" s="792"/>
      <c r="E2808" s="791"/>
      <c r="F2808" s="793" t="s">
        <v>1428</v>
      </c>
      <c r="G2808" s="311">
        <v>20000000</v>
      </c>
      <c r="H2808" s="311"/>
      <c r="I2808" s="311"/>
      <c r="J2808" s="311"/>
      <c r="K2808" s="311"/>
      <c r="L2808" s="311"/>
      <c r="M2808" s="789"/>
    </row>
    <row r="2809" spans="1:13" x14ac:dyDescent="0.45">
      <c r="A2809" s="785">
        <v>220206</v>
      </c>
      <c r="B2809" s="786"/>
      <c r="C2809" s="787"/>
      <c r="D2809" s="787"/>
      <c r="E2809" s="786"/>
      <c r="F2809" s="788" t="s">
        <v>51</v>
      </c>
      <c r="G2809" s="358">
        <f>SUM(G2810:G2813)</f>
        <v>185000000</v>
      </c>
      <c r="H2809" s="358">
        <f>SUM(H2810:H2813)</f>
        <v>183000000</v>
      </c>
      <c r="I2809" s="358"/>
      <c r="J2809" s="358">
        <f>SUM(J2810:J2813)</f>
        <v>300000000</v>
      </c>
      <c r="K2809" s="358">
        <f>SUM(K2810:K2813)</f>
        <v>300000000</v>
      </c>
      <c r="L2809" s="358">
        <f>SUM(L2810:L2813)</f>
        <v>300000000</v>
      </c>
      <c r="M2809" s="789">
        <f t="shared" ref="M2809:M2829" si="634">J2809+K2809+L2809</f>
        <v>900000000</v>
      </c>
    </row>
    <row r="2810" spans="1:13" x14ac:dyDescent="0.45">
      <c r="A2810" s="790">
        <v>22020601</v>
      </c>
      <c r="B2810" s="791"/>
      <c r="C2810" s="792"/>
      <c r="D2810" s="792"/>
      <c r="E2810" s="791"/>
      <c r="F2810" s="793" t="s">
        <v>52</v>
      </c>
      <c r="G2810" s="311">
        <v>50000000</v>
      </c>
      <c r="H2810" s="311">
        <v>50000000</v>
      </c>
      <c r="I2810" s="311"/>
      <c r="J2810" s="311">
        <v>70000000</v>
      </c>
      <c r="K2810" s="311">
        <v>70000000</v>
      </c>
      <c r="L2810" s="311">
        <v>70000000</v>
      </c>
      <c r="M2810" s="789">
        <f t="shared" si="634"/>
        <v>210000000</v>
      </c>
    </row>
    <row r="2811" spans="1:13" x14ac:dyDescent="0.45">
      <c r="A2811" s="790">
        <v>22020602</v>
      </c>
      <c r="B2811" s="791"/>
      <c r="C2811" s="792"/>
      <c r="D2811" s="792"/>
      <c r="E2811" s="791"/>
      <c r="F2811" s="793" t="s">
        <v>223</v>
      </c>
      <c r="G2811" s="311">
        <v>50000000</v>
      </c>
      <c r="H2811" s="311">
        <v>50000000</v>
      </c>
      <c r="I2811" s="311"/>
      <c r="J2811" s="311">
        <v>130000000</v>
      </c>
      <c r="K2811" s="311">
        <v>130000000</v>
      </c>
      <c r="L2811" s="311">
        <v>130000000</v>
      </c>
      <c r="M2811" s="789">
        <f t="shared" si="634"/>
        <v>390000000</v>
      </c>
    </row>
    <row r="2812" spans="1:13" x14ac:dyDescent="0.45">
      <c r="A2812" s="790">
        <v>22020603</v>
      </c>
      <c r="B2812" s="791"/>
      <c r="C2812" s="792"/>
      <c r="D2812" s="792"/>
      <c r="E2812" s="791"/>
      <c r="F2812" s="793" t="s">
        <v>455</v>
      </c>
      <c r="G2812" s="311">
        <v>65000000</v>
      </c>
      <c r="H2812" s="311">
        <v>65000000</v>
      </c>
      <c r="I2812" s="311"/>
      <c r="J2812" s="311">
        <v>70000000</v>
      </c>
      <c r="K2812" s="311">
        <v>70000000</v>
      </c>
      <c r="L2812" s="311">
        <v>70000000</v>
      </c>
      <c r="M2812" s="789">
        <f t="shared" si="634"/>
        <v>210000000</v>
      </c>
    </row>
    <row r="2813" spans="1:13" x14ac:dyDescent="0.45">
      <c r="A2813" s="790">
        <v>22020605</v>
      </c>
      <c r="B2813" s="791"/>
      <c r="C2813" s="792"/>
      <c r="D2813" s="792"/>
      <c r="E2813" s="791"/>
      <c r="F2813" s="793" t="s">
        <v>53</v>
      </c>
      <c r="G2813" s="311">
        <v>20000000</v>
      </c>
      <c r="H2813" s="311">
        <v>18000000</v>
      </c>
      <c r="I2813" s="311"/>
      <c r="J2813" s="311">
        <v>30000000</v>
      </c>
      <c r="K2813" s="311">
        <v>30000000</v>
      </c>
      <c r="L2813" s="311">
        <v>30000000</v>
      </c>
      <c r="M2813" s="789">
        <f t="shared" si="634"/>
        <v>90000000</v>
      </c>
    </row>
    <row r="2814" spans="1:13" x14ac:dyDescent="0.45">
      <c r="A2814" s="785">
        <v>220208</v>
      </c>
      <c r="B2814" s="786"/>
      <c r="C2814" s="787"/>
      <c r="D2814" s="787"/>
      <c r="E2814" s="786"/>
      <c r="F2814" s="788" t="s">
        <v>54</v>
      </c>
      <c r="G2814" s="358">
        <f>SUM(G2815:G2816)</f>
        <v>90000000</v>
      </c>
      <c r="H2814" s="358">
        <f>SUM(H2815:H2816)</f>
        <v>90000000</v>
      </c>
      <c r="I2814" s="358"/>
      <c r="J2814" s="358">
        <f>SUM(J2815:J2816)</f>
        <v>210000000</v>
      </c>
      <c r="K2814" s="358">
        <f>SUM(K2815:K2816)</f>
        <v>210000000</v>
      </c>
      <c r="L2814" s="358">
        <f>SUM(L2815:L2816)</f>
        <v>210000000</v>
      </c>
      <c r="M2814" s="789">
        <f t="shared" si="634"/>
        <v>630000000</v>
      </c>
    </row>
    <row r="2815" spans="1:13" x14ac:dyDescent="0.45">
      <c r="A2815" s="790">
        <v>22020801</v>
      </c>
      <c r="B2815" s="791"/>
      <c r="C2815" s="792"/>
      <c r="D2815" s="792"/>
      <c r="E2815" s="791"/>
      <c r="F2815" s="793" t="s">
        <v>55</v>
      </c>
      <c r="G2815" s="311">
        <v>10000000</v>
      </c>
      <c r="H2815" s="311">
        <v>10000000</v>
      </c>
      <c r="I2815" s="311"/>
      <c r="J2815" s="311">
        <v>30000000</v>
      </c>
      <c r="K2815" s="311">
        <v>30000000</v>
      </c>
      <c r="L2815" s="311">
        <v>30000000</v>
      </c>
      <c r="M2815" s="789">
        <f t="shared" si="634"/>
        <v>90000000</v>
      </c>
    </row>
    <row r="2816" spans="1:13" x14ac:dyDescent="0.45">
      <c r="A2816" s="790">
        <v>22020803</v>
      </c>
      <c r="B2816" s="791"/>
      <c r="C2816" s="792"/>
      <c r="D2816" s="792"/>
      <c r="E2816" s="791"/>
      <c r="F2816" s="793" t="s">
        <v>56</v>
      </c>
      <c r="G2816" s="311">
        <v>80000000</v>
      </c>
      <c r="H2816" s="311">
        <v>80000000</v>
      </c>
      <c r="I2816" s="311"/>
      <c r="J2816" s="311">
        <v>180000000</v>
      </c>
      <c r="K2816" s="311">
        <v>180000000</v>
      </c>
      <c r="L2816" s="311">
        <v>180000000</v>
      </c>
      <c r="M2816" s="789">
        <f t="shared" si="634"/>
        <v>540000000</v>
      </c>
    </row>
    <row r="2817" spans="1:13" x14ac:dyDescent="0.45">
      <c r="A2817" s="785">
        <v>220209</v>
      </c>
      <c r="B2817" s="786"/>
      <c r="C2817" s="787"/>
      <c r="D2817" s="787"/>
      <c r="E2817" s="786"/>
      <c r="F2817" s="788" t="s">
        <v>271</v>
      </c>
      <c r="G2817" s="358">
        <f>SUM(G2818:G2818)</f>
        <v>20000000</v>
      </c>
      <c r="H2817" s="358">
        <f>SUM(H2818:H2818)</f>
        <v>20000000</v>
      </c>
      <c r="I2817" s="358"/>
      <c r="J2817" s="358">
        <f>SUM(J2818:J2818)</f>
        <v>25000000</v>
      </c>
      <c r="K2817" s="358">
        <f>SUM(K2818:K2818)</f>
        <v>25000000</v>
      </c>
      <c r="L2817" s="358">
        <f>SUM(L2818:L2818)</f>
        <v>25000000</v>
      </c>
      <c r="M2817" s="789">
        <f t="shared" si="634"/>
        <v>75000000</v>
      </c>
    </row>
    <row r="2818" spans="1:13" x14ac:dyDescent="0.45">
      <c r="A2818" s="790">
        <v>22020901</v>
      </c>
      <c r="B2818" s="791"/>
      <c r="C2818" s="792"/>
      <c r="D2818" s="792"/>
      <c r="E2818" s="791"/>
      <c r="F2818" s="793" t="s">
        <v>315</v>
      </c>
      <c r="G2818" s="311">
        <v>20000000</v>
      </c>
      <c r="H2818" s="311">
        <v>20000000</v>
      </c>
      <c r="I2818" s="311"/>
      <c r="J2818" s="311">
        <v>25000000</v>
      </c>
      <c r="K2818" s="311">
        <v>25000000</v>
      </c>
      <c r="L2818" s="311">
        <v>25000000</v>
      </c>
      <c r="M2818" s="789">
        <f t="shared" si="634"/>
        <v>75000000</v>
      </c>
    </row>
    <row r="2819" spans="1:13" x14ac:dyDescent="0.45">
      <c r="A2819" s="785">
        <v>220210</v>
      </c>
      <c r="B2819" s="786"/>
      <c r="C2819" s="787"/>
      <c r="D2819" s="787"/>
      <c r="E2819" s="786"/>
      <c r="F2819" s="788" t="s">
        <v>57</v>
      </c>
      <c r="G2819" s="358">
        <f>SUM(G2820:G2829)</f>
        <v>1313000000</v>
      </c>
      <c r="H2819" s="358">
        <f>SUM(H2820:H2829)</f>
        <v>1317900000</v>
      </c>
      <c r="I2819" s="358"/>
      <c r="J2819" s="358">
        <f>SUM(J2820:J2829)</f>
        <v>3890000000</v>
      </c>
      <c r="K2819" s="358">
        <f>SUM(K2820:K2829)</f>
        <v>3890000000</v>
      </c>
      <c r="L2819" s="358">
        <f>SUM(L2820:L2829)</f>
        <v>3890000000</v>
      </c>
      <c r="M2819" s="789">
        <f t="shared" si="634"/>
        <v>11670000000</v>
      </c>
    </row>
    <row r="2820" spans="1:13" x14ac:dyDescent="0.45">
      <c r="A2820" s="790">
        <v>22021001</v>
      </c>
      <c r="B2820" s="791"/>
      <c r="C2820" s="792"/>
      <c r="D2820" s="792"/>
      <c r="E2820" s="791"/>
      <c r="F2820" s="793" t="s">
        <v>58</v>
      </c>
      <c r="G2820" s="311">
        <v>30000000</v>
      </c>
      <c r="H2820" s="311">
        <v>28000000</v>
      </c>
      <c r="I2820" s="311"/>
      <c r="J2820" s="311">
        <v>50000000</v>
      </c>
      <c r="K2820" s="311">
        <v>50000000</v>
      </c>
      <c r="L2820" s="311">
        <v>50000000</v>
      </c>
      <c r="M2820" s="789">
        <f t="shared" si="634"/>
        <v>150000000</v>
      </c>
    </row>
    <row r="2821" spans="1:13" x14ac:dyDescent="0.45">
      <c r="A2821" s="790">
        <v>22021002</v>
      </c>
      <c r="B2821" s="791"/>
      <c r="C2821" s="792"/>
      <c r="D2821" s="792"/>
      <c r="E2821" s="791"/>
      <c r="F2821" s="793" t="s">
        <v>59</v>
      </c>
      <c r="G2821" s="311">
        <v>80000000</v>
      </c>
      <c r="H2821" s="311">
        <v>89600000</v>
      </c>
      <c r="I2821" s="311"/>
      <c r="J2821" s="311">
        <v>100000000</v>
      </c>
      <c r="K2821" s="311">
        <v>100000000</v>
      </c>
      <c r="L2821" s="311">
        <v>100000000</v>
      </c>
      <c r="M2821" s="789">
        <f t="shared" si="634"/>
        <v>300000000</v>
      </c>
    </row>
    <row r="2822" spans="1:13" x14ac:dyDescent="0.45">
      <c r="A2822" s="790">
        <v>22021003</v>
      </c>
      <c r="B2822" s="791"/>
      <c r="C2822" s="792"/>
      <c r="D2822" s="792"/>
      <c r="E2822" s="791"/>
      <c r="F2822" s="793" t="s">
        <v>60</v>
      </c>
      <c r="G2822" s="311">
        <v>5000000</v>
      </c>
      <c r="H2822" s="311">
        <v>2500000</v>
      </c>
      <c r="I2822" s="311"/>
      <c r="J2822" s="311">
        <v>3000000</v>
      </c>
      <c r="K2822" s="311">
        <v>3000000</v>
      </c>
      <c r="L2822" s="311">
        <v>3000000</v>
      </c>
      <c r="M2822" s="789">
        <f t="shared" si="634"/>
        <v>9000000</v>
      </c>
    </row>
    <row r="2823" spans="1:13" x14ac:dyDescent="0.45">
      <c r="A2823" s="790">
        <v>22021004</v>
      </c>
      <c r="B2823" s="791"/>
      <c r="C2823" s="792"/>
      <c r="D2823" s="792"/>
      <c r="E2823" s="791"/>
      <c r="F2823" s="793" t="s">
        <v>61</v>
      </c>
      <c r="G2823" s="311">
        <v>10000000</v>
      </c>
      <c r="H2823" s="311">
        <v>10000000</v>
      </c>
      <c r="I2823" s="311"/>
      <c r="J2823" s="311">
        <v>15000000</v>
      </c>
      <c r="K2823" s="311">
        <v>15000000</v>
      </c>
      <c r="L2823" s="311">
        <v>15000000</v>
      </c>
      <c r="M2823" s="789">
        <f t="shared" si="634"/>
        <v>45000000</v>
      </c>
    </row>
    <row r="2824" spans="1:13" x14ac:dyDescent="0.45">
      <c r="A2824" s="790">
        <v>22021006</v>
      </c>
      <c r="B2824" s="791"/>
      <c r="C2824" s="792"/>
      <c r="D2824" s="792"/>
      <c r="E2824" s="791"/>
      <c r="F2824" s="793" t="s">
        <v>62</v>
      </c>
      <c r="G2824" s="311">
        <v>1000000</v>
      </c>
      <c r="H2824" s="311">
        <v>800000</v>
      </c>
      <c r="I2824" s="311"/>
      <c r="J2824" s="311">
        <v>1000000</v>
      </c>
      <c r="K2824" s="311">
        <v>1000000</v>
      </c>
      <c r="L2824" s="311">
        <v>1000000</v>
      </c>
      <c r="M2824" s="789">
        <f t="shared" si="634"/>
        <v>3000000</v>
      </c>
    </row>
    <row r="2825" spans="1:13" x14ac:dyDescent="0.45">
      <c r="A2825" s="790">
        <v>22021007</v>
      </c>
      <c r="B2825" s="791"/>
      <c r="C2825" s="792"/>
      <c r="D2825" s="792"/>
      <c r="E2825" s="791"/>
      <c r="F2825" s="793" t="s">
        <v>63</v>
      </c>
      <c r="G2825" s="311">
        <v>1067000000</v>
      </c>
      <c r="H2825" s="311">
        <v>1067000000</v>
      </c>
      <c r="I2825" s="311"/>
      <c r="J2825" s="311">
        <v>2450000000</v>
      </c>
      <c r="K2825" s="311">
        <v>2450000000</v>
      </c>
      <c r="L2825" s="311">
        <v>2450000000</v>
      </c>
      <c r="M2825" s="789">
        <f t="shared" si="634"/>
        <v>7350000000</v>
      </c>
    </row>
    <row r="2826" spans="1:13" ht="37" x14ac:dyDescent="0.45">
      <c r="A2826" s="790">
        <v>22021014</v>
      </c>
      <c r="B2826" s="791"/>
      <c r="C2826" s="792"/>
      <c r="D2826" s="792"/>
      <c r="E2826" s="791"/>
      <c r="F2826" s="793" t="s">
        <v>224</v>
      </c>
      <c r="G2826" s="311"/>
      <c r="H2826" s="311"/>
      <c r="I2826" s="311"/>
      <c r="J2826" s="311">
        <v>1000000</v>
      </c>
      <c r="K2826" s="311">
        <v>1000000</v>
      </c>
      <c r="L2826" s="311">
        <v>1000000</v>
      </c>
      <c r="M2826" s="789">
        <f t="shared" si="634"/>
        <v>3000000</v>
      </c>
    </row>
    <row r="2827" spans="1:13" x14ac:dyDescent="0.45">
      <c r="A2827" s="790">
        <v>22021021</v>
      </c>
      <c r="B2827" s="791"/>
      <c r="C2827" s="792"/>
      <c r="D2827" s="792"/>
      <c r="E2827" s="791"/>
      <c r="F2827" s="793" t="s">
        <v>225</v>
      </c>
      <c r="G2827" s="311">
        <v>50000000</v>
      </c>
      <c r="H2827" s="311">
        <v>50000000</v>
      </c>
      <c r="I2827" s="311"/>
      <c r="J2827" s="311">
        <v>800000000</v>
      </c>
      <c r="K2827" s="311">
        <v>800000000</v>
      </c>
      <c r="L2827" s="311">
        <v>800000000</v>
      </c>
      <c r="M2827" s="789">
        <f t="shared" si="634"/>
        <v>2400000000</v>
      </c>
    </row>
    <row r="2828" spans="1:13" x14ac:dyDescent="0.45">
      <c r="A2828" s="790">
        <v>22021024</v>
      </c>
      <c r="B2828" s="791"/>
      <c r="C2828" s="792"/>
      <c r="D2828" s="792"/>
      <c r="E2828" s="791"/>
      <c r="F2828" s="793" t="s">
        <v>65</v>
      </c>
      <c r="G2828" s="311">
        <v>20000000</v>
      </c>
      <c r="H2828" s="311">
        <v>20000000</v>
      </c>
      <c r="I2828" s="311"/>
      <c r="J2828" s="311">
        <v>120000000</v>
      </c>
      <c r="K2828" s="311">
        <v>120000000</v>
      </c>
      <c r="L2828" s="311">
        <v>120000000</v>
      </c>
      <c r="M2828" s="789">
        <f t="shared" si="634"/>
        <v>360000000</v>
      </c>
    </row>
    <row r="2829" spans="1:13" x14ac:dyDescent="0.45">
      <c r="A2829" s="790">
        <v>22021026</v>
      </c>
      <c r="B2829" s="791"/>
      <c r="C2829" s="792"/>
      <c r="D2829" s="792"/>
      <c r="E2829" s="791"/>
      <c r="F2829" s="793" t="s">
        <v>66</v>
      </c>
      <c r="G2829" s="311">
        <v>50000000</v>
      </c>
      <c r="H2829" s="311">
        <v>50000000</v>
      </c>
      <c r="I2829" s="311"/>
      <c r="J2829" s="311">
        <v>350000000</v>
      </c>
      <c r="K2829" s="311">
        <v>350000000</v>
      </c>
      <c r="L2829" s="311">
        <v>350000000</v>
      </c>
      <c r="M2829" s="789">
        <f t="shared" si="634"/>
        <v>1050000000</v>
      </c>
    </row>
    <row r="2830" spans="1:13" x14ac:dyDescent="0.45">
      <c r="A2830" s="785"/>
      <c r="B2830" s="786"/>
      <c r="C2830" s="787"/>
      <c r="D2830" s="787"/>
      <c r="E2830" s="786"/>
      <c r="F2830" s="788"/>
      <c r="G2830" s="311"/>
      <c r="H2830" s="311"/>
      <c r="I2830" s="311"/>
      <c r="J2830" s="311"/>
      <c r="K2830" s="311"/>
      <c r="L2830" s="311"/>
      <c r="M2830" s="81"/>
    </row>
    <row r="2831" spans="1:13" x14ac:dyDescent="0.45">
      <c r="A2831" s="785">
        <v>23</v>
      </c>
      <c r="B2831" s="786"/>
      <c r="C2831" s="787"/>
      <c r="D2831" s="787"/>
      <c r="E2831" s="786"/>
      <c r="F2831" s="788" t="s">
        <v>69</v>
      </c>
      <c r="G2831" s="358">
        <f>G2832+G2838</f>
        <v>1800000000</v>
      </c>
      <c r="H2831" s="358">
        <f t="shared" ref="H2831:L2831" si="635">H2832+H2838</f>
        <v>1711500000</v>
      </c>
      <c r="I2831" s="358"/>
      <c r="J2831" s="358">
        <f t="shared" si="635"/>
        <v>4000000000</v>
      </c>
      <c r="K2831" s="358">
        <f t="shared" si="635"/>
        <v>5000000000</v>
      </c>
      <c r="L2831" s="358">
        <f t="shared" si="635"/>
        <v>6000000000</v>
      </c>
      <c r="M2831" s="789">
        <f t="shared" ref="M2831:M2841" si="636">J2831+K2831+L2831</f>
        <v>15000000000</v>
      </c>
    </row>
    <row r="2832" spans="1:13" x14ac:dyDescent="0.45">
      <c r="A2832" s="785">
        <v>2301</v>
      </c>
      <c r="B2832" s="786"/>
      <c r="C2832" s="787"/>
      <c r="D2832" s="787"/>
      <c r="E2832" s="786"/>
      <c r="F2832" s="788" t="s">
        <v>70</v>
      </c>
      <c r="G2832" s="358">
        <f t="shared" ref="G2832:L2832" si="637">G2833</f>
        <v>35000000</v>
      </c>
      <c r="H2832" s="358">
        <f t="shared" si="637"/>
        <v>31500000</v>
      </c>
      <c r="I2832" s="358"/>
      <c r="J2832" s="358">
        <f t="shared" si="637"/>
        <v>265000000</v>
      </c>
      <c r="K2832" s="358">
        <f t="shared" si="637"/>
        <v>265000000</v>
      </c>
      <c r="L2832" s="358">
        <f t="shared" si="637"/>
        <v>265000000</v>
      </c>
      <c r="M2832" s="789">
        <f t="shared" si="636"/>
        <v>795000000</v>
      </c>
    </row>
    <row r="2833" spans="1:13" x14ac:dyDescent="0.45">
      <c r="A2833" s="785">
        <v>230101</v>
      </c>
      <c r="B2833" s="786"/>
      <c r="C2833" s="787"/>
      <c r="D2833" s="787"/>
      <c r="E2833" s="786"/>
      <c r="F2833" s="788" t="s">
        <v>71</v>
      </c>
      <c r="G2833" s="358">
        <f>SUM(G2834:G2837)</f>
        <v>35000000</v>
      </c>
      <c r="H2833" s="358">
        <f>SUM(H2834:H2837)</f>
        <v>31500000</v>
      </c>
      <c r="I2833" s="358"/>
      <c r="J2833" s="358">
        <f>SUM(J2834:J2837)</f>
        <v>265000000</v>
      </c>
      <c r="K2833" s="358">
        <f>SUM(K2834:K2837)</f>
        <v>265000000</v>
      </c>
      <c r="L2833" s="358">
        <f>SUM(L2834:L2837)</f>
        <v>265000000</v>
      </c>
      <c r="M2833" s="789">
        <f t="shared" si="636"/>
        <v>795000000</v>
      </c>
    </row>
    <row r="2834" spans="1:13" ht="37" x14ac:dyDescent="0.45">
      <c r="A2834" s="790">
        <v>23010112</v>
      </c>
      <c r="B2834" s="791"/>
      <c r="C2834" s="792"/>
      <c r="D2834" s="792"/>
      <c r="E2834" s="791"/>
      <c r="F2834" s="793" t="s">
        <v>232</v>
      </c>
      <c r="G2834" s="311">
        <v>20000000</v>
      </c>
      <c r="H2834" s="311">
        <v>19000000</v>
      </c>
      <c r="I2834" s="311"/>
      <c r="J2834" s="311">
        <v>250000000</v>
      </c>
      <c r="K2834" s="311">
        <v>250000000</v>
      </c>
      <c r="L2834" s="311">
        <v>250000000</v>
      </c>
      <c r="M2834" s="789">
        <f t="shared" si="636"/>
        <v>750000000</v>
      </c>
    </row>
    <row r="2835" spans="1:13" x14ac:dyDescent="0.45">
      <c r="A2835" s="790">
        <v>23010113</v>
      </c>
      <c r="B2835" s="791"/>
      <c r="C2835" s="792"/>
      <c r="D2835" s="792"/>
      <c r="E2835" s="791"/>
      <c r="F2835" s="793" t="s">
        <v>233</v>
      </c>
      <c r="G2835" s="311">
        <v>5000000</v>
      </c>
      <c r="H2835" s="311">
        <v>4600000</v>
      </c>
      <c r="I2835" s="311"/>
      <c r="J2835" s="311">
        <v>5000000</v>
      </c>
      <c r="K2835" s="311">
        <v>5000000</v>
      </c>
      <c r="L2835" s="311">
        <v>5000000</v>
      </c>
      <c r="M2835" s="789">
        <f t="shared" si="636"/>
        <v>15000000</v>
      </c>
    </row>
    <row r="2836" spans="1:13" x14ac:dyDescent="0.45">
      <c r="A2836" s="790">
        <v>23010114</v>
      </c>
      <c r="B2836" s="791"/>
      <c r="C2836" s="792"/>
      <c r="D2836" s="792"/>
      <c r="E2836" s="791"/>
      <c r="F2836" s="793" t="s">
        <v>234</v>
      </c>
      <c r="G2836" s="311">
        <v>5000000</v>
      </c>
      <c r="H2836" s="311">
        <v>3700000</v>
      </c>
      <c r="I2836" s="311"/>
      <c r="J2836" s="311">
        <v>5000000</v>
      </c>
      <c r="K2836" s="311">
        <v>5000000</v>
      </c>
      <c r="L2836" s="311">
        <v>5000000</v>
      </c>
      <c r="M2836" s="789">
        <f t="shared" si="636"/>
        <v>15000000</v>
      </c>
    </row>
    <row r="2837" spans="1:13" x14ac:dyDescent="0.45">
      <c r="A2837" s="790">
        <v>23010115</v>
      </c>
      <c r="B2837" s="791"/>
      <c r="C2837" s="792"/>
      <c r="D2837" s="792"/>
      <c r="E2837" s="791"/>
      <c r="F2837" s="793" t="s">
        <v>235</v>
      </c>
      <c r="G2837" s="311">
        <v>5000000</v>
      </c>
      <c r="H2837" s="311">
        <v>4200000</v>
      </c>
      <c r="I2837" s="311"/>
      <c r="J2837" s="311">
        <v>5000000</v>
      </c>
      <c r="K2837" s="311">
        <v>5000000</v>
      </c>
      <c r="L2837" s="311">
        <v>5000000</v>
      </c>
      <c r="M2837" s="789">
        <f t="shared" si="636"/>
        <v>15000000</v>
      </c>
    </row>
    <row r="2838" spans="1:13" x14ac:dyDescent="0.45">
      <c r="A2838" s="785">
        <v>2305</v>
      </c>
      <c r="B2838" s="786"/>
      <c r="C2838" s="787"/>
      <c r="D2838" s="787"/>
      <c r="E2838" s="786"/>
      <c r="F2838" s="788" t="s">
        <v>79</v>
      </c>
      <c r="G2838" s="362">
        <f t="shared" ref="G2838:L2838" si="638">G2839</f>
        <v>1765000000</v>
      </c>
      <c r="H2838" s="362">
        <f t="shared" si="638"/>
        <v>1680000000</v>
      </c>
      <c r="I2838" s="362"/>
      <c r="J2838" s="362">
        <f t="shared" si="638"/>
        <v>3735000000</v>
      </c>
      <c r="K2838" s="362">
        <f t="shared" si="638"/>
        <v>4735000000</v>
      </c>
      <c r="L2838" s="362">
        <f t="shared" si="638"/>
        <v>5735000000</v>
      </c>
      <c r="M2838" s="789">
        <f t="shared" si="636"/>
        <v>14205000000</v>
      </c>
    </row>
    <row r="2839" spans="1:13" x14ac:dyDescent="0.45">
      <c r="A2839" s="785">
        <v>230501</v>
      </c>
      <c r="B2839" s="786"/>
      <c r="C2839" s="787"/>
      <c r="D2839" s="787"/>
      <c r="E2839" s="786"/>
      <c r="F2839" s="788" t="s">
        <v>80</v>
      </c>
      <c r="G2839" s="362">
        <f>SUM(G2840:G2841)</f>
        <v>1765000000</v>
      </c>
      <c r="H2839" s="362">
        <f>SUM(H2840:H2841)</f>
        <v>1680000000</v>
      </c>
      <c r="I2839" s="362"/>
      <c r="J2839" s="362">
        <f>SUM(J2840:J2841)</f>
        <v>3735000000</v>
      </c>
      <c r="K2839" s="362">
        <f>SUM(K2840:K2841)</f>
        <v>4735000000</v>
      </c>
      <c r="L2839" s="362">
        <f>SUM(L2840:L2841)</f>
        <v>5735000000</v>
      </c>
      <c r="M2839" s="789">
        <f t="shared" si="636"/>
        <v>14205000000</v>
      </c>
    </row>
    <row r="2840" spans="1:13" x14ac:dyDescent="0.45">
      <c r="A2840" s="790">
        <v>23050104</v>
      </c>
      <c r="B2840" s="791"/>
      <c r="C2840" s="792"/>
      <c r="D2840" s="792"/>
      <c r="E2840" s="791"/>
      <c r="F2840" s="793" t="s">
        <v>83</v>
      </c>
      <c r="G2840" s="311">
        <v>1765000000</v>
      </c>
      <c r="H2840" s="311">
        <v>1680000000</v>
      </c>
      <c r="I2840" s="311"/>
      <c r="J2840" s="311">
        <v>2735000000</v>
      </c>
      <c r="K2840" s="311">
        <v>3735000000</v>
      </c>
      <c r="L2840" s="311">
        <v>4735000000</v>
      </c>
      <c r="M2840" s="789">
        <f t="shared" si="636"/>
        <v>11205000000</v>
      </c>
    </row>
    <row r="2841" spans="1:13" x14ac:dyDescent="0.45">
      <c r="A2841" s="790">
        <v>23050126</v>
      </c>
      <c r="B2841" s="791"/>
      <c r="C2841" s="792"/>
      <c r="D2841" s="792"/>
      <c r="E2841" s="791"/>
      <c r="F2841" s="793" t="s">
        <v>84</v>
      </c>
      <c r="G2841" s="311"/>
      <c r="H2841" s="311"/>
      <c r="I2841" s="311"/>
      <c r="J2841" s="311">
        <v>1000000000</v>
      </c>
      <c r="K2841" s="311">
        <v>1000000000</v>
      </c>
      <c r="L2841" s="311">
        <v>1000000000</v>
      </c>
      <c r="M2841" s="789">
        <f t="shared" si="636"/>
        <v>3000000000</v>
      </c>
    </row>
    <row r="2842" spans="1:13" x14ac:dyDescent="0.45">
      <c r="F2842" s="796" t="s">
        <v>85</v>
      </c>
      <c r="G2842" s="795"/>
      <c r="H2842" s="795"/>
      <c r="I2842" s="797"/>
      <c r="J2842" s="795"/>
      <c r="K2842" s="795"/>
      <c r="L2842" s="795"/>
      <c r="M2842" s="798"/>
    </row>
    <row r="2843" spans="1:13" x14ac:dyDescent="0.45">
      <c r="F2843" s="800"/>
      <c r="G2843" s="801"/>
      <c r="H2843" s="802"/>
      <c r="I2843" s="797"/>
      <c r="J2843" s="803"/>
      <c r="K2843" s="803"/>
      <c r="L2843" s="803"/>
      <c r="M2843" s="804"/>
    </row>
    <row r="2844" spans="1:13" x14ac:dyDescent="0.45">
      <c r="F2844" s="800" t="s">
        <v>86</v>
      </c>
      <c r="G2844" s="805">
        <f t="shared" ref="G2844:L2844" si="639">SUM(G2778)</f>
        <v>22999928159.110001</v>
      </c>
      <c r="H2844" s="805">
        <f t="shared" si="639"/>
        <v>0</v>
      </c>
      <c r="I2844" s="805">
        <f t="shared" si="639"/>
        <v>0</v>
      </c>
      <c r="J2844" s="805">
        <f t="shared" si="639"/>
        <v>22999928159.112007</v>
      </c>
      <c r="K2844" s="805">
        <f t="shared" si="639"/>
        <v>22999928159.110001</v>
      </c>
      <c r="L2844" s="805">
        <f t="shared" si="639"/>
        <v>22999928159.110001</v>
      </c>
      <c r="M2844" s="806">
        <f>SUM(J2844:L2844)</f>
        <v>68999784477.332001</v>
      </c>
    </row>
    <row r="2845" spans="1:13" x14ac:dyDescent="0.45">
      <c r="F2845" s="800" t="s">
        <v>87</v>
      </c>
      <c r="G2845" s="805">
        <f t="shared" ref="G2845:L2845" si="640">SUM(G2787)</f>
        <v>2000000000</v>
      </c>
      <c r="H2845" s="805">
        <f t="shared" si="640"/>
        <v>1966000000</v>
      </c>
      <c r="I2845" s="805">
        <f t="shared" si="640"/>
        <v>0</v>
      </c>
      <c r="J2845" s="805">
        <f t="shared" si="640"/>
        <v>5000000000</v>
      </c>
      <c r="K2845" s="805">
        <f t="shared" si="640"/>
        <v>5000000000</v>
      </c>
      <c r="L2845" s="805">
        <f t="shared" si="640"/>
        <v>5000000000</v>
      </c>
      <c r="M2845" s="806">
        <f t="shared" ref="M2845:M2848" si="641">SUM(J2845:L2845)</f>
        <v>15000000000</v>
      </c>
    </row>
    <row r="2846" spans="1:13" x14ac:dyDescent="0.45">
      <c r="F2846" s="800" t="s">
        <v>69</v>
      </c>
      <c r="G2846" s="805">
        <f>SUM(G2831)</f>
        <v>1800000000</v>
      </c>
      <c r="H2846" s="805">
        <f t="shared" ref="H2846:L2846" si="642">SUM(H2831)</f>
        <v>1711500000</v>
      </c>
      <c r="I2846" s="805">
        <f t="shared" si="642"/>
        <v>0</v>
      </c>
      <c r="J2846" s="805">
        <f t="shared" si="642"/>
        <v>4000000000</v>
      </c>
      <c r="K2846" s="805">
        <f t="shared" si="642"/>
        <v>5000000000</v>
      </c>
      <c r="L2846" s="805">
        <f t="shared" si="642"/>
        <v>6000000000</v>
      </c>
      <c r="M2846" s="806">
        <f t="shared" si="641"/>
        <v>15000000000</v>
      </c>
    </row>
    <row r="2847" spans="1:13" x14ac:dyDescent="0.45">
      <c r="F2847" s="800"/>
      <c r="G2847" s="805"/>
      <c r="H2847" s="805"/>
      <c r="I2847" s="805"/>
      <c r="J2847" s="805"/>
      <c r="K2847" s="805"/>
      <c r="L2847" s="805"/>
      <c r="M2847" s="806">
        <f t="shared" si="641"/>
        <v>0</v>
      </c>
    </row>
    <row r="2848" spans="1:13" x14ac:dyDescent="0.45">
      <c r="F2848" s="800" t="s">
        <v>88</v>
      </c>
      <c r="G2848" s="807">
        <f>SUM(G2844:G2846)</f>
        <v>26799928159.110001</v>
      </c>
      <c r="H2848" s="807">
        <f t="shared" ref="H2848:L2848" si="643">SUM(H2844:H2846)</f>
        <v>3677500000</v>
      </c>
      <c r="I2848" s="807"/>
      <c r="J2848" s="807">
        <f t="shared" si="643"/>
        <v>31999928159.112007</v>
      </c>
      <c r="K2848" s="807">
        <f t="shared" si="643"/>
        <v>32999928159.110001</v>
      </c>
      <c r="L2848" s="807">
        <f t="shared" si="643"/>
        <v>33999928159.110001</v>
      </c>
      <c r="M2848" s="806">
        <f t="shared" si="641"/>
        <v>98999784477.332001</v>
      </c>
    </row>
    <row r="2851" spans="1:13" x14ac:dyDescent="0.45">
      <c r="A2851" s="931" t="s">
        <v>0</v>
      </c>
      <c r="B2851" s="931"/>
      <c r="C2851" s="931"/>
      <c r="D2851" s="931"/>
      <c r="E2851" s="931"/>
      <c r="F2851" s="931"/>
      <c r="G2851" s="931"/>
      <c r="H2851" s="931"/>
      <c r="I2851" s="931"/>
      <c r="J2851" s="931"/>
      <c r="K2851" s="931"/>
      <c r="L2851" s="931"/>
      <c r="M2851" s="931"/>
    </row>
    <row r="2852" spans="1:13" x14ac:dyDescent="0.45">
      <c r="A2852" s="930" t="s">
        <v>1429</v>
      </c>
      <c r="B2852" s="930"/>
      <c r="C2852" s="930"/>
      <c r="D2852" s="930"/>
      <c r="E2852" s="930"/>
      <c r="F2852" s="930"/>
      <c r="G2852" s="930"/>
      <c r="H2852" s="930"/>
      <c r="I2852" s="930"/>
      <c r="J2852" s="930"/>
      <c r="K2852" s="930"/>
      <c r="L2852" s="930"/>
      <c r="M2852" s="930"/>
    </row>
    <row r="2853" spans="1:13" ht="74" x14ac:dyDescent="0.45">
      <c r="A2853" s="781" t="s">
        <v>1</v>
      </c>
      <c r="B2853" s="781" t="s">
        <v>2</v>
      </c>
      <c r="C2853" s="781" t="s">
        <v>3</v>
      </c>
      <c r="D2853" s="781" t="s">
        <v>4</v>
      </c>
      <c r="E2853" s="781" t="s">
        <v>5</v>
      </c>
      <c r="F2853" s="783" t="s">
        <v>6</v>
      </c>
      <c r="G2853" s="781" t="s">
        <v>7</v>
      </c>
      <c r="H2853" s="781" t="s">
        <v>8</v>
      </c>
      <c r="I2853" s="781"/>
      <c r="J2853" s="781" t="s">
        <v>9</v>
      </c>
      <c r="K2853" s="781" t="s">
        <v>10</v>
      </c>
      <c r="L2853" s="781" t="s">
        <v>11</v>
      </c>
      <c r="M2853" s="784" t="s">
        <v>12</v>
      </c>
    </row>
    <row r="2854" spans="1:13" x14ac:dyDescent="0.45">
      <c r="A2854" s="790"/>
      <c r="B2854" s="791"/>
      <c r="C2854" s="792"/>
      <c r="D2854" s="792"/>
      <c r="E2854" s="791"/>
      <c r="F2854" s="793"/>
      <c r="G2854" s="311"/>
      <c r="H2854" s="311"/>
      <c r="I2854" s="311"/>
      <c r="J2854" s="311"/>
      <c r="K2854" s="311"/>
      <c r="L2854" s="311"/>
      <c r="M2854" s="81"/>
    </row>
    <row r="2855" spans="1:13" x14ac:dyDescent="0.45">
      <c r="A2855" s="790"/>
      <c r="B2855" s="791"/>
      <c r="C2855" s="792"/>
      <c r="D2855" s="792"/>
      <c r="E2855" s="791"/>
      <c r="F2855" s="793"/>
      <c r="G2855" s="311"/>
      <c r="H2855" s="311"/>
      <c r="I2855" s="311"/>
      <c r="J2855" s="311"/>
      <c r="K2855" s="311"/>
      <c r="L2855" s="311"/>
      <c r="M2855" s="81"/>
    </row>
    <row r="2856" spans="1:13" x14ac:dyDescent="0.45">
      <c r="A2856" s="785">
        <v>2</v>
      </c>
      <c r="B2856" s="786"/>
      <c r="C2856" s="787"/>
      <c r="D2856" s="787"/>
      <c r="E2856" s="786"/>
      <c r="F2856" s="788" t="s">
        <v>18</v>
      </c>
      <c r="G2856" s="358">
        <f>SUM(G2857)</f>
        <v>30000000</v>
      </c>
      <c r="H2856" s="358">
        <f t="shared" ref="H2856:L2857" si="644">SUM(H2857)</f>
        <v>24720000</v>
      </c>
      <c r="I2856" s="358">
        <f t="shared" si="644"/>
        <v>0</v>
      </c>
      <c r="J2856" s="358">
        <f t="shared" si="644"/>
        <v>30000000</v>
      </c>
      <c r="K2856" s="358">
        <f t="shared" si="644"/>
        <v>30000000</v>
      </c>
      <c r="L2856" s="358">
        <f t="shared" si="644"/>
        <v>30000000</v>
      </c>
      <c r="M2856" s="789">
        <f>J2856+K2856+L2856</f>
        <v>90000000</v>
      </c>
    </row>
    <row r="2857" spans="1:13" x14ac:dyDescent="0.45">
      <c r="A2857" s="785">
        <v>22</v>
      </c>
      <c r="B2857" s="786"/>
      <c r="C2857" s="787"/>
      <c r="D2857" s="787"/>
      <c r="E2857" s="786"/>
      <c r="F2857" s="788" t="s">
        <v>26</v>
      </c>
      <c r="G2857" s="358">
        <f>SUM(G2858)</f>
        <v>30000000</v>
      </c>
      <c r="H2857" s="358">
        <f t="shared" si="644"/>
        <v>24720000</v>
      </c>
      <c r="I2857" s="358">
        <f t="shared" si="644"/>
        <v>0</v>
      </c>
      <c r="J2857" s="358">
        <f t="shared" si="644"/>
        <v>30000000</v>
      </c>
      <c r="K2857" s="358">
        <f t="shared" si="644"/>
        <v>30000000</v>
      </c>
      <c r="L2857" s="358">
        <f t="shared" si="644"/>
        <v>30000000</v>
      </c>
      <c r="M2857" s="789">
        <f t="shared" ref="M2857:M2864" si="645">J2857+K2857+L2857</f>
        <v>90000000</v>
      </c>
    </row>
    <row r="2858" spans="1:13" x14ac:dyDescent="0.45">
      <c r="A2858" s="785">
        <v>2202</v>
      </c>
      <c r="B2858" s="786"/>
      <c r="C2858" s="787"/>
      <c r="D2858" s="787"/>
      <c r="E2858" s="786"/>
      <c r="F2858" s="788" t="s">
        <v>27</v>
      </c>
      <c r="G2858" s="358">
        <f>G2859+G2861+G2864+G2866</f>
        <v>30000000</v>
      </c>
      <c r="H2858" s="358">
        <f t="shared" ref="H2858:L2858" si="646">H2859+H2861+H2864+H2866</f>
        <v>24720000</v>
      </c>
      <c r="I2858" s="358">
        <f t="shared" si="646"/>
        <v>0</v>
      </c>
      <c r="J2858" s="358">
        <f>J2859+J2861+J2864+J2866</f>
        <v>30000000</v>
      </c>
      <c r="K2858" s="358">
        <f t="shared" si="646"/>
        <v>30000000</v>
      </c>
      <c r="L2858" s="358">
        <f t="shared" si="646"/>
        <v>30000000</v>
      </c>
      <c r="M2858" s="789">
        <f t="shared" si="645"/>
        <v>90000000</v>
      </c>
    </row>
    <row r="2859" spans="1:13" x14ac:dyDescent="0.45">
      <c r="A2859" s="785">
        <v>220201</v>
      </c>
      <c r="B2859" s="786"/>
      <c r="C2859" s="787"/>
      <c r="D2859" s="787"/>
      <c r="E2859" s="786"/>
      <c r="F2859" s="788" t="s">
        <v>28</v>
      </c>
      <c r="G2859" s="358">
        <f>SUM(G2860:G2860)</f>
        <v>5000000</v>
      </c>
      <c r="H2859" s="358">
        <f>SUM(H2860:H2860)</f>
        <v>3900000</v>
      </c>
      <c r="I2859" s="358"/>
      <c r="J2859" s="358">
        <f>SUM(J2860:J2860)</f>
        <v>8000000</v>
      </c>
      <c r="K2859" s="358">
        <f>SUM(K2860:K2860)</f>
        <v>8000000</v>
      </c>
      <c r="L2859" s="358">
        <f>SUM(L2860:L2860)</f>
        <v>8000000</v>
      </c>
      <c r="M2859" s="789">
        <f t="shared" si="645"/>
        <v>24000000</v>
      </c>
    </row>
    <row r="2860" spans="1:13" x14ac:dyDescent="0.45">
      <c r="A2860" s="790">
        <v>22020102</v>
      </c>
      <c r="B2860" s="791"/>
      <c r="C2860" s="792"/>
      <c r="D2860" s="792"/>
      <c r="E2860" s="791"/>
      <c r="F2860" s="793" t="s">
        <v>30</v>
      </c>
      <c r="G2860" s="311">
        <v>5000000</v>
      </c>
      <c r="H2860" s="311">
        <v>3900000</v>
      </c>
      <c r="I2860" s="311"/>
      <c r="J2860" s="311">
        <v>8000000</v>
      </c>
      <c r="K2860" s="311">
        <v>8000000</v>
      </c>
      <c r="L2860" s="311">
        <v>8000000</v>
      </c>
      <c r="M2860" s="789">
        <f t="shared" si="645"/>
        <v>24000000</v>
      </c>
    </row>
    <row r="2861" spans="1:13" x14ac:dyDescent="0.45">
      <c r="A2861" s="785">
        <v>220203</v>
      </c>
      <c r="B2861" s="786"/>
      <c r="C2861" s="787"/>
      <c r="D2861" s="787"/>
      <c r="E2861" s="786"/>
      <c r="F2861" s="788" t="s">
        <v>37</v>
      </c>
      <c r="G2861" s="358">
        <f>SUM(G2862:G2863)</f>
        <v>25000000</v>
      </c>
      <c r="H2861" s="358">
        <f>SUM(H2862:H2863)</f>
        <v>20820000</v>
      </c>
      <c r="I2861" s="358"/>
      <c r="J2861" s="358">
        <f>SUM(J2862:J2863)</f>
        <v>10000000</v>
      </c>
      <c r="K2861" s="358">
        <f>SUM(K2862:K2863)</f>
        <v>10000000</v>
      </c>
      <c r="L2861" s="358">
        <f>SUM(L2862:L2863)</f>
        <v>10000000</v>
      </c>
      <c r="M2861" s="789">
        <f t="shared" si="645"/>
        <v>30000000</v>
      </c>
    </row>
    <row r="2862" spans="1:13" ht="37" x14ac:dyDescent="0.45">
      <c r="A2862" s="790">
        <v>22020301</v>
      </c>
      <c r="B2862" s="791"/>
      <c r="C2862" s="792"/>
      <c r="D2862" s="792"/>
      <c r="E2862" s="791"/>
      <c r="F2862" s="793" t="s">
        <v>38</v>
      </c>
      <c r="G2862" s="311">
        <v>10000000</v>
      </c>
      <c r="H2862" s="311">
        <v>8900000</v>
      </c>
      <c r="I2862" s="311"/>
      <c r="J2862" s="311">
        <v>10000000</v>
      </c>
      <c r="K2862" s="311">
        <v>10000000</v>
      </c>
      <c r="L2862" s="311">
        <v>10000000</v>
      </c>
      <c r="M2862" s="789">
        <f t="shared" si="645"/>
        <v>30000000</v>
      </c>
    </row>
    <row r="2863" spans="1:13" x14ac:dyDescent="0.45">
      <c r="A2863" s="790">
        <v>22020305</v>
      </c>
      <c r="B2863" s="791"/>
      <c r="C2863" s="792"/>
      <c r="D2863" s="792"/>
      <c r="E2863" s="791"/>
      <c r="F2863" s="793" t="s">
        <v>41</v>
      </c>
      <c r="G2863" s="311">
        <v>15000000</v>
      </c>
      <c r="H2863" s="311">
        <v>11920000</v>
      </c>
      <c r="I2863" s="311"/>
      <c r="J2863" s="311"/>
      <c r="K2863" s="311"/>
      <c r="L2863" s="311"/>
      <c r="M2863" s="789">
        <f t="shared" si="645"/>
        <v>0</v>
      </c>
    </row>
    <row r="2864" spans="1:13" x14ac:dyDescent="0.45">
      <c r="A2864" s="785">
        <v>220204</v>
      </c>
      <c r="B2864" s="786"/>
      <c r="C2864" s="787"/>
      <c r="D2864" s="787"/>
      <c r="E2864" s="786"/>
      <c r="F2864" s="788" t="s">
        <v>42</v>
      </c>
      <c r="G2864" s="358">
        <f>SUM(G2865:G2865)</f>
        <v>0</v>
      </c>
      <c r="H2864" s="358">
        <f>SUM(H2865:H2865)</f>
        <v>0</v>
      </c>
      <c r="I2864" s="358"/>
      <c r="J2864" s="358">
        <f>SUM(J2865:J2865)</f>
        <v>5000000</v>
      </c>
      <c r="K2864" s="358">
        <f>SUM(K2865:K2865)</f>
        <v>5000000</v>
      </c>
      <c r="L2864" s="358">
        <f>SUM(L2865:L2865)</f>
        <v>5000000</v>
      </c>
      <c r="M2864" s="789">
        <f t="shared" si="645"/>
        <v>15000000</v>
      </c>
    </row>
    <row r="2865" spans="1:13" x14ac:dyDescent="0.45">
      <c r="A2865" s="790">
        <v>22020406</v>
      </c>
      <c r="B2865" s="791"/>
      <c r="C2865" s="792"/>
      <c r="D2865" s="792"/>
      <c r="E2865" s="791"/>
      <c r="F2865" s="793" t="s">
        <v>48</v>
      </c>
      <c r="H2865" s="311"/>
      <c r="I2865" s="311"/>
      <c r="J2865" s="311">
        <v>5000000</v>
      </c>
      <c r="K2865" s="311">
        <v>5000000</v>
      </c>
      <c r="L2865" s="311">
        <v>5000000</v>
      </c>
      <c r="M2865" s="789" t="e">
        <f>#REF!+K2865+L2865</f>
        <v>#REF!</v>
      </c>
    </row>
    <row r="2866" spans="1:13" x14ac:dyDescent="0.45">
      <c r="A2866" s="785">
        <v>220210</v>
      </c>
      <c r="B2866" s="786"/>
      <c r="C2866" s="787"/>
      <c r="D2866" s="787"/>
      <c r="E2866" s="786"/>
      <c r="F2866" s="788" t="s">
        <v>57</v>
      </c>
      <c r="G2866" s="358">
        <f>SUM(G2867:G2867)</f>
        <v>0</v>
      </c>
      <c r="H2866" s="358">
        <f>SUM(H2867:H2867)</f>
        <v>0</v>
      </c>
      <c r="I2866" s="358"/>
      <c r="J2866" s="358">
        <f>SUM(J2867:J2867)</f>
        <v>7000000</v>
      </c>
      <c r="K2866" s="358">
        <f>SUM(K2867:K2867)</f>
        <v>7000000</v>
      </c>
      <c r="L2866" s="358">
        <f>SUM(L2867:L2867)</f>
        <v>7000000</v>
      </c>
      <c r="M2866" s="789">
        <f t="shared" ref="M2866:M2867" si="647">J2866+K2866+L2866</f>
        <v>21000000</v>
      </c>
    </row>
    <row r="2867" spans="1:13" x14ac:dyDescent="0.45">
      <c r="A2867" s="790">
        <v>22021007</v>
      </c>
      <c r="B2867" s="791"/>
      <c r="C2867" s="792"/>
      <c r="D2867" s="792"/>
      <c r="E2867" s="791"/>
      <c r="F2867" s="793" t="s">
        <v>63</v>
      </c>
      <c r="G2867" s="311"/>
      <c r="H2867" s="311"/>
      <c r="I2867" s="311"/>
      <c r="J2867" s="311">
        <v>7000000</v>
      </c>
      <c r="K2867" s="311">
        <v>7000000</v>
      </c>
      <c r="L2867" s="311">
        <v>7000000</v>
      </c>
      <c r="M2867" s="789">
        <f t="shared" si="647"/>
        <v>21000000</v>
      </c>
    </row>
    <row r="2868" spans="1:13" x14ac:dyDescent="0.45">
      <c r="F2868" s="796" t="s">
        <v>85</v>
      </c>
      <c r="G2868" s="795"/>
      <c r="H2868" s="795"/>
      <c r="I2868" s="797"/>
      <c r="J2868" s="795"/>
      <c r="K2868" s="795"/>
      <c r="L2868" s="795"/>
      <c r="M2868" s="798"/>
    </row>
    <row r="2869" spans="1:13" x14ac:dyDescent="0.45">
      <c r="F2869" s="800"/>
      <c r="G2869" s="801"/>
      <c r="H2869" s="802"/>
      <c r="I2869" s="797"/>
      <c r="J2869" s="803"/>
      <c r="K2869" s="803"/>
      <c r="L2869" s="803"/>
      <c r="M2869" s="804"/>
    </row>
    <row r="2870" spans="1:13" x14ac:dyDescent="0.45">
      <c r="F2870" s="800" t="s">
        <v>86</v>
      </c>
      <c r="G2870" s="805"/>
      <c r="H2870" s="805"/>
      <c r="I2870" s="805"/>
      <c r="J2870" s="805"/>
      <c r="K2870" s="805"/>
      <c r="L2870" s="805"/>
      <c r="M2870" s="806">
        <f>SUM(J2870:L2870)</f>
        <v>0</v>
      </c>
    </row>
    <row r="2871" spans="1:13" x14ac:dyDescent="0.45">
      <c r="F2871" s="800" t="s">
        <v>87</v>
      </c>
      <c r="G2871" s="805">
        <f>SUM(G2857)</f>
        <v>30000000</v>
      </c>
      <c r="H2871" s="805">
        <f t="shared" ref="H2871:L2871" si="648">SUM(H2857)</f>
        <v>24720000</v>
      </c>
      <c r="I2871" s="805">
        <f t="shared" si="648"/>
        <v>0</v>
      </c>
      <c r="J2871" s="805">
        <f t="shared" si="648"/>
        <v>30000000</v>
      </c>
      <c r="K2871" s="805">
        <f t="shared" si="648"/>
        <v>30000000</v>
      </c>
      <c r="L2871" s="805">
        <f t="shared" si="648"/>
        <v>30000000</v>
      </c>
      <c r="M2871" s="806">
        <f t="shared" ref="M2871:M2874" si="649">SUM(J2871:L2871)</f>
        <v>90000000</v>
      </c>
    </row>
    <row r="2872" spans="1:13" x14ac:dyDescent="0.45">
      <c r="F2872" s="800" t="s">
        <v>69</v>
      </c>
      <c r="G2872" s="805"/>
      <c r="H2872" s="805"/>
      <c r="I2872" s="805"/>
      <c r="J2872" s="805"/>
      <c r="K2872" s="805"/>
      <c r="L2872" s="805"/>
      <c r="M2872" s="806">
        <f t="shared" si="649"/>
        <v>0</v>
      </c>
    </row>
    <row r="2873" spans="1:13" x14ac:dyDescent="0.45">
      <c r="F2873" s="800"/>
      <c r="G2873" s="805"/>
      <c r="H2873" s="805"/>
      <c r="I2873" s="805"/>
      <c r="J2873" s="805"/>
      <c r="K2873" s="805"/>
      <c r="L2873" s="805"/>
      <c r="M2873" s="806">
        <f t="shared" si="649"/>
        <v>0</v>
      </c>
    </row>
    <row r="2874" spans="1:13" x14ac:dyDescent="0.45">
      <c r="F2874" s="800" t="s">
        <v>88</v>
      </c>
      <c r="G2874" s="807">
        <f>SUM(G2870:G2872)</f>
        <v>30000000</v>
      </c>
      <c r="H2874" s="807">
        <f t="shared" ref="H2874:L2874" si="650">SUM(H2870:H2872)</f>
        <v>24720000</v>
      </c>
      <c r="I2874" s="807"/>
      <c r="J2874" s="807">
        <f t="shared" si="650"/>
        <v>30000000</v>
      </c>
      <c r="K2874" s="807">
        <f t="shared" si="650"/>
        <v>30000000</v>
      </c>
      <c r="L2874" s="807">
        <f t="shared" si="650"/>
        <v>30000000</v>
      </c>
      <c r="M2874" s="806">
        <f t="shared" si="649"/>
        <v>90000000</v>
      </c>
    </row>
    <row r="2877" spans="1:13" x14ac:dyDescent="0.45">
      <c r="A2877" s="931" t="s">
        <v>0</v>
      </c>
      <c r="B2877" s="931"/>
      <c r="C2877" s="931"/>
      <c r="D2877" s="931"/>
      <c r="E2877" s="931"/>
      <c r="F2877" s="931"/>
      <c r="G2877" s="931"/>
      <c r="H2877" s="931"/>
      <c r="I2877" s="931"/>
      <c r="J2877" s="931"/>
      <c r="K2877" s="931"/>
      <c r="L2877" s="931"/>
      <c r="M2877" s="931"/>
    </row>
    <row r="2878" spans="1:13" x14ac:dyDescent="0.45">
      <c r="A2878" s="930" t="s">
        <v>1430</v>
      </c>
      <c r="B2878" s="930"/>
      <c r="C2878" s="930"/>
      <c r="D2878" s="930"/>
      <c r="E2878" s="930"/>
      <c r="F2878" s="930"/>
      <c r="G2878" s="930"/>
      <c r="H2878" s="930"/>
      <c r="I2878" s="930"/>
      <c r="J2878" s="930"/>
      <c r="K2878" s="930"/>
      <c r="L2878" s="930"/>
      <c r="M2878" s="930"/>
    </row>
    <row r="2879" spans="1:13" ht="74" x14ac:dyDescent="0.45">
      <c r="A2879" s="781" t="s">
        <v>1</v>
      </c>
      <c r="B2879" s="781" t="s">
        <v>2</v>
      </c>
      <c r="C2879" s="781" t="s">
        <v>3</v>
      </c>
      <c r="D2879" s="781" t="s">
        <v>4</v>
      </c>
      <c r="E2879" s="781" t="s">
        <v>5</v>
      </c>
      <c r="F2879" s="783" t="s">
        <v>6</v>
      </c>
      <c r="G2879" s="781" t="s">
        <v>7</v>
      </c>
      <c r="H2879" s="781" t="s">
        <v>8</v>
      </c>
      <c r="I2879" s="781"/>
      <c r="J2879" s="781" t="s">
        <v>9</v>
      </c>
      <c r="K2879" s="781" t="s">
        <v>10</v>
      </c>
      <c r="L2879" s="781" t="s">
        <v>11</v>
      </c>
      <c r="M2879" s="784" t="s">
        <v>12</v>
      </c>
    </row>
    <row r="2880" spans="1:13" x14ac:dyDescent="0.45">
      <c r="A2880" s="790"/>
      <c r="B2880" s="791"/>
      <c r="C2880" s="792"/>
      <c r="D2880" s="792"/>
      <c r="E2880" s="791"/>
      <c r="F2880" s="793"/>
      <c r="G2880" s="311"/>
      <c r="H2880" s="311"/>
      <c r="I2880" s="311"/>
      <c r="J2880" s="311"/>
      <c r="K2880" s="311"/>
      <c r="L2880" s="311"/>
      <c r="M2880" s="81"/>
    </row>
    <row r="2881" spans="1:13" x14ac:dyDescent="0.45">
      <c r="A2881" s="785">
        <v>2</v>
      </c>
      <c r="B2881" s="786"/>
      <c r="C2881" s="787"/>
      <c r="D2881" s="787"/>
      <c r="E2881" s="786"/>
      <c r="F2881" s="788" t="s">
        <v>18</v>
      </c>
      <c r="G2881" s="358">
        <f>G2882</f>
        <v>230000000</v>
      </c>
      <c r="H2881" s="358">
        <f t="shared" ref="H2881:L2881" si="651">H2882</f>
        <v>232970000</v>
      </c>
      <c r="I2881" s="358">
        <f t="shared" si="651"/>
        <v>0</v>
      </c>
      <c r="J2881" s="358">
        <f t="shared" si="651"/>
        <v>250000000</v>
      </c>
      <c r="K2881" s="358">
        <f t="shared" si="651"/>
        <v>250000000</v>
      </c>
      <c r="L2881" s="358">
        <f t="shared" si="651"/>
        <v>250000000</v>
      </c>
      <c r="M2881" s="789">
        <f>J2881+K2881+L2881</f>
        <v>750000000</v>
      </c>
    </row>
    <row r="2882" spans="1:13" x14ac:dyDescent="0.45">
      <c r="A2882" s="785">
        <v>22</v>
      </c>
      <c r="B2882" s="786"/>
      <c r="C2882" s="787"/>
      <c r="D2882" s="787"/>
      <c r="E2882" s="786"/>
      <c r="F2882" s="788" t="s">
        <v>26</v>
      </c>
      <c r="G2882" s="358">
        <f>SUM(G2883)</f>
        <v>230000000</v>
      </c>
      <c r="H2882" s="358">
        <f t="shared" ref="H2882:L2882" si="652">SUM(H2883)</f>
        <v>232970000</v>
      </c>
      <c r="I2882" s="358">
        <f t="shared" si="652"/>
        <v>0</v>
      </c>
      <c r="J2882" s="358">
        <f t="shared" si="652"/>
        <v>250000000</v>
      </c>
      <c r="K2882" s="358">
        <f t="shared" si="652"/>
        <v>250000000</v>
      </c>
      <c r="L2882" s="358">
        <f t="shared" si="652"/>
        <v>250000000</v>
      </c>
      <c r="M2882" s="789">
        <f t="shared" ref="M2882:M2897" si="653">J2882+K2882+L2882</f>
        <v>750000000</v>
      </c>
    </row>
    <row r="2883" spans="1:13" x14ac:dyDescent="0.45">
      <c r="A2883" s="785">
        <v>2202</v>
      </c>
      <c r="B2883" s="786"/>
      <c r="C2883" s="787"/>
      <c r="D2883" s="787"/>
      <c r="E2883" s="786"/>
      <c r="F2883" s="788" t="s">
        <v>27</v>
      </c>
      <c r="G2883" s="358">
        <f>G2884+G2888+G2892+G2895</f>
        <v>230000000</v>
      </c>
      <c r="H2883" s="358">
        <f t="shared" ref="H2883:L2883" si="654">H2884+H2888+H2892+H2895</f>
        <v>232970000</v>
      </c>
      <c r="I2883" s="358">
        <f t="shared" si="654"/>
        <v>0</v>
      </c>
      <c r="J2883" s="358">
        <f t="shared" si="654"/>
        <v>250000000</v>
      </c>
      <c r="K2883" s="358">
        <f t="shared" si="654"/>
        <v>250000000</v>
      </c>
      <c r="L2883" s="358">
        <f t="shared" si="654"/>
        <v>250000000</v>
      </c>
      <c r="M2883" s="789">
        <f t="shared" si="653"/>
        <v>750000000</v>
      </c>
    </row>
    <row r="2884" spans="1:13" x14ac:dyDescent="0.45">
      <c r="A2884" s="785">
        <v>220203</v>
      </c>
      <c r="B2884" s="786"/>
      <c r="C2884" s="787"/>
      <c r="D2884" s="787"/>
      <c r="E2884" s="786"/>
      <c r="F2884" s="788" t="s">
        <v>37</v>
      </c>
      <c r="G2884" s="358">
        <f>SUM(G2885:G2887)</f>
        <v>70000000</v>
      </c>
      <c r="H2884" s="358">
        <f>SUM(H2885:H2887)</f>
        <v>65970000</v>
      </c>
      <c r="I2884" s="358"/>
      <c r="J2884" s="358">
        <f>SUM(J2885:J2887)</f>
        <v>70000000</v>
      </c>
      <c r="K2884" s="358">
        <f>SUM(K2885:K2887)</f>
        <v>70000000</v>
      </c>
      <c r="L2884" s="358">
        <f>SUM(L2885:L2887)</f>
        <v>70000000</v>
      </c>
      <c r="M2884" s="789">
        <f t="shared" si="653"/>
        <v>210000000</v>
      </c>
    </row>
    <row r="2885" spans="1:13" ht="37" x14ac:dyDescent="0.45">
      <c r="A2885" s="790">
        <v>22020301</v>
      </c>
      <c r="B2885" s="791"/>
      <c r="C2885" s="792"/>
      <c r="D2885" s="792"/>
      <c r="E2885" s="791"/>
      <c r="F2885" s="793" t="s">
        <v>38</v>
      </c>
      <c r="G2885" s="311">
        <v>40000000</v>
      </c>
      <c r="H2885" s="311">
        <v>38000000</v>
      </c>
      <c r="I2885" s="311"/>
      <c r="J2885" s="311">
        <v>40000000</v>
      </c>
      <c r="K2885" s="311">
        <v>40000000</v>
      </c>
      <c r="L2885" s="311">
        <v>40000000</v>
      </c>
      <c r="M2885" s="789">
        <f t="shared" si="653"/>
        <v>120000000</v>
      </c>
    </row>
    <row r="2886" spans="1:13" x14ac:dyDescent="0.45">
      <c r="A2886" s="790">
        <v>22020305</v>
      </c>
      <c r="B2886" s="791"/>
      <c r="C2886" s="792"/>
      <c r="D2886" s="792"/>
      <c r="E2886" s="791"/>
      <c r="F2886" s="793" t="s">
        <v>41</v>
      </c>
      <c r="G2886" s="311">
        <v>20000000</v>
      </c>
      <c r="H2886" s="311">
        <v>18670000</v>
      </c>
      <c r="I2886" s="311"/>
      <c r="J2886" s="311">
        <v>20000000</v>
      </c>
      <c r="K2886" s="311">
        <v>20000000</v>
      </c>
      <c r="L2886" s="311">
        <v>20000000</v>
      </c>
      <c r="M2886" s="789">
        <f t="shared" si="653"/>
        <v>60000000</v>
      </c>
    </row>
    <row r="2887" spans="1:13" x14ac:dyDescent="0.45">
      <c r="A2887" s="790">
        <v>22020306</v>
      </c>
      <c r="B2887" s="791"/>
      <c r="C2887" s="792"/>
      <c r="D2887" s="792"/>
      <c r="E2887" s="791"/>
      <c r="F2887" s="793" t="s">
        <v>314</v>
      </c>
      <c r="G2887" s="311">
        <v>10000000</v>
      </c>
      <c r="H2887" s="311">
        <v>9300000</v>
      </c>
      <c r="I2887" s="311"/>
      <c r="J2887" s="311">
        <v>10000000</v>
      </c>
      <c r="K2887" s="311">
        <v>10000000</v>
      </c>
      <c r="L2887" s="311">
        <v>10000000</v>
      </c>
      <c r="M2887" s="789">
        <f t="shared" si="653"/>
        <v>30000000</v>
      </c>
    </row>
    <row r="2888" spans="1:13" x14ac:dyDescent="0.45">
      <c r="A2888" s="785">
        <v>220204</v>
      </c>
      <c r="B2888" s="786"/>
      <c r="C2888" s="787"/>
      <c r="D2888" s="787"/>
      <c r="E2888" s="786"/>
      <c r="F2888" s="788" t="s">
        <v>42</v>
      </c>
      <c r="G2888" s="358">
        <f>SUM(G2889:G2891)</f>
        <v>20000000</v>
      </c>
      <c r="H2888" s="358">
        <f>SUM(H2889:H2891)</f>
        <v>19700000</v>
      </c>
      <c r="I2888" s="358"/>
      <c r="J2888" s="358">
        <f>SUM(J2889:J2891)</f>
        <v>20000000</v>
      </c>
      <c r="K2888" s="358">
        <f>SUM(K2889:K2891)</f>
        <v>20000000</v>
      </c>
      <c r="L2888" s="358">
        <f>SUM(L2889:L2891)</f>
        <v>20000000</v>
      </c>
      <c r="M2888" s="789">
        <f t="shared" si="653"/>
        <v>60000000</v>
      </c>
    </row>
    <row r="2889" spans="1:13" ht="37" x14ac:dyDescent="0.45">
      <c r="A2889" s="790">
        <v>22020401</v>
      </c>
      <c r="B2889" s="791"/>
      <c r="C2889" s="792"/>
      <c r="D2889" s="792"/>
      <c r="E2889" s="791"/>
      <c r="F2889" s="793" t="s">
        <v>43</v>
      </c>
      <c r="G2889" s="311">
        <v>5000000</v>
      </c>
      <c r="H2889" s="311">
        <v>4700000</v>
      </c>
      <c r="I2889" s="311"/>
      <c r="J2889" s="311">
        <v>5000000</v>
      </c>
      <c r="K2889" s="311">
        <v>5000000</v>
      </c>
      <c r="L2889" s="311">
        <v>5000000</v>
      </c>
      <c r="M2889" s="789">
        <f t="shared" si="653"/>
        <v>15000000</v>
      </c>
    </row>
    <row r="2890" spans="1:13" x14ac:dyDescent="0.45">
      <c r="A2890" s="790">
        <v>22020402</v>
      </c>
      <c r="B2890" s="791"/>
      <c r="C2890" s="792"/>
      <c r="D2890" s="792"/>
      <c r="E2890" s="791"/>
      <c r="F2890" s="793" t="s">
        <v>44</v>
      </c>
      <c r="G2890" s="311">
        <v>10000000</v>
      </c>
      <c r="H2890" s="311">
        <v>10000000</v>
      </c>
      <c r="I2890" s="311"/>
      <c r="J2890" s="311">
        <v>10000000</v>
      </c>
      <c r="K2890" s="311">
        <v>10000000</v>
      </c>
      <c r="L2890" s="311">
        <v>10000000</v>
      </c>
      <c r="M2890" s="789">
        <f t="shared" si="653"/>
        <v>30000000</v>
      </c>
    </row>
    <row r="2891" spans="1:13" x14ac:dyDescent="0.45">
      <c r="A2891" s="790">
        <v>22020406</v>
      </c>
      <c r="B2891" s="791"/>
      <c r="C2891" s="792"/>
      <c r="D2891" s="792"/>
      <c r="E2891" s="791"/>
      <c r="F2891" s="793" t="s">
        <v>48</v>
      </c>
      <c r="G2891" s="311">
        <v>5000000</v>
      </c>
      <c r="H2891" s="311">
        <v>5000000</v>
      </c>
      <c r="I2891" s="311"/>
      <c r="J2891" s="311">
        <v>5000000</v>
      </c>
      <c r="K2891" s="311">
        <v>5000000</v>
      </c>
      <c r="L2891" s="311">
        <v>5000000</v>
      </c>
      <c r="M2891" s="789">
        <f t="shared" si="653"/>
        <v>15000000</v>
      </c>
    </row>
    <row r="2892" spans="1:13" x14ac:dyDescent="0.45">
      <c r="A2892" s="785">
        <v>220208</v>
      </c>
      <c r="B2892" s="786"/>
      <c r="C2892" s="787"/>
      <c r="D2892" s="787"/>
      <c r="E2892" s="786"/>
      <c r="F2892" s="788" t="s">
        <v>54</v>
      </c>
      <c r="G2892" s="358">
        <f>SUM(G2893:G2894)</f>
        <v>20000000</v>
      </c>
      <c r="H2892" s="358">
        <f>SUM(H2893:H2894)</f>
        <v>8300000</v>
      </c>
      <c r="I2892" s="358"/>
      <c r="J2892" s="358">
        <f>SUM(J2893:J2894)</f>
        <v>10000000</v>
      </c>
      <c r="K2892" s="358">
        <f>SUM(K2893:K2894)</f>
        <v>10000000</v>
      </c>
      <c r="L2892" s="358">
        <f>SUM(L2893:L2894)</f>
        <v>10000000</v>
      </c>
      <c r="M2892" s="789">
        <f t="shared" si="653"/>
        <v>30000000</v>
      </c>
    </row>
    <row r="2893" spans="1:13" x14ac:dyDescent="0.45">
      <c r="A2893" s="790">
        <v>22020801</v>
      </c>
      <c r="B2893" s="791"/>
      <c r="C2893" s="792"/>
      <c r="D2893" s="792"/>
      <c r="E2893" s="791"/>
      <c r="F2893" s="793" t="s">
        <v>55</v>
      </c>
      <c r="G2893" s="311">
        <v>10000000</v>
      </c>
      <c r="H2893" s="311">
        <v>4500000</v>
      </c>
      <c r="I2893" s="311"/>
      <c r="J2893" s="311">
        <v>5000000</v>
      </c>
      <c r="K2893" s="311">
        <v>5000000</v>
      </c>
      <c r="L2893" s="311">
        <v>5000000</v>
      </c>
      <c r="M2893" s="789">
        <f t="shared" si="653"/>
        <v>15000000</v>
      </c>
    </row>
    <row r="2894" spans="1:13" x14ac:dyDescent="0.45">
      <c r="A2894" s="790">
        <v>22020803</v>
      </c>
      <c r="B2894" s="791"/>
      <c r="C2894" s="792"/>
      <c r="D2894" s="792"/>
      <c r="E2894" s="791"/>
      <c r="F2894" s="793" t="s">
        <v>56</v>
      </c>
      <c r="G2894" s="311">
        <v>10000000</v>
      </c>
      <c r="H2894" s="311">
        <v>3800000</v>
      </c>
      <c r="I2894" s="311"/>
      <c r="J2894" s="311">
        <v>5000000</v>
      </c>
      <c r="K2894" s="311">
        <v>5000000</v>
      </c>
      <c r="L2894" s="311">
        <v>5000000</v>
      </c>
      <c r="M2894" s="789">
        <f t="shared" si="653"/>
        <v>15000000</v>
      </c>
    </row>
    <row r="2895" spans="1:13" x14ac:dyDescent="0.45">
      <c r="A2895" s="785">
        <v>220210</v>
      </c>
      <c r="B2895" s="786"/>
      <c r="C2895" s="787"/>
      <c r="D2895" s="787"/>
      <c r="E2895" s="786"/>
      <c r="F2895" s="788" t="s">
        <v>57</v>
      </c>
      <c r="G2895" s="358">
        <f>SUM(G2896:G2897)</f>
        <v>120000000</v>
      </c>
      <c r="H2895" s="358">
        <f>SUM(H2896:H2897)</f>
        <v>139000000</v>
      </c>
      <c r="I2895" s="358"/>
      <c r="J2895" s="358">
        <f>SUM(J2896:J2897)</f>
        <v>150000000</v>
      </c>
      <c r="K2895" s="358">
        <f>SUM(K2896:K2897)</f>
        <v>150000000</v>
      </c>
      <c r="L2895" s="358">
        <f>SUM(L2896:L2897)</f>
        <v>150000000</v>
      </c>
      <c r="M2895" s="789">
        <f t="shared" si="653"/>
        <v>450000000</v>
      </c>
    </row>
    <row r="2896" spans="1:13" x14ac:dyDescent="0.45">
      <c r="A2896" s="790">
        <v>22021001</v>
      </c>
      <c r="B2896" s="791"/>
      <c r="C2896" s="792"/>
      <c r="D2896" s="792"/>
      <c r="E2896" s="791"/>
      <c r="F2896" s="793" t="s">
        <v>58</v>
      </c>
      <c r="G2896" s="311">
        <v>20000000</v>
      </c>
      <c r="H2896" s="311">
        <v>19000000</v>
      </c>
      <c r="I2896" s="311"/>
      <c r="J2896" s="311">
        <v>20000000</v>
      </c>
      <c r="K2896" s="311">
        <v>20000000</v>
      </c>
      <c r="L2896" s="311">
        <v>20000000</v>
      </c>
      <c r="M2896" s="789">
        <f t="shared" si="653"/>
        <v>60000000</v>
      </c>
    </row>
    <row r="2897" spans="1:13" x14ac:dyDescent="0.45">
      <c r="A2897" s="790">
        <v>22021002</v>
      </c>
      <c r="B2897" s="791"/>
      <c r="C2897" s="792"/>
      <c r="D2897" s="792"/>
      <c r="E2897" s="791"/>
      <c r="F2897" s="793" t="s">
        <v>59</v>
      </c>
      <c r="G2897" s="311">
        <v>100000000</v>
      </c>
      <c r="H2897" s="311">
        <v>120000000</v>
      </c>
      <c r="I2897" s="311"/>
      <c r="J2897" s="311">
        <v>130000000</v>
      </c>
      <c r="K2897" s="311">
        <v>130000000</v>
      </c>
      <c r="L2897" s="311">
        <v>130000000</v>
      </c>
      <c r="M2897" s="789">
        <f t="shared" si="653"/>
        <v>390000000</v>
      </c>
    </row>
    <row r="2898" spans="1:13" x14ac:dyDescent="0.45">
      <c r="F2898" s="817" t="s">
        <v>85</v>
      </c>
    </row>
    <row r="2899" spans="1:13" x14ac:dyDescent="0.45">
      <c r="F2899" s="810" t="s">
        <v>86</v>
      </c>
      <c r="G2899" s="819"/>
      <c r="H2899" s="819"/>
      <c r="I2899" s="819"/>
      <c r="J2899" s="819"/>
      <c r="K2899" s="819"/>
      <c r="L2899" s="819"/>
      <c r="M2899" s="820">
        <f>SUM(J2899:L2899)</f>
        <v>0</v>
      </c>
    </row>
    <row r="2900" spans="1:13" x14ac:dyDescent="0.45">
      <c r="F2900" s="810" t="s">
        <v>87</v>
      </c>
      <c r="G2900" s="819">
        <f>SUM(G2883)</f>
        <v>230000000</v>
      </c>
      <c r="H2900" s="819">
        <f t="shared" ref="H2900:L2900" si="655">SUM(H2883)</f>
        <v>232970000</v>
      </c>
      <c r="I2900" s="819"/>
      <c r="J2900" s="819">
        <f t="shared" si="655"/>
        <v>250000000</v>
      </c>
      <c r="K2900" s="819">
        <f t="shared" si="655"/>
        <v>250000000</v>
      </c>
      <c r="L2900" s="819">
        <f t="shared" si="655"/>
        <v>250000000</v>
      </c>
      <c r="M2900" s="820">
        <f>SUM(J2900:L2900)</f>
        <v>750000000</v>
      </c>
    </row>
    <row r="2901" spans="1:13" x14ac:dyDescent="0.45">
      <c r="F2901" s="810" t="s">
        <v>69</v>
      </c>
      <c r="G2901" s="819"/>
      <c r="H2901" s="819"/>
      <c r="I2901" s="819"/>
      <c r="J2901" s="819"/>
      <c r="K2901" s="819"/>
      <c r="L2901" s="819"/>
      <c r="M2901" s="820">
        <f>SUM(J2901:L2901)</f>
        <v>0</v>
      </c>
    </row>
    <row r="2902" spans="1:13" x14ac:dyDescent="0.45">
      <c r="F2902" s="810"/>
      <c r="G2902" s="797"/>
      <c r="H2902" s="797"/>
      <c r="I2902" s="797"/>
      <c r="J2902" s="797"/>
      <c r="K2902" s="797"/>
      <c r="L2902" s="797"/>
      <c r="M2902" s="821"/>
    </row>
    <row r="2903" spans="1:13" x14ac:dyDescent="0.45">
      <c r="F2903" s="810" t="s">
        <v>88</v>
      </c>
      <c r="G2903" s="822">
        <f>SUM(G2899:G2902)</f>
        <v>230000000</v>
      </c>
      <c r="H2903" s="822">
        <f t="shared" ref="H2903:L2903" si="656">SUM(H2899:H2902)</f>
        <v>232970000</v>
      </c>
      <c r="I2903" s="822"/>
      <c r="J2903" s="822">
        <f t="shared" si="656"/>
        <v>250000000</v>
      </c>
      <c r="K2903" s="822">
        <f t="shared" si="656"/>
        <v>250000000</v>
      </c>
      <c r="L2903" s="822">
        <f t="shared" si="656"/>
        <v>250000000</v>
      </c>
      <c r="M2903" s="823">
        <f>SUM(M2899:M2902)</f>
        <v>750000000</v>
      </c>
    </row>
    <row r="2906" spans="1:13" x14ac:dyDescent="0.45">
      <c r="A2906" s="931" t="s">
        <v>0</v>
      </c>
      <c r="B2906" s="931"/>
      <c r="C2906" s="931"/>
      <c r="D2906" s="931"/>
      <c r="E2906" s="931"/>
      <c r="F2906" s="931"/>
      <c r="G2906" s="931"/>
      <c r="H2906" s="931"/>
      <c r="I2906" s="931"/>
      <c r="J2906" s="931"/>
      <c r="K2906" s="931"/>
      <c r="L2906" s="931"/>
      <c r="M2906" s="931"/>
    </row>
    <row r="2907" spans="1:13" x14ac:dyDescent="0.45">
      <c r="A2907" s="930" t="s">
        <v>1431</v>
      </c>
      <c r="B2907" s="930"/>
      <c r="C2907" s="930"/>
      <c r="D2907" s="930"/>
      <c r="E2907" s="930"/>
      <c r="F2907" s="930"/>
      <c r="G2907" s="930"/>
      <c r="H2907" s="930"/>
      <c r="I2907" s="930"/>
      <c r="J2907" s="930"/>
      <c r="K2907" s="930"/>
      <c r="L2907" s="930"/>
      <c r="M2907" s="930"/>
    </row>
    <row r="2908" spans="1:13" ht="74" x14ac:dyDescent="0.45">
      <c r="A2908" s="781" t="s">
        <v>1</v>
      </c>
      <c r="B2908" s="781" t="s">
        <v>2</v>
      </c>
      <c r="C2908" s="781" t="s">
        <v>3</v>
      </c>
      <c r="D2908" s="781" t="s">
        <v>4</v>
      </c>
      <c r="E2908" s="781" t="s">
        <v>5</v>
      </c>
      <c r="F2908" s="783" t="s">
        <v>6</v>
      </c>
      <c r="G2908" s="781" t="s">
        <v>7</v>
      </c>
      <c r="H2908" s="781" t="s">
        <v>8</v>
      </c>
      <c r="I2908" s="781"/>
      <c r="J2908" s="781" t="s">
        <v>9</v>
      </c>
      <c r="K2908" s="781" t="s">
        <v>10</v>
      </c>
      <c r="L2908" s="781" t="s">
        <v>11</v>
      </c>
      <c r="M2908" s="784" t="s">
        <v>12</v>
      </c>
    </row>
    <row r="2909" spans="1:13" x14ac:dyDescent="0.45">
      <c r="A2909" s="785">
        <v>22</v>
      </c>
      <c r="B2909" s="786"/>
      <c r="C2909" s="787"/>
      <c r="D2909" s="787"/>
      <c r="E2909" s="786"/>
      <c r="F2909" s="788" t="s">
        <v>26</v>
      </c>
      <c r="G2909" s="358"/>
      <c r="H2909" s="358"/>
      <c r="I2909" s="358"/>
      <c r="J2909" s="358"/>
      <c r="K2909" s="358"/>
      <c r="L2909" s="358"/>
      <c r="M2909" s="789">
        <f t="shared" ref="M2909:M2920" si="657">J2909+K2909+L2909</f>
        <v>0</v>
      </c>
    </row>
    <row r="2910" spans="1:13" x14ac:dyDescent="0.45">
      <c r="A2910" s="785">
        <v>2202</v>
      </c>
      <c r="B2910" s="786"/>
      <c r="C2910" s="787"/>
      <c r="D2910" s="787"/>
      <c r="E2910" s="786"/>
      <c r="F2910" s="788" t="s">
        <v>27</v>
      </c>
      <c r="G2910" s="358">
        <f>G2911+G2913+G2915+G2917+G2919</f>
        <v>50000000</v>
      </c>
      <c r="H2910" s="358">
        <f t="shared" ref="H2910:L2910" si="658">H2911+H2913+H2915+H2917+H2919</f>
        <v>44000000</v>
      </c>
      <c r="I2910" s="358">
        <f t="shared" si="658"/>
        <v>0</v>
      </c>
      <c r="J2910" s="358">
        <f t="shared" si="658"/>
        <v>50000000</v>
      </c>
      <c r="K2910" s="358">
        <f t="shared" si="658"/>
        <v>50000000</v>
      </c>
      <c r="L2910" s="358">
        <f t="shared" si="658"/>
        <v>50000000</v>
      </c>
      <c r="M2910" s="789">
        <f t="shared" si="657"/>
        <v>150000000</v>
      </c>
    </row>
    <row r="2911" spans="1:13" x14ac:dyDescent="0.45">
      <c r="A2911" s="785">
        <v>220201</v>
      </c>
      <c r="B2911" s="786"/>
      <c r="C2911" s="787"/>
      <c r="D2911" s="787"/>
      <c r="E2911" s="786"/>
      <c r="F2911" s="788" t="s">
        <v>28</v>
      </c>
      <c r="G2911" s="358">
        <f>SUM(G2912:G2912)</f>
        <v>15000000</v>
      </c>
      <c r="H2911" s="358">
        <f>SUM(H2912:H2912)</f>
        <v>13000000</v>
      </c>
      <c r="I2911" s="358"/>
      <c r="J2911" s="358">
        <f>SUM(J2912:J2912)</f>
        <v>15000000</v>
      </c>
      <c r="K2911" s="358">
        <f>SUM(K2912:K2912)</f>
        <v>15000000</v>
      </c>
      <c r="L2911" s="358">
        <f>SUM(L2912:L2912)</f>
        <v>15000000</v>
      </c>
      <c r="M2911" s="789">
        <f t="shared" si="657"/>
        <v>45000000</v>
      </c>
    </row>
    <row r="2912" spans="1:13" x14ac:dyDescent="0.45">
      <c r="A2912" s="790">
        <v>22020102</v>
      </c>
      <c r="B2912" s="791"/>
      <c r="C2912" s="792"/>
      <c r="D2912" s="792"/>
      <c r="E2912" s="791"/>
      <c r="F2912" s="793" t="s">
        <v>30</v>
      </c>
      <c r="G2912" s="311">
        <v>15000000</v>
      </c>
      <c r="H2912" s="311">
        <v>13000000</v>
      </c>
      <c r="I2912" s="311"/>
      <c r="J2912" s="311">
        <v>15000000</v>
      </c>
      <c r="K2912" s="311">
        <v>15000000</v>
      </c>
      <c r="L2912" s="311">
        <v>15000000</v>
      </c>
      <c r="M2912" s="789">
        <f t="shared" si="657"/>
        <v>45000000</v>
      </c>
    </row>
    <row r="2913" spans="1:13" x14ac:dyDescent="0.45">
      <c r="A2913" s="785">
        <v>220203</v>
      </c>
      <c r="B2913" s="786"/>
      <c r="C2913" s="787"/>
      <c r="D2913" s="787"/>
      <c r="E2913" s="786"/>
      <c r="F2913" s="788" t="s">
        <v>37</v>
      </c>
      <c r="G2913" s="358">
        <f>SUM(G2914:G2914)</f>
        <v>5000000</v>
      </c>
      <c r="H2913" s="358">
        <f>SUM(H2914:H2914)</f>
        <v>4000000</v>
      </c>
      <c r="I2913" s="358"/>
      <c r="J2913" s="358">
        <f>SUM(J2914:J2914)</f>
        <v>5000000</v>
      </c>
      <c r="K2913" s="358">
        <f>SUM(K2914:K2914)</f>
        <v>5000000</v>
      </c>
      <c r="L2913" s="358">
        <f>SUM(L2914:L2914)</f>
        <v>5000000</v>
      </c>
      <c r="M2913" s="789">
        <f t="shared" si="657"/>
        <v>15000000</v>
      </c>
    </row>
    <row r="2914" spans="1:13" ht="37" x14ac:dyDescent="0.45">
      <c r="A2914" s="790">
        <v>22020301</v>
      </c>
      <c r="B2914" s="791"/>
      <c r="C2914" s="792"/>
      <c r="D2914" s="792"/>
      <c r="E2914" s="791"/>
      <c r="F2914" s="793" t="s">
        <v>38</v>
      </c>
      <c r="G2914" s="311">
        <v>5000000</v>
      </c>
      <c r="H2914" s="311">
        <v>4000000</v>
      </c>
      <c r="I2914" s="311"/>
      <c r="J2914" s="311">
        <v>5000000</v>
      </c>
      <c r="K2914" s="311">
        <v>5000000</v>
      </c>
      <c r="L2914" s="311">
        <v>5000000</v>
      </c>
      <c r="M2914" s="789">
        <f t="shared" si="657"/>
        <v>15000000</v>
      </c>
    </row>
    <row r="2915" spans="1:13" x14ac:dyDescent="0.45">
      <c r="A2915" s="785">
        <v>220204</v>
      </c>
      <c r="B2915" s="786"/>
      <c r="C2915" s="787"/>
      <c r="D2915" s="787"/>
      <c r="E2915" s="786"/>
      <c r="F2915" s="788" t="s">
        <v>42</v>
      </c>
      <c r="G2915" s="358">
        <f>SUM(G2916:G2916)</f>
        <v>5000000</v>
      </c>
      <c r="H2915" s="358">
        <f>SUM(H2916:H2916)</f>
        <v>3000000</v>
      </c>
      <c r="I2915" s="358"/>
      <c r="J2915" s="358">
        <f>SUM(J2916:J2916)</f>
        <v>0</v>
      </c>
      <c r="K2915" s="358">
        <f>SUM(K2916:K2916)</f>
        <v>0</v>
      </c>
      <c r="L2915" s="358">
        <f>SUM(L2916:L2916)</f>
        <v>0</v>
      </c>
      <c r="M2915" s="789">
        <f t="shared" si="657"/>
        <v>0</v>
      </c>
    </row>
    <row r="2916" spans="1:13" x14ac:dyDescent="0.45">
      <c r="A2916" s="790">
        <v>22020406</v>
      </c>
      <c r="B2916" s="791"/>
      <c r="C2916" s="792"/>
      <c r="D2916" s="792"/>
      <c r="E2916" s="791"/>
      <c r="F2916" s="793" t="s">
        <v>48</v>
      </c>
      <c r="G2916" s="311">
        <v>5000000</v>
      </c>
      <c r="H2916" s="311">
        <v>3000000</v>
      </c>
      <c r="I2916" s="311"/>
      <c r="J2916" s="311"/>
      <c r="K2916" s="311"/>
      <c r="L2916" s="311"/>
      <c r="M2916" s="789">
        <f t="shared" si="657"/>
        <v>0</v>
      </c>
    </row>
    <row r="2917" spans="1:13" x14ac:dyDescent="0.45">
      <c r="A2917" s="785">
        <v>220206</v>
      </c>
      <c r="B2917" s="786"/>
      <c r="C2917" s="787"/>
      <c r="D2917" s="787"/>
      <c r="E2917" s="786"/>
      <c r="F2917" s="788" t="s">
        <v>51</v>
      </c>
      <c r="G2917" s="358">
        <f>SUM(G2918:G2918)</f>
        <v>10000000</v>
      </c>
      <c r="H2917" s="358">
        <f>SUM(H2918:H2918)</f>
        <v>10000000</v>
      </c>
      <c r="I2917" s="358"/>
      <c r="J2917" s="358">
        <f>SUM(J2918:J2918)</f>
        <v>10000000</v>
      </c>
      <c r="K2917" s="358">
        <f>SUM(K2918:K2918)</f>
        <v>10000000</v>
      </c>
      <c r="L2917" s="358">
        <f>SUM(L2918:L2918)</f>
        <v>10000000</v>
      </c>
      <c r="M2917" s="789">
        <f t="shared" si="657"/>
        <v>30000000</v>
      </c>
    </row>
    <row r="2918" spans="1:13" x14ac:dyDescent="0.45">
      <c r="A2918" s="790">
        <v>22020602</v>
      </c>
      <c r="B2918" s="791"/>
      <c r="C2918" s="792"/>
      <c r="D2918" s="792"/>
      <c r="E2918" s="791"/>
      <c r="F2918" s="793" t="s">
        <v>223</v>
      </c>
      <c r="G2918" s="311">
        <v>10000000</v>
      </c>
      <c r="H2918" s="311">
        <v>10000000</v>
      </c>
      <c r="I2918" s="311"/>
      <c r="J2918" s="311">
        <v>10000000</v>
      </c>
      <c r="K2918" s="311">
        <v>10000000</v>
      </c>
      <c r="L2918" s="311">
        <v>10000000</v>
      </c>
      <c r="M2918" s="789">
        <f t="shared" si="657"/>
        <v>30000000</v>
      </c>
    </row>
    <row r="2919" spans="1:13" x14ac:dyDescent="0.45">
      <c r="A2919" s="785">
        <v>220210</v>
      </c>
      <c r="B2919" s="786"/>
      <c r="C2919" s="787"/>
      <c r="D2919" s="787"/>
      <c r="E2919" s="786"/>
      <c r="F2919" s="788" t="s">
        <v>57</v>
      </c>
      <c r="G2919" s="358">
        <f>SUM(G2920:G2920)</f>
        <v>15000000</v>
      </c>
      <c r="H2919" s="358">
        <f>SUM(H2920:H2920)</f>
        <v>14000000</v>
      </c>
      <c r="I2919" s="358"/>
      <c r="J2919" s="358">
        <f>SUM(J2920:J2920)</f>
        <v>20000000</v>
      </c>
      <c r="K2919" s="358">
        <f>SUM(K2920:K2920)</f>
        <v>20000000</v>
      </c>
      <c r="L2919" s="358">
        <f>SUM(L2920:L2920)</f>
        <v>20000000</v>
      </c>
      <c r="M2919" s="789">
        <f t="shared" si="657"/>
        <v>60000000</v>
      </c>
    </row>
    <row r="2920" spans="1:13" x14ac:dyDescent="0.45">
      <c r="A2920" s="790">
        <v>22021007</v>
      </c>
      <c r="B2920" s="791"/>
      <c r="C2920" s="792"/>
      <c r="D2920" s="792"/>
      <c r="E2920" s="791"/>
      <c r="F2920" s="793" t="s">
        <v>63</v>
      </c>
      <c r="G2920" s="311">
        <v>15000000</v>
      </c>
      <c r="H2920" s="311">
        <v>14000000</v>
      </c>
      <c r="I2920" s="311"/>
      <c r="J2920" s="311">
        <v>20000000</v>
      </c>
      <c r="K2920" s="311">
        <v>20000000</v>
      </c>
      <c r="L2920" s="311">
        <v>20000000</v>
      </c>
      <c r="M2920" s="789">
        <f t="shared" si="657"/>
        <v>60000000</v>
      </c>
    </row>
    <row r="2921" spans="1:13" x14ac:dyDescent="0.45">
      <c r="A2921" s="785"/>
      <c r="B2921" s="786"/>
      <c r="C2921" s="787"/>
      <c r="D2921" s="787"/>
      <c r="E2921" s="786"/>
      <c r="F2921" s="788"/>
      <c r="G2921" s="311"/>
      <c r="H2921" s="311"/>
      <c r="I2921" s="311"/>
      <c r="J2921" s="311"/>
      <c r="K2921" s="311"/>
      <c r="L2921" s="311"/>
      <c r="M2921" s="81"/>
    </row>
    <row r="2922" spans="1:13" x14ac:dyDescent="0.45">
      <c r="B2922" s="830"/>
      <c r="C2922" s="831"/>
      <c r="D2922" s="831"/>
      <c r="E2922" s="830"/>
      <c r="F2922" s="834"/>
      <c r="G2922" s="554"/>
      <c r="H2922" s="555"/>
      <c r="I2922" s="555"/>
      <c r="J2922" s="555"/>
      <c r="K2922" s="555"/>
      <c r="L2922" s="555"/>
      <c r="M2922" s="833"/>
    </row>
    <row r="2923" spans="1:13" x14ac:dyDescent="0.45">
      <c r="F2923" s="817" t="s">
        <v>85</v>
      </c>
    </row>
    <row r="2924" spans="1:13" x14ac:dyDescent="0.45">
      <c r="F2924" s="810" t="s">
        <v>86</v>
      </c>
      <c r="G2924" s="819"/>
      <c r="H2924" s="819"/>
      <c r="I2924" s="819"/>
      <c r="J2924" s="819"/>
      <c r="K2924" s="819"/>
      <c r="L2924" s="819"/>
      <c r="M2924" s="820"/>
    </row>
    <row r="2925" spans="1:13" x14ac:dyDescent="0.45">
      <c r="F2925" s="810" t="s">
        <v>87</v>
      </c>
      <c r="G2925" s="819">
        <f>SUM(G2910)</f>
        <v>50000000</v>
      </c>
      <c r="H2925" s="819">
        <f t="shared" ref="H2925:L2925" si="659">SUM(H2910)</f>
        <v>44000000</v>
      </c>
      <c r="I2925" s="819">
        <f t="shared" si="659"/>
        <v>0</v>
      </c>
      <c r="J2925" s="819">
        <f t="shared" si="659"/>
        <v>50000000</v>
      </c>
      <c r="K2925" s="819">
        <f t="shared" si="659"/>
        <v>50000000</v>
      </c>
      <c r="L2925" s="819">
        <f t="shared" si="659"/>
        <v>50000000</v>
      </c>
      <c r="M2925" s="820">
        <f>SUM(J2925:L2925)</f>
        <v>150000000</v>
      </c>
    </row>
    <row r="2926" spans="1:13" x14ac:dyDescent="0.45">
      <c r="F2926" s="810" t="s">
        <v>69</v>
      </c>
      <c r="G2926" s="819">
        <f>G2906</f>
        <v>0</v>
      </c>
      <c r="H2926" s="819">
        <f t="shared" ref="H2926:L2926" si="660">H2906</f>
        <v>0</v>
      </c>
      <c r="I2926" s="819">
        <f t="shared" si="660"/>
        <v>0</v>
      </c>
      <c r="J2926" s="819">
        <f t="shared" si="660"/>
        <v>0</v>
      </c>
      <c r="K2926" s="819">
        <f t="shared" si="660"/>
        <v>0</v>
      </c>
      <c r="L2926" s="819">
        <f t="shared" si="660"/>
        <v>0</v>
      </c>
      <c r="M2926" s="820"/>
    </row>
    <row r="2927" spans="1:13" x14ac:dyDescent="0.45">
      <c r="F2927" s="810"/>
      <c r="G2927" s="797"/>
      <c r="H2927" s="797"/>
      <c r="I2927" s="797"/>
      <c r="J2927" s="797"/>
      <c r="K2927" s="797"/>
      <c r="L2927" s="797"/>
      <c r="M2927" s="821"/>
    </row>
    <row r="2928" spans="1:13" x14ac:dyDescent="0.45">
      <c r="F2928" s="810" t="s">
        <v>88</v>
      </c>
      <c r="G2928" s="822">
        <f>SUM(G2924:G2927)</f>
        <v>50000000</v>
      </c>
      <c r="H2928" s="822">
        <f t="shared" ref="H2928:M2928" si="661">SUM(H2924:H2927)</f>
        <v>44000000</v>
      </c>
      <c r="I2928" s="822">
        <f t="shared" si="661"/>
        <v>0</v>
      </c>
      <c r="J2928" s="822">
        <f t="shared" si="661"/>
        <v>50000000</v>
      </c>
      <c r="K2928" s="822">
        <f t="shared" si="661"/>
        <v>50000000</v>
      </c>
      <c r="L2928" s="822">
        <f t="shared" si="661"/>
        <v>50000000</v>
      </c>
      <c r="M2928" s="823">
        <f t="shared" si="661"/>
        <v>150000000</v>
      </c>
    </row>
    <row r="2931" spans="1:13" x14ac:dyDescent="0.45">
      <c r="A2931" s="931" t="s">
        <v>0</v>
      </c>
      <c r="B2931" s="931"/>
      <c r="C2931" s="931"/>
      <c r="D2931" s="931"/>
      <c r="E2931" s="931"/>
      <c r="F2931" s="931"/>
      <c r="G2931" s="931"/>
      <c r="H2931" s="931"/>
      <c r="I2931" s="931"/>
      <c r="J2931" s="931"/>
      <c r="K2931" s="931"/>
      <c r="L2931" s="931"/>
      <c r="M2931" s="931"/>
    </row>
    <row r="2932" spans="1:13" x14ac:dyDescent="0.45">
      <c r="A2932" s="930" t="s">
        <v>1432</v>
      </c>
      <c r="B2932" s="930"/>
      <c r="C2932" s="930"/>
      <c r="D2932" s="930"/>
      <c r="E2932" s="930"/>
      <c r="F2932" s="930"/>
      <c r="G2932" s="930"/>
      <c r="H2932" s="930"/>
      <c r="I2932" s="930"/>
      <c r="J2932" s="930"/>
      <c r="K2932" s="930"/>
      <c r="L2932" s="930"/>
      <c r="M2932" s="930"/>
    </row>
    <row r="2933" spans="1:13" ht="74" x14ac:dyDescent="0.45">
      <c r="A2933" s="781" t="s">
        <v>1</v>
      </c>
      <c r="B2933" s="781" t="s">
        <v>2</v>
      </c>
      <c r="C2933" s="781" t="s">
        <v>3</v>
      </c>
      <c r="D2933" s="781" t="s">
        <v>4</v>
      </c>
      <c r="E2933" s="781" t="s">
        <v>5</v>
      </c>
      <c r="F2933" s="783" t="s">
        <v>6</v>
      </c>
      <c r="G2933" s="781" t="s">
        <v>7</v>
      </c>
      <c r="H2933" s="781" t="s">
        <v>8</v>
      </c>
      <c r="I2933" s="781"/>
      <c r="J2933" s="781" t="s">
        <v>9</v>
      </c>
      <c r="K2933" s="781" t="s">
        <v>10</v>
      </c>
      <c r="L2933" s="781" t="s">
        <v>11</v>
      </c>
      <c r="M2933" s="784" t="s">
        <v>12</v>
      </c>
    </row>
    <row r="2934" spans="1:13" x14ac:dyDescent="0.45">
      <c r="A2934" s="785">
        <v>1</v>
      </c>
      <c r="B2934" s="786"/>
      <c r="C2934" s="786"/>
      <c r="D2934" s="787"/>
      <c r="E2934" s="786"/>
      <c r="F2934" s="783" t="s">
        <v>13</v>
      </c>
      <c r="G2934" s="853"/>
      <c r="H2934" s="853"/>
      <c r="I2934" s="853"/>
      <c r="J2934" s="853"/>
      <c r="K2934" s="853"/>
      <c r="L2934" s="853"/>
      <c r="M2934" s="789"/>
    </row>
    <row r="2935" spans="1:13" x14ac:dyDescent="0.45">
      <c r="A2935" s="785">
        <v>2202</v>
      </c>
      <c r="B2935" s="786"/>
      <c r="C2935" s="787"/>
      <c r="D2935" s="855" t="s">
        <v>1433</v>
      </c>
      <c r="E2935" s="786"/>
      <c r="F2935" s="788" t="s">
        <v>27</v>
      </c>
      <c r="G2935" s="358">
        <f t="shared" ref="G2935:L2935" si="662">SUM(G2936,G2938,G2941,G2944,G2949,G2951,G2947)</f>
        <v>50000000</v>
      </c>
      <c r="H2935" s="358">
        <f t="shared" si="662"/>
        <v>48505100</v>
      </c>
      <c r="I2935" s="358">
        <f t="shared" si="662"/>
        <v>0</v>
      </c>
      <c r="J2935" s="358">
        <f t="shared" si="662"/>
        <v>50000000</v>
      </c>
      <c r="K2935" s="358">
        <f t="shared" si="662"/>
        <v>50000000</v>
      </c>
      <c r="L2935" s="358">
        <f t="shared" si="662"/>
        <v>50000000</v>
      </c>
      <c r="M2935" s="789">
        <f t="shared" ref="M2935:M2945" si="663">J2935+K2935+L2935</f>
        <v>150000000</v>
      </c>
    </row>
    <row r="2936" spans="1:13" x14ac:dyDescent="0.45">
      <c r="A2936" s="785">
        <v>220201</v>
      </c>
      <c r="B2936" s="786"/>
      <c r="C2936" s="787"/>
      <c r="D2936" s="855" t="s">
        <v>1433</v>
      </c>
      <c r="E2936" s="786"/>
      <c r="F2936" s="788" t="s">
        <v>28</v>
      </c>
      <c r="G2936" s="358">
        <f>SUM(G2937:G2937)</f>
        <v>15000000</v>
      </c>
      <c r="H2936" s="358">
        <f>SUM(H2937:H2937)</f>
        <v>15000000</v>
      </c>
      <c r="I2936" s="358"/>
      <c r="J2936" s="358">
        <f>SUM(J2937:J2937)</f>
        <v>12000000</v>
      </c>
      <c r="K2936" s="358">
        <f>SUM(K2937:K2937)</f>
        <v>12000000</v>
      </c>
      <c r="L2936" s="358">
        <f>SUM(L2937:L2937)</f>
        <v>12000000</v>
      </c>
      <c r="M2936" s="789">
        <f t="shared" si="663"/>
        <v>36000000</v>
      </c>
    </row>
    <row r="2937" spans="1:13" x14ac:dyDescent="0.45">
      <c r="A2937" s="790">
        <v>22020104</v>
      </c>
      <c r="B2937" s="791"/>
      <c r="C2937" s="792"/>
      <c r="D2937" s="855" t="s">
        <v>1433</v>
      </c>
      <c r="E2937" s="791"/>
      <c r="F2937" s="793" t="s">
        <v>30</v>
      </c>
      <c r="G2937" s="311">
        <v>15000000</v>
      </c>
      <c r="H2937" s="891">
        <v>15000000</v>
      </c>
      <c r="I2937" s="891"/>
      <c r="J2937" s="311">
        <v>12000000</v>
      </c>
      <c r="K2937" s="311">
        <v>12000000</v>
      </c>
      <c r="L2937" s="311">
        <v>12000000</v>
      </c>
      <c r="M2937" s="789">
        <f t="shared" si="663"/>
        <v>36000000</v>
      </c>
    </row>
    <row r="2938" spans="1:13" x14ac:dyDescent="0.45">
      <c r="A2938" s="785">
        <v>220202</v>
      </c>
      <c r="B2938" s="786"/>
      <c r="C2938" s="787"/>
      <c r="D2938" s="787"/>
      <c r="E2938" s="786"/>
      <c r="F2938" s="788" t="s">
        <v>31</v>
      </c>
      <c r="G2938" s="358">
        <f>SUM(G2939:G2940)</f>
        <v>0</v>
      </c>
      <c r="H2938" s="358">
        <f>SUM(H2939:H2940)</f>
        <v>0</v>
      </c>
      <c r="I2938" s="358"/>
      <c r="J2938" s="358">
        <f>SUM(J2939:J2940)</f>
        <v>0</v>
      </c>
      <c r="K2938" s="358">
        <f>SUM(K2939:K2940)</f>
        <v>0</v>
      </c>
      <c r="L2938" s="358">
        <f>SUM(L2939:L2940)</f>
        <v>0</v>
      </c>
      <c r="M2938" s="789"/>
    </row>
    <row r="2939" spans="1:13" x14ac:dyDescent="0.45">
      <c r="A2939" s="790">
        <v>22020208</v>
      </c>
      <c r="B2939" s="791"/>
      <c r="C2939" s="792"/>
      <c r="D2939" s="792"/>
      <c r="E2939" s="791"/>
      <c r="F2939" s="793" t="s">
        <v>322</v>
      </c>
      <c r="G2939" s="311"/>
      <c r="H2939" s="311"/>
      <c r="I2939" s="311"/>
      <c r="J2939" s="311"/>
      <c r="K2939" s="311"/>
      <c r="L2939" s="311"/>
      <c r="M2939" s="789"/>
    </row>
    <row r="2940" spans="1:13" ht="37" x14ac:dyDescent="0.45">
      <c r="A2940" s="790">
        <v>22020209</v>
      </c>
      <c r="B2940" s="791"/>
      <c r="C2940" s="792"/>
      <c r="D2940" s="792"/>
      <c r="E2940" s="791"/>
      <c r="F2940" s="793" t="s">
        <v>323</v>
      </c>
      <c r="G2940" s="311"/>
      <c r="H2940" s="311"/>
      <c r="I2940" s="311"/>
      <c r="J2940" s="311"/>
      <c r="K2940" s="311"/>
      <c r="L2940" s="311"/>
      <c r="M2940" s="789"/>
    </row>
    <row r="2941" spans="1:13" x14ac:dyDescent="0.45">
      <c r="A2941" s="785">
        <v>220203</v>
      </c>
      <c r="B2941" s="786"/>
      <c r="C2941" s="787"/>
      <c r="D2941" s="855" t="s">
        <v>1433</v>
      </c>
      <c r="E2941" s="786"/>
      <c r="F2941" s="788" t="s">
        <v>37</v>
      </c>
      <c r="G2941" s="358">
        <f>SUM(G2942:G2943)</f>
        <v>5000000</v>
      </c>
      <c r="H2941" s="358">
        <f>SUM(H2942:H2943)</f>
        <v>4604000</v>
      </c>
      <c r="I2941" s="358"/>
      <c r="J2941" s="358">
        <f>SUM(J2942:J2943)</f>
        <v>5000000</v>
      </c>
      <c r="K2941" s="358">
        <f>SUM(K2942:K2943)</f>
        <v>5000000</v>
      </c>
      <c r="L2941" s="358">
        <f>SUM(L2942:L2943)</f>
        <v>5000000</v>
      </c>
      <c r="M2941" s="789">
        <f t="shared" si="663"/>
        <v>15000000</v>
      </c>
    </row>
    <row r="2942" spans="1:13" ht="37" x14ac:dyDescent="0.45">
      <c r="A2942" s="790">
        <v>22020301</v>
      </c>
      <c r="B2942" s="791"/>
      <c r="C2942" s="792"/>
      <c r="D2942" s="855" t="s">
        <v>1433</v>
      </c>
      <c r="E2942" s="791"/>
      <c r="F2942" s="793" t="s">
        <v>38</v>
      </c>
      <c r="G2942" s="311">
        <v>5000000</v>
      </c>
      <c r="H2942" s="311">
        <v>4604000</v>
      </c>
      <c r="I2942" s="311"/>
      <c r="J2942" s="311">
        <v>5000000</v>
      </c>
      <c r="K2942" s="311">
        <v>5000000</v>
      </c>
      <c r="L2942" s="311">
        <v>5000000</v>
      </c>
      <c r="M2942" s="789">
        <f t="shared" si="663"/>
        <v>15000000</v>
      </c>
    </row>
    <row r="2943" spans="1:13" x14ac:dyDescent="0.45">
      <c r="A2943" s="790">
        <v>22020302</v>
      </c>
      <c r="B2943" s="791"/>
      <c r="C2943" s="792"/>
      <c r="D2943" s="792"/>
      <c r="E2943" s="791"/>
      <c r="F2943" s="793" t="s">
        <v>39</v>
      </c>
      <c r="G2943" s="311"/>
      <c r="H2943" s="311"/>
      <c r="I2943" s="311"/>
      <c r="J2943" s="311"/>
      <c r="K2943" s="311"/>
      <c r="L2943" s="311"/>
      <c r="M2943" s="789"/>
    </row>
    <row r="2944" spans="1:13" x14ac:dyDescent="0.45">
      <c r="A2944" s="785">
        <v>220204</v>
      </c>
      <c r="B2944" s="786"/>
      <c r="C2944" s="787"/>
      <c r="D2944" s="855" t="s">
        <v>1433</v>
      </c>
      <c r="E2944" s="786"/>
      <c r="F2944" s="788" t="s">
        <v>42</v>
      </c>
      <c r="G2944" s="358">
        <f>SUM(G2945:G2946)</f>
        <v>5000000</v>
      </c>
      <c r="H2944" s="358">
        <f>SUM(H2945)</f>
        <v>3901100</v>
      </c>
      <c r="I2944" s="358"/>
      <c r="J2944" s="358">
        <f>SUM(J2945:J2946)</f>
        <v>5000000</v>
      </c>
      <c r="K2944" s="358">
        <f>SUM(K2945:K2946)</f>
        <v>5000000</v>
      </c>
      <c r="L2944" s="358">
        <f>SUM(L2945:L2946)</f>
        <v>5000000</v>
      </c>
      <c r="M2944" s="789">
        <f t="shared" si="663"/>
        <v>15000000</v>
      </c>
    </row>
    <row r="2945" spans="1:13" x14ac:dyDescent="0.45">
      <c r="A2945" s="790">
        <v>22020406</v>
      </c>
      <c r="B2945" s="791"/>
      <c r="C2945" s="792"/>
      <c r="D2945" s="855" t="s">
        <v>1433</v>
      </c>
      <c r="E2945" s="791"/>
      <c r="F2945" s="793" t="s">
        <v>48</v>
      </c>
      <c r="G2945" s="311">
        <v>5000000</v>
      </c>
      <c r="H2945" s="311">
        <v>3901100</v>
      </c>
      <c r="I2945" s="311"/>
      <c r="J2945" s="311">
        <v>5000000</v>
      </c>
      <c r="K2945" s="311">
        <v>5000000</v>
      </c>
      <c r="L2945" s="311">
        <v>5000000</v>
      </c>
      <c r="M2945" s="789">
        <f t="shared" si="663"/>
        <v>15000000</v>
      </c>
    </row>
    <row r="2946" spans="1:13" x14ac:dyDescent="0.45">
      <c r="A2946" s="790">
        <v>22020414</v>
      </c>
      <c r="B2946" s="791"/>
      <c r="C2946" s="792"/>
      <c r="D2946" s="792"/>
      <c r="E2946" s="791"/>
      <c r="F2946" s="793" t="s">
        <v>1040</v>
      </c>
      <c r="G2946" s="311"/>
      <c r="H2946" s="311"/>
      <c r="I2946" s="311"/>
      <c r="J2946" s="311"/>
      <c r="K2946" s="311"/>
      <c r="L2946" s="311"/>
      <c r="M2946" s="789"/>
    </row>
    <row r="2947" spans="1:13" x14ac:dyDescent="0.45">
      <c r="A2947" s="785">
        <v>220205</v>
      </c>
      <c r="B2947" s="786"/>
      <c r="C2947" s="787"/>
      <c r="D2947" s="855" t="s">
        <v>1433</v>
      </c>
      <c r="E2947" s="786"/>
      <c r="F2947" s="788" t="s">
        <v>49</v>
      </c>
      <c r="G2947" s="358">
        <f>G2948</f>
        <v>0</v>
      </c>
      <c r="H2947" s="358">
        <f t="shared" ref="H2947:L2947" si="664">H2948</f>
        <v>0</v>
      </c>
      <c r="I2947" s="358">
        <f t="shared" si="664"/>
        <v>0</v>
      </c>
      <c r="J2947" s="358">
        <f t="shared" si="664"/>
        <v>3000000</v>
      </c>
      <c r="K2947" s="358">
        <f t="shared" si="664"/>
        <v>3000000</v>
      </c>
      <c r="L2947" s="358">
        <f t="shared" si="664"/>
        <v>3000000</v>
      </c>
      <c r="M2947" s="789">
        <f t="shared" ref="M2947:M2952" si="665">J2947+K2947+L2947</f>
        <v>9000000</v>
      </c>
    </row>
    <row r="2948" spans="1:13" x14ac:dyDescent="0.45">
      <c r="A2948" s="790">
        <v>22020501</v>
      </c>
      <c r="B2948" s="791"/>
      <c r="C2948" s="792"/>
      <c r="D2948" s="855" t="s">
        <v>1433</v>
      </c>
      <c r="E2948" s="791"/>
      <c r="F2948" s="793" t="s">
        <v>50</v>
      </c>
      <c r="G2948" s="311"/>
      <c r="H2948" s="311"/>
      <c r="I2948" s="311"/>
      <c r="J2948" s="311">
        <v>3000000</v>
      </c>
      <c r="K2948" s="311">
        <v>3000000</v>
      </c>
      <c r="L2948" s="311">
        <v>3000000</v>
      </c>
      <c r="M2948" s="789">
        <f t="shared" si="665"/>
        <v>9000000</v>
      </c>
    </row>
    <row r="2949" spans="1:13" x14ac:dyDescent="0.45">
      <c r="A2949" s="785">
        <v>220206</v>
      </c>
      <c r="B2949" s="786"/>
      <c r="C2949" s="787"/>
      <c r="D2949" s="855" t="s">
        <v>1433</v>
      </c>
      <c r="E2949" s="786"/>
      <c r="F2949" s="788" t="s">
        <v>51</v>
      </c>
      <c r="G2949" s="358">
        <f>SUM(G2950:G2950)</f>
        <v>10000000</v>
      </c>
      <c r="H2949" s="358">
        <f>SUM(H2950:H2950)</f>
        <v>10000000</v>
      </c>
      <c r="I2949" s="358"/>
      <c r="J2949" s="358">
        <f>SUM(J2950:J2950)</f>
        <v>10000000</v>
      </c>
      <c r="K2949" s="358">
        <f>SUM(K2950:K2950)</f>
        <v>10000000</v>
      </c>
      <c r="L2949" s="358">
        <f>SUM(L2950:L2950)</f>
        <v>10000000</v>
      </c>
      <c r="M2949" s="789">
        <f t="shared" si="665"/>
        <v>30000000</v>
      </c>
    </row>
    <row r="2950" spans="1:13" x14ac:dyDescent="0.45">
      <c r="A2950" s="790">
        <v>22020601</v>
      </c>
      <c r="B2950" s="791"/>
      <c r="C2950" s="792"/>
      <c r="D2950" s="855" t="s">
        <v>1433</v>
      </c>
      <c r="E2950" s="791"/>
      <c r="F2950" s="793" t="s">
        <v>52</v>
      </c>
      <c r="G2950" s="311">
        <v>10000000</v>
      </c>
      <c r="H2950" s="311">
        <v>10000000</v>
      </c>
      <c r="I2950" s="311"/>
      <c r="J2950" s="311">
        <v>10000000</v>
      </c>
      <c r="K2950" s="311">
        <v>10000000</v>
      </c>
      <c r="L2950" s="311">
        <v>10000000</v>
      </c>
      <c r="M2950" s="789">
        <f t="shared" si="665"/>
        <v>30000000</v>
      </c>
    </row>
    <row r="2951" spans="1:13" x14ac:dyDescent="0.45">
      <c r="A2951" s="785">
        <v>220210</v>
      </c>
      <c r="B2951" s="786"/>
      <c r="C2951" s="787"/>
      <c r="D2951" s="855" t="s">
        <v>1433</v>
      </c>
      <c r="E2951" s="786"/>
      <c r="F2951" s="788" t="s">
        <v>57</v>
      </c>
      <c r="G2951" s="358">
        <f>SUM(G2952:G2952)</f>
        <v>15000000</v>
      </c>
      <c r="H2951" s="358">
        <f>SUM(H2952:H2952)</f>
        <v>15000000</v>
      </c>
      <c r="I2951" s="358"/>
      <c r="J2951" s="358">
        <f>SUM(J2952:J2952)</f>
        <v>15000000</v>
      </c>
      <c r="K2951" s="358">
        <f>SUM(K2952:K2952)</f>
        <v>15000000</v>
      </c>
      <c r="L2951" s="358">
        <f>SUM(L2952:L2952)</f>
        <v>15000000</v>
      </c>
      <c r="M2951" s="789">
        <f t="shared" si="665"/>
        <v>45000000</v>
      </c>
    </row>
    <row r="2952" spans="1:13" x14ac:dyDescent="0.45">
      <c r="A2952" s="790">
        <v>22021007</v>
      </c>
      <c r="B2952" s="791"/>
      <c r="C2952" s="792"/>
      <c r="D2952" s="855" t="s">
        <v>1433</v>
      </c>
      <c r="E2952" s="791"/>
      <c r="F2952" s="793" t="s">
        <v>63</v>
      </c>
      <c r="G2952" s="311">
        <v>15000000</v>
      </c>
      <c r="H2952" s="311">
        <v>15000000</v>
      </c>
      <c r="I2952" s="311"/>
      <c r="J2952" s="311">
        <v>15000000</v>
      </c>
      <c r="K2952" s="311">
        <v>15000000</v>
      </c>
      <c r="L2952" s="311">
        <v>15000000</v>
      </c>
      <c r="M2952" s="789">
        <f t="shared" si="665"/>
        <v>45000000</v>
      </c>
    </row>
    <row r="2953" spans="1:13" x14ac:dyDescent="0.45">
      <c r="F2953" s="796" t="s">
        <v>85</v>
      </c>
      <c r="G2953" s="795"/>
      <c r="H2953" s="795"/>
      <c r="I2953" s="795"/>
      <c r="J2953" s="795"/>
      <c r="K2953" s="795"/>
      <c r="L2953" s="795"/>
      <c r="M2953" s="798"/>
    </row>
    <row r="2954" spans="1:13" x14ac:dyDescent="0.45">
      <c r="F2954" s="800"/>
      <c r="G2954" s="801"/>
      <c r="H2954" s="802"/>
      <c r="I2954" s="802"/>
      <c r="J2954" s="803"/>
      <c r="K2954" s="803"/>
      <c r="L2954" s="803"/>
      <c r="M2954" s="804"/>
    </row>
    <row r="2955" spans="1:13" x14ac:dyDescent="0.45">
      <c r="F2955" s="800" t="s">
        <v>86</v>
      </c>
      <c r="G2955" s="805"/>
      <c r="H2955" s="805"/>
      <c r="I2955" s="805"/>
      <c r="J2955" s="805"/>
      <c r="K2955" s="805"/>
      <c r="L2955" s="805"/>
      <c r="M2955" s="806"/>
    </row>
    <row r="2956" spans="1:13" x14ac:dyDescent="0.45">
      <c r="F2956" s="800" t="s">
        <v>87</v>
      </c>
      <c r="G2956" s="892">
        <v>50000000</v>
      </c>
      <c r="H2956" s="797"/>
      <c r="I2956" s="797"/>
      <c r="J2956" s="893">
        <v>50000000</v>
      </c>
      <c r="K2956" s="893">
        <v>50000000</v>
      </c>
      <c r="L2956" s="893">
        <v>50000000</v>
      </c>
      <c r="M2956" s="806">
        <f t="shared" ref="M2956:M2959" si="666">SUM(J2956:L2956)</f>
        <v>150000000</v>
      </c>
    </row>
    <row r="2957" spans="1:13" x14ac:dyDescent="0.45">
      <c r="F2957" s="800" t="s">
        <v>69</v>
      </c>
      <c r="G2957" s="805"/>
      <c r="H2957" s="805"/>
      <c r="I2957" s="805"/>
      <c r="J2957" s="805"/>
      <c r="K2957" s="805"/>
      <c r="L2957" s="805"/>
      <c r="M2957" s="806"/>
    </row>
    <row r="2958" spans="1:13" x14ac:dyDescent="0.45">
      <c r="F2958" s="800"/>
      <c r="G2958" s="805"/>
      <c r="H2958" s="805"/>
      <c r="I2958" s="805"/>
      <c r="J2958" s="805"/>
      <c r="K2958" s="805"/>
      <c r="L2958" s="805"/>
      <c r="M2958" s="806">
        <f t="shared" si="666"/>
        <v>0</v>
      </c>
    </row>
    <row r="2959" spans="1:13" x14ac:dyDescent="0.45">
      <c r="F2959" s="800" t="s">
        <v>88</v>
      </c>
      <c r="G2959" s="892">
        <v>50000000</v>
      </c>
      <c r="H2959" s="815">
        <v>48505000</v>
      </c>
      <c r="I2959" s="815"/>
      <c r="J2959" s="892">
        <v>50000000</v>
      </c>
      <c r="K2959" s="892">
        <v>50000000</v>
      </c>
      <c r="L2959" s="892">
        <v>50000000</v>
      </c>
      <c r="M2959" s="806">
        <f t="shared" si="666"/>
        <v>150000000</v>
      </c>
    </row>
    <row r="2962" spans="1:13" x14ac:dyDescent="0.45">
      <c r="A2962" s="931" t="s">
        <v>0</v>
      </c>
      <c r="B2962" s="931"/>
      <c r="C2962" s="931"/>
      <c r="D2962" s="931"/>
      <c r="E2962" s="931"/>
      <c r="F2962" s="931"/>
      <c r="G2962" s="931"/>
      <c r="H2962" s="931"/>
      <c r="I2962" s="931"/>
      <c r="J2962" s="931"/>
      <c r="K2962" s="931"/>
      <c r="L2962" s="931"/>
      <c r="M2962" s="931"/>
    </row>
    <row r="2963" spans="1:13" x14ac:dyDescent="0.45">
      <c r="A2963" s="930" t="s">
        <v>1434</v>
      </c>
      <c r="B2963" s="930"/>
      <c r="C2963" s="930"/>
      <c r="D2963" s="930"/>
      <c r="E2963" s="930"/>
      <c r="F2963" s="930"/>
      <c r="G2963" s="930"/>
      <c r="H2963" s="930"/>
      <c r="I2963" s="930"/>
      <c r="J2963" s="930"/>
      <c r="K2963" s="930"/>
      <c r="L2963" s="930"/>
      <c r="M2963" s="930"/>
    </row>
    <row r="2964" spans="1:13" ht="74" x14ac:dyDescent="0.45">
      <c r="A2964" s="781" t="s">
        <v>1</v>
      </c>
      <c r="B2964" s="781" t="s">
        <v>2</v>
      </c>
      <c r="C2964" s="781" t="s">
        <v>3</v>
      </c>
      <c r="D2964" s="781" t="s">
        <v>4</v>
      </c>
      <c r="E2964" s="781" t="s">
        <v>5</v>
      </c>
      <c r="F2964" s="783" t="s">
        <v>6</v>
      </c>
      <c r="G2964" s="781" t="s">
        <v>7</v>
      </c>
      <c r="H2964" s="781" t="s">
        <v>8</v>
      </c>
      <c r="I2964" s="781"/>
      <c r="J2964" s="781" t="s">
        <v>9</v>
      </c>
      <c r="K2964" s="781" t="s">
        <v>10</v>
      </c>
      <c r="L2964" s="781" t="s">
        <v>11</v>
      </c>
      <c r="M2964" s="784" t="s">
        <v>12</v>
      </c>
    </row>
    <row r="2965" spans="1:13" x14ac:dyDescent="0.45">
      <c r="A2965" s="790"/>
      <c r="B2965" s="791"/>
      <c r="C2965" s="792"/>
      <c r="D2965" s="792"/>
      <c r="E2965" s="791"/>
      <c r="F2965" s="793"/>
      <c r="G2965" s="311"/>
      <c r="H2965" s="311"/>
      <c r="I2965" s="311"/>
      <c r="J2965" s="311"/>
      <c r="K2965" s="311"/>
      <c r="L2965" s="311"/>
      <c r="M2965" s="81"/>
    </row>
    <row r="2966" spans="1:13" x14ac:dyDescent="0.45">
      <c r="A2966" s="785">
        <v>2</v>
      </c>
      <c r="B2966" s="786"/>
      <c r="C2966" s="787"/>
      <c r="D2966" s="787"/>
      <c r="E2966" s="786"/>
      <c r="F2966" s="788" t="s">
        <v>18</v>
      </c>
      <c r="G2966" s="358">
        <f>G2967</f>
        <v>150000000</v>
      </c>
      <c r="H2966" s="358">
        <f t="shared" ref="H2966:L2966" si="667">H2967</f>
        <v>30339500</v>
      </c>
      <c r="I2966" s="358">
        <f t="shared" si="667"/>
        <v>0</v>
      </c>
      <c r="J2966" s="358">
        <f t="shared" si="667"/>
        <v>300000000</v>
      </c>
      <c r="K2966" s="358">
        <f t="shared" si="667"/>
        <v>300000000</v>
      </c>
      <c r="L2966" s="358">
        <f t="shared" si="667"/>
        <v>300000000</v>
      </c>
      <c r="M2966" s="789">
        <f>J2966+K2966+L2966</f>
        <v>900000000</v>
      </c>
    </row>
    <row r="2967" spans="1:13" x14ac:dyDescent="0.45">
      <c r="A2967" s="785">
        <v>22</v>
      </c>
      <c r="B2967" s="786"/>
      <c r="C2967" s="787"/>
      <c r="D2967" s="787"/>
      <c r="E2967" s="786"/>
      <c r="F2967" s="788" t="s">
        <v>26</v>
      </c>
      <c r="G2967" s="358">
        <f>SUM(G2968)</f>
        <v>150000000</v>
      </c>
      <c r="H2967" s="358">
        <f t="shared" ref="H2967:L2967" si="668">SUM(H2968)</f>
        <v>30339500</v>
      </c>
      <c r="I2967" s="358">
        <f t="shared" si="668"/>
        <v>0</v>
      </c>
      <c r="J2967" s="358">
        <f t="shared" si="668"/>
        <v>300000000</v>
      </c>
      <c r="K2967" s="358">
        <f t="shared" si="668"/>
        <v>300000000</v>
      </c>
      <c r="L2967" s="358">
        <f t="shared" si="668"/>
        <v>300000000</v>
      </c>
      <c r="M2967" s="789">
        <f t="shared" ref="M2967:M3000" si="669">J2967+K2967+L2967</f>
        <v>900000000</v>
      </c>
    </row>
    <row r="2968" spans="1:13" x14ac:dyDescent="0.45">
      <c r="A2968" s="785">
        <v>2202</v>
      </c>
      <c r="B2968" s="786"/>
      <c r="C2968" s="787"/>
      <c r="D2968" s="787"/>
      <c r="E2968" s="786"/>
      <c r="F2968" s="788" t="s">
        <v>27</v>
      </c>
      <c r="G2968" s="358">
        <f>G2969+G2972+G2977+G2981+G2983+G2987+G2991+G2993</f>
        <v>150000000</v>
      </c>
      <c r="H2968" s="358">
        <f>H2969+H2972+H2977+H2981+H2983+H2987+H2991+H2993</f>
        <v>30339500</v>
      </c>
      <c r="I2968" s="358">
        <f t="shared" ref="I2968:L2968" si="670">I2969+I2972+I2977+I2981+I2983+I2987+I2991+I2993</f>
        <v>0</v>
      </c>
      <c r="J2968" s="358">
        <f>J2969+J2972+J2977+J2981+J2983+J2987+J2991+J2993</f>
        <v>300000000</v>
      </c>
      <c r="K2968" s="358">
        <f t="shared" si="670"/>
        <v>300000000</v>
      </c>
      <c r="L2968" s="358">
        <f t="shared" si="670"/>
        <v>300000000</v>
      </c>
      <c r="M2968" s="789">
        <f t="shared" si="669"/>
        <v>900000000</v>
      </c>
    </row>
    <row r="2969" spans="1:13" x14ac:dyDescent="0.45">
      <c r="A2969" s="785">
        <v>220201</v>
      </c>
      <c r="B2969" s="786"/>
      <c r="C2969" s="787"/>
      <c r="D2969" s="787"/>
      <c r="E2969" s="786"/>
      <c r="F2969" s="788" t="s">
        <v>28</v>
      </c>
      <c r="G2969" s="358">
        <f>SUM(G2970:G2971)</f>
        <v>27000000</v>
      </c>
      <c r="H2969" s="358">
        <f>SUM(H2970:H2971)</f>
        <v>10617100</v>
      </c>
      <c r="I2969" s="358"/>
      <c r="J2969" s="358">
        <f>SUM(J2970:J2971)</f>
        <v>50000000</v>
      </c>
      <c r="K2969" s="358">
        <f>SUM(K2970:K2971)</f>
        <v>50000000</v>
      </c>
      <c r="L2969" s="358">
        <f>SUM(L2970:L2971)</f>
        <v>50000000</v>
      </c>
      <c r="M2969" s="789">
        <f t="shared" si="669"/>
        <v>150000000</v>
      </c>
    </row>
    <row r="2970" spans="1:13" x14ac:dyDescent="0.45">
      <c r="A2970" s="790">
        <v>22020101</v>
      </c>
      <c r="B2970" s="791"/>
      <c r="C2970" s="792"/>
      <c r="D2970" s="792"/>
      <c r="E2970" s="791"/>
      <c r="F2970" s="793" t="s">
        <v>29</v>
      </c>
      <c r="G2970" s="311">
        <v>3000000</v>
      </c>
      <c r="H2970" s="311">
        <v>2847000</v>
      </c>
      <c r="I2970" s="311"/>
      <c r="J2970" s="311">
        <v>10000000</v>
      </c>
      <c r="K2970" s="311">
        <v>10000000</v>
      </c>
      <c r="L2970" s="311">
        <v>10000000</v>
      </c>
      <c r="M2970" s="789">
        <f t="shared" si="669"/>
        <v>30000000</v>
      </c>
    </row>
    <row r="2971" spans="1:13" x14ac:dyDescent="0.45">
      <c r="A2971" s="790">
        <v>22020102</v>
      </c>
      <c r="B2971" s="791"/>
      <c r="C2971" s="792"/>
      <c r="D2971" s="792"/>
      <c r="E2971" s="791"/>
      <c r="F2971" s="793" t="s">
        <v>30</v>
      </c>
      <c r="G2971" s="311">
        <v>24000000</v>
      </c>
      <c r="H2971" s="311">
        <v>7770100</v>
      </c>
      <c r="I2971" s="311"/>
      <c r="J2971" s="311">
        <v>40000000</v>
      </c>
      <c r="K2971" s="311">
        <v>40000000</v>
      </c>
      <c r="L2971" s="311">
        <v>40000000</v>
      </c>
      <c r="M2971" s="789">
        <f t="shared" si="669"/>
        <v>120000000</v>
      </c>
    </row>
    <row r="2972" spans="1:13" x14ac:dyDescent="0.45">
      <c r="A2972" s="785">
        <v>220202</v>
      </c>
      <c r="B2972" s="786"/>
      <c r="C2972" s="787"/>
      <c r="D2972" s="787"/>
      <c r="E2972" s="786"/>
      <c r="F2972" s="788" t="s">
        <v>31</v>
      </c>
      <c r="G2972" s="358">
        <f>SUM(G2973:G2976)</f>
        <v>1300000</v>
      </c>
      <c r="H2972" s="358">
        <f>SUM(H2973:H2976)</f>
        <v>0</v>
      </c>
      <c r="I2972" s="358"/>
      <c r="J2972" s="358">
        <f>SUM(J2973:J2976)</f>
        <v>0</v>
      </c>
      <c r="K2972" s="358">
        <f>SUM(K2973:K2976)</f>
        <v>0</v>
      </c>
      <c r="L2972" s="358">
        <f>SUM(L2973:L2976)</f>
        <v>0</v>
      </c>
      <c r="M2972" s="789">
        <f t="shared" si="669"/>
        <v>0</v>
      </c>
    </row>
    <row r="2973" spans="1:13" x14ac:dyDescent="0.45">
      <c r="A2973" s="790">
        <v>22020201</v>
      </c>
      <c r="B2973" s="791"/>
      <c r="C2973" s="792"/>
      <c r="D2973" s="792"/>
      <c r="E2973" s="791"/>
      <c r="F2973" s="793" t="s">
        <v>32</v>
      </c>
      <c r="G2973" s="311">
        <v>1000000</v>
      </c>
      <c r="H2973" s="311"/>
      <c r="I2973" s="311"/>
      <c r="J2973" s="311"/>
      <c r="K2973" s="311"/>
      <c r="L2973" s="311"/>
      <c r="M2973" s="789">
        <f t="shared" si="669"/>
        <v>0</v>
      </c>
    </row>
    <row r="2974" spans="1:13" x14ac:dyDescent="0.45">
      <c r="A2974" s="790">
        <v>22020204</v>
      </c>
      <c r="B2974" s="791"/>
      <c r="C2974" s="792"/>
      <c r="D2974" s="792"/>
      <c r="E2974" s="791"/>
      <c r="F2974" s="793" t="s">
        <v>316</v>
      </c>
      <c r="G2974" s="311">
        <v>100000</v>
      </c>
      <c r="H2974" s="311"/>
      <c r="I2974" s="311"/>
      <c r="J2974" s="311"/>
      <c r="K2974" s="311"/>
      <c r="L2974" s="311"/>
      <c r="M2974" s="789">
        <f t="shared" si="669"/>
        <v>0</v>
      </c>
    </row>
    <row r="2975" spans="1:13" x14ac:dyDescent="0.45">
      <c r="A2975" s="790">
        <v>22020205</v>
      </c>
      <c r="B2975" s="791"/>
      <c r="C2975" s="792"/>
      <c r="D2975" s="792"/>
      <c r="E2975" s="791"/>
      <c r="F2975" s="793" t="s">
        <v>35</v>
      </c>
      <c r="G2975" s="311">
        <v>100000</v>
      </c>
      <c r="H2975" s="311"/>
      <c r="I2975" s="311"/>
      <c r="J2975" s="311"/>
      <c r="K2975" s="311"/>
      <c r="L2975" s="311"/>
      <c r="M2975" s="789">
        <f t="shared" si="669"/>
        <v>0</v>
      </c>
    </row>
    <row r="2976" spans="1:13" x14ac:dyDescent="0.45">
      <c r="A2976" s="790">
        <v>22020206</v>
      </c>
      <c r="B2976" s="791"/>
      <c r="C2976" s="792"/>
      <c r="D2976" s="792"/>
      <c r="E2976" s="791"/>
      <c r="F2976" s="793" t="s">
        <v>36</v>
      </c>
      <c r="G2976" s="311">
        <v>100000</v>
      </c>
      <c r="H2976" s="311"/>
      <c r="I2976" s="311"/>
      <c r="J2976" s="311"/>
      <c r="K2976" s="311"/>
      <c r="L2976" s="311"/>
      <c r="M2976" s="789">
        <f t="shared" si="669"/>
        <v>0</v>
      </c>
    </row>
    <row r="2977" spans="1:13" x14ac:dyDescent="0.45">
      <c r="A2977" s="785">
        <v>220203</v>
      </c>
      <c r="B2977" s="786"/>
      <c r="C2977" s="787"/>
      <c r="D2977" s="787"/>
      <c r="E2977" s="786"/>
      <c r="F2977" s="788" t="s">
        <v>37</v>
      </c>
      <c r="G2977" s="358">
        <f>SUM(G2978:G2980)</f>
        <v>10500000</v>
      </c>
      <c r="H2977" s="358">
        <f>SUM(H2978:H2980)</f>
        <v>8920000</v>
      </c>
      <c r="I2977" s="358"/>
      <c r="J2977" s="358">
        <f>SUM(J2978:J2980)</f>
        <v>0</v>
      </c>
      <c r="K2977" s="358">
        <f>SUM(K2978:K2980)</f>
        <v>0</v>
      </c>
      <c r="L2977" s="358">
        <f>SUM(L2978:L2980)</f>
        <v>0</v>
      </c>
      <c r="M2977" s="789">
        <f t="shared" si="669"/>
        <v>0</v>
      </c>
    </row>
    <row r="2978" spans="1:13" ht="37" x14ac:dyDescent="0.45">
      <c r="A2978" s="790">
        <v>22020301</v>
      </c>
      <c r="B2978" s="791"/>
      <c r="C2978" s="792"/>
      <c r="D2978" s="792"/>
      <c r="E2978" s="791"/>
      <c r="F2978" s="793" t="s">
        <v>38</v>
      </c>
      <c r="G2978" s="311">
        <v>1000000</v>
      </c>
      <c r="H2978" s="311">
        <v>550000</v>
      </c>
      <c r="I2978" s="311"/>
      <c r="J2978" s="311"/>
      <c r="K2978" s="311"/>
      <c r="L2978" s="311"/>
      <c r="M2978" s="789">
        <f t="shared" si="669"/>
        <v>0</v>
      </c>
    </row>
    <row r="2979" spans="1:13" x14ac:dyDescent="0.45">
      <c r="A2979" s="790">
        <v>22020305</v>
      </c>
      <c r="B2979" s="791"/>
      <c r="C2979" s="792"/>
      <c r="D2979" s="792"/>
      <c r="E2979" s="791"/>
      <c r="F2979" s="793" t="s">
        <v>41</v>
      </c>
      <c r="G2979" s="311">
        <v>1500000</v>
      </c>
      <c r="H2979" s="311">
        <v>900000</v>
      </c>
      <c r="I2979" s="311"/>
      <c r="J2979" s="311"/>
      <c r="K2979" s="311"/>
      <c r="L2979" s="311"/>
      <c r="M2979" s="789">
        <f t="shared" si="669"/>
        <v>0</v>
      </c>
    </row>
    <row r="2980" spans="1:13" x14ac:dyDescent="0.45">
      <c r="A2980" s="790">
        <v>22020307</v>
      </c>
      <c r="B2980" s="791"/>
      <c r="C2980" s="792"/>
      <c r="D2980" s="792"/>
      <c r="E2980" s="791"/>
      <c r="F2980" s="793" t="s">
        <v>516</v>
      </c>
      <c r="G2980" s="311">
        <v>8000000</v>
      </c>
      <c r="H2980" s="311">
        <v>7470000</v>
      </c>
      <c r="I2980" s="311"/>
      <c r="J2980" s="311"/>
      <c r="K2980" s="311"/>
      <c r="L2980" s="311"/>
      <c r="M2980" s="789">
        <f t="shared" si="669"/>
        <v>0</v>
      </c>
    </row>
    <row r="2981" spans="1:13" x14ac:dyDescent="0.45">
      <c r="A2981" s="785">
        <v>220205</v>
      </c>
      <c r="B2981" s="786"/>
      <c r="C2981" s="787"/>
      <c r="D2981" s="787"/>
      <c r="E2981" s="786"/>
      <c r="F2981" s="788" t="s">
        <v>49</v>
      </c>
      <c r="G2981" s="358">
        <f>G2982</f>
        <v>6000000</v>
      </c>
      <c r="H2981" s="358">
        <f t="shared" ref="H2981:L2981" si="671">H2982</f>
        <v>4282400</v>
      </c>
      <c r="I2981" s="358">
        <f t="shared" si="671"/>
        <v>0</v>
      </c>
      <c r="J2981" s="358">
        <f t="shared" si="671"/>
        <v>10000000</v>
      </c>
      <c r="K2981" s="358">
        <f t="shared" si="671"/>
        <v>10000000</v>
      </c>
      <c r="L2981" s="358">
        <f t="shared" si="671"/>
        <v>10000000</v>
      </c>
      <c r="M2981" s="789">
        <f t="shared" si="669"/>
        <v>30000000</v>
      </c>
    </row>
    <row r="2982" spans="1:13" x14ac:dyDescent="0.45">
      <c r="A2982" s="790">
        <v>22020501</v>
      </c>
      <c r="B2982" s="791"/>
      <c r="C2982" s="792"/>
      <c r="D2982" s="792"/>
      <c r="E2982" s="791"/>
      <c r="F2982" s="793" t="s">
        <v>50</v>
      </c>
      <c r="G2982" s="311">
        <v>6000000</v>
      </c>
      <c r="H2982" s="311">
        <v>4282400</v>
      </c>
      <c r="I2982" s="311"/>
      <c r="J2982" s="311">
        <v>10000000</v>
      </c>
      <c r="K2982" s="311">
        <v>10000000</v>
      </c>
      <c r="L2982" s="311">
        <v>10000000</v>
      </c>
      <c r="M2982" s="789">
        <f t="shared" si="669"/>
        <v>30000000</v>
      </c>
    </row>
    <row r="2983" spans="1:13" x14ac:dyDescent="0.45">
      <c r="A2983" s="785">
        <v>220206</v>
      </c>
      <c r="B2983" s="786"/>
      <c r="C2983" s="787"/>
      <c r="D2983" s="787"/>
      <c r="E2983" s="786"/>
      <c r="F2983" s="788" t="s">
        <v>51</v>
      </c>
      <c r="G2983" s="358">
        <f>SUM(G2984:G2986)</f>
        <v>3000000</v>
      </c>
      <c r="H2983" s="358">
        <f>SUM(H2984:H2986)</f>
        <v>1100000</v>
      </c>
      <c r="I2983" s="358"/>
      <c r="J2983" s="358">
        <f>SUM(J2984:J2986)</f>
        <v>0</v>
      </c>
      <c r="K2983" s="358">
        <f>SUM(K2984:K2986)</f>
        <v>0</v>
      </c>
      <c r="L2983" s="358">
        <f>SUM(L2984:L2986)</f>
        <v>0</v>
      </c>
      <c r="M2983" s="789">
        <f t="shared" si="669"/>
        <v>0</v>
      </c>
    </row>
    <row r="2984" spans="1:13" x14ac:dyDescent="0.45">
      <c r="A2984" s="790">
        <v>22020603</v>
      </c>
      <c r="B2984" s="791"/>
      <c r="C2984" s="792"/>
      <c r="D2984" s="792"/>
      <c r="E2984" s="791"/>
      <c r="F2984" s="793" t="s">
        <v>455</v>
      </c>
      <c r="G2984" s="311">
        <v>1000000</v>
      </c>
      <c r="H2984" s="311"/>
      <c r="I2984" s="311"/>
      <c r="J2984" s="311"/>
      <c r="K2984" s="311"/>
      <c r="L2984" s="311"/>
      <c r="M2984" s="789">
        <f t="shared" si="669"/>
        <v>0</v>
      </c>
    </row>
    <row r="2985" spans="1:13" x14ac:dyDescent="0.45">
      <c r="A2985" s="790">
        <v>22020604</v>
      </c>
      <c r="B2985" s="791"/>
      <c r="C2985" s="792"/>
      <c r="D2985" s="792"/>
      <c r="E2985" s="791"/>
      <c r="F2985" s="793" t="s">
        <v>943</v>
      </c>
      <c r="G2985" s="311">
        <v>500000</v>
      </c>
      <c r="H2985" s="311"/>
      <c r="I2985" s="311"/>
      <c r="J2985" s="311"/>
      <c r="K2985" s="311"/>
      <c r="L2985" s="311"/>
      <c r="M2985" s="789">
        <f t="shared" si="669"/>
        <v>0</v>
      </c>
    </row>
    <row r="2986" spans="1:13" x14ac:dyDescent="0.45">
      <c r="A2986" s="790">
        <v>22020605</v>
      </c>
      <c r="B2986" s="791"/>
      <c r="C2986" s="792"/>
      <c r="D2986" s="792"/>
      <c r="E2986" s="791"/>
      <c r="F2986" s="793" t="s">
        <v>53</v>
      </c>
      <c r="G2986" s="311">
        <v>1500000</v>
      </c>
      <c r="H2986" s="311">
        <v>1100000</v>
      </c>
      <c r="I2986" s="311"/>
      <c r="J2986" s="311"/>
      <c r="K2986" s="311"/>
      <c r="L2986" s="311"/>
      <c r="M2986" s="789">
        <f t="shared" si="669"/>
        <v>0</v>
      </c>
    </row>
    <row r="2987" spans="1:13" ht="37" x14ac:dyDescent="0.45">
      <c r="A2987" s="785">
        <v>220207</v>
      </c>
      <c r="B2987" s="786"/>
      <c r="C2987" s="787"/>
      <c r="D2987" s="787"/>
      <c r="E2987" s="786"/>
      <c r="F2987" s="788" t="s">
        <v>268</v>
      </c>
      <c r="G2987" s="358">
        <f>SUM(G2988:G2990)</f>
        <v>2000000</v>
      </c>
      <c r="H2987" s="358">
        <f>SUM(H2988:H2990)</f>
        <v>0</v>
      </c>
      <c r="I2987" s="358"/>
      <c r="J2987" s="358">
        <f>SUM(J2988:J2990)</f>
        <v>0</v>
      </c>
      <c r="K2987" s="358">
        <f>SUM(K2988:K2990)</f>
        <v>0</v>
      </c>
      <c r="L2987" s="358">
        <f>SUM(L2988:L2990)</f>
        <v>0</v>
      </c>
      <c r="M2987" s="789">
        <f t="shared" si="669"/>
        <v>0</v>
      </c>
    </row>
    <row r="2988" spans="1:13" x14ac:dyDescent="0.45">
      <c r="A2988" s="790">
        <v>22020701</v>
      </c>
      <c r="B2988" s="791"/>
      <c r="C2988" s="792"/>
      <c r="D2988" s="792"/>
      <c r="E2988" s="791"/>
      <c r="F2988" s="793" t="s">
        <v>269</v>
      </c>
      <c r="G2988" s="311">
        <v>1000000</v>
      </c>
      <c r="H2988" s="311"/>
      <c r="I2988" s="311"/>
      <c r="J2988" s="311"/>
      <c r="K2988" s="311"/>
      <c r="L2988" s="311"/>
      <c r="M2988" s="789">
        <f t="shared" si="669"/>
        <v>0</v>
      </c>
    </row>
    <row r="2989" spans="1:13" x14ac:dyDescent="0.45">
      <c r="A2989" s="790">
        <v>22020703</v>
      </c>
      <c r="B2989" s="791"/>
      <c r="C2989" s="792"/>
      <c r="D2989" s="792"/>
      <c r="E2989" s="791"/>
      <c r="F2989" s="793" t="s">
        <v>365</v>
      </c>
      <c r="G2989" s="311">
        <v>500000</v>
      </c>
      <c r="H2989" s="311"/>
      <c r="I2989" s="311"/>
      <c r="J2989" s="311"/>
      <c r="K2989" s="311"/>
      <c r="L2989" s="311"/>
      <c r="M2989" s="789">
        <f t="shared" si="669"/>
        <v>0</v>
      </c>
    </row>
    <row r="2990" spans="1:13" x14ac:dyDescent="0.45">
      <c r="A2990" s="790">
        <v>22020708</v>
      </c>
      <c r="B2990" s="791"/>
      <c r="C2990" s="792"/>
      <c r="D2990" s="792"/>
      <c r="E2990" s="791"/>
      <c r="F2990" s="793" t="s">
        <v>435</v>
      </c>
      <c r="G2990" s="311">
        <v>500000</v>
      </c>
      <c r="H2990" s="311"/>
      <c r="I2990" s="311"/>
      <c r="J2990" s="311"/>
      <c r="K2990" s="311"/>
      <c r="L2990" s="311"/>
      <c r="M2990" s="789">
        <f t="shared" si="669"/>
        <v>0</v>
      </c>
    </row>
    <row r="2991" spans="1:13" x14ac:dyDescent="0.45">
      <c r="A2991" s="785">
        <v>220208</v>
      </c>
      <c r="B2991" s="786"/>
      <c r="C2991" s="787"/>
      <c r="D2991" s="787"/>
      <c r="E2991" s="786"/>
      <c r="F2991" s="788" t="s">
        <v>54</v>
      </c>
      <c r="G2991" s="358">
        <f>SUM(G2992:G2992)</f>
        <v>2000000</v>
      </c>
      <c r="H2991" s="358">
        <f>SUM(H2992:H2992)</f>
        <v>0</v>
      </c>
      <c r="I2991" s="358"/>
      <c r="J2991" s="358">
        <f>SUM(J2992:J2992)</f>
        <v>0</v>
      </c>
      <c r="K2991" s="358">
        <f>SUM(K2992:K2992)</f>
        <v>0</v>
      </c>
      <c r="L2991" s="358">
        <f>SUM(L2992:L2992)</f>
        <v>0</v>
      </c>
      <c r="M2991" s="789">
        <f t="shared" si="669"/>
        <v>0</v>
      </c>
    </row>
    <row r="2992" spans="1:13" x14ac:dyDescent="0.45">
      <c r="A2992" s="790">
        <v>22020803</v>
      </c>
      <c r="B2992" s="791"/>
      <c r="C2992" s="792"/>
      <c r="D2992" s="792"/>
      <c r="E2992" s="791"/>
      <c r="F2992" s="793" t="s">
        <v>56</v>
      </c>
      <c r="G2992" s="311">
        <v>2000000</v>
      </c>
      <c r="H2992" s="311"/>
      <c r="I2992" s="311"/>
      <c r="J2992" s="311"/>
      <c r="K2992" s="311"/>
      <c r="L2992" s="311"/>
      <c r="M2992" s="789">
        <f t="shared" si="669"/>
        <v>0</v>
      </c>
    </row>
    <row r="2993" spans="1:13" x14ac:dyDescent="0.45">
      <c r="A2993" s="785">
        <v>220210</v>
      </c>
      <c r="B2993" s="786"/>
      <c r="C2993" s="787"/>
      <c r="D2993" s="787"/>
      <c r="E2993" s="786"/>
      <c r="F2993" s="788" t="s">
        <v>57</v>
      </c>
      <c r="G2993" s="358">
        <f>SUM(G2994:G3000)</f>
        <v>98200000</v>
      </c>
      <c r="H2993" s="358">
        <f>SUM(H2994:H3000)</f>
        <v>5420000</v>
      </c>
      <c r="I2993" s="358"/>
      <c r="J2993" s="358">
        <f>SUM(J2994:J3000)</f>
        <v>240000000</v>
      </c>
      <c r="K2993" s="358">
        <f>SUM(K2994:K3000)</f>
        <v>240000000</v>
      </c>
      <c r="L2993" s="358">
        <f>SUM(L2994:L3000)</f>
        <v>240000000</v>
      </c>
      <c r="M2993" s="789">
        <f t="shared" si="669"/>
        <v>720000000</v>
      </c>
    </row>
    <row r="2994" spans="1:13" x14ac:dyDescent="0.45">
      <c r="A2994" s="790">
        <v>22021001</v>
      </c>
      <c r="B2994" s="791"/>
      <c r="C2994" s="792"/>
      <c r="D2994" s="792"/>
      <c r="E2994" s="791"/>
      <c r="F2994" s="793" t="s">
        <v>58</v>
      </c>
      <c r="G2994" s="311">
        <v>1000000</v>
      </c>
      <c r="H2994" s="311">
        <v>770000</v>
      </c>
      <c r="I2994" s="311"/>
      <c r="J2994" s="311"/>
      <c r="K2994" s="311"/>
      <c r="L2994" s="311"/>
      <c r="M2994" s="789">
        <f t="shared" si="669"/>
        <v>0</v>
      </c>
    </row>
    <row r="2995" spans="1:13" x14ac:dyDescent="0.45">
      <c r="A2995" s="790">
        <v>22021003</v>
      </c>
      <c r="B2995" s="791"/>
      <c r="C2995" s="792"/>
      <c r="D2995" s="792"/>
      <c r="E2995" s="791"/>
      <c r="F2995" s="793" t="s">
        <v>60</v>
      </c>
      <c r="G2995" s="311">
        <v>10000000</v>
      </c>
      <c r="H2995" s="311"/>
      <c r="I2995" s="311"/>
      <c r="J2995" s="311">
        <v>20000000</v>
      </c>
      <c r="K2995" s="311">
        <v>20000000</v>
      </c>
      <c r="L2995" s="311">
        <v>20000000</v>
      </c>
      <c r="M2995" s="789">
        <f t="shared" si="669"/>
        <v>60000000</v>
      </c>
    </row>
    <row r="2996" spans="1:13" x14ac:dyDescent="0.45">
      <c r="A2996" s="790">
        <v>22021004</v>
      </c>
      <c r="B2996" s="791"/>
      <c r="C2996" s="792"/>
      <c r="D2996" s="792"/>
      <c r="E2996" s="791"/>
      <c r="F2996" s="793" t="s">
        <v>61</v>
      </c>
      <c r="G2996" s="311">
        <v>200000</v>
      </c>
      <c r="H2996" s="311"/>
      <c r="I2996" s="311"/>
      <c r="J2996" s="311"/>
      <c r="K2996" s="311"/>
      <c r="L2996" s="311"/>
      <c r="M2996" s="789">
        <f t="shared" si="669"/>
        <v>0</v>
      </c>
    </row>
    <row r="2997" spans="1:13" x14ac:dyDescent="0.45">
      <c r="A2997" s="790">
        <v>22021007</v>
      </c>
      <c r="B2997" s="791"/>
      <c r="C2997" s="792"/>
      <c r="D2997" s="792"/>
      <c r="E2997" s="791"/>
      <c r="F2997" s="793" t="s">
        <v>63</v>
      </c>
      <c r="G2997" s="311">
        <v>1000000</v>
      </c>
      <c r="H2997" s="311"/>
      <c r="I2997" s="311"/>
      <c r="J2997" s="311"/>
      <c r="K2997" s="311"/>
      <c r="L2997" s="311"/>
      <c r="M2997" s="789">
        <f t="shared" si="669"/>
        <v>0</v>
      </c>
    </row>
    <row r="2998" spans="1:13" x14ac:dyDescent="0.45">
      <c r="A2998" s="790">
        <v>22021008</v>
      </c>
      <c r="B2998" s="791"/>
      <c r="C2998" s="792"/>
      <c r="D2998" s="792"/>
      <c r="E2998" s="791"/>
      <c r="F2998" s="793" t="s">
        <v>64</v>
      </c>
      <c r="G2998" s="311">
        <v>1000000</v>
      </c>
      <c r="H2998" s="311"/>
      <c r="I2998" s="311"/>
      <c r="J2998" s="311"/>
      <c r="K2998" s="311"/>
      <c r="L2998" s="311"/>
      <c r="M2998" s="789">
        <f t="shared" si="669"/>
        <v>0</v>
      </c>
    </row>
    <row r="2999" spans="1:13" x14ac:dyDescent="0.45">
      <c r="A2999" s="790">
        <v>22021021</v>
      </c>
      <c r="B2999" s="791"/>
      <c r="C2999" s="792"/>
      <c r="D2999" s="792"/>
      <c r="E2999" s="791"/>
      <c r="F2999" s="793" t="s">
        <v>225</v>
      </c>
      <c r="G2999" s="311">
        <v>30000000</v>
      </c>
      <c r="H2999" s="311"/>
      <c r="I2999" s="311"/>
      <c r="J2999" s="311">
        <v>20000000</v>
      </c>
      <c r="K2999" s="311">
        <v>20000000</v>
      </c>
      <c r="L2999" s="311">
        <v>20000000</v>
      </c>
      <c r="M2999" s="789">
        <f t="shared" si="669"/>
        <v>60000000</v>
      </c>
    </row>
    <row r="3000" spans="1:13" x14ac:dyDescent="0.45">
      <c r="A3000" s="790">
        <v>22021022</v>
      </c>
      <c r="B3000" s="791"/>
      <c r="C3000" s="792"/>
      <c r="D3000" s="792"/>
      <c r="E3000" s="791"/>
      <c r="F3000" s="793" t="s">
        <v>457</v>
      </c>
      <c r="G3000" s="311">
        <v>55000000</v>
      </c>
      <c r="H3000" s="311">
        <v>4650000</v>
      </c>
      <c r="I3000" s="311"/>
      <c r="J3000" s="311">
        <v>200000000</v>
      </c>
      <c r="K3000" s="311">
        <v>200000000</v>
      </c>
      <c r="L3000" s="311">
        <v>200000000</v>
      </c>
      <c r="M3000" s="789">
        <f t="shared" si="669"/>
        <v>600000000</v>
      </c>
    </row>
    <row r="3001" spans="1:13" x14ac:dyDescent="0.45">
      <c r="A3001" s="826"/>
      <c r="B3001" s="826"/>
      <c r="C3001" s="826"/>
      <c r="D3001" s="826"/>
      <c r="E3001" s="826"/>
      <c r="F3001" s="827"/>
      <c r="G3001" s="828"/>
      <c r="H3001" s="797"/>
      <c r="I3001" s="797"/>
      <c r="J3001" s="828"/>
      <c r="K3001" s="828"/>
      <c r="L3001" s="828"/>
      <c r="M3001" s="829"/>
    </row>
    <row r="3002" spans="1:13" x14ac:dyDescent="0.45">
      <c r="A3002" s="795"/>
      <c r="B3002" s="795"/>
      <c r="C3002" s="795"/>
      <c r="D3002" s="795"/>
      <c r="E3002" s="795"/>
      <c r="F3002" s="785" t="s">
        <v>85</v>
      </c>
      <c r="G3002" s="790"/>
      <c r="H3002" s="809"/>
      <c r="I3002" s="797"/>
      <c r="J3002" s="809"/>
      <c r="K3002" s="809"/>
      <c r="L3002" s="809"/>
      <c r="M3002" s="80">
        <f t="shared" ref="M3002:M3008" si="672">SUM(J3002:L3002)</f>
        <v>0</v>
      </c>
    </row>
    <row r="3003" spans="1:13" x14ac:dyDescent="0.45">
      <c r="A3003" s="799"/>
      <c r="B3003" s="799"/>
      <c r="C3003" s="799"/>
      <c r="D3003" s="799"/>
      <c r="E3003" s="799"/>
      <c r="F3003" s="810"/>
      <c r="G3003" s="811"/>
      <c r="H3003" s="812"/>
      <c r="I3003" s="797"/>
      <c r="J3003" s="812"/>
      <c r="K3003" s="812"/>
      <c r="L3003" s="812"/>
      <c r="M3003" s="80">
        <f t="shared" si="672"/>
        <v>0</v>
      </c>
    </row>
    <row r="3004" spans="1:13" x14ac:dyDescent="0.45">
      <c r="A3004" s="799"/>
      <c r="B3004" s="799"/>
      <c r="C3004" s="799"/>
      <c r="D3004" s="799"/>
      <c r="E3004" s="799"/>
      <c r="F3004" s="800" t="s">
        <v>86</v>
      </c>
      <c r="G3004" s="805"/>
      <c r="H3004" s="813"/>
      <c r="I3004" s="805"/>
      <c r="J3004" s="813"/>
      <c r="K3004" s="813"/>
      <c r="L3004" s="813"/>
      <c r="M3004" s="80">
        <f t="shared" si="672"/>
        <v>0</v>
      </c>
    </row>
    <row r="3005" spans="1:13" x14ac:dyDescent="0.45">
      <c r="A3005" s="799"/>
      <c r="B3005" s="799"/>
      <c r="C3005" s="799"/>
      <c r="D3005" s="799"/>
      <c r="E3005" s="799"/>
      <c r="F3005" s="800" t="s">
        <v>87</v>
      </c>
      <c r="G3005" s="807">
        <f>SUM(G2968)</f>
        <v>150000000</v>
      </c>
      <c r="H3005" s="807">
        <f t="shared" ref="H3005:L3005" si="673">SUM(H2968)</f>
        <v>30339500</v>
      </c>
      <c r="I3005" s="807">
        <f t="shared" si="673"/>
        <v>0</v>
      </c>
      <c r="J3005" s="807">
        <f t="shared" si="673"/>
        <v>300000000</v>
      </c>
      <c r="K3005" s="807">
        <f t="shared" si="673"/>
        <v>300000000</v>
      </c>
      <c r="L3005" s="807">
        <f t="shared" si="673"/>
        <v>300000000</v>
      </c>
      <c r="M3005" s="80">
        <f t="shared" si="672"/>
        <v>900000000</v>
      </c>
    </row>
    <row r="3006" spans="1:13" x14ac:dyDescent="0.45">
      <c r="A3006" s="799"/>
      <c r="B3006" s="799"/>
      <c r="C3006" s="799"/>
      <c r="D3006" s="799"/>
      <c r="E3006" s="799"/>
      <c r="F3006" s="800" t="s">
        <v>69</v>
      </c>
      <c r="G3006" s="805"/>
      <c r="H3006" s="813"/>
      <c r="I3006" s="805"/>
      <c r="J3006" s="813"/>
      <c r="K3006" s="813"/>
      <c r="L3006" s="813"/>
      <c r="M3006" s="80">
        <f t="shared" si="672"/>
        <v>0</v>
      </c>
    </row>
    <row r="3007" spans="1:13" x14ac:dyDescent="0.45">
      <c r="A3007" s="799"/>
      <c r="B3007" s="799"/>
      <c r="C3007" s="799"/>
      <c r="D3007" s="799"/>
      <c r="E3007" s="799"/>
      <c r="F3007" s="800"/>
      <c r="G3007" s="805"/>
      <c r="H3007" s="813"/>
      <c r="I3007" s="805"/>
      <c r="J3007" s="813"/>
      <c r="K3007" s="813"/>
      <c r="L3007" s="813"/>
      <c r="M3007" s="80">
        <f t="shared" si="672"/>
        <v>0</v>
      </c>
    </row>
    <row r="3008" spans="1:13" x14ac:dyDescent="0.45">
      <c r="A3008" s="799"/>
      <c r="B3008" s="799"/>
      <c r="C3008" s="799"/>
      <c r="D3008" s="799"/>
      <c r="E3008" s="799"/>
      <c r="F3008" s="800" t="s">
        <v>88</v>
      </c>
      <c r="G3008" s="807">
        <f t="shared" ref="G3008:L3008" si="674">SUM(G3004:G3006)</f>
        <v>150000000</v>
      </c>
      <c r="H3008" s="807">
        <f t="shared" si="674"/>
        <v>30339500</v>
      </c>
      <c r="I3008" s="807">
        <f t="shared" si="674"/>
        <v>0</v>
      </c>
      <c r="J3008" s="807">
        <f t="shared" si="674"/>
        <v>300000000</v>
      </c>
      <c r="K3008" s="807">
        <f t="shared" si="674"/>
        <v>300000000</v>
      </c>
      <c r="L3008" s="807">
        <f t="shared" si="674"/>
        <v>300000000</v>
      </c>
      <c r="M3008" s="80">
        <f t="shared" si="672"/>
        <v>900000000</v>
      </c>
    </row>
    <row r="3011" spans="1:13" x14ac:dyDescent="0.45">
      <c r="A3011" s="931" t="s">
        <v>0</v>
      </c>
      <c r="B3011" s="931"/>
      <c r="C3011" s="931"/>
      <c r="D3011" s="931"/>
      <c r="E3011" s="931"/>
      <c r="F3011" s="931"/>
      <c r="G3011" s="931"/>
      <c r="H3011" s="931"/>
      <c r="I3011" s="931"/>
      <c r="J3011" s="931"/>
      <c r="K3011" s="931"/>
      <c r="L3011" s="931"/>
      <c r="M3011" s="931"/>
    </row>
    <row r="3012" spans="1:13" x14ac:dyDescent="0.45">
      <c r="A3012" s="930" t="s">
        <v>1435</v>
      </c>
      <c r="B3012" s="930"/>
      <c r="C3012" s="930"/>
      <c r="D3012" s="930"/>
      <c r="E3012" s="930"/>
      <c r="F3012" s="930"/>
      <c r="G3012" s="930"/>
      <c r="H3012" s="930"/>
      <c r="I3012" s="930"/>
      <c r="J3012" s="930"/>
      <c r="K3012" s="930"/>
      <c r="L3012" s="930"/>
      <c r="M3012" s="930"/>
    </row>
    <row r="3013" spans="1:13" ht="74" x14ac:dyDescent="0.45">
      <c r="A3013" s="781" t="s">
        <v>1</v>
      </c>
      <c r="B3013" s="781" t="s">
        <v>2</v>
      </c>
      <c r="C3013" s="781" t="s">
        <v>3</v>
      </c>
      <c r="D3013" s="781" t="s">
        <v>4</v>
      </c>
      <c r="E3013" s="781" t="s">
        <v>5</v>
      </c>
      <c r="F3013" s="783" t="s">
        <v>6</v>
      </c>
      <c r="G3013" s="781" t="s">
        <v>7</v>
      </c>
      <c r="H3013" s="781" t="s">
        <v>8</v>
      </c>
      <c r="I3013" s="781"/>
      <c r="J3013" s="781" t="s">
        <v>9</v>
      </c>
      <c r="K3013" s="781" t="s">
        <v>10</v>
      </c>
      <c r="L3013" s="781" t="s">
        <v>11</v>
      </c>
      <c r="M3013" s="784" t="s">
        <v>12</v>
      </c>
    </row>
    <row r="3014" spans="1:13" x14ac:dyDescent="0.45">
      <c r="A3014" s="785">
        <v>2</v>
      </c>
      <c r="B3014" s="786"/>
      <c r="C3014" s="787"/>
      <c r="D3014" s="787"/>
      <c r="E3014" s="786"/>
      <c r="F3014" s="788" t="s">
        <v>18</v>
      </c>
      <c r="G3014" s="358">
        <f>G3015+G3023</f>
        <v>104168563</v>
      </c>
      <c r="H3014" s="358">
        <f>H3015+H3023</f>
        <v>35699494.719999999</v>
      </c>
      <c r="I3014" s="358"/>
      <c r="J3014" s="358">
        <f>J3015+J3023</f>
        <v>119575854.5</v>
      </c>
      <c r="K3014" s="358">
        <f>K3015+K3023</f>
        <v>119575854.5</v>
      </c>
      <c r="L3014" s="358">
        <f>L3015+L3023</f>
        <v>119575854.5</v>
      </c>
      <c r="M3014" s="789">
        <f>J3014+K3014+L3014</f>
        <v>358727563.5</v>
      </c>
    </row>
    <row r="3015" spans="1:13" x14ac:dyDescent="0.45">
      <c r="A3015" s="785">
        <v>21</v>
      </c>
      <c r="B3015" s="786"/>
      <c r="C3015" s="787"/>
      <c r="D3015" s="787"/>
      <c r="E3015" s="786"/>
      <c r="F3015" s="788" t="s">
        <v>19</v>
      </c>
      <c r="G3015" s="358">
        <f>G3016+G3019</f>
        <v>24168563</v>
      </c>
      <c r="H3015" s="358">
        <f>H3016+H3019</f>
        <v>26510694.719999999</v>
      </c>
      <c r="I3015" s="358"/>
      <c r="J3015" s="358">
        <f>J3016+J3019</f>
        <v>39575854.5</v>
      </c>
      <c r="K3015" s="358">
        <v>39575854.5</v>
      </c>
      <c r="L3015" s="358">
        <v>39575854.5</v>
      </c>
      <c r="M3015" s="789">
        <f t="shared" ref="M3015:M3058" si="675">J3015+K3015+L3015</f>
        <v>118727563.5</v>
      </c>
    </row>
    <row r="3016" spans="1:13" x14ac:dyDescent="0.45">
      <c r="A3016" s="785">
        <v>2101</v>
      </c>
      <c r="B3016" s="786"/>
      <c r="C3016" s="787"/>
      <c r="D3016" s="787"/>
      <c r="E3016" s="786"/>
      <c r="F3016" s="788" t="s">
        <v>20</v>
      </c>
      <c r="G3016" s="358">
        <f t="shared" ref="G3016:J3017" si="676">G3017</f>
        <v>23628563</v>
      </c>
      <c r="H3016" s="358">
        <f t="shared" si="676"/>
        <v>26110694.719999999</v>
      </c>
      <c r="I3016" s="358"/>
      <c r="J3016" s="358">
        <f t="shared" si="676"/>
        <v>38925037.5</v>
      </c>
      <c r="K3016" s="358">
        <v>38925037.5</v>
      </c>
      <c r="L3016" s="358">
        <v>38925037.5</v>
      </c>
      <c r="M3016" s="789">
        <f t="shared" si="675"/>
        <v>116775112.5</v>
      </c>
    </row>
    <row r="3017" spans="1:13" x14ac:dyDescent="0.45">
      <c r="A3017" s="785">
        <v>210101</v>
      </c>
      <c r="B3017" s="786"/>
      <c r="C3017" s="787"/>
      <c r="D3017" s="787"/>
      <c r="E3017" s="786"/>
      <c r="F3017" s="788" t="s">
        <v>21</v>
      </c>
      <c r="G3017" s="358">
        <f>G3018</f>
        <v>23628563</v>
      </c>
      <c r="H3017" s="358">
        <f t="shared" si="676"/>
        <v>26110694.719999999</v>
      </c>
      <c r="I3017" s="358">
        <f t="shared" si="676"/>
        <v>0</v>
      </c>
      <c r="J3017" s="358">
        <f t="shared" si="676"/>
        <v>38925037.5</v>
      </c>
      <c r="K3017" s="358">
        <v>38925037.5</v>
      </c>
      <c r="L3017" s="358">
        <v>38925037.5</v>
      </c>
      <c r="M3017" s="789">
        <f t="shared" si="675"/>
        <v>116775112.5</v>
      </c>
    </row>
    <row r="3018" spans="1:13" x14ac:dyDescent="0.45">
      <c r="A3018" s="790">
        <v>21010101</v>
      </c>
      <c r="B3018" s="791"/>
      <c r="C3018" s="792"/>
      <c r="D3018" s="792"/>
      <c r="E3018" s="791"/>
      <c r="F3018" s="793" t="s">
        <v>20</v>
      </c>
      <c r="G3018" s="311">
        <v>23628563</v>
      </c>
      <c r="H3018" s="311">
        <v>26110694.719999999</v>
      </c>
      <c r="I3018" s="311"/>
      <c r="J3018" s="311">
        <v>38925037.5</v>
      </c>
      <c r="K3018" s="311">
        <v>38925037.5</v>
      </c>
      <c r="L3018" s="311">
        <v>38925037.5</v>
      </c>
      <c r="M3018" s="789">
        <f t="shared" si="675"/>
        <v>116775112.5</v>
      </c>
    </row>
    <row r="3019" spans="1:13" x14ac:dyDescent="0.45">
      <c r="A3019" s="785">
        <v>2102</v>
      </c>
      <c r="B3019" s="786"/>
      <c r="C3019" s="787"/>
      <c r="D3019" s="787"/>
      <c r="E3019" s="786"/>
      <c r="F3019" s="788" t="s">
        <v>22</v>
      </c>
      <c r="G3019" s="358">
        <f>G3020</f>
        <v>540000</v>
      </c>
      <c r="H3019" s="358">
        <f>H3020</f>
        <v>400000</v>
      </c>
      <c r="I3019" s="358"/>
      <c r="J3019" s="358">
        <f t="shared" ref="J3019" si="677">J3020</f>
        <v>650817</v>
      </c>
      <c r="K3019" s="358">
        <v>650817</v>
      </c>
      <c r="L3019" s="358">
        <v>650817</v>
      </c>
      <c r="M3019" s="789">
        <f t="shared" si="675"/>
        <v>1952451</v>
      </c>
    </row>
    <row r="3020" spans="1:13" x14ac:dyDescent="0.45">
      <c r="A3020" s="785">
        <v>210201</v>
      </c>
      <c r="B3020" s="786"/>
      <c r="C3020" s="787"/>
      <c r="D3020" s="787"/>
      <c r="E3020" s="786"/>
      <c r="F3020" s="788" t="s">
        <v>23</v>
      </c>
      <c r="G3020" s="358">
        <f>G3021+G3022</f>
        <v>540000</v>
      </c>
      <c r="H3020" s="358">
        <f>H3021+H3022</f>
        <v>400000</v>
      </c>
      <c r="I3020" s="358"/>
      <c r="J3020" s="358">
        <f>J3021+J3022</f>
        <v>650817</v>
      </c>
      <c r="K3020" s="358">
        <v>650817</v>
      </c>
      <c r="L3020" s="358">
        <v>650817</v>
      </c>
      <c r="M3020" s="789">
        <f t="shared" si="675"/>
        <v>1952451</v>
      </c>
    </row>
    <row r="3021" spans="1:13" x14ac:dyDescent="0.45">
      <c r="A3021" s="790">
        <v>21020101</v>
      </c>
      <c r="B3021" s="791"/>
      <c r="C3021" s="792"/>
      <c r="D3021" s="792"/>
      <c r="E3021" s="791"/>
      <c r="F3021" s="793" t="s">
        <v>24</v>
      </c>
      <c r="G3021" s="311"/>
      <c r="H3021" s="311"/>
      <c r="I3021" s="311"/>
      <c r="J3021" s="311">
        <v>80817</v>
      </c>
      <c r="K3021" s="311">
        <v>80817</v>
      </c>
      <c r="L3021" s="311">
        <v>80817</v>
      </c>
      <c r="M3021" s="789">
        <f t="shared" si="675"/>
        <v>242451</v>
      </c>
    </row>
    <row r="3022" spans="1:13" x14ac:dyDescent="0.45">
      <c r="A3022" s="790">
        <v>21020102</v>
      </c>
      <c r="B3022" s="791"/>
      <c r="C3022" s="792"/>
      <c r="D3022" s="792"/>
      <c r="E3022" s="791"/>
      <c r="F3022" s="793" t="s">
        <v>25</v>
      </c>
      <c r="G3022" s="311">
        <v>540000</v>
      </c>
      <c r="H3022" s="311">
        <v>400000</v>
      </c>
      <c r="I3022" s="311"/>
      <c r="J3022" s="311">
        <v>570000</v>
      </c>
      <c r="K3022" s="311">
        <v>570000</v>
      </c>
      <c r="L3022" s="311">
        <v>570000</v>
      </c>
      <c r="M3022" s="789">
        <f t="shared" si="675"/>
        <v>1710000</v>
      </c>
    </row>
    <row r="3023" spans="1:13" x14ac:dyDescent="0.45">
      <c r="A3023" s="785">
        <v>22</v>
      </c>
      <c r="B3023" s="786"/>
      <c r="C3023" s="787"/>
      <c r="D3023" s="787"/>
      <c r="E3023" s="786"/>
      <c r="F3023" s="788" t="s">
        <v>26</v>
      </c>
      <c r="G3023" s="358">
        <f>G3024</f>
        <v>80000000</v>
      </c>
      <c r="H3023" s="358">
        <f>H3024</f>
        <v>9188800</v>
      </c>
      <c r="I3023" s="358"/>
      <c r="J3023" s="358">
        <f>J3024</f>
        <v>80000000</v>
      </c>
      <c r="K3023" s="358">
        <f t="shared" ref="K3023:L3023" si="678">K3024</f>
        <v>80000000</v>
      </c>
      <c r="L3023" s="358">
        <f t="shared" si="678"/>
        <v>80000000</v>
      </c>
      <c r="M3023" s="789">
        <f t="shared" si="675"/>
        <v>240000000</v>
      </c>
    </row>
    <row r="3024" spans="1:13" x14ac:dyDescent="0.45">
      <c r="A3024" s="785">
        <v>2202</v>
      </c>
      <c r="B3024" s="786"/>
      <c r="C3024" s="787"/>
      <c r="D3024" s="787"/>
      <c r="E3024" s="786"/>
      <c r="F3024" s="788" t="s">
        <v>27</v>
      </c>
      <c r="G3024" s="358">
        <f>G3025+G3029+G3034+G3040+G3046+G3049+G3052+G3055</f>
        <v>80000000</v>
      </c>
      <c r="H3024" s="358">
        <f>H3025+H3029+H3034+H3040+H3046+H3049+H3052+H3055</f>
        <v>9188800</v>
      </c>
      <c r="I3024" s="358"/>
      <c r="J3024" s="358">
        <f>J3025+J3029+J3034+J3040+J3046+J3049+J3052+J3055</f>
        <v>80000000</v>
      </c>
      <c r="K3024" s="358">
        <f>K3025+K3029+K3034+K3040+K3046+K3049+K3052+K3055</f>
        <v>80000000</v>
      </c>
      <c r="L3024" s="358">
        <f>L3025+L3029+L3034+L3040+L3046+L3049+L3052+L3055</f>
        <v>80000000</v>
      </c>
      <c r="M3024" s="789">
        <f t="shared" si="675"/>
        <v>240000000</v>
      </c>
    </row>
    <row r="3025" spans="1:13" x14ac:dyDescent="0.45">
      <c r="A3025" s="785">
        <v>220201</v>
      </c>
      <c r="B3025" s="786"/>
      <c r="C3025" s="787"/>
      <c r="D3025" s="787"/>
      <c r="E3025" s="786"/>
      <c r="F3025" s="788" t="s">
        <v>28</v>
      </c>
      <c r="G3025" s="358">
        <v>9000000</v>
      </c>
      <c r="H3025" s="358">
        <f>SUM(H3026:H3028)</f>
        <v>0</v>
      </c>
      <c r="I3025" s="358" t="s">
        <v>384</v>
      </c>
      <c r="J3025" s="358">
        <f>SUM(J3026:J3028)</f>
        <v>7000000</v>
      </c>
      <c r="K3025" s="358">
        <f>SUM(K3026:K3028)</f>
        <v>7000000</v>
      </c>
      <c r="L3025" s="358">
        <f>SUM(L3026:L3028)</f>
        <v>7000000</v>
      </c>
      <c r="M3025" s="789">
        <f t="shared" si="675"/>
        <v>21000000</v>
      </c>
    </row>
    <row r="3026" spans="1:13" x14ac:dyDescent="0.45">
      <c r="A3026" s="790">
        <v>22020101</v>
      </c>
      <c r="B3026" s="791"/>
      <c r="C3026" s="792"/>
      <c r="D3026" s="792"/>
      <c r="E3026" s="791"/>
      <c r="F3026" s="793" t="s">
        <v>29</v>
      </c>
      <c r="G3026" s="311">
        <v>6000000</v>
      </c>
      <c r="H3026" s="311"/>
      <c r="I3026" s="311"/>
      <c r="J3026" s="311">
        <v>2000000</v>
      </c>
      <c r="K3026" s="311">
        <v>2000000</v>
      </c>
      <c r="L3026" s="311">
        <v>2000000</v>
      </c>
      <c r="M3026" s="789">
        <f t="shared" si="675"/>
        <v>6000000</v>
      </c>
    </row>
    <row r="3027" spans="1:13" x14ac:dyDescent="0.45">
      <c r="A3027" s="790">
        <v>22020102</v>
      </c>
      <c r="B3027" s="791"/>
      <c r="C3027" s="792"/>
      <c r="D3027" s="792"/>
      <c r="E3027" s="791"/>
      <c r="F3027" s="793" t="s">
        <v>30</v>
      </c>
      <c r="G3027" s="311">
        <v>1000000</v>
      </c>
      <c r="H3027" s="311"/>
      <c r="I3027" s="311"/>
      <c r="J3027" s="311">
        <v>5000000</v>
      </c>
      <c r="K3027" s="311">
        <v>5000000</v>
      </c>
      <c r="L3027" s="311">
        <v>5000000</v>
      </c>
      <c r="M3027" s="789">
        <f t="shared" si="675"/>
        <v>15000000</v>
      </c>
    </row>
    <row r="3028" spans="1:13" ht="37" x14ac:dyDescent="0.45">
      <c r="A3028" s="790">
        <v>22020103</v>
      </c>
      <c r="B3028" s="791"/>
      <c r="C3028" s="792"/>
      <c r="D3028" s="792"/>
      <c r="E3028" s="791"/>
      <c r="F3028" s="793" t="s">
        <v>219</v>
      </c>
      <c r="G3028" s="311">
        <v>2000000</v>
      </c>
      <c r="H3028" s="311"/>
      <c r="I3028" s="311"/>
      <c r="J3028" s="311"/>
      <c r="K3028" s="311"/>
      <c r="L3028" s="311"/>
      <c r="M3028" s="789">
        <f t="shared" si="675"/>
        <v>0</v>
      </c>
    </row>
    <row r="3029" spans="1:13" x14ac:dyDescent="0.45">
      <c r="A3029" s="785">
        <v>220202</v>
      </c>
      <c r="B3029" s="786"/>
      <c r="C3029" s="787"/>
      <c r="D3029" s="787"/>
      <c r="E3029" s="786"/>
      <c r="F3029" s="788" t="s">
        <v>31</v>
      </c>
      <c r="G3029" s="358">
        <v>3000000</v>
      </c>
      <c r="H3029" s="358">
        <f>SUM(H3030:H3033)</f>
        <v>0</v>
      </c>
      <c r="I3029" s="358"/>
      <c r="J3029" s="358">
        <f>SUM(J3030:J3033)</f>
        <v>5000000</v>
      </c>
      <c r="K3029" s="358">
        <f>SUM(K3030:K3033)</f>
        <v>5000000</v>
      </c>
      <c r="L3029" s="358">
        <f>SUM(L3030:L3033)</f>
        <v>5000000</v>
      </c>
      <c r="M3029" s="789">
        <f t="shared" si="675"/>
        <v>15000000</v>
      </c>
    </row>
    <row r="3030" spans="1:13" x14ac:dyDescent="0.45">
      <c r="A3030" s="790">
        <v>22020201</v>
      </c>
      <c r="B3030" s="791"/>
      <c r="C3030" s="792"/>
      <c r="D3030" s="792"/>
      <c r="E3030" s="791"/>
      <c r="F3030" s="793" t="s">
        <v>32</v>
      </c>
      <c r="G3030" s="311">
        <v>1000000</v>
      </c>
      <c r="H3030" s="311"/>
      <c r="I3030" s="311"/>
      <c r="J3030" s="311">
        <v>1700000</v>
      </c>
      <c r="K3030" s="311">
        <v>1700000</v>
      </c>
      <c r="L3030" s="311">
        <v>1700000</v>
      </c>
      <c r="M3030" s="789">
        <f t="shared" si="675"/>
        <v>5100000</v>
      </c>
    </row>
    <row r="3031" spans="1:13" x14ac:dyDescent="0.45">
      <c r="A3031" s="790">
        <v>22020203</v>
      </c>
      <c r="B3031" s="791"/>
      <c r="C3031" s="792"/>
      <c r="D3031" s="792"/>
      <c r="E3031" s="791"/>
      <c r="F3031" s="793" t="s">
        <v>34</v>
      </c>
      <c r="G3031" s="311"/>
      <c r="H3031" s="311"/>
      <c r="I3031" s="311"/>
      <c r="J3031" s="311">
        <v>400000</v>
      </c>
      <c r="K3031" s="311">
        <v>400000</v>
      </c>
      <c r="L3031" s="311">
        <v>400000</v>
      </c>
      <c r="M3031" s="789">
        <f t="shared" si="675"/>
        <v>1200000</v>
      </c>
    </row>
    <row r="3032" spans="1:13" x14ac:dyDescent="0.45">
      <c r="A3032" s="790">
        <v>22020205</v>
      </c>
      <c r="B3032" s="791"/>
      <c r="C3032" s="792"/>
      <c r="D3032" s="792"/>
      <c r="E3032" s="791"/>
      <c r="F3032" s="793" t="s">
        <v>35</v>
      </c>
      <c r="G3032" s="311"/>
      <c r="H3032" s="311"/>
      <c r="I3032" s="311"/>
      <c r="J3032" s="311">
        <v>400000</v>
      </c>
      <c r="K3032" s="311">
        <v>400000</v>
      </c>
      <c r="L3032" s="311">
        <v>400000</v>
      </c>
      <c r="M3032" s="789">
        <f t="shared" si="675"/>
        <v>1200000</v>
      </c>
    </row>
    <row r="3033" spans="1:13" x14ac:dyDescent="0.45">
      <c r="A3033" s="790">
        <v>22020206</v>
      </c>
      <c r="B3033" s="791"/>
      <c r="C3033" s="792"/>
      <c r="D3033" s="792"/>
      <c r="E3033" s="791"/>
      <c r="F3033" s="793" t="s">
        <v>36</v>
      </c>
      <c r="G3033" s="311">
        <v>2000000</v>
      </c>
      <c r="H3033" s="311"/>
      <c r="I3033" s="311"/>
      <c r="J3033" s="311">
        <v>2500000</v>
      </c>
      <c r="K3033" s="311">
        <v>2500000</v>
      </c>
      <c r="L3033" s="311">
        <v>2500000</v>
      </c>
      <c r="M3033" s="789">
        <f t="shared" si="675"/>
        <v>7500000</v>
      </c>
    </row>
    <row r="3034" spans="1:13" x14ac:dyDescent="0.45">
      <c r="A3034" s="785">
        <v>220203</v>
      </c>
      <c r="B3034" s="786"/>
      <c r="C3034" s="787"/>
      <c r="D3034" s="787"/>
      <c r="E3034" s="786"/>
      <c r="F3034" s="788" t="s">
        <v>37</v>
      </c>
      <c r="G3034" s="358">
        <v>5500000</v>
      </c>
      <c r="H3034" s="358">
        <f>SUM(H3035:H3039)</f>
        <v>937000</v>
      </c>
      <c r="I3034" s="358"/>
      <c r="J3034" s="358">
        <f>SUM(J3035:J3039)</f>
        <v>6700000</v>
      </c>
      <c r="K3034" s="358">
        <f>SUM(K3035:K3039)</f>
        <v>6700000</v>
      </c>
      <c r="L3034" s="358">
        <f>SUM(L3035:L3039)</f>
        <v>6700000</v>
      </c>
      <c r="M3034" s="789">
        <f t="shared" si="675"/>
        <v>20100000</v>
      </c>
    </row>
    <row r="3035" spans="1:13" ht="37" x14ac:dyDescent="0.45">
      <c r="A3035" s="790">
        <v>22020301</v>
      </c>
      <c r="B3035" s="791"/>
      <c r="C3035" s="792"/>
      <c r="D3035" s="792"/>
      <c r="E3035" s="791"/>
      <c r="F3035" s="793" t="s">
        <v>38</v>
      </c>
      <c r="G3035" s="311">
        <v>4500000</v>
      </c>
      <c r="H3035" s="311">
        <v>937000</v>
      </c>
      <c r="I3035" s="311"/>
      <c r="J3035" s="311">
        <v>5000000</v>
      </c>
      <c r="K3035" s="311">
        <v>5000000</v>
      </c>
      <c r="L3035" s="311">
        <v>5000000</v>
      </c>
      <c r="M3035" s="789">
        <f t="shared" si="675"/>
        <v>15000000</v>
      </c>
    </row>
    <row r="3036" spans="1:13" x14ac:dyDescent="0.45">
      <c r="A3036" s="790">
        <v>22020302</v>
      </c>
      <c r="B3036" s="791"/>
      <c r="C3036" s="792"/>
      <c r="D3036" s="792"/>
      <c r="E3036" s="791"/>
      <c r="F3036" s="793" t="s">
        <v>39</v>
      </c>
      <c r="G3036" s="311">
        <v>100000</v>
      </c>
      <c r="H3036" s="311"/>
      <c r="I3036" s="311"/>
      <c r="J3036" s="311">
        <v>100000</v>
      </c>
      <c r="K3036" s="311">
        <v>100000</v>
      </c>
      <c r="L3036" s="311">
        <v>100000</v>
      </c>
      <c r="M3036" s="789">
        <f t="shared" si="675"/>
        <v>300000</v>
      </c>
    </row>
    <row r="3037" spans="1:13" x14ac:dyDescent="0.45">
      <c r="A3037" s="790">
        <v>22020303</v>
      </c>
      <c r="B3037" s="791"/>
      <c r="C3037" s="792"/>
      <c r="D3037" s="792"/>
      <c r="E3037" s="791"/>
      <c r="F3037" s="793" t="s">
        <v>40</v>
      </c>
      <c r="G3037" s="311">
        <v>50000</v>
      </c>
      <c r="H3037" s="311"/>
      <c r="I3037" s="311"/>
      <c r="J3037" s="311"/>
      <c r="K3037" s="311"/>
      <c r="L3037" s="311"/>
      <c r="M3037" s="789">
        <f t="shared" si="675"/>
        <v>0</v>
      </c>
    </row>
    <row r="3038" spans="1:13" x14ac:dyDescent="0.45">
      <c r="A3038" s="790">
        <v>22020304</v>
      </c>
      <c r="B3038" s="791"/>
      <c r="C3038" s="792"/>
      <c r="D3038" s="792"/>
      <c r="E3038" s="791"/>
      <c r="F3038" s="793" t="s">
        <v>413</v>
      </c>
      <c r="G3038" s="311">
        <v>50000</v>
      </c>
      <c r="H3038" s="311"/>
      <c r="I3038" s="311"/>
      <c r="J3038" s="311">
        <v>100000</v>
      </c>
      <c r="K3038" s="311">
        <v>100000</v>
      </c>
      <c r="L3038" s="311">
        <v>100000</v>
      </c>
      <c r="M3038" s="789">
        <f t="shared" si="675"/>
        <v>300000</v>
      </c>
    </row>
    <row r="3039" spans="1:13" x14ac:dyDescent="0.45">
      <c r="A3039" s="790">
        <v>22020305</v>
      </c>
      <c r="B3039" s="791"/>
      <c r="C3039" s="792"/>
      <c r="D3039" s="792"/>
      <c r="E3039" s="791"/>
      <c r="F3039" s="793" t="s">
        <v>41</v>
      </c>
      <c r="G3039" s="311">
        <v>800000</v>
      </c>
      <c r="H3039" s="311"/>
      <c r="I3039" s="311"/>
      <c r="J3039" s="311">
        <v>1500000</v>
      </c>
      <c r="K3039" s="311">
        <v>1500000</v>
      </c>
      <c r="L3039" s="311">
        <v>1500000</v>
      </c>
      <c r="M3039" s="789">
        <f t="shared" si="675"/>
        <v>4500000</v>
      </c>
    </row>
    <row r="3040" spans="1:13" x14ac:dyDescent="0.45">
      <c r="A3040" s="785">
        <v>220204</v>
      </c>
      <c r="B3040" s="786"/>
      <c r="C3040" s="787"/>
      <c r="D3040" s="787"/>
      <c r="E3040" s="786"/>
      <c r="F3040" s="788" t="s">
        <v>42</v>
      </c>
      <c r="G3040" s="358">
        <v>24000000</v>
      </c>
      <c r="H3040" s="358">
        <f>SUM(H3041:H3045)</f>
        <v>460000</v>
      </c>
      <c r="I3040" s="358"/>
      <c r="J3040" s="358">
        <f>SUM(J3041:J3045)</f>
        <v>12500000</v>
      </c>
      <c r="K3040" s="358">
        <f>SUM(K3041:K3045)</f>
        <v>12500000</v>
      </c>
      <c r="L3040" s="358">
        <f>SUM(L3041:L3045)</f>
        <v>12500000</v>
      </c>
      <c r="M3040" s="789">
        <f t="shared" si="675"/>
        <v>37500000</v>
      </c>
    </row>
    <row r="3041" spans="1:13" ht="37" x14ac:dyDescent="0.45">
      <c r="A3041" s="790">
        <v>22020401</v>
      </c>
      <c r="B3041" s="791"/>
      <c r="C3041" s="792"/>
      <c r="D3041" s="792"/>
      <c r="E3041" s="791"/>
      <c r="F3041" s="793" t="s">
        <v>43</v>
      </c>
      <c r="G3041" s="311">
        <v>1000000</v>
      </c>
      <c r="H3041" s="311"/>
      <c r="I3041" s="311"/>
      <c r="J3041" s="311">
        <v>3000000</v>
      </c>
      <c r="K3041" s="311">
        <v>3000000</v>
      </c>
      <c r="L3041" s="311">
        <v>3000000</v>
      </c>
      <c r="M3041" s="789">
        <f t="shared" si="675"/>
        <v>9000000</v>
      </c>
    </row>
    <row r="3042" spans="1:13" x14ac:dyDescent="0.45">
      <c r="A3042" s="790">
        <v>22020402</v>
      </c>
      <c r="B3042" s="791"/>
      <c r="C3042" s="792"/>
      <c r="D3042" s="792"/>
      <c r="E3042" s="791"/>
      <c r="F3042" s="793" t="s">
        <v>44</v>
      </c>
      <c r="G3042" s="311">
        <v>3000000</v>
      </c>
      <c r="H3042" s="311"/>
      <c r="I3042" s="311"/>
      <c r="J3042" s="311">
        <v>2000000</v>
      </c>
      <c r="K3042" s="311">
        <v>2000000</v>
      </c>
      <c r="L3042" s="311">
        <v>2000000</v>
      </c>
      <c r="M3042" s="789">
        <f t="shared" si="675"/>
        <v>6000000</v>
      </c>
    </row>
    <row r="3043" spans="1:13" ht="37" x14ac:dyDescent="0.45">
      <c r="A3043" s="790">
        <v>22020403</v>
      </c>
      <c r="B3043" s="791"/>
      <c r="C3043" s="792"/>
      <c r="D3043" s="792"/>
      <c r="E3043" s="791"/>
      <c r="F3043" s="793" t="s">
        <v>45</v>
      </c>
      <c r="G3043" s="311">
        <v>19000000</v>
      </c>
      <c r="H3043" s="311"/>
      <c r="I3043" s="311"/>
      <c r="J3043" s="311">
        <v>7000000</v>
      </c>
      <c r="K3043" s="311">
        <v>7000000</v>
      </c>
      <c r="L3043" s="311">
        <v>7000000</v>
      </c>
      <c r="M3043" s="789">
        <f t="shared" si="675"/>
        <v>21000000</v>
      </c>
    </row>
    <row r="3044" spans="1:13" x14ac:dyDescent="0.45">
      <c r="A3044" s="790">
        <v>22020404</v>
      </c>
      <c r="B3044" s="791"/>
      <c r="C3044" s="792"/>
      <c r="D3044" s="792"/>
      <c r="E3044" s="791"/>
      <c r="F3044" s="793" t="s">
        <v>46</v>
      </c>
      <c r="G3044" s="311">
        <v>500000</v>
      </c>
      <c r="H3044" s="311">
        <v>460000</v>
      </c>
      <c r="I3044" s="311"/>
      <c r="J3044" s="311"/>
      <c r="K3044" s="311"/>
      <c r="L3044" s="311"/>
      <c r="M3044" s="789">
        <f t="shared" si="675"/>
        <v>0</v>
      </c>
    </row>
    <row r="3045" spans="1:13" x14ac:dyDescent="0.45">
      <c r="A3045" s="790">
        <v>22020405</v>
      </c>
      <c r="B3045" s="791"/>
      <c r="C3045" s="792"/>
      <c r="D3045" s="792"/>
      <c r="E3045" s="791"/>
      <c r="F3045" s="793" t="s">
        <v>47</v>
      </c>
      <c r="G3045" s="311">
        <v>500000</v>
      </c>
      <c r="H3045" s="311"/>
      <c r="I3045" s="311"/>
      <c r="J3045" s="311">
        <v>500000</v>
      </c>
      <c r="K3045" s="311">
        <v>500000</v>
      </c>
      <c r="L3045" s="311">
        <v>500000</v>
      </c>
      <c r="M3045" s="789">
        <f t="shared" si="675"/>
        <v>1500000</v>
      </c>
    </row>
    <row r="3046" spans="1:13" x14ac:dyDescent="0.45">
      <c r="A3046" s="785">
        <v>220205</v>
      </c>
      <c r="B3046" s="786"/>
      <c r="C3046" s="787"/>
      <c r="D3046" s="787"/>
      <c r="E3046" s="786"/>
      <c r="F3046" s="788" t="s">
        <v>49</v>
      </c>
      <c r="G3046" s="358">
        <v>13000000</v>
      </c>
      <c r="H3046" s="358">
        <f t="shared" ref="H3046:L3046" si="679">H3047+H3048</f>
        <v>4855800</v>
      </c>
      <c r="I3046" s="358"/>
      <c r="J3046" s="358">
        <f t="shared" si="679"/>
        <v>14000000</v>
      </c>
      <c r="K3046" s="358">
        <f t="shared" si="679"/>
        <v>14000000</v>
      </c>
      <c r="L3046" s="358">
        <f t="shared" si="679"/>
        <v>14000000</v>
      </c>
      <c r="M3046" s="789">
        <f t="shared" si="675"/>
        <v>42000000</v>
      </c>
    </row>
    <row r="3047" spans="1:13" x14ac:dyDescent="0.45">
      <c r="A3047" s="790">
        <v>22020501</v>
      </c>
      <c r="B3047" s="791"/>
      <c r="C3047" s="792"/>
      <c r="D3047" s="792"/>
      <c r="E3047" s="791"/>
      <c r="F3047" s="793" t="s">
        <v>50</v>
      </c>
      <c r="G3047" s="311">
        <v>13000000</v>
      </c>
      <c r="H3047" s="311">
        <v>4855800</v>
      </c>
      <c r="I3047" s="311"/>
      <c r="J3047" s="311">
        <v>11000000</v>
      </c>
      <c r="K3047" s="311">
        <v>11000000</v>
      </c>
      <c r="L3047" s="311">
        <v>11000000</v>
      </c>
      <c r="M3047" s="789">
        <f t="shared" si="675"/>
        <v>33000000</v>
      </c>
    </row>
    <row r="3048" spans="1:13" x14ac:dyDescent="0.45">
      <c r="A3048" s="790">
        <v>22020502</v>
      </c>
      <c r="B3048" s="791"/>
      <c r="C3048" s="792"/>
      <c r="D3048" s="792"/>
      <c r="E3048" s="791"/>
      <c r="F3048" s="793" t="s">
        <v>222</v>
      </c>
      <c r="G3048" s="311" t="s">
        <v>384</v>
      </c>
      <c r="H3048" s="311"/>
      <c r="I3048" s="311"/>
      <c r="J3048" s="311">
        <v>3000000</v>
      </c>
      <c r="K3048" s="311">
        <v>3000000</v>
      </c>
      <c r="L3048" s="311">
        <v>3000000</v>
      </c>
      <c r="M3048" s="789">
        <f t="shared" si="675"/>
        <v>9000000</v>
      </c>
    </row>
    <row r="3049" spans="1:13" x14ac:dyDescent="0.45">
      <c r="A3049" s="785">
        <v>220206</v>
      </c>
      <c r="B3049" s="786"/>
      <c r="C3049" s="787"/>
      <c r="D3049" s="787"/>
      <c r="E3049" s="786"/>
      <c r="F3049" s="788" t="s">
        <v>51</v>
      </c>
      <c r="G3049" s="358">
        <v>20000000</v>
      </c>
      <c r="H3049" s="358">
        <f>SUM(H3050:H3051)</f>
        <v>399000</v>
      </c>
      <c r="I3049" s="358"/>
      <c r="J3049" s="358">
        <f>SUM(J3050:J3051)</f>
        <v>30000000</v>
      </c>
      <c r="K3049" s="358">
        <f>SUM(K3050:K3051)</f>
        <v>30000000</v>
      </c>
      <c r="L3049" s="358">
        <f>SUM(L3050:L3051)</f>
        <v>30000000</v>
      </c>
      <c r="M3049" s="789">
        <f t="shared" si="675"/>
        <v>90000000</v>
      </c>
    </row>
    <row r="3050" spans="1:13" x14ac:dyDescent="0.45">
      <c r="A3050" s="790">
        <v>22020602</v>
      </c>
      <c r="B3050" s="791"/>
      <c r="C3050" s="792"/>
      <c r="D3050" s="792"/>
      <c r="E3050" s="791"/>
      <c r="F3050" s="793" t="s">
        <v>223</v>
      </c>
      <c r="G3050" s="311">
        <v>19000000</v>
      </c>
      <c r="H3050" s="311"/>
      <c r="I3050" s="311"/>
      <c r="J3050" s="311">
        <v>29000000</v>
      </c>
      <c r="K3050" s="311">
        <v>29000000</v>
      </c>
      <c r="L3050" s="311">
        <v>29000000</v>
      </c>
      <c r="M3050" s="789">
        <f t="shared" si="675"/>
        <v>87000000</v>
      </c>
    </row>
    <row r="3051" spans="1:13" x14ac:dyDescent="0.45">
      <c r="A3051" s="790">
        <v>22020605</v>
      </c>
      <c r="B3051" s="791"/>
      <c r="C3051" s="792"/>
      <c r="D3051" s="792"/>
      <c r="E3051" s="791"/>
      <c r="F3051" s="793" t="s">
        <v>53</v>
      </c>
      <c r="G3051" s="311">
        <v>1000000</v>
      </c>
      <c r="H3051" s="311">
        <v>399000</v>
      </c>
      <c r="I3051" s="311"/>
      <c r="J3051" s="311">
        <v>1000000</v>
      </c>
      <c r="K3051" s="311">
        <v>1000000</v>
      </c>
      <c r="L3051" s="311">
        <v>1000000</v>
      </c>
      <c r="M3051" s="789">
        <f t="shared" si="675"/>
        <v>3000000</v>
      </c>
    </row>
    <row r="3052" spans="1:13" x14ac:dyDescent="0.45">
      <c r="A3052" s="785">
        <v>220208</v>
      </c>
      <c r="B3052" s="786"/>
      <c r="C3052" s="787"/>
      <c r="D3052" s="787"/>
      <c r="E3052" s="786"/>
      <c r="F3052" s="788" t="s">
        <v>54</v>
      </c>
      <c r="G3052" s="358">
        <v>2000000</v>
      </c>
      <c r="H3052" s="358">
        <f>SUM(H3053:H3054)</f>
        <v>1413000</v>
      </c>
      <c r="I3052" s="358"/>
      <c r="J3052" s="358">
        <f>SUM(J3053:J3054)</f>
        <v>1500000</v>
      </c>
      <c r="K3052" s="358">
        <f>SUM(K3053:K3054)</f>
        <v>1500000</v>
      </c>
      <c r="L3052" s="358">
        <f>SUM(L3053:L3054)</f>
        <v>1500000</v>
      </c>
      <c r="M3052" s="789">
        <f t="shared" si="675"/>
        <v>4500000</v>
      </c>
    </row>
    <row r="3053" spans="1:13" x14ac:dyDescent="0.45">
      <c r="A3053" s="790">
        <v>22020801</v>
      </c>
      <c r="B3053" s="791"/>
      <c r="C3053" s="792"/>
      <c r="D3053" s="792"/>
      <c r="E3053" s="791"/>
      <c r="F3053" s="793" t="s">
        <v>55</v>
      </c>
      <c r="G3053" s="311">
        <v>1000000</v>
      </c>
      <c r="H3053" s="311">
        <v>1413000</v>
      </c>
      <c r="I3053" s="311"/>
      <c r="J3053" s="311">
        <v>1500000</v>
      </c>
      <c r="K3053" s="311">
        <v>1500000</v>
      </c>
      <c r="L3053" s="311">
        <v>1500000</v>
      </c>
      <c r="M3053" s="789">
        <f t="shared" si="675"/>
        <v>4500000</v>
      </c>
    </row>
    <row r="3054" spans="1:13" x14ac:dyDescent="0.45">
      <c r="A3054" s="790">
        <v>22020803</v>
      </c>
      <c r="B3054" s="791"/>
      <c r="C3054" s="792"/>
      <c r="D3054" s="792"/>
      <c r="E3054" s="791"/>
      <c r="F3054" s="793" t="s">
        <v>56</v>
      </c>
      <c r="G3054" s="311">
        <v>1000000</v>
      </c>
      <c r="H3054" s="311"/>
      <c r="I3054" s="311"/>
      <c r="J3054" s="311"/>
      <c r="K3054" s="311"/>
      <c r="L3054" s="311"/>
      <c r="M3054" s="789">
        <f t="shared" si="675"/>
        <v>0</v>
      </c>
    </row>
    <row r="3055" spans="1:13" x14ac:dyDescent="0.45">
      <c r="A3055" s="785">
        <v>220210</v>
      </c>
      <c r="B3055" s="786"/>
      <c r="C3055" s="787"/>
      <c r="D3055" s="787"/>
      <c r="E3055" s="786"/>
      <c r="F3055" s="788" t="s">
        <v>57</v>
      </c>
      <c r="G3055" s="358">
        <v>3500000</v>
      </c>
      <c r="H3055" s="358">
        <f>SUM(H3056:H3058)</f>
        <v>1124000</v>
      </c>
      <c r="I3055" s="358"/>
      <c r="J3055" s="358">
        <f>SUM(J3056:J3058)</f>
        <v>3300000</v>
      </c>
      <c r="K3055" s="358">
        <f>SUM(K3056:K3058)</f>
        <v>3300000</v>
      </c>
      <c r="L3055" s="358">
        <f>SUM(L3056:L3058)</f>
        <v>3300000</v>
      </c>
      <c r="M3055" s="789">
        <f t="shared" si="675"/>
        <v>9900000</v>
      </c>
    </row>
    <row r="3056" spans="1:13" x14ac:dyDescent="0.45">
      <c r="A3056" s="790">
        <v>22021006</v>
      </c>
      <c r="B3056" s="791"/>
      <c r="C3056" s="792"/>
      <c r="D3056" s="792"/>
      <c r="E3056" s="791"/>
      <c r="F3056" s="793" t="s">
        <v>62</v>
      </c>
      <c r="G3056" s="311">
        <v>1000000</v>
      </c>
      <c r="H3056" s="311">
        <v>784000</v>
      </c>
      <c r="I3056" s="311"/>
      <c r="J3056" s="311">
        <v>800000</v>
      </c>
      <c r="K3056" s="311">
        <v>800000</v>
      </c>
      <c r="L3056" s="311">
        <v>800000</v>
      </c>
      <c r="M3056" s="789">
        <f t="shared" si="675"/>
        <v>2400000</v>
      </c>
    </row>
    <row r="3057" spans="1:13" x14ac:dyDescent="0.45">
      <c r="A3057" s="790">
        <v>22021007</v>
      </c>
      <c r="B3057" s="791"/>
      <c r="C3057" s="792"/>
      <c r="D3057" s="792"/>
      <c r="E3057" s="791"/>
      <c r="F3057" s="793" t="s">
        <v>63</v>
      </c>
      <c r="G3057" s="311">
        <v>2000000</v>
      </c>
      <c r="H3057" s="311">
        <v>340000</v>
      </c>
      <c r="I3057" s="311"/>
      <c r="J3057" s="311">
        <v>2000000</v>
      </c>
      <c r="K3057" s="311">
        <v>2000000</v>
      </c>
      <c r="L3057" s="311">
        <v>2000000</v>
      </c>
      <c r="M3057" s="789">
        <f t="shared" si="675"/>
        <v>6000000</v>
      </c>
    </row>
    <row r="3058" spans="1:13" ht="37" x14ac:dyDescent="0.45">
      <c r="A3058" s="790">
        <v>22021014</v>
      </c>
      <c r="B3058" s="791"/>
      <c r="C3058" s="792"/>
      <c r="D3058" s="792"/>
      <c r="E3058" s="791"/>
      <c r="F3058" s="793" t="s">
        <v>224</v>
      </c>
      <c r="G3058" s="311">
        <v>500000</v>
      </c>
      <c r="H3058" s="311"/>
      <c r="I3058" s="311"/>
      <c r="J3058" s="311">
        <v>500000</v>
      </c>
      <c r="K3058" s="311">
        <v>500000</v>
      </c>
      <c r="L3058" s="311">
        <v>500000</v>
      </c>
      <c r="M3058" s="789">
        <f t="shared" si="675"/>
        <v>1500000</v>
      </c>
    </row>
    <row r="3059" spans="1:13" x14ac:dyDescent="0.45">
      <c r="F3059" s="796" t="s">
        <v>85</v>
      </c>
      <c r="G3059" s="795"/>
      <c r="H3059" s="795"/>
      <c r="I3059" s="797"/>
      <c r="J3059" s="795"/>
      <c r="K3059" s="795"/>
      <c r="L3059" s="795"/>
      <c r="M3059" s="798"/>
    </row>
    <row r="3060" spans="1:13" x14ac:dyDescent="0.45">
      <c r="F3060" s="800"/>
      <c r="G3060" s="801"/>
      <c r="H3060" s="802"/>
      <c r="I3060" s="797"/>
      <c r="J3060" s="803"/>
      <c r="K3060" s="803"/>
      <c r="L3060" s="803"/>
      <c r="M3060" s="804"/>
    </row>
    <row r="3061" spans="1:13" x14ac:dyDescent="0.45">
      <c r="F3061" s="800" t="s">
        <v>86</v>
      </c>
      <c r="G3061" s="805">
        <f>G3015</f>
        <v>24168563</v>
      </c>
      <c r="H3061" s="805">
        <f>H3015</f>
        <v>26510694.719999999</v>
      </c>
      <c r="I3061" s="805"/>
      <c r="J3061" s="805">
        <f>J3015</f>
        <v>39575854.5</v>
      </c>
      <c r="K3061" s="805">
        <f>K3015</f>
        <v>39575854.5</v>
      </c>
      <c r="L3061" s="805">
        <f>L3015</f>
        <v>39575854.5</v>
      </c>
      <c r="M3061" s="806">
        <f>SUM(J3061:L3061)</f>
        <v>118727563.5</v>
      </c>
    </row>
    <row r="3062" spans="1:13" x14ac:dyDescent="0.45">
      <c r="F3062" s="800" t="s">
        <v>87</v>
      </c>
      <c r="G3062" s="805">
        <f>G3023</f>
        <v>80000000</v>
      </c>
      <c r="H3062" s="805">
        <f>H3023</f>
        <v>9188800</v>
      </c>
      <c r="I3062" s="805"/>
      <c r="J3062" s="805">
        <f>J3023</f>
        <v>80000000</v>
      </c>
      <c r="K3062" s="805">
        <f>K3023</f>
        <v>80000000</v>
      </c>
      <c r="L3062" s="805">
        <f>L3023</f>
        <v>80000000</v>
      </c>
      <c r="M3062" s="806">
        <f t="shared" ref="M3062:M3065" si="680">SUM(J3062:L3062)</f>
        <v>240000000</v>
      </c>
    </row>
    <row r="3063" spans="1:13" x14ac:dyDescent="0.45">
      <c r="F3063" s="800" t="s">
        <v>69</v>
      </c>
      <c r="G3063" s="805"/>
      <c r="H3063" s="805"/>
      <c r="I3063" s="805"/>
      <c r="J3063" s="805"/>
      <c r="K3063" s="805"/>
      <c r="L3063" s="805"/>
      <c r="M3063" s="806">
        <f t="shared" si="680"/>
        <v>0</v>
      </c>
    </row>
    <row r="3064" spans="1:13" x14ac:dyDescent="0.45">
      <c r="F3064" s="800"/>
      <c r="G3064" s="805"/>
      <c r="H3064" s="805"/>
      <c r="I3064" s="805"/>
      <c r="J3064" s="805"/>
      <c r="K3064" s="805"/>
      <c r="L3064" s="805"/>
      <c r="M3064" s="806">
        <f t="shared" si="680"/>
        <v>0</v>
      </c>
    </row>
    <row r="3065" spans="1:13" x14ac:dyDescent="0.45">
      <c r="F3065" s="800" t="s">
        <v>88</v>
      </c>
      <c r="G3065" s="807">
        <f>SUM(G3061:G3063)</f>
        <v>104168563</v>
      </c>
      <c r="H3065" s="807">
        <f t="shared" ref="H3065:L3065" si="681">SUM(H3061:H3063)</f>
        <v>35699494.719999999</v>
      </c>
      <c r="I3065" s="807"/>
      <c r="J3065" s="807">
        <f t="shared" si="681"/>
        <v>119575854.5</v>
      </c>
      <c r="K3065" s="807">
        <f t="shared" si="681"/>
        <v>119575854.5</v>
      </c>
      <c r="L3065" s="807">
        <f t="shared" si="681"/>
        <v>119575854.5</v>
      </c>
      <c r="M3065" s="806">
        <f t="shared" si="680"/>
        <v>358727563.5</v>
      </c>
    </row>
    <row r="3068" spans="1:13" x14ac:dyDescent="0.45">
      <c r="A3068" s="931" t="s">
        <v>0</v>
      </c>
      <c r="B3068" s="931"/>
      <c r="C3068" s="931"/>
      <c r="D3068" s="931"/>
      <c r="E3068" s="931"/>
      <c r="F3068" s="931"/>
      <c r="G3068" s="931"/>
      <c r="H3068" s="931"/>
      <c r="I3068" s="931"/>
      <c r="J3068" s="931"/>
      <c r="K3068" s="931"/>
      <c r="L3068" s="931"/>
      <c r="M3068" s="931"/>
    </row>
    <row r="3069" spans="1:13" x14ac:dyDescent="0.45">
      <c r="A3069" s="930" t="s">
        <v>1436</v>
      </c>
      <c r="B3069" s="930"/>
      <c r="C3069" s="930"/>
      <c r="D3069" s="930"/>
      <c r="E3069" s="930"/>
      <c r="F3069" s="930"/>
      <c r="G3069" s="930"/>
      <c r="H3069" s="930"/>
      <c r="I3069" s="930"/>
      <c r="J3069" s="930"/>
      <c r="K3069" s="930"/>
      <c r="L3069" s="930"/>
      <c r="M3069" s="930"/>
    </row>
    <row r="3070" spans="1:13" ht="74" x14ac:dyDescent="0.45">
      <c r="A3070" s="781" t="s">
        <v>1</v>
      </c>
      <c r="B3070" s="781" t="s">
        <v>2</v>
      </c>
      <c r="C3070" s="781" t="s">
        <v>3</v>
      </c>
      <c r="D3070" s="781" t="s">
        <v>4</v>
      </c>
      <c r="E3070" s="781" t="s">
        <v>5</v>
      </c>
      <c r="F3070" s="783" t="s">
        <v>6</v>
      </c>
      <c r="G3070" s="781" t="s">
        <v>7</v>
      </c>
      <c r="H3070" s="781" t="s">
        <v>8</v>
      </c>
      <c r="I3070" s="781"/>
      <c r="J3070" s="781" t="s">
        <v>9</v>
      </c>
      <c r="K3070" s="781" t="s">
        <v>10</v>
      </c>
      <c r="L3070" s="781" t="s">
        <v>11</v>
      </c>
      <c r="M3070" s="784" t="s">
        <v>12</v>
      </c>
    </row>
    <row r="3071" spans="1:13" x14ac:dyDescent="0.45">
      <c r="A3071" s="785">
        <v>2</v>
      </c>
      <c r="B3071" s="786"/>
      <c r="C3071" s="787"/>
      <c r="D3071" s="787"/>
      <c r="E3071" s="786"/>
      <c r="F3071" s="788" t="s">
        <v>18</v>
      </c>
      <c r="G3071" s="358">
        <f>G3072+G3079</f>
        <v>71613804</v>
      </c>
      <c r="H3071" s="358">
        <f>H3072+H3079</f>
        <v>33034371.960000001</v>
      </c>
      <c r="I3071" s="358"/>
      <c r="J3071" s="358">
        <f>J3072+J3079</f>
        <v>95811792.49999997</v>
      </c>
      <c r="K3071" s="358">
        <f>K3072+K3079</f>
        <v>95811792.49999997</v>
      </c>
      <c r="L3071" s="358">
        <f>L3072+L3079</f>
        <v>95811792.49999997</v>
      </c>
      <c r="M3071" s="789">
        <f>J3071+K3071+L3071</f>
        <v>287435377.49999988</v>
      </c>
    </row>
    <row r="3072" spans="1:13" x14ac:dyDescent="0.45">
      <c r="A3072" s="785">
        <v>21</v>
      </c>
      <c r="B3072" s="786"/>
      <c r="C3072" s="787"/>
      <c r="D3072" s="787"/>
      <c r="E3072" s="786"/>
      <c r="F3072" s="788" t="s">
        <v>19</v>
      </c>
      <c r="G3072" s="358">
        <v>31613804</v>
      </c>
      <c r="H3072" s="358">
        <v>33034371.960000001</v>
      </c>
      <c r="I3072" s="358"/>
      <c r="J3072" s="358">
        <v>55811792.49999997</v>
      </c>
      <c r="K3072" s="358">
        <v>55811792.49999997</v>
      </c>
      <c r="L3072" s="358">
        <v>55811792.49999997</v>
      </c>
      <c r="M3072" s="789">
        <f t="shared" ref="M3072:M3102" si="682">J3072+K3072+L3072</f>
        <v>167435377.49999991</v>
      </c>
    </row>
    <row r="3073" spans="1:13" x14ac:dyDescent="0.45">
      <c r="A3073" s="785">
        <v>2101</v>
      </c>
      <c r="B3073" s="786"/>
      <c r="C3073" s="787"/>
      <c r="D3073" s="787"/>
      <c r="E3073" s="786"/>
      <c r="F3073" s="788" t="s">
        <v>20</v>
      </c>
      <c r="G3073" s="358">
        <v>30653804</v>
      </c>
      <c r="H3073" s="358">
        <v>32314371.960000001</v>
      </c>
      <c r="I3073" s="358"/>
      <c r="J3073" s="358">
        <v>54821792.49999997</v>
      </c>
      <c r="K3073" s="358">
        <v>54821792.49999997</v>
      </c>
      <c r="L3073" s="358">
        <v>54821792.49999997</v>
      </c>
      <c r="M3073" s="789">
        <f t="shared" si="682"/>
        <v>164465377.49999991</v>
      </c>
    </row>
    <row r="3074" spans="1:13" x14ac:dyDescent="0.45">
      <c r="A3074" s="785">
        <v>210101</v>
      </c>
      <c r="B3074" s="786"/>
      <c r="C3074" s="787"/>
      <c r="D3074" s="787"/>
      <c r="E3074" s="786"/>
      <c r="F3074" s="788" t="s">
        <v>21</v>
      </c>
      <c r="G3074" s="358">
        <v>30653804</v>
      </c>
      <c r="H3074" s="358">
        <v>32314371.960000001</v>
      </c>
      <c r="I3074" s="358"/>
      <c r="J3074" s="358">
        <v>54821792.49999997</v>
      </c>
      <c r="K3074" s="358">
        <v>54821792.49999997</v>
      </c>
      <c r="L3074" s="358">
        <v>54821792.49999997</v>
      </c>
      <c r="M3074" s="789">
        <f t="shared" si="682"/>
        <v>164465377.49999991</v>
      </c>
    </row>
    <row r="3075" spans="1:13" x14ac:dyDescent="0.45">
      <c r="A3075" s="790">
        <v>21010101</v>
      </c>
      <c r="B3075" s="791"/>
      <c r="C3075" s="792"/>
      <c r="D3075" s="792"/>
      <c r="E3075" s="791"/>
      <c r="F3075" s="793" t="s">
        <v>20</v>
      </c>
      <c r="G3075" s="311">
        <v>30653804</v>
      </c>
      <c r="H3075" s="311">
        <v>32314371.960000001</v>
      </c>
      <c r="I3075" s="311"/>
      <c r="J3075" s="311">
        <v>54821792.49999997</v>
      </c>
      <c r="K3075" s="311">
        <v>54821792.49999997</v>
      </c>
      <c r="L3075" s="311">
        <v>54821792.49999997</v>
      </c>
      <c r="M3075" s="789">
        <f t="shared" si="682"/>
        <v>164465377.49999991</v>
      </c>
    </row>
    <row r="3076" spans="1:13" x14ac:dyDescent="0.45">
      <c r="A3076" s="785">
        <v>2102</v>
      </c>
      <c r="B3076" s="786"/>
      <c r="C3076" s="787"/>
      <c r="D3076" s="787"/>
      <c r="E3076" s="786"/>
      <c r="F3076" s="788" t="s">
        <v>22</v>
      </c>
      <c r="G3076" s="358">
        <v>960000</v>
      </c>
      <c r="H3076" s="358">
        <v>720000</v>
      </c>
      <c r="I3076" s="358"/>
      <c r="J3076" s="358">
        <v>990000</v>
      </c>
      <c r="K3076" s="358">
        <v>990000</v>
      </c>
      <c r="L3076" s="358">
        <v>990000</v>
      </c>
      <c r="M3076" s="789">
        <f t="shared" si="682"/>
        <v>2970000</v>
      </c>
    </row>
    <row r="3077" spans="1:13" x14ac:dyDescent="0.45">
      <c r="A3077" s="785">
        <v>210201</v>
      </c>
      <c r="B3077" s="786"/>
      <c r="C3077" s="787"/>
      <c r="D3077" s="787"/>
      <c r="E3077" s="786"/>
      <c r="F3077" s="788" t="s">
        <v>23</v>
      </c>
      <c r="G3077" s="358">
        <v>960000</v>
      </c>
      <c r="H3077" s="358">
        <v>720000</v>
      </c>
      <c r="I3077" s="358"/>
      <c r="J3077" s="358">
        <v>990000</v>
      </c>
      <c r="K3077" s="358">
        <v>990000</v>
      </c>
      <c r="L3077" s="358">
        <v>990000</v>
      </c>
      <c r="M3077" s="789">
        <f t="shared" si="682"/>
        <v>2970000</v>
      </c>
    </row>
    <row r="3078" spans="1:13" x14ac:dyDescent="0.45">
      <c r="A3078" s="790">
        <v>21020102</v>
      </c>
      <c r="B3078" s="791"/>
      <c r="C3078" s="792"/>
      <c r="D3078" s="792"/>
      <c r="E3078" s="791"/>
      <c r="F3078" s="793" t="s">
        <v>25</v>
      </c>
      <c r="G3078" s="311">
        <v>960000</v>
      </c>
      <c r="H3078" s="311">
        <v>720000</v>
      </c>
      <c r="I3078" s="311"/>
      <c r="J3078" s="311">
        <v>990000</v>
      </c>
      <c r="K3078" s="311">
        <v>990000</v>
      </c>
      <c r="L3078" s="311">
        <v>990000</v>
      </c>
      <c r="M3078" s="789">
        <f t="shared" si="682"/>
        <v>2970000</v>
      </c>
    </row>
    <row r="3079" spans="1:13" x14ac:dyDescent="0.45">
      <c r="A3079" s="785">
        <v>22</v>
      </c>
      <c r="B3079" s="786"/>
      <c r="C3079" s="787"/>
      <c r="D3079" s="787"/>
      <c r="E3079" s="786"/>
      <c r="F3079" s="788" t="s">
        <v>26</v>
      </c>
      <c r="G3079" s="358">
        <f>G3080</f>
        <v>40000000</v>
      </c>
      <c r="H3079" s="358">
        <f>H3080</f>
        <v>0</v>
      </c>
      <c r="I3079" s="358"/>
      <c r="J3079" s="358">
        <f t="shared" ref="J3079:L3079" si="683">J3080</f>
        <v>40000000</v>
      </c>
      <c r="K3079" s="358">
        <f t="shared" si="683"/>
        <v>40000000</v>
      </c>
      <c r="L3079" s="358">
        <f t="shared" si="683"/>
        <v>40000000</v>
      </c>
      <c r="M3079" s="789">
        <f t="shared" si="682"/>
        <v>120000000</v>
      </c>
    </row>
    <row r="3080" spans="1:13" x14ac:dyDescent="0.45">
      <c r="A3080" s="785">
        <v>2202</v>
      </c>
      <c r="B3080" s="786"/>
      <c r="C3080" s="787"/>
      <c r="D3080" s="787"/>
      <c r="E3080" s="786"/>
      <c r="F3080" s="788" t="s">
        <v>27</v>
      </c>
      <c r="G3080" s="358">
        <f>G3081+G3084+G3090+G3094+G3100</f>
        <v>40000000</v>
      </c>
      <c r="H3080" s="358">
        <f>H3081+H3084+H3090+H3094+H3100</f>
        <v>0</v>
      </c>
      <c r="I3080" s="358"/>
      <c r="J3080" s="358">
        <f>J3081+J3084+J3090+J3094+J3100</f>
        <v>40000000</v>
      </c>
      <c r="K3080" s="358">
        <f>K3081+K3084+K3090+K3094+K3100</f>
        <v>40000000</v>
      </c>
      <c r="L3080" s="358">
        <f>L3081+L3084+L3090+L3094+L3100</f>
        <v>40000000</v>
      </c>
      <c r="M3080" s="789">
        <f t="shared" si="682"/>
        <v>120000000</v>
      </c>
    </row>
    <row r="3081" spans="1:13" x14ac:dyDescent="0.45">
      <c r="A3081" s="785">
        <v>220201</v>
      </c>
      <c r="B3081" s="786"/>
      <c r="C3081" s="787"/>
      <c r="D3081" s="787"/>
      <c r="E3081" s="786"/>
      <c r="F3081" s="788" t="s">
        <v>28</v>
      </c>
      <c r="G3081" s="358">
        <f>SUM(G3082:G3083)</f>
        <v>8000000</v>
      </c>
      <c r="H3081" s="358">
        <f>SUM(H3082:H3083)</f>
        <v>0</v>
      </c>
      <c r="I3081" s="358"/>
      <c r="J3081" s="358">
        <f>SUM(J3082:J3083)</f>
        <v>8000000</v>
      </c>
      <c r="K3081" s="358">
        <f>SUM(K3082:K3083)</f>
        <v>8000000</v>
      </c>
      <c r="L3081" s="358">
        <f>SUM(L3082:L3083)</f>
        <v>8000000</v>
      </c>
      <c r="M3081" s="789">
        <f t="shared" si="682"/>
        <v>24000000</v>
      </c>
    </row>
    <row r="3082" spans="1:13" x14ac:dyDescent="0.45">
      <c r="A3082" s="790">
        <v>22020101</v>
      </c>
      <c r="B3082" s="791"/>
      <c r="C3082" s="792"/>
      <c r="D3082" s="792"/>
      <c r="E3082" s="791"/>
      <c r="F3082" s="793" t="s">
        <v>29</v>
      </c>
      <c r="G3082" s="311">
        <v>5000000</v>
      </c>
      <c r="H3082" s="311"/>
      <c r="I3082" s="311"/>
      <c r="J3082" s="311">
        <v>5000000</v>
      </c>
      <c r="K3082" s="311">
        <v>5000000</v>
      </c>
      <c r="L3082" s="311">
        <v>5000000</v>
      </c>
      <c r="M3082" s="789">
        <f t="shared" si="682"/>
        <v>15000000</v>
      </c>
    </row>
    <row r="3083" spans="1:13" x14ac:dyDescent="0.45">
      <c r="A3083" s="790">
        <v>22020102</v>
      </c>
      <c r="B3083" s="791"/>
      <c r="C3083" s="792"/>
      <c r="D3083" s="792"/>
      <c r="E3083" s="791"/>
      <c r="F3083" s="793" t="s">
        <v>30</v>
      </c>
      <c r="G3083" s="311">
        <v>3000000</v>
      </c>
      <c r="H3083" s="311"/>
      <c r="I3083" s="311"/>
      <c r="J3083" s="311">
        <v>3000000</v>
      </c>
      <c r="K3083" s="311">
        <v>3000000</v>
      </c>
      <c r="L3083" s="311">
        <v>3000000</v>
      </c>
      <c r="M3083" s="789">
        <f t="shared" si="682"/>
        <v>9000000</v>
      </c>
    </row>
    <row r="3084" spans="1:13" x14ac:dyDescent="0.45">
      <c r="A3084" s="785">
        <v>220202</v>
      </c>
      <c r="B3084" s="786"/>
      <c r="C3084" s="787"/>
      <c r="D3084" s="787"/>
      <c r="E3084" s="786"/>
      <c r="F3084" s="788" t="s">
        <v>31</v>
      </c>
      <c r="G3084" s="358">
        <f>SUM(G3085:G3089)</f>
        <v>3600000</v>
      </c>
      <c r="H3084" s="358">
        <f>SUM(H3085:H3089)</f>
        <v>0</v>
      </c>
      <c r="I3084" s="358"/>
      <c r="J3084" s="358">
        <f>SUM(J3085:J3089)</f>
        <v>3600000</v>
      </c>
      <c r="K3084" s="358">
        <f>SUM(K3085:K3089)</f>
        <v>3600000</v>
      </c>
      <c r="L3084" s="358">
        <f>SUM(L3085:L3089)</f>
        <v>3600000</v>
      </c>
      <c r="M3084" s="789">
        <f t="shared" si="682"/>
        <v>10800000</v>
      </c>
    </row>
    <row r="3085" spans="1:13" x14ac:dyDescent="0.45">
      <c r="A3085" s="790">
        <v>22020201</v>
      </c>
      <c r="B3085" s="791"/>
      <c r="C3085" s="792"/>
      <c r="D3085" s="792"/>
      <c r="E3085" s="791"/>
      <c r="F3085" s="793" t="s">
        <v>32</v>
      </c>
      <c r="G3085" s="311">
        <v>1000000</v>
      </c>
      <c r="H3085" s="311"/>
      <c r="I3085" s="311"/>
      <c r="J3085" s="311">
        <v>1000000</v>
      </c>
      <c r="K3085" s="311">
        <v>1000000</v>
      </c>
      <c r="L3085" s="311">
        <v>1000000</v>
      </c>
      <c r="M3085" s="789">
        <f t="shared" si="682"/>
        <v>3000000</v>
      </c>
    </row>
    <row r="3086" spans="1:13" x14ac:dyDescent="0.45">
      <c r="A3086" s="790">
        <v>22020202</v>
      </c>
      <c r="B3086" s="791"/>
      <c r="C3086" s="792"/>
      <c r="D3086" s="792"/>
      <c r="E3086" s="791"/>
      <c r="F3086" s="793" t="s">
        <v>33</v>
      </c>
      <c r="G3086" s="311">
        <v>200000</v>
      </c>
      <c r="H3086" s="311"/>
      <c r="I3086" s="311"/>
      <c r="J3086" s="311">
        <v>200000</v>
      </c>
      <c r="K3086" s="311">
        <v>200000</v>
      </c>
      <c r="L3086" s="311">
        <v>200000</v>
      </c>
      <c r="M3086" s="789">
        <f t="shared" si="682"/>
        <v>600000</v>
      </c>
    </row>
    <row r="3087" spans="1:13" x14ac:dyDescent="0.45">
      <c r="A3087" s="790">
        <v>22020203</v>
      </c>
      <c r="B3087" s="791"/>
      <c r="C3087" s="792"/>
      <c r="D3087" s="792"/>
      <c r="E3087" s="791"/>
      <c r="F3087" s="793" t="s">
        <v>34</v>
      </c>
      <c r="G3087" s="311">
        <v>1200000</v>
      </c>
      <c r="H3087" s="311"/>
      <c r="I3087" s="311"/>
      <c r="J3087" s="311">
        <v>1200000</v>
      </c>
      <c r="K3087" s="311">
        <v>1200000</v>
      </c>
      <c r="L3087" s="311">
        <v>1200000</v>
      </c>
      <c r="M3087" s="789">
        <f t="shared" si="682"/>
        <v>3600000</v>
      </c>
    </row>
    <row r="3088" spans="1:13" x14ac:dyDescent="0.45">
      <c r="A3088" s="790">
        <v>22020205</v>
      </c>
      <c r="B3088" s="791"/>
      <c r="C3088" s="792"/>
      <c r="D3088" s="792"/>
      <c r="E3088" s="791"/>
      <c r="F3088" s="793" t="s">
        <v>35</v>
      </c>
      <c r="G3088" s="311">
        <v>200000</v>
      </c>
      <c r="H3088" s="311"/>
      <c r="I3088" s="311"/>
      <c r="J3088" s="311">
        <v>200000</v>
      </c>
      <c r="K3088" s="311">
        <v>200000</v>
      </c>
      <c r="L3088" s="311">
        <v>200000</v>
      </c>
      <c r="M3088" s="789">
        <f t="shared" si="682"/>
        <v>600000</v>
      </c>
    </row>
    <row r="3089" spans="1:13" x14ac:dyDescent="0.45">
      <c r="A3089" s="790">
        <v>22020206</v>
      </c>
      <c r="B3089" s="791"/>
      <c r="C3089" s="792"/>
      <c r="D3089" s="792"/>
      <c r="E3089" s="791"/>
      <c r="F3089" s="793" t="s">
        <v>36</v>
      </c>
      <c r="G3089" s="311">
        <v>1000000</v>
      </c>
      <c r="H3089" s="311"/>
      <c r="I3089" s="311"/>
      <c r="J3089" s="311">
        <v>1000000</v>
      </c>
      <c r="K3089" s="311">
        <v>1000000</v>
      </c>
      <c r="L3089" s="311">
        <v>1000000</v>
      </c>
      <c r="M3089" s="789">
        <f t="shared" si="682"/>
        <v>3000000</v>
      </c>
    </row>
    <row r="3090" spans="1:13" x14ac:dyDescent="0.45">
      <c r="A3090" s="785">
        <v>220203</v>
      </c>
      <c r="B3090" s="786"/>
      <c r="C3090" s="787"/>
      <c r="D3090" s="787"/>
      <c r="E3090" s="786"/>
      <c r="F3090" s="788" t="s">
        <v>37</v>
      </c>
      <c r="G3090" s="358">
        <f>SUM(G3091:G3093)</f>
        <v>12750000</v>
      </c>
      <c r="H3090" s="358">
        <f>SUM(H3091:H3093)</f>
        <v>0</v>
      </c>
      <c r="I3090" s="358"/>
      <c r="J3090" s="358">
        <f>SUM(J3091:J3093)</f>
        <v>12750000</v>
      </c>
      <c r="K3090" s="358">
        <f>SUM(K3091:K3093)</f>
        <v>12750000</v>
      </c>
      <c r="L3090" s="358">
        <f>SUM(L3091:L3093)</f>
        <v>12750000</v>
      </c>
      <c r="M3090" s="789">
        <f t="shared" si="682"/>
        <v>38250000</v>
      </c>
    </row>
    <row r="3091" spans="1:13" ht="37" x14ac:dyDescent="0.45">
      <c r="A3091" s="790">
        <v>22020301</v>
      </c>
      <c r="B3091" s="791"/>
      <c r="C3091" s="792"/>
      <c r="D3091" s="792"/>
      <c r="E3091" s="791"/>
      <c r="F3091" s="793" t="s">
        <v>38</v>
      </c>
      <c r="G3091" s="311">
        <v>4000000</v>
      </c>
      <c r="H3091" s="311"/>
      <c r="I3091" s="311"/>
      <c r="J3091" s="311">
        <v>4000000</v>
      </c>
      <c r="K3091" s="311">
        <v>4000000</v>
      </c>
      <c r="L3091" s="311">
        <v>4000000</v>
      </c>
      <c r="M3091" s="789">
        <f t="shared" si="682"/>
        <v>12000000</v>
      </c>
    </row>
    <row r="3092" spans="1:13" x14ac:dyDescent="0.45">
      <c r="A3092" s="790">
        <v>22020305</v>
      </c>
      <c r="B3092" s="791"/>
      <c r="C3092" s="792"/>
      <c r="D3092" s="792"/>
      <c r="E3092" s="791"/>
      <c r="F3092" s="793" t="s">
        <v>41</v>
      </c>
      <c r="G3092" s="311">
        <v>4500000</v>
      </c>
      <c r="H3092" s="311"/>
      <c r="I3092" s="311"/>
      <c r="J3092" s="311">
        <v>4500000</v>
      </c>
      <c r="K3092" s="311">
        <v>4500000</v>
      </c>
      <c r="L3092" s="311">
        <v>4500000</v>
      </c>
      <c r="M3092" s="789">
        <f t="shared" si="682"/>
        <v>13500000</v>
      </c>
    </row>
    <row r="3093" spans="1:13" x14ac:dyDescent="0.45">
      <c r="A3093" s="790">
        <v>22020311</v>
      </c>
      <c r="B3093" s="791"/>
      <c r="C3093" s="792"/>
      <c r="D3093" s="792"/>
      <c r="E3093" s="791"/>
      <c r="F3093" s="793" t="s">
        <v>414</v>
      </c>
      <c r="G3093" s="311">
        <v>4250000</v>
      </c>
      <c r="H3093" s="311"/>
      <c r="I3093" s="311"/>
      <c r="J3093" s="311">
        <v>4250000</v>
      </c>
      <c r="K3093" s="311">
        <v>4250000</v>
      </c>
      <c r="L3093" s="311">
        <v>4250000</v>
      </c>
      <c r="M3093" s="789">
        <f t="shared" si="682"/>
        <v>12750000</v>
      </c>
    </row>
    <row r="3094" spans="1:13" x14ac:dyDescent="0.45">
      <c r="A3094" s="785">
        <v>220204</v>
      </c>
      <c r="B3094" s="786"/>
      <c r="C3094" s="787"/>
      <c r="D3094" s="787"/>
      <c r="E3094" s="786"/>
      <c r="F3094" s="788" t="s">
        <v>42</v>
      </c>
      <c r="G3094" s="358">
        <f>SUM(G3095:G3099)</f>
        <v>9250000</v>
      </c>
      <c r="H3094" s="358">
        <f>SUM(H3095:H3099)</f>
        <v>0</v>
      </c>
      <c r="I3094" s="358"/>
      <c r="J3094" s="358">
        <f>SUM(J3095:J3099)</f>
        <v>9250000</v>
      </c>
      <c r="K3094" s="358">
        <f>SUM(K3095:K3099)</f>
        <v>9250000</v>
      </c>
      <c r="L3094" s="358">
        <f>SUM(L3095:L3099)</f>
        <v>9250000</v>
      </c>
      <c r="M3094" s="789">
        <f t="shared" si="682"/>
        <v>27750000</v>
      </c>
    </row>
    <row r="3095" spans="1:13" ht="37" x14ac:dyDescent="0.45">
      <c r="A3095" s="790">
        <v>22020401</v>
      </c>
      <c r="B3095" s="791"/>
      <c r="C3095" s="792"/>
      <c r="D3095" s="792"/>
      <c r="E3095" s="791"/>
      <c r="F3095" s="793" t="s">
        <v>43</v>
      </c>
      <c r="G3095" s="311">
        <v>2000000</v>
      </c>
      <c r="H3095" s="311"/>
      <c r="I3095" s="311"/>
      <c r="J3095" s="311">
        <v>2000000</v>
      </c>
      <c r="K3095" s="311">
        <v>2000000</v>
      </c>
      <c r="L3095" s="311">
        <v>2000000</v>
      </c>
      <c r="M3095" s="789">
        <f t="shared" si="682"/>
        <v>6000000</v>
      </c>
    </row>
    <row r="3096" spans="1:13" x14ac:dyDescent="0.45">
      <c r="A3096" s="790">
        <v>22020402</v>
      </c>
      <c r="B3096" s="791"/>
      <c r="C3096" s="792"/>
      <c r="D3096" s="792"/>
      <c r="E3096" s="791"/>
      <c r="F3096" s="793" t="s">
        <v>44</v>
      </c>
      <c r="G3096" s="311">
        <v>2200000</v>
      </c>
      <c r="H3096" s="311"/>
      <c r="I3096" s="311"/>
      <c r="J3096" s="311">
        <v>2200000</v>
      </c>
      <c r="K3096" s="311">
        <v>2200000</v>
      </c>
      <c r="L3096" s="311">
        <v>2200000</v>
      </c>
      <c r="M3096" s="789">
        <f t="shared" si="682"/>
        <v>6600000</v>
      </c>
    </row>
    <row r="3097" spans="1:13" x14ac:dyDescent="0.45">
      <c r="A3097" s="790">
        <v>22020404</v>
      </c>
      <c r="B3097" s="791"/>
      <c r="C3097" s="792"/>
      <c r="D3097" s="792"/>
      <c r="E3097" s="791"/>
      <c r="F3097" s="793" t="s">
        <v>46</v>
      </c>
      <c r="G3097" s="311">
        <v>1400000</v>
      </c>
      <c r="H3097" s="311"/>
      <c r="I3097" s="311"/>
      <c r="J3097" s="311">
        <v>1400000</v>
      </c>
      <c r="K3097" s="311">
        <v>1400000</v>
      </c>
      <c r="L3097" s="311">
        <v>1400000</v>
      </c>
      <c r="M3097" s="789">
        <f t="shared" si="682"/>
        <v>4200000</v>
      </c>
    </row>
    <row r="3098" spans="1:13" x14ac:dyDescent="0.45">
      <c r="A3098" s="790">
        <v>22020405</v>
      </c>
      <c r="B3098" s="791"/>
      <c r="C3098" s="792"/>
      <c r="D3098" s="792"/>
      <c r="E3098" s="791"/>
      <c r="F3098" s="793" t="s">
        <v>47</v>
      </c>
      <c r="G3098" s="311">
        <v>1200000</v>
      </c>
      <c r="H3098" s="311"/>
      <c r="I3098" s="311"/>
      <c r="J3098" s="311">
        <v>1200000</v>
      </c>
      <c r="K3098" s="311">
        <v>1200000</v>
      </c>
      <c r="L3098" s="311">
        <v>1200000</v>
      </c>
      <c r="M3098" s="789">
        <f t="shared" si="682"/>
        <v>3600000</v>
      </c>
    </row>
    <row r="3099" spans="1:13" x14ac:dyDescent="0.45">
      <c r="A3099" s="790">
        <v>22020406</v>
      </c>
      <c r="B3099" s="791"/>
      <c r="C3099" s="792"/>
      <c r="D3099" s="792"/>
      <c r="E3099" s="791"/>
      <c r="F3099" s="793" t="s">
        <v>48</v>
      </c>
      <c r="G3099" s="311">
        <v>2450000</v>
      </c>
      <c r="H3099" s="311"/>
      <c r="I3099" s="311"/>
      <c r="J3099" s="311">
        <v>2450000</v>
      </c>
      <c r="K3099" s="311">
        <v>2450000</v>
      </c>
      <c r="L3099" s="311">
        <v>2450000</v>
      </c>
      <c r="M3099" s="789">
        <f t="shared" si="682"/>
        <v>7350000</v>
      </c>
    </row>
    <row r="3100" spans="1:13" x14ac:dyDescent="0.45">
      <c r="A3100" s="785">
        <v>220208</v>
      </c>
      <c r="B3100" s="786"/>
      <c r="C3100" s="787"/>
      <c r="D3100" s="787"/>
      <c r="E3100" s="786"/>
      <c r="F3100" s="788" t="s">
        <v>54</v>
      </c>
      <c r="G3100" s="358">
        <f>SUM(G3101:G3102)</f>
        <v>6400000</v>
      </c>
      <c r="H3100" s="358">
        <f>SUM(H3101:H3102)</f>
        <v>0</v>
      </c>
      <c r="I3100" s="358"/>
      <c r="J3100" s="358">
        <f>SUM(J3101:J3102)</f>
        <v>6400000</v>
      </c>
      <c r="K3100" s="358">
        <f>SUM(K3101:K3102)</f>
        <v>6400000</v>
      </c>
      <c r="L3100" s="358">
        <f>SUM(L3101:L3102)</f>
        <v>6400000</v>
      </c>
      <c r="M3100" s="789">
        <f t="shared" si="682"/>
        <v>19200000</v>
      </c>
    </row>
    <row r="3101" spans="1:13" x14ac:dyDescent="0.45">
      <c r="A3101" s="790">
        <v>22020801</v>
      </c>
      <c r="B3101" s="791"/>
      <c r="C3101" s="792"/>
      <c r="D3101" s="792"/>
      <c r="E3101" s="791"/>
      <c r="F3101" s="793" t="s">
        <v>55</v>
      </c>
      <c r="G3101" s="311">
        <v>3400000</v>
      </c>
      <c r="H3101" s="311"/>
      <c r="I3101" s="311"/>
      <c r="J3101" s="311">
        <v>3400000</v>
      </c>
      <c r="K3101" s="311">
        <v>3400000</v>
      </c>
      <c r="L3101" s="311">
        <v>3400000</v>
      </c>
      <c r="M3101" s="789">
        <f t="shared" si="682"/>
        <v>10200000</v>
      </c>
    </row>
    <row r="3102" spans="1:13" x14ac:dyDescent="0.45">
      <c r="A3102" s="790">
        <v>22020803</v>
      </c>
      <c r="B3102" s="791"/>
      <c r="C3102" s="792"/>
      <c r="D3102" s="792"/>
      <c r="E3102" s="791"/>
      <c r="F3102" s="793" t="s">
        <v>56</v>
      </c>
      <c r="G3102" s="311">
        <v>3000000</v>
      </c>
      <c r="H3102" s="311"/>
      <c r="I3102" s="311"/>
      <c r="J3102" s="311">
        <v>3000000</v>
      </c>
      <c r="K3102" s="311">
        <v>3000000</v>
      </c>
      <c r="L3102" s="311">
        <v>3000000</v>
      </c>
      <c r="M3102" s="789">
        <f t="shared" si="682"/>
        <v>9000000</v>
      </c>
    </row>
    <row r="3103" spans="1:13" x14ac:dyDescent="0.45">
      <c r="A3103" s="826"/>
      <c r="B3103" s="826"/>
      <c r="C3103" s="826"/>
      <c r="D3103" s="826"/>
      <c r="E3103" s="826"/>
      <c r="F3103" s="827"/>
      <c r="G3103" s="828"/>
      <c r="H3103" s="797"/>
      <c r="I3103" s="797"/>
      <c r="J3103" s="828"/>
      <c r="K3103" s="828"/>
      <c r="L3103" s="828"/>
      <c r="M3103" s="829"/>
    </row>
    <row r="3104" spans="1:13" x14ac:dyDescent="0.45">
      <c r="F3104" s="796" t="s">
        <v>85</v>
      </c>
      <c r="G3104" s="795"/>
      <c r="H3104" s="795"/>
      <c r="I3104" s="797"/>
      <c r="J3104" s="795"/>
      <c r="K3104" s="795"/>
      <c r="L3104" s="795"/>
      <c r="M3104" s="798"/>
    </row>
    <row r="3105" spans="1:13" x14ac:dyDescent="0.45">
      <c r="F3105" s="800"/>
      <c r="G3105" s="801"/>
      <c r="H3105" s="802"/>
      <c r="I3105" s="797"/>
      <c r="J3105" s="803"/>
      <c r="K3105" s="803"/>
      <c r="L3105" s="803"/>
      <c r="M3105" s="804"/>
    </row>
    <row r="3106" spans="1:13" x14ac:dyDescent="0.45">
      <c r="F3106" s="800" t="s">
        <v>86</v>
      </c>
      <c r="G3106" s="805">
        <f>G3072</f>
        <v>31613804</v>
      </c>
      <c r="H3106" s="805">
        <f>H3072</f>
        <v>33034371.960000001</v>
      </c>
      <c r="I3106" s="805"/>
      <c r="J3106" s="805">
        <f>J3072</f>
        <v>55811792.49999997</v>
      </c>
      <c r="K3106" s="805">
        <f>K3072</f>
        <v>55811792.49999997</v>
      </c>
      <c r="L3106" s="805">
        <f>L3072</f>
        <v>55811792.49999997</v>
      </c>
      <c r="M3106" s="806">
        <f>SUM(J3106:L3106)</f>
        <v>167435377.49999991</v>
      </c>
    </row>
    <row r="3107" spans="1:13" x14ac:dyDescent="0.45">
      <c r="F3107" s="800" t="s">
        <v>87</v>
      </c>
      <c r="G3107" s="805">
        <f>G3079</f>
        <v>40000000</v>
      </c>
      <c r="H3107" s="805">
        <f>H3079</f>
        <v>0</v>
      </c>
      <c r="I3107" s="805"/>
      <c r="J3107" s="805">
        <f>J3079</f>
        <v>40000000</v>
      </c>
      <c r="K3107" s="805">
        <f>K3079</f>
        <v>40000000</v>
      </c>
      <c r="L3107" s="805">
        <f>L3079</f>
        <v>40000000</v>
      </c>
      <c r="M3107" s="806">
        <f t="shared" ref="M3107:M3110" si="684">SUM(J3107:L3107)</f>
        <v>120000000</v>
      </c>
    </row>
    <row r="3108" spans="1:13" x14ac:dyDescent="0.45">
      <c r="F3108" s="800" t="s">
        <v>69</v>
      </c>
      <c r="G3108" s="805"/>
      <c r="H3108" s="805"/>
      <c r="I3108" s="805"/>
      <c r="J3108" s="805"/>
      <c r="K3108" s="805"/>
      <c r="L3108" s="805"/>
      <c r="M3108" s="806">
        <f t="shared" si="684"/>
        <v>0</v>
      </c>
    </row>
    <row r="3109" spans="1:13" x14ac:dyDescent="0.45">
      <c r="F3109" s="800"/>
      <c r="G3109" s="805"/>
      <c r="H3109" s="805"/>
      <c r="I3109" s="805"/>
      <c r="J3109" s="805"/>
      <c r="K3109" s="805"/>
      <c r="L3109" s="805"/>
      <c r="M3109" s="806">
        <f t="shared" si="684"/>
        <v>0</v>
      </c>
    </row>
    <row r="3110" spans="1:13" x14ac:dyDescent="0.45">
      <c r="F3110" s="800" t="s">
        <v>88</v>
      </c>
      <c r="G3110" s="807">
        <f>SUM(G3106:G3108)</f>
        <v>71613804</v>
      </c>
      <c r="H3110" s="807">
        <f t="shared" ref="H3110:L3110" si="685">SUM(H3106:H3108)</f>
        <v>33034371.960000001</v>
      </c>
      <c r="I3110" s="807"/>
      <c r="J3110" s="807">
        <f t="shared" si="685"/>
        <v>95811792.49999997</v>
      </c>
      <c r="K3110" s="807">
        <f t="shared" si="685"/>
        <v>95811792.49999997</v>
      </c>
      <c r="L3110" s="807">
        <f t="shared" si="685"/>
        <v>95811792.49999997</v>
      </c>
      <c r="M3110" s="806">
        <f t="shared" si="684"/>
        <v>287435377.49999988</v>
      </c>
    </row>
    <row r="3113" spans="1:13" x14ac:dyDescent="0.45">
      <c r="A3113" s="931" t="s">
        <v>0</v>
      </c>
      <c r="B3113" s="931"/>
      <c r="C3113" s="931"/>
      <c r="D3113" s="931"/>
      <c r="E3113" s="931"/>
      <c r="F3113" s="931"/>
      <c r="G3113" s="931"/>
      <c r="H3113" s="931"/>
      <c r="I3113" s="931"/>
      <c r="J3113" s="931"/>
      <c r="K3113" s="931"/>
      <c r="L3113" s="931"/>
      <c r="M3113" s="931"/>
    </row>
    <row r="3114" spans="1:13" x14ac:dyDescent="0.45">
      <c r="A3114" s="930" t="s">
        <v>1437</v>
      </c>
      <c r="B3114" s="930"/>
      <c r="C3114" s="930"/>
      <c r="D3114" s="930"/>
      <c r="E3114" s="930"/>
      <c r="F3114" s="930"/>
      <c r="G3114" s="930"/>
      <c r="H3114" s="930"/>
      <c r="I3114" s="930"/>
      <c r="J3114" s="930"/>
      <c r="K3114" s="930"/>
      <c r="L3114" s="930"/>
      <c r="M3114" s="930"/>
    </row>
    <row r="3115" spans="1:13" ht="74" x14ac:dyDescent="0.45">
      <c r="A3115" s="781" t="s">
        <v>1</v>
      </c>
      <c r="B3115" s="781" t="s">
        <v>2</v>
      </c>
      <c r="C3115" s="781" t="s">
        <v>3</v>
      </c>
      <c r="D3115" s="781" t="s">
        <v>4</v>
      </c>
      <c r="E3115" s="781" t="s">
        <v>5</v>
      </c>
      <c r="F3115" s="783" t="s">
        <v>6</v>
      </c>
      <c r="G3115" s="781" t="s">
        <v>7</v>
      </c>
      <c r="H3115" s="781" t="s">
        <v>8</v>
      </c>
      <c r="I3115" s="781"/>
      <c r="J3115" s="781" t="s">
        <v>9</v>
      </c>
      <c r="K3115" s="781" t="s">
        <v>10</v>
      </c>
      <c r="L3115" s="781" t="s">
        <v>11</v>
      </c>
      <c r="M3115" s="784" t="s">
        <v>12</v>
      </c>
    </row>
    <row r="3116" spans="1:13" x14ac:dyDescent="0.45">
      <c r="A3116" s="785">
        <v>2</v>
      </c>
      <c r="B3116" s="786"/>
      <c r="C3116" s="787"/>
      <c r="D3116" s="787"/>
      <c r="E3116" s="786"/>
      <c r="F3116" s="788" t="s">
        <v>18</v>
      </c>
      <c r="G3116" s="358">
        <f>G3117+G3124</f>
        <v>77780771</v>
      </c>
      <c r="H3116" s="358">
        <f>H3117+H3124</f>
        <v>53028590.259999998</v>
      </c>
      <c r="I3116" s="358"/>
      <c r="J3116" s="358">
        <f>J3117+J3124</f>
        <v>95531853.74999994</v>
      </c>
      <c r="K3116" s="358">
        <f>K3117+K3124</f>
        <v>95531853.74999994</v>
      </c>
      <c r="L3116" s="358">
        <f>L3117+L3124</f>
        <v>95531853.74999994</v>
      </c>
      <c r="M3116" s="789">
        <f>J3116+K3116+L3116</f>
        <v>286595561.24999982</v>
      </c>
    </row>
    <row r="3117" spans="1:13" x14ac:dyDescent="0.45">
      <c r="A3117" s="785">
        <v>21</v>
      </c>
      <c r="B3117" s="786"/>
      <c r="C3117" s="787"/>
      <c r="D3117" s="787"/>
      <c r="E3117" s="786"/>
      <c r="F3117" s="788" t="s">
        <v>19</v>
      </c>
      <c r="G3117" s="358">
        <v>47780771</v>
      </c>
      <c r="H3117" s="358">
        <v>51108590.259999998</v>
      </c>
      <c r="I3117" s="358"/>
      <c r="J3117" s="358">
        <v>65531853.74999994</v>
      </c>
      <c r="K3117" s="358">
        <v>65531853.74999994</v>
      </c>
      <c r="L3117" s="358">
        <v>65531853.74999994</v>
      </c>
      <c r="M3117" s="789">
        <f t="shared" ref="M3117:M3143" si="686">J3117+K3117+L3117</f>
        <v>196595561.24999982</v>
      </c>
    </row>
    <row r="3118" spans="1:13" x14ac:dyDescent="0.45">
      <c r="A3118" s="785">
        <v>2101</v>
      </c>
      <c r="B3118" s="786"/>
      <c r="C3118" s="787"/>
      <c r="D3118" s="787"/>
      <c r="E3118" s="786"/>
      <c r="F3118" s="788" t="s">
        <v>20</v>
      </c>
      <c r="G3118" s="358">
        <v>46760771</v>
      </c>
      <c r="H3118" s="358">
        <v>50343590.259999998</v>
      </c>
      <c r="I3118" s="358"/>
      <c r="J3118" s="358">
        <v>64601853.74999994</v>
      </c>
      <c r="K3118" s="358">
        <v>64601853.74999994</v>
      </c>
      <c r="L3118" s="358">
        <v>64601853.74999994</v>
      </c>
      <c r="M3118" s="789">
        <f t="shared" si="686"/>
        <v>193805561.24999982</v>
      </c>
    </row>
    <row r="3119" spans="1:13" x14ac:dyDescent="0.45">
      <c r="A3119" s="785">
        <v>210101</v>
      </c>
      <c r="B3119" s="786"/>
      <c r="C3119" s="787"/>
      <c r="D3119" s="787"/>
      <c r="E3119" s="786"/>
      <c r="F3119" s="788" t="s">
        <v>21</v>
      </c>
      <c r="G3119" s="358">
        <v>46760771</v>
      </c>
      <c r="H3119" s="358">
        <v>50343590.259999998</v>
      </c>
      <c r="I3119" s="358">
        <v>0</v>
      </c>
      <c r="J3119" s="358">
        <v>64601853.74999994</v>
      </c>
      <c r="K3119" s="358">
        <v>64601853.74999994</v>
      </c>
      <c r="L3119" s="358">
        <v>64601853.74999994</v>
      </c>
      <c r="M3119" s="789">
        <f t="shared" si="686"/>
        <v>193805561.24999982</v>
      </c>
    </row>
    <row r="3120" spans="1:13" x14ac:dyDescent="0.45">
      <c r="A3120" s="790">
        <v>21010101</v>
      </c>
      <c r="B3120" s="791"/>
      <c r="C3120" s="792"/>
      <c r="D3120" s="792"/>
      <c r="E3120" s="791"/>
      <c r="F3120" s="793" t="s">
        <v>20</v>
      </c>
      <c r="G3120" s="311">
        <v>46760771</v>
      </c>
      <c r="H3120" s="311">
        <v>50343590.259999998</v>
      </c>
      <c r="I3120" s="311"/>
      <c r="J3120" s="311">
        <v>64601853.74999994</v>
      </c>
      <c r="K3120" s="311">
        <v>64601853.74999994</v>
      </c>
      <c r="L3120" s="311">
        <v>64601853.74999994</v>
      </c>
      <c r="M3120" s="789">
        <f t="shared" si="686"/>
        <v>193805561.24999982</v>
      </c>
    </row>
    <row r="3121" spans="1:13" x14ac:dyDescent="0.45">
      <c r="A3121" s="785">
        <v>2102</v>
      </c>
      <c r="B3121" s="786"/>
      <c r="C3121" s="787"/>
      <c r="D3121" s="787"/>
      <c r="E3121" s="786"/>
      <c r="F3121" s="788" t="s">
        <v>22</v>
      </c>
      <c r="G3121" s="358">
        <v>1020000</v>
      </c>
      <c r="H3121" s="358">
        <v>765000</v>
      </c>
      <c r="I3121" s="358"/>
      <c r="J3121" s="358">
        <v>930000</v>
      </c>
      <c r="K3121" s="358">
        <v>930000</v>
      </c>
      <c r="L3121" s="358">
        <v>930000</v>
      </c>
      <c r="M3121" s="789">
        <f t="shared" si="686"/>
        <v>2790000</v>
      </c>
    </row>
    <row r="3122" spans="1:13" x14ac:dyDescent="0.45">
      <c r="A3122" s="785">
        <v>210201</v>
      </c>
      <c r="B3122" s="786"/>
      <c r="C3122" s="787"/>
      <c r="D3122" s="787"/>
      <c r="E3122" s="786"/>
      <c r="F3122" s="788" t="s">
        <v>23</v>
      </c>
      <c r="G3122" s="358">
        <v>1020000</v>
      </c>
      <c r="H3122" s="358">
        <v>765000</v>
      </c>
      <c r="I3122" s="358">
        <v>0</v>
      </c>
      <c r="J3122" s="358">
        <v>930000</v>
      </c>
      <c r="K3122" s="358">
        <v>930000</v>
      </c>
      <c r="L3122" s="358">
        <v>930000</v>
      </c>
      <c r="M3122" s="789">
        <f t="shared" si="686"/>
        <v>2790000</v>
      </c>
    </row>
    <row r="3123" spans="1:13" x14ac:dyDescent="0.45">
      <c r="A3123" s="790">
        <v>21020102</v>
      </c>
      <c r="B3123" s="791"/>
      <c r="C3123" s="792"/>
      <c r="D3123" s="792"/>
      <c r="E3123" s="791"/>
      <c r="F3123" s="793" t="s">
        <v>25</v>
      </c>
      <c r="G3123" s="311">
        <v>1020000</v>
      </c>
      <c r="H3123" s="311">
        <v>765000</v>
      </c>
      <c r="I3123" s="311"/>
      <c r="J3123" s="311">
        <v>930000</v>
      </c>
      <c r="K3123" s="311">
        <v>930000</v>
      </c>
      <c r="L3123" s="311">
        <v>930000</v>
      </c>
      <c r="M3123" s="789">
        <f t="shared" si="686"/>
        <v>2790000</v>
      </c>
    </row>
    <row r="3124" spans="1:13" x14ac:dyDescent="0.45">
      <c r="A3124" s="785">
        <v>22</v>
      </c>
      <c r="B3124" s="786"/>
      <c r="C3124" s="787"/>
      <c r="D3124" s="787"/>
      <c r="E3124" s="786"/>
      <c r="F3124" s="788" t="s">
        <v>26</v>
      </c>
      <c r="G3124" s="358">
        <f>G3125</f>
        <v>30000000</v>
      </c>
      <c r="H3124" s="358">
        <f>H3125</f>
        <v>1920000</v>
      </c>
      <c r="I3124" s="358"/>
      <c r="J3124" s="358">
        <f t="shared" ref="J3124:L3124" si="687">J3125</f>
        <v>30000000</v>
      </c>
      <c r="K3124" s="358">
        <f t="shared" si="687"/>
        <v>30000000</v>
      </c>
      <c r="L3124" s="358">
        <f t="shared" si="687"/>
        <v>30000000</v>
      </c>
      <c r="M3124" s="789">
        <f t="shared" si="686"/>
        <v>90000000</v>
      </c>
    </row>
    <row r="3125" spans="1:13" x14ac:dyDescent="0.45">
      <c r="A3125" s="785">
        <v>2202</v>
      </c>
      <c r="B3125" s="786"/>
      <c r="C3125" s="787"/>
      <c r="D3125" s="787"/>
      <c r="E3125" s="786"/>
      <c r="F3125" s="788" t="s">
        <v>27</v>
      </c>
      <c r="G3125" s="358">
        <f>G3126+G3129+G3131+G3133+G3139+G3141</f>
        <v>30000000</v>
      </c>
      <c r="H3125" s="358">
        <f t="shared" ref="H3125:L3125" si="688">H3126+H3129+H3131+H3133+H3139+H3141</f>
        <v>1920000</v>
      </c>
      <c r="I3125" s="358">
        <f t="shared" si="688"/>
        <v>0</v>
      </c>
      <c r="J3125" s="358">
        <f t="shared" si="688"/>
        <v>30000000</v>
      </c>
      <c r="K3125" s="358">
        <f t="shared" si="688"/>
        <v>30000000</v>
      </c>
      <c r="L3125" s="358">
        <f t="shared" si="688"/>
        <v>30000000</v>
      </c>
      <c r="M3125" s="789">
        <f t="shared" si="686"/>
        <v>90000000</v>
      </c>
    </row>
    <row r="3126" spans="1:13" x14ac:dyDescent="0.45">
      <c r="A3126" s="785">
        <v>220201</v>
      </c>
      <c r="B3126" s="786"/>
      <c r="C3126" s="787"/>
      <c r="D3126" s="787"/>
      <c r="E3126" s="786"/>
      <c r="F3126" s="788" t="s">
        <v>28</v>
      </c>
      <c r="G3126" s="358">
        <f>SUM(G3127:G3128)</f>
        <v>2000000</v>
      </c>
      <c r="H3126" s="358">
        <f>SUM(H3127:H3128)</f>
        <v>1920000</v>
      </c>
      <c r="I3126" s="358"/>
      <c r="J3126" s="358">
        <f>SUM(J3127:J3128)</f>
        <v>2000000</v>
      </c>
      <c r="K3126" s="358">
        <f>SUM(K3127:K3128)</f>
        <v>2000000</v>
      </c>
      <c r="L3126" s="358">
        <f>SUM(L3127:L3128)</f>
        <v>2000000</v>
      </c>
      <c r="M3126" s="789">
        <f t="shared" si="686"/>
        <v>6000000</v>
      </c>
    </row>
    <row r="3127" spans="1:13" x14ac:dyDescent="0.45">
      <c r="A3127" s="790">
        <v>22020101</v>
      </c>
      <c r="B3127" s="791"/>
      <c r="C3127" s="792"/>
      <c r="D3127" s="792"/>
      <c r="E3127" s="791"/>
      <c r="F3127" s="793" t="s">
        <v>29</v>
      </c>
      <c r="G3127" s="311">
        <v>1600000</v>
      </c>
      <c r="H3127" s="311">
        <v>1920000</v>
      </c>
      <c r="I3127" s="311"/>
      <c r="J3127" s="311">
        <v>1600000</v>
      </c>
      <c r="K3127" s="311">
        <v>1600000</v>
      </c>
      <c r="L3127" s="311">
        <v>1600000</v>
      </c>
      <c r="M3127" s="789">
        <f t="shared" si="686"/>
        <v>4800000</v>
      </c>
    </row>
    <row r="3128" spans="1:13" x14ac:dyDescent="0.45">
      <c r="A3128" s="790">
        <v>22020102</v>
      </c>
      <c r="B3128" s="791"/>
      <c r="C3128" s="792"/>
      <c r="D3128" s="792"/>
      <c r="E3128" s="791"/>
      <c r="F3128" s="793" t="s">
        <v>30</v>
      </c>
      <c r="G3128" s="311">
        <v>400000</v>
      </c>
      <c r="H3128" s="311"/>
      <c r="I3128" s="311"/>
      <c r="J3128" s="311">
        <v>400000</v>
      </c>
      <c r="K3128" s="311">
        <v>400000</v>
      </c>
      <c r="L3128" s="311">
        <v>400000</v>
      </c>
      <c r="M3128" s="789">
        <f t="shared" si="686"/>
        <v>1200000</v>
      </c>
    </row>
    <row r="3129" spans="1:13" x14ac:dyDescent="0.45">
      <c r="A3129" s="785">
        <v>220202</v>
      </c>
      <c r="B3129" s="786"/>
      <c r="C3129" s="787"/>
      <c r="D3129" s="787"/>
      <c r="E3129" s="786"/>
      <c r="F3129" s="788" t="s">
        <v>31</v>
      </c>
      <c r="G3129" s="358">
        <f>SUM(G3130:G3130)</f>
        <v>500000</v>
      </c>
      <c r="H3129" s="358">
        <f>SUM(H3130:H3130)</f>
        <v>0</v>
      </c>
      <c r="I3129" s="358"/>
      <c r="J3129" s="358">
        <f>SUM(J3130:J3130)</f>
        <v>500000</v>
      </c>
      <c r="K3129" s="358">
        <f>SUM(K3130:K3130)</f>
        <v>500000</v>
      </c>
      <c r="L3129" s="358">
        <f>SUM(L3130:L3130)</f>
        <v>500000</v>
      </c>
      <c r="M3129" s="789">
        <f t="shared" si="686"/>
        <v>1500000</v>
      </c>
    </row>
    <row r="3130" spans="1:13" x14ac:dyDescent="0.45">
      <c r="A3130" s="790">
        <v>22020201</v>
      </c>
      <c r="B3130" s="791"/>
      <c r="C3130" s="792"/>
      <c r="D3130" s="792"/>
      <c r="E3130" s="791"/>
      <c r="F3130" s="793" t="s">
        <v>32</v>
      </c>
      <c r="G3130" s="311">
        <v>500000</v>
      </c>
      <c r="H3130" s="311"/>
      <c r="I3130" s="311"/>
      <c r="J3130" s="311">
        <v>500000</v>
      </c>
      <c r="K3130" s="311">
        <v>500000</v>
      </c>
      <c r="L3130" s="311">
        <v>500000</v>
      </c>
      <c r="M3130" s="789">
        <f t="shared" si="686"/>
        <v>1500000</v>
      </c>
    </row>
    <row r="3131" spans="1:13" x14ac:dyDescent="0.45">
      <c r="A3131" s="785">
        <v>220203</v>
      </c>
      <c r="B3131" s="786"/>
      <c r="C3131" s="787"/>
      <c r="D3131" s="787"/>
      <c r="E3131" s="786"/>
      <c r="F3131" s="788" t="s">
        <v>37</v>
      </c>
      <c r="G3131" s="358">
        <f>SUM(G3132:G3132)</f>
        <v>1500000</v>
      </c>
      <c r="H3131" s="358">
        <f>SUM(H3132:H3132)</f>
        <v>0</v>
      </c>
      <c r="I3131" s="358"/>
      <c r="J3131" s="358">
        <f>SUM(J3132:J3132)</f>
        <v>1500000</v>
      </c>
      <c r="K3131" s="358">
        <f>SUM(K3132:K3132)</f>
        <v>1500000</v>
      </c>
      <c r="L3131" s="358">
        <f>SUM(L3132:L3132)</f>
        <v>1500000</v>
      </c>
      <c r="M3131" s="789">
        <f t="shared" si="686"/>
        <v>4500000</v>
      </c>
    </row>
    <row r="3132" spans="1:13" ht="37" x14ac:dyDescent="0.45">
      <c r="A3132" s="790">
        <v>22020301</v>
      </c>
      <c r="B3132" s="791"/>
      <c r="C3132" s="792"/>
      <c r="D3132" s="792"/>
      <c r="E3132" s="791"/>
      <c r="F3132" s="793" t="s">
        <v>38</v>
      </c>
      <c r="G3132" s="311">
        <v>1500000</v>
      </c>
      <c r="H3132" s="311"/>
      <c r="I3132" s="311"/>
      <c r="J3132" s="311">
        <v>1500000</v>
      </c>
      <c r="K3132" s="311">
        <v>1500000</v>
      </c>
      <c r="L3132" s="311">
        <v>1500000</v>
      </c>
      <c r="M3132" s="789">
        <f t="shared" si="686"/>
        <v>4500000</v>
      </c>
    </row>
    <row r="3133" spans="1:13" x14ac:dyDescent="0.45">
      <c r="A3133" s="785">
        <v>220204</v>
      </c>
      <c r="B3133" s="786"/>
      <c r="C3133" s="787"/>
      <c r="D3133" s="787"/>
      <c r="E3133" s="786"/>
      <c r="F3133" s="788" t="s">
        <v>42</v>
      </c>
      <c r="G3133" s="358">
        <f>SUM(G3134:G3138)</f>
        <v>23000000</v>
      </c>
      <c r="H3133" s="358">
        <f>SUM(H3134:H3138)</f>
        <v>0</v>
      </c>
      <c r="I3133" s="358"/>
      <c r="J3133" s="358">
        <f>SUM(J3134:J3138)</f>
        <v>23000000</v>
      </c>
      <c r="K3133" s="358">
        <f>SUM(K3134:K3138)</f>
        <v>23000000</v>
      </c>
      <c r="L3133" s="358">
        <f>SUM(L3134:L3138)</f>
        <v>23000000</v>
      </c>
      <c r="M3133" s="789">
        <f t="shared" si="686"/>
        <v>69000000</v>
      </c>
    </row>
    <row r="3134" spans="1:13" ht="37" x14ac:dyDescent="0.45">
      <c r="A3134" s="790">
        <v>22020401</v>
      </c>
      <c r="B3134" s="791"/>
      <c r="C3134" s="792"/>
      <c r="D3134" s="792"/>
      <c r="E3134" s="791"/>
      <c r="F3134" s="793" t="s">
        <v>43</v>
      </c>
      <c r="G3134" s="311">
        <v>2000000</v>
      </c>
      <c r="H3134" s="311"/>
      <c r="I3134" s="311"/>
      <c r="J3134" s="311">
        <v>2000000</v>
      </c>
      <c r="K3134" s="311">
        <v>2000000</v>
      </c>
      <c r="L3134" s="311">
        <v>2000000</v>
      </c>
      <c r="M3134" s="789">
        <f t="shared" si="686"/>
        <v>6000000</v>
      </c>
    </row>
    <row r="3135" spans="1:13" x14ac:dyDescent="0.45">
      <c r="A3135" s="790">
        <v>22020402</v>
      </c>
      <c r="B3135" s="791"/>
      <c r="C3135" s="792"/>
      <c r="D3135" s="792"/>
      <c r="E3135" s="791"/>
      <c r="F3135" s="793" t="s">
        <v>44</v>
      </c>
      <c r="G3135" s="311">
        <v>1000000</v>
      </c>
      <c r="H3135" s="311"/>
      <c r="I3135" s="311"/>
      <c r="J3135" s="311">
        <v>1000000</v>
      </c>
      <c r="K3135" s="311">
        <v>1000000</v>
      </c>
      <c r="L3135" s="311">
        <v>1000000</v>
      </c>
      <c r="M3135" s="789">
        <f t="shared" si="686"/>
        <v>3000000</v>
      </c>
    </row>
    <row r="3136" spans="1:13" ht="37" x14ac:dyDescent="0.45">
      <c r="A3136" s="790">
        <v>22020403</v>
      </c>
      <c r="B3136" s="791"/>
      <c r="C3136" s="792"/>
      <c r="D3136" s="792"/>
      <c r="E3136" s="791"/>
      <c r="F3136" s="793" t="s">
        <v>45</v>
      </c>
      <c r="G3136" s="311">
        <v>16000000</v>
      </c>
      <c r="H3136" s="311"/>
      <c r="I3136" s="311"/>
      <c r="J3136" s="311">
        <v>16000000</v>
      </c>
      <c r="K3136" s="311">
        <v>16000000</v>
      </c>
      <c r="L3136" s="311">
        <v>16000000</v>
      </c>
      <c r="M3136" s="789">
        <f t="shared" si="686"/>
        <v>48000000</v>
      </c>
    </row>
    <row r="3137" spans="1:13" x14ac:dyDescent="0.45">
      <c r="A3137" s="790">
        <v>22020404</v>
      </c>
      <c r="B3137" s="791"/>
      <c r="C3137" s="792"/>
      <c r="D3137" s="792"/>
      <c r="E3137" s="791"/>
      <c r="F3137" s="793" t="s">
        <v>46</v>
      </c>
      <c r="G3137" s="311">
        <v>1000000</v>
      </c>
      <c r="H3137" s="311"/>
      <c r="I3137" s="311"/>
      <c r="J3137" s="311">
        <v>1000000</v>
      </c>
      <c r="K3137" s="311">
        <v>1000000</v>
      </c>
      <c r="L3137" s="311">
        <v>1000000</v>
      </c>
      <c r="M3137" s="789">
        <f t="shared" si="686"/>
        <v>3000000</v>
      </c>
    </row>
    <row r="3138" spans="1:13" x14ac:dyDescent="0.45">
      <c r="A3138" s="790">
        <v>22020405</v>
      </c>
      <c r="B3138" s="791"/>
      <c r="C3138" s="792"/>
      <c r="D3138" s="792"/>
      <c r="E3138" s="791"/>
      <c r="F3138" s="793" t="s">
        <v>47</v>
      </c>
      <c r="G3138" s="311">
        <v>3000000</v>
      </c>
      <c r="H3138" s="311"/>
      <c r="I3138" s="311"/>
      <c r="J3138" s="311">
        <v>3000000</v>
      </c>
      <c r="K3138" s="311">
        <v>3000000</v>
      </c>
      <c r="L3138" s="311">
        <v>3000000</v>
      </c>
      <c r="M3138" s="789">
        <f t="shared" si="686"/>
        <v>9000000</v>
      </c>
    </row>
    <row r="3139" spans="1:13" x14ac:dyDescent="0.45">
      <c r="A3139" s="785">
        <v>220205</v>
      </c>
      <c r="B3139" s="786"/>
      <c r="C3139" s="787"/>
      <c r="D3139" s="787"/>
      <c r="E3139" s="786"/>
      <c r="F3139" s="788" t="s">
        <v>49</v>
      </c>
      <c r="G3139" s="358">
        <f>G3140</f>
        <v>1000000</v>
      </c>
      <c r="H3139" s="358">
        <f t="shared" ref="H3139:L3139" si="689">H3140</f>
        <v>0</v>
      </c>
      <c r="I3139" s="358">
        <f t="shared" si="689"/>
        <v>0</v>
      </c>
      <c r="J3139" s="358">
        <f t="shared" si="689"/>
        <v>1000000</v>
      </c>
      <c r="K3139" s="358">
        <f t="shared" si="689"/>
        <v>1000000</v>
      </c>
      <c r="L3139" s="358">
        <f t="shared" si="689"/>
        <v>1000000</v>
      </c>
      <c r="M3139" s="789">
        <f t="shared" si="686"/>
        <v>3000000</v>
      </c>
    </row>
    <row r="3140" spans="1:13" x14ac:dyDescent="0.45">
      <c r="A3140" s="790">
        <v>22020501</v>
      </c>
      <c r="B3140" s="791"/>
      <c r="C3140" s="792"/>
      <c r="D3140" s="792"/>
      <c r="E3140" s="791"/>
      <c r="F3140" s="793" t="s">
        <v>50</v>
      </c>
      <c r="G3140" s="311">
        <v>1000000</v>
      </c>
      <c r="H3140" s="311"/>
      <c r="I3140" s="311"/>
      <c r="J3140" s="311">
        <v>1000000</v>
      </c>
      <c r="K3140" s="311">
        <v>1000000</v>
      </c>
      <c r="L3140" s="311">
        <v>1000000</v>
      </c>
      <c r="M3140" s="789">
        <f t="shared" si="686"/>
        <v>3000000</v>
      </c>
    </row>
    <row r="3141" spans="1:13" x14ac:dyDescent="0.45">
      <c r="A3141" s="785">
        <v>220208</v>
      </c>
      <c r="B3141" s="786"/>
      <c r="C3141" s="787"/>
      <c r="D3141" s="787"/>
      <c r="E3141" s="786"/>
      <c r="F3141" s="788" t="s">
        <v>54</v>
      </c>
      <c r="G3141" s="358">
        <f>SUM(G3142:G3143)</f>
        <v>2000000</v>
      </c>
      <c r="H3141" s="358">
        <f>SUM(H3142:H3143)</f>
        <v>0</v>
      </c>
      <c r="I3141" s="358"/>
      <c r="J3141" s="358">
        <f>SUM(J3142:J3143)</f>
        <v>2000000</v>
      </c>
      <c r="K3141" s="358">
        <f>SUM(K3142:K3143)</f>
        <v>2000000</v>
      </c>
      <c r="L3141" s="358">
        <f>SUM(L3142:L3143)</f>
        <v>2000000</v>
      </c>
      <c r="M3141" s="789">
        <f t="shared" si="686"/>
        <v>6000000</v>
      </c>
    </row>
    <row r="3142" spans="1:13" x14ac:dyDescent="0.45">
      <c r="A3142" s="790">
        <v>22020801</v>
      </c>
      <c r="B3142" s="791"/>
      <c r="C3142" s="792"/>
      <c r="D3142" s="792"/>
      <c r="E3142" s="791"/>
      <c r="F3142" s="793" t="s">
        <v>55</v>
      </c>
      <c r="G3142" s="311">
        <v>1000000</v>
      </c>
      <c r="H3142" s="311"/>
      <c r="I3142" s="311"/>
      <c r="J3142" s="311">
        <v>1000000</v>
      </c>
      <c r="K3142" s="311">
        <v>1000000</v>
      </c>
      <c r="L3142" s="311">
        <v>1000000</v>
      </c>
      <c r="M3142" s="789">
        <f t="shared" si="686"/>
        <v>3000000</v>
      </c>
    </row>
    <row r="3143" spans="1:13" x14ac:dyDescent="0.45">
      <c r="A3143" s="790">
        <v>22020803</v>
      </c>
      <c r="B3143" s="791"/>
      <c r="C3143" s="792"/>
      <c r="D3143" s="792"/>
      <c r="E3143" s="791"/>
      <c r="F3143" s="793" t="s">
        <v>56</v>
      </c>
      <c r="G3143" s="311">
        <v>1000000</v>
      </c>
      <c r="H3143" s="311"/>
      <c r="I3143" s="311"/>
      <c r="J3143" s="311">
        <v>1000000</v>
      </c>
      <c r="K3143" s="311">
        <v>1000000</v>
      </c>
      <c r="L3143" s="311">
        <v>1000000</v>
      </c>
      <c r="M3143" s="789">
        <f t="shared" si="686"/>
        <v>3000000</v>
      </c>
    </row>
    <row r="3144" spans="1:13" x14ac:dyDescent="0.45">
      <c r="F3144" s="796" t="s">
        <v>85</v>
      </c>
      <c r="G3144" s="795"/>
      <c r="H3144" s="795"/>
      <c r="I3144" s="797"/>
      <c r="J3144" s="795"/>
      <c r="K3144" s="795"/>
      <c r="L3144" s="795"/>
      <c r="M3144" s="798"/>
    </row>
    <row r="3145" spans="1:13" x14ac:dyDescent="0.45">
      <c r="F3145" s="800"/>
      <c r="G3145" s="801"/>
      <c r="H3145" s="802"/>
      <c r="I3145" s="797"/>
      <c r="J3145" s="803"/>
      <c r="K3145" s="803"/>
      <c r="L3145" s="803"/>
      <c r="M3145" s="804"/>
    </row>
    <row r="3146" spans="1:13" x14ac:dyDescent="0.45">
      <c r="F3146" s="800" t="s">
        <v>86</v>
      </c>
      <c r="G3146" s="805">
        <f>G3117</f>
        <v>47780771</v>
      </c>
      <c r="H3146" s="805">
        <f>H3117</f>
        <v>51108590.259999998</v>
      </c>
      <c r="I3146" s="805"/>
      <c r="J3146" s="805">
        <f>J3117</f>
        <v>65531853.74999994</v>
      </c>
      <c r="K3146" s="805">
        <f>K3117</f>
        <v>65531853.74999994</v>
      </c>
      <c r="L3146" s="805">
        <f>L3117</f>
        <v>65531853.74999994</v>
      </c>
      <c r="M3146" s="806">
        <f>SUM(J3146:L3146)</f>
        <v>196595561.24999982</v>
      </c>
    </row>
    <row r="3147" spans="1:13" x14ac:dyDescent="0.45">
      <c r="F3147" s="800" t="s">
        <v>87</v>
      </c>
      <c r="G3147" s="805">
        <f>G3124</f>
        <v>30000000</v>
      </c>
      <c r="H3147" s="805">
        <f>H3124</f>
        <v>1920000</v>
      </c>
      <c r="I3147" s="805"/>
      <c r="J3147" s="805">
        <f>J3124</f>
        <v>30000000</v>
      </c>
      <c r="K3147" s="805">
        <f>K3124</f>
        <v>30000000</v>
      </c>
      <c r="L3147" s="805">
        <f>L3124</f>
        <v>30000000</v>
      </c>
      <c r="M3147" s="806">
        <f t="shared" ref="M3147:M3150" si="690">SUM(J3147:L3147)</f>
        <v>90000000</v>
      </c>
    </row>
    <row r="3148" spans="1:13" x14ac:dyDescent="0.45">
      <c r="F3148" s="800" t="s">
        <v>69</v>
      </c>
      <c r="G3148" s="805"/>
      <c r="H3148" s="805"/>
      <c r="I3148" s="805"/>
      <c r="J3148" s="805"/>
      <c r="K3148" s="805"/>
      <c r="L3148" s="805"/>
      <c r="M3148" s="806">
        <f t="shared" si="690"/>
        <v>0</v>
      </c>
    </row>
    <row r="3149" spans="1:13" x14ac:dyDescent="0.45">
      <c r="F3149" s="800"/>
      <c r="G3149" s="805"/>
      <c r="H3149" s="805"/>
      <c r="I3149" s="805"/>
      <c r="J3149" s="805"/>
      <c r="K3149" s="805"/>
      <c r="L3149" s="805"/>
      <c r="M3149" s="806">
        <f t="shared" si="690"/>
        <v>0</v>
      </c>
    </row>
    <row r="3150" spans="1:13" x14ac:dyDescent="0.45">
      <c r="F3150" s="800" t="s">
        <v>88</v>
      </c>
      <c r="G3150" s="807">
        <f>SUM(G3146:G3148)</f>
        <v>77780771</v>
      </c>
      <c r="H3150" s="807">
        <f t="shared" ref="H3150:L3150" si="691">SUM(H3146:H3148)</f>
        <v>53028590.259999998</v>
      </c>
      <c r="I3150" s="807"/>
      <c r="J3150" s="807">
        <f t="shared" si="691"/>
        <v>95531853.74999994</v>
      </c>
      <c r="K3150" s="807">
        <f t="shared" si="691"/>
        <v>95531853.74999994</v>
      </c>
      <c r="L3150" s="807">
        <f t="shared" si="691"/>
        <v>95531853.74999994</v>
      </c>
      <c r="M3150" s="806">
        <f t="shared" si="690"/>
        <v>286595561.24999982</v>
      </c>
    </row>
    <row r="3153" spans="1:13" x14ac:dyDescent="0.45">
      <c r="A3153" s="931" t="s">
        <v>0</v>
      </c>
      <c r="B3153" s="931"/>
      <c r="C3153" s="931"/>
      <c r="D3153" s="931"/>
      <c r="E3153" s="931"/>
      <c r="F3153" s="931"/>
      <c r="G3153" s="931"/>
      <c r="H3153" s="931"/>
      <c r="I3153" s="931"/>
      <c r="J3153" s="931"/>
      <c r="K3153" s="931"/>
      <c r="L3153" s="931"/>
      <c r="M3153" s="931"/>
    </row>
    <row r="3154" spans="1:13" x14ac:dyDescent="0.45">
      <c r="A3154" s="930" t="s">
        <v>1438</v>
      </c>
      <c r="B3154" s="930"/>
      <c r="C3154" s="930"/>
      <c r="D3154" s="930"/>
      <c r="E3154" s="930"/>
      <c r="F3154" s="930"/>
      <c r="G3154" s="930"/>
      <c r="H3154" s="930"/>
      <c r="I3154" s="930"/>
      <c r="J3154" s="930"/>
      <c r="K3154" s="930"/>
      <c r="L3154" s="930"/>
      <c r="M3154" s="930"/>
    </row>
    <row r="3155" spans="1:13" ht="74" x14ac:dyDescent="0.45">
      <c r="A3155" s="781" t="s">
        <v>1</v>
      </c>
      <c r="B3155" s="781" t="s">
        <v>2</v>
      </c>
      <c r="C3155" s="781" t="s">
        <v>3</v>
      </c>
      <c r="D3155" s="781" t="s">
        <v>4</v>
      </c>
      <c r="E3155" s="781" t="s">
        <v>5</v>
      </c>
      <c r="F3155" s="783" t="s">
        <v>6</v>
      </c>
      <c r="G3155" s="781" t="s">
        <v>7</v>
      </c>
      <c r="H3155" s="781" t="s">
        <v>8</v>
      </c>
      <c r="I3155" s="781"/>
      <c r="J3155" s="781" t="s">
        <v>9</v>
      </c>
      <c r="K3155" s="781" t="s">
        <v>10</v>
      </c>
      <c r="L3155" s="781" t="s">
        <v>11</v>
      </c>
      <c r="M3155" s="784" t="s">
        <v>12</v>
      </c>
    </row>
    <row r="3156" spans="1:13" x14ac:dyDescent="0.45">
      <c r="A3156" s="790"/>
      <c r="B3156" s="791"/>
      <c r="C3156" s="792"/>
      <c r="D3156" s="792"/>
      <c r="E3156" s="791"/>
      <c r="F3156" s="793"/>
      <c r="G3156" s="311"/>
      <c r="H3156" s="311"/>
      <c r="I3156" s="311"/>
      <c r="J3156" s="311"/>
      <c r="K3156" s="311"/>
      <c r="L3156" s="311"/>
      <c r="M3156" s="81"/>
    </row>
    <row r="3157" spans="1:13" x14ac:dyDescent="0.45">
      <c r="A3157" s="785">
        <v>2</v>
      </c>
      <c r="B3157" s="786"/>
      <c r="C3157" s="787"/>
      <c r="D3157" s="787"/>
      <c r="E3157" s="786"/>
      <c r="F3157" s="788" t="s">
        <v>18</v>
      </c>
      <c r="G3157" s="358">
        <f>G3158+G3165+G3184</f>
        <v>327483527.17000002</v>
      </c>
      <c r="H3157" s="358">
        <f t="shared" ref="H3157:I3157" si="692">H3158+H3165+H3184</f>
        <v>35628300</v>
      </c>
      <c r="I3157" s="358">
        <f t="shared" si="692"/>
        <v>0</v>
      </c>
      <c r="J3157" s="358">
        <f>J3158+J3165+J3184</f>
        <v>427483527.17000002</v>
      </c>
      <c r="K3157" s="358">
        <f>K3158+K3165+K3184</f>
        <v>527483527.17000002</v>
      </c>
      <c r="L3157" s="358">
        <f>L3158+L3165+L3184</f>
        <v>627483527.17000008</v>
      </c>
      <c r="M3157" s="789">
        <f>J3157+K3157+L3157</f>
        <v>1582450581.5100002</v>
      </c>
    </row>
    <row r="3158" spans="1:13" x14ac:dyDescent="0.45">
      <c r="A3158" s="785">
        <v>21</v>
      </c>
      <c r="B3158" s="786"/>
      <c r="C3158" s="787"/>
      <c r="D3158" s="787"/>
      <c r="E3158" s="786"/>
      <c r="F3158" s="788" t="s">
        <v>19</v>
      </c>
      <c r="G3158" s="358">
        <v>27483527.170000002</v>
      </c>
      <c r="H3158" s="358">
        <v>0</v>
      </c>
      <c r="I3158" s="358">
        <v>0</v>
      </c>
      <c r="J3158" s="358">
        <v>27483527.170000017</v>
      </c>
      <c r="K3158" s="358">
        <v>27483527.170000002</v>
      </c>
      <c r="L3158" s="358">
        <v>27483527.170000002</v>
      </c>
      <c r="M3158" s="789">
        <f t="shared" ref="M3158:M3182" si="693">J3158+K3158+L3158</f>
        <v>82450581.51000002</v>
      </c>
    </row>
    <row r="3159" spans="1:13" x14ac:dyDescent="0.45">
      <c r="A3159" s="785">
        <v>2101</v>
      </c>
      <c r="B3159" s="786"/>
      <c r="C3159" s="787"/>
      <c r="D3159" s="787"/>
      <c r="E3159" s="786"/>
      <c r="F3159" s="788" t="s">
        <v>20</v>
      </c>
      <c r="G3159" s="358">
        <v>27153527.170000002</v>
      </c>
      <c r="H3159" s="358">
        <v>0</v>
      </c>
      <c r="I3159" s="358"/>
      <c r="J3159" s="358">
        <v>27153527.170000017</v>
      </c>
      <c r="K3159" s="358">
        <v>27153527.170000002</v>
      </c>
      <c r="L3159" s="358">
        <v>27153527.170000002</v>
      </c>
      <c r="M3159" s="789">
        <f t="shared" si="693"/>
        <v>81460581.51000002</v>
      </c>
    </row>
    <row r="3160" spans="1:13" x14ac:dyDescent="0.45">
      <c r="A3160" s="785">
        <v>210101</v>
      </c>
      <c r="B3160" s="786"/>
      <c r="C3160" s="787"/>
      <c r="D3160" s="787"/>
      <c r="E3160" s="786"/>
      <c r="F3160" s="788" t="s">
        <v>21</v>
      </c>
      <c r="G3160" s="358">
        <v>27153527.170000002</v>
      </c>
      <c r="H3160" s="358">
        <v>0</v>
      </c>
      <c r="I3160" s="358">
        <v>0</v>
      </c>
      <c r="J3160" s="358">
        <v>27153527.170000017</v>
      </c>
      <c r="K3160" s="358">
        <v>27153527.170000002</v>
      </c>
      <c r="L3160" s="358">
        <v>27153527.170000002</v>
      </c>
      <c r="M3160" s="789">
        <f t="shared" si="693"/>
        <v>81460581.51000002</v>
      </c>
    </row>
    <row r="3161" spans="1:13" x14ac:dyDescent="0.45">
      <c r="A3161" s="790">
        <v>21010101</v>
      </c>
      <c r="B3161" s="791"/>
      <c r="C3161" s="792"/>
      <c r="D3161" s="792"/>
      <c r="E3161" s="791"/>
      <c r="F3161" s="793" t="s">
        <v>20</v>
      </c>
      <c r="G3161" s="311">
        <v>27153527.170000002</v>
      </c>
      <c r="H3161" s="311"/>
      <c r="I3161" s="311"/>
      <c r="J3161" s="311">
        <v>27153527.170000017</v>
      </c>
      <c r="K3161" s="311">
        <v>27153527.170000002</v>
      </c>
      <c r="L3161" s="311">
        <v>27153527.170000002</v>
      </c>
      <c r="M3161" s="789">
        <f t="shared" si="693"/>
        <v>81460581.51000002</v>
      </c>
    </row>
    <row r="3162" spans="1:13" x14ac:dyDescent="0.45">
      <c r="A3162" s="785">
        <v>2102</v>
      </c>
      <c r="B3162" s="786"/>
      <c r="C3162" s="787"/>
      <c r="D3162" s="787"/>
      <c r="E3162" s="786"/>
      <c r="F3162" s="788" t="s">
        <v>22</v>
      </c>
      <c r="G3162" s="358">
        <v>330000</v>
      </c>
      <c r="H3162" s="358">
        <v>0</v>
      </c>
      <c r="I3162" s="358">
        <v>0</v>
      </c>
      <c r="J3162" s="358">
        <v>330000</v>
      </c>
      <c r="K3162" s="358">
        <v>330000</v>
      </c>
      <c r="L3162" s="358">
        <v>330000</v>
      </c>
      <c r="M3162" s="789">
        <f t="shared" si="693"/>
        <v>990000</v>
      </c>
    </row>
    <row r="3163" spans="1:13" x14ac:dyDescent="0.45">
      <c r="A3163" s="785">
        <v>210201</v>
      </c>
      <c r="B3163" s="786"/>
      <c r="C3163" s="787"/>
      <c r="D3163" s="787"/>
      <c r="E3163" s="786"/>
      <c r="F3163" s="788" t="s">
        <v>23</v>
      </c>
      <c r="G3163" s="358">
        <v>330000</v>
      </c>
      <c r="H3163" s="358">
        <v>0</v>
      </c>
      <c r="I3163" s="358">
        <v>0</v>
      </c>
      <c r="J3163" s="358">
        <v>330000</v>
      </c>
      <c r="K3163" s="358">
        <v>330000</v>
      </c>
      <c r="L3163" s="358">
        <v>330000</v>
      </c>
      <c r="M3163" s="789">
        <f t="shared" si="693"/>
        <v>990000</v>
      </c>
    </row>
    <row r="3164" spans="1:13" x14ac:dyDescent="0.45">
      <c r="A3164" s="790">
        <v>21020102</v>
      </c>
      <c r="B3164" s="791"/>
      <c r="C3164" s="792"/>
      <c r="D3164" s="792"/>
      <c r="E3164" s="791"/>
      <c r="F3164" s="793" t="s">
        <v>25</v>
      </c>
      <c r="G3164" s="311">
        <v>330000</v>
      </c>
      <c r="H3164" s="311"/>
      <c r="I3164" s="311"/>
      <c r="J3164" s="311">
        <v>330000</v>
      </c>
      <c r="K3164" s="311">
        <v>330000</v>
      </c>
      <c r="L3164" s="311">
        <v>330000</v>
      </c>
      <c r="M3164" s="789">
        <f t="shared" si="693"/>
        <v>990000</v>
      </c>
    </row>
    <row r="3165" spans="1:13" x14ac:dyDescent="0.45">
      <c r="A3165" s="785">
        <v>22</v>
      </c>
      <c r="B3165" s="786"/>
      <c r="C3165" s="787"/>
      <c r="D3165" s="787"/>
      <c r="E3165" s="786"/>
      <c r="F3165" s="788" t="s">
        <v>26</v>
      </c>
      <c r="G3165" s="358">
        <f>SUM(G3166)</f>
        <v>100000000</v>
      </c>
      <c r="H3165" s="358">
        <f t="shared" ref="H3165:L3165" si="694">SUM(H3166)</f>
        <v>35628300</v>
      </c>
      <c r="I3165" s="358">
        <f t="shared" si="694"/>
        <v>0</v>
      </c>
      <c r="J3165" s="358">
        <f t="shared" si="694"/>
        <v>200000000</v>
      </c>
      <c r="K3165" s="358">
        <f t="shared" si="694"/>
        <v>200000000</v>
      </c>
      <c r="L3165" s="358">
        <f t="shared" si="694"/>
        <v>200000000</v>
      </c>
      <c r="M3165" s="789">
        <f t="shared" si="693"/>
        <v>600000000</v>
      </c>
    </row>
    <row r="3166" spans="1:13" x14ac:dyDescent="0.45">
      <c r="A3166" s="785">
        <v>2202</v>
      </c>
      <c r="B3166" s="786"/>
      <c r="C3166" s="787"/>
      <c r="D3166" s="787"/>
      <c r="E3166" s="786"/>
      <c r="F3166" s="788" t="s">
        <v>27</v>
      </c>
      <c r="G3166" s="358">
        <f>SUM(G3167,G3170,G3172,G3174,G3176,G3178)</f>
        <v>100000000</v>
      </c>
      <c r="H3166" s="358">
        <f t="shared" ref="H3166:L3166" si="695">SUM(H3167,H3170,H3172,H3174,H3176,H3178)</f>
        <v>35628300</v>
      </c>
      <c r="I3166" s="358">
        <f t="shared" si="695"/>
        <v>0</v>
      </c>
      <c r="J3166" s="358">
        <f t="shared" si="695"/>
        <v>200000000</v>
      </c>
      <c r="K3166" s="358">
        <f t="shared" si="695"/>
        <v>200000000</v>
      </c>
      <c r="L3166" s="358">
        <f t="shared" si="695"/>
        <v>200000000</v>
      </c>
      <c r="M3166" s="789">
        <f t="shared" si="693"/>
        <v>600000000</v>
      </c>
    </row>
    <row r="3167" spans="1:13" x14ac:dyDescent="0.45">
      <c r="A3167" s="785">
        <v>220201</v>
      </c>
      <c r="B3167" s="786"/>
      <c r="C3167" s="787"/>
      <c r="D3167" s="787"/>
      <c r="E3167" s="786"/>
      <c r="F3167" s="788" t="s">
        <v>28</v>
      </c>
      <c r="G3167" s="358">
        <v>15000000</v>
      </c>
      <c r="H3167" s="358">
        <f>SUM(H3168:H3169)</f>
        <v>5628300</v>
      </c>
      <c r="I3167" s="358"/>
      <c r="J3167" s="358">
        <v>30000000</v>
      </c>
      <c r="K3167" s="358">
        <v>30000000</v>
      </c>
      <c r="L3167" s="358">
        <v>30000000</v>
      </c>
      <c r="M3167" s="789">
        <f t="shared" si="693"/>
        <v>90000000</v>
      </c>
    </row>
    <row r="3168" spans="1:13" x14ac:dyDescent="0.45">
      <c r="A3168" s="790">
        <v>22020101</v>
      </c>
      <c r="B3168" s="791"/>
      <c r="C3168" s="792"/>
      <c r="D3168" s="792"/>
      <c r="E3168" s="791"/>
      <c r="F3168" s="793" t="s">
        <v>29</v>
      </c>
      <c r="G3168" s="311">
        <v>10000000</v>
      </c>
      <c r="H3168" s="311">
        <v>5628300</v>
      </c>
      <c r="I3168" s="311"/>
      <c r="J3168" s="311">
        <v>10000000</v>
      </c>
      <c r="K3168" s="311">
        <v>10000000</v>
      </c>
      <c r="L3168" s="311">
        <v>10000000</v>
      </c>
      <c r="M3168" s="789">
        <f t="shared" si="693"/>
        <v>30000000</v>
      </c>
    </row>
    <row r="3169" spans="1:13" x14ac:dyDescent="0.45">
      <c r="A3169" s="790">
        <v>22020102</v>
      </c>
      <c r="B3169" s="791"/>
      <c r="C3169" s="792"/>
      <c r="D3169" s="792"/>
      <c r="E3169" s="791"/>
      <c r="F3169" s="793" t="s">
        <v>30</v>
      </c>
      <c r="G3169" s="311">
        <v>5000000</v>
      </c>
      <c r="H3169" s="311"/>
      <c r="I3169" s="311"/>
      <c r="J3169" s="311">
        <v>20000000</v>
      </c>
      <c r="K3169" s="311">
        <v>20000000</v>
      </c>
      <c r="L3169" s="311">
        <v>20000000</v>
      </c>
      <c r="M3169" s="789">
        <f t="shared" si="693"/>
        <v>60000000</v>
      </c>
    </row>
    <row r="3170" spans="1:13" x14ac:dyDescent="0.45">
      <c r="A3170" s="785">
        <v>220203</v>
      </c>
      <c r="B3170" s="786"/>
      <c r="C3170" s="787"/>
      <c r="D3170" s="787"/>
      <c r="E3170" s="786"/>
      <c r="F3170" s="788" t="s">
        <v>37</v>
      </c>
      <c r="G3170" s="358">
        <v>10000000</v>
      </c>
      <c r="H3170" s="358">
        <f>SUM(H3171:H3171)</f>
        <v>0</v>
      </c>
      <c r="I3170" s="358"/>
      <c r="J3170" s="358">
        <v>20000000</v>
      </c>
      <c r="K3170" s="358">
        <v>20000000</v>
      </c>
      <c r="L3170" s="358">
        <v>20000000</v>
      </c>
      <c r="M3170" s="789">
        <f t="shared" si="693"/>
        <v>60000000</v>
      </c>
    </row>
    <row r="3171" spans="1:13" ht="37" x14ac:dyDescent="0.45">
      <c r="A3171" s="790">
        <v>22020301</v>
      </c>
      <c r="B3171" s="791"/>
      <c r="C3171" s="792"/>
      <c r="D3171" s="792"/>
      <c r="E3171" s="791"/>
      <c r="F3171" s="793" t="s">
        <v>38</v>
      </c>
      <c r="G3171" s="311">
        <v>10000000</v>
      </c>
      <c r="H3171" s="311"/>
      <c r="I3171" s="311"/>
      <c r="J3171" s="311">
        <v>20000000</v>
      </c>
      <c r="K3171" s="311">
        <v>20000000</v>
      </c>
      <c r="L3171" s="311">
        <v>20000000</v>
      </c>
      <c r="M3171" s="789">
        <f t="shared" si="693"/>
        <v>60000000</v>
      </c>
    </row>
    <row r="3172" spans="1:13" x14ac:dyDescent="0.45">
      <c r="A3172" s="785">
        <v>220204</v>
      </c>
      <c r="B3172" s="786"/>
      <c r="C3172" s="787"/>
      <c r="D3172" s="787"/>
      <c r="E3172" s="786"/>
      <c r="F3172" s="788" t="s">
        <v>42</v>
      </c>
      <c r="G3172" s="358">
        <v>10000000</v>
      </c>
      <c r="H3172" s="358">
        <f>SUM(H3173:H3173)</f>
        <v>0</v>
      </c>
      <c r="I3172" s="358"/>
      <c r="J3172" s="358">
        <v>20000000</v>
      </c>
      <c r="K3172" s="358">
        <v>20000000</v>
      </c>
      <c r="L3172" s="358">
        <v>20000000</v>
      </c>
      <c r="M3172" s="789">
        <f t="shared" si="693"/>
        <v>60000000</v>
      </c>
    </row>
    <row r="3173" spans="1:13" x14ac:dyDescent="0.45">
      <c r="A3173" s="790">
        <v>22020406</v>
      </c>
      <c r="B3173" s="791"/>
      <c r="C3173" s="792"/>
      <c r="D3173" s="792"/>
      <c r="E3173" s="791"/>
      <c r="F3173" s="793" t="s">
        <v>48</v>
      </c>
      <c r="G3173" s="311">
        <v>10000000</v>
      </c>
      <c r="H3173" s="311"/>
      <c r="I3173" s="311"/>
      <c r="J3173" s="311">
        <v>20000000</v>
      </c>
      <c r="K3173" s="311">
        <v>20000000</v>
      </c>
      <c r="L3173" s="311">
        <v>20000000</v>
      </c>
      <c r="M3173" s="789">
        <f t="shared" si="693"/>
        <v>60000000</v>
      </c>
    </row>
    <row r="3174" spans="1:13" x14ac:dyDescent="0.45">
      <c r="A3174" s="785">
        <v>220206</v>
      </c>
      <c r="B3174" s="786"/>
      <c r="C3174" s="787"/>
      <c r="D3174" s="787"/>
      <c r="E3174" s="786"/>
      <c r="F3174" s="788" t="s">
        <v>51</v>
      </c>
      <c r="G3174" s="358">
        <v>1000000</v>
      </c>
      <c r="H3174" s="358">
        <f>SUM(H3175:H3175)</f>
        <v>0</v>
      </c>
      <c r="I3174" s="358"/>
      <c r="J3174" s="358">
        <v>2000000</v>
      </c>
      <c r="K3174" s="358">
        <v>2000000</v>
      </c>
      <c r="L3174" s="358">
        <v>2000000</v>
      </c>
      <c r="M3174" s="789">
        <f t="shared" si="693"/>
        <v>6000000</v>
      </c>
    </row>
    <row r="3175" spans="1:13" x14ac:dyDescent="0.45">
      <c r="A3175" s="790">
        <v>22020605</v>
      </c>
      <c r="B3175" s="791"/>
      <c r="C3175" s="792"/>
      <c r="D3175" s="792"/>
      <c r="E3175" s="791"/>
      <c r="F3175" s="793" t="s">
        <v>53</v>
      </c>
      <c r="G3175" s="311">
        <v>1000000</v>
      </c>
      <c r="H3175" s="311"/>
      <c r="I3175" s="311"/>
      <c r="J3175" s="311">
        <v>2000000</v>
      </c>
      <c r="K3175" s="311">
        <v>2000000</v>
      </c>
      <c r="L3175" s="311">
        <v>2000000</v>
      </c>
      <c r="M3175" s="789">
        <f t="shared" si="693"/>
        <v>6000000</v>
      </c>
    </row>
    <row r="3176" spans="1:13" x14ac:dyDescent="0.45">
      <c r="A3176" s="785">
        <v>220208</v>
      </c>
      <c r="B3176" s="786"/>
      <c r="C3176" s="787"/>
      <c r="D3176" s="787"/>
      <c r="E3176" s="786"/>
      <c r="F3176" s="788" t="s">
        <v>54</v>
      </c>
      <c r="G3176" s="358">
        <v>5000000</v>
      </c>
      <c r="H3176" s="358">
        <f>SUM(H3177:H3177)</f>
        <v>0</v>
      </c>
      <c r="I3176" s="358"/>
      <c r="J3176" s="358">
        <v>10000000</v>
      </c>
      <c r="K3176" s="358">
        <v>10000000</v>
      </c>
      <c r="L3176" s="358">
        <v>10000000</v>
      </c>
      <c r="M3176" s="789">
        <f t="shared" si="693"/>
        <v>30000000</v>
      </c>
    </row>
    <row r="3177" spans="1:13" x14ac:dyDescent="0.45">
      <c r="A3177" s="790">
        <v>22020803</v>
      </c>
      <c r="B3177" s="791"/>
      <c r="C3177" s="792"/>
      <c r="D3177" s="792"/>
      <c r="E3177" s="791"/>
      <c r="F3177" s="793" t="s">
        <v>56</v>
      </c>
      <c r="G3177" s="311">
        <v>5000000</v>
      </c>
      <c r="H3177" s="311"/>
      <c r="I3177" s="311"/>
      <c r="J3177" s="311">
        <v>10000000</v>
      </c>
      <c r="K3177" s="311">
        <v>10000000</v>
      </c>
      <c r="L3177" s="311">
        <v>10000000</v>
      </c>
      <c r="M3177" s="789">
        <f t="shared" si="693"/>
        <v>30000000</v>
      </c>
    </row>
    <row r="3178" spans="1:13" x14ac:dyDescent="0.45">
      <c r="A3178" s="785">
        <v>220210</v>
      </c>
      <c r="B3178" s="786"/>
      <c r="C3178" s="787"/>
      <c r="D3178" s="787"/>
      <c r="E3178" s="786"/>
      <c r="F3178" s="788" t="s">
        <v>57</v>
      </c>
      <c r="G3178" s="358">
        <v>59000000</v>
      </c>
      <c r="H3178" s="358">
        <f>SUM(H3179:H3182)</f>
        <v>30000000</v>
      </c>
      <c r="I3178" s="358"/>
      <c r="J3178" s="358">
        <v>118000000</v>
      </c>
      <c r="K3178" s="358">
        <v>118000000</v>
      </c>
      <c r="L3178" s="358">
        <v>118000000</v>
      </c>
      <c r="M3178" s="789">
        <f t="shared" si="693"/>
        <v>354000000</v>
      </c>
    </row>
    <row r="3179" spans="1:13" ht="37" x14ac:dyDescent="0.45">
      <c r="A3179" s="790">
        <v>22021014</v>
      </c>
      <c r="B3179" s="791"/>
      <c r="C3179" s="792"/>
      <c r="D3179" s="792"/>
      <c r="E3179" s="791"/>
      <c r="F3179" s="793" t="s">
        <v>224</v>
      </c>
      <c r="G3179" s="311">
        <v>1000000</v>
      </c>
      <c r="H3179" s="311"/>
      <c r="I3179" s="311"/>
      <c r="J3179" s="311">
        <v>2000000</v>
      </c>
      <c r="K3179" s="311">
        <v>2000000</v>
      </c>
      <c r="L3179" s="311">
        <v>2000000</v>
      </c>
      <c r="M3179" s="789">
        <f t="shared" si="693"/>
        <v>6000000</v>
      </c>
    </row>
    <row r="3180" spans="1:13" x14ac:dyDescent="0.45">
      <c r="A3180" s="790">
        <v>22021021</v>
      </c>
      <c r="B3180" s="791"/>
      <c r="C3180" s="792"/>
      <c r="D3180" s="792"/>
      <c r="E3180" s="791"/>
      <c r="F3180" s="793" t="s">
        <v>225</v>
      </c>
      <c r="G3180" s="311">
        <v>18000000</v>
      </c>
      <c r="H3180" s="311">
        <v>15000000</v>
      </c>
      <c r="I3180" s="311"/>
      <c r="J3180" s="311">
        <v>36000000</v>
      </c>
      <c r="K3180" s="311">
        <v>36000000</v>
      </c>
      <c r="L3180" s="311">
        <v>36000000</v>
      </c>
      <c r="M3180" s="789">
        <f t="shared" si="693"/>
        <v>108000000</v>
      </c>
    </row>
    <row r="3181" spans="1:13" x14ac:dyDescent="0.45">
      <c r="A3181" s="790">
        <v>22021026</v>
      </c>
      <c r="B3181" s="791"/>
      <c r="C3181" s="792"/>
      <c r="D3181" s="792"/>
      <c r="E3181" s="791"/>
      <c r="F3181" s="793" t="s">
        <v>66</v>
      </c>
      <c r="G3181" s="311">
        <v>40000000</v>
      </c>
      <c r="H3181" s="311">
        <v>15000000</v>
      </c>
      <c r="I3181" s="311"/>
      <c r="J3181" s="311">
        <v>40000000</v>
      </c>
      <c r="K3181" s="311">
        <v>40000000</v>
      </c>
      <c r="L3181" s="311">
        <v>40000000</v>
      </c>
      <c r="M3181" s="789">
        <f t="shared" si="693"/>
        <v>120000000</v>
      </c>
    </row>
    <row r="3182" spans="1:13" x14ac:dyDescent="0.45">
      <c r="A3182" s="790">
        <v>22021028</v>
      </c>
      <c r="B3182" s="791"/>
      <c r="C3182" s="792"/>
      <c r="D3182" s="792"/>
      <c r="E3182" s="791"/>
      <c r="F3182" s="793" t="s">
        <v>386</v>
      </c>
      <c r="G3182" s="311"/>
      <c r="H3182" s="311"/>
      <c r="I3182" s="311"/>
      <c r="J3182" s="311">
        <v>40000000</v>
      </c>
      <c r="K3182" s="311">
        <v>40000000</v>
      </c>
      <c r="L3182" s="311">
        <v>40000000</v>
      </c>
      <c r="M3182" s="789">
        <f t="shared" si="693"/>
        <v>120000000</v>
      </c>
    </row>
    <row r="3183" spans="1:13" x14ac:dyDescent="0.45">
      <c r="A3183" s="785"/>
      <c r="B3183" s="786"/>
      <c r="C3183" s="787"/>
      <c r="D3183" s="787"/>
      <c r="E3183" s="786"/>
      <c r="F3183" s="788"/>
      <c r="G3183" s="311"/>
      <c r="H3183" s="311"/>
      <c r="I3183" s="311"/>
      <c r="J3183" s="311"/>
      <c r="K3183" s="311"/>
      <c r="L3183" s="311"/>
      <c r="M3183" s="81"/>
    </row>
    <row r="3184" spans="1:13" x14ac:dyDescent="0.45">
      <c r="A3184" s="785">
        <v>23</v>
      </c>
      <c r="B3184" s="786"/>
      <c r="C3184" s="787"/>
      <c r="D3184" s="787"/>
      <c r="E3184" s="786"/>
      <c r="F3184" s="788" t="s">
        <v>69</v>
      </c>
      <c r="G3184" s="358">
        <f>SUM(G3185,G3194,G3197)</f>
        <v>200000000</v>
      </c>
      <c r="H3184" s="358">
        <f t="shared" ref="H3184:L3184" si="696">SUM(H3185,H3194,H3197)</f>
        <v>0</v>
      </c>
      <c r="I3184" s="358">
        <f t="shared" si="696"/>
        <v>0</v>
      </c>
      <c r="J3184" s="358">
        <f>SUM(J3185,J3194,J3197)</f>
        <v>200000000</v>
      </c>
      <c r="K3184" s="358">
        <f t="shared" si="696"/>
        <v>300000000</v>
      </c>
      <c r="L3184" s="358">
        <f t="shared" si="696"/>
        <v>400000000</v>
      </c>
      <c r="M3184" s="789">
        <f t="shared" ref="M3184:M3199" si="697">J3184+K3184+L3184</f>
        <v>900000000</v>
      </c>
    </row>
    <row r="3185" spans="1:13" x14ac:dyDescent="0.45">
      <c r="A3185" s="785">
        <v>2301</v>
      </c>
      <c r="B3185" s="786"/>
      <c r="C3185" s="787"/>
      <c r="D3185" s="787"/>
      <c r="E3185" s="786"/>
      <c r="F3185" s="788" t="s">
        <v>70</v>
      </c>
      <c r="G3185" s="358">
        <v>140000000</v>
      </c>
      <c r="H3185" s="358">
        <f t="shared" ref="H3185" si="698">H3186</f>
        <v>0</v>
      </c>
      <c r="I3185" s="358"/>
      <c r="J3185" s="358">
        <v>140000000</v>
      </c>
      <c r="K3185" s="358">
        <v>200000000</v>
      </c>
      <c r="L3185" s="358">
        <v>260000000</v>
      </c>
      <c r="M3185" s="789">
        <f t="shared" si="697"/>
        <v>600000000</v>
      </c>
    </row>
    <row r="3186" spans="1:13" x14ac:dyDescent="0.45">
      <c r="A3186" s="785">
        <v>230101</v>
      </c>
      <c r="B3186" s="786"/>
      <c r="C3186" s="787"/>
      <c r="D3186" s="787"/>
      <c r="E3186" s="786"/>
      <c r="F3186" s="788" t="s">
        <v>71</v>
      </c>
      <c r="G3186" s="358">
        <v>140000000</v>
      </c>
      <c r="H3186" s="358">
        <f>SUM(H3187:H3193)</f>
        <v>0</v>
      </c>
      <c r="I3186" s="358"/>
      <c r="J3186" s="358">
        <v>140000000</v>
      </c>
      <c r="K3186" s="358">
        <v>200000000</v>
      </c>
      <c r="L3186" s="358">
        <v>260000000</v>
      </c>
      <c r="M3186" s="789">
        <f t="shared" si="697"/>
        <v>600000000</v>
      </c>
    </row>
    <row r="3187" spans="1:13" ht="37" x14ac:dyDescent="0.45">
      <c r="A3187" s="790">
        <v>23010112</v>
      </c>
      <c r="B3187" s="791"/>
      <c r="C3187" s="792"/>
      <c r="D3187" s="792"/>
      <c r="E3187" s="791"/>
      <c r="F3187" s="793" t="s">
        <v>232</v>
      </c>
      <c r="G3187" s="311">
        <v>50000000</v>
      </c>
      <c r="H3187" s="311"/>
      <c r="I3187" s="311"/>
      <c r="J3187" s="311">
        <v>50000000</v>
      </c>
      <c r="K3187" s="311">
        <v>60000000</v>
      </c>
      <c r="L3187" s="311">
        <v>70000000</v>
      </c>
      <c r="M3187" s="789">
        <f t="shared" si="697"/>
        <v>180000000</v>
      </c>
    </row>
    <row r="3188" spans="1:13" x14ac:dyDescent="0.45">
      <c r="A3188" s="790">
        <v>23010113</v>
      </c>
      <c r="B3188" s="791"/>
      <c r="C3188" s="792"/>
      <c r="D3188" s="792"/>
      <c r="E3188" s="791"/>
      <c r="F3188" s="793" t="s">
        <v>233</v>
      </c>
      <c r="G3188" s="311">
        <v>20000000</v>
      </c>
      <c r="H3188" s="311"/>
      <c r="I3188" s="311"/>
      <c r="J3188" s="311">
        <v>20000000</v>
      </c>
      <c r="K3188" s="311">
        <v>30000000</v>
      </c>
      <c r="L3188" s="311">
        <v>40000000</v>
      </c>
      <c r="M3188" s="789">
        <f t="shared" si="697"/>
        <v>90000000</v>
      </c>
    </row>
    <row r="3189" spans="1:13" x14ac:dyDescent="0.45">
      <c r="A3189" s="790">
        <v>23010114</v>
      </c>
      <c r="B3189" s="791"/>
      <c r="C3189" s="792"/>
      <c r="D3189" s="792"/>
      <c r="E3189" s="791"/>
      <c r="F3189" s="793" t="s">
        <v>234</v>
      </c>
      <c r="G3189" s="311">
        <v>5000000</v>
      </c>
      <c r="H3189" s="311"/>
      <c r="I3189" s="311"/>
      <c r="J3189" s="311">
        <v>5000000</v>
      </c>
      <c r="K3189" s="311">
        <v>30000000</v>
      </c>
      <c r="L3189" s="311">
        <v>30000000</v>
      </c>
      <c r="M3189" s="789">
        <f t="shared" si="697"/>
        <v>65000000</v>
      </c>
    </row>
    <row r="3190" spans="1:13" x14ac:dyDescent="0.45">
      <c r="A3190" s="790">
        <v>23010115</v>
      </c>
      <c r="B3190" s="791"/>
      <c r="C3190" s="792"/>
      <c r="D3190" s="792"/>
      <c r="E3190" s="791"/>
      <c r="F3190" s="793" t="s">
        <v>235</v>
      </c>
      <c r="G3190" s="311">
        <v>10000000</v>
      </c>
      <c r="H3190" s="311"/>
      <c r="I3190" s="311"/>
      <c r="J3190" s="311">
        <v>10000000</v>
      </c>
      <c r="K3190" s="311">
        <v>20000000</v>
      </c>
      <c r="L3190" s="311">
        <v>30000000</v>
      </c>
      <c r="M3190" s="789">
        <f t="shared" si="697"/>
        <v>60000000</v>
      </c>
    </row>
    <row r="3191" spans="1:13" x14ac:dyDescent="0.45">
      <c r="A3191" s="790">
        <v>23010117</v>
      </c>
      <c r="B3191" s="791"/>
      <c r="C3191" s="792"/>
      <c r="D3191" s="792"/>
      <c r="E3191" s="791"/>
      <c r="F3191" s="793" t="s">
        <v>283</v>
      </c>
      <c r="G3191" s="311">
        <v>5000000</v>
      </c>
      <c r="H3191" s="311"/>
      <c r="I3191" s="311"/>
      <c r="J3191" s="311">
        <v>5000000</v>
      </c>
      <c r="K3191" s="311">
        <v>15000000</v>
      </c>
      <c r="L3191" s="311">
        <v>20000000</v>
      </c>
      <c r="M3191" s="789">
        <f t="shared" si="697"/>
        <v>40000000</v>
      </c>
    </row>
    <row r="3192" spans="1:13" x14ac:dyDescent="0.45">
      <c r="A3192" s="790">
        <v>23010119</v>
      </c>
      <c r="B3192" s="791"/>
      <c r="C3192" s="792"/>
      <c r="D3192" s="792"/>
      <c r="E3192" s="791"/>
      <c r="F3192" s="793" t="s">
        <v>286</v>
      </c>
      <c r="G3192" s="311">
        <v>40000000</v>
      </c>
      <c r="H3192" s="311"/>
      <c r="I3192" s="311"/>
      <c r="J3192" s="311">
        <v>20000000</v>
      </c>
      <c r="K3192" s="311">
        <v>30000000</v>
      </c>
      <c r="L3192" s="311">
        <v>40000000</v>
      </c>
      <c r="M3192" s="789">
        <f t="shared" si="697"/>
        <v>90000000</v>
      </c>
    </row>
    <row r="3193" spans="1:13" x14ac:dyDescent="0.45">
      <c r="A3193" s="790">
        <v>23010123</v>
      </c>
      <c r="B3193" s="791"/>
      <c r="C3193" s="792"/>
      <c r="D3193" s="792"/>
      <c r="E3193" s="791"/>
      <c r="F3193" s="793" t="s">
        <v>288</v>
      </c>
      <c r="G3193" s="311">
        <v>10000000</v>
      </c>
      <c r="H3193" s="311"/>
      <c r="I3193" s="311"/>
      <c r="J3193" s="311">
        <v>10000000</v>
      </c>
      <c r="K3193" s="311">
        <v>15000000</v>
      </c>
      <c r="L3193" s="311">
        <v>30000000</v>
      </c>
      <c r="M3193" s="789">
        <f t="shared" si="697"/>
        <v>55000000</v>
      </c>
    </row>
    <row r="3194" spans="1:13" x14ac:dyDescent="0.45">
      <c r="A3194" s="785">
        <v>2303</v>
      </c>
      <c r="B3194" s="786"/>
      <c r="C3194" s="787"/>
      <c r="D3194" s="787"/>
      <c r="E3194" s="786"/>
      <c r="F3194" s="825" t="s">
        <v>76</v>
      </c>
      <c r="G3194" s="358">
        <v>20000000</v>
      </c>
      <c r="H3194" s="358">
        <f t="shared" ref="H3194" si="699">H3195</f>
        <v>0</v>
      </c>
      <c r="I3194" s="358"/>
      <c r="J3194" s="358">
        <f>SUM(J3195)</f>
        <v>20000000</v>
      </c>
      <c r="K3194" s="358">
        <v>50000000</v>
      </c>
      <c r="L3194" s="358">
        <v>70000000</v>
      </c>
      <c r="M3194" s="789">
        <f t="shared" si="697"/>
        <v>140000000</v>
      </c>
    </row>
    <row r="3195" spans="1:13" ht="37" x14ac:dyDescent="0.45">
      <c r="A3195" s="785">
        <v>230301</v>
      </c>
      <c r="B3195" s="786"/>
      <c r="C3195" s="787"/>
      <c r="D3195" s="787"/>
      <c r="E3195" s="786"/>
      <c r="F3195" s="825" t="s">
        <v>77</v>
      </c>
      <c r="G3195" s="358">
        <v>20000000</v>
      </c>
      <c r="H3195" s="358">
        <f>SUM(H3196:H3196)</f>
        <v>0</v>
      </c>
      <c r="I3195" s="358"/>
      <c r="J3195" s="358">
        <f>SUM(J3196)</f>
        <v>20000000</v>
      </c>
      <c r="K3195" s="358">
        <v>50000000</v>
      </c>
      <c r="L3195" s="358">
        <v>70000000</v>
      </c>
      <c r="M3195" s="789">
        <f t="shared" si="697"/>
        <v>140000000</v>
      </c>
    </row>
    <row r="3196" spans="1:13" ht="37" x14ac:dyDescent="0.45">
      <c r="A3196" s="790">
        <v>23030121</v>
      </c>
      <c r="B3196" s="791"/>
      <c r="C3196" s="792"/>
      <c r="D3196" s="792"/>
      <c r="E3196" s="791"/>
      <c r="F3196" s="811" t="s">
        <v>291</v>
      </c>
      <c r="G3196" s="311">
        <v>20000000</v>
      </c>
      <c r="H3196" s="311"/>
      <c r="I3196" s="311"/>
      <c r="J3196" s="311">
        <v>20000000</v>
      </c>
      <c r="K3196" s="311">
        <v>50000000</v>
      </c>
      <c r="L3196" s="311">
        <v>70000000</v>
      </c>
      <c r="M3196" s="789">
        <f t="shared" si="697"/>
        <v>140000000</v>
      </c>
    </row>
    <row r="3197" spans="1:13" x14ac:dyDescent="0.45">
      <c r="A3197" s="785">
        <v>2305</v>
      </c>
      <c r="B3197" s="786"/>
      <c r="C3197" s="787"/>
      <c r="D3197" s="787"/>
      <c r="E3197" s="786"/>
      <c r="F3197" s="788" t="s">
        <v>79</v>
      </c>
      <c r="G3197" s="362">
        <v>40000000</v>
      </c>
      <c r="H3197" s="362">
        <f t="shared" ref="H3197" si="700">H3198</f>
        <v>0</v>
      </c>
      <c r="I3197" s="362"/>
      <c r="J3197" s="362">
        <v>40000000</v>
      </c>
      <c r="K3197" s="362">
        <v>50000000</v>
      </c>
      <c r="L3197" s="362">
        <v>70000000</v>
      </c>
      <c r="M3197" s="789">
        <f t="shared" si="697"/>
        <v>160000000</v>
      </c>
    </row>
    <row r="3198" spans="1:13" x14ac:dyDescent="0.45">
      <c r="A3198" s="785">
        <v>230501</v>
      </c>
      <c r="B3198" s="786"/>
      <c r="C3198" s="787"/>
      <c r="D3198" s="787"/>
      <c r="E3198" s="786"/>
      <c r="F3198" s="788" t="s">
        <v>80</v>
      </c>
      <c r="G3198" s="362">
        <v>40000000</v>
      </c>
      <c r="H3198" s="362">
        <f>SUM(H3199:H3199)</f>
        <v>0</v>
      </c>
      <c r="I3198" s="362"/>
      <c r="J3198" s="362">
        <v>40000000</v>
      </c>
      <c r="K3198" s="362">
        <v>50000000</v>
      </c>
      <c r="L3198" s="362">
        <v>70000000</v>
      </c>
      <c r="M3198" s="789">
        <f t="shared" si="697"/>
        <v>160000000</v>
      </c>
    </row>
    <row r="3199" spans="1:13" x14ac:dyDescent="0.45">
      <c r="A3199" s="790">
        <v>23050104</v>
      </c>
      <c r="B3199" s="791"/>
      <c r="C3199" s="792"/>
      <c r="D3199" s="792"/>
      <c r="E3199" s="791"/>
      <c r="F3199" s="793" t="s">
        <v>83</v>
      </c>
      <c r="G3199" s="311">
        <v>40000000</v>
      </c>
      <c r="H3199" s="311"/>
      <c r="I3199" s="311"/>
      <c r="J3199" s="311">
        <v>40000000</v>
      </c>
      <c r="K3199" s="311">
        <v>50000000</v>
      </c>
      <c r="L3199" s="311">
        <v>70000000</v>
      </c>
      <c r="M3199" s="789">
        <f t="shared" si="697"/>
        <v>160000000</v>
      </c>
    </row>
    <row r="3200" spans="1:13" x14ac:dyDescent="0.45">
      <c r="A3200" s="795"/>
      <c r="B3200" s="795"/>
      <c r="C3200" s="795"/>
      <c r="D3200" s="795"/>
      <c r="E3200" s="795"/>
      <c r="F3200" s="785" t="s">
        <v>85</v>
      </c>
      <c r="G3200" s="790"/>
      <c r="H3200" s="809"/>
      <c r="I3200" s="797"/>
      <c r="J3200" s="809"/>
      <c r="K3200" s="809"/>
      <c r="L3200" s="809"/>
      <c r="M3200" s="80">
        <f t="shared" ref="M3200:M3206" si="701">SUM(J3200:L3200)</f>
        <v>0</v>
      </c>
    </row>
    <row r="3201" spans="1:13" x14ac:dyDescent="0.45">
      <c r="A3201" s="799"/>
      <c r="B3201" s="799"/>
      <c r="C3201" s="799"/>
      <c r="D3201" s="799"/>
      <c r="E3201" s="799"/>
      <c r="F3201" s="810"/>
      <c r="G3201" s="811"/>
      <c r="H3201" s="812"/>
      <c r="I3201" s="797"/>
      <c r="J3201" s="812"/>
      <c r="K3201" s="812"/>
      <c r="L3201" s="812"/>
      <c r="M3201" s="80">
        <f t="shared" si="701"/>
        <v>0</v>
      </c>
    </row>
    <row r="3202" spans="1:13" x14ac:dyDescent="0.45">
      <c r="A3202" s="799"/>
      <c r="B3202" s="799"/>
      <c r="C3202" s="799"/>
      <c r="D3202" s="799"/>
      <c r="E3202" s="799"/>
      <c r="F3202" s="800" t="s">
        <v>86</v>
      </c>
      <c r="G3202" s="805">
        <f>SUM(G3158)</f>
        <v>27483527.170000002</v>
      </c>
      <c r="H3202" s="805">
        <f t="shared" ref="H3202:L3202" si="702">SUM(H3158)</f>
        <v>0</v>
      </c>
      <c r="I3202" s="805">
        <f t="shared" si="702"/>
        <v>0</v>
      </c>
      <c r="J3202" s="805">
        <f t="shared" si="702"/>
        <v>27483527.170000017</v>
      </c>
      <c r="K3202" s="805">
        <f t="shared" si="702"/>
        <v>27483527.170000002</v>
      </c>
      <c r="L3202" s="805">
        <f t="shared" si="702"/>
        <v>27483527.170000002</v>
      </c>
      <c r="M3202" s="80">
        <f t="shared" si="701"/>
        <v>82450581.51000002</v>
      </c>
    </row>
    <row r="3203" spans="1:13" x14ac:dyDescent="0.45">
      <c r="A3203" s="799"/>
      <c r="B3203" s="799"/>
      <c r="C3203" s="799"/>
      <c r="D3203" s="799"/>
      <c r="E3203" s="799"/>
      <c r="F3203" s="800" t="s">
        <v>87</v>
      </c>
      <c r="G3203" s="805">
        <f>SUM(G3165)</f>
        <v>100000000</v>
      </c>
      <c r="H3203" s="805">
        <f t="shared" ref="H3203:L3203" si="703">SUM(H3165)</f>
        <v>35628300</v>
      </c>
      <c r="I3203" s="805">
        <f t="shared" si="703"/>
        <v>0</v>
      </c>
      <c r="J3203" s="805">
        <f t="shared" si="703"/>
        <v>200000000</v>
      </c>
      <c r="K3203" s="805">
        <f t="shared" si="703"/>
        <v>200000000</v>
      </c>
      <c r="L3203" s="805">
        <f t="shared" si="703"/>
        <v>200000000</v>
      </c>
      <c r="M3203" s="80">
        <f t="shared" si="701"/>
        <v>600000000</v>
      </c>
    </row>
    <row r="3204" spans="1:13" x14ac:dyDescent="0.45">
      <c r="A3204" s="799"/>
      <c r="B3204" s="799"/>
      <c r="C3204" s="799"/>
      <c r="D3204" s="799"/>
      <c r="E3204" s="799"/>
      <c r="F3204" s="800" t="s">
        <v>69</v>
      </c>
      <c r="G3204" s="805">
        <f>SUM(G3184)</f>
        <v>200000000</v>
      </c>
      <c r="H3204" s="805">
        <f t="shared" ref="H3204:L3204" si="704">SUM(H3184)</f>
        <v>0</v>
      </c>
      <c r="I3204" s="805">
        <f t="shared" si="704"/>
        <v>0</v>
      </c>
      <c r="J3204" s="805">
        <f t="shared" si="704"/>
        <v>200000000</v>
      </c>
      <c r="K3204" s="805">
        <f t="shared" si="704"/>
        <v>300000000</v>
      </c>
      <c r="L3204" s="805">
        <f t="shared" si="704"/>
        <v>400000000</v>
      </c>
      <c r="M3204" s="80">
        <f t="shared" si="701"/>
        <v>900000000</v>
      </c>
    </row>
    <row r="3205" spans="1:13" x14ac:dyDescent="0.45">
      <c r="A3205" s="799"/>
      <c r="B3205" s="799"/>
      <c r="C3205" s="799"/>
      <c r="D3205" s="799"/>
      <c r="E3205" s="799"/>
      <c r="F3205" s="800"/>
      <c r="G3205" s="805"/>
      <c r="H3205" s="813"/>
      <c r="I3205" s="805"/>
      <c r="J3205" s="813"/>
      <c r="K3205" s="813"/>
      <c r="L3205" s="813"/>
      <c r="M3205" s="80">
        <f t="shared" si="701"/>
        <v>0</v>
      </c>
    </row>
    <row r="3206" spans="1:13" x14ac:dyDescent="0.45">
      <c r="A3206" s="799"/>
      <c r="B3206" s="799"/>
      <c r="C3206" s="799"/>
      <c r="D3206" s="799"/>
      <c r="E3206" s="799"/>
      <c r="F3206" s="800" t="s">
        <v>88</v>
      </c>
      <c r="G3206" s="807">
        <f t="shared" ref="G3206:L3206" si="705">SUM(G3202:G3204)</f>
        <v>327483527.17000002</v>
      </c>
      <c r="H3206" s="807">
        <f t="shared" si="705"/>
        <v>35628300</v>
      </c>
      <c r="I3206" s="807">
        <f t="shared" si="705"/>
        <v>0</v>
      </c>
      <c r="J3206" s="807">
        <f t="shared" si="705"/>
        <v>427483527.17000002</v>
      </c>
      <c r="K3206" s="807">
        <f t="shared" si="705"/>
        <v>527483527.17000002</v>
      </c>
      <c r="L3206" s="807">
        <f t="shared" si="705"/>
        <v>627483527.17000008</v>
      </c>
      <c r="M3206" s="80">
        <f t="shared" si="701"/>
        <v>1582450581.5100002</v>
      </c>
    </row>
    <row r="3209" spans="1:13" x14ac:dyDescent="0.45">
      <c r="A3209" s="931" t="s">
        <v>0</v>
      </c>
      <c r="B3209" s="931"/>
      <c r="C3209" s="931"/>
      <c r="D3209" s="931"/>
      <c r="E3209" s="931"/>
      <c r="F3209" s="931"/>
      <c r="G3209" s="931"/>
      <c r="H3209" s="931"/>
      <c r="I3209" s="931"/>
      <c r="J3209" s="931"/>
      <c r="K3209" s="931"/>
      <c r="L3209" s="931"/>
      <c r="M3209" s="931"/>
    </row>
    <row r="3210" spans="1:13" x14ac:dyDescent="0.45">
      <c r="A3210" s="930" t="s">
        <v>1439</v>
      </c>
      <c r="B3210" s="930"/>
      <c r="C3210" s="930"/>
      <c r="D3210" s="930"/>
      <c r="E3210" s="930"/>
      <c r="F3210" s="930"/>
      <c r="G3210" s="930"/>
      <c r="H3210" s="930"/>
      <c r="I3210" s="930"/>
      <c r="J3210" s="930"/>
      <c r="K3210" s="930"/>
      <c r="L3210" s="930"/>
      <c r="M3210" s="930"/>
    </row>
    <row r="3211" spans="1:13" ht="74" x14ac:dyDescent="0.45">
      <c r="A3211" s="781" t="s">
        <v>1</v>
      </c>
      <c r="B3211" s="781" t="s">
        <v>2</v>
      </c>
      <c r="C3211" s="781" t="s">
        <v>3</v>
      </c>
      <c r="D3211" s="781" t="s">
        <v>4</v>
      </c>
      <c r="E3211" s="781" t="s">
        <v>5</v>
      </c>
      <c r="F3211" s="783" t="s">
        <v>6</v>
      </c>
      <c r="G3211" s="781" t="s">
        <v>7</v>
      </c>
      <c r="H3211" s="781" t="s">
        <v>8</v>
      </c>
      <c r="I3211" s="781"/>
      <c r="J3211" s="781" t="s">
        <v>9</v>
      </c>
      <c r="K3211" s="781" t="s">
        <v>10</v>
      </c>
      <c r="L3211" s="781" t="s">
        <v>11</v>
      </c>
      <c r="M3211" s="784" t="s">
        <v>12</v>
      </c>
    </row>
    <row r="3212" spans="1:13" x14ac:dyDescent="0.45">
      <c r="A3212" s="790"/>
      <c r="B3212" s="791"/>
      <c r="C3212" s="792"/>
      <c r="D3212" s="792"/>
      <c r="E3212" s="791"/>
      <c r="F3212" s="793"/>
      <c r="G3212" s="311"/>
      <c r="H3212" s="311"/>
      <c r="I3212" s="311"/>
      <c r="J3212" s="311"/>
      <c r="K3212" s="311"/>
      <c r="L3212" s="311"/>
      <c r="M3212" s="81"/>
    </row>
    <row r="3213" spans="1:13" x14ac:dyDescent="0.45">
      <c r="A3213" s="785">
        <v>2</v>
      </c>
      <c r="B3213" s="786">
        <v>70133</v>
      </c>
      <c r="C3213" s="786"/>
      <c r="D3213" s="787" t="s">
        <v>205</v>
      </c>
      <c r="E3213" s="786">
        <v>50610806</v>
      </c>
      <c r="F3213" s="788" t="s">
        <v>18</v>
      </c>
      <c r="G3213" s="358">
        <f>G3214+G3222+G3264</f>
        <v>333540193.84000003</v>
      </c>
      <c r="H3213" s="358">
        <f t="shared" ref="H3213:L3213" si="706">H3214+H3222+H3264</f>
        <v>135735206.78999999</v>
      </c>
      <c r="I3213" s="358">
        <f t="shared" si="706"/>
        <v>0</v>
      </c>
      <c r="J3213" s="358">
        <f t="shared" si="706"/>
        <v>434192125.61000001</v>
      </c>
      <c r="K3213" s="358">
        <f t="shared" si="706"/>
        <v>534192125.61000001</v>
      </c>
      <c r="L3213" s="358">
        <f t="shared" si="706"/>
        <v>634192125.61000001</v>
      </c>
      <c r="M3213" s="789">
        <f>J3213+K3213+L3213</f>
        <v>1602576376.8299999</v>
      </c>
    </row>
    <row r="3214" spans="1:13" x14ac:dyDescent="0.45">
      <c r="A3214" s="785">
        <v>21</v>
      </c>
      <c r="B3214" s="786">
        <v>70133</v>
      </c>
      <c r="C3214" s="786"/>
      <c r="D3214" s="787" t="s">
        <v>205</v>
      </c>
      <c r="E3214" s="786">
        <v>50610806</v>
      </c>
      <c r="F3214" s="788" t="s">
        <v>19</v>
      </c>
      <c r="G3214" s="358">
        <v>33540193.84</v>
      </c>
      <c r="H3214" s="358">
        <v>17704037.719999999</v>
      </c>
      <c r="I3214" s="358">
        <v>0</v>
      </c>
      <c r="J3214" s="358">
        <v>34192125.609999999</v>
      </c>
      <c r="K3214" s="358">
        <v>34192125.609999999</v>
      </c>
      <c r="L3214" s="358">
        <v>34192125.609999999</v>
      </c>
      <c r="M3214" s="789">
        <f t="shared" ref="M3214:M3262" si="707">J3214+K3214+L3214</f>
        <v>102576376.83</v>
      </c>
    </row>
    <row r="3215" spans="1:13" x14ac:dyDescent="0.45">
      <c r="A3215" s="785">
        <v>2101</v>
      </c>
      <c r="B3215" s="786">
        <v>70133</v>
      </c>
      <c r="C3215" s="786"/>
      <c r="D3215" s="787" t="s">
        <v>205</v>
      </c>
      <c r="E3215" s="786">
        <v>50610806</v>
      </c>
      <c r="F3215" s="788" t="s">
        <v>20</v>
      </c>
      <c r="G3215" s="358">
        <v>24800956.84</v>
      </c>
      <c r="H3215" s="358">
        <v>17704037.719999999</v>
      </c>
      <c r="I3215" s="358"/>
      <c r="J3215" s="358">
        <v>22847426.289999999</v>
      </c>
      <c r="K3215" s="358">
        <v>22847426.289999999</v>
      </c>
      <c r="L3215" s="358">
        <v>22847426.289999999</v>
      </c>
      <c r="M3215" s="789">
        <f t="shared" si="707"/>
        <v>68542278.870000005</v>
      </c>
    </row>
    <row r="3216" spans="1:13" x14ac:dyDescent="0.45">
      <c r="A3216" s="785">
        <v>210101</v>
      </c>
      <c r="B3216" s="786">
        <v>70133</v>
      </c>
      <c r="C3216" s="786"/>
      <c r="D3216" s="787" t="s">
        <v>205</v>
      </c>
      <c r="E3216" s="786">
        <v>50610806</v>
      </c>
      <c r="F3216" s="788" t="s">
        <v>21</v>
      </c>
      <c r="G3216" s="358">
        <v>24800956.84</v>
      </c>
      <c r="H3216" s="358">
        <v>17704037.719999999</v>
      </c>
      <c r="I3216" s="358">
        <v>0</v>
      </c>
      <c r="J3216" s="358">
        <v>22847426.289999999</v>
      </c>
      <c r="K3216" s="358">
        <v>22847426.289999999</v>
      </c>
      <c r="L3216" s="358">
        <v>22847426.289999999</v>
      </c>
      <c r="M3216" s="789">
        <f t="shared" si="707"/>
        <v>68542278.870000005</v>
      </c>
    </row>
    <row r="3217" spans="1:13" x14ac:dyDescent="0.45">
      <c r="A3217" s="790">
        <v>21010101</v>
      </c>
      <c r="B3217" s="786">
        <v>70133</v>
      </c>
      <c r="C3217" s="786"/>
      <c r="D3217" s="787" t="s">
        <v>205</v>
      </c>
      <c r="E3217" s="786">
        <v>50610806</v>
      </c>
      <c r="F3217" s="793" t="s">
        <v>20</v>
      </c>
      <c r="G3217" s="311">
        <v>24800956.84</v>
      </c>
      <c r="H3217" s="311">
        <v>17704037.719999999</v>
      </c>
      <c r="I3217" s="311"/>
      <c r="J3217" s="311">
        <v>22847426.289999999</v>
      </c>
      <c r="K3217" s="311">
        <v>22847426.289999999</v>
      </c>
      <c r="L3217" s="311">
        <v>22847426.289999999</v>
      </c>
      <c r="M3217" s="789">
        <f t="shared" si="707"/>
        <v>68542278.870000005</v>
      </c>
    </row>
    <row r="3218" spans="1:13" x14ac:dyDescent="0.45">
      <c r="A3218" s="785">
        <v>2102</v>
      </c>
      <c r="B3218" s="786">
        <v>70133</v>
      </c>
      <c r="C3218" s="786"/>
      <c r="D3218" s="787" t="s">
        <v>205</v>
      </c>
      <c r="E3218" s="786">
        <v>50610806</v>
      </c>
      <c r="F3218" s="788" t="s">
        <v>22</v>
      </c>
      <c r="G3218" s="358">
        <v>8739237</v>
      </c>
      <c r="H3218" s="358">
        <v>0</v>
      </c>
      <c r="I3218" s="358">
        <v>0</v>
      </c>
      <c r="J3218" s="358">
        <v>11344699.32</v>
      </c>
      <c r="K3218" s="358">
        <v>11344699.32</v>
      </c>
      <c r="L3218" s="358">
        <v>11344699.32</v>
      </c>
      <c r="M3218" s="789">
        <f t="shared" si="707"/>
        <v>34034097.960000001</v>
      </c>
    </row>
    <row r="3219" spans="1:13" x14ac:dyDescent="0.45">
      <c r="A3219" s="785">
        <v>210201</v>
      </c>
      <c r="B3219" s="786">
        <v>70133</v>
      </c>
      <c r="C3219" s="786"/>
      <c r="D3219" s="787" t="s">
        <v>205</v>
      </c>
      <c r="E3219" s="786">
        <v>50610806</v>
      </c>
      <c r="F3219" s="788" t="s">
        <v>23</v>
      </c>
      <c r="G3219" s="358">
        <v>8739237</v>
      </c>
      <c r="H3219" s="358">
        <v>0</v>
      </c>
      <c r="I3219" s="358">
        <v>0</v>
      </c>
      <c r="J3219" s="358">
        <v>11344699.32</v>
      </c>
      <c r="K3219" s="358">
        <v>11344699.32</v>
      </c>
      <c r="L3219" s="358">
        <v>11344699.32</v>
      </c>
      <c r="M3219" s="789">
        <f t="shared" si="707"/>
        <v>34034097.960000001</v>
      </c>
    </row>
    <row r="3220" spans="1:13" x14ac:dyDescent="0.45">
      <c r="A3220" s="790">
        <v>21020101</v>
      </c>
      <c r="B3220" s="786">
        <v>70133</v>
      </c>
      <c r="C3220" s="786"/>
      <c r="D3220" s="787" t="s">
        <v>205</v>
      </c>
      <c r="E3220" s="786">
        <v>50610806</v>
      </c>
      <c r="F3220" s="793" t="s">
        <v>24</v>
      </c>
      <c r="G3220" s="311">
        <v>7914876</v>
      </c>
      <c r="H3220" s="311"/>
      <c r="I3220" s="311"/>
      <c r="J3220" s="311">
        <v>10640338.32</v>
      </c>
      <c r="K3220" s="311">
        <v>10640338.32</v>
      </c>
      <c r="L3220" s="311">
        <v>10640338.32</v>
      </c>
      <c r="M3220" s="789">
        <f t="shared" si="707"/>
        <v>31921014.960000001</v>
      </c>
    </row>
    <row r="3221" spans="1:13" x14ac:dyDescent="0.45">
      <c r="A3221" s="790">
        <v>21020102</v>
      </c>
      <c r="B3221" s="786">
        <v>70133</v>
      </c>
      <c r="C3221" s="786"/>
      <c r="D3221" s="787" t="s">
        <v>205</v>
      </c>
      <c r="E3221" s="786">
        <v>50610806</v>
      </c>
      <c r="F3221" s="793" t="s">
        <v>25</v>
      </c>
      <c r="G3221" s="311">
        <v>824361</v>
      </c>
      <c r="H3221" s="311"/>
      <c r="I3221" s="311"/>
      <c r="J3221" s="311">
        <v>704361</v>
      </c>
      <c r="K3221" s="311">
        <v>704361</v>
      </c>
      <c r="L3221" s="311">
        <v>704361</v>
      </c>
      <c r="M3221" s="789">
        <f t="shared" si="707"/>
        <v>2113083</v>
      </c>
    </row>
    <row r="3222" spans="1:13" x14ac:dyDescent="0.45">
      <c r="A3222" s="785">
        <v>2202</v>
      </c>
      <c r="B3222" s="786"/>
      <c r="C3222" s="787"/>
      <c r="D3222" s="787"/>
      <c r="E3222" s="786"/>
      <c r="F3222" s="788" t="s">
        <v>27</v>
      </c>
      <c r="G3222" s="358">
        <f>G3223+G3226+G3232+G3237+G3246+G3248+G3251</f>
        <v>100000000</v>
      </c>
      <c r="H3222" s="358">
        <f t="shared" ref="H3222:L3222" si="708">H3223+H3226+H3232+H3237+H3246+H3248+H3251</f>
        <v>10655500</v>
      </c>
      <c r="I3222" s="358">
        <f t="shared" si="708"/>
        <v>0</v>
      </c>
      <c r="J3222" s="358">
        <f t="shared" si="708"/>
        <v>200000000</v>
      </c>
      <c r="K3222" s="358">
        <f t="shared" si="708"/>
        <v>200000000</v>
      </c>
      <c r="L3222" s="358">
        <f t="shared" si="708"/>
        <v>200000000</v>
      </c>
      <c r="M3222" s="789">
        <f t="shared" si="707"/>
        <v>600000000</v>
      </c>
    </row>
    <row r="3223" spans="1:13" x14ac:dyDescent="0.45">
      <c r="A3223" s="785">
        <v>220201</v>
      </c>
      <c r="B3223" s="786"/>
      <c r="C3223" s="787"/>
      <c r="D3223" s="787"/>
      <c r="E3223" s="786"/>
      <c r="F3223" s="788" t="s">
        <v>28</v>
      </c>
      <c r="G3223" s="358">
        <f>SUM(G3224:G3225)</f>
        <v>10000000</v>
      </c>
      <c r="H3223" s="358">
        <f>SUM(H3224:H3225)</f>
        <v>0</v>
      </c>
      <c r="I3223" s="358"/>
      <c r="J3223" s="358">
        <f>SUM(J3224:J3225)</f>
        <v>10000000</v>
      </c>
      <c r="K3223" s="358">
        <f>SUM(K3224:K3225)</f>
        <v>10000000</v>
      </c>
      <c r="L3223" s="358">
        <f>SUM(L3224:L3225)</f>
        <v>10000000</v>
      </c>
      <c r="M3223" s="789">
        <f t="shared" si="707"/>
        <v>30000000</v>
      </c>
    </row>
    <row r="3224" spans="1:13" x14ac:dyDescent="0.45">
      <c r="A3224" s="790">
        <v>22020101</v>
      </c>
      <c r="B3224" s="786">
        <v>70133</v>
      </c>
      <c r="C3224" s="786"/>
      <c r="D3224" s="787" t="s">
        <v>205</v>
      </c>
      <c r="E3224" s="786">
        <v>50610806</v>
      </c>
      <c r="F3224" s="793" t="s">
        <v>29</v>
      </c>
      <c r="G3224" s="311">
        <v>5000000</v>
      </c>
      <c r="H3224" s="311"/>
      <c r="I3224" s="311"/>
      <c r="J3224" s="311">
        <v>5000000</v>
      </c>
      <c r="K3224" s="311">
        <v>5000000</v>
      </c>
      <c r="L3224" s="311">
        <v>5000000</v>
      </c>
      <c r="M3224" s="789">
        <f t="shared" si="707"/>
        <v>15000000</v>
      </c>
    </row>
    <row r="3225" spans="1:13" x14ac:dyDescent="0.45">
      <c r="A3225" s="790">
        <v>22020102</v>
      </c>
      <c r="B3225" s="786">
        <v>70133</v>
      </c>
      <c r="C3225" s="786"/>
      <c r="D3225" s="787" t="s">
        <v>205</v>
      </c>
      <c r="E3225" s="786">
        <v>50610806</v>
      </c>
      <c r="F3225" s="793" t="s">
        <v>30</v>
      </c>
      <c r="G3225" s="311">
        <v>5000000</v>
      </c>
      <c r="H3225" s="311"/>
      <c r="I3225" s="311"/>
      <c r="J3225" s="311">
        <v>5000000</v>
      </c>
      <c r="K3225" s="311">
        <v>5000000</v>
      </c>
      <c r="L3225" s="311">
        <v>5000000</v>
      </c>
      <c r="M3225" s="789">
        <f t="shared" si="707"/>
        <v>15000000</v>
      </c>
    </row>
    <row r="3226" spans="1:13" x14ac:dyDescent="0.45">
      <c r="A3226" s="785">
        <v>220202</v>
      </c>
      <c r="B3226" s="786"/>
      <c r="C3226" s="787"/>
      <c r="D3226" s="787"/>
      <c r="E3226" s="786"/>
      <c r="F3226" s="788" t="s">
        <v>31</v>
      </c>
      <c r="G3226" s="358">
        <f>SUM(G3227:G3231)</f>
        <v>11000000</v>
      </c>
      <c r="H3226" s="358">
        <f>SUM(H3227:H3231)</f>
        <v>0</v>
      </c>
      <c r="I3226" s="358"/>
      <c r="J3226" s="358">
        <f>SUM(J3227:J3231)</f>
        <v>2000000</v>
      </c>
      <c r="K3226" s="358">
        <f>SUM(K3227:K3231)</f>
        <v>2000000</v>
      </c>
      <c r="L3226" s="358">
        <f>SUM(L3227:L3231)</f>
        <v>2000000</v>
      </c>
      <c r="M3226" s="789">
        <f t="shared" si="707"/>
        <v>6000000</v>
      </c>
    </row>
    <row r="3227" spans="1:13" x14ac:dyDescent="0.45">
      <c r="A3227" s="790">
        <v>22020201</v>
      </c>
      <c r="B3227" s="786">
        <v>70133</v>
      </c>
      <c r="C3227" s="786"/>
      <c r="D3227" s="787" t="s">
        <v>205</v>
      </c>
      <c r="E3227" s="786">
        <v>50610806</v>
      </c>
      <c r="F3227" s="793" t="s">
        <v>32</v>
      </c>
      <c r="G3227" s="311">
        <v>3000000</v>
      </c>
      <c r="H3227" s="311"/>
      <c r="I3227" s="311"/>
      <c r="J3227" s="311">
        <v>1000000</v>
      </c>
      <c r="K3227" s="311">
        <v>1000000</v>
      </c>
      <c r="L3227" s="311">
        <v>1000000</v>
      </c>
      <c r="M3227" s="789">
        <f t="shared" si="707"/>
        <v>3000000</v>
      </c>
    </row>
    <row r="3228" spans="1:13" x14ac:dyDescent="0.45">
      <c r="A3228" s="790">
        <v>22020202</v>
      </c>
      <c r="B3228" s="786">
        <v>70133</v>
      </c>
      <c r="C3228" s="786"/>
      <c r="D3228" s="787" t="s">
        <v>205</v>
      </c>
      <c r="E3228" s="786">
        <v>50610806</v>
      </c>
      <c r="F3228" s="793" t="s">
        <v>33</v>
      </c>
      <c r="G3228" s="311">
        <v>1000000</v>
      </c>
      <c r="H3228" s="311"/>
      <c r="I3228" s="311"/>
      <c r="J3228" s="311"/>
      <c r="K3228" s="311"/>
      <c r="L3228" s="311"/>
      <c r="M3228" s="789">
        <f t="shared" si="707"/>
        <v>0</v>
      </c>
    </row>
    <row r="3229" spans="1:13" x14ac:dyDescent="0.45">
      <c r="A3229" s="790">
        <v>22020203</v>
      </c>
      <c r="B3229" s="786">
        <v>70133</v>
      </c>
      <c r="C3229" s="786"/>
      <c r="D3229" s="787" t="s">
        <v>205</v>
      </c>
      <c r="E3229" s="786">
        <v>50610806</v>
      </c>
      <c r="F3229" s="793" t="s">
        <v>34</v>
      </c>
      <c r="G3229" s="311">
        <v>1000000</v>
      </c>
      <c r="H3229" s="311"/>
      <c r="I3229" s="311"/>
      <c r="J3229" s="311"/>
      <c r="K3229" s="311"/>
      <c r="L3229" s="311"/>
      <c r="M3229" s="789">
        <f t="shared" si="707"/>
        <v>0</v>
      </c>
    </row>
    <row r="3230" spans="1:13" x14ac:dyDescent="0.45">
      <c r="A3230" s="790">
        <v>22020204</v>
      </c>
      <c r="B3230" s="786">
        <v>70133</v>
      </c>
      <c r="C3230" s="786"/>
      <c r="D3230" s="787" t="s">
        <v>205</v>
      </c>
      <c r="E3230" s="786">
        <v>50610806</v>
      </c>
      <c r="F3230" s="793" t="s">
        <v>316</v>
      </c>
      <c r="G3230" s="311">
        <v>1000000</v>
      </c>
      <c r="H3230" s="311"/>
      <c r="I3230" s="311"/>
      <c r="J3230" s="311">
        <v>1000000</v>
      </c>
      <c r="K3230" s="311">
        <v>1000000</v>
      </c>
      <c r="L3230" s="311">
        <v>1000000</v>
      </c>
      <c r="M3230" s="789">
        <f t="shared" si="707"/>
        <v>3000000</v>
      </c>
    </row>
    <row r="3231" spans="1:13" ht="37" x14ac:dyDescent="0.45">
      <c r="A3231" s="790">
        <v>22020209</v>
      </c>
      <c r="B3231" s="791"/>
      <c r="C3231" s="792"/>
      <c r="D3231" s="792"/>
      <c r="E3231" s="791"/>
      <c r="F3231" s="793" t="s">
        <v>323</v>
      </c>
      <c r="G3231" s="311">
        <v>5000000</v>
      </c>
      <c r="H3231" s="311"/>
      <c r="I3231" s="311"/>
      <c r="J3231" s="311"/>
      <c r="K3231" s="311"/>
      <c r="L3231" s="311"/>
      <c r="M3231" s="789">
        <f t="shared" si="707"/>
        <v>0</v>
      </c>
    </row>
    <row r="3232" spans="1:13" x14ac:dyDescent="0.45">
      <c r="A3232" s="785">
        <v>220203</v>
      </c>
      <c r="B3232" s="786"/>
      <c r="C3232" s="787"/>
      <c r="D3232" s="787"/>
      <c r="E3232" s="786"/>
      <c r="F3232" s="788" t="s">
        <v>37</v>
      </c>
      <c r="G3232" s="358">
        <f>SUM(G3233:G3236)</f>
        <v>7500000</v>
      </c>
      <c r="H3232" s="358">
        <f>SUM(H3233:H3236)</f>
        <v>1285500</v>
      </c>
      <c r="I3232" s="358"/>
      <c r="J3232" s="358">
        <f>SUM(J3233:J3236)</f>
        <v>6000000</v>
      </c>
      <c r="K3232" s="358">
        <f>SUM(K3233:K3236)</f>
        <v>6000000</v>
      </c>
      <c r="L3232" s="358">
        <f>SUM(L3233:L3236)</f>
        <v>6000000</v>
      </c>
      <c r="M3232" s="789">
        <f t="shared" si="707"/>
        <v>18000000</v>
      </c>
    </row>
    <row r="3233" spans="1:13" ht="37" x14ac:dyDescent="0.45">
      <c r="A3233" s="790">
        <v>22020301</v>
      </c>
      <c r="B3233" s="786">
        <v>70133</v>
      </c>
      <c r="C3233" s="786"/>
      <c r="D3233" s="787" t="s">
        <v>205</v>
      </c>
      <c r="E3233" s="786">
        <v>50610806</v>
      </c>
      <c r="F3233" s="793" t="s">
        <v>38</v>
      </c>
      <c r="G3233" s="311">
        <v>5000000</v>
      </c>
      <c r="H3233" s="311">
        <v>1285500</v>
      </c>
      <c r="I3233" s="311"/>
      <c r="J3233" s="311">
        <v>5000000</v>
      </c>
      <c r="K3233" s="311">
        <v>5000000</v>
      </c>
      <c r="L3233" s="311">
        <v>5000000</v>
      </c>
      <c r="M3233" s="789">
        <f t="shared" si="707"/>
        <v>15000000</v>
      </c>
    </row>
    <row r="3234" spans="1:13" x14ac:dyDescent="0.45">
      <c r="A3234" s="790">
        <v>22020303</v>
      </c>
      <c r="B3234" s="786">
        <v>70133</v>
      </c>
      <c r="C3234" s="786"/>
      <c r="D3234" s="787" t="s">
        <v>205</v>
      </c>
      <c r="E3234" s="786">
        <v>50610806</v>
      </c>
      <c r="F3234" s="793" t="s">
        <v>40</v>
      </c>
      <c r="G3234" s="311">
        <v>500000</v>
      </c>
      <c r="H3234" s="311"/>
      <c r="I3234" s="311"/>
      <c r="J3234" s="311"/>
      <c r="K3234" s="311"/>
      <c r="L3234" s="311"/>
      <c r="M3234" s="789">
        <f t="shared" si="707"/>
        <v>0</v>
      </c>
    </row>
    <row r="3235" spans="1:13" x14ac:dyDescent="0.45">
      <c r="A3235" s="790">
        <v>22020305</v>
      </c>
      <c r="B3235" s="791"/>
      <c r="C3235" s="792"/>
      <c r="D3235" s="792"/>
      <c r="E3235" s="791"/>
      <c r="F3235" s="793" t="s">
        <v>41</v>
      </c>
      <c r="G3235" s="311"/>
      <c r="H3235" s="311"/>
      <c r="I3235" s="311"/>
      <c r="J3235" s="311">
        <v>1000000</v>
      </c>
      <c r="K3235" s="311">
        <v>1000000</v>
      </c>
      <c r="L3235" s="311">
        <v>1000000</v>
      </c>
      <c r="M3235" s="789">
        <f t="shared" si="707"/>
        <v>3000000</v>
      </c>
    </row>
    <row r="3236" spans="1:13" x14ac:dyDescent="0.45">
      <c r="A3236" s="790">
        <v>22020306</v>
      </c>
      <c r="B3236" s="786">
        <v>70133</v>
      </c>
      <c r="C3236" s="786"/>
      <c r="D3236" s="787" t="s">
        <v>205</v>
      </c>
      <c r="E3236" s="786">
        <v>50610806</v>
      </c>
      <c r="F3236" s="793" t="s">
        <v>314</v>
      </c>
      <c r="G3236" s="311">
        <v>2000000</v>
      </c>
      <c r="H3236" s="311"/>
      <c r="I3236" s="311"/>
      <c r="J3236" s="311"/>
      <c r="K3236" s="311"/>
      <c r="L3236" s="311"/>
      <c r="M3236" s="789">
        <f t="shared" si="707"/>
        <v>0</v>
      </c>
    </row>
    <row r="3237" spans="1:13" x14ac:dyDescent="0.45">
      <c r="A3237" s="785">
        <v>220204</v>
      </c>
      <c r="B3237" s="786"/>
      <c r="C3237" s="787"/>
      <c r="D3237" s="787"/>
      <c r="E3237" s="786"/>
      <c r="F3237" s="788" t="s">
        <v>42</v>
      </c>
      <c r="G3237" s="358">
        <f>SUM(G3238:G3245)</f>
        <v>36000000</v>
      </c>
      <c r="H3237" s="358">
        <f>SUM(H3238:H3245)</f>
        <v>9370000</v>
      </c>
      <c r="I3237" s="358"/>
      <c r="J3237" s="358">
        <f>SUM(J3238:J3245)</f>
        <v>79000000</v>
      </c>
      <c r="K3237" s="358">
        <f>SUM(K3238:K3245)</f>
        <v>79000000</v>
      </c>
      <c r="L3237" s="358">
        <f>SUM(L3238:L3245)</f>
        <v>79000000</v>
      </c>
      <c r="M3237" s="789">
        <f t="shared" si="707"/>
        <v>237000000</v>
      </c>
    </row>
    <row r="3238" spans="1:13" ht="37" x14ac:dyDescent="0.45">
      <c r="A3238" s="790">
        <v>22020401</v>
      </c>
      <c r="B3238" s="786">
        <v>70133</v>
      </c>
      <c r="C3238" s="786"/>
      <c r="D3238" s="787" t="s">
        <v>205</v>
      </c>
      <c r="E3238" s="786">
        <v>50610806</v>
      </c>
      <c r="F3238" s="793" t="s">
        <v>43</v>
      </c>
      <c r="G3238" s="311">
        <v>3000000</v>
      </c>
      <c r="H3238" s="311"/>
      <c r="I3238" s="311"/>
      <c r="J3238" s="311">
        <v>5000000</v>
      </c>
      <c r="K3238" s="311">
        <v>5000000</v>
      </c>
      <c r="L3238" s="311">
        <v>5000000</v>
      </c>
      <c r="M3238" s="789">
        <f t="shared" si="707"/>
        <v>15000000</v>
      </c>
    </row>
    <row r="3239" spans="1:13" x14ac:dyDescent="0.45">
      <c r="A3239" s="790">
        <v>22020402</v>
      </c>
      <c r="B3239" s="786">
        <v>70133</v>
      </c>
      <c r="C3239" s="786"/>
      <c r="D3239" s="787" t="s">
        <v>205</v>
      </c>
      <c r="E3239" s="786">
        <v>50610806</v>
      </c>
      <c r="F3239" s="793" t="s">
        <v>44</v>
      </c>
      <c r="G3239" s="311">
        <v>3000000</v>
      </c>
      <c r="H3239" s="311"/>
      <c r="I3239" s="311"/>
      <c r="J3239" s="311">
        <v>6000000</v>
      </c>
      <c r="K3239" s="311">
        <v>6000000</v>
      </c>
      <c r="L3239" s="311">
        <v>6000000</v>
      </c>
      <c r="M3239" s="789">
        <f t="shared" si="707"/>
        <v>18000000</v>
      </c>
    </row>
    <row r="3240" spans="1:13" ht="37" x14ac:dyDescent="0.45">
      <c r="A3240" s="790">
        <v>22020403</v>
      </c>
      <c r="B3240" s="791"/>
      <c r="C3240" s="792"/>
      <c r="D3240" s="792"/>
      <c r="E3240" s="791"/>
      <c r="F3240" s="793" t="s">
        <v>45</v>
      </c>
      <c r="G3240" s="311"/>
      <c r="H3240" s="311"/>
      <c r="I3240" s="311"/>
      <c r="J3240" s="311">
        <v>5000000</v>
      </c>
      <c r="K3240" s="311">
        <v>5000000</v>
      </c>
      <c r="L3240" s="311">
        <v>5000000</v>
      </c>
      <c r="M3240" s="789">
        <f t="shared" si="707"/>
        <v>15000000</v>
      </c>
    </row>
    <row r="3241" spans="1:13" x14ac:dyDescent="0.45">
      <c r="A3241" s="790">
        <v>22020405</v>
      </c>
      <c r="B3241" s="786">
        <v>70133</v>
      </c>
      <c r="C3241" s="786"/>
      <c r="D3241" s="787" t="s">
        <v>205</v>
      </c>
      <c r="E3241" s="786">
        <v>50610806</v>
      </c>
      <c r="F3241" s="793" t="s">
        <v>47</v>
      </c>
      <c r="G3241" s="311">
        <v>3000000</v>
      </c>
      <c r="H3241" s="311"/>
      <c r="I3241" s="311"/>
      <c r="J3241" s="311">
        <v>6000000</v>
      </c>
      <c r="K3241" s="311">
        <v>6000000</v>
      </c>
      <c r="L3241" s="311">
        <v>6000000</v>
      </c>
      <c r="M3241" s="789">
        <f t="shared" si="707"/>
        <v>18000000</v>
      </c>
    </row>
    <row r="3242" spans="1:13" x14ac:dyDescent="0.45">
      <c r="A3242" s="790">
        <v>22020406</v>
      </c>
      <c r="B3242" s="786">
        <v>70133</v>
      </c>
      <c r="C3242" s="786"/>
      <c r="D3242" s="787" t="s">
        <v>205</v>
      </c>
      <c r="E3242" s="786">
        <v>50610806</v>
      </c>
      <c r="F3242" s="793" t="s">
        <v>48</v>
      </c>
      <c r="G3242" s="311">
        <v>7000000</v>
      </c>
      <c r="H3242" s="311"/>
      <c r="I3242" s="311"/>
      <c r="J3242" s="311">
        <v>14000000</v>
      </c>
      <c r="K3242" s="311">
        <v>14000000</v>
      </c>
      <c r="L3242" s="311">
        <v>14000000</v>
      </c>
      <c r="M3242" s="789">
        <f t="shared" si="707"/>
        <v>42000000</v>
      </c>
    </row>
    <row r="3243" spans="1:13" x14ac:dyDescent="0.45">
      <c r="A3243" s="790">
        <v>22020410</v>
      </c>
      <c r="B3243" s="791"/>
      <c r="C3243" s="792"/>
      <c r="D3243" s="792"/>
      <c r="E3243" s="791"/>
      <c r="F3243" s="793" t="s">
        <v>473</v>
      </c>
      <c r="G3243" s="311"/>
      <c r="H3243" s="311"/>
      <c r="I3243" s="311"/>
      <c r="J3243" s="311">
        <v>3000000</v>
      </c>
      <c r="K3243" s="311">
        <v>3000000</v>
      </c>
      <c r="L3243" s="311">
        <v>3000000</v>
      </c>
      <c r="M3243" s="789">
        <f t="shared" si="707"/>
        <v>9000000</v>
      </c>
    </row>
    <row r="3244" spans="1:13" x14ac:dyDescent="0.45">
      <c r="A3244" s="790">
        <v>22020412</v>
      </c>
      <c r="B3244" s="786">
        <v>70133</v>
      </c>
      <c r="C3244" s="786"/>
      <c r="D3244" s="787" t="s">
        <v>205</v>
      </c>
      <c r="E3244" s="786">
        <v>50610806</v>
      </c>
      <c r="F3244" s="793" t="s">
        <v>385</v>
      </c>
      <c r="G3244" s="311">
        <v>10000000</v>
      </c>
      <c r="H3244" s="311">
        <v>9370000</v>
      </c>
      <c r="I3244" s="311"/>
      <c r="J3244" s="311">
        <v>20000000</v>
      </c>
      <c r="K3244" s="311">
        <v>20000000</v>
      </c>
      <c r="L3244" s="311">
        <v>20000000</v>
      </c>
      <c r="M3244" s="789">
        <f t="shared" si="707"/>
        <v>60000000</v>
      </c>
    </row>
    <row r="3245" spans="1:13" x14ac:dyDescent="0.45">
      <c r="A3245" s="790">
        <v>22020413</v>
      </c>
      <c r="B3245" s="786">
        <v>70133</v>
      </c>
      <c r="C3245" s="786"/>
      <c r="D3245" s="787" t="s">
        <v>205</v>
      </c>
      <c r="E3245" s="786">
        <v>50610806</v>
      </c>
      <c r="F3245" s="793" t="s">
        <v>1049</v>
      </c>
      <c r="G3245" s="311">
        <v>10000000</v>
      </c>
      <c r="H3245" s="311"/>
      <c r="I3245" s="311"/>
      <c r="J3245" s="311">
        <v>20000000</v>
      </c>
      <c r="K3245" s="311">
        <v>20000000</v>
      </c>
      <c r="L3245" s="311">
        <v>20000000</v>
      </c>
      <c r="M3245" s="789">
        <f t="shared" si="707"/>
        <v>60000000</v>
      </c>
    </row>
    <row r="3246" spans="1:13" x14ac:dyDescent="0.45">
      <c r="A3246" s="785">
        <v>220206</v>
      </c>
      <c r="B3246" s="786"/>
      <c r="C3246" s="787"/>
      <c r="D3246" s="787"/>
      <c r="E3246" s="786"/>
      <c r="F3246" s="788" t="s">
        <v>51</v>
      </c>
      <c r="G3246" s="358">
        <f>SUM(G3247:G3247)</f>
        <v>1000000</v>
      </c>
      <c r="H3246" s="358">
        <f>SUM(H3247:H3247)</f>
        <v>0</v>
      </c>
      <c r="I3246" s="358"/>
      <c r="J3246" s="358">
        <f>SUM(J3247:J3247)</f>
        <v>20000000</v>
      </c>
      <c r="K3246" s="358">
        <f>SUM(K3247:K3247)</f>
        <v>20000000</v>
      </c>
      <c r="L3246" s="358">
        <f>SUM(L3247:L3247)</f>
        <v>20000000</v>
      </c>
      <c r="M3246" s="789">
        <f t="shared" si="707"/>
        <v>60000000</v>
      </c>
    </row>
    <row r="3247" spans="1:13" x14ac:dyDescent="0.45">
      <c r="A3247" s="790">
        <v>22020605</v>
      </c>
      <c r="B3247" s="786">
        <v>70133</v>
      </c>
      <c r="C3247" s="786"/>
      <c r="D3247" s="787" t="s">
        <v>205</v>
      </c>
      <c r="E3247" s="786">
        <v>50610806</v>
      </c>
      <c r="F3247" s="793" t="s">
        <v>53</v>
      </c>
      <c r="G3247" s="311">
        <v>1000000</v>
      </c>
      <c r="H3247" s="311"/>
      <c r="I3247" s="311"/>
      <c r="J3247" s="311">
        <v>20000000</v>
      </c>
      <c r="K3247" s="311">
        <v>20000000</v>
      </c>
      <c r="L3247" s="311">
        <v>20000000</v>
      </c>
      <c r="M3247" s="789">
        <f t="shared" si="707"/>
        <v>60000000</v>
      </c>
    </row>
    <row r="3248" spans="1:13" x14ac:dyDescent="0.45">
      <c r="A3248" s="785">
        <v>220208</v>
      </c>
      <c r="B3248" s="786"/>
      <c r="C3248" s="787"/>
      <c r="D3248" s="787"/>
      <c r="E3248" s="786"/>
      <c r="F3248" s="788" t="s">
        <v>54</v>
      </c>
      <c r="G3248" s="358">
        <f>SUM(G3249:G3250)</f>
        <v>10000000</v>
      </c>
      <c r="H3248" s="358">
        <f>SUM(H3249:H3250)</f>
        <v>0</v>
      </c>
      <c r="I3248" s="358"/>
      <c r="J3248" s="358">
        <f>SUM(J3249:J3250)</f>
        <v>10000000</v>
      </c>
      <c r="K3248" s="358">
        <f>SUM(K3249:K3250)</f>
        <v>10000000</v>
      </c>
      <c r="L3248" s="358">
        <f>SUM(L3249:L3250)</f>
        <v>10000000</v>
      </c>
      <c r="M3248" s="789">
        <f t="shared" si="707"/>
        <v>30000000</v>
      </c>
    </row>
    <row r="3249" spans="1:13" x14ac:dyDescent="0.45">
      <c r="A3249" s="790">
        <v>22020801</v>
      </c>
      <c r="B3249" s="786">
        <v>70133</v>
      </c>
      <c r="C3249" s="786"/>
      <c r="D3249" s="787" t="s">
        <v>205</v>
      </c>
      <c r="E3249" s="786">
        <v>50610806</v>
      </c>
      <c r="F3249" s="793" t="s">
        <v>55</v>
      </c>
      <c r="G3249" s="311">
        <v>5000000</v>
      </c>
      <c r="H3249" s="311"/>
      <c r="I3249" s="311"/>
      <c r="J3249" s="311">
        <v>5000000</v>
      </c>
      <c r="K3249" s="311">
        <v>5000000</v>
      </c>
      <c r="L3249" s="311">
        <v>5000000</v>
      </c>
      <c r="M3249" s="789">
        <f t="shared" si="707"/>
        <v>15000000</v>
      </c>
    </row>
    <row r="3250" spans="1:13" x14ac:dyDescent="0.45">
      <c r="A3250" s="790">
        <v>22020803</v>
      </c>
      <c r="B3250" s="786">
        <v>70133</v>
      </c>
      <c r="C3250" s="786"/>
      <c r="D3250" s="787" t="s">
        <v>205</v>
      </c>
      <c r="E3250" s="786">
        <v>50610806</v>
      </c>
      <c r="F3250" s="793" t="s">
        <v>56</v>
      </c>
      <c r="G3250" s="311">
        <v>5000000</v>
      </c>
      <c r="H3250" s="311"/>
      <c r="I3250" s="311"/>
      <c r="J3250" s="311">
        <v>5000000</v>
      </c>
      <c r="K3250" s="311">
        <v>5000000</v>
      </c>
      <c r="L3250" s="311">
        <v>5000000</v>
      </c>
      <c r="M3250" s="789">
        <f t="shared" si="707"/>
        <v>15000000</v>
      </c>
    </row>
    <row r="3251" spans="1:13" x14ac:dyDescent="0.45">
      <c r="A3251" s="785">
        <v>220210</v>
      </c>
      <c r="B3251" s="786"/>
      <c r="C3251" s="787"/>
      <c r="D3251" s="787"/>
      <c r="E3251" s="786"/>
      <c r="F3251" s="788" t="s">
        <v>57</v>
      </c>
      <c r="G3251" s="358">
        <f>SUM(G3252:G3262)</f>
        <v>24500000</v>
      </c>
      <c r="H3251" s="358">
        <f>SUM(H3252:H3262)</f>
        <v>0</v>
      </c>
      <c r="I3251" s="358"/>
      <c r="J3251" s="358">
        <f>SUM(J3252:J3262)</f>
        <v>73000000</v>
      </c>
      <c r="K3251" s="358">
        <f>SUM(K3252:K3262)</f>
        <v>73000000</v>
      </c>
      <c r="L3251" s="358">
        <f>SUM(L3252:L3262)</f>
        <v>73000000</v>
      </c>
      <c r="M3251" s="789">
        <f t="shared" si="707"/>
        <v>219000000</v>
      </c>
    </row>
    <row r="3252" spans="1:13" x14ac:dyDescent="0.45">
      <c r="A3252" s="790">
        <v>22021001</v>
      </c>
      <c r="B3252" s="786">
        <v>70133</v>
      </c>
      <c r="C3252" s="786"/>
      <c r="D3252" s="787" t="s">
        <v>205</v>
      </c>
      <c r="E3252" s="786">
        <v>50610806</v>
      </c>
      <c r="F3252" s="793" t="s">
        <v>58</v>
      </c>
      <c r="G3252" s="311">
        <v>2000000</v>
      </c>
      <c r="H3252" s="311"/>
      <c r="I3252" s="311"/>
      <c r="J3252" s="311"/>
      <c r="K3252" s="311"/>
      <c r="L3252" s="311"/>
      <c r="M3252" s="789">
        <f t="shared" si="707"/>
        <v>0</v>
      </c>
    </row>
    <row r="3253" spans="1:13" x14ac:dyDescent="0.45">
      <c r="A3253" s="790">
        <v>22021002</v>
      </c>
      <c r="B3253" s="786">
        <v>70133</v>
      </c>
      <c r="C3253" s="786"/>
      <c r="D3253" s="787" t="s">
        <v>205</v>
      </c>
      <c r="E3253" s="786">
        <v>50610806</v>
      </c>
      <c r="F3253" s="793" t="s">
        <v>59</v>
      </c>
      <c r="G3253" s="311">
        <v>1500000</v>
      </c>
      <c r="H3253" s="311"/>
      <c r="I3253" s="311"/>
      <c r="J3253" s="311">
        <v>5000000</v>
      </c>
      <c r="K3253" s="311">
        <v>5000000</v>
      </c>
      <c r="L3253" s="311">
        <v>5000000</v>
      </c>
      <c r="M3253" s="789">
        <f t="shared" si="707"/>
        <v>15000000</v>
      </c>
    </row>
    <row r="3254" spans="1:13" x14ac:dyDescent="0.45">
      <c r="A3254" s="790">
        <v>22021003</v>
      </c>
      <c r="B3254" s="786">
        <v>70133</v>
      </c>
      <c r="C3254" s="786"/>
      <c r="D3254" s="787" t="s">
        <v>205</v>
      </c>
      <c r="E3254" s="786">
        <v>50610806</v>
      </c>
      <c r="F3254" s="793" t="s">
        <v>60</v>
      </c>
      <c r="G3254" s="311">
        <v>500000</v>
      </c>
      <c r="H3254" s="311"/>
      <c r="I3254" s="311"/>
      <c r="J3254" s="311"/>
      <c r="K3254" s="311"/>
      <c r="L3254" s="311"/>
      <c r="M3254" s="789">
        <f t="shared" si="707"/>
        <v>0</v>
      </c>
    </row>
    <row r="3255" spans="1:13" x14ac:dyDescent="0.45">
      <c r="A3255" s="790">
        <v>22021007</v>
      </c>
      <c r="B3255" s="786">
        <v>70133</v>
      </c>
      <c r="C3255" s="786"/>
      <c r="D3255" s="787" t="s">
        <v>205</v>
      </c>
      <c r="E3255" s="786">
        <v>50610806</v>
      </c>
      <c r="F3255" s="793" t="s">
        <v>63</v>
      </c>
      <c r="G3255" s="311">
        <v>2000000</v>
      </c>
      <c r="H3255" s="311"/>
      <c r="I3255" s="311"/>
      <c r="J3255" s="311">
        <v>15000000</v>
      </c>
      <c r="K3255" s="311">
        <v>15000000</v>
      </c>
      <c r="L3255" s="311">
        <v>15000000</v>
      </c>
      <c r="M3255" s="789">
        <f t="shared" si="707"/>
        <v>45000000</v>
      </c>
    </row>
    <row r="3256" spans="1:13" x14ac:dyDescent="0.45">
      <c r="A3256" s="790">
        <v>22021008</v>
      </c>
      <c r="B3256" s="786">
        <v>70133</v>
      </c>
      <c r="C3256" s="786"/>
      <c r="D3256" s="787" t="s">
        <v>205</v>
      </c>
      <c r="E3256" s="786">
        <v>50610806</v>
      </c>
      <c r="F3256" s="793" t="s">
        <v>64</v>
      </c>
      <c r="G3256" s="311">
        <v>500000</v>
      </c>
      <c r="H3256" s="311"/>
      <c r="I3256" s="311"/>
      <c r="J3256" s="311"/>
      <c r="K3256" s="311"/>
      <c r="L3256" s="311"/>
      <c r="M3256" s="789">
        <f t="shared" si="707"/>
        <v>0</v>
      </c>
    </row>
    <row r="3257" spans="1:13" x14ac:dyDescent="0.45">
      <c r="A3257" s="790">
        <v>22021009</v>
      </c>
      <c r="B3257" s="786">
        <v>70133</v>
      </c>
      <c r="C3257" s="786"/>
      <c r="D3257" s="787" t="s">
        <v>205</v>
      </c>
      <c r="E3257" s="786">
        <v>50610806</v>
      </c>
      <c r="F3257" s="793" t="s">
        <v>519</v>
      </c>
      <c r="G3257" s="311">
        <v>500000</v>
      </c>
      <c r="H3257" s="311"/>
      <c r="I3257" s="311"/>
      <c r="J3257" s="311">
        <v>1000000</v>
      </c>
      <c r="K3257" s="311">
        <v>1000000</v>
      </c>
      <c r="L3257" s="311">
        <v>1000000</v>
      </c>
      <c r="M3257" s="789">
        <f t="shared" si="707"/>
        <v>3000000</v>
      </c>
    </row>
    <row r="3258" spans="1:13" ht="37" x14ac:dyDescent="0.45">
      <c r="A3258" s="790">
        <v>22021014</v>
      </c>
      <c r="B3258" s="786">
        <v>70133</v>
      </c>
      <c r="C3258" s="786"/>
      <c r="D3258" s="787" t="s">
        <v>205</v>
      </c>
      <c r="E3258" s="786">
        <v>50610806</v>
      </c>
      <c r="F3258" s="793" t="s">
        <v>224</v>
      </c>
      <c r="G3258" s="311">
        <v>500000</v>
      </c>
      <c r="H3258" s="311"/>
      <c r="I3258" s="311"/>
      <c r="J3258" s="311">
        <v>1000000</v>
      </c>
      <c r="K3258" s="311">
        <v>1000000</v>
      </c>
      <c r="L3258" s="311">
        <v>1000000</v>
      </c>
      <c r="M3258" s="789">
        <f t="shared" si="707"/>
        <v>3000000</v>
      </c>
    </row>
    <row r="3259" spans="1:13" x14ac:dyDescent="0.45">
      <c r="A3259" s="790">
        <v>22021024</v>
      </c>
      <c r="B3259" s="786">
        <v>70133</v>
      </c>
      <c r="C3259" s="786"/>
      <c r="D3259" s="787" t="s">
        <v>205</v>
      </c>
      <c r="E3259" s="786">
        <v>50610806</v>
      </c>
      <c r="F3259" s="793" t="s">
        <v>65</v>
      </c>
      <c r="G3259" s="311">
        <v>1000000</v>
      </c>
      <c r="H3259" s="311"/>
      <c r="I3259" s="311"/>
      <c r="J3259" s="311">
        <v>15000000</v>
      </c>
      <c r="K3259" s="311">
        <v>15000000</v>
      </c>
      <c r="L3259" s="311">
        <v>15000000</v>
      </c>
      <c r="M3259" s="789">
        <f t="shared" si="707"/>
        <v>45000000</v>
      </c>
    </row>
    <row r="3260" spans="1:13" x14ac:dyDescent="0.45">
      <c r="A3260" s="790">
        <v>22021026</v>
      </c>
      <c r="B3260" s="786">
        <v>70133</v>
      </c>
      <c r="C3260" s="786"/>
      <c r="D3260" s="787" t="s">
        <v>205</v>
      </c>
      <c r="E3260" s="786">
        <v>50610806</v>
      </c>
      <c r="F3260" s="793" t="s">
        <v>66</v>
      </c>
      <c r="G3260" s="311">
        <v>10000000</v>
      </c>
      <c r="H3260" s="311"/>
      <c r="I3260" s="311"/>
      <c r="J3260" s="311">
        <v>31000000</v>
      </c>
      <c r="K3260" s="311">
        <v>31000000</v>
      </c>
      <c r="L3260" s="311">
        <v>31000000</v>
      </c>
      <c r="M3260" s="789">
        <f t="shared" si="707"/>
        <v>93000000</v>
      </c>
    </row>
    <row r="3261" spans="1:13" x14ac:dyDescent="0.45">
      <c r="A3261" s="790">
        <v>22021028</v>
      </c>
      <c r="B3261" s="786">
        <v>70133</v>
      </c>
      <c r="C3261" s="786"/>
      <c r="D3261" s="787" t="s">
        <v>205</v>
      </c>
      <c r="E3261" s="786">
        <v>50610806</v>
      </c>
      <c r="F3261" s="793" t="s">
        <v>386</v>
      </c>
      <c r="G3261" s="311">
        <v>5000000</v>
      </c>
      <c r="H3261" s="311"/>
      <c r="I3261" s="311"/>
      <c r="J3261" s="311">
        <v>5000000</v>
      </c>
      <c r="K3261" s="311">
        <v>5000000</v>
      </c>
      <c r="L3261" s="311">
        <v>5000000</v>
      </c>
      <c r="M3261" s="789">
        <f t="shared" si="707"/>
        <v>15000000</v>
      </c>
    </row>
    <row r="3262" spans="1:13" x14ac:dyDescent="0.45">
      <c r="A3262" s="790">
        <v>22021030</v>
      </c>
      <c r="B3262" s="786">
        <v>70133</v>
      </c>
      <c r="C3262" s="786"/>
      <c r="D3262" s="787" t="s">
        <v>205</v>
      </c>
      <c r="E3262" s="786">
        <v>50610806</v>
      </c>
      <c r="F3262" s="793" t="s">
        <v>663</v>
      </c>
      <c r="G3262" s="311">
        <v>1000000</v>
      </c>
      <c r="H3262" s="311"/>
      <c r="I3262" s="311"/>
      <c r="J3262" s="311"/>
      <c r="K3262" s="311"/>
      <c r="L3262" s="311"/>
      <c r="M3262" s="789">
        <f t="shared" si="707"/>
        <v>0</v>
      </c>
    </row>
    <row r="3263" spans="1:13" x14ac:dyDescent="0.45">
      <c r="A3263" s="785"/>
      <c r="B3263" s="786"/>
      <c r="C3263" s="787"/>
      <c r="D3263" s="787"/>
      <c r="E3263" s="786"/>
      <c r="F3263" s="788"/>
      <c r="G3263" s="311"/>
      <c r="H3263" s="311"/>
      <c r="I3263" s="311"/>
      <c r="J3263" s="311"/>
      <c r="K3263" s="311"/>
      <c r="L3263" s="311"/>
      <c r="M3263" s="81"/>
    </row>
    <row r="3264" spans="1:13" x14ac:dyDescent="0.45">
      <c r="A3264" s="785">
        <v>23</v>
      </c>
      <c r="B3264" s="786"/>
      <c r="C3264" s="787"/>
      <c r="D3264" s="787"/>
      <c r="E3264" s="786"/>
      <c r="F3264" s="788" t="s">
        <v>69</v>
      </c>
      <c r="G3264" s="358">
        <f>G3265+G3275+G3282+G3288</f>
        <v>200000000</v>
      </c>
      <c r="H3264" s="358">
        <f t="shared" ref="H3264:L3264" si="709">H3265+H3275+H3282+H3288</f>
        <v>107375669.06999999</v>
      </c>
      <c r="I3264" s="358">
        <f t="shared" si="709"/>
        <v>0</v>
      </c>
      <c r="J3264" s="358">
        <f>J3265+J3275+J3282+J3288</f>
        <v>200000000</v>
      </c>
      <c r="K3264" s="358">
        <f t="shared" si="709"/>
        <v>300000000</v>
      </c>
      <c r="L3264" s="358">
        <f t="shared" si="709"/>
        <v>400000000</v>
      </c>
      <c r="M3264" s="789">
        <f t="shared" ref="M3264:M3290" si="710">J3264+K3264+L3264</f>
        <v>900000000</v>
      </c>
    </row>
    <row r="3265" spans="1:13" x14ac:dyDescent="0.45">
      <c r="A3265" s="785">
        <v>2301</v>
      </c>
      <c r="B3265" s="786"/>
      <c r="C3265" s="787"/>
      <c r="D3265" s="787"/>
      <c r="E3265" s="786"/>
      <c r="F3265" s="788" t="s">
        <v>70</v>
      </c>
      <c r="G3265" s="358">
        <f t="shared" ref="G3265:L3265" si="711">G3266</f>
        <v>28000000</v>
      </c>
      <c r="H3265" s="358">
        <f t="shared" si="711"/>
        <v>1795000</v>
      </c>
      <c r="I3265" s="358"/>
      <c r="J3265" s="358">
        <f t="shared" si="711"/>
        <v>15000000</v>
      </c>
      <c r="K3265" s="358">
        <f t="shared" si="711"/>
        <v>35000000</v>
      </c>
      <c r="L3265" s="358">
        <f t="shared" si="711"/>
        <v>62000000</v>
      </c>
      <c r="M3265" s="789">
        <f t="shared" si="710"/>
        <v>112000000</v>
      </c>
    </row>
    <row r="3266" spans="1:13" x14ac:dyDescent="0.45">
      <c r="A3266" s="785">
        <v>230101</v>
      </c>
      <c r="B3266" s="786"/>
      <c r="C3266" s="787"/>
      <c r="D3266" s="787"/>
      <c r="E3266" s="786"/>
      <c r="F3266" s="788" t="s">
        <v>71</v>
      </c>
      <c r="G3266" s="358">
        <f>SUM(G3267:G3274)</f>
        <v>28000000</v>
      </c>
      <c r="H3266" s="358">
        <f>SUM(H3267:H3274)</f>
        <v>1795000</v>
      </c>
      <c r="I3266" s="358"/>
      <c r="J3266" s="358">
        <f>SUM(J3267:J3274)</f>
        <v>15000000</v>
      </c>
      <c r="K3266" s="358">
        <f>SUM(K3267:K3274)</f>
        <v>35000000</v>
      </c>
      <c r="L3266" s="358">
        <f>SUM(L3267:L3274)</f>
        <v>62000000</v>
      </c>
      <c r="M3266" s="789">
        <f t="shared" si="710"/>
        <v>112000000</v>
      </c>
    </row>
    <row r="3267" spans="1:13" ht="37" x14ac:dyDescent="0.45">
      <c r="A3267" s="790">
        <v>23010112</v>
      </c>
      <c r="B3267" s="786">
        <v>70133</v>
      </c>
      <c r="C3267" s="786"/>
      <c r="D3267" s="787" t="s">
        <v>205</v>
      </c>
      <c r="E3267" s="786">
        <v>50610806</v>
      </c>
      <c r="F3267" s="793" t="s">
        <v>232</v>
      </c>
      <c r="G3267" s="311">
        <v>8000000</v>
      </c>
      <c r="H3267" s="311">
        <v>1795000</v>
      </c>
      <c r="I3267" s="311"/>
      <c r="J3267" s="311">
        <v>7000000</v>
      </c>
      <c r="K3267" s="311">
        <v>14000000</v>
      </c>
      <c r="L3267" s="311">
        <v>20000000</v>
      </c>
      <c r="M3267" s="789">
        <f t="shared" si="710"/>
        <v>41000000</v>
      </c>
    </row>
    <row r="3268" spans="1:13" x14ac:dyDescent="0.45">
      <c r="A3268" s="790">
        <v>23010113</v>
      </c>
      <c r="B3268" s="786">
        <v>70133</v>
      </c>
      <c r="C3268" s="786"/>
      <c r="D3268" s="787" t="s">
        <v>205</v>
      </c>
      <c r="E3268" s="786">
        <v>50610806</v>
      </c>
      <c r="F3268" s="793" t="s">
        <v>233</v>
      </c>
      <c r="G3268" s="311"/>
      <c r="H3268" s="311"/>
      <c r="I3268" s="311"/>
      <c r="J3268" s="311">
        <v>1000000</v>
      </c>
      <c r="K3268" s="311">
        <v>2000000</v>
      </c>
      <c r="L3268" s="311">
        <v>4000000</v>
      </c>
      <c r="M3268" s="789">
        <f t="shared" si="710"/>
        <v>7000000</v>
      </c>
    </row>
    <row r="3269" spans="1:13" x14ac:dyDescent="0.45">
      <c r="A3269" s="790">
        <v>23010114</v>
      </c>
      <c r="B3269" s="786">
        <v>70133</v>
      </c>
      <c r="C3269" s="786"/>
      <c r="D3269" s="787" t="s">
        <v>205</v>
      </c>
      <c r="E3269" s="786">
        <v>50610806</v>
      </c>
      <c r="F3269" s="793" t="s">
        <v>234</v>
      </c>
      <c r="G3269" s="311"/>
      <c r="H3269" s="311"/>
      <c r="I3269" s="311"/>
      <c r="J3269" s="311">
        <v>1000000</v>
      </c>
      <c r="K3269" s="311">
        <v>2000000</v>
      </c>
      <c r="L3269" s="311">
        <v>4000000</v>
      </c>
      <c r="M3269" s="789">
        <f t="shared" si="710"/>
        <v>7000000</v>
      </c>
    </row>
    <row r="3270" spans="1:13" x14ac:dyDescent="0.45">
      <c r="A3270" s="790">
        <v>23010115</v>
      </c>
      <c r="B3270" s="786">
        <v>70133</v>
      </c>
      <c r="C3270" s="786"/>
      <c r="D3270" s="787" t="s">
        <v>205</v>
      </c>
      <c r="E3270" s="786">
        <v>50610806</v>
      </c>
      <c r="F3270" s="793" t="s">
        <v>235</v>
      </c>
      <c r="G3270" s="311"/>
      <c r="H3270" s="311"/>
      <c r="I3270" s="311"/>
      <c r="J3270" s="311">
        <v>1000000</v>
      </c>
      <c r="K3270" s="311">
        <v>2000000</v>
      </c>
      <c r="L3270" s="311">
        <v>4000000</v>
      </c>
      <c r="M3270" s="789">
        <f t="shared" si="710"/>
        <v>7000000</v>
      </c>
    </row>
    <row r="3271" spans="1:13" x14ac:dyDescent="0.45">
      <c r="A3271" s="790">
        <v>23010119</v>
      </c>
      <c r="B3271" s="786">
        <v>70133</v>
      </c>
      <c r="C3271" s="786"/>
      <c r="D3271" s="787" t="s">
        <v>205</v>
      </c>
      <c r="E3271" s="786">
        <v>50610806</v>
      </c>
      <c r="F3271" s="793" t="s">
        <v>286</v>
      </c>
      <c r="G3271" s="311">
        <v>15000000</v>
      </c>
      <c r="H3271" s="311"/>
      <c r="I3271" s="311"/>
      <c r="J3271" s="311"/>
      <c r="K3271" s="311"/>
      <c r="L3271" s="311"/>
      <c r="M3271" s="789">
        <f t="shared" si="710"/>
        <v>0</v>
      </c>
    </row>
    <row r="3272" spans="1:13" x14ac:dyDescent="0.45">
      <c r="A3272" s="790">
        <v>23010121</v>
      </c>
      <c r="B3272" s="791"/>
      <c r="C3272" s="792"/>
      <c r="D3272" s="792"/>
      <c r="E3272" s="791"/>
      <c r="F3272" s="793" t="s">
        <v>1031</v>
      </c>
      <c r="G3272" s="311"/>
      <c r="H3272" s="311"/>
      <c r="I3272" s="311"/>
      <c r="J3272" s="311"/>
      <c r="K3272" s="311">
        <v>5000000</v>
      </c>
      <c r="L3272" s="311">
        <v>10000000</v>
      </c>
      <c r="M3272" s="789">
        <f t="shared" si="710"/>
        <v>15000000</v>
      </c>
    </row>
    <row r="3273" spans="1:13" x14ac:dyDescent="0.45">
      <c r="A3273" s="790">
        <v>23010140</v>
      </c>
      <c r="B3273" s="786">
        <v>70133</v>
      </c>
      <c r="C3273" s="786"/>
      <c r="D3273" s="787" t="s">
        <v>205</v>
      </c>
      <c r="E3273" s="786">
        <v>50610806</v>
      </c>
      <c r="F3273" s="811" t="s">
        <v>394</v>
      </c>
      <c r="G3273" s="311">
        <v>5000000</v>
      </c>
      <c r="H3273" s="311"/>
      <c r="I3273" s="311"/>
      <c r="J3273" s="311">
        <v>5000000</v>
      </c>
      <c r="K3273" s="311">
        <v>10000000</v>
      </c>
      <c r="L3273" s="311">
        <v>20000000</v>
      </c>
      <c r="M3273" s="789">
        <f t="shared" si="710"/>
        <v>35000000</v>
      </c>
    </row>
    <row r="3274" spans="1:13" ht="37" x14ac:dyDescent="0.45">
      <c r="A3274" s="790">
        <v>23010141</v>
      </c>
      <c r="B3274" s="791"/>
      <c r="C3274" s="792"/>
      <c r="D3274" s="792"/>
      <c r="E3274" s="791"/>
      <c r="F3274" s="811" t="s">
        <v>249</v>
      </c>
      <c r="G3274" s="311"/>
      <c r="H3274" s="311"/>
      <c r="I3274" s="311"/>
      <c r="J3274" s="311"/>
      <c r="K3274" s="311"/>
      <c r="L3274" s="311"/>
      <c r="M3274" s="789">
        <f t="shared" si="710"/>
        <v>0</v>
      </c>
    </row>
    <row r="3275" spans="1:13" x14ac:dyDescent="0.45">
      <c r="A3275" s="785">
        <v>2302</v>
      </c>
      <c r="B3275" s="786"/>
      <c r="C3275" s="787"/>
      <c r="D3275" s="787"/>
      <c r="E3275" s="786"/>
      <c r="F3275" s="825" t="s">
        <v>73</v>
      </c>
      <c r="G3275" s="358">
        <f t="shared" ref="G3275:L3275" si="712">G3276</f>
        <v>150000000</v>
      </c>
      <c r="H3275" s="358">
        <f t="shared" si="712"/>
        <v>105580669.06999999</v>
      </c>
      <c r="I3275" s="358"/>
      <c r="J3275" s="358">
        <f t="shared" si="712"/>
        <v>180000000</v>
      </c>
      <c r="K3275" s="358">
        <f t="shared" si="712"/>
        <v>198000000</v>
      </c>
      <c r="L3275" s="358">
        <f t="shared" si="712"/>
        <v>232000000</v>
      </c>
      <c r="M3275" s="789">
        <f t="shared" si="710"/>
        <v>610000000</v>
      </c>
    </row>
    <row r="3276" spans="1:13" ht="37" x14ac:dyDescent="0.45">
      <c r="A3276" s="785">
        <v>230201</v>
      </c>
      <c r="B3276" s="786"/>
      <c r="C3276" s="787"/>
      <c r="D3276" s="787"/>
      <c r="E3276" s="786"/>
      <c r="F3276" s="825" t="s">
        <v>74</v>
      </c>
      <c r="G3276" s="358">
        <f>SUM(G3277:G3281)</f>
        <v>150000000</v>
      </c>
      <c r="H3276" s="358">
        <f>SUM(H3277:H3281)</f>
        <v>105580669.06999999</v>
      </c>
      <c r="I3276" s="358"/>
      <c r="J3276" s="358">
        <f>SUM(J3277:J3281)</f>
        <v>180000000</v>
      </c>
      <c r="K3276" s="358">
        <f>SUM(K3277:K3281)</f>
        <v>198000000</v>
      </c>
      <c r="L3276" s="358">
        <f>SUM(L3277:L3281)</f>
        <v>232000000</v>
      </c>
      <c r="M3276" s="789">
        <f t="shared" si="710"/>
        <v>610000000</v>
      </c>
    </row>
    <row r="3277" spans="1:13" ht="37" x14ac:dyDescent="0.45">
      <c r="A3277" s="790">
        <v>23020102</v>
      </c>
      <c r="B3277" s="786">
        <v>70133</v>
      </c>
      <c r="C3277" s="786"/>
      <c r="D3277" s="787" t="s">
        <v>205</v>
      </c>
      <c r="E3277" s="786">
        <v>50610806</v>
      </c>
      <c r="F3277" s="811" t="s">
        <v>502</v>
      </c>
      <c r="G3277" s="311"/>
      <c r="H3277" s="311"/>
      <c r="I3277" s="311"/>
      <c r="J3277" s="311">
        <v>10000000</v>
      </c>
      <c r="K3277" s="311">
        <v>15000000</v>
      </c>
      <c r="L3277" s="311">
        <v>20000000</v>
      </c>
      <c r="M3277" s="789">
        <f t="shared" si="710"/>
        <v>45000000</v>
      </c>
    </row>
    <row r="3278" spans="1:13" x14ac:dyDescent="0.45">
      <c r="A3278" s="790">
        <v>23020103</v>
      </c>
      <c r="B3278" s="786">
        <v>70133</v>
      </c>
      <c r="C3278" s="786"/>
      <c r="D3278" s="787" t="s">
        <v>205</v>
      </c>
      <c r="E3278" s="786">
        <v>50610806</v>
      </c>
      <c r="F3278" s="811" t="s">
        <v>460</v>
      </c>
      <c r="G3278" s="311"/>
      <c r="H3278" s="311"/>
      <c r="I3278" s="311"/>
      <c r="J3278" s="311">
        <v>5000000</v>
      </c>
      <c r="K3278" s="311">
        <v>10000000</v>
      </c>
      <c r="L3278" s="311"/>
      <c r="M3278" s="789">
        <f t="shared" si="710"/>
        <v>15000000</v>
      </c>
    </row>
    <row r="3279" spans="1:13" ht="37" x14ac:dyDescent="0.45">
      <c r="A3279" s="790">
        <v>23020105</v>
      </c>
      <c r="B3279" s="786">
        <v>70133</v>
      </c>
      <c r="C3279" s="786"/>
      <c r="D3279" s="787" t="s">
        <v>205</v>
      </c>
      <c r="E3279" s="786">
        <v>50610806</v>
      </c>
      <c r="F3279" s="793" t="s">
        <v>395</v>
      </c>
      <c r="G3279" s="311"/>
      <c r="H3279" s="311"/>
      <c r="I3279" s="311"/>
      <c r="J3279" s="311">
        <v>5000000</v>
      </c>
      <c r="K3279" s="311">
        <v>8000000</v>
      </c>
      <c r="L3279" s="311">
        <v>12000000</v>
      </c>
      <c r="M3279" s="789">
        <f t="shared" si="710"/>
        <v>25000000</v>
      </c>
    </row>
    <row r="3280" spans="1:13" x14ac:dyDescent="0.45">
      <c r="A3280" s="790">
        <v>23020114</v>
      </c>
      <c r="B3280" s="786">
        <v>70133</v>
      </c>
      <c r="C3280" s="786"/>
      <c r="D3280" s="787" t="s">
        <v>205</v>
      </c>
      <c r="E3280" s="786">
        <v>50610806</v>
      </c>
      <c r="F3280" s="793" t="s">
        <v>503</v>
      </c>
      <c r="G3280" s="311"/>
      <c r="H3280" s="311"/>
      <c r="I3280" s="311"/>
      <c r="J3280" s="311">
        <v>10000000</v>
      </c>
      <c r="K3280" s="311">
        <v>15000000</v>
      </c>
      <c r="L3280" s="311">
        <v>30000000</v>
      </c>
      <c r="M3280" s="789">
        <f t="shared" si="710"/>
        <v>55000000</v>
      </c>
    </row>
    <row r="3281" spans="1:13" ht="37" x14ac:dyDescent="0.45">
      <c r="A3281" s="790">
        <v>23020118</v>
      </c>
      <c r="B3281" s="786">
        <v>70133</v>
      </c>
      <c r="C3281" s="786"/>
      <c r="D3281" s="787" t="s">
        <v>205</v>
      </c>
      <c r="E3281" s="786">
        <v>50610806</v>
      </c>
      <c r="F3281" s="811" t="s">
        <v>438</v>
      </c>
      <c r="G3281" s="311">
        <v>150000000</v>
      </c>
      <c r="H3281" s="311">
        <v>105580669.06999999</v>
      </c>
      <c r="I3281" s="311"/>
      <c r="J3281" s="311">
        <v>150000000</v>
      </c>
      <c r="K3281" s="311">
        <v>150000000</v>
      </c>
      <c r="L3281" s="311">
        <v>170000000</v>
      </c>
      <c r="M3281" s="789">
        <f t="shared" si="710"/>
        <v>470000000</v>
      </c>
    </row>
    <row r="3282" spans="1:13" x14ac:dyDescent="0.45">
      <c r="A3282" s="785">
        <v>2303</v>
      </c>
      <c r="B3282" s="786"/>
      <c r="C3282" s="787"/>
      <c r="D3282" s="787"/>
      <c r="E3282" s="786"/>
      <c r="F3282" s="825" t="s">
        <v>76</v>
      </c>
      <c r="G3282" s="358">
        <f t="shared" ref="G3282:L3282" si="713">G3283</f>
        <v>17000000</v>
      </c>
      <c r="H3282" s="358">
        <f t="shared" si="713"/>
        <v>0</v>
      </c>
      <c r="I3282" s="358"/>
      <c r="J3282" s="358">
        <f t="shared" si="713"/>
        <v>0</v>
      </c>
      <c r="K3282" s="358">
        <f t="shared" si="713"/>
        <v>57000000</v>
      </c>
      <c r="L3282" s="358">
        <f t="shared" si="713"/>
        <v>86000000</v>
      </c>
      <c r="M3282" s="789">
        <f t="shared" si="710"/>
        <v>143000000</v>
      </c>
    </row>
    <row r="3283" spans="1:13" ht="37" x14ac:dyDescent="0.45">
      <c r="A3283" s="785">
        <v>230301</v>
      </c>
      <c r="B3283" s="786"/>
      <c r="C3283" s="787"/>
      <c r="D3283" s="787"/>
      <c r="E3283" s="786"/>
      <c r="F3283" s="825" t="s">
        <v>77</v>
      </c>
      <c r="G3283" s="358">
        <f>SUM(G3284:G3287)</f>
        <v>17000000</v>
      </c>
      <c r="H3283" s="358">
        <f>SUM(H3284:H3287)</f>
        <v>0</v>
      </c>
      <c r="I3283" s="358"/>
      <c r="J3283" s="358">
        <f>SUM(J3284:J3287)</f>
        <v>0</v>
      </c>
      <c r="K3283" s="358">
        <f>SUM(K3284:K3287)</f>
        <v>57000000</v>
      </c>
      <c r="L3283" s="358">
        <f>SUM(L3284:L3287)</f>
        <v>86000000</v>
      </c>
      <c r="M3283" s="789">
        <f t="shared" si="710"/>
        <v>143000000</v>
      </c>
    </row>
    <row r="3284" spans="1:13" ht="37" x14ac:dyDescent="0.45">
      <c r="A3284" s="790">
        <v>23030104</v>
      </c>
      <c r="B3284" s="786">
        <v>70133</v>
      </c>
      <c r="C3284" s="786"/>
      <c r="D3284" s="787" t="s">
        <v>205</v>
      </c>
      <c r="E3284" s="786">
        <v>50610806</v>
      </c>
      <c r="F3284" s="811" t="s">
        <v>475</v>
      </c>
      <c r="G3284" s="311">
        <v>7000000</v>
      </c>
      <c r="H3284" s="311"/>
      <c r="I3284" s="311"/>
      <c r="J3284" s="311"/>
      <c r="K3284" s="311"/>
      <c r="L3284" s="311"/>
      <c r="M3284" s="789">
        <f t="shared" si="710"/>
        <v>0</v>
      </c>
    </row>
    <row r="3285" spans="1:13" x14ac:dyDescent="0.45">
      <c r="A3285" s="790">
        <v>23030113</v>
      </c>
      <c r="B3285" s="786">
        <v>70133</v>
      </c>
      <c r="C3285" s="786"/>
      <c r="D3285" s="787" t="s">
        <v>205</v>
      </c>
      <c r="E3285" s="786">
        <v>50610806</v>
      </c>
      <c r="F3285" s="811" t="s">
        <v>505</v>
      </c>
      <c r="G3285" s="311">
        <v>10000000</v>
      </c>
      <c r="H3285" s="311"/>
      <c r="I3285" s="311"/>
      <c r="J3285" s="311"/>
      <c r="K3285" s="311">
        <v>50000000</v>
      </c>
      <c r="L3285" s="311">
        <v>50000000</v>
      </c>
      <c r="M3285" s="789">
        <f t="shared" si="710"/>
        <v>100000000</v>
      </c>
    </row>
    <row r="3286" spans="1:13" ht="37" x14ac:dyDescent="0.45">
      <c r="A3286" s="790">
        <v>23030121</v>
      </c>
      <c r="B3286" s="791"/>
      <c r="C3286" s="792"/>
      <c r="D3286" s="792"/>
      <c r="E3286" s="791"/>
      <c r="F3286" s="811" t="s">
        <v>291</v>
      </c>
      <c r="G3286" s="311"/>
      <c r="H3286" s="311"/>
      <c r="I3286" s="311"/>
      <c r="J3286" s="311"/>
      <c r="K3286" s="311"/>
      <c r="L3286" s="311">
        <v>20000000</v>
      </c>
      <c r="M3286" s="789">
        <f t="shared" si="710"/>
        <v>20000000</v>
      </c>
    </row>
    <row r="3287" spans="1:13" x14ac:dyDescent="0.45">
      <c r="A3287" s="790">
        <v>23030124</v>
      </c>
      <c r="B3287" s="791"/>
      <c r="C3287" s="792"/>
      <c r="D3287" s="792"/>
      <c r="E3287" s="791"/>
      <c r="F3287" s="811" t="s">
        <v>396</v>
      </c>
      <c r="G3287" s="311"/>
      <c r="H3287" s="311"/>
      <c r="I3287" s="311"/>
      <c r="J3287" s="311"/>
      <c r="K3287" s="311">
        <v>7000000</v>
      </c>
      <c r="L3287" s="311">
        <v>16000000</v>
      </c>
      <c r="M3287" s="789">
        <f t="shared" si="710"/>
        <v>23000000</v>
      </c>
    </row>
    <row r="3288" spans="1:13" x14ac:dyDescent="0.45">
      <c r="A3288" s="785">
        <v>2305</v>
      </c>
      <c r="B3288" s="786"/>
      <c r="C3288" s="787"/>
      <c r="D3288" s="787"/>
      <c r="E3288" s="786"/>
      <c r="F3288" s="788" t="s">
        <v>79</v>
      </c>
      <c r="G3288" s="362">
        <f t="shared" ref="G3288:L3288" si="714">G3289</f>
        <v>5000000</v>
      </c>
      <c r="H3288" s="362">
        <f t="shared" si="714"/>
        <v>0</v>
      </c>
      <c r="I3288" s="362"/>
      <c r="J3288" s="362">
        <f t="shared" si="714"/>
        <v>5000000</v>
      </c>
      <c r="K3288" s="362">
        <f t="shared" si="714"/>
        <v>10000000</v>
      </c>
      <c r="L3288" s="362">
        <f t="shared" si="714"/>
        <v>20000000</v>
      </c>
      <c r="M3288" s="789">
        <f t="shared" si="710"/>
        <v>35000000</v>
      </c>
    </row>
    <row r="3289" spans="1:13" x14ac:dyDescent="0.45">
      <c r="A3289" s="785">
        <v>230501</v>
      </c>
      <c r="B3289" s="786"/>
      <c r="C3289" s="787"/>
      <c r="D3289" s="787"/>
      <c r="E3289" s="786"/>
      <c r="F3289" s="788" t="s">
        <v>80</v>
      </c>
      <c r="G3289" s="362">
        <f>SUM(G3290:G3290)</f>
        <v>5000000</v>
      </c>
      <c r="H3289" s="362">
        <f>SUM(H3290:H3290)</f>
        <v>0</v>
      </c>
      <c r="I3289" s="362"/>
      <c r="J3289" s="362">
        <f>SUM(J3290:J3290)</f>
        <v>5000000</v>
      </c>
      <c r="K3289" s="362">
        <f>SUM(K3290:K3290)</f>
        <v>10000000</v>
      </c>
      <c r="L3289" s="362">
        <f>SUM(L3290:L3290)</f>
        <v>20000000</v>
      </c>
      <c r="M3289" s="789">
        <f t="shared" si="710"/>
        <v>35000000</v>
      </c>
    </row>
    <row r="3290" spans="1:13" x14ac:dyDescent="0.45">
      <c r="A3290" s="790">
        <v>23050103</v>
      </c>
      <c r="B3290" s="786">
        <v>70133</v>
      </c>
      <c r="C3290" s="786"/>
      <c r="D3290" s="787" t="s">
        <v>205</v>
      </c>
      <c r="E3290" s="786">
        <v>50610806</v>
      </c>
      <c r="F3290" s="793" t="s">
        <v>82</v>
      </c>
      <c r="G3290" s="311">
        <v>5000000</v>
      </c>
      <c r="H3290" s="311"/>
      <c r="I3290" s="311"/>
      <c r="J3290" s="311">
        <v>5000000</v>
      </c>
      <c r="K3290" s="311">
        <v>10000000</v>
      </c>
      <c r="L3290" s="311">
        <v>20000000</v>
      </c>
      <c r="M3290" s="789">
        <f t="shared" si="710"/>
        <v>35000000</v>
      </c>
    </row>
    <row r="3291" spans="1:13" x14ac:dyDescent="0.45">
      <c r="A3291" s="795"/>
      <c r="B3291" s="795"/>
      <c r="C3291" s="795"/>
      <c r="D3291" s="795"/>
      <c r="E3291" s="795"/>
      <c r="F3291" s="785" t="s">
        <v>85</v>
      </c>
      <c r="G3291" s="790"/>
      <c r="H3291" s="809"/>
      <c r="I3291" s="797"/>
      <c r="J3291" s="809"/>
      <c r="K3291" s="809"/>
      <c r="L3291" s="809"/>
      <c r="M3291" s="80">
        <f t="shared" ref="M3291:M3297" si="715">SUM(J3291:L3291)</f>
        <v>0</v>
      </c>
    </row>
    <row r="3292" spans="1:13" x14ac:dyDescent="0.45">
      <c r="A3292" s="799"/>
      <c r="B3292" s="799"/>
      <c r="C3292" s="799"/>
      <c r="D3292" s="799"/>
      <c r="E3292" s="799"/>
      <c r="F3292" s="810"/>
      <c r="G3292" s="811"/>
      <c r="H3292" s="812"/>
      <c r="I3292" s="797"/>
      <c r="J3292" s="812"/>
      <c r="K3292" s="812"/>
      <c r="L3292" s="812"/>
      <c r="M3292" s="80">
        <f t="shared" si="715"/>
        <v>0</v>
      </c>
    </row>
    <row r="3293" spans="1:13" x14ac:dyDescent="0.45">
      <c r="A3293" s="799"/>
      <c r="B3293" s="799"/>
      <c r="C3293" s="799"/>
      <c r="D3293" s="799"/>
      <c r="E3293" s="799"/>
      <c r="F3293" s="800" t="s">
        <v>86</v>
      </c>
      <c r="G3293" s="805">
        <f>SUM(G3214)</f>
        <v>33540193.84</v>
      </c>
      <c r="H3293" s="805">
        <f t="shared" ref="H3293:L3293" si="716">SUM(H3214)</f>
        <v>17704037.719999999</v>
      </c>
      <c r="I3293" s="805">
        <f t="shared" si="716"/>
        <v>0</v>
      </c>
      <c r="J3293" s="805">
        <f t="shared" si="716"/>
        <v>34192125.609999999</v>
      </c>
      <c r="K3293" s="805">
        <f t="shared" si="716"/>
        <v>34192125.609999999</v>
      </c>
      <c r="L3293" s="805">
        <f t="shared" si="716"/>
        <v>34192125.609999999</v>
      </c>
      <c r="M3293" s="80">
        <f t="shared" si="715"/>
        <v>102576376.83</v>
      </c>
    </row>
    <row r="3294" spans="1:13" x14ac:dyDescent="0.45">
      <c r="A3294" s="799"/>
      <c r="B3294" s="799"/>
      <c r="C3294" s="799"/>
      <c r="D3294" s="799"/>
      <c r="E3294" s="799"/>
      <c r="F3294" s="800" t="s">
        <v>87</v>
      </c>
      <c r="G3294" s="805">
        <f>SUM(G3222)</f>
        <v>100000000</v>
      </c>
      <c r="H3294" s="805">
        <f t="shared" ref="H3294:L3294" si="717">SUM(H3222)</f>
        <v>10655500</v>
      </c>
      <c r="I3294" s="805">
        <f t="shared" si="717"/>
        <v>0</v>
      </c>
      <c r="J3294" s="805">
        <f t="shared" si="717"/>
        <v>200000000</v>
      </c>
      <c r="K3294" s="805">
        <f t="shared" si="717"/>
        <v>200000000</v>
      </c>
      <c r="L3294" s="805">
        <f t="shared" si="717"/>
        <v>200000000</v>
      </c>
      <c r="M3294" s="80">
        <f t="shared" si="715"/>
        <v>600000000</v>
      </c>
    </row>
    <row r="3295" spans="1:13" x14ac:dyDescent="0.45">
      <c r="A3295" s="799"/>
      <c r="B3295" s="799"/>
      <c r="C3295" s="799"/>
      <c r="D3295" s="799"/>
      <c r="E3295" s="799"/>
      <c r="F3295" s="800" t="s">
        <v>69</v>
      </c>
      <c r="G3295" s="805">
        <f>SUM(G3264)</f>
        <v>200000000</v>
      </c>
      <c r="H3295" s="805">
        <f t="shared" ref="H3295:L3295" si="718">SUM(H3264)</f>
        <v>107375669.06999999</v>
      </c>
      <c r="I3295" s="805">
        <f t="shared" si="718"/>
        <v>0</v>
      </c>
      <c r="J3295" s="805">
        <f t="shared" si="718"/>
        <v>200000000</v>
      </c>
      <c r="K3295" s="805">
        <f t="shared" si="718"/>
        <v>300000000</v>
      </c>
      <c r="L3295" s="805">
        <f t="shared" si="718"/>
        <v>400000000</v>
      </c>
      <c r="M3295" s="80">
        <f t="shared" si="715"/>
        <v>900000000</v>
      </c>
    </row>
    <row r="3296" spans="1:13" x14ac:dyDescent="0.45">
      <c r="A3296" s="799"/>
      <c r="B3296" s="799"/>
      <c r="C3296" s="799"/>
      <c r="D3296" s="799"/>
      <c r="E3296" s="799"/>
      <c r="F3296" s="800"/>
      <c r="G3296" s="805"/>
      <c r="H3296" s="813"/>
      <c r="I3296" s="805"/>
      <c r="J3296" s="813"/>
      <c r="K3296" s="813"/>
      <c r="L3296" s="813"/>
      <c r="M3296" s="80">
        <f t="shared" si="715"/>
        <v>0</v>
      </c>
    </row>
    <row r="3297" spans="1:13" x14ac:dyDescent="0.45">
      <c r="A3297" s="799"/>
      <c r="B3297" s="799"/>
      <c r="C3297" s="799"/>
      <c r="D3297" s="799"/>
      <c r="E3297" s="799"/>
      <c r="F3297" s="800" t="s">
        <v>88</v>
      </c>
      <c r="G3297" s="807">
        <f t="shared" ref="G3297:L3297" si="719">SUM(G3293:G3295)</f>
        <v>333540193.84000003</v>
      </c>
      <c r="H3297" s="807">
        <f t="shared" si="719"/>
        <v>135735206.78999999</v>
      </c>
      <c r="I3297" s="807">
        <f t="shared" si="719"/>
        <v>0</v>
      </c>
      <c r="J3297" s="807">
        <f t="shared" si="719"/>
        <v>434192125.61000001</v>
      </c>
      <c r="K3297" s="807">
        <f t="shared" si="719"/>
        <v>534192125.61000001</v>
      </c>
      <c r="L3297" s="807">
        <f t="shared" si="719"/>
        <v>634192125.61000001</v>
      </c>
      <c r="M3297" s="80">
        <f t="shared" si="715"/>
        <v>1602576376.8299999</v>
      </c>
    </row>
    <row r="3300" spans="1:13" x14ac:dyDescent="0.45">
      <c r="A3300" s="931" t="s">
        <v>0</v>
      </c>
      <c r="B3300" s="931"/>
      <c r="C3300" s="931"/>
      <c r="D3300" s="931"/>
      <c r="E3300" s="931"/>
      <c r="F3300" s="931"/>
      <c r="G3300" s="931"/>
      <c r="H3300" s="931"/>
      <c r="I3300" s="931"/>
      <c r="J3300" s="931"/>
      <c r="K3300" s="931"/>
      <c r="L3300" s="931"/>
      <c r="M3300" s="931"/>
    </row>
    <row r="3301" spans="1:13" x14ac:dyDescent="0.45">
      <c r="A3301" s="930" t="s">
        <v>1440</v>
      </c>
      <c r="B3301" s="930"/>
      <c r="C3301" s="930"/>
      <c r="D3301" s="930"/>
      <c r="E3301" s="930"/>
      <c r="F3301" s="930"/>
      <c r="G3301" s="930"/>
      <c r="H3301" s="930"/>
      <c r="I3301" s="930"/>
      <c r="J3301" s="930"/>
      <c r="K3301" s="930"/>
      <c r="L3301" s="930"/>
      <c r="M3301" s="930"/>
    </row>
    <row r="3302" spans="1:13" ht="74" x14ac:dyDescent="0.45">
      <c r="A3302" s="781" t="s">
        <v>1</v>
      </c>
      <c r="B3302" s="781"/>
      <c r="C3302" s="781" t="s">
        <v>2</v>
      </c>
      <c r="D3302" s="781" t="s">
        <v>4</v>
      </c>
      <c r="E3302" s="781" t="s">
        <v>5</v>
      </c>
      <c r="F3302" s="783" t="s">
        <v>6</v>
      </c>
      <c r="G3302" s="781" t="s">
        <v>7</v>
      </c>
      <c r="H3302" s="781" t="s">
        <v>8</v>
      </c>
      <c r="I3302" s="781"/>
      <c r="J3302" s="781" t="s">
        <v>9</v>
      </c>
      <c r="K3302" s="781" t="s">
        <v>10</v>
      </c>
      <c r="L3302" s="781" t="s">
        <v>11</v>
      </c>
      <c r="M3302" s="784" t="s">
        <v>12</v>
      </c>
    </row>
    <row r="3303" spans="1:13" x14ac:dyDescent="0.45">
      <c r="A3303" s="790"/>
      <c r="B3303" s="790"/>
      <c r="C3303" s="791"/>
      <c r="D3303" s="792"/>
      <c r="E3303" s="791"/>
      <c r="F3303" s="793"/>
      <c r="G3303" s="311"/>
      <c r="H3303" s="311"/>
      <c r="I3303" s="311"/>
      <c r="J3303" s="311"/>
      <c r="K3303" s="311"/>
      <c r="L3303" s="311"/>
      <c r="M3303" s="81"/>
    </row>
    <row r="3304" spans="1:13" x14ac:dyDescent="0.45">
      <c r="A3304" s="785">
        <v>2</v>
      </c>
      <c r="B3304" s="785"/>
      <c r="C3304" s="786"/>
      <c r="D3304" s="787"/>
      <c r="E3304" s="786"/>
      <c r="F3304" s="788" t="s">
        <v>18</v>
      </c>
      <c r="G3304" s="573">
        <f>G3305+G3314+G3333</f>
        <v>333540193.84000003</v>
      </c>
      <c r="H3304" s="573">
        <f>H3305+H3314+H3333</f>
        <v>30450494.649999999</v>
      </c>
      <c r="I3304" s="573"/>
      <c r="J3304" s="573">
        <f>J3305+J3314+J3333</f>
        <v>435951720.61000001</v>
      </c>
      <c r="K3304" s="573">
        <f>K3305+K3314+K3333</f>
        <v>535950720.61000001</v>
      </c>
      <c r="L3304" s="573">
        <f>L3305+L3314+L3333</f>
        <v>635950720.61000001</v>
      </c>
      <c r="M3304" s="894">
        <f>J3304+K3304+L3304</f>
        <v>1607853161.8299999</v>
      </c>
    </row>
    <row r="3305" spans="1:13" x14ac:dyDescent="0.45">
      <c r="A3305" s="785">
        <v>21</v>
      </c>
      <c r="B3305" s="785"/>
      <c r="C3305" s="786"/>
      <c r="D3305" s="787"/>
      <c r="E3305" s="786"/>
      <c r="F3305" s="788" t="s">
        <v>19</v>
      </c>
      <c r="G3305" s="895">
        <v>33540193.84</v>
      </c>
      <c r="H3305" s="358">
        <v>28950494.649999999</v>
      </c>
      <c r="I3305" s="358"/>
      <c r="J3305" s="358">
        <v>35951720.609999999</v>
      </c>
      <c r="K3305" s="358">
        <v>35950720.609999999</v>
      </c>
      <c r="L3305" s="358">
        <v>35950720.609999999</v>
      </c>
      <c r="M3305" s="894">
        <f>J3305+K3305+L3305</f>
        <v>107853161.83</v>
      </c>
    </row>
    <row r="3306" spans="1:13" x14ac:dyDescent="0.45">
      <c r="A3306" s="785">
        <v>2101</v>
      </c>
      <c r="B3306" s="785"/>
      <c r="C3306" s="786"/>
      <c r="D3306" s="787"/>
      <c r="E3306" s="786"/>
      <c r="F3306" s="788" t="s">
        <v>20</v>
      </c>
      <c r="G3306" s="358">
        <v>24800956.84</v>
      </c>
      <c r="H3306" s="358">
        <v>20211257.649999999</v>
      </c>
      <c r="I3306" s="358"/>
      <c r="J3306" s="358">
        <v>24517021.289999995</v>
      </c>
      <c r="K3306" s="358">
        <v>24516021.289999999</v>
      </c>
      <c r="L3306" s="358">
        <v>24516021.289999999</v>
      </c>
      <c r="M3306" s="789">
        <f t="shared" ref="M3306:M3312" si="720">J3306+K3306+L3306</f>
        <v>73549063.870000005</v>
      </c>
    </row>
    <row r="3307" spans="1:13" x14ac:dyDescent="0.45">
      <c r="A3307" s="785">
        <v>210101</v>
      </c>
      <c r="B3307" s="785"/>
      <c r="C3307" s="786"/>
      <c r="D3307" s="787"/>
      <c r="E3307" s="786"/>
      <c r="F3307" s="788" t="s">
        <v>21</v>
      </c>
      <c r="G3307" s="358">
        <v>24800956.84</v>
      </c>
      <c r="H3307" s="358">
        <v>20211257.649999999</v>
      </c>
      <c r="I3307" s="358"/>
      <c r="J3307" s="358">
        <v>24517021.289999995</v>
      </c>
      <c r="K3307" s="358">
        <v>24517021.289999999</v>
      </c>
      <c r="L3307" s="358">
        <v>24517021.289999999</v>
      </c>
      <c r="M3307" s="789">
        <f t="shared" si="720"/>
        <v>73551063.870000005</v>
      </c>
    </row>
    <row r="3308" spans="1:13" x14ac:dyDescent="0.45">
      <c r="A3308" s="790">
        <v>21010101</v>
      </c>
      <c r="B3308" s="790"/>
      <c r="C3308" s="791"/>
      <c r="D3308" s="792"/>
      <c r="E3308" s="791"/>
      <c r="F3308" s="793" t="s">
        <v>20</v>
      </c>
      <c r="G3308" s="358">
        <v>24800956.84</v>
      </c>
      <c r="H3308" s="311">
        <v>20211257.649999999</v>
      </c>
      <c r="I3308" s="311"/>
      <c r="J3308" s="311">
        <v>24517021.289999995</v>
      </c>
      <c r="K3308" s="358">
        <v>24517021.289999999</v>
      </c>
      <c r="L3308" s="358">
        <v>24517021.289999999</v>
      </c>
      <c r="M3308" s="789">
        <f t="shared" si="720"/>
        <v>73551063.870000005</v>
      </c>
    </row>
    <row r="3309" spans="1:13" x14ac:dyDescent="0.45">
      <c r="A3309" s="785">
        <v>2102</v>
      </c>
      <c r="B3309" s="785"/>
      <c r="C3309" s="786"/>
      <c r="D3309" s="787"/>
      <c r="E3309" s="786"/>
      <c r="F3309" s="788" t="s">
        <v>22</v>
      </c>
      <c r="G3309" s="358">
        <v>8739237</v>
      </c>
      <c r="H3309" s="358">
        <v>8739237</v>
      </c>
      <c r="I3309" s="358"/>
      <c r="J3309" s="358">
        <v>11434699.32</v>
      </c>
      <c r="K3309" s="358">
        <v>11434699.32</v>
      </c>
      <c r="L3309" s="358">
        <v>11434699.32</v>
      </c>
      <c r="M3309" s="789">
        <f t="shared" si="720"/>
        <v>34304097.960000001</v>
      </c>
    </row>
    <row r="3310" spans="1:13" x14ac:dyDescent="0.45">
      <c r="A3310" s="785">
        <v>210201</v>
      </c>
      <c r="B3310" s="785"/>
      <c r="C3310" s="786"/>
      <c r="D3310" s="787"/>
      <c r="E3310" s="786"/>
      <c r="F3310" s="788" t="s">
        <v>23</v>
      </c>
      <c r="G3310" s="358">
        <v>8739237</v>
      </c>
      <c r="H3310" s="358">
        <v>8739237</v>
      </c>
      <c r="I3310" s="358"/>
      <c r="J3310" s="358">
        <v>11434699.32</v>
      </c>
      <c r="K3310" s="358">
        <v>11434699.32</v>
      </c>
      <c r="L3310" s="358">
        <v>11434699.32</v>
      </c>
      <c r="M3310" s="789">
        <f t="shared" si="720"/>
        <v>34304097.960000001</v>
      </c>
    </row>
    <row r="3311" spans="1:13" x14ac:dyDescent="0.45">
      <c r="A3311" s="790">
        <v>21020101</v>
      </c>
      <c r="B3311" s="790"/>
      <c r="C3311" s="791"/>
      <c r="D3311" s="792"/>
      <c r="E3311" s="791"/>
      <c r="F3311" s="793" t="s">
        <v>24</v>
      </c>
      <c r="G3311" s="311">
        <v>7914876</v>
      </c>
      <c r="H3311" s="311">
        <v>7914876</v>
      </c>
      <c r="I3311" s="311"/>
      <c r="J3311" s="311">
        <v>10640338.32</v>
      </c>
      <c r="K3311" s="311">
        <v>10640338.32</v>
      </c>
      <c r="L3311" s="311">
        <v>10640338.32</v>
      </c>
      <c r="M3311" s="789">
        <f t="shared" si="720"/>
        <v>31921014.960000001</v>
      </c>
    </row>
    <row r="3312" spans="1:13" x14ac:dyDescent="0.45">
      <c r="A3312" s="790">
        <v>21020102</v>
      </c>
      <c r="B3312" s="790"/>
      <c r="C3312" s="791"/>
      <c r="D3312" s="792"/>
      <c r="E3312" s="791"/>
      <c r="F3312" s="793" t="s">
        <v>25</v>
      </c>
      <c r="G3312" s="311">
        <v>824361</v>
      </c>
      <c r="H3312" s="311">
        <v>824361</v>
      </c>
      <c r="I3312" s="311"/>
      <c r="J3312" s="311">
        <v>794361</v>
      </c>
      <c r="K3312" s="311">
        <v>794361</v>
      </c>
      <c r="L3312" s="311">
        <v>794361</v>
      </c>
      <c r="M3312" s="789">
        <f t="shared" si="720"/>
        <v>2383083</v>
      </c>
    </row>
    <row r="3313" spans="1:13" x14ac:dyDescent="0.45">
      <c r="A3313" s="785">
        <v>22</v>
      </c>
      <c r="B3313" s="785"/>
      <c r="C3313" s="786"/>
      <c r="D3313" s="787"/>
      <c r="E3313" s="786"/>
      <c r="F3313" s="788" t="s">
        <v>26</v>
      </c>
      <c r="G3313" s="358"/>
      <c r="H3313" s="358"/>
      <c r="I3313" s="358"/>
      <c r="J3313" s="358"/>
      <c r="K3313" s="358"/>
      <c r="L3313" s="358"/>
      <c r="M3313" s="789"/>
    </row>
    <row r="3314" spans="1:13" x14ac:dyDescent="0.45">
      <c r="A3314" s="785">
        <v>2202</v>
      </c>
      <c r="B3314" s="785"/>
      <c r="C3314" s="786"/>
      <c r="D3314" s="787"/>
      <c r="E3314" s="786"/>
      <c r="F3314" s="788" t="s">
        <v>27</v>
      </c>
      <c r="G3314" s="358">
        <f>G3315+G3317+G3319+G3326</f>
        <v>100000000</v>
      </c>
      <c r="H3314" s="358">
        <f>H3315+H3317+H3319+H3324+H3326</f>
        <v>0</v>
      </c>
      <c r="I3314" s="358"/>
      <c r="J3314" s="358">
        <v>200000000</v>
      </c>
      <c r="K3314" s="358">
        <v>200000000</v>
      </c>
      <c r="L3314" s="358">
        <v>200000000</v>
      </c>
      <c r="M3314" s="789">
        <f>J3314+K3314+L3314</f>
        <v>600000000</v>
      </c>
    </row>
    <row r="3315" spans="1:13" x14ac:dyDescent="0.45">
      <c r="A3315" s="785">
        <v>220201</v>
      </c>
      <c r="B3315" s="785"/>
      <c r="C3315" s="786"/>
      <c r="D3315" s="787"/>
      <c r="E3315" s="786"/>
      <c r="F3315" s="788" t="s">
        <v>28</v>
      </c>
      <c r="G3315" s="358">
        <v>10000000</v>
      </c>
      <c r="H3315" s="358">
        <f>SUM(H3316:H3316)</f>
        <v>0</v>
      </c>
      <c r="I3315" s="358"/>
      <c r="J3315" s="358">
        <v>11000000</v>
      </c>
      <c r="K3315" s="358">
        <v>10000000</v>
      </c>
      <c r="L3315" s="358">
        <v>10000000</v>
      </c>
      <c r="M3315" s="789" t="s">
        <v>1441</v>
      </c>
    </row>
    <row r="3316" spans="1:13" x14ac:dyDescent="0.45">
      <c r="A3316" s="790">
        <v>22020101</v>
      </c>
      <c r="B3316" s="790"/>
      <c r="C3316" s="791"/>
      <c r="D3316" s="792"/>
      <c r="E3316" s="791"/>
      <c r="F3316" s="793" t="s">
        <v>29</v>
      </c>
      <c r="G3316" s="311">
        <v>10000000</v>
      </c>
      <c r="H3316" s="311"/>
      <c r="I3316" s="311"/>
      <c r="J3316" s="358">
        <v>11000000</v>
      </c>
      <c r="K3316" s="358">
        <v>10000000</v>
      </c>
      <c r="L3316" s="358">
        <v>10000000</v>
      </c>
      <c r="M3316" s="789">
        <f t="shared" ref="M3316:M3361" si="721">J3316+K3316+L3316</f>
        <v>31000000</v>
      </c>
    </row>
    <row r="3317" spans="1:13" x14ac:dyDescent="0.45">
      <c r="A3317" s="785">
        <v>220203</v>
      </c>
      <c r="B3317" s="785"/>
      <c r="C3317" s="786"/>
      <c r="D3317" s="787"/>
      <c r="E3317" s="786"/>
      <c r="F3317" s="788" t="s">
        <v>37</v>
      </c>
      <c r="G3317" s="358">
        <v>4000000</v>
      </c>
      <c r="H3317" s="358">
        <f>SUM(H3318:H3318)</f>
        <v>0</v>
      </c>
      <c r="I3317" s="358"/>
      <c r="J3317" s="358">
        <v>5000000</v>
      </c>
      <c r="K3317" s="358">
        <v>6000000</v>
      </c>
      <c r="L3317" s="358">
        <v>6000000</v>
      </c>
      <c r="M3317" s="789">
        <f t="shared" si="721"/>
        <v>17000000</v>
      </c>
    </row>
    <row r="3318" spans="1:13" ht="37" x14ac:dyDescent="0.45">
      <c r="A3318" s="790">
        <v>22020301</v>
      </c>
      <c r="B3318" s="790"/>
      <c r="C3318" s="791"/>
      <c r="D3318" s="792"/>
      <c r="E3318" s="791"/>
      <c r="F3318" s="793" t="s">
        <v>38</v>
      </c>
      <c r="G3318" s="358">
        <v>4000000</v>
      </c>
      <c r="H3318" s="311"/>
      <c r="I3318" s="311"/>
      <c r="J3318" s="358">
        <v>5000000</v>
      </c>
      <c r="K3318" s="358">
        <v>6000000</v>
      </c>
      <c r="L3318" s="358">
        <v>6000000</v>
      </c>
      <c r="M3318" s="789">
        <f t="shared" si="721"/>
        <v>17000000</v>
      </c>
    </row>
    <row r="3319" spans="1:13" x14ac:dyDescent="0.45">
      <c r="A3319" s="785">
        <v>220204</v>
      </c>
      <c r="B3319" s="785"/>
      <c r="C3319" s="786"/>
      <c r="D3319" s="787"/>
      <c r="E3319" s="786"/>
      <c r="F3319" s="788" t="s">
        <v>42</v>
      </c>
      <c r="G3319" s="358">
        <v>15000000</v>
      </c>
      <c r="H3319" s="358">
        <f>SUM(H3320:H3323)</f>
        <v>0</v>
      </c>
      <c r="I3319" s="358"/>
      <c r="J3319" s="358">
        <v>20000000</v>
      </c>
      <c r="K3319" s="358">
        <v>20000000</v>
      </c>
      <c r="L3319" s="358">
        <v>20000000</v>
      </c>
      <c r="M3319" s="789">
        <f t="shared" si="721"/>
        <v>60000000</v>
      </c>
    </row>
    <row r="3320" spans="1:13" x14ac:dyDescent="0.45">
      <c r="A3320" s="790">
        <v>22020402</v>
      </c>
      <c r="B3320" s="790"/>
      <c r="C3320" s="791"/>
      <c r="D3320" s="792"/>
      <c r="E3320" s="791"/>
      <c r="F3320" s="793" t="s">
        <v>44</v>
      </c>
      <c r="G3320" s="311">
        <v>3000000</v>
      </c>
      <c r="H3320" s="311"/>
      <c r="I3320" s="311"/>
      <c r="J3320" s="311">
        <v>5000000</v>
      </c>
      <c r="K3320" s="311">
        <v>5000000</v>
      </c>
      <c r="L3320" s="311">
        <v>5000000</v>
      </c>
      <c r="M3320" s="789">
        <f t="shared" si="721"/>
        <v>15000000</v>
      </c>
    </row>
    <row r="3321" spans="1:13" ht="37" x14ac:dyDescent="0.45">
      <c r="A3321" s="790">
        <v>22020403</v>
      </c>
      <c r="B3321" s="790"/>
      <c r="C3321" s="791"/>
      <c r="D3321" s="792"/>
      <c r="E3321" s="791"/>
      <c r="F3321" s="793" t="s">
        <v>45</v>
      </c>
      <c r="G3321" s="311">
        <v>5000000</v>
      </c>
      <c r="H3321" s="311"/>
      <c r="I3321" s="311"/>
      <c r="J3321" s="311">
        <v>5000000</v>
      </c>
      <c r="K3321" s="311">
        <v>5000000</v>
      </c>
      <c r="L3321" s="311">
        <v>5000000</v>
      </c>
      <c r="M3321" s="789">
        <f t="shared" si="721"/>
        <v>15000000</v>
      </c>
    </row>
    <row r="3322" spans="1:13" x14ac:dyDescent="0.45">
      <c r="A3322" s="790">
        <v>22020404</v>
      </c>
      <c r="B3322" s="790"/>
      <c r="C3322" s="791"/>
      <c r="D3322" s="792"/>
      <c r="E3322" s="791"/>
      <c r="F3322" s="793" t="s">
        <v>46</v>
      </c>
      <c r="G3322" s="311">
        <v>4000000</v>
      </c>
      <c r="H3322" s="311"/>
      <c r="I3322" s="311"/>
      <c r="J3322" s="311">
        <v>5000000</v>
      </c>
      <c r="K3322" s="311">
        <v>5000000</v>
      </c>
      <c r="L3322" s="311">
        <v>5000000</v>
      </c>
      <c r="M3322" s="789">
        <f t="shared" si="721"/>
        <v>15000000</v>
      </c>
    </row>
    <row r="3323" spans="1:13" x14ac:dyDescent="0.45">
      <c r="A3323" s="790">
        <v>22020405</v>
      </c>
      <c r="B3323" s="790"/>
      <c r="C3323" s="791"/>
      <c r="D3323" s="792"/>
      <c r="E3323" s="791"/>
      <c r="F3323" s="793" t="s">
        <v>47</v>
      </c>
      <c r="G3323" s="311">
        <v>3000000</v>
      </c>
      <c r="H3323" s="311"/>
      <c r="I3323" s="311"/>
      <c r="J3323" s="311">
        <v>5000000</v>
      </c>
      <c r="K3323" s="311">
        <v>5000000</v>
      </c>
      <c r="L3323" s="311">
        <v>5000000</v>
      </c>
      <c r="M3323" s="789">
        <f t="shared" si="721"/>
        <v>15000000</v>
      </c>
    </row>
    <row r="3324" spans="1:13" x14ac:dyDescent="0.45">
      <c r="A3324" s="785">
        <v>220206</v>
      </c>
      <c r="B3324" s="785"/>
      <c r="C3324" s="786"/>
      <c r="D3324" s="787"/>
      <c r="E3324" s="786"/>
      <c r="F3324" s="788" t="s">
        <v>51</v>
      </c>
      <c r="G3324" s="358">
        <f>SUM(G3325:G3325)</f>
        <v>0</v>
      </c>
      <c r="H3324" s="358">
        <f>SUM(H3325:H3325)</f>
        <v>0</v>
      </c>
      <c r="I3324" s="358"/>
      <c r="J3324" s="358">
        <f>SUM(J3325:J3325)</f>
        <v>70000000</v>
      </c>
      <c r="K3324" s="358">
        <f>SUM(K3325:K3325)</f>
        <v>50000000</v>
      </c>
      <c r="L3324" s="358">
        <f>SUM(L3325:L3325)</f>
        <v>50000000</v>
      </c>
      <c r="M3324" s="789">
        <f t="shared" si="721"/>
        <v>170000000</v>
      </c>
    </row>
    <row r="3325" spans="1:13" x14ac:dyDescent="0.45">
      <c r="A3325" s="790">
        <v>22020605</v>
      </c>
      <c r="B3325" s="790"/>
      <c r="C3325" s="791"/>
      <c r="D3325" s="792"/>
      <c r="E3325" s="791"/>
      <c r="F3325" s="793" t="s">
        <v>53</v>
      </c>
      <c r="G3325" s="311"/>
      <c r="H3325" s="311"/>
      <c r="I3325" s="311"/>
      <c r="J3325" s="407">
        <v>70000000</v>
      </c>
      <c r="K3325" s="311">
        <v>50000000</v>
      </c>
      <c r="L3325" s="311">
        <v>50000000</v>
      </c>
      <c r="M3325" s="789">
        <f t="shared" si="721"/>
        <v>170000000</v>
      </c>
    </row>
    <row r="3326" spans="1:13" x14ac:dyDescent="0.45">
      <c r="A3326" s="785">
        <v>220210</v>
      </c>
      <c r="B3326" s="785"/>
      <c r="C3326" s="786"/>
      <c r="D3326" s="787"/>
      <c r="E3326" s="786"/>
      <c r="F3326" s="788" t="s">
        <v>57</v>
      </c>
      <c r="G3326" s="358">
        <f>G3328+G3329+G3330+G3331</f>
        <v>71000000</v>
      </c>
      <c r="H3326" s="358"/>
      <c r="I3326" s="358"/>
      <c r="J3326" s="358">
        <f>SUM(J3327:J3332)</f>
        <v>94000000</v>
      </c>
      <c r="K3326" s="358">
        <f>SUM(K3328:K3332)</f>
        <v>79000000</v>
      </c>
      <c r="L3326" s="358">
        <f>SUM(L3328:L3332)</f>
        <v>79000000</v>
      </c>
      <c r="M3326" s="789">
        <f t="shared" si="721"/>
        <v>252000000</v>
      </c>
    </row>
    <row r="3327" spans="1:13" x14ac:dyDescent="0.45">
      <c r="A3327" s="790">
        <v>22021007</v>
      </c>
      <c r="B3327" s="785"/>
      <c r="C3327" s="786"/>
      <c r="D3327" s="787"/>
      <c r="E3327" s="786"/>
      <c r="F3327" s="793" t="s">
        <v>1686</v>
      </c>
      <c r="H3327" s="358"/>
      <c r="I3327" s="358"/>
      <c r="J3327" s="407">
        <v>23000000</v>
      </c>
      <c r="K3327" s="358"/>
      <c r="L3327" s="358"/>
      <c r="M3327" s="789"/>
    </row>
    <row r="3328" spans="1:13" ht="37" x14ac:dyDescent="0.45">
      <c r="A3328" s="790">
        <v>22021014</v>
      </c>
      <c r="B3328" s="790"/>
      <c r="C3328" s="791"/>
      <c r="D3328" s="792"/>
      <c r="E3328" s="791"/>
      <c r="F3328" s="793" t="s">
        <v>224</v>
      </c>
      <c r="G3328" s="311">
        <v>500000</v>
      </c>
      <c r="H3328" s="311"/>
      <c r="I3328" s="311"/>
      <c r="J3328" s="311">
        <v>1000000</v>
      </c>
      <c r="K3328" s="311">
        <v>1000000</v>
      </c>
      <c r="L3328" s="311">
        <v>1000000</v>
      </c>
      <c r="M3328" s="789">
        <f t="shared" si="721"/>
        <v>3000000</v>
      </c>
    </row>
    <row r="3329" spans="1:13" x14ac:dyDescent="0.45">
      <c r="A3329" s="790">
        <v>22021024</v>
      </c>
      <c r="B3329" s="790"/>
      <c r="C3329" s="791"/>
      <c r="D3329" s="792"/>
      <c r="E3329" s="791"/>
      <c r="F3329" s="793" t="s">
        <v>65</v>
      </c>
      <c r="G3329" s="311">
        <v>11500000</v>
      </c>
      <c r="H3329" s="311"/>
      <c r="I3329" s="311"/>
      <c r="J3329" s="311">
        <v>6000000</v>
      </c>
      <c r="K3329" s="311">
        <v>12000000</v>
      </c>
      <c r="L3329" s="311">
        <v>12000000</v>
      </c>
      <c r="M3329" s="789">
        <f t="shared" si="721"/>
        <v>30000000</v>
      </c>
    </row>
    <row r="3330" spans="1:13" x14ac:dyDescent="0.45">
      <c r="A3330" s="790">
        <v>22021026</v>
      </c>
      <c r="B3330" s="790"/>
      <c r="C3330" s="791"/>
      <c r="D3330" s="792"/>
      <c r="E3330" s="791"/>
      <c r="F3330" s="793" t="s">
        <v>66</v>
      </c>
      <c r="G3330" s="311">
        <v>34000000</v>
      </c>
      <c r="H3330" s="311"/>
      <c r="I3330" s="311"/>
      <c r="J3330" s="311">
        <v>35000000</v>
      </c>
      <c r="K3330" s="311">
        <v>35000000</v>
      </c>
      <c r="L3330" s="311">
        <v>35000000</v>
      </c>
      <c r="M3330" s="789">
        <f t="shared" si="721"/>
        <v>105000000</v>
      </c>
    </row>
    <row r="3331" spans="1:13" x14ac:dyDescent="0.45">
      <c r="A3331" s="790">
        <v>22021028</v>
      </c>
      <c r="B3331" s="790"/>
      <c r="C3331" s="791"/>
      <c r="D3331" s="792"/>
      <c r="E3331" s="791"/>
      <c r="F3331" s="793" t="s">
        <v>386</v>
      </c>
      <c r="G3331" s="311">
        <v>25000000</v>
      </c>
      <c r="H3331" s="311"/>
      <c r="I3331" s="311"/>
      <c r="J3331" s="311">
        <v>28000000</v>
      </c>
      <c r="K3331" s="311">
        <v>30000000</v>
      </c>
      <c r="L3331" s="311">
        <v>30000000</v>
      </c>
      <c r="M3331" s="789">
        <f t="shared" si="721"/>
        <v>88000000</v>
      </c>
    </row>
    <row r="3332" spans="1:13" x14ac:dyDescent="0.45">
      <c r="A3332" s="790">
        <v>22021038</v>
      </c>
      <c r="B3332" s="790"/>
      <c r="C3332" s="791"/>
      <c r="D3332" s="792"/>
      <c r="E3332" s="791"/>
      <c r="F3332" s="793" t="s">
        <v>228</v>
      </c>
      <c r="G3332" s="311"/>
      <c r="H3332" s="311"/>
      <c r="I3332" s="311"/>
      <c r="J3332" s="311">
        <v>1000000</v>
      </c>
      <c r="K3332" s="311">
        <v>1000000</v>
      </c>
      <c r="L3332" s="311">
        <v>1000000</v>
      </c>
      <c r="M3332" s="789">
        <f t="shared" si="721"/>
        <v>3000000</v>
      </c>
    </row>
    <row r="3333" spans="1:13" x14ac:dyDescent="0.45">
      <c r="A3333" s="785">
        <v>23</v>
      </c>
      <c r="B3333" s="785"/>
      <c r="C3333" s="786"/>
      <c r="D3333" s="787"/>
      <c r="E3333" s="786"/>
      <c r="F3333" s="788" t="s">
        <v>69</v>
      </c>
      <c r="G3333" s="358">
        <f>G3334+G3349+G3356+G3359</f>
        <v>200000000</v>
      </c>
      <c r="H3333" s="358">
        <f>H3334+H3349+H3355+H3358</f>
        <v>1500000</v>
      </c>
      <c r="I3333" s="358"/>
      <c r="J3333" s="358">
        <f>J3334+J3349+J3355+J3358</f>
        <v>200000000</v>
      </c>
      <c r="K3333" s="358">
        <f>K3334+K3349+K3355+K3358</f>
        <v>300000000</v>
      </c>
      <c r="L3333" s="358">
        <f>L3334+L3349+L3355+L3358</f>
        <v>400000000</v>
      </c>
      <c r="M3333" s="789">
        <f t="shared" si="721"/>
        <v>900000000</v>
      </c>
    </row>
    <row r="3334" spans="1:13" x14ac:dyDescent="0.45">
      <c r="A3334" s="785">
        <v>2301</v>
      </c>
      <c r="B3334" s="785"/>
      <c r="C3334" s="786"/>
      <c r="D3334" s="787"/>
      <c r="E3334" s="786"/>
      <c r="F3334" s="788" t="s">
        <v>70</v>
      </c>
      <c r="G3334" s="358">
        <f>G3335</f>
        <v>135000000</v>
      </c>
      <c r="H3334" s="358">
        <f t="shared" ref="H3334:L3334" si="722">H3335</f>
        <v>1500000</v>
      </c>
      <c r="I3334" s="358"/>
      <c r="J3334" s="358">
        <f t="shared" si="722"/>
        <v>139000000</v>
      </c>
      <c r="K3334" s="358">
        <f t="shared" si="722"/>
        <v>212000000</v>
      </c>
      <c r="L3334" s="358">
        <f t="shared" si="722"/>
        <v>292000000</v>
      </c>
      <c r="M3334" s="789">
        <f t="shared" si="721"/>
        <v>643000000</v>
      </c>
    </row>
    <row r="3335" spans="1:13" x14ac:dyDescent="0.45">
      <c r="A3335" s="785">
        <v>230101</v>
      </c>
      <c r="B3335" s="785"/>
      <c r="C3335" s="786"/>
      <c r="D3335" s="787"/>
      <c r="E3335" s="786"/>
      <c r="F3335" s="788" t="s">
        <v>71</v>
      </c>
      <c r="G3335" s="358">
        <f>G3336+G3337+G3338+G3339+G3340+G3341+G3342+G3343+G3344+G3346</f>
        <v>135000000</v>
      </c>
      <c r="H3335" s="358">
        <f>SUM(H3336:H3348)</f>
        <v>1500000</v>
      </c>
      <c r="I3335" s="358"/>
      <c r="J3335" s="358">
        <f>SUM(J3336:J3348)</f>
        <v>139000000</v>
      </c>
      <c r="K3335" s="358">
        <f>SUM(K3336:K3348)</f>
        <v>212000000</v>
      </c>
      <c r="L3335" s="358">
        <f>SUM(L3336:L3348)</f>
        <v>292000000</v>
      </c>
      <c r="M3335" s="789">
        <f t="shared" si="721"/>
        <v>643000000</v>
      </c>
    </row>
    <row r="3336" spans="1:13" x14ac:dyDescent="0.45">
      <c r="A3336" s="790">
        <v>23010105</v>
      </c>
      <c r="B3336" s="790"/>
      <c r="C3336" s="791"/>
      <c r="D3336" s="792"/>
      <c r="E3336" s="791"/>
      <c r="F3336" s="793" t="s">
        <v>231</v>
      </c>
      <c r="G3336" s="311">
        <v>20000000</v>
      </c>
      <c r="H3336" s="311"/>
      <c r="I3336" s="311"/>
      <c r="J3336" s="311">
        <v>20000000</v>
      </c>
      <c r="K3336" s="311">
        <v>25000000</v>
      </c>
      <c r="L3336" s="311">
        <v>35000000</v>
      </c>
      <c r="M3336" s="789">
        <f t="shared" si="721"/>
        <v>80000000</v>
      </c>
    </row>
    <row r="3337" spans="1:13" x14ac:dyDescent="0.45">
      <c r="A3337" s="790">
        <v>23010109</v>
      </c>
      <c r="B3337" s="790"/>
      <c r="C3337" s="791"/>
      <c r="D3337" s="792"/>
      <c r="E3337" s="791"/>
      <c r="F3337" s="793" t="s">
        <v>575</v>
      </c>
      <c r="G3337" s="311">
        <v>30000000</v>
      </c>
      <c r="H3337" s="311"/>
      <c r="I3337" s="311"/>
      <c r="J3337" s="311">
        <v>34000000</v>
      </c>
      <c r="K3337" s="311">
        <v>40000000</v>
      </c>
      <c r="L3337" s="311">
        <v>42000000</v>
      </c>
      <c r="M3337" s="789">
        <f t="shared" si="721"/>
        <v>116000000</v>
      </c>
    </row>
    <row r="3338" spans="1:13" ht="37" x14ac:dyDescent="0.45">
      <c r="A3338" s="790">
        <v>23010112</v>
      </c>
      <c r="B3338" s="790"/>
      <c r="C3338" s="791"/>
      <c r="D3338" s="792"/>
      <c r="E3338" s="791"/>
      <c r="F3338" s="793" t="s">
        <v>232</v>
      </c>
      <c r="G3338" s="311">
        <v>4000000</v>
      </c>
      <c r="H3338" s="311"/>
      <c r="I3338" s="311"/>
      <c r="J3338" s="311">
        <v>10000000</v>
      </c>
      <c r="K3338" s="311">
        <v>11000000</v>
      </c>
      <c r="L3338" s="311">
        <v>30000000</v>
      </c>
      <c r="M3338" s="789">
        <f t="shared" si="721"/>
        <v>51000000</v>
      </c>
    </row>
    <row r="3339" spans="1:13" x14ac:dyDescent="0.45">
      <c r="A3339" s="790">
        <v>23010113</v>
      </c>
      <c r="B3339" s="790"/>
      <c r="C3339" s="791"/>
      <c r="D3339" s="792"/>
      <c r="E3339" s="791"/>
      <c r="F3339" s="793" t="s">
        <v>233</v>
      </c>
      <c r="G3339" s="311">
        <v>15000000</v>
      </c>
      <c r="H3339" s="311"/>
      <c r="I3339" s="311"/>
      <c r="J3339" s="311">
        <v>4000000</v>
      </c>
      <c r="K3339" s="311">
        <v>12000000</v>
      </c>
      <c r="L3339" s="311">
        <v>15000000</v>
      </c>
      <c r="M3339" s="789">
        <f t="shared" si="721"/>
        <v>31000000</v>
      </c>
    </row>
    <row r="3340" spans="1:13" x14ac:dyDescent="0.45">
      <c r="A3340" s="790">
        <v>23010114</v>
      </c>
      <c r="B3340" s="790"/>
      <c r="C3340" s="791"/>
      <c r="D3340" s="792"/>
      <c r="E3340" s="791"/>
      <c r="F3340" s="793" t="s">
        <v>234</v>
      </c>
      <c r="G3340" s="311">
        <v>15000000</v>
      </c>
      <c r="H3340" s="311"/>
      <c r="I3340" s="311"/>
      <c r="J3340" s="311">
        <v>5000000</v>
      </c>
      <c r="K3340" s="311">
        <v>12000000</v>
      </c>
      <c r="L3340" s="311">
        <v>15000000</v>
      </c>
      <c r="M3340" s="789">
        <f t="shared" si="721"/>
        <v>32000000</v>
      </c>
    </row>
    <row r="3341" spans="1:13" x14ac:dyDescent="0.45">
      <c r="A3341" s="790">
        <v>23010115</v>
      </c>
      <c r="B3341" s="790"/>
      <c r="C3341" s="791"/>
      <c r="D3341" s="792"/>
      <c r="E3341" s="791"/>
      <c r="F3341" s="793" t="s">
        <v>235</v>
      </c>
      <c r="G3341" s="311">
        <v>5000000</v>
      </c>
      <c r="H3341" s="311">
        <v>1500000</v>
      </c>
      <c r="I3341" s="311"/>
      <c r="J3341" s="311">
        <v>5000000</v>
      </c>
      <c r="K3341" s="311">
        <v>10000000</v>
      </c>
      <c r="L3341" s="311">
        <v>10000000</v>
      </c>
      <c r="M3341" s="789">
        <f t="shared" si="721"/>
        <v>25000000</v>
      </c>
    </row>
    <row r="3342" spans="1:13" x14ac:dyDescent="0.45">
      <c r="A3342" s="790">
        <v>23010119</v>
      </c>
      <c r="B3342" s="790"/>
      <c r="C3342" s="791"/>
      <c r="D3342" s="792"/>
      <c r="E3342" s="791"/>
      <c r="F3342" s="793" t="s">
        <v>286</v>
      </c>
      <c r="G3342" s="311">
        <v>37000000</v>
      </c>
      <c r="H3342" s="311"/>
      <c r="I3342" s="311"/>
      <c r="J3342" s="311">
        <v>30000000</v>
      </c>
      <c r="K3342" s="311">
        <v>37000000</v>
      </c>
      <c r="L3342" s="311">
        <v>50000000</v>
      </c>
      <c r="M3342" s="789">
        <f t="shared" si="721"/>
        <v>117000000</v>
      </c>
    </row>
    <row r="3343" spans="1:13" ht="37" x14ac:dyDescent="0.45">
      <c r="A3343" s="790">
        <v>23010120</v>
      </c>
      <c r="B3343" s="790"/>
      <c r="C3343" s="791"/>
      <c r="D3343" s="792"/>
      <c r="E3343" s="791"/>
      <c r="F3343" s="793" t="s">
        <v>956</v>
      </c>
      <c r="G3343" s="311">
        <v>2000000</v>
      </c>
      <c r="H3343" s="311"/>
      <c r="I3343" s="311"/>
      <c r="J3343" s="311">
        <v>5000000</v>
      </c>
      <c r="K3343" s="311">
        <v>10000000</v>
      </c>
      <c r="L3343" s="311">
        <v>5000000</v>
      </c>
      <c r="M3343" s="789">
        <f t="shared" si="721"/>
        <v>20000000</v>
      </c>
    </row>
    <row r="3344" spans="1:13" x14ac:dyDescent="0.45">
      <c r="A3344" s="790">
        <v>23010121</v>
      </c>
      <c r="B3344" s="790"/>
      <c r="C3344" s="791"/>
      <c r="D3344" s="792"/>
      <c r="E3344" s="791"/>
      <c r="F3344" s="793" t="s">
        <v>1031</v>
      </c>
      <c r="G3344" s="311">
        <v>5000000</v>
      </c>
      <c r="H3344" s="311"/>
      <c r="I3344" s="311"/>
      <c r="J3344" s="311">
        <v>9000000</v>
      </c>
      <c r="K3344" s="311">
        <v>20000000</v>
      </c>
      <c r="L3344" s="311">
        <v>25000000</v>
      </c>
      <c r="M3344" s="789">
        <f t="shared" si="721"/>
        <v>54000000</v>
      </c>
    </row>
    <row r="3345" spans="1:13" x14ac:dyDescent="0.45">
      <c r="A3345" s="790">
        <v>23010122</v>
      </c>
      <c r="B3345" s="790"/>
      <c r="C3345" s="791"/>
      <c r="D3345" s="792"/>
      <c r="E3345" s="791"/>
      <c r="F3345" s="793" t="s">
        <v>493</v>
      </c>
      <c r="G3345" s="311"/>
      <c r="H3345" s="311"/>
      <c r="I3345" s="311"/>
      <c r="J3345" s="311"/>
      <c r="K3345" s="311"/>
      <c r="L3345" s="311"/>
      <c r="M3345" s="789">
        <f t="shared" si="721"/>
        <v>0</v>
      </c>
    </row>
    <row r="3346" spans="1:13" x14ac:dyDescent="0.45">
      <c r="A3346" s="790">
        <v>23010123</v>
      </c>
      <c r="B3346" s="790"/>
      <c r="C3346" s="791"/>
      <c r="D3346" s="792"/>
      <c r="E3346" s="791"/>
      <c r="F3346" s="793" t="s">
        <v>288</v>
      </c>
      <c r="G3346" s="311">
        <v>2000000</v>
      </c>
      <c r="H3346" s="311"/>
      <c r="I3346" s="311"/>
      <c r="J3346" s="311">
        <v>2000000</v>
      </c>
      <c r="K3346" s="311">
        <v>10000000</v>
      </c>
      <c r="L3346" s="311">
        <v>10000000</v>
      </c>
      <c r="M3346" s="789">
        <f t="shared" si="721"/>
        <v>22000000</v>
      </c>
    </row>
    <row r="3347" spans="1:13" x14ac:dyDescent="0.45">
      <c r="A3347" s="790">
        <v>23010127</v>
      </c>
      <c r="B3347" s="790"/>
      <c r="C3347" s="791"/>
      <c r="D3347" s="792"/>
      <c r="E3347" s="791"/>
      <c r="F3347" s="793" t="s">
        <v>72</v>
      </c>
      <c r="G3347" s="311"/>
      <c r="H3347" s="311"/>
      <c r="I3347" s="311"/>
      <c r="J3347" s="311">
        <v>5000000</v>
      </c>
      <c r="K3347" s="311">
        <v>15000000</v>
      </c>
      <c r="L3347" s="311">
        <v>30000000</v>
      </c>
      <c r="M3347" s="789">
        <f t="shared" si="721"/>
        <v>50000000</v>
      </c>
    </row>
    <row r="3348" spans="1:13" x14ac:dyDescent="0.45">
      <c r="A3348" s="790">
        <v>23010140</v>
      </c>
      <c r="B3348" s="790"/>
      <c r="C3348" s="791"/>
      <c r="D3348" s="792"/>
      <c r="E3348" s="791"/>
      <c r="F3348" s="811" t="s">
        <v>394</v>
      </c>
      <c r="G3348" s="311"/>
      <c r="H3348" s="311"/>
      <c r="I3348" s="311"/>
      <c r="J3348" s="311">
        <v>10000000</v>
      </c>
      <c r="K3348" s="311">
        <v>10000000</v>
      </c>
      <c r="L3348" s="311">
        <v>25000000</v>
      </c>
      <c r="M3348" s="789">
        <f t="shared" si="721"/>
        <v>45000000</v>
      </c>
    </row>
    <row r="3349" spans="1:13" x14ac:dyDescent="0.45">
      <c r="A3349" s="785">
        <v>2302</v>
      </c>
      <c r="B3349" s="785"/>
      <c r="C3349" s="786"/>
      <c r="D3349" s="787"/>
      <c r="E3349" s="786"/>
      <c r="F3349" s="825" t="s">
        <v>73</v>
      </c>
      <c r="G3349" s="358">
        <f>G3350</f>
        <v>45000000</v>
      </c>
      <c r="H3349" s="358">
        <f t="shared" ref="H3349:L3349" si="723">H3350</f>
        <v>0</v>
      </c>
      <c r="I3349" s="358"/>
      <c r="J3349" s="358">
        <f t="shared" si="723"/>
        <v>50000000</v>
      </c>
      <c r="K3349" s="358">
        <f t="shared" si="723"/>
        <v>66000000</v>
      </c>
      <c r="L3349" s="358">
        <f t="shared" si="723"/>
        <v>75000000</v>
      </c>
      <c r="M3349" s="789">
        <f t="shared" si="721"/>
        <v>191000000</v>
      </c>
    </row>
    <row r="3350" spans="1:13" ht="37" x14ac:dyDescent="0.45">
      <c r="A3350" s="785">
        <v>230201</v>
      </c>
      <c r="B3350" s="785"/>
      <c r="C3350" s="786"/>
      <c r="D3350" s="787"/>
      <c r="E3350" s="786"/>
      <c r="F3350" s="825" t="s">
        <v>74</v>
      </c>
      <c r="G3350" s="358">
        <f>G3351+G3352+G3353</f>
        <v>45000000</v>
      </c>
      <c r="H3350" s="358">
        <f>SUM(H3351:H3354)</f>
        <v>0</v>
      </c>
      <c r="I3350" s="358"/>
      <c r="J3350" s="358">
        <f>SUM(J3351:J3354)</f>
        <v>50000000</v>
      </c>
      <c r="K3350" s="358">
        <f>SUM(K3351:K3354)</f>
        <v>66000000</v>
      </c>
      <c r="L3350" s="358">
        <f>SUM(L3351:L3354)</f>
        <v>75000000</v>
      </c>
      <c r="M3350" s="789">
        <f t="shared" si="721"/>
        <v>191000000</v>
      </c>
    </row>
    <row r="3351" spans="1:13" ht="37" x14ac:dyDescent="0.45">
      <c r="A3351" s="790">
        <v>23020102</v>
      </c>
      <c r="B3351" s="790"/>
      <c r="C3351" s="791"/>
      <c r="D3351" s="792"/>
      <c r="E3351" s="791"/>
      <c r="F3351" s="811" t="s">
        <v>502</v>
      </c>
      <c r="G3351" s="311">
        <v>5000000</v>
      </c>
      <c r="H3351" s="311"/>
      <c r="I3351" s="311"/>
      <c r="J3351" s="311">
        <v>10000000</v>
      </c>
      <c r="K3351" s="311">
        <v>12000000</v>
      </c>
      <c r="L3351" s="311">
        <v>15000000</v>
      </c>
      <c r="M3351" s="789">
        <f t="shared" si="721"/>
        <v>37000000</v>
      </c>
    </row>
    <row r="3352" spans="1:13" x14ac:dyDescent="0.45">
      <c r="A3352" s="790">
        <v>23020103</v>
      </c>
      <c r="B3352" s="790"/>
      <c r="C3352" s="791"/>
      <c r="D3352" s="792"/>
      <c r="E3352" s="791"/>
      <c r="F3352" s="811" t="s">
        <v>460</v>
      </c>
      <c r="G3352" s="311">
        <v>10000000</v>
      </c>
      <c r="H3352" s="311"/>
      <c r="I3352" s="311"/>
      <c r="J3352" s="311">
        <v>10000000</v>
      </c>
      <c r="K3352" s="311">
        <v>12000000</v>
      </c>
      <c r="L3352" s="311">
        <v>15000000</v>
      </c>
      <c r="M3352" s="789">
        <f t="shared" si="721"/>
        <v>37000000</v>
      </c>
    </row>
    <row r="3353" spans="1:13" ht="37" x14ac:dyDescent="0.45">
      <c r="A3353" s="790">
        <v>23020105</v>
      </c>
      <c r="B3353" s="790"/>
      <c r="C3353" s="791"/>
      <c r="D3353" s="792"/>
      <c r="E3353" s="791"/>
      <c r="F3353" s="793" t="s">
        <v>395</v>
      </c>
      <c r="G3353" s="311">
        <v>30000000</v>
      </c>
      <c r="H3353" s="311"/>
      <c r="I3353" s="311"/>
      <c r="J3353" s="311">
        <v>25000000</v>
      </c>
      <c r="K3353" s="311">
        <v>32000000</v>
      </c>
      <c r="L3353" s="311">
        <v>35000000</v>
      </c>
      <c r="M3353" s="789">
        <f t="shared" si="721"/>
        <v>92000000</v>
      </c>
    </row>
    <row r="3354" spans="1:13" ht="37" x14ac:dyDescent="0.45">
      <c r="A3354" s="790">
        <v>23020118</v>
      </c>
      <c r="B3354" s="790"/>
      <c r="C3354" s="791"/>
      <c r="D3354" s="792"/>
      <c r="E3354" s="791"/>
      <c r="F3354" s="811" t="s">
        <v>438</v>
      </c>
      <c r="G3354" s="311"/>
      <c r="H3354" s="311"/>
      <c r="I3354" s="311"/>
      <c r="J3354" s="311">
        <v>5000000</v>
      </c>
      <c r="K3354" s="311">
        <v>10000000</v>
      </c>
      <c r="L3354" s="311">
        <v>10000000</v>
      </c>
      <c r="M3354" s="789">
        <f t="shared" si="721"/>
        <v>25000000</v>
      </c>
    </row>
    <row r="3355" spans="1:13" x14ac:dyDescent="0.45">
      <c r="A3355" s="785">
        <v>2303</v>
      </c>
      <c r="B3355" s="785"/>
      <c r="C3355" s="786"/>
      <c r="D3355" s="787"/>
      <c r="E3355" s="786"/>
      <c r="F3355" s="825" t="s">
        <v>76</v>
      </c>
      <c r="G3355" s="358">
        <v>15000000</v>
      </c>
      <c r="H3355" s="358">
        <f t="shared" ref="H3355:L3355" si="724">H3356</f>
        <v>0</v>
      </c>
      <c r="I3355" s="358"/>
      <c r="J3355" s="358">
        <f t="shared" si="724"/>
        <v>5000000</v>
      </c>
      <c r="K3355" s="358">
        <f t="shared" si="724"/>
        <v>10000000</v>
      </c>
      <c r="L3355" s="358">
        <f t="shared" si="724"/>
        <v>15000000</v>
      </c>
      <c r="M3355" s="789">
        <f t="shared" si="721"/>
        <v>30000000</v>
      </c>
    </row>
    <row r="3356" spans="1:13" ht="37" x14ac:dyDescent="0.45">
      <c r="A3356" s="785">
        <v>230301</v>
      </c>
      <c r="B3356" s="785"/>
      <c r="C3356" s="786"/>
      <c r="D3356" s="787"/>
      <c r="E3356" s="786"/>
      <c r="F3356" s="825" t="s">
        <v>77</v>
      </c>
      <c r="G3356" s="358">
        <f>G3357</f>
        <v>15000000</v>
      </c>
      <c r="H3356" s="358">
        <f>SUM(H3357:H3357)</f>
        <v>0</v>
      </c>
      <c r="I3356" s="358"/>
      <c r="J3356" s="358">
        <f>SUM(J3357:J3357)</f>
        <v>5000000</v>
      </c>
      <c r="K3356" s="358">
        <v>10000000</v>
      </c>
      <c r="L3356" s="358">
        <v>15000000</v>
      </c>
      <c r="M3356" s="789">
        <f t="shared" si="721"/>
        <v>30000000</v>
      </c>
    </row>
    <row r="3357" spans="1:13" ht="37" x14ac:dyDescent="0.45">
      <c r="A3357" s="790">
        <v>23030101</v>
      </c>
      <c r="B3357" s="790"/>
      <c r="C3357" s="791"/>
      <c r="D3357" s="792"/>
      <c r="E3357" s="791"/>
      <c r="F3357" s="811" t="s">
        <v>504</v>
      </c>
      <c r="G3357" s="358">
        <v>15000000</v>
      </c>
      <c r="H3357" s="311"/>
      <c r="I3357" s="311"/>
      <c r="J3357" s="311">
        <v>5000000</v>
      </c>
      <c r="K3357" s="311">
        <v>10000000</v>
      </c>
      <c r="L3357" s="311">
        <v>15000000</v>
      </c>
      <c r="M3357" s="789">
        <f t="shared" si="721"/>
        <v>30000000</v>
      </c>
    </row>
    <row r="3358" spans="1:13" x14ac:dyDescent="0.45">
      <c r="A3358" s="785">
        <v>2305</v>
      </c>
      <c r="B3358" s="785"/>
      <c r="C3358" s="786"/>
      <c r="D3358" s="787"/>
      <c r="E3358" s="786"/>
      <c r="F3358" s="788" t="s">
        <v>79</v>
      </c>
      <c r="G3358" s="362">
        <v>5000000</v>
      </c>
      <c r="H3358" s="362">
        <f t="shared" ref="H3358:L3358" si="725">H3359</f>
        <v>0</v>
      </c>
      <c r="I3358" s="362"/>
      <c r="J3358" s="362">
        <f t="shared" si="725"/>
        <v>6000000</v>
      </c>
      <c r="K3358" s="362">
        <f t="shared" si="725"/>
        <v>12000000</v>
      </c>
      <c r="L3358" s="362">
        <f t="shared" si="725"/>
        <v>18000000</v>
      </c>
      <c r="M3358" s="789">
        <f t="shared" si="721"/>
        <v>36000000</v>
      </c>
    </row>
    <row r="3359" spans="1:13" x14ac:dyDescent="0.45">
      <c r="A3359" s="785">
        <v>230501</v>
      </c>
      <c r="B3359" s="785"/>
      <c r="C3359" s="786"/>
      <c r="D3359" s="787"/>
      <c r="E3359" s="786"/>
      <c r="F3359" s="788" t="s">
        <v>80</v>
      </c>
      <c r="G3359" s="362">
        <f>G3360+G3361</f>
        <v>5000000</v>
      </c>
      <c r="H3359" s="362"/>
      <c r="I3359" s="362"/>
      <c r="J3359" s="362">
        <f>SUM(J3360:J3361)</f>
        <v>6000000</v>
      </c>
      <c r="K3359" s="362">
        <f>SUM(K3360:K3361)</f>
        <v>12000000</v>
      </c>
      <c r="L3359" s="362">
        <f>SUM(L3360:L3361)</f>
        <v>18000000</v>
      </c>
      <c r="M3359" s="789">
        <f t="shared" si="721"/>
        <v>36000000</v>
      </c>
    </row>
    <row r="3360" spans="1:13" x14ac:dyDescent="0.45">
      <c r="A3360" s="790">
        <v>23050103</v>
      </c>
      <c r="B3360" s="790"/>
      <c r="C3360" s="791"/>
      <c r="D3360" s="792"/>
      <c r="E3360" s="791"/>
      <c r="F3360" s="793" t="s">
        <v>82</v>
      </c>
      <c r="G3360" s="311">
        <v>4000000</v>
      </c>
      <c r="H3360" s="311"/>
      <c r="I3360" s="311"/>
      <c r="J3360" s="311">
        <v>5000000</v>
      </c>
      <c r="K3360" s="311">
        <v>10000000</v>
      </c>
      <c r="L3360" s="311">
        <v>15000000</v>
      </c>
      <c r="M3360" s="789">
        <f t="shared" si="721"/>
        <v>30000000</v>
      </c>
    </row>
    <row r="3361" spans="1:13" x14ac:dyDescent="0.45">
      <c r="A3361" s="790">
        <v>23050104</v>
      </c>
      <c r="B3361" s="790"/>
      <c r="C3361" s="791"/>
      <c r="D3361" s="792"/>
      <c r="E3361" s="791"/>
      <c r="F3361" s="793" t="s">
        <v>83</v>
      </c>
      <c r="G3361" s="311">
        <v>1000000</v>
      </c>
      <c r="H3361" s="311"/>
      <c r="I3361" s="311"/>
      <c r="J3361" s="311">
        <v>1000000</v>
      </c>
      <c r="K3361" s="311">
        <v>2000000</v>
      </c>
      <c r="L3361" s="311">
        <v>3000000</v>
      </c>
      <c r="M3361" s="789">
        <f t="shared" si="721"/>
        <v>6000000</v>
      </c>
    </row>
    <row r="3362" spans="1:13" x14ac:dyDescent="0.45">
      <c r="C3362" s="830"/>
      <c r="D3362" s="831"/>
      <c r="E3362" s="830"/>
      <c r="G3362" s="421"/>
      <c r="H3362" s="421"/>
      <c r="I3362" s="421"/>
      <c r="J3362" s="421"/>
      <c r="K3362" s="421"/>
      <c r="L3362" s="421"/>
      <c r="M3362" s="833"/>
    </row>
    <row r="3363" spans="1:13" x14ac:dyDescent="0.45">
      <c r="F3363" s="817" t="s">
        <v>85</v>
      </c>
    </row>
    <row r="3364" spans="1:13" x14ac:dyDescent="0.45">
      <c r="F3364" s="810" t="s">
        <v>86</v>
      </c>
      <c r="G3364" s="819">
        <f t="shared" ref="G3364:L3364" si="726">SUM(G3305)</f>
        <v>33540193.84</v>
      </c>
      <c r="H3364" s="819">
        <f t="shared" si="726"/>
        <v>28950494.649999999</v>
      </c>
      <c r="I3364" s="819">
        <f t="shared" si="726"/>
        <v>0</v>
      </c>
      <c r="J3364" s="819">
        <f t="shared" si="726"/>
        <v>35951720.609999999</v>
      </c>
      <c r="K3364" s="819">
        <f t="shared" si="726"/>
        <v>35950720.609999999</v>
      </c>
      <c r="L3364" s="819">
        <f t="shared" si="726"/>
        <v>35950720.609999999</v>
      </c>
      <c r="M3364" s="820">
        <f>M3300</f>
        <v>0</v>
      </c>
    </row>
    <row r="3365" spans="1:13" x14ac:dyDescent="0.45">
      <c r="F3365" s="810" t="s">
        <v>87</v>
      </c>
      <c r="G3365" s="819">
        <f t="shared" ref="G3365:L3365" si="727">SUM(G3314)</f>
        <v>100000000</v>
      </c>
      <c r="H3365" s="819">
        <f t="shared" si="727"/>
        <v>0</v>
      </c>
      <c r="I3365" s="819">
        <f t="shared" si="727"/>
        <v>0</v>
      </c>
      <c r="J3365" s="819">
        <f t="shared" si="727"/>
        <v>200000000</v>
      </c>
      <c r="K3365" s="819">
        <f t="shared" si="727"/>
        <v>200000000</v>
      </c>
      <c r="L3365" s="819">
        <f t="shared" si="727"/>
        <v>200000000</v>
      </c>
      <c r="M3365" s="820">
        <f>M3309</f>
        <v>34304097.960000001</v>
      </c>
    </row>
    <row r="3366" spans="1:13" x14ac:dyDescent="0.45">
      <c r="F3366" s="810" t="s">
        <v>69</v>
      </c>
      <c r="G3366" s="819">
        <f>SUM(G3333)</f>
        <v>200000000</v>
      </c>
      <c r="H3366" s="819">
        <f t="shared" ref="H3366:L3366" si="728">SUM(H3333)</f>
        <v>1500000</v>
      </c>
      <c r="I3366" s="819">
        <f t="shared" si="728"/>
        <v>0</v>
      </c>
      <c r="J3366" s="819">
        <f t="shared" si="728"/>
        <v>200000000</v>
      </c>
      <c r="K3366" s="819">
        <f t="shared" si="728"/>
        <v>300000000</v>
      </c>
      <c r="L3366" s="819">
        <f t="shared" si="728"/>
        <v>400000000</v>
      </c>
      <c r="M3366" s="820">
        <f t="shared" ref="M3366" si="729">M3339</f>
        <v>31000000</v>
      </c>
    </row>
    <row r="3367" spans="1:13" x14ac:dyDescent="0.45">
      <c r="F3367" s="810"/>
      <c r="G3367" s="797"/>
      <c r="H3367" s="797"/>
      <c r="I3367" s="797"/>
      <c r="J3367" s="797"/>
      <c r="K3367" s="797"/>
      <c r="L3367" s="797"/>
      <c r="M3367" s="821"/>
    </row>
    <row r="3368" spans="1:13" x14ac:dyDescent="0.45">
      <c r="F3368" s="810" t="s">
        <v>88</v>
      </c>
      <c r="G3368" s="822">
        <f>SUM(G3364:G3367)</f>
        <v>333540193.84000003</v>
      </c>
      <c r="H3368" s="822">
        <f t="shared" ref="H3368:M3368" si="730">SUM(H3364:H3367)</f>
        <v>30450494.649999999</v>
      </c>
      <c r="I3368" s="822">
        <f t="shared" si="730"/>
        <v>0</v>
      </c>
      <c r="J3368" s="822">
        <f t="shared" si="730"/>
        <v>435951720.61000001</v>
      </c>
      <c r="K3368" s="822">
        <f t="shared" si="730"/>
        <v>535950720.61000001</v>
      </c>
      <c r="L3368" s="822">
        <f t="shared" si="730"/>
        <v>635950720.61000001</v>
      </c>
      <c r="M3368" s="823">
        <f t="shared" si="730"/>
        <v>65304097.960000001</v>
      </c>
    </row>
    <row r="3371" spans="1:13" x14ac:dyDescent="0.45">
      <c r="A3371" s="931" t="s">
        <v>0</v>
      </c>
      <c r="B3371" s="931"/>
      <c r="C3371" s="931"/>
      <c r="D3371" s="931"/>
      <c r="E3371" s="931"/>
      <c r="F3371" s="931"/>
      <c r="G3371" s="931"/>
      <c r="H3371" s="931"/>
      <c r="I3371" s="931"/>
      <c r="J3371" s="931"/>
      <c r="K3371" s="931"/>
      <c r="L3371" s="931"/>
      <c r="M3371" s="931"/>
    </row>
    <row r="3372" spans="1:13" x14ac:dyDescent="0.45">
      <c r="A3372" s="930" t="s">
        <v>1442</v>
      </c>
      <c r="B3372" s="930"/>
      <c r="C3372" s="930"/>
      <c r="D3372" s="930"/>
      <c r="E3372" s="930"/>
      <c r="F3372" s="930"/>
      <c r="G3372" s="930"/>
      <c r="H3372" s="930"/>
      <c r="I3372" s="930"/>
      <c r="J3372" s="930"/>
      <c r="K3372" s="930"/>
      <c r="L3372" s="930"/>
      <c r="M3372" s="930"/>
    </row>
    <row r="3373" spans="1:13" ht="74" x14ac:dyDescent="0.45">
      <c r="A3373" s="781" t="s">
        <v>1</v>
      </c>
      <c r="B3373" s="781" t="s">
        <v>2</v>
      </c>
      <c r="C3373" s="781" t="s">
        <v>3</v>
      </c>
      <c r="D3373" s="781" t="s">
        <v>4</v>
      </c>
      <c r="E3373" s="781" t="s">
        <v>5</v>
      </c>
      <c r="F3373" s="783" t="s">
        <v>6</v>
      </c>
      <c r="G3373" s="781" t="s">
        <v>7</v>
      </c>
      <c r="H3373" s="781" t="s">
        <v>8</v>
      </c>
      <c r="I3373" s="781"/>
      <c r="J3373" s="781" t="s">
        <v>9</v>
      </c>
      <c r="K3373" s="781" t="s">
        <v>10</v>
      </c>
      <c r="L3373" s="781" t="s">
        <v>11</v>
      </c>
      <c r="M3373" s="784" t="s">
        <v>12</v>
      </c>
    </row>
    <row r="3374" spans="1:13" x14ac:dyDescent="0.45">
      <c r="A3374" s="790"/>
      <c r="B3374" s="791"/>
      <c r="C3374" s="792"/>
      <c r="D3374" s="792"/>
      <c r="E3374" s="791"/>
      <c r="F3374" s="793"/>
      <c r="G3374" s="311"/>
      <c r="H3374" s="311"/>
      <c r="I3374" s="311"/>
      <c r="J3374" s="311"/>
      <c r="K3374" s="311"/>
      <c r="L3374" s="311"/>
      <c r="M3374" s="81"/>
    </row>
    <row r="3375" spans="1:13" x14ac:dyDescent="0.45">
      <c r="A3375" s="785">
        <v>2</v>
      </c>
      <c r="B3375" s="786"/>
      <c r="C3375" s="787"/>
      <c r="D3375" s="787"/>
      <c r="E3375" s="786"/>
      <c r="F3375" s="788" t="s">
        <v>18</v>
      </c>
      <c r="G3375" s="358">
        <f>G3376+G3385+G3411</f>
        <v>341924250.15999997</v>
      </c>
      <c r="H3375" s="358">
        <f>H3376+H3385+H3411</f>
        <v>97526834.799999997</v>
      </c>
      <c r="I3375" s="358"/>
      <c r="J3375" s="358">
        <f>J3376+J3385+J3411</f>
        <v>433602933.11000001</v>
      </c>
      <c r="K3375" s="358">
        <f>K3376+K3385+K3411</f>
        <v>533602933.11000001</v>
      </c>
      <c r="L3375" s="358">
        <f>L3376+L3385+L3411</f>
        <v>633602933.11000001</v>
      </c>
      <c r="M3375" s="789">
        <f>J3375+K3375+L3375</f>
        <v>1600808799.3299999</v>
      </c>
    </row>
    <row r="3376" spans="1:13" x14ac:dyDescent="0.45">
      <c r="A3376" s="785">
        <v>21</v>
      </c>
      <c r="B3376" s="786"/>
      <c r="C3376" s="787"/>
      <c r="D3376" s="787"/>
      <c r="E3376" s="786"/>
      <c r="F3376" s="788" t="s">
        <v>19</v>
      </c>
      <c r="G3376" s="358">
        <v>41924250.159999996</v>
      </c>
      <c r="H3376" s="358">
        <v>23664334.800000001</v>
      </c>
      <c r="I3376" s="358">
        <v>0</v>
      </c>
      <c r="J3376" s="358">
        <v>33602933.109999999</v>
      </c>
      <c r="K3376" s="358">
        <v>33602933.109999999</v>
      </c>
      <c r="L3376" s="358">
        <v>33602933.109999999</v>
      </c>
      <c r="M3376" s="789">
        <f t="shared" ref="M3376:M3409" si="731">J3376+K3376+L3376</f>
        <v>100808799.33</v>
      </c>
    </row>
    <row r="3377" spans="1:13" x14ac:dyDescent="0.45">
      <c r="A3377" s="785">
        <v>2101</v>
      </c>
      <c r="B3377" s="786"/>
      <c r="C3377" s="787"/>
      <c r="D3377" s="787"/>
      <c r="E3377" s="786"/>
      <c r="F3377" s="788" t="s">
        <v>20</v>
      </c>
      <c r="G3377" s="358">
        <v>30579550.84</v>
      </c>
      <c r="H3377" s="358">
        <v>23664334.800000001</v>
      </c>
      <c r="I3377" s="358"/>
      <c r="J3377" s="358">
        <v>22258233.789999999</v>
      </c>
      <c r="K3377" s="358">
        <v>22258233.789999999</v>
      </c>
      <c r="L3377" s="358">
        <v>22258233.789999999</v>
      </c>
      <c r="M3377" s="789">
        <f t="shared" si="731"/>
        <v>66774701.369999997</v>
      </c>
    </row>
    <row r="3378" spans="1:13" x14ac:dyDescent="0.45">
      <c r="A3378" s="785">
        <v>210101</v>
      </c>
      <c r="B3378" s="786"/>
      <c r="C3378" s="787"/>
      <c r="D3378" s="787"/>
      <c r="E3378" s="786"/>
      <c r="F3378" s="788" t="s">
        <v>21</v>
      </c>
      <c r="G3378" s="358">
        <v>30579550.84</v>
      </c>
      <c r="H3378" s="358">
        <v>23664334.800000001</v>
      </c>
      <c r="I3378" s="358">
        <v>0</v>
      </c>
      <c r="J3378" s="358">
        <v>22258233.789999999</v>
      </c>
      <c r="K3378" s="358">
        <v>22258233.789999999</v>
      </c>
      <c r="L3378" s="358">
        <v>22258233.789999999</v>
      </c>
      <c r="M3378" s="789">
        <f t="shared" si="731"/>
        <v>66774701.369999997</v>
      </c>
    </row>
    <row r="3379" spans="1:13" x14ac:dyDescent="0.45">
      <c r="A3379" s="790">
        <v>21010101</v>
      </c>
      <c r="B3379" s="791"/>
      <c r="C3379" s="792"/>
      <c r="D3379" s="792"/>
      <c r="E3379" s="791"/>
      <c r="F3379" s="793" t="s">
        <v>20</v>
      </c>
      <c r="G3379" s="311">
        <v>30579550.84</v>
      </c>
      <c r="H3379" s="311">
        <v>23664334.800000001</v>
      </c>
      <c r="I3379" s="311"/>
      <c r="J3379" s="311">
        <v>22258233.789999999</v>
      </c>
      <c r="K3379" s="311">
        <v>22258233.789999999</v>
      </c>
      <c r="L3379" s="311">
        <v>22258233.789999999</v>
      </c>
      <c r="M3379" s="789">
        <f t="shared" si="731"/>
        <v>66774701.369999997</v>
      </c>
    </row>
    <row r="3380" spans="1:13" x14ac:dyDescent="0.45">
      <c r="A3380" s="785">
        <v>2102</v>
      </c>
      <c r="B3380" s="786"/>
      <c r="C3380" s="787"/>
      <c r="D3380" s="787"/>
      <c r="E3380" s="786"/>
      <c r="F3380" s="788" t="s">
        <v>22</v>
      </c>
      <c r="G3380" s="358">
        <v>11344699.32</v>
      </c>
      <c r="H3380" s="358">
        <v>0</v>
      </c>
      <c r="I3380" s="358">
        <v>0</v>
      </c>
      <c r="J3380" s="358">
        <v>11344699.32</v>
      </c>
      <c r="K3380" s="358">
        <v>11344699.32</v>
      </c>
      <c r="L3380" s="358">
        <v>11344699.32</v>
      </c>
      <c r="M3380" s="789">
        <f t="shared" si="731"/>
        <v>34034097.960000001</v>
      </c>
    </row>
    <row r="3381" spans="1:13" x14ac:dyDescent="0.45">
      <c r="A3381" s="785">
        <v>210201</v>
      </c>
      <c r="B3381" s="786"/>
      <c r="C3381" s="787"/>
      <c r="D3381" s="787"/>
      <c r="E3381" s="786"/>
      <c r="F3381" s="788" t="s">
        <v>23</v>
      </c>
      <c r="G3381" s="358">
        <v>11344699.32</v>
      </c>
      <c r="H3381" s="358">
        <v>0</v>
      </c>
      <c r="I3381" s="358">
        <v>0</v>
      </c>
      <c r="J3381" s="358">
        <v>11344699.32</v>
      </c>
      <c r="K3381" s="358">
        <v>11344699.32</v>
      </c>
      <c r="L3381" s="358">
        <v>11344699.32</v>
      </c>
      <c r="M3381" s="789">
        <f t="shared" si="731"/>
        <v>34034097.960000001</v>
      </c>
    </row>
    <row r="3382" spans="1:13" x14ac:dyDescent="0.45">
      <c r="A3382" s="790">
        <v>21020101</v>
      </c>
      <c r="B3382" s="791"/>
      <c r="C3382" s="792"/>
      <c r="D3382" s="792"/>
      <c r="E3382" s="791"/>
      <c r="F3382" s="793" t="s">
        <v>24</v>
      </c>
      <c r="G3382" s="311">
        <v>10640338.32</v>
      </c>
      <c r="H3382" s="311"/>
      <c r="I3382" s="311"/>
      <c r="J3382" s="311">
        <v>10640338.32</v>
      </c>
      <c r="K3382" s="311">
        <v>10640338.32</v>
      </c>
      <c r="L3382" s="311">
        <v>10640338.32</v>
      </c>
      <c r="M3382" s="789">
        <f t="shared" si="731"/>
        <v>31921014.960000001</v>
      </c>
    </row>
    <row r="3383" spans="1:13" x14ac:dyDescent="0.45">
      <c r="A3383" s="790">
        <v>21020102</v>
      </c>
      <c r="B3383" s="791"/>
      <c r="C3383" s="792"/>
      <c r="D3383" s="792"/>
      <c r="E3383" s="791"/>
      <c r="F3383" s="793" t="s">
        <v>25</v>
      </c>
      <c r="G3383" s="311">
        <v>704361</v>
      </c>
      <c r="H3383" s="311"/>
      <c r="I3383" s="311"/>
      <c r="J3383" s="311">
        <v>704361</v>
      </c>
      <c r="K3383" s="311">
        <v>704361</v>
      </c>
      <c r="L3383" s="311">
        <v>704361</v>
      </c>
      <c r="M3383" s="789">
        <f t="shared" si="731"/>
        <v>2113083</v>
      </c>
    </row>
    <row r="3384" spans="1:13" x14ac:dyDescent="0.45">
      <c r="A3384" s="785">
        <v>22</v>
      </c>
      <c r="B3384" s="786"/>
      <c r="C3384" s="787"/>
      <c r="D3384" s="787"/>
      <c r="E3384" s="786"/>
      <c r="F3384" s="788" t="s">
        <v>26</v>
      </c>
      <c r="G3384" s="358"/>
      <c r="H3384" s="358"/>
      <c r="I3384" s="358"/>
      <c r="J3384" s="358"/>
      <c r="K3384" s="358"/>
      <c r="L3384" s="358"/>
      <c r="M3384" s="789">
        <f t="shared" si="731"/>
        <v>0</v>
      </c>
    </row>
    <row r="3385" spans="1:13" x14ac:dyDescent="0.45">
      <c r="A3385" s="785">
        <v>2202</v>
      </c>
      <c r="B3385" s="786"/>
      <c r="C3385" s="787"/>
      <c r="D3385" s="787"/>
      <c r="E3385" s="786"/>
      <c r="F3385" s="788" t="s">
        <v>27</v>
      </c>
      <c r="G3385" s="358">
        <f>G3386+G3389+G3392+G3394+G3399+G3401+G3403+G3405</f>
        <v>100000000</v>
      </c>
      <c r="H3385" s="358">
        <f t="shared" ref="H3385:L3385" si="732">H3386+H3389+H3392+H3394+H3399+H3401+H3403+H3405</f>
        <v>72302500</v>
      </c>
      <c r="I3385" s="358">
        <f t="shared" si="732"/>
        <v>0</v>
      </c>
      <c r="J3385" s="358">
        <f t="shared" si="732"/>
        <v>200000000</v>
      </c>
      <c r="K3385" s="358">
        <f t="shared" si="732"/>
        <v>200000000</v>
      </c>
      <c r="L3385" s="358">
        <f t="shared" si="732"/>
        <v>200000000</v>
      </c>
      <c r="M3385" s="789">
        <f t="shared" si="731"/>
        <v>600000000</v>
      </c>
    </row>
    <row r="3386" spans="1:13" x14ac:dyDescent="0.45">
      <c r="A3386" s="785">
        <v>220201</v>
      </c>
      <c r="B3386" s="786"/>
      <c r="C3386" s="787"/>
      <c r="D3386" s="787"/>
      <c r="E3386" s="786"/>
      <c r="F3386" s="788" t="s">
        <v>28</v>
      </c>
      <c r="G3386" s="358">
        <f>SUM(G3387:G3388)</f>
        <v>2000000</v>
      </c>
      <c r="H3386" s="358">
        <f>SUM(H3387:H3388)</f>
        <v>1950000</v>
      </c>
      <c r="I3386" s="358"/>
      <c r="J3386" s="358">
        <f>SUM(J3387:J3388)</f>
        <v>8000000</v>
      </c>
      <c r="K3386" s="358">
        <f>SUM(K3387:K3388)</f>
        <v>8000000</v>
      </c>
      <c r="L3386" s="358">
        <f>SUM(L3387:L3388)</f>
        <v>8000000</v>
      </c>
      <c r="M3386" s="789">
        <f t="shared" si="731"/>
        <v>24000000</v>
      </c>
    </row>
    <row r="3387" spans="1:13" x14ac:dyDescent="0.45">
      <c r="A3387" s="790">
        <v>22020101</v>
      </c>
      <c r="B3387" s="791">
        <v>70133</v>
      </c>
      <c r="C3387" s="792"/>
      <c r="D3387" s="792" t="s">
        <v>205</v>
      </c>
      <c r="E3387" s="791">
        <v>506301801</v>
      </c>
      <c r="F3387" s="793" t="s">
        <v>29</v>
      </c>
      <c r="G3387" s="311"/>
      <c r="H3387" s="311"/>
      <c r="I3387" s="311"/>
      <c r="J3387" s="311">
        <v>5000000</v>
      </c>
      <c r="K3387" s="311">
        <v>5000000</v>
      </c>
      <c r="L3387" s="311">
        <v>5000000</v>
      </c>
      <c r="M3387" s="789">
        <f t="shared" si="731"/>
        <v>15000000</v>
      </c>
    </row>
    <row r="3388" spans="1:13" x14ac:dyDescent="0.45">
      <c r="A3388" s="790">
        <v>22020102</v>
      </c>
      <c r="B3388" s="791">
        <v>70133</v>
      </c>
      <c r="C3388" s="792"/>
      <c r="D3388" s="792" t="s">
        <v>205</v>
      </c>
      <c r="E3388" s="791">
        <v>506301801</v>
      </c>
      <c r="F3388" s="793" t="s">
        <v>30</v>
      </c>
      <c r="G3388" s="311">
        <v>2000000</v>
      </c>
      <c r="H3388" s="311">
        <v>1950000</v>
      </c>
      <c r="I3388" s="311"/>
      <c r="J3388" s="311">
        <v>3000000</v>
      </c>
      <c r="K3388" s="311">
        <v>3000000</v>
      </c>
      <c r="L3388" s="311">
        <v>3000000</v>
      </c>
      <c r="M3388" s="789">
        <f t="shared" si="731"/>
        <v>9000000</v>
      </c>
    </row>
    <row r="3389" spans="1:13" x14ac:dyDescent="0.45">
      <c r="A3389" s="785">
        <v>220202</v>
      </c>
      <c r="B3389" s="786"/>
      <c r="C3389" s="787"/>
      <c r="D3389" s="787"/>
      <c r="E3389" s="786"/>
      <c r="F3389" s="788" t="s">
        <v>31</v>
      </c>
      <c r="G3389" s="358">
        <f>SUM(G3390:G3391)</f>
        <v>2000000</v>
      </c>
      <c r="H3389" s="358">
        <f>SUM(H3390:H3391)</f>
        <v>0</v>
      </c>
      <c r="I3389" s="358"/>
      <c r="J3389" s="358">
        <f>SUM(J3390:J3391)</f>
        <v>1500000</v>
      </c>
      <c r="K3389" s="358">
        <f>SUM(K3390:K3391)</f>
        <v>1500000</v>
      </c>
      <c r="L3389" s="358">
        <f>SUM(L3390:L3391)</f>
        <v>1500000</v>
      </c>
      <c r="M3389" s="789">
        <f t="shared" si="731"/>
        <v>4500000</v>
      </c>
    </row>
    <row r="3390" spans="1:13" x14ac:dyDescent="0.45">
      <c r="A3390" s="790">
        <v>22020201</v>
      </c>
      <c r="B3390" s="791"/>
      <c r="C3390" s="792"/>
      <c r="D3390" s="792"/>
      <c r="E3390" s="791"/>
      <c r="F3390" s="793" t="s">
        <v>32</v>
      </c>
      <c r="G3390" s="311">
        <v>1500000</v>
      </c>
      <c r="H3390" s="311"/>
      <c r="I3390" s="311"/>
      <c r="J3390" s="311">
        <v>1500000</v>
      </c>
      <c r="K3390" s="311">
        <v>1500000</v>
      </c>
      <c r="L3390" s="311">
        <v>1500000</v>
      </c>
      <c r="M3390" s="789">
        <f t="shared" si="731"/>
        <v>4500000</v>
      </c>
    </row>
    <row r="3391" spans="1:13" x14ac:dyDescent="0.45">
      <c r="A3391" s="790">
        <v>22020203</v>
      </c>
      <c r="B3391" s="791"/>
      <c r="C3391" s="792"/>
      <c r="D3391" s="792"/>
      <c r="E3391" s="791"/>
      <c r="F3391" s="793" t="s">
        <v>34</v>
      </c>
      <c r="G3391" s="311">
        <v>500000</v>
      </c>
      <c r="H3391" s="311"/>
      <c r="I3391" s="311"/>
      <c r="J3391" s="311"/>
      <c r="K3391" s="311"/>
      <c r="L3391" s="311"/>
      <c r="M3391" s="789">
        <f t="shared" si="731"/>
        <v>0</v>
      </c>
    </row>
    <row r="3392" spans="1:13" x14ac:dyDescent="0.45">
      <c r="A3392" s="785">
        <v>220203</v>
      </c>
      <c r="B3392" s="786"/>
      <c r="C3392" s="787"/>
      <c r="D3392" s="787"/>
      <c r="E3392" s="786"/>
      <c r="F3392" s="788" t="s">
        <v>37</v>
      </c>
      <c r="G3392" s="358">
        <f>SUM(G3393:G3393)</f>
        <v>1500000</v>
      </c>
      <c r="H3392" s="358">
        <f>SUM(H3393:H3393)</f>
        <v>1107500</v>
      </c>
      <c r="I3392" s="358"/>
      <c r="J3392" s="358">
        <f>SUM(J3393:J3393)</f>
        <v>3000000</v>
      </c>
      <c r="K3392" s="358">
        <f>SUM(K3393:K3393)</f>
        <v>3000000</v>
      </c>
      <c r="L3392" s="358">
        <f>SUM(L3393:L3393)</f>
        <v>3000000</v>
      </c>
      <c r="M3392" s="789">
        <f t="shared" si="731"/>
        <v>9000000</v>
      </c>
    </row>
    <row r="3393" spans="1:13" ht="37" x14ac:dyDescent="0.45">
      <c r="A3393" s="790">
        <v>22020301</v>
      </c>
      <c r="B3393" s="791">
        <v>70133</v>
      </c>
      <c r="C3393" s="792"/>
      <c r="D3393" s="792" t="s">
        <v>205</v>
      </c>
      <c r="E3393" s="791">
        <v>506301801</v>
      </c>
      <c r="F3393" s="793" t="s">
        <v>38</v>
      </c>
      <c r="G3393" s="311">
        <v>1500000</v>
      </c>
      <c r="H3393" s="311">
        <v>1107500</v>
      </c>
      <c r="I3393" s="311"/>
      <c r="J3393" s="311">
        <v>3000000</v>
      </c>
      <c r="K3393" s="311">
        <v>3000000</v>
      </c>
      <c r="L3393" s="311">
        <v>3000000</v>
      </c>
      <c r="M3393" s="789">
        <f t="shared" si="731"/>
        <v>9000000</v>
      </c>
    </row>
    <row r="3394" spans="1:13" x14ac:dyDescent="0.45">
      <c r="A3394" s="785">
        <v>220204</v>
      </c>
      <c r="B3394" s="786"/>
      <c r="C3394" s="787"/>
      <c r="D3394" s="787"/>
      <c r="E3394" s="786"/>
      <c r="F3394" s="788" t="s">
        <v>42</v>
      </c>
      <c r="G3394" s="358">
        <f>SUM(G3395:G3398)</f>
        <v>3500000</v>
      </c>
      <c r="H3394" s="358">
        <f>SUM(H3395:H3398)</f>
        <v>0</v>
      </c>
      <c r="I3394" s="358"/>
      <c r="J3394" s="358">
        <f>SUM(J3395:J3398)</f>
        <v>8000000</v>
      </c>
      <c r="K3394" s="358">
        <f>SUM(K3395:K3398)</f>
        <v>8000000</v>
      </c>
      <c r="L3394" s="358">
        <f>SUM(L3395:L3398)</f>
        <v>8000000</v>
      </c>
      <c r="M3394" s="789">
        <f t="shared" si="731"/>
        <v>24000000</v>
      </c>
    </row>
    <row r="3395" spans="1:13" x14ac:dyDescent="0.45">
      <c r="A3395" s="790">
        <v>22020402</v>
      </c>
      <c r="B3395" s="791">
        <v>70133</v>
      </c>
      <c r="C3395" s="792"/>
      <c r="D3395" s="792" t="s">
        <v>205</v>
      </c>
      <c r="E3395" s="791">
        <v>506301801</v>
      </c>
      <c r="F3395" s="793" t="s">
        <v>44</v>
      </c>
      <c r="G3395" s="311">
        <v>1000000</v>
      </c>
      <c r="H3395" s="311"/>
      <c r="I3395" s="311"/>
      <c r="J3395" s="311">
        <v>2000000</v>
      </c>
      <c r="K3395" s="311">
        <v>2000000</v>
      </c>
      <c r="L3395" s="311">
        <v>2000000</v>
      </c>
      <c r="M3395" s="789">
        <f t="shared" si="731"/>
        <v>6000000</v>
      </c>
    </row>
    <row r="3396" spans="1:13" x14ac:dyDescent="0.45">
      <c r="A3396" s="790">
        <v>22020404</v>
      </c>
      <c r="B3396" s="791">
        <v>70133</v>
      </c>
      <c r="C3396" s="792"/>
      <c r="D3396" s="792" t="s">
        <v>205</v>
      </c>
      <c r="E3396" s="791">
        <v>506301801</v>
      </c>
      <c r="F3396" s="793" t="s">
        <v>46</v>
      </c>
      <c r="G3396" s="311">
        <v>1000000</v>
      </c>
      <c r="H3396" s="311"/>
      <c r="I3396" s="311"/>
      <c r="J3396" s="311">
        <v>2000000</v>
      </c>
      <c r="K3396" s="311">
        <v>2000000</v>
      </c>
      <c r="L3396" s="311">
        <v>2000000</v>
      </c>
      <c r="M3396" s="789">
        <f t="shared" si="731"/>
        <v>6000000</v>
      </c>
    </row>
    <row r="3397" spans="1:13" x14ac:dyDescent="0.45">
      <c r="A3397" s="790">
        <v>22020405</v>
      </c>
      <c r="B3397" s="791">
        <v>70133</v>
      </c>
      <c r="C3397" s="792"/>
      <c r="D3397" s="792" t="s">
        <v>205</v>
      </c>
      <c r="E3397" s="791">
        <v>506301801</v>
      </c>
      <c r="F3397" s="793" t="s">
        <v>47</v>
      </c>
      <c r="G3397" s="311">
        <v>1000000</v>
      </c>
      <c r="H3397" s="311"/>
      <c r="I3397" s="311"/>
      <c r="J3397" s="311">
        <v>2000000</v>
      </c>
      <c r="K3397" s="311">
        <v>2000000</v>
      </c>
      <c r="L3397" s="311">
        <v>2000000</v>
      </c>
      <c r="M3397" s="789">
        <f t="shared" si="731"/>
        <v>6000000</v>
      </c>
    </row>
    <row r="3398" spans="1:13" x14ac:dyDescent="0.45">
      <c r="A3398" s="790">
        <v>22020406</v>
      </c>
      <c r="B3398" s="791">
        <v>70133</v>
      </c>
      <c r="C3398" s="792"/>
      <c r="D3398" s="792" t="s">
        <v>205</v>
      </c>
      <c r="E3398" s="791">
        <v>506301801</v>
      </c>
      <c r="F3398" s="793" t="s">
        <v>48</v>
      </c>
      <c r="G3398" s="311">
        <v>500000</v>
      </c>
      <c r="H3398" s="311"/>
      <c r="I3398" s="311"/>
      <c r="J3398" s="311">
        <v>2000000</v>
      </c>
      <c r="K3398" s="311">
        <v>2000000</v>
      </c>
      <c r="L3398" s="311">
        <v>2000000</v>
      </c>
      <c r="M3398" s="789">
        <f t="shared" si="731"/>
        <v>6000000</v>
      </c>
    </row>
    <row r="3399" spans="1:13" x14ac:dyDescent="0.45">
      <c r="A3399" s="785">
        <v>220205</v>
      </c>
      <c r="B3399" s="786"/>
      <c r="C3399" s="787"/>
      <c r="D3399" s="787"/>
      <c r="E3399" s="786"/>
      <c r="F3399" s="788" t="s">
        <v>49</v>
      </c>
      <c r="G3399" s="358">
        <f>G3400</f>
        <v>3000000</v>
      </c>
      <c r="H3399" s="358">
        <f t="shared" ref="H3399:L3399" si="733">H3400</f>
        <v>2500000</v>
      </c>
      <c r="I3399" s="358">
        <f t="shared" si="733"/>
        <v>0</v>
      </c>
      <c r="J3399" s="358">
        <f t="shared" si="733"/>
        <v>10000000</v>
      </c>
      <c r="K3399" s="358">
        <f t="shared" si="733"/>
        <v>10000000</v>
      </c>
      <c r="L3399" s="358">
        <f t="shared" si="733"/>
        <v>10000000</v>
      </c>
      <c r="M3399" s="789">
        <f t="shared" si="731"/>
        <v>30000000</v>
      </c>
    </row>
    <row r="3400" spans="1:13" x14ac:dyDescent="0.45">
      <c r="A3400" s="790">
        <v>22020501</v>
      </c>
      <c r="B3400" s="791">
        <v>70133</v>
      </c>
      <c r="C3400" s="792"/>
      <c r="D3400" s="792" t="s">
        <v>205</v>
      </c>
      <c r="E3400" s="791">
        <v>506301801</v>
      </c>
      <c r="F3400" s="793" t="s">
        <v>50</v>
      </c>
      <c r="G3400" s="311">
        <v>3000000</v>
      </c>
      <c r="H3400" s="311">
        <v>2500000</v>
      </c>
      <c r="I3400" s="311"/>
      <c r="J3400" s="311">
        <v>10000000</v>
      </c>
      <c r="K3400" s="311">
        <v>10000000</v>
      </c>
      <c r="L3400" s="311">
        <v>10000000</v>
      </c>
      <c r="M3400" s="789">
        <f t="shared" si="731"/>
        <v>30000000</v>
      </c>
    </row>
    <row r="3401" spans="1:13" x14ac:dyDescent="0.45">
      <c r="A3401" s="785">
        <v>220206</v>
      </c>
      <c r="B3401" s="786"/>
      <c r="C3401" s="787"/>
      <c r="D3401" s="787"/>
      <c r="E3401" s="786"/>
      <c r="F3401" s="788" t="s">
        <v>51</v>
      </c>
      <c r="G3401" s="358">
        <f>SUM(G3402:G3402)</f>
        <v>60000000</v>
      </c>
      <c r="H3401" s="358">
        <f>SUM(H3402:H3402)</f>
        <v>60000000</v>
      </c>
      <c r="I3401" s="358"/>
      <c r="J3401" s="358">
        <f>SUM(J3402:J3402)</f>
        <v>120500000</v>
      </c>
      <c r="K3401" s="358">
        <f>SUM(K3402:K3402)</f>
        <v>120500000</v>
      </c>
      <c r="L3401" s="358">
        <f>SUM(L3402:L3402)</f>
        <v>120500000</v>
      </c>
      <c r="M3401" s="789">
        <f t="shared" si="731"/>
        <v>361500000</v>
      </c>
    </row>
    <row r="3402" spans="1:13" x14ac:dyDescent="0.45">
      <c r="A3402" s="790">
        <v>22020605</v>
      </c>
      <c r="B3402" s="791">
        <v>70133</v>
      </c>
      <c r="C3402" s="792"/>
      <c r="D3402" s="792" t="s">
        <v>205</v>
      </c>
      <c r="E3402" s="791">
        <v>506301801</v>
      </c>
      <c r="F3402" s="793" t="s">
        <v>53</v>
      </c>
      <c r="G3402" s="311">
        <v>60000000</v>
      </c>
      <c r="H3402" s="311">
        <v>60000000</v>
      </c>
      <c r="I3402" s="311"/>
      <c r="J3402" s="311">
        <v>120500000</v>
      </c>
      <c r="K3402" s="311">
        <v>120500000</v>
      </c>
      <c r="L3402" s="311">
        <v>120500000</v>
      </c>
      <c r="M3402" s="789">
        <f t="shared" si="731"/>
        <v>361500000</v>
      </c>
    </row>
    <row r="3403" spans="1:13" x14ac:dyDescent="0.45">
      <c r="A3403" s="785">
        <v>220208</v>
      </c>
      <c r="B3403" s="786"/>
      <c r="C3403" s="787"/>
      <c r="D3403" s="787"/>
      <c r="E3403" s="786"/>
      <c r="F3403" s="788" t="s">
        <v>54</v>
      </c>
      <c r="G3403" s="358">
        <f>SUM(G3404:G3404)</f>
        <v>1000000</v>
      </c>
      <c r="H3403" s="358">
        <f>SUM(H3404:H3404)</f>
        <v>180000</v>
      </c>
      <c r="I3403" s="358"/>
      <c r="J3403" s="358">
        <f>SUM(J3404:J3404)</f>
        <v>3000000</v>
      </c>
      <c r="K3403" s="358">
        <f>SUM(K3404:K3404)</f>
        <v>3000000</v>
      </c>
      <c r="L3403" s="358">
        <f>SUM(L3404:L3404)</f>
        <v>3000000</v>
      </c>
      <c r="M3403" s="789">
        <f t="shared" si="731"/>
        <v>9000000</v>
      </c>
    </row>
    <row r="3404" spans="1:13" x14ac:dyDescent="0.45">
      <c r="A3404" s="790">
        <v>22020803</v>
      </c>
      <c r="B3404" s="791"/>
      <c r="C3404" s="792"/>
      <c r="D3404" s="792"/>
      <c r="E3404" s="791"/>
      <c r="F3404" s="793" t="s">
        <v>56</v>
      </c>
      <c r="G3404" s="311">
        <v>1000000</v>
      </c>
      <c r="H3404" s="311">
        <v>180000</v>
      </c>
      <c r="I3404" s="311"/>
      <c r="J3404" s="311">
        <v>3000000</v>
      </c>
      <c r="K3404" s="311">
        <v>3000000</v>
      </c>
      <c r="L3404" s="311">
        <v>3000000</v>
      </c>
      <c r="M3404" s="789">
        <f t="shared" si="731"/>
        <v>9000000</v>
      </c>
    </row>
    <row r="3405" spans="1:13" x14ac:dyDescent="0.45">
      <c r="A3405" s="785">
        <v>220210</v>
      </c>
      <c r="B3405" s="786"/>
      <c r="C3405" s="787"/>
      <c r="D3405" s="787"/>
      <c r="E3405" s="786"/>
      <c r="F3405" s="788" t="s">
        <v>57</v>
      </c>
      <c r="G3405" s="358">
        <f>SUM(G3406:G3409)</f>
        <v>27000000</v>
      </c>
      <c r="H3405" s="358">
        <f>SUM(H3406:H3409)</f>
        <v>6565000</v>
      </c>
      <c r="I3405" s="358"/>
      <c r="J3405" s="358">
        <f>SUM(J3406:J3409)</f>
        <v>46000000</v>
      </c>
      <c r="K3405" s="358">
        <f>SUM(K3406:K3409)</f>
        <v>46000000</v>
      </c>
      <c r="L3405" s="358">
        <f>SUM(L3406:L3409)</f>
        <v>46000000</v>
      </c>
      <c r="M3405" s="789">
        <f t="shared" si="731"/>
        <v>138000000</v>
      </c>
    </row>
    <row r="3406" spans="1:13" x14ac:dyDescent="0.45">
      <c r="A3406" s="790">
        <v>22021007</v>
      </c>
      <c r="B3406" s="791"/>
      <c r="C3406" s="792"/>
      <c r="D3406" s="792"/>
      <c r="E3406" s="791"/>
      <c r="F3406" s="793" t="s">
        <v>63</v>
      </c>
      <c r="G3406" s="311">
        <v>2000000</v>
      </c>
      <c r="H3406" s="311">
        <v>1800000</v>
      </c>
      <c r="I3406" s="311"/>
      <c r="J3406" s="311">
        <v>5000000</v>
      </c>
      <c r="K3406" s="311">
        <v>5000000</v>
      </c>
      <c r="L3406" s="311">
        <v>5000000</v>
      </c>
      <c r="M3406" s="789">
        <f t="shared" si="731"/>
        <v>15000000</v>
      </c>
    </row>
    <row r="3407" spans="1:13" ht="37" x14ac:dyDescent="0.45">
      <c r="A3407" s="790">
        <v>22021014</v>
      </c>
      <c r="B3407" s="791">
        <v>70133</v>
      </c>
      <c r="C3407" s="792"/>
      <c r="D3407" s="792" t="s">
        <v>205</v>
      </c>
      <c r="E3407" s="791">
        <v>506301801</v>
      </c>
      <c r="F3407" s="793" t="s">
        <v>224</v>
      </c>
      <c r="G3407" s="311">
        <v>500000</v>
      </c>
      <c r="H3407" s="311"/>
      <c r="I3407" s="311"/>
      <c r="J3407" s="311">
        <v>1000000</v>
      </c>
      <c r="K3407" s="311">
        <v>1000000</v>
      </c>
      <c r="L3407" s="311">
        <v>1000000</v>
      </c>
      <c r="M3407" s="789">
        <f t="shared" si="731"/>
        <v>3000000</v>
      </c>
    </row>
    <row r="3408" spans="1:13" x14ac:dyDescent="0.45">
      <c r="A3408" s="790">
        <v>22021026</v>
      </c>
      <c r="B3408" s="791">
        <v>70133</v>
      </c>
      <c r="C3408" s="792"/>
      <c r="D3408" s="792" t="s">
        <v>205</v>
      </c>
      <c r="E3408" s="791">
        <v>506301801</v>
      </c>
      <c r="F3408" s="793" t="s">
        <v>66</v>
      </c>
      <c r="G3408" s="311">
        <v>22500000</v>
      </c>
      <c r="H3408" s="311">
        <v>4765000</v>
      </c>
      <c r="I3408" s="311"/>
      <c r="J3408" s="311">
        <v>35000000</v>
      </c>
      <c r="K3408" s="311">
        <v>35000000</v>
      </c>
      <c r="L3408" s="311">
        <v>35000000</v>
      </c>
      <c r="M3408" s="789">
        <f t="shared" si="731"/>
        <v>105000000</v>
      </c>
    </row>
    <row r="3409" spans="1:13" x14ac:dyDescent="0.45">
      <c r="A3409" s="790">
        <v>22021028</v>
      </c>
      <c r="B3409" s="791">
        <v>70133</v>
      </c>
      <c r="C3409" s="792"/>
      <c r="D3409" s="792" t="s">
        <v>205</v>
      </c>
      <c r="E3409" s="791">
        <v>506301801</v>
      </c>
      <c r="F3409" s="793" t="s">
        <v>386</v>
      </c>
      <c r="G3409" s="311">
        <v>2000000</v>
      </c>
      <c r="H3409" s="311"/>
      <c r="I3409" s="311"/>
      <c r="J3409" s="311">
        <v>5000000</v>
      </c>
      <c r="K3409" s="311">
        <v>5000000</v>
      </c>
      <c r="L3409" s="311">
        <v>5000000</v>
      </c>
      <c r="M3409" s="789">
        <f t="shared" si="731"/>
        <v>15000000</v>
      </c>
    </row>
    <row r="3410" spans="1:13" x14ac:dyDescent="0.45">
      <c r="A3410" s="785"/>
      <c r="B3410" s="786"/>
      <c r="C3410" s="787"/>
      <c r="D3410" s="787"/>
      <c r="E3410" s="786"/>
      <c r="F3410" s="788"/>
      <c r="G3410" s="311"/>
      <c r="H3410" s="311"/>
      <c r="I3410" s="311"/>
      <c r="J3410" s="311"/>
      <c r="K3410" s="311"/>
      <c r="L3410" s="311"/>
      <c r="M3410" s="81"/>
    </row>
    <row r="3411" spans="1:13" x14ac:dyDescent="0.45">
      <c r="A3411" s="785">
        <v>23</v>
      </c>
      <c r="B3411" s="786"/>
      <c r="C3411" s="787"/>
      <c r="D3411" s="787"/>
      <c r="E3411" s="786"/>
      <c r="F3411" s="788" t="s">
        <v>69</v>
      </c>
      <c r="G3411" s="358">
        <f t="shared" ref="G3411:L3411" si="734">G3412+G3420+G3424+G3427</f>
        <v>200000000</v>
      </c>
      <c r="H3411" s="358">
        <f t="shared" si="734"/>
        <v>1560000</v>
      </c>
      <c r="I3411" s="358">
        <f t="shared" si="734"/>
        <v>0</v>
      </c>
      <c r="J3411" s="358">
        <f t="shared" si="734"/>
        <v>200000000</v>
      </c>
      <c r="K3411" s="358">
        <f t="shared" si="734"/>
        <v>300000000</v>
      </c>
      <c r="L3411" s="358">
        <f t="shared" si="734"/>
        <v>400000000</v>
      </c>
      <c r="M3411" s="789">
        <f t="shared" ref="M3411:M3429" si="735">J3411+K3411+L3411</f>
        <v>900000000</v>
      </c>
    </row>
    <row r="3412" spans="1:13" x14ac:dyDescent="0.45">
      <c r="A3412" s="785">
        <v>2301</v>
      </c>
      <c r="B3412" s="786"/>
      <c r="C3412" s="787"/>
      <c r="D3412" s="787"/>
      <c r="E3412" s="786"/>
      <c r="F3412" s="788" t="s">
        <v>70</v>
      </c>
      <c r="G3412" s="358">
        <f t="shared" ref="G3412:L3412" si="736">G3413</f>
        <v>5500000</v>
      </c>
      <c r="H3412" s="358">
        <f t="shared" si="736"/>
        <v>1560000</v>
      </c>
      <c r="I3412" s="358"/>
      <c r="J3412" s="358">
        <f>J3413</f>
        <v>39000000</v>
      </c>
      <c r="K3412" s="358">
        <f t="shared" si="736"/>
        <v>56500000</v>
      </c>
      <c r="L3412" s="358">
        <f t="shared" si="736"/>
        <v>105500000</v>
      </c>
      <c r="M3412" s="789">
        <f t="shared" si="735"/>
        <v>201000000</v>
      </c>
    </row>
    <row r="3413" spans="1:13" x14ac:dyDescent="0.45">
      <c r="A3413" s="785">
        <v>230101</v>
      </c>
      <c r="B3413" s="786"/>
      <c r="C3413" s="787"/>
      <c r="D3413" s="787"/>
      <c r="E3413" s="786"/>
      <c r="F3413" s="788" t="s">
        <v>71</v>
      </c>
      <c r="G3413" s="358">
        <f>SUM(G3415:G3419)</f>
        <v>5500000</v>
      </c>
      <c r="H3413" s="358">
        <f>SUM(H3415:H3419)</f>
        <v>1560000</v>
      </c>
      <c r="I3413" s="358"/>
      <c r="J3413" s="358">
        <f>SUM(J3414:J3419)</f>
        <v>39000000</v>
      </c>
      <c r="K3413" s="358">
        <f t="shared" ref="K3413:L3413" si="737">SUM(K3414:K3419)</f>
        <v>56500000</v>
      </c>
      <c r="L3413" s="358">
        <f t="shared" si="737"/>
        <v>105500000</v>
      </c>
      <c r="M3413" s="789">
        <f t="shared" si="735"/>
        <v>201000000</v>
      </c>
    </row>
    <row r="3414" spans="1:13" ht="37" x14ac:dyDescent="0.45">
      <c r="A3414" s="790">
        <v>23010112</v>
      </c>
      <c r="B3414" s="791"/>
      <c r="C3414" s="792"/>
      <c r="D3414" s="792"/>
      <c r="E3414" s="791"/>
      <c r="F3414" s="793" t="s">
        <v>1443</v>
      </c>
      <c r="G3414" s="311"/>
      <c r="H3414" s="311"/>
      <c r="I3414" s="311"/>
      <c r="J3414" s="311">
        <v>9000000</v>
      </c>
      <c r="K3414" s="311">
        <v>10000000</v>
      </c>
      <c r="L3414" s="311">
        <v>10000000</v>
      </c>
      <c r="M3414" s="794"/>
    </row>
    <row r="3415" spans="1:13" x14ac:dyDescent="0.45">
      <c r="A3415" s="790">
        <v>23010113</v>
      </c>
      <c r="B3415" s="791">
        <v>70133</v>
      </c>
      <c r="C3415" s="792"/>
      <c r="D3415" s="792" t="s">
        <v>205</v>
      </c>
      <c r="E3415" s="791">
        <v>506301801</v>
      </c>
      <c r="F3415" s="793" t="s">
        <v>233</v>
      </c>
      <c r="G3415" s="311">
        <v>3000000</v>
      </c>
      <c r="H3415" s="311">
        <v>1560000</v>
      </c>
      <c r="I3415" s="311"/>
      <c r="J3415" s="311">
        <v>10000000</v>
      </c>
      <c r="K3415" s="311">
        <v>3000000</v>
      </c>
      <c r="L3415" s="311">
        <v>3000000</v>
      </c>
      <c r="M3415" s="789">
        <f t="shared" si="735"/>
        <v>16000000</v>
      </c>
    </row>
    <row r="3416" spans="1:13" x14ac:dyDescent="0.45">
      <c r="A3416" s="790">
        <v>23010114</v>
      </c>
      <c r="B3416" s="791">
        <v>70133</v>
      </c>
      <c r="C3416" s="792"/>
      <c r="D3416" s="792" t="s">
        <v>205</v>
      </c>
      <c r="E3416" s="791">
        <v>506301801</v>
      </c>
      <c r="F3416" s="793" t="s">
        <v>234</v>
      </c>
      <c r="G3416" s="311">
        <v>1000000</v>
      </c>
      <c r="H3416" s="311"/>
      <c r="I3416" s="311"/>
      <c r="J3416" s="311">
        <v>5000000</v>
      </c>
      <c r="K3416" s="311">
        <v>1000000</v>
      </c>
      <c r="L3416" s="311">
        <v>1000000</v>
      </c>
      <c r="M3416" s="789">
        <f t="shared" si="735"/>
        <v>7000000</v>
      </c>
    </row>
    <row r="3417" spans="1:13" x14ac:dyDescent="0.45">
      <c r="A3417" s="790">
        <v>23010115</v>
      </c>
      <c r="B3417" s="791"/>
      <c r="C3417" s="792"/>
      <c r="D3417" s="792"/>
      <c r="E3417" s="791"/>
      <c r="F3417" s="793" t="s">
        <v>235</v>
      </c>
      <c r="G3417" s="311">
        <v>1500000</v>
      </c>
      <c r="H3417" s="311"/>
      <c r="I3417" s="311"/>
      <c r="J3417" s="311">
        <v>5000000</v>
      </c>
      <c r="K3417" s="311">
        <v>2000000</v>
      </c>
      <c r="L3417" s="311">
        <v>2000000</v>
      </c>
      <c r="M3417" s="789">
        <f t="shared" si="735"/>
        <v>9000000</v>
      </c>
    </row>
    <row r="3418" spans="1:13" x14ac:dyDescent="0.45">
      <c r="A3418" s="790">
        <v>23010125</v>
      </c>
      <c r="B3418" s="791">
        <v>70133</v>
      </c>
      <c r="C3418" s="792"/>
      <c r="D3418" s="792" t="s">
        <v>205</v>
      </c>
      <c r="E3418" s="791">
        <v>506301801</v>
      </c>
      <c r="F3418" s="793" t="s">
        <v>538</v>
      </c>
      <c r="G3418" s="311"/>
      <c r="H3418" s="311"/>
      <c r="I3418" s="311"/>
      <c r="J3418" s="311">
        <v>5000000</v>
      </c>
      <c r="K3418" s="311">
        <v>20500000</v>
      </c>
      <c r="L3418" s="311">
        <v>49500000</v>
      </c>
      <c r="M3418" s="789">
        <f t="shared" si="735"/>
        <v>75000000</v>
      </c>
    </row>
    <row r="3419" spans="1:13" x14ac:dyDescent="0.45">
      <c r="A3419" s="790">
        <v>23010140</v>
      </c>
      <c r="B3419" s="791"/>
      <c r="C3419" s="792"/>
      <c r="D3419" s="792"/>
      <c r="E3419" s="791"/>
      <c r="F3419" s="811" t="s">
        <v>394</v>
      </c>
      <c r="G3419" s="311"/>
      <c r="H3419" s="311"/>
      <c r="I3419" s="311"/>
      <c r="J3419" s="311">
        <v>5000000</v>
      </c>
      <c r="K3419" s="311">
        <v>20000000</v>
      </c>
      <c r="L3419" s="311">
        <v>40000000</v>
      </c>
      <c r="M3419" s="789">
        <f t="shared" si="735"/>
        <v>65000000</v>
      </c>
    </row>
    <row r="3420" spans="1:13" x14ac:dyDescent="0.45">
      <c r="A3420" s="785">
        <v>2302</v>
      </c>
      <c r="B3420" s="786"/>
      <c r="C3420" s="787"/>
      <c r="D3420" s="787"/>
      <c r="E3420" s="786"/>
      <c r="F3420" s="825" t="s">
        <v>73</v>
      </c>
      <c r="G3420" s="358">
        <f t="shared" ref="G3420:L3420" si="738">G3421</f>
        <v>191500000</v>
      </c>
      <c r="H3420" s="358">
        <f t="shared" si="738"/>
        <v>0</v>
      </c>
      <c r="I3420" s="358"/>
      <c r="J3420" s="358">
        <f t="shared" si="738"/>
        <v>148000000</v>
      </c>
      <c r="K3420" s="358">
        <f t="shared" si="738"/>
        <v>200500000</v>
      </c>
      <c r="L3420" s="358">
        <f t="shared" si="738"/>
        <v>251500000</v>
      </c>
      <c r="M3420" s="789">
        <f t="shared" si="735"/>
        <v>600000000</v>
      </c>
    </row>
    <row r="3421" spans="1:13" ht="37" x14ac:dyDescent="0.45">
      <c r="A3421" s="785">
        <v>230201</v>
      </c>
      <c r="B3421" s="786"/>
      <c r="C3421" s="787"/>
      <c r="D3421" s="787"/>
      <c r="E3421" s="786"/>
      <c r="F3421" s="825" t="s">
        <v>74</v>
      </c>
      <c r="G3421" s="358">
        <f>SUM(G3422:G3423)</f>
        <v>191500000</v>
      </c>
      <c r="H3421" s="358">
        <f>SUM(H3422:H3423)</f>
        <v>0</v>
      </c>
      <c r="I3421" s="358"/>
      <c r="J3421" s="358">
        <f>SUM(J3422:J3423)</f>
        <v>148000000</v>
      </c>
      <c r="K3421" s="358">
        <f>SUM(K3422:K3423)</f>
        <v>200500000</v>
      </c>
      <c r="L3421" s="358">
        <f>SUM(L3422:L3423)</f>
        <v>251500000</v>
      </c>
      <c r="M3421" s="789">
        <f t="shared" si="735"/>
        <v>600000000</v>
      </c>
    </row>
    <row r="3422" spans="1:13" ht="37" x14ac:dyDescent="0.45">
      <c r="A3422" s="790">
        <v>23020105</v>
      </c>
      <c r="B3422" s="791"/>
      <c r="C3422" s="792"/>
      <c r="D3422" s="792"/>
      <c r="E3422" s="791"/>
      <c r="F3422" s="793" t="s">
        <v>395</v>
      </c>
      <c r="G3422" s="311">
        <v>20000000</v>
      </c>
      <c r="H3422" s="311"/>
      <c r="I3422" s="311"/>
      <c r="J3422" s="311"/>
      <c r="K3422" s="311"/>
      <c r="L3422" s="311"/>
      <c r="M3422" s="789">
        <f t="shared" si="735"/>
        <v>0</v>
      </c>
    </row>
    <row r="3423" spans="1:13" ht="37" x14ac:dyDescent="0.45">
      <c r="A3423" s="790">
        <v>23020118</v>
      </c>
      <c r="B3423" s="791">
        <v>70133</v>
      </c>
      <c r="C3423" s="792"/>
      <c r="D3423" s="792" t="s">
        <v>205</v>
      </c>
      <c r="E3423" s="791">
        <v>506301801</v>
      </c>
      <c r="F3423" s="811" t="s">
        <v>438</v>
      </c>
      <c r="G3423" s="311">
        <v>171500000</v>
      </c>
      <c r="H3423" s="311"/>
      <c r="I3423" s="311"/>
      <c r="J3423" s="311">
        <v>148000000</v>
      </c>
      <c r="K3423" s="311">
        <v>200500000</v>
      </c>
      <c r="L3423" s="311">
        <v>251500000</v>
      </c>
      <c r="M3423" s="789">
        <f t="shared" si="735"/>
        <v>600000000</v>
      </c>
    </row>
    <row r="3424" spans="1:13" x14ac:dyDescent="0.45">
      <c r="A3424" s="785">
        <v>2303</v>
      </c>
      <c r="B3424" s="786"/>
      <c r="C3424" s="787"/>
      <c r="D3424" s="787"/>
      <c r="E3424" s="786"/>
      <c r="F3424" s="825" t="s">
        <v>76</v>
      </c>
      <c r="G3424" s="358">
        <f t="shared" ref="G3424:L3424" si="739">G3425</f>
        <v>0</v>
      </c>
      <c r="H3424" s="358">
        <f t="shared" si="739"/>
        <v>0</v>
      </c>
      <c r="I3424" s="358"/>
      <c r="J3424" s="358">
        <f t="shared" si="739"/>
        <v>10000000</v>
      </c>
      <c r="K3424" s="358">
        <f t="shared" si="739"/>
        <v>40000000</v>
      </c>
      <c r="L3424" s="358">
        <f t="shared" si="739"/>
        <v>40000000</v>
      </c>
      <c r="M3424" s="789">
        <f t="shared" si="735"/>
        <v>90000000</v>
      </c>
    </row>
    <row r="3425" spans="1:13" ht="37" x14ac:dyDescent="0.45">
      <c r="A3425" s="785">
        <v>230301</v>
      </c>
      <c r="B3425" s="786"/>
      <c r="C3425" s="787"/>
      <c r="D3425" s="787"/>
      <c r="E3425" s="786"/>
      <c r="F3425" s="825" t="s">
        <v>77</v>
      </c>
      <c r="G3425" s="358">
        <f>SUM(G3426:G3426)</f>
        <v>0</v>
      </c>
      <c r="H3425" s="358">
        <f>SUM(H3426:H3426)</f>
        <v>0</v>
      </c>
      <c r="I3425" s="358"/>
      <c r="J3425" s="358">
        <f>SUM(J3426:J3426)</f>
        <v>10000000</v>
      </c>
      <c r="K3425" s="358">
        <f>SUM(K3426:K3426)</f>
        <v>40000000</v>
      </c>
      <c r="L3425" s="358">
        <f>SUM(L3426:L3426)</f>
        <v>40000000</v>
      </c>
      <c r="M3425" s="789">
        <f t="shared" si="735"/>
        <v>90000000</v>
      </c>
    </row>
    <row r="3426" spans="1:13" ht="37" x14ac:dyDescent="0.45">
      <c r="A3426" s="790">
        <v>23030104</v>
      </c>
      <c r="B3426" s="791"/>
      <c r="C3426" s="792"/>
      <c r="D3426" s="792"/>
      <c r="E3426" s="791"/>
      <c r="F3426" s="811" t="s">
        <v>475</v>
      </c>
      <c r="G3426" s="311"/>
      <c r="H3426" s="311"/>
      <c r="I3426" s="311"/>
      <c r="J3426" s="311">
        <v>10000000</v>
      </c>
      <c r="K3426" s="311">
        <v>40000000</v>
      </c>
      <c r="L3426" s="311">
        <v>40000000</v>
      </c>
      <c r="M3426" s="789">
        <f t="shared" si="735"/>
        <v>90000000</v>
      </c>
    </row>
    <row r="3427" spans="1:13" x14ac:dyDescent="0.45">
      <c r="A3427" s="785">
        <v>2305</v>
      </c>
      <c r="B3427" s="786"/>
      <c r="C3427" s="787"/>
      <c r="D3427" s="787"/>
      <c r="E3427" s="786"/>
      <c r="F3427" s="788" t="s">
        <v>79</v>
      </c>
      <c r="G3427" s="362">
        <f t="shared" ref="G3427:L3427" si="740">G3428</f>
        <v>3000000</v>
      </c>
      <c r="H3427" s="362">
        <f t="shared" si="740"/>
        <v>0</v>
      </c>
      <c r="I3427" s="362"/>
      <c r="J3427" s="362">
        <f t="shared" si="740"/>
        <v>3000000</v>
      </c>
      <c r="K3427" s="362">
        <f t="shared" si="740"/>
        <v>3000000</v>
      </c>
      <c r="L3427" s="362">
        <f t="shared" si="740"/>
        <v>3000000</v>
      </c>
      <c r="M3427" s="789">
        <f t="shared" si="735"/>
        <v>9000000</v>
      </c>
    </row>
    <row r="3428" spans="1:13" x14ac:dyDescent="0.45">
      <c r="A3428" s="785">
        <v>230501</v>
      </c>
      <c r="B3428" s="786"/>
      <c r="C3428" s="787"/>
      <c r="D3428" s="787"/>
      <c r="E3428" s="786"/>
      <c r="F3428" s="788" t="s">
        <v>80</v>
      </c>
      <c r="G3428" s="362">
        <f>SUM(G3429:G3429)</f>
        <v>3000000</v>
      </c>
      <c r="H3428" s="362">
        <f>SUM(H3429:H3429)</f>
        <v>0</v>
      </c>
      <c r="I3428" s="362"/>
      <c r="J3428" s="362">
        <f>SUM(J3429:J3429)</f>
        <v>3000000</v>
      </c>
      <c r="K3428" s="362">
        <f>SUM(K3429:K3429)</f>
        <v>3000000</v>
      </c>
      <c r="L3428" s="362">
        <f>SUM(L3429:L3429)</f>
        <v>3000000</v>
      </c>
      <c r="M3428" s="789">
        <f t="shared" si="735"/>
        <v>9000000</v>
      </c>
    </row>
    <row r="3429" spans="1:13" x14ac:dyDescent="0.45">
      <c r="A3429" s="790">
        <v>23050103</v>
      </c>
      <c r="B3429" s="791">
        <v>70133</v>
      </c>
      <c r="C3429" s="792"/>
      <c r="D3429" s="792" t="s">
        <v>205</v>
      </c>
      <c r="E3429" s="791">
        <v>506301801</v>
      </c>
      <c r="F3429" s="793" t="s">
        <v>82</v>
      </c>
      <c r="G3429" s="311">
        <v>3000000</v>
      </c>
      <c r="H3429" s="311"/>
      <c r="I3429" s="311"/>
      <c r="J3429" s="311">
        <v>3000000</v>
      </c>
      <c r="K3429" s="311">
        <v>3000000</v>
      </c>
      <c r="L3429" s="311">
        <v>3000000</v>
      </c>
      <c r="M3429" s="789">
        <f t="shared" si="735"/>
        <v>9000000</v>
      </c>
    </row>
    <row r="3431" spans="1:13" x14ac:dyDescent="0.45">
      <c r="F3431" s="796" t="s">
        <v>85</v>
      </c>
      <c r="G3431" s="795"/>
      <c r="H3431" s="795"/>
      <c r="I3431" s="797"/>
      <c r="J3431" s="795"/>
      <c r="K3431" s="795"/>
      <c r="L3431" s="795"/>
      <c r="M3431" s="798"/>
    </row>
    <row r="3432" spans="1:13" x14ac:dyDescent="0.45">
      <c r="F3432" s="800"/>
      <c r="G3432" s="801"/>
      <c r="H3432" s="802"/>
      <c r="I3432" s="797"/>
      <c r="J3432" s="803"/>
      <c r="K3432" s="803"/>
      <c r="L3432" s="803"/>
      <c r="M3432" s="804"/>
    </row>
    <row r="3433" spans="1:13" x14ac:dyDescent="0.45">
      <c r="F3433" s="800" t="s">
        <v>86</v>
      </c>
      <c r="G3433" s="805">
        <f>SUM(G3376)</f>
        <v>41924250.159999996</v>
      </c>
      <c r="H3433" s="805">
        <f t="shared" ref="H3433:L3433" si="741">SUM(H3376)</f>
        <v>23664334.800000001</v>
      </c>
      <c r="I3433" s="805">
        <f t="shared" si="741"/>
        <v>0</v>
      </c>
      <c r="J3433" s="805">
        <f t="shared" si="741"/>
        <v>33602933.109999999</v>
      </c>
      <c r="K3433" s="805">
        <f t="shared" si="741"/>
        <v>33602933.109999999</v>
      </c>
      <c r="L3433" s="805">
        <f t="shared" si="741"/>
        <v>33602933.109999999</v>
      </c>
      <c r="M3433" s="806">
        <f>SUM(J3433:L3433)</f>
        <v>100808799.33</v>
      </c>
    </row>
    <row r="3434" spans="1:13" x14ac:dyDescent="0.45">
      <c r="F3434" s="800" t="s">
        <v>87</v>
      </c>
      <c r="G3434" s="805">
        <f>SUM(G3385+G3384)</f>
        <v>100000000</v>
      </c>
      <c r="H3434" s="805">
        <f t="shared" ref="H3434:L3434" si="742">SUM(H3385+H3384)</f>
        <v>72302500</v>
      </c>
      <c r="I3434" s="805">
        <f t="shared" si="742"/>
        <v>0</v>
      </c>
      <c r="J3434" s="805">
        <f t="shared" si="742"/>
        <v>200000000</v>
      </c>
      <c r="K3434" s="805">
        <f t="shared" si="742"/>
        <v>200000000</v>
      </c>
      <c r="L3434" s="805">
        <f t="shared" si="742"/>
        <v>200000000</v>
      </c>
      <c r="M3434" s="806">
        <f t="shared" ref="M3434:M3437" si="743">SUM(J3434:L3434)</f>
        <v>600000000</v>
      </c>
    </row>
    <row r="3435" spans="1:13" x14ac:dyDescent="0.45">
      <c r="F3435" s="800" t="s">
        <v>69</v>
      </c>
      <c r="G3435" s="805">
        <f>SUM(G3411)</f>
        <v>200000000</v>
      </c>
      <c r="H3435" s="805">
        <f t="shared" ref="H3435:L3435" si="744">SUM(H3411)</f>
        <v>1560000</v>
      </c>
      <c r="I3435" s="805">
        <f t="shared" si="744"/>
        <v>0</v>
      </c>
      <c r="J3435" s="805">
        <f t="shared" si="744"/>
        <v>200000000</v>
      </c>
      <c r="K3435" s="805">
        <f t="shared" si="744"/>
        <v>300000000</v>
      </c>
      <c r="L3435" s="805">
        <f t="shared" si="744"/>
        <v>400000000</v>
      </c>
      <c r="M3435" s="806">
        <f t="shared" si="743"/>
        <v>900000000</v>
      </c>
    </row>
    <row r="3436" spans="1:13" x14ac:dyDescent="0.45">
      <c r="F3436" s="800"/>
      <c r="G3436" s="805"/>
      <c r="H3436" s="805"/>
      <c r="I3436" s="805"/>
      <c r="J3436" s="805"/>
      <c r="K3436" s="805"/>
      <c r="L3436" s="805"/>
      <c r="M3436" s="806">
        <f t="shared" si="743"/>
        <v>0</v>
      </c>
    </row>
    <row r="3437" spans="1:13" x14ac:dyDescent="0.45">
      <c r="F3437" s="800" t="s">
        <v>88</v>
      </c>
      <c r="G3437" s="807">
        <f>SUM(G3433:G3435)</f>
        <v>341924250.15999997</v>
      </c>
      <c r="H3437" s="807">
        <f t="shared" ref="H3437:L3437" si="745">SUM(H3433:H3435)</f>
        <v>97526834.799999997</v>
      </c>
      <c r="I3437" s="807"/>
      <c r="J3437" s="807">
        <f t="shared" si="745"/>
        <v>433602933.11000001</v>
      </c>
      <c r="K3437" s="807">
        <f t="shared" si="745"/>
        <v>533602933.11000001</v>
      </c>
      <c r="L3437" s="807">
        <f t="shared" si="745"/>
        <v>633602933.11000001</v>
      </c>
      <c r="M3437" s="806">
        <f t="shared" si="743"/>
        <v>1600808799.3299999</v>
      </c>
    </row>
    <row r="3440" spans="1:13" x14ac:dyDescent="0.45">
      <c r="A3440" s="931" t="s">
        <v>0</v>
      </c>
      <c r="B3440" s="931"/>
      <c r="C3440" s="931"/>
      <c r="D3440" s="931"/>
      <c r="E3440" s="931"/>
      <c r="F3440" s="931"/>
      <c r="G3440" s="931"/>
      <c r="H3440" s="931"/>
      <c r="I3440" s="931"/>
      <c r="J3440" s="931"/>
      <c r="K3440" s="931"/>
      <c r="L3440" s="931"/>
      <c r="M3440" s="931"/>
    </row>
    <row r="3441" spans="1:13" x14ac:dyDescent="0.45">
      <c r="A3441" s="930" t="s">
        <v>1444</v>
      </c>
      <c r="B3441" s="930"/>
      <c r="C3441" s="930"/>
      <c r="D3441" s="930"/>
      <c r="E3441" s="930"/>
      <c r="F3441" s="930"/>
      <c r="G3441" s="930"/>
      <c r="H3441" s="930"/>
      <c r="I3441" s="930"/>
      <c r="J3441" s="930"/>
      <c r="K3441" s="930"/>
      <c r="L3441" s="930"/>
      <c r="M3441" s="930"/>
    </row>
    <row r="3442" spans="1:13" ht="74" x14ac:dyDescent="0.45">
      <c r="A3442" s="781" t="s">
        <v>1</v>
      </c>
      <c r="B3442" s="781" t="s">
        <v>2</v>
      </c>
      <c r="C3442" s="781" t="s">
        <v>3</v>
      </c>
      <c r="D3442" s="781" t="s">
        <v>4</v>
      </c>
      <c r="E3442" s="781" t="s">
        <v>5</v>
      </c>
      <c r="F3442" s="783" t="s">
        <v>6</v>
      </c>
      <c r="G3442" s="781" t="s">
        <v>7</v>
      </c>
      <c r="H3442" s="781" t="s">
        <v>8</v>
      </c>
      <c r="I3442" s="781"/>
      <c r="J3442" s="781" t="s">
        <v>9</v>
      </c>
      <c r="K3442" s="781" t="s">
        <v>10</v>
      </c>
      <c r="L3442" s="781" t="s">
        <v>11</v>
      </c>
      <c r="M3442" s="784" t="s">
        <v>12</v>
      </c>
    </row>
    <row r="3443" spans="1:13" x14ac:dyDescent="0.45">
      <c r="A3443" s="790"/>
      <c r="B3443" s="791"/>
      <c r="C3443" s="792"/>
      <c r="D3443" s="792"/>
      <c r="E3443" s="791"/>
      <c r="F3443" s="793"/>
      <c r="G3443" s="311"/>
      <c r="H3443" s="311"/>
      <c r="I3443" s="311"/>
      <c r="J3443" s="311"/>
      <c r="K3443" s="311"/>
      <c r="L3443" s="311"/>
      <c r="M3443" s="81"/>
    </row>
    <row r="3444" spans="1:13" x14ac:dyDescent="0.45">
      <c r="A3444" s="785">
        <v>2</v>
      </c>
      <c r="B3444" s="786"/>
      <c r="C3444" s="787"/>
      <c r="D3444" s="787"/>
      <c r="E3444" s="786"/>
      <c r="F3444" s="788" t="s">
        <v>18</v>
      </c>
      <c r="G3444" s="358">
        <f>SUM(G3445,G3452,G3481)</f>
        <v>2933972343</v>
      </c>
      <c r="H3444" s="358">
        <f t="shared" ref="H3444:L3444" si="746">SUM(H3445,H3452,H3481)</f>
        <v>66977895.659999996</v>
      </c>
      <c r="I3444" s="358">
        <f t="shared" si="746"/>
        <v>0</v>
      </c>
      <c r="J3444" s="358">
        <f t="shared" si="746"/>
        <v>2156691191.25</v>
      </c>
      <c r="K3444" s="358">
        <f t="shared" si="746"/>
        <v>2656691191.25</v>
      </c>
      <c r="L3444" s="358">
        <f t="shared" si="746"/>
        <v>3156691191.25</v>
      </c>
      <c r="M3444" s="789">
        <f>J3444+K3444+L3444</f>
        <v>7970073573.75</v>
      </c>
    </row>
    <row r="3445" spans="1:13" x14ac:dyDescent="0.45">
      <c r="A3445" s="785">
        <v>21</v>
      </c>
      <c r="B3445" s="786"/>
      <c r="C3445" s="787"/>
      <c r="D3445" s="787"/>
      <c r="E3445" s="786"/>
      <c r="F3445" s="788" t="s">
        <v>19</v>
      </c>
      <c r="G3445" s="358">
        <v>73972343</v>
      </c>
      <c r="H3445" s="358">
        <v>66977895.659999996</v>
      </c>
      <c r="I3445" s="358">
        <v>0</v>
      </c>
      <c r="J3445" s="358">
        <v>96691191.249999925</v>
      </c>
      <c r="K3445" s="358">
        <v>96691191.25</v>
      </c>
      <c r="L3445" s="358">
        <v>96691191.25</v>
      </c>
      <c r="M3445" s="789">
        <f t="shared" ref="M3445:M3479" si="747">J3445+K3445+L3445</f>
        <v>290073573.74999994</v>
      </c>
    </row>
    <row r="3446" spans="1:13" x14ac:dyDescent="0.45">
      <c r="A3446" s="785">
        <v>2101</v>
      </c>
      <c r="B3446" s="786"/>
      <c r="C3446" s="787"/>
      <c r="D3446" s="787"/>
      <c r="E3446" s="786"/>
      <c r="F3446" s="788" t="s">
        <v>20</v>
      </c>
      <c r="G3446" s="358">
        <v>73972343</v>
      </c>
      <c r="H3446" s="358">
        <v>66977895.659999996</v>
      </c>
      <c r="I3446" s="358"/>
      <c r="J3446" s="358">
        <v>95101191.249999925</v>
      </c>
      <c r="K3446" s="358">
        <v>95101191.25</v>
      </c>
      <c r="L3446" s="358">
        <v>95101191.25</v>
      </c>
      <c r="M3446" s="789">
        <f t="shared" si="747"/>
        <v>285303573.74999994</v>
      </c>
    </row>
    <row r="3447" spans="1:13" x14ac:dyDescent="0.45">
      <c r="A3447" s="785">
        <v>210101</v>
      </c>
      <c r="B3447" s="786"/>
      <c r="C3447" s="787"/>
      <c r="D3447" s="787"/>
      <c r="E3447" s="786"/>
      <c r="F3447" s="788" t="s">
        <v>21</v>
      </c>
      <c r="G3447" s="358">
        <v>73972343</v>
      </c>
      <c r="H3447" s="358">
        <v>66977895.659999996</v>
      </c>
      <c r="I3447" s="358">
        <v>0</v>
      </c>
      <c r="J3447" s="358">
        <v>95101191.249999925</v>
      </c>
      <c r="K3447" s="358">
        <v>95101191.25</v>
      </c>
      <c r="L3447" s="358">
        <v>95101191.25</v>
      </c>
      <c r="M3447" s="789">
        <f t="shared" si="747"/>
        <v>285303573.74999994</v>
      </c>
    </row>
    <row r="3448" spans="1:13" x14ac:dyDescent="0.45">
      <c r="A3448" s="790">
        <v>21010101</v>
      </c>
      <c r="B3448" s="791"/>
      <c r="C3448" s="792"/>
      <c r="D3448" s="792"/>
      <c r="E3448" s="791"/>
      <c r="F3448" s="793" t="s">
        <v>20</v>
      </c>
      <c r="G3448" s="311">
        <v>73972343</v>
      </c>
      <c r="H3448" s="311">
        <v>66977895.659999996</v>
      </c>
      <c r="I3448" s="311"/>
      <c r="J3448" s="311">
        <v>95101191.249999925</v>
      </c>
      <c r="K3448" s="311">
        <v>95101191.25</v>
      </c>
      <c r="L3448" s="311">
        <v>95101191.25</v>
      </c>
      <c r="M3448" s="789">
        <f t="shared" si="747"/>
        <v>285303573.74999994</v>
      </c>
    </row>
    <row r="3449" spans="1:13" x14ac:dyDescent="0.45">
      <c r="A3449" s="785">
        <v>2102</v>
      </c>
      <c r="B3449" s="786"/>
      <c r="C3449" s="787"/>
      <c r="D3449" s="787"/>
      <c r="E3449" s="786"/>
      <c r="F3449" s="788" t="s">
        <v>22</v>
      </c>
      <c r="G3449" s="358">
        <v>0</v>
      </c>
      <c r="H3449" s="358">
        <v>0</v>
      </c>
      <c r="I3449" s="358">
        <v>0</v>
      </c>
      <c r="J3449" s="358">
        <v>1590000</v>
      </c>
      <c r="K3449" s="358">
        <v>1590000</v>
      </c>
      <c r="L3449" s="358">
        <v>1590000</v>
      </c>
      <c r="M3449" s="789">
        <f>J3449+K3449+L3449</f>
        <v>4770000</v>
      </c>
    </row>
    <row r="3450" spans="1:13" x14ac:dyDescent="0.45">
      <c r="A3450" s="785">
        <v>210201</v>
      </c>
      <c r="B3450" s="786"/>
      <c r="C3450" s="787"/>
      <c r="D3450" s="787"/>
      <c r="E3450" s="786"/>
      <c r="F3450" s="788" t="s">
        <v>23</v>
      </c>
      <c r="G3450" s="358">
        <v>0</v>
      </c>
      <c r="H3450" s="358">
        <v>0</v>
      </c>
      <c r="I3450" s="358">
        <v>0</v>
      </c>
      <c r="J3450" s="358">
        <v>1590000</v>
      </c>
      <c r="K3450" s="358">
        <v>1590000</v>
      </c>
      <c r="L3450" s="358">
        <v>1590000</v>
      </c>
      <c r="M3450" s="789">
        <f t="shared" si="747"/>
        <v>4770000</v>
      </c>
    </row>
    <row r="3451" spans="1:13" x14ac:dyDescent="0.45">
      <c r="A3451" s="790">
        <v>21020102</v>
      </c>
      <c r="B3451" s="791"/>
      <c r="C3451" s="792"/>
      <c r="D3451" s="792"/>
      <c r="E3451" s="791"/>
      <c r="F3451" s="793" t="s">
        <v>25</v>
      </c>
      <c r="G3451" s="311"/>
      <c r="H3451" s="311"/>
      <c r="I3451" s="311"/>
      <c r="J3451" s="311">
        <v>1590000</v>
      </c>
      <c r="K3451" s="311">
        <v>1590000</v>
      </c>
      <c r="L3451" s="311">
        <v>1590000</v>
      </c>
      <c r="M3451" s="789">
        <f t="shared" si="747"/>
        <v>4770000</v>
      </c>
    </row>
    <row r="3452" spans="1:13" x14ac:dyDescent="0.45">
      <c r="A3452" s="785">
        <v>2202</v>
      </c>
      <c r="B3452" s="786"/>
      <c r="C3452" s="787"/>
      <c r="D3452" s="787"/>
      <c r="E3452" s="786"/>
      <c r="F3452" s="788" t="s">
        <v>27</v>
      </c>
      <c r="G3452" s="358">
        <f>G3453+G3455+G3457+G3463+G3470+G3472+G3475+G3477</f>
        <v>60000000</v>
      </c>
      <c r="H3452" s="358">
        <f>H3453+H3455+H3457+H3463+H3470+H3472+H3475+H3477</f>
        <v>0</v>
      </c>
      <c r="I3452" s="358">
        <f t="shared" ref="I3452:L3452" si="748">I3453+I3455+I3457+I3463+I3470+I3472+I3475+I3477</f>
        <v>0</v>
      </c>
      <c r="J3452" s="358">
        <f t="shared" si="748"/>
        <v>60000000</v>
      </c>
      <c r="K3452" s="358">
        <f t="shared" si="748"/>
        <v>60000000</v>
      </c>
      <c r="L3452" s="358">
        <f t="shared" si="748"/>
        <v>60000000</v>
      </c>
      <c r="M3452" s="789">
        <f t="shared" si="747"/>
        <v>180000000</v>
      </c>
    </row>
    <row r="3453" spans="1:13" x14ac:dyDescent="0.45">
      <c r="A3453" s="785">
        <v>220201</v>
      </c>
      <c r="B3453" s="786"/>
      <c r="C3453" s="787"/>
      <c r="D3453" s="787"/>
      <c r="E3453" s="786"/>
      <c r="F3453" s="788" t="s">
        <v>28</v>
      </c>
      <c r="G3453" s="358">
        <v>10000000</v>
      </c>
      <c r="H3453" s="358">
        <f>SUM(H3454:H3454)</f>
        <v>0</v>
      </c>
      <c r="I3453" s="358"/>
      <c r="J3453" s="358">
        <f>SUM(J3454:J3454)</f>
        <v>0</v>
      </c>
      <c r="K3453" s="358">
        <f>SUM(K3454:K3454)</f>
        <v>0</v>
      </c>
      <c r="L3453" s="358">
        <f>SUM(L3454:L3454)</f>
        <v>0</v>
      </c>
      <c r="M3453" s="789">
        <f t="shared" si="747"/>
        <v>0</v>
      </c>
    </row>
    <row r="3454" spans="1:13" x14ac:dyDescent="0.45">
      <c r="A3454" s="790">
        <v>22020101</v>
      </c>
      <c r="B3454" s="791"/>
      <c r="C3454" s="792"/>
      <c r="D3454" s="792"/>
      <c r="E3454" s="791"/>
      <c r="F3454" s="793" t="s">
        <v>29</v>
      </c>
      <c r="G3454" s="311">
        <v>10000000</v>
      </c>
      <c r="H3454" s="311"/>
      <c r="I3454" s="311"/>
      <c r="J3454" s="311"/>
      <c r="K3454" s="311"/>
      <c r="L3454" s="311"/>
      <c r="M3454" s="789">
        <f t="shared" si="747"/>
        <v>0</v>
      </c>
    </row>
    <row r="3455" spans="1:13" x14ac:dyDescent="0.45">
      <c r="A3455" s="785">
        <v>220202</v>
      </c>
      <c r="B3455" s="786"/>
      <c r="C3455" s="787"/>
      <c r="D3455" s="787"/>
      <c r="E3455" s="786"/>
      <c r="F3455" s="788" t="s">
        <v>31</v>
      </c>
      <c r="G3455" s="358">
        <v>5000000</v>
      </c>
      <c r="H3455" s="358">
        <f>SUM(H3456:H3456)</f>
        <v>0</v>
      </c>
      <c r="I3455" s="358"/>
      <c r="J3455" s="358">
        <v>5000000</v>
      </c>
      <c r="K3455" s="358">
        <v>5000000</v>
      </c>
      <c r="L3455" s="358">
        <v>5000000</v>
      </c>
      <c r="M3455" s="789">
        <f t="shared" si="747"/>
        <v>15000000</v>
      </c>
    </row>
    <row r="3456" spans="1:13" x14ac:dyDescent="0.45">
      <c r="A3456" s="790">
        <v>22020206</v>
      </c>
      <c r="B3456" s="791"/>
      <c r="C3456" s="792"/>
      <c r="D3456" s="792"/>
      <c r="E3456" s="791"/>
      <c r="F3456" s="793" t="s">
        <v>36</v>
      </c>
      <c r="G3456" s="311">
        <v>5000000</v>
      </c>
      <c r="H3456" s="311"/>
      <c r="I3456" s="311"/>
      <c r="J3456" s="311">
        <v>5000000</v>
      </c>
      <c r="K3456" s="311">
        <v>5000000</v>
      </c>
      <c r="L3456" s="311">
        <v>5000000</v>
      </c>
      <c r="M3456" s="789">
        <f t="shared" si="747"/>
        <v>15000000</v>
      </c>
    </row>
    <row r="3457" spans="1:13" x14ac:dyDescent="0.45">
      <c r="A3457" s="785">
        <v>220203</v>
      </c>
      <c r="B3457" s="786"/>
      <c r="C3457" s="787"/>
      <c r="D3457" s="787"/>
      <c r="E3457" s="786"/>
      <c r="F3457" s="788" t="s">
        <v>37</v>
      </c>
      <c r="G3457" s="358">
        <v>6000000</v>
      </c>
      <c r="H3457" s="358">
        <f>SUM(H3458:H3462)</f>
        <v>0</v>
      </c>
      <c r="I3457" s="358"/>
      <c r="J3457" s="358">
        <v>2000000</v>
      </c>
      <c r="K3457" s="358">
        <v>2000000</v>
      </c>
      <c r="L3457" s="358">
        <v>2000000</v>
      </c>
      <c r="M3457" s="789">
        <f t="shared" si="747"/>
        <v>6000000</v>
      </c>
    </row>
    <row r="3458" spans="1:13" ht="37" x14ac:dyDescent="0.45">
      <c r="A3458" s="790">
        <v>22020301</v>
      </c>
      <c r="B3458" s="791"/>
      <c r="C3458" s="792"/>
      <c r="D3458" s="792"/>
      <c r="E3458" s="791"/>
      <c r="F3458" s="793" t="s">
        <v>38</v>
      </c>
      <c r="G3458" s="311">
        <v>3000000</v>
      </c>
      <c r="H3458" s="311"/>
      <c r="I3458" s="311"/>
      <c r="J3458" s="311"/>
      <c r="K3458" s="311"/>
      <c r="L3458" s="311"/>
      <c r="M3458" s="789">
        <f t="shared" si="747"/>
        <v>0</v>
      </c>
    </row>
    <row r="3459" spans="1:13" x14ac:dyDescent="0.45">
      <c r="A3459" s="790">
        <v>22020302</v>
      </c>
      <c r="B3459" s="791"/>
      <c r="C3459" s="792"/>
      <c r="D3459" s="792"/>
      <c r="E3459" s="791"/>
      <c r="F3459" s="793" t="s">
        <v>39</v>
      </c>
      <c r="G3459" s="311">
        <v>1000000</v>
      </c>
      <c r="H3459" s="311"/>
      <c r="I3459" s="311"/>
      <c r="J3459" s="311"/>
      <c r="K3459" s="311"/>
      <c r="L3459" s="311"/>
      <c r="M3459" s="789">
        <f t="shared" si="747"/>
        <v>0</v>
      </c>
    </row>
    <row r="3460" spans="1:13" x14ac:dyDescent="0.45">
      <c r="A3460" s="790">
        <v>22020303</v>
      </c>
      <c r="B3460" s="791"/>
      <c r="C3460" s="792"/>
      <c r="D3460" s="792"/>
      <c r="E3460" s="791"/>
      <c r="F3460" s="793" t="s">
        <v>40</v>
      </c>
      <c r="G3460" s="311"/>
      <c r="H3460" s="311"/>
      <c r="I3460" s="311"/>
      <c r="J3460" s="311">
        <v>1000000</v>
      </c>
      <c r="K3460" s="311">
        <v>1000000</v>
      </c>
      <c r="L3460" s="311">
        <v>1000000</v>
      </c>
      <c r="M3460" s="789">
        <f t="shared" si="747"/>
        <v>3000000</v>
      </c>
    </row>
    <row r="3461" spans="1:13" x14ac:dyDescent="0.45">
      <c r="A3461" s="790">
        <v>22020305</v>
      </c>
      <c r="B3461" s="791"/>
      <c r="C3461" s="792"/>
      <c r="D3461" s="792"/>
      <c r="E3461" s="791"/>
      <c r="F3461" s="793" t="s">
        <v>41</v>
      </c>
      <c r="G3461" s="311">
        <v>1000000</v>
      </c>
      <c r="H3461" s="311"/>
      <c r="I3461" s="311"/>
      <c r="J3461" s="311">
        <v>1000000</v>
      </c>
      <c r="K3461" s="311">
        <v>1000000</v>
      </c>
      <c r="L3461" s="311">
        <v>1000000</v>
      </c>
      <c r="M3461" s="789">
        <f t="shared" si="747"/>
        <v>3000000</v>
      </c>
    </row>
    <row r="3462" spans="1:13" x14ac:dyDescent="0.45">
      <c r="A3462" s="790">
        <v>22020309</v>
      </c>
      <c r="B3462" s="791"/>
      <c r="C3462" s="792"/>
      <c r="D3462" s="792"/>
      <c r="E3462" s="791"/>
      <c r="F3462" s="793" t="s">
        <v>221</v>
      </c>
      <c r="G3462" s="311">
        <v>1000000</v>
      </c>
      <c r="H3462" s="311"/>
      <c r="I3462" s="311"/>
      <c r="J3462" s="311"/>
      <c r="K3462" s="311"/>
      <c r="L3462" s="311"/>
      <c r="M3462" s="789">
        <f t="shared" si="747"/>
        <v>0</v>
      </c>
    </row>
    <row r="3463" spans="1:13" x14ac:dyDescent="0.45">
      <c r="A3463" s="785">
        <v>220204</v>
      </c>
      <c r="B3463" s="786"/>
      <c r="C3463" s="787"/>
      <c r="D3463" s="787"/>
      <c r="E3463" s="786"/>
      <c r="F3463" s="788" t="s">
        <v>42</v>
      </c>
      <c r="G3463" s="358">
        <f>SUM(G3464:G3469)</f>
        <v>21000000</v>
      </c>
      <c r="H3463" s="358">
        <f>SUM(H3464:H3469)</f>
        <v>0</v>
      </c>
      <c r="I3463" s="358"/>
      <c r="J3463" s="358">
        <v>45000000</v>
      </c>
      <c r="K3463" s="358">
        <v>45000000</v>
      </c>
      <c r="L3463" s="358">
        <v>45000000</v>
      </c>
      <c r="M3463" s="789">
        <f t="shared" si="747"/>
        <v>135000000</v>
      </c>
    </row>
    <row r="3464" spans="1:13" ht="37" x14ac:dyDescent="0.45">
      <c r="A3464" s="790">
        <v>22020401</v>
      </c>
      <c r="B3464" s="791"/>
      <c r="C3464" s="792"/>
      <c r="D3464" s="792"/>
      <c r="E3464" s="791"/>
      <c r="F3464" s="793" t="s">
        <v>43</v>
      </c>
      <c r="G3464" s="311">
        <v>1000000</v>
      </c>
      <c r="H3464" s="311"/>
      <c r="I3464" s="311"/>
      <c r="J3464" s="311"/>
      <c r="K3464" s="311"/>
      <c r="L3464" s="311"/>
      <c r="M3464" s="789">
        <f t="shared" si="747"/>
        <v>0</v>
      </c>
    </row>
    <row r="3465" spans="1:13" x14ac:dyDescent="0.45">
      <c r="A3465" s="790">
        <v>22020402</v>
      </c>
      <c r="B3465" s="791"/>
      <c r="C3465" s="792"/>
      <c r="D3465" s="792"/>
      <c r="E3465" s="791"/>
      <c r="F3465" s="793" t="s">
        <v>44</v>
      </c>
      <c r="G3465" s="311">
        <v>1000000</v>
      </c>
      <c r="H3465" s="311"/>
      <c r="I3465" s="311"/>
      <c r="J3465" s="311">
        <v>5000000</v>
      </c>
      <c r="K3465" s="311">
        <v>5000000</v>
      </c>
      <c r="L3465" s="311">
        <v>5000000</v>
      </c>
      <c r="M3465" s="789">
        <f t="shared" si="747"/>
        <v>15000000</v>
      </c>
    </row>
    <row r="3466" spans="1:13" ht="37" x14ac:dyDescent="0.45">
      <c r="A3466" s="790">
        <v>22020403</v>
      </c>
      <c r="B3466" s="791"/>
      <c r="C3466" s="792"/>
      <c r="D3466" s="792"/>
      <c r="E3466" s="791"/>
      <c r="F3466" s="793" t="s">
        <v>45</v>
      </c>
      <c r="G3466" s="311">
        <v>4000000</v>
      </c>
      <c r="H3466" s="311"/>
      <c r="I3466" s="311"/>
      <c r="J3466" s="311"/>
      <c r="K3466" s="311"/>
      <c r="L3466" s="311"/>
      <c r="M3466" s="789">
        <f t="shared" si="747"/>
        <v>0</v>
      </c>
    </row>
    <row r="3467" spans="1:13" x14ac:dyDescent="0.45">
      <c r="A3467" s="790">
        <v>22020404</v>
      </c>
      <c r="B3467" s="791"/>
      <c r="C3467" s="792"/>
      <c r="D3467" s="792"/>
      <c r="E3467" s="791"/>
      <c r="F3467" s="793" t="s">
        <v>46</v>
      </c>
      <c r="G3467" s="311">
        <v>1000000</v>
      </c>
      <c r="H3467" s="311"/>
      <c r="I3467" s="311"/>
      <c r="J3467" s="311">
        <v>5000000</v>
      </c>
      <c r="K3467" s="311">
        <v>5000000</v>
      </c>
      <c r="L3467" s="311">
        <v>5000000</v>
      </c>
      <c r="M3467" s="789">
        <f t="shared" si="747"/>
        <v>15000000</v>
      </c>
    </row>
    <row r="3468" spans="1:13" x14ac:dyDescent="0.45">
      <c r="A3468" s="790">
        <v>22020406</v>
      </c>
      <c r="B3468" s="791"/>
      <c r="C3468" s="792"/>
      <c r="D3468" s="792"/>
      <c r="E3468" s="791"/>
      <c r="F3468" s="793" t="s">
        <v>48</v>
      </c>
      <c r="G3468" s="311">
        <v>7000000</v>
      </c>
      <c r="H3468" s="311"/>
      <c r="I3468" s="311"/>
      <c r="J3468" s="311">
        <v>35000000</v>
      </c>
      <c r="K3468" s="311">
        <v>35000000</v>
      </c>
      <c r="L3468" s="311">
        <v>35000000</v>
      </c>
      <c r="M3468" s="789">
        <f>J3468+K3468+L3468</f>
        <v>105000000</v>
      </c>
    </row>
    <row r="3469" spans="1:13" x14ac:dyDescent="0.45">
      <c r="A3469" s="790">
        <v>22020407</v>
      </c>
      <c r="B3469" s="791"/>
      <c r="C3469" s="792"/>
      <c r="D3469" s="792"/>
      <c r="E3469" s="791"/>
      <c r="F3469" s="793" t="s">
        <v>942</v>
      </c>
      <c r="G3469" s="311">
        <v>7000000</v>
      </c>
      <c r="H3469" s="311"/>
      <c r="I3469" s="311"/>
      <c r="J3469" s="311"/>
      <c r="K3469" s="311"/>
      <c r="L3469" s="311"/>
      <c r="M3469" s="789">
        <f t="shared" si="747"/>
        <v>0</v>
      </c>
    </row>
    <row r="3470" spans="1:13" x14ac:dyDescent="0.45">
      <c r="A3470" s="785">
        <v>220205</v>
      </c>
      <c r="B3470" s="786"/>
      <c r="C3470" s="787"/>
      <c r="D3470" s="787"/>
      <c r="E3470" s="786"/>
      <c r="F3470" s="788" t="s">
        <v>49</v>
      </c>
      <c r="G3470" s="358">
        <f>G3471</f>
        <v>13000000</v>
      </c>
      <c r="H3470" s="358">
        <f t="shared" ref="H3470:L3470" si="749">H3471</f>
        <v>0</v>
      </c>
      <c r="I3470" s="358">
        <f t="shared" si="749"/>
        <v>0</v>
      </c>
      <c r="J3470" s="358">
        <f t="shared" si="749"/>
        <v>5000000</v>
      </c>
      <c r="K3470" s="358">
        <f t="shared" si="749"/>
        <v>5000000</v>
      </c>
      <c r="L3470" s="358">
        <f t="shared" si="749"/>
        <v>5000000</v>
      </c>
      <c r="M3470" s="789">
        <f t="shared" si="747"/>
        <v>15000000</v>
      </c>
    </row>
    <row r="3471" spans="1:13" x14ac:dyDescent="0.45">
      <c r="A3471" s="790">
        <v>22020501</v>
      </c>
      <c r="B3471" s="791"/>
      <c r="C3471" s="792"/>
      <c r="D3471" s="792"/>
      <c r="E3471" s="791"/>
      <c r="F3471" s="793" t="s">
        <v>50</v>
      </c>
      <c r="G3471" s="311">
        <v>13000000</v>
      </c>
      <c r="H3471" s="311"/>
      <c r="I3471" s="311"/>
      <c r="J3471" s="311">
        <v>5000000</v>
      </c>
      <c r="K3471" s="311">
        <v>5000000</v>
      </c>
      <c r="L3471" s="311">
        <v>5000000</v>
      </c>
      <c r="M3471" s="789">
        <f t="shared" si="747"/>
        <v>15000000</v>
      </c>
    </row>
    <row r="3472" spans="1:13" x14ac:dyDescent="0.45">
      <c r="A3472" s="785">
        <v>220208</v>
      </c>
      <c r="B3472" s="786"/>
      <c r="C3472" s="787"/>
      <c r="D3472" s="787"/>
      <c r="E3472" s="786"/>
      <c r="F3472" s="788" t="s">
        <v>54</v>
      </c>
      <c r="G3472" s="358">
        <f>SUM(G3473:G3474)</f>
        <v>1200000</v>
      </c>
      <c r="H3472" s="358">
        <f>SUM(H3473:H3474)</f>
        <v>0</v>
      </c>
      <c r="I3472" s="358"/>
      <c r="J3472" s="358">
        <f>SUM(J3473:J3474)</f>
        <v>0</v>
      </c>
      <c r="K3472" s="358">
        <f>SUM(K3473:K3474)</f>
        <v>0</v>
      </c>
      <c r="L3472" s="358">
        <f>SUM(L3473:L3474)</f>
        <v>0</v>
      </c>
      <c r="M3472" s="789">
        <f t="shared" si="747"/>
        <v>0</v>
      </c>
    </row>
    <row r="3473" spans="1:13" x14ac:dyDescent="0.45">
      <c r="A3473" s="790">
        <v>22020801</v>
      </c>
      <c r="B3473" s="791"/>
      <c r="C3473" s="792"/>
      <c r="D3473" s="792"/>
      <c r="E3473" s="791"/>
      <c r="F3473" s="793" t="s">
        <v>55</v>
      </c>
      <c r="G3473" s="311">
        <v>800000</v>
      </c>
      <c r="H3473" s="311"/>
      <c r="I3473" s="311"/>
      <c r="J3473" s="311"/>
      <c r="K3473" s="311"/>
      <c r="L3473" s="311"/>
      <c r="M3473" s="789">
        <f t="shared" si="747"/>
        <v>0</v>
      </c>
    </row>
    <row r="3474" spans="1:13" x14ac:dyDescent="0.45">
      <c r="A3474" s="790">
        <v>22020802</v>
      </c>
      <c r="B3474" s="791"/>
      <c r="C3474" s="792"/>
      <c r="D3474" s="792"/>
      <c r="E3474" s="791"/>
      <c r="F3474" s="793" t="s">
        <v>517</v>
      </c>
      <c r="G3474" s="311">
        <v>400000</v>
      </c>
      <c r="H3474" s="311"/>
      <c r="I3474" s="311"/>
      <c r="J3474" s="311"/>
      <c r="K3474" s="311"/>
      <c r="L3474" s="311"/>
      <c r="M3474" s="789">
        <f t="shared" si="747"/>
        <v>0</v>
      </c>
    </row>
    <row r="3475" spans="1:13" x14ac:dyDescent="0.45">
      <c r="A3475" s="785">
        <v>220209</v>
      </c>
      <c r="B3475" s="786"/>
      <c r="C3475" s="787"/>
      <c r="D3475" s="787"/>
      <c r="E3475" s="786"/>
      <c r="F3475" s="788" t="s">
        <v>271</v>
      </c>
      <c r="G3475" s="358">
        <v>300000</v>
      </c>
      <c r="H3475" s="358">
        <f>SUM(H3476:H3476)</f>
        <v>0</v>
      </c>
      <c r="I3475" s="358"/>
      <c r="J3475" s="358">
        <v>1000000</v>
      </c>
      <c r="K3475" s="358">
        <v>1000000</v>
      </c>
      <c r="L3475" s="358">
        <v>1000000</v>
      </c>
      <c r="M3475" s="789">
        <f t="shared" si="747"/>
        <v>3000000</v>
      </c>
    </row>
    <row r="3476" spans="1:13" x14ac:dyDescent="0.45">
      <c r="A3476" s="790">
        <v>22020901</v>
      </c>
      <c r="B3476" s="791"/>
      <c r="C3476" s="792"/>
      <c r="D3476" s="792"/>
      <c r="E3476" s="791"/>
      <c r="F3476" s="793" t="s">
        <v>315</v>
      </c>
      <c r="G3476" s="311">
        <v>300000</v>
      </c>
      <c r="H3476" s="311"/>
      <c r="I3476" s="311"/>
      <c r="J3476" s="311">
        <v>1000000</v>
      </c>
      <c r="K3476" s="311">
        <v>1000000</v>
      </c>
      <c r="L3476" s="311">
        <v>1000000</v>
      </c>
      <c r="M3476" s="789">
        <f t="shared" si="747"/>
        <v>3000000</v>
      </c>
    </row>
    <row r="3477" spans="1:13" x14ac:dyDescent="0.45">
      <c r="A3477" s="785">
        <v>220210</v>
      </c>
      <c r="B3477" s="786"/>
      <c r="C3477" s="787"/>
      <c r="D3477" s="787"/>
      <c r="E3477" s="786"/>
      <c r="F3477" s="788" t="s">
        <v>57</v>
      </c>
      <c r="G3477" s="358">
        <v>3500000</v>
      </c>
      <c r="H3477" s="358">
        <f>SUM(H3478:H3479)</f>
        <v>0</v>
      </c>
      <c r="I3477" s="358"/>
      <c r="J3477" s="358">
        <v>2000000</v>
      </c>
      <c r="K3477" s="358">
        <v>2000000</v>
      </c>
      <c r="L3477" s="358">
        <v>2000000</v>
      </c>
      <c r="M3477" s="789">
        <f t="shared" si="747"/>
        <v>6000000</v>
      </c>
    </row>
    <row r="3478" spans="1:13" x14ac:dyDescent="0.45">
      <c r="A3478" s="790">
        <v>22021007</v>
      </c>
      <c r="B3478" s="791"/>
      <c r="C3478" s="792"/>
      <c r="D3478" s="792"/>
      <c r="E3478" s="791"/>
      <c r="F3478" s="793" t="s">
        <v>63</v>
      </c>
      <c r="G3478" s="311">
        <v>2000000</v>
      </c>
      <c r="H3478" s="311"/>
      <c r="I3478" s="311"/>
      <c r="J3478" s="311">
        <v>2000000</v>
      </c>
      <c r="K3478" s="311">
        <v>2000000</v>
      </c>
      <c r="L3478" s="311">
        <v>2000000</v>
      </c>
      <c r="M3478" s="789">
        <f t="shared" si="747"/>
        <v>6000000</v>
      </c>
    </row>
    <row r="3479" spans="1:13" ht="37" x14ac:dyDescent="0.45">
      <c r="A3479" s="790">
        <v>22021014</v>
      </c>
      <c r="B3479" s="791"/>
      <c r="C3479" s="792"/>
      <c r="D3479" s="792"/>
      <c r="E3479" s="791"/>
      <c r="F3479" s="793" t="s">
        <v>224</v>
      </c>
      <c r="G3479" s="311">
        <v>1500000</v>
      </c>
      <c r="H3479" s="311"/>
      <c r="I3479" s="311"/>
      <c r="J3479" s="311"/>
      <c r="K3479" s="311"/>
      <c r="L3479" s="311"/>
      <c r="M3479" s="789">
        <f t="shared" si="747"/>
        <v>0</v>
      </c>
    </row>
    <row r="3480" spans="1:13" x14ac:dyDescent="0.45">
      <c r="A3480" s="785"/>
      <c r="B3480" s="786"/>
      <c r="C3480" s="787"/>
      <c r="D3480" s="787"/>
      <c r="E3480" s="786"/>
      <c r="F3480" s="788"/>
      <c r="G3480" s="311"/>
      <c r="H3480" s="311"/>
      <c r="I3480" s="311"/>
      <c r="J3480" s="311"/>
      <c r="K3480" s="311"/>
      <c r="L3480" s="311"/>
      <c r="M3480" s="81"/>
    </row>
    <row r="3481" spans="1:13" x14ac:dyDescent="0.45">
      <c r="A3481" s="785">
        <v>23</v>
      </c>
      <c r="B3481" s="786"/>
      <c r="C3481" s="787"/>
      <c r="D3481" s="787"/>
      <c r="E3481" s="786"/>
      <c r="F3481" s="788" t="s">
        <v>69</v>
      </c>
      <c r="G3481" s="358">
        <f>G3482+G3494+G3497</f>
        <v>2800000000</v>
      </c>
      <c r="H3481" s="358">
        <f>H3482+H3494+H3497</f>
        <v>0</v>
      </c>
      <c r="I3481" s="358">
        <f t="shared" ref="I3481:L3481" si="750">I3482+I3494+I3497</f>
        <v>0</v>
      </c>
      <c r="J3481" s="358">
        <f t="shared" si="750"/>
        <v>2000000000</v>
      </c>
      <c r="K3481" s="358">
        <f t="shared" si="750"/>
        <v>2500000000</v>
      </c>
      <c r="L3481" s="358">
        <f t="shared" si="750"/>
        <v>3000000000</v>
      </c>
      <c r="M3481" s="789">
        <f t="shared" ref="M3481:M3504" si="751">J3481+K3481+L3481</f>
        <v>7500000000</v>
      </c>
    </row>
    <row r="3482" spans="1:13" x14ac:dyDescent="0.45">
      <c r="A3482" s="785">
        <v>2301</v>
      </c>
      <c r="B3482" s="786"/>
      <c r="C3482" s="787"/>
      <c r="D3482" s="787"/>
      <c r="E3482" s="786"/>
      <c r="F3482" s="788" t="s">
        <v>70</v>
      </c>
      <c r="G3482" s="358">
        <f>SUM(G3483)</f>
        <v>40000000</v>
      </c>
      <c r="H3482" s="358">
        <f t="shared" ref="H3482" si="752">H3483</f>
        <v>0</v>
      </c>
      <c r="I3482" s="358"/>
      <c r="J3482" s="358">
        <v>300000000</v>
      </c>
      <c r="K3482" s="358">
        <v>300000000</v>
      </c>
      <c r="L3482" s="358">
        <v>300000000</v>
      </c>
      <c r="M3482" s="789">
        <f t="shared" si="751"/>
        <v>900000000</v>
      </c>
    </row>
    <row r="3483" spans="1:13" x14ac:dyDescent="0.45">
      <c r="A3483" s="785">
        <v>230101</v>
      </c>
      <c r="B3483" s="786"/>
      <c r="C3483" s="787"/>
      <c r="D3483" s="787"/>
      <c r="E3483" s="786"/>
      <c r="F3483" s="788" t="s">
        <v>71</v>
      </c>
      <c r="G3483" s="358">
        <f>SUM(G3484:G3493)</f>
        <v>40000000</v>
      </c>
      <c r="H3483" s="358">
        <f>SUM(H3484:H3493)</f>
        <v>0</v>
      </c>
      <c r="I3483" s="358"/>
      <c r="J3483" s="358">
        <v>300000000</v>
      </c>
      <c r="K3483" s="358">
        <v>300000000</v>
      </c>
      <c r="L3483" s="358">
        <v>300000000</v>
      </c>
      <c r="M3483" s="789">
        <f t="shared" si="751"/>
        <v>900000000</v>
      </c>
    </row>
    <row r="3484" spans="1:13" x14ac:dyDescent="0.45">
      <c r="A3484" s="790">
        <v>23010105</v>
      </c>
      <c r="B3484" s="791"/>
      <c r="C3484" s="792"/>
      <c r="D3484" s="792"/>
      <c r="E3484" s="791"/>
      <c r="F3484" s="793" t="s">
        <v>231</v>
      </c>
      <c r="G3484" s="311"/>
      <c r="H3484" s="311"/>
      <c r="I3484" s="311"/>
      <c r="J3484" s="311">
        <v>50000000</v>
      </c>
      <c r="K3484" s="311">
        <v>50000000</v>
      </c>
      <c r="L3484" s="311">
        <v>50000000</v>
      </c>
      <c r="M3484" s="789">
        <f t="shared" si="751"/>
        <v>150000000</v>
      </c>
    </row>
    <row r="3485" spans="1:13" x14ac:dyDescent="0.45">
      <c r="A3485" s="790">
        <v>23010107</v>
      </c>
      <c r="B3485" s="791"/>
      <c r="C3485" s="792"/>
      <c r="D3485" s="792"/>
      <c r="E3485" s="791"/>
      <c r="F3485" s="793" t="s">
        <v>459</v>
      </c>
      <c r="G3485" s="311"/>
      <c r="H3485" s="311"/>
      <c r="I3485" s="311"/>
      <c r="J3485" s="311">
        <v>100000000</v>
      </c>
      <c r="K3485" s="311">
        <v>100000000</v>
      </c>
      <c r="L3485" s="311">
        <v>100000000</v>
      </c>
      <c r="M3485" s="789">
        <f t="shared" si="751"/>
        <v>300000000</v>
      </c>
    </row>
    <row r="3486" spans="1:13" x14ac:dyDescent="0.45">
      <c r="A3486" s="790">
        <v>23010108</v>
      </c>
      <c r="B3486" s="791"/>
      <c r="C3486" s="792"/>
      <c r="D3486" s="792"/>
      <c r="E3486" s="791"/>
      <c r="F3486" s="793" t="s">
        <v>230</v>
      </c>
      <c r="G3486" s="311"/>
      <c r="H3486" s="311"/>
      <c r="I3486" s="311"/>
      <c r="J3486" s="311">
        <v>50000000</v>
      </c>
      <c r="K3486" s="311">
        <v>50000000</v>
      </c>
      <c r="L3486" s="311">
        <v>50000000</v>
      </c>
      <c r="M3486" s="789">
        <f t="shared" si="751"/>
        <v>150000000</v>
      </c>
    </row>
    <row r="3487" spans="1:13" ht="37" x14ac:dyDescent="0.45">
      <c r="A3487" s="790">
        <v>23010112</v>
      </c>
      <c r="B3487" s="791"/>
      <c r="C3487" s="792"/>
      <c r="D3487" s="792"/>
      <c r="E3487" s="791"/>
      <c r="F3487" s="793" t="s">
        <v>232</v>
      </c>
      <c r="G3487" s="311">
        <v>10000000</v>
      </c>
      <c r="H3487" s="311"/>
      <c r="I3487" s="311"/>
      <c r="J3487" s="311">
        <v>10000000</v>
      </c>
      <c r="K3487" s="311">
        <v>10000000</v>
      </c>
      <c r="L3487" s="311">
        <v>10000000</v>
      </c>
      <c r="M3487" s="789">
        <f t="shared" si="751"/>
        <v>30000000</v>
      </c>
    </row>
    <row r="3488" spans="1:13" x14ac:dyDescent="0.45">
      <c r="A3488" s="790">
        <v>23010113</v>
      </c>
      <c r="B3488" s="791"/>
      <c r="C3488" s="792"/>
      <c r="D3488" s="792"/>
      <c r="E3488" s="791"/>
      <c r="F3488" s="793" t="s">
        <v>233</v>
      </c>
      <c r="G3488" s="311">
        <v>8000000</v>
      </c>
      <c r="H3488" s="311"/>
      <c r="I3488" s="311"/>
      <c r="J3488" s="311">
        <v>20000000</v>
      </c>
      <c r="K3488" s="311">
        <v>20000000</v>
      </c>
      <c r="L3488" s="311">
        <v>20000000</v>
      </c>
      <c r="M3488" s="789">
        <f t="shared" si="751"/>
        <v>60000000</v>
      </c>
    </row>
    <row r="3489" spans="1:13" x14ac:dyDescent="0.45">
      <c r="A3489" s="790">
        <v>23010114</v>
      </c>
      <c r="B3489" s="791"/>
      <c r="C3489" s="792"/>
      <c r="D3489" s="792"/>
      <c r="E3489" s="791"/>
      <c r="F3489" s="793" t="s">
        <v>234</v>
      </c>
      <c r="G3489" s="311">
        <v>6000000</v>
      </c>
      <c r="H3489" s="311"/>
      <c r="I3489" s="311"/>
      <c r="J3489" s="311">
        <v>20000000</v>
      </c>
      <c r="K3489" s="311">
        <v>20000000</v>
      </c>
      <c r="L3489" s="311">
        <v>20000000</v>
      </c>
      <c r="M3489" s="789">
        <f t="shared" si="751"/>
        <v>60000000</v>
      </c>
    </row>
    <row r="3490" spans="1:13" x14ac:dyDescent="0.45">
      <c r="A3490" s="790">
        <v>23010115</v>
      </c>
      <c r="B3490" s="791"/>
      <c r="C3490" s="792"/>
      <c r="D3490" s="792"/>
      <c r="E3490" s="791"/>
      <c r="F3490" s="793" t="s">
        <v>235</v>
      </c>
      <c r="G3490" s="311">
        <v>6000000</v>
      </c>
      <c r="H3490" s="311"/>
      <c r="I3490" s="311"/>
      <c r="J3490" s="311"/>
      <c r="K3490" s="311"/>
      <c r="L3490" s="311"/>
      <c r="M3490" s="789">
        <f t="shared" si="751"/>
        <v>0</v>
      </c>
    </row>
    <row r="3491" spans="1:13" x14ac:dyDescent="0.45">
      <c r="A3491" s="790">
        <v>23010117</v>
      </c>
      <c r="B3491" s="791"/>
      <c r="C3491" s="792"/>
      <c r="D3491" s="792"/>
      <c r="E3491" s="791"/>
      <c r="F3491" s="793" t="s">
        <v>283</v>
      </c>
      <c r="G3491" s="311"/>
      <c r="H3491" s="311"/>
      <c r="I3491" s="311"/>
      <c r="J3491" s="311">
        <v>5000000</v>
      </c>
      <c r="K3491" s="311">
        <v>5000000</v>
      </c>
      <c r="L3491" s="311">
        <v>5000000</v>
      </c>
      <c r="M3491" s="789">
        <f t="shared" si="751"/>
        <v>15000000</v>
      </c>
    </row>
    <row r="3492" spans="1:13" x14ac:dyDescent="0.45">
      <c r="A3492" s="790">
        <v>23010123</v>
      </c>
      <c r="B3492" s="791"/>
      <c r="C3492" s="792"/>
      <c r="D3492" s="792"/>
      <c r="E3492" s="791"/>
      <c r="F3492" s="793" t="s">
        <v>288</v>
      </c>
      <c r="G3492" s="311"/>
      <c r="H3492" s="311"/>
      <c r="I3492" s="311"/>
      <c r="J3492" s="311">
        <v>5000000</v>
      </c>
      <c r="K3492" s="311">
        <v>5000000</v>
      </c>
      <c r="L3492" s="311">
        <v>5000000</v>
      </c>
      <c r="M3492" s="789">
        <f t="shared" si="751"/>
        <v>15000000</v>
      </c>
    </row>
    <row r="3493" spans="1:13" x14ac:dyDescent="0.45">
      <c r="A3493" s="790">
        <v>23010140</v>
      </c>
      <c r="B3493" s="791"/>
      <c r="C3493" s="792"/>
      <c r="D3493" s="792"/>
      <c r="E3493" s="791"/>
      <c r="F3493" s="811" t="s">
        <v>394</v>
      </c>
      <c r="G3493" s="311">
        <v>10000000</v>
      </c>
      <c r="H3493" s="311"/>
      <c r="I3493" s="311"/>
      <c r="J3493" s="311">
        <v>40000000</v>
      </c>
      <c r="K3493" s="311">
        <v>40000000</v>
      </c>
      <c r="L3493" s="311">
        <v>40000000</v>
      </c>
      <c r="M3493" s="789">
        <f t="shared" si="751"/>
        <v>120000000</v>
      </c>
    </row>
    <row r="3494" spans="1:13" x14ac:dyDescent="0.45">
      <c r="A3494" s="785">
        <v>2302</v>
      </c>
      <c r="B3494" s="786"/>
      <c r="C3494" s="787"/>
      <c r="D3494" s="787"/>
      <c r="E3494" s="786"/>
      <c r="F3494" s="825" t="s">
        <v>73</v>
      </c>
      <c r="G3494" s="358">
        <f>SUM(G3495)</f>
        <v>1500000000</v>
      </c>
      <c r="H3494" s="358">
        <f t="shared" ref="H3494" si="753">H3495</f>
        <v>0</v>
      </c>
      <c r="I3494" s="358"/>
      <c r="J3494" s="358">
        <v>1000000000</v>
      </c>
      <c r="K3494" s="358">
        <v>1500000000</v>
      </c>
      <c r="L3494" s="358">
        <v>2000000000</v>
      </c>
      <c r="M3494" s="789">
        <f t="shared" si="751"/>
        <v>4500000000</v>
      </c>
    </row>
    <row r="3495" spans="1:13" ht="37" x14ac:dyDescent="0.45">
      <c r="A3495" s="785">
        <v>230201</v>
      </c>
      <c r="B3495" s="786"/>
      <c r="C3495" s="787"/>
      <c r="D3495" s="787"/>
      <c r="E3495" s="786"/>
      <c r="F3495" s="825" t="s">
        <v>74</v>
      </c>
      <c r="G3495" s="358">
        <f>SUM(G3496)</f>
        <v>1500000000</v>
      </c>
      <c r="H3495" s="358">
        <f>SUM(H3496:H3496)</f>
        <v>0</v>
      </c>
      <c r="I3495" s="358"/>
      <c r="J3495" s="358">
        <v>1000000000</v>
      </c>
      <c r="K3495" s="358">
        <v>1500000000</v>
      </c>
      <c r="L3495" s="358">
        <v>2000000000</v>
      </c>
      <c r="M3495" s="789">
        <f t="shared" si="751"/>
        <v>4500000000</v>
      </c>
    </row>
    <row r="3496" spans="1:13" ht="37" x14ac:dyDescent="0.45">
      <c r="A3496" s="790">
        <v>23020118</v>
      </c>
      <c r="B3496" s="791"/>
      <c r="C3496" s="792"/>
      <c r="D3496" s="792"/>
      <c r="E3496" s="791"/>
      <c r="F3496" s="811" t="s">
        <v>438</v>
      </c>
      <c r="G3496" s="311">
        <v>1500000000</v>
      </c>
      <c r="H3496" s="311"/>
      <c r="I3496" s="311"/>
      <c r="J3496" s="311">
        <v>1000000000</v>
      </c>
      <c r="K3496" s="311">
        <v>1500000000</v>
      </c>
      <c r="L3496" s="311">
        <v>2000000000</v>
      </c>
      <c r="M3496" s="789">
        <f t="shared" si="751"/>
        <v>4500000000</v>
      </c>
    </row>
    <row r="3497" spans="1:13" x14ac:dyDescent="0.45">
      <c r="A3497" s="785">
        <v>2303</v>
      </c>
      <c r="B3497" s="786"/>
      <c r="C3497" s="787"/>
      <c r="D3497" s="787"/>
      <c r="E3497" s="786"/>
      <c r="F3497" s="825" t="s">
        <v>76</v>
      </c>
      <c r="G3497" s="358">
        <f>SUM(G3498:G3504)</f>
        <v>1260000000</v>
      </c>
      <c r="H3497" s="358">
        <f t="shared" ref="H3497" si="754">H3498</f>
        <v>0</v>
      </c>
      <c r="I3497" s="358"/>
      <c r="J3497" s="358">
        <v>700000000</v>
      </c>
      <c r="K3497" s="358">
        <v>700000000</v>
      </c>
      <c r="L3497" s="358">
        <v>700000000</v>
      </c>
      <c r="M3497" s="789">
        <f t="shared" si="751"/>
        <v>2100000000</v>
      </c>
    </row>
    <row r="3498" spans="1:13" ht="37" x14ac:dyDescent="0.45">
      <c r="A3498" s="785">
        <v>230301</v>
      </c>
      <c r="B3498" s="786"/>
      <c r="C3498" s="787"/>
      <c r="D3498" s="787"/>
      <c r="E3498" s="786"/>
      <c r="F3498" s="825" t="s">
        <v>77</v>
      </c>
      <c r="G3498" s="358"/>
      <c r="H3498" s="358">
        <f>SUM(H3499:H3504)</f>
        <v>0</v>
      </c>
      <c r="I3498" s="358"/>
      <c r="J3498" s="358">
        <v>700000000</v>
      </c>
      <c r="K3498" s="358">
        <v>700000000</v>
      </c>
      <c r="L3498" s="358">
        <v>700000000</v>
      </c>
      <c r="M3498" s="789">
        <f t="shared" si="751"/>
        <v>2100000000</v>
      </c>
    </row>
    <row r="3499" spans="1:13" x14ac:dyDescent="0.45">
      <c r="A3499" s="790">
        <v>23030103</v>
      </c>
      <c r="B3499" s="791"/>
      <c r="C3499" s="792"/>
      <c r="D3499" s="792"/>
      <c r="E3499" s="791"/>
      <c r="F3499" s="811" t="s">
        <v>589</v>
      </c>
      <c r="G3499" s="311">
        <v>460000000</v>
      </c>
      <c r="H3499" s="311"/>
      <c r="I3499" s="311"/>
      <c r="J3499" s="311"/>
      <c r="K3499" s="311"/>
      <c r="L3499" s="311"/>
      <c r="M3499" s="789">
        <f t="shared" si="751"/>
        <v>0</v>
      </c>
    </row>
    <row r="3500" spans="1:13" ht="37" x14ac:dyDescent="0.45">
      <c r="A3500" s="790">
        <v>23030104</v>
      </c>
      <c r="B3500" s="791"/>
      <c r="C3500" s="792"/>
      <c r="D3500" s="792"/>
      <c r="E3500" s="791"/>
      <c r="F3500" s="811" t="s">
        <v>475</v>
      </c>
      <c r="G3500" s="311">
        <v>350000000</v>
      </c>
      <c r="H3500" s="311"/>
      <c r="I3500" s="311"/>
      <c r="J3500" s="311">
        <v>200000000</v>
      </c>
      <c r="K3500" s="311">
        <v>200000000</v>
      </c>
      <c r="L3500" s="311">
        <v>200000000</v>
      </c>
      <c r="M3500" s="789">
        <f t="shared" si="751"/>
        <v>600000000</v>
      </c>
    </row>
    <row r="3501" spans="1:13" x14ac:dyDescent="0.45">
      <c r="A3501" s="790">
        <v>23030113</v>
      </c>
      <c r="B3501" s="791"/>
      <c r="C3501" s="792"/>
      <c r="D3501" s="792"/>
      <c r="E3501" s="791"/>
      <c r="F3501" s="811" t="s">
        <v>505</v>
      </c>
      <c r="G3501" s="311">
        <v>400000000</v>
      </c>
      <c r="H3501" s="311"/>
      <c r="I3501" s="311"/>
      <c r="J3501" s="311">
        <v>200000000</v>
      </c>
      <c r="K3501" s="311">
        <v>2000000</v>
      </c>
      <c r="L3501" s="311">
        <v>200000000</v>
      </c>
      <c r="M3501" s="789">
        <f t="shared" si="751"/>
        <v>402000000</v>
      </c>
    </row>
    <row r="3502" spans="1:13" ht="37" x14ac:dyDescent="0.45">
      <c r="A3502" s="790">
        <v>23030118</v>
      </c>
      <c r="B3502" s="791"/>
      <c r="C3502" s="792"/>
      <c r="D3502" s="792"/>
      <c r="E3502" s="791"/>
      <c r="F3502" s="811" t="s">
        <v>533</v>
      </c>
      <c r="G3502" s="311"/>
      <c r="H3502" s="311"/>
      <c r="I3502" s="311"/>
      <c r="J3502" s="311">
        <v>150000000</v>
      </c>
      <c r="K3502" s="311">
        <v>150000000</v>
      </c>
      <c r="L3502" s="311">
        <v>150000000</v>
      </c>
      <c r="M3502" s="789">
        <f t="shared" si="751"/>
        <v>450000000</v>
      </c>
    </row>
    <row r="3503" spans="1:13" ht="37" x14ac:dyDescent="0.45">
      <c r="A3503" s="790">
        <v>23030121</v>
      </c>
      <c r="B3503" s="791"/>
      <c r="C3503" s="792"/>
      <c r="D3503" s="792"/>
      <c r="E3503" s="791"/>
      <c r="F3503" s="811" t="s">
        <v>291</v>
      </c>
      <c r="G3503" s="311"/>
      <c r="H3503" s="311"/>
      <c r="I3503" s="311"/>
      <c r="J3503" s="311">
        <v>150000000</v>
      </c>
      <c r="K3503" s="311">
        <v>150000000</v>
      </c>
      <c r="L3503" s="311">
        <v>150000000</v>
      </c>
      <c r="M3503" s="789">
        <f t="shared" si="751"/>
        <v>450000000</v>
      </c>
    </row>
    <row r="3504" spans="1:13" x14ac:dyDescent="0.45">
      <c r="A3504" s="790">
        <v>23030124</v>
      </c>
      <c r="B3504" s="791"/>
      <c r="C3504" s="792"/>
      <c r="D3504" s="792"/>
      <c r="E3504" s="791"/>
      <c r="F3504" s="811" t="s">
        <v>396</v>
      </c>
      <c r="G3504" s="311">
        <v>50000000</v>
      </c>
      <c r="H3504" s="311"/>
      <c r="I3504" s="311"/>
      <c r="J3504" s="311"/>
      <c r="K3504" s="311"/>
      <c r="L3504" s="311"/>
      <c r="M3504" s="789">
        <f t="shared" si="751"/>
        <v>0</v>
      </c>
    </row>
    <row r="3505" spans="1:13" x14ac:dyDescent="0.45">
      <c r="A3505" s="795"/>
      <c r="B3505" s="795"/>
      <c r="C3505" s="795"/>
      <c r="D3505" s="795"/>
      <c r="E3505" s="795"/>
      <c r="F3505" s="785" t="s">
        <v>85</v>
      </c>
      <c r="G3505" s="790"/>
      <c r="H3505" s="809"/>
      <c r="I3505" s="797"/>
      <c r="J3505" s="809"/>
      <c r="K3505" s="809"/>
      <c r="L3505" s="809"/>
      <c r="M3505" s="80">
        <f t="shared" ref="M3505:M3511" si="755">SUM(J3505:L3505)</f>
        <v>0</v>
      </c>
    </row>
    <row r="3506" spans="1:13" x14ac:dyDescent="0.45">
      <c r="A3506" s="799"/>
      <c r="B3506" s="799"/>
      <c r="C3506" s="799"/>
      <c r="D3506" s="799"/>
      <c r="E3506" s="799"/>
      <c r="F3506" s="810"/>
      <c r="G3506" s="811"/>
      <c r="H3506" s="812"/>
      <c r="I3506" s="797"/>
      <c r="J3506" s="812"/>
      <c r="K3506" s="812"/>
      <c r="L3506" s="812"/>
      <c r="M3506" s="80">
        <f t="shared" si="755"/>
        <v>0</v>
      </c>
    </row>
    <row r="3507" spans="1:13" x14ac:dyDescent="0.45">
      <c r="A3507" s="799"/>
      <c r="B3507" s="799"/>
      <c r="C3507" s="799"/>
      <c r="D3507" s="799"/>
      <c r="E3507" s="799"/>
      <c r="F3507" s="800" t="s">
        <v>86</v>
      </c>
      <c r="G3507" s="805">
        <f>SUM(G3445)</f>
        <v>73972343</v>
      </c>
      <c r="H3507" s="805">
        <f t="shared" ref="H3507:L3507" si="756">SUM(H3445)</f>
        <v>66977895.659999996</v>
      </c>
      <c r="I3507" s="805">
        <f t="shared" si="756"/>
        <v>0</v>
      </c>
      <c r="J3507" s="805">
        <f t="shared" si="756"/>
        <v>96691191.249999925</v>
      </c>
      <c r="K3507" s="805">
        <f t="shared" si="756"/>
        <v>96691191.25</v>
      </c>
      <c r="L3507" s="805">
        <f t="shared" si="756"/>
        <v>96691191.25</v>
      </c>
      <c r="M3507" s="80">
        <f t="shared" si="755"/>
        <v>290073573.74999994</v>
      </c>
    </row>
    <row r="3508" spans="1:13" x14ac:dyDescent="0.45">
      <c r="A3508" s="799"/>
      <c r="B3508" s="799"/>
      <c r="C3508" s="799"/>
      <c r="D3508" s="799"/>
      <c r="E3508" s="799"/>
      <c r="F3508" s="800" t="s">
        <v>87</v>
      </c>
      <c r="G3508" s="805">
        <f>SUM(G3452)</f>
        <v>60000000</v>
      </c>
      <c r="H3508" s="805">
        <f t="shared" ref="H3508:L3508" si="757">SUM(H3452)</f>
        <v>0</v>
      </c>
      <c r="I3508" s="805">
        <f t="shared" si="757"/>
        <v>0</v>
      </c>
      <c r="J3508" s="805">
        <f t="shared" si="757"/>
        <v>60000000</v>
      </c>
      <c r="K3508" s="805">
        <f t="shared" si="757"/>
        <v>60000000</v>
      </c>
      <c r="L3508" s="805">
        <f t="shared" si="757"/>
        <v>60000000</v>
      </c>
      <c r="M3508" s="80">
        <f t="shared" si="755"/>
        <v>180000000</v>
      </c>
    </row>
    <row r="3509" spans="1:13" x14ac:dyDescent="0.45">
      <c r="A3509" s="799"/>
      <c r="B3509" s="799"/>
      <c r="C3509" s="799"/>
      <c r="D3509" s="799"/>
      <c r="E3509" s="799"/>
      <c r="F3509" s="800" t="s">
        <v>69</v>
      </c>
      <c r="G3509" s="805">
        <f>SUM(G3481)</f>
        <v>2800000000</v>
      </c>
      <c r="H3509" s="805">
        <f t="shared" ref="H3509:L3509" si="758">SUM(H3481)</f>
        <v>0</v>
      </c>
      <c r="I3509" s="805">
        <f t="shared" si="758"/>
        <v>0</v>
      </c>
      <c r="J3509" s="805">
        <f t="shared" si="758"/>
        <v>2000000000</v>
      </c>
      <c r="K3509" s="805">
        <f t="shared" si="758"/>
        <v>2500000000</v>
      </c>
      <c r="L3509" s="805">
        <f t="shared" si="758"/>
        <v>3000000000</v>
      </c>
      <c r="M3509" s="80">
        <f t="shared" si="755"/>
        <v>7500000000</v>
      </c>
    </row>
    <row r="3510" spans="1:13" x14ac:dyDescent="0.45">
      <c r="A3510" s="799"/>
      <c r="B3510" s="799"/>
      <c r="C3510" s="799"/>
      <c r="D3510" s="799"/>
      <c r="E3510" s="799"/>
      <c r="F3510" s="800"/>
      <c r="G3510" s="805"/>
      <c r="H3510" s="813"/>
      <c r="I3510" s="805"/>
      <c r="J3510" s="813"/>
      <c r="K3510" s="813"/>
      <c r="L3510" s="813"/>
      <c r="M3510" s="80">
        <f t="shared" si="755"/>
        <v>0</v>
      </c>
    </row>
    <row r="3511" spans="1:13" x14ac:dyDescent="0.45">
      <c r="A3511" s="799"/>
      <c r="B3511" s="799"/>
      <c r="C3511" s="799"/>
      <c r="D3511" s="799"/>
      <c r="E3511" s="799"/>
      <c r="F3511" s="800" t="s">
        <v>88</v>
      </c>
      <c r="G3511" s="807">
        <f t="shared" ref="G3511:L3511" si="759">SUM(G3507:G3509)</f>
        <v>2933972343</v>
      </c>
      <c r="H3511" s="807">
        <f t="shared" si="759"/>
        <v>66977895.659999996</v>
      </c>
      <c r="I3511" s="807">
        <f t="shared" si="759"/>
        <v>0</v>
      </c>
      <c r="J3511" s="807">
        <f t="shared" si="759"/>
        <v>2156691191.25</v>
      </c>
      <c r="K3511" s="807">
        <f t="shared" si="759"/>
        <v>2656691191.25</v>
      </c>
      <c r="L3511" s="807">
        <f t="shared" si="759"/>
        <v>3156691191.25</v>
      </c>
      <c r="M3511" s="80">
        <f t="shared" si="755"/>
        <v>7970073573.75</v>
      </c>
    </row>
    <row r="3514" spans="1:13" x14ac:dyDescent="0.45">
      <c r="A3514" s="931" t="s">
        <v>0</v>
      </c>
      <c r="B3514" s="931"/>
      <c r="C3514" s="931"/>
      <c r="D3514" s="931"/>
      <c r="E3514" s="931"/>
      <c r="F3514" s="931"/>
      <c r="G3514" s="931"/>
      <c r="H3514" s="931"/>
      <c r="I3514" s="931"/>
      <c r="J3514" s="931"/>
      <c r="K3514" s="931"/>
      <c r="L3514" s="931"/>
      <c r="M3514" s="931"/>
    </row>
    <row r="3515" spans="1:13" x14ac:dyDescent="0.45">
      <c r="A3515" s="930" t="s">
        <v>1445</v>
      </c>
      <c r="B3515" s="930"/>
      <c r="C3515" s="930"/>
      <c r="D3515" s="930"/>
      <c r="E3515" s="930"/>
      <c r="F3515" s="930"/>
      <c r="G3515" s="930"/>
      <c r="H3515" s="930"/>
      <c r="I3515" s="930"/>
      <c r="J3515" s="930"/>
      <c r="K3515" s="930"/>
      <c r="L3515" s="930"/>
      <c r="M3515" s="930"/>
    </row>
    <row r="3516" spans="1:13" ht="74" x14ac:dyDescent="0.45">
      <c r="A3516" s="781" t="s">
        <v>1</v>
      </c>
      <c r="B3516" s="781" t="s">
        <v>2</v>
      </c>
      <c r="C3516" s="781" t="s">
        <v>3</v>
      </c>
      <c r="D3516" s="781" t="s">
        <v>4</v>
      </c>
      <c r="E3516" s="781" t="s">
        <v>5</v>
      </c>
      <c r="F3516" s="783" t="s">
        <v>6</v>
      </c>
      <c r="G3516" s="781" t="s">
        <v>7</v>
      </c>
      <c r="H3516" s="781" t="s">
        <v>8</v>
      </c>
      <c r="I3516" s="781"/>
      <c r="J3516" s="781" t="s">
        <v>9</v>
      </c>
      <c r="K3516" s="781" t="s">
        <v>10</v>
      </c>
      <c r="L3516" s="781" t="s">
        <v>11</v>
      </c>
      <c r="M3516" s="784" t="s">
        <v>12</v>
      </c>
    </row>
    <row r="3517" spans="1:13" x14ac:dyDescent="0.45">
      <c r="A3517" s="790"/>
      <c r="B3517" s="791"/>
      <c r="C3517" s="792"/>
      <c r="D3517" s="792"/>
      <c r="E3517" s="791"/>
      <c r="F3517" s="793"/>
      <c r="G3517" s="311"/>
      <c r="H3517" s="311"/>
      <c r="I3517" s="311"/>
      <c r="J3517" s="311"/>
      <c r="K3517" s="311"/>
      <c r="L3517" s="311"/>
      <c r="M3517" s="81"/>
    </row>
    <row r="3518" spans="1:13" x14ac:dyDescent="0.45">
      <c r="A3518" s="785">
        <v>2</v>
      </c>
      <c r="B3518" s="786"/>
      <c r="C3518" s="787"/>
      <c r="D3518" s="787"/>
      <c r="E3518" s="786"/>
      <c r="F3518" s="788" t="s">
        <v>18</v>
      </c>
      <c r="G3518" s="358"/>
      <c r="H3518" s="358"/>
      <c r="I3518" s="358"/>
      <c r="J3518" s="358"/>
      <c r="K3518" s="358"/>
      <c r="L3518" s="358"/>
      <c r="M3518" s="789">
        <f>J3518+K3518+L3518</f>
        <v>0</v>
      </c>
    </row>
    <row r="3519" spans="1:13" x14ac:dyDescent="0.45">
      <c r="A3519" s="785">
        <v>2202</v>
      </c>
      <c r="B3519" s="786"/>
      <c r="C3519" s="787"/>
      <c r="D3519" s="787"/>
      <c r="E3519" s="786"/>
      <c r="F3519" s="788" t="s">
        <v>27</v>
      </c>
      <c r="G3519" s="358">
        <f t="shared" ref="G3519:L3519" si="760">G3520+G3522+G3524+G3526</f>
        <v>5000000</v>
      </c>
      <c r="H3519" s="358">
        <f t="shared" si="760"/>
        <v>0</v>
      </c>
      <c r="I3519" s="358">
        <f t="shared" si="760"/>
        <v>0</v>
      </c>
      <c r="J3519" s="358">
        <f t="shared" si="760"/>
        <v>5000000</v>
      </c>
      <c r="K3519" s="358">
        <f t="shared" si="760"/>
        <v>5000000</v>
      </c>
      <c r="L3519" s="358">
        <f t="shared" si="760"/>
        <v>5000000</v>
      </c>
      <c r="M3519" s="789">
        <f t="shared" ref="M3519:M3527" si="761">J3519+K3519+L3519</f>
        <v>15000000</v>
      </c>
    </row>
    <row r="3520" spans="1:13" x14ac:dyDescent="0.45">
      <c r="A3520" s="785">
        <v>220201</v>
      </c>
      <c r="B3520" s="786"/>
      <c r="C3520" s="787"/>
      <c r="D3520" s="787"/>
      <c r="E3520" s="786"/>
      <c r="F3520" s="788" t="s">
        <v>28</v>
      </c>
      <c r="G3520" s="358">
        <f>SUM(G3521:G3521)</f>
        <v>500000</v>
      </c>
      <c r="H3520" s="358">
        <f>SUM(H3521:H3521)</f>
        <v>0</v>
      </c>
      <c r="I3520" s="358"/>
      <c r="J3520" s="358">
        <f>SUM(J3521:J3521)</f>
        <v>0</v>
      </c>
      <c r="K3520" s="358">
        <f>SUM(K3521:K3521)</f>
        <v>0</v>
      </c>
      <c r="L3520" s="358">
        <f>SUM(L3521:L3521)</f>
        <v>0</v>
      </c>
      <c r="M3520" s="789">
        <f t="shared" si="761"/>
        <v>0</v>
      </c>
    </row>
    <row r="3521" spans="1:13" x14ac:dyDescent="0.45">
      <c r="A3521" s="790">
        <v>22020102</v>
      </c>
      <c r="B3521" s="791"/>
      <c r="C3521" s="792"/>
      <c r="D3521" s="792"/>
      <c r="E3521" s="791"/>
      <c r="F3521" s="793" t="s">
        <v>30</v>
      </c>
      <c r="G3521" s="311">
        <v>500000</v>
      </c>
      <c r="H3521" s="311"/>
      <c r="I3521" s="311"/>
      <c r="J3521" s="311"/>
      <c r="K3521" s="311"/>
      <c r="L3521" s="311"/>
      <c r="M3521" s="789">
        <f t="shared" si="761"/>
        <v>0</v>
      </c>
    </row>
    <row r="3522" spans="1:13" x14ac:dyDescent="0.45">
      <c r="A3522" s="785">
        <v>220203</v>
      </c>
      <c r="B3522" s="786"/>
      <c r="C3522" s="787"/>
      <c r="D3522" s="787"/>
      <c r="E3522" s="786"/>
      <c r="F3522" s="788" t="s">
        <v>37</v>
      </c>
      <c r="G3522" s="358"/>
      <c r="H3522" s="358"/>
      <c r="I3522" s="358"/>
      <c r="J3522" s="358">
        <f>SUM(J3523)</f>
        <v>400000</v>
      </c>
      <c r="K3522" s="358">
        <f t="shared" ref="K3522:L3522" si="762">SUM(K3523)</f>
        <v>400000</v>
      </c>
      <c r="L3522" s="358">
        <f t="shared" si="762"/>
        <v>400000</v>
      </c>
      <c r="M3522" s="789">
        <f t="shared" si="761"/>
        <v>1200000</v>
      </c>
    </row>
    <row r="3523" spans="1:13" ht="37" x14ac:dyDescent="0.45">
      <c r="A3523" s="790">
        <v>22020301</v>
      </c>
      <c r="B3523" s="786"/>
      <c r="C3523" s="787"/>
      <c r="D3523" s="787"/>
      <c r="E3523" s="786"/>
      <c r="F3523" s="788" t="s">
        <v>38</v>
      </c>
      <c r="G3523" s="358"/>
      <c r="H3523" s="358"/>
      <c r="I3523" s="358"/>
      <c r="J3523" s="311">
        <v>400000</v>
      </c>
      <c r="K3523" s="311">
        <v>400000</v>
      </c>
      <c r="L3523" s="311">
        <v>400000</v>
      </c>
      <c r="M3523" s="789"/>
    </row>
    <row r="3524" spans="1:13" x14ac:dyDescent="0.45">
      <c r="A3524" s="785">
        <v>220204</v>
      </c>
      <c r="B3524" s="786"/>
      <c r="C3524" s="787"/>
      <c r="D3524" s="787"/>
      <c r="E3524" s="786"/>
      <c r="F3524" s="788" t="s">
        <v>42</v>
      </c>
      <c r="G3524" s="358">
        <f>SUM(G3525:G3525)</f>
        <v>4400000</v>
      </c>
      <c r="H3524" s="358">
        <f>SUM(H3525:H3525)</f>
        <v>0</v>
      </c>
      <c r="I3524" s="358"/>
      <c r="J3524" s="358">
        <f>SUM(J3525:J3525)</f>
        <v>4500000</v>
      </c>
      <c r="K3524" s="358">
        <v>4500000</v>
      </c>
      <c r="L3524" s="358">
        <v>4500000</v>
      </c>
      <c r="M3524" s="789">
        <f t="shared" si="761"/>
        <v>13500000</v>
      </c>
    </row>
    <row r="3525" spans="1:13" x14ac:dyDescent="0.45">
      <c r="A3525" s="790">
        <v>22020406</v>
      </c>
      <c r="B3525" s="791"/>
      <c r="C3525" s="792"/>
      <c r="D3525" s="792"/>
      <c r="E3525" s="791"/>
      <c r="F3525" s="793" t="s">
        <v>48</v>
      </c>
      <c r="G3525" s="311">
        <v>4400000</v>
      </c>
      <c r="H3525" s="311"/>
      <c r="I3525" s="311"/>
      <c r="J3525" s="311">
        <v>4500000</v>
      </c>
      <c r="K3525" s="311">
        <v>4500000</v>
      </c>
      <c r="L3525" s="311">
        <v>4500000</v>
      </c>
      <c r="M3525" s="789">
        <f t="shared" si="761"/>
        <v>13500000</v>
      </c>
    </row>
    <row r="3526" spans="1:13" x14ac:dyDescent="0.45">
      <c r="A3526" s="785">
        <v>220209</v>
      </c>
      <c r="B3526" s="786"/>
      <c r="C3526" s="787"/>
      <c r="D3526" s="787"/>
      <c r="E3526" s="786"/>
      <c r="F3526" s="788" t="s">
        <v>271</v>
      </c>
      <c r="G3526" s="358">
        <f>SUM(G3527:G3527)</f>
        <v>100000</v>
      </c>
      <c r="H3526" s="358">
        <f>SUM(H3527:H3527)</f>
        <v>0</v>
      </c>
      <c r="I3526" s="358"/>
      <c r="J3526" s="358">
        <f>SUM(J3527:J3527)</f>
        <v>100000</v>
      </c>
      <c r="K3526" s="358">
        <v>100000</v>
      </c>
      <c r="L3526" s="358">
        <v>100000</v>
      </c>
      <c r="M3526" s="789">
        <f t="shared" si="761"/>
        <v>300000</v>
      </c>
    </row>
    <row r="3527" spans="1:13" x14ac:dyDescent="0.45">
      <c r="A3527" s="790">
        <v>22020901</v>
      </c>
      <c r="B3527" s="791"/>
      <c r="C3527" s="792"/>
      <c r="D3527" s="792"/>
      <c r="E3527" s="791"/>
      <c r="F3527" s="793" t="s">
        <v>315</v>
      </c>
      <c r="G3527" s="311">
        <v>100000</v>
      </c>
      <c r="H3527" s="311"/>
      <c r="I3527" s="311"/>
      <c r="J3527" s="311">
        <v>100000</v>
      </c>
      <c r="K3527" s="311">
        <v>100000</v>
      </c>
      <c r="L3527" s="311">
        <v>100000</v>
      </c>
      <c r="M3527" s="789">
        <f t="shared" si="761"/>
        <v>300000</v>
      </c>
    </row>
    <row r="3528" spans="1:13" x14ac:dyDescent="0.45">
      <c r="A3528" s="795"/>
      <c r="B3528" s="795"/>
      <c r="C3528" s="795"/>
      <c r="D3528" s="795"/>
      <c r="E3528" s="795"/>
      <c r="F3528" s="785" t="s">
        <v>85</v>
      </c>
      <c r="G3528" s="790"/>
      <c r="H3528" s="809"/>
      <c r="I3528" s="797"/>
      <c r="J3528" s="809"/>
      <c r="K3528" s="809"/>
      <c r="L3528" s="809"/>
      <c r="M3528" s="80">
        <f t="shared" ref="M3528:M3534" si="763">SUM(J3528:L3528)</f>
        <v>0</v>
      </c>
    </row>
    <row r="3529" spans="1:13" x14ac:dyDescent="0.45">
      <c r="A3529" s="799"/>
      <c r="B3529" s="799"/>
      <c r="C3529" s="799"/>
      <c r="D3529" s="799"/>
      <c r="E3529" s="799"/>
      <c r="F3529" s="810"/>
      <c r="G3529" s="811"/>
      <c r="H3529" s="812"/>
      <c r="I3529" s="797"/>
      <c r="J3529" s="812"/>
      <c r="K3529" s="812"/>
      <c r="L3529" s="812"/>
      <c r="M3529" s="80">
        <f t="shared" si="763"/>
        <v>0</v>
      </c>
    </row>
    <row r="3530" spans="1:13" x14ac:dyDescent="0.45">
      <c r="A3530" s="799"/>
      <c r="B3530" s="799"/>
      <c r="C3530" s="799"/>
      <c r="D3530" s="799"/>
      <c r="E3530" s="799"/>
      <c r="F3530" s="800" t="s">
        <v>86</v>
      </c>
      <c r="G3530" s="805"/>
      <c r="H3530" s="805"/>
      <c r="I3530" s="805"/>
      <c r="J3530" s="805"/>
      <c r="K3530" s="805"/>
      <c r="L3530" s="805"/>
      <c r="M3530" s="80">
        <f t="shared" si="763"/>
        <v>0</v>
      </c>
    </row>
    <row r="3531" spans="1:13" x14ac:dyDescent="0.45">
      <c r="A3531" s="799"/>
      <c r="B3531" s="799"/>
      <c r="C3531" s="799"/>
      <c r="D3531" s="799"/>
      <c r="E3531" s="799"/>
      <c r="F3531" s="800" t="s">
        <v>87</v>
      </c>
      <c r="G3531" s="805">
        <f>SUM(G3519)</f>
        <v>5000000</v>
      </c>
      <c r="H3531" s="805">
        <f t="shared" ref="H3531:L3531" si="764">SUM(H3519)</f>
        <v>0</v>
      </c>
      <c r="I3531" s="805">
        <f t="shared" si="764"/>
        <v>0</v>
      </c>
      <c r="J3531" s="805">
        <f t="shared" si="764"/>
        <v>5000000</v>
      </c>
      <c r="K3531" s="805">
        <f t="shared" si="764"/>
        <v>5000000</v>
      </c>
      <c r="L3531" s="805">
        <f t="shared" si="764"/>
        <v>5000000</v>
      </c>
      <c r="M3531" s="80">
        <f t="shared" si="763"/>
        <v>15000000</v>
      </c>
    </row>
    <row r="3532" spans="1:13" x14ac:dyDescent="0.45">
      <c r="A3532" s="799"/>
      <c r="B3532" s="799"/>
      <c r="C3532" s="799"/>
      <c r="D3532" s="799"/>
      <c r="E3532" s="799"/>
      <c r="F3532" s="800" t="s">
        <v>69</v>
      </c>
      <c r="G3532" s="805">
        <f>SUM(G3516)</f>
        <v>0</v>
      </c>
      <c r="H3532" s="805">
        <f t="shared" ref="H3532:L3532" si="765">SUM(H3516)</f>
        <v>0</v>
      </c>
      <c r="I3532" s="805">
        <f t="shared" si="765"/>
        <v>0</v>
      </c>
      <c r="J3532" s="805">
        <f t="shared" si="765"/>
        <v>0</v>
      </c>
      <c r="K3532" s="805">
        <f t="shared" si="765"/>
        <v>0</v>
      </c>
      <c r="L3532" s="805">
        <f t="shared" si="765"/>
        <v>0</v>
      </c>
      <c r="M3532" s="80">
        <f t="shared" si="763"/>
        <v>0</v>
      </c>
    </row>
    <row r="3533" spans="1:13" x14ac:dyDescent="0.45">
      <c r="A3533" s="799"/>
      <c r="B3533" s="799"/>
      <c r="C3533" s="799"/>
      <c r="D3533" s="799"/>
      <c r="E3533" s="799"/>
      <c r="F3533" s="800"/>
      <c r="G3533" s="805"/>
      <c r="H3533" s="813"/>
      <c r="I3533" s="805"/>
      <c r="J3533" s="813"/>
      <c r="K3533" s="813"/>
      <c r="L3533" s="813"/>
      <c r="M3533" s="80">
        <f t="shared" si="763"/>
        <v>0</v>
      </c>
    </row>
    <row r="3534" spans="1:13" x14ac:dyDescent="0.45">
      <c r="A3534" s="799"/>
      <c r="B3534" s="799"/>
      <c r="C3534" s="799"/>
      <c r="D3534" s="799"/>
      <c r="E3534" s="799"/>
      <c r="F3534" s="800" t="s">
        <v>88</v>
      </c>
      <c r="G3534" s="807">
        <f t="shared" ref="G3534:L3534" si="766">SUM(G3530:G3532)</f>
        <v>5000000</v>
      </c>
      <c r="H3534" s="807">
        <f t="shared" si="766"/>
        <v>0</v>
      </c>
      <c r="I3534" s="807">
        <f t="shared" si="766"/>
        <v>0</v>
      </c>
      <c r="J3534" s="807">
        <f t="shared" si="766"/>
        <v>5000000</v>
      </c>
      <c r="K3534" s="807">
        <f t="shared" si="766"/>
        <v>5000000</v>
      </c>
      <c r="L3534" s="807">
        <f t="shared" si="766"/>
        <v>5000000</v>
      </c>
      <c r="M3534" s="80">
        <f t="shared" si="763"/>
        <v>15000000</v>
      </c>
    </row>
  </sheetData>
  <mergeCells count="145">
    <mergeCell ref="A166:M166"/>
    <mergeCell ref="A167:M167"/>
    <mergeCell ref="A208:M208"/>
    <mergeCell ref="A237:M237"/>
    <mergeCell ref="A238:M238"/>
    <mergeCell ref="A265:M265"/>
    <mergeCell ref="A1:M1"/>
    <mergeCell ref="A2:M2"/>
    <mergeCell ref="A89:M89"/>
    <mergeCell ref="A90:M90"/>
    <mergeCell ref="A144:M144"/>
    <mergeCell ref="A145:M145"/>
    <mergeCell ref="A386:M386"/>
    <mergeCell ref="A419:M419"/>
    <mergeCell ref="A420:M420"/>
    <mergeCell ref="A443:M443"/>
    <mergeCell ref="A444:M444"/>
    <mergeCell ref="A476:M476"/>
    <mergeCell ref="A266:M266"/>
    <mergeCell ref="A296:M296"/>
    <mergeCell ref="A297:M297"/>
    <mergeCell ref="A352:M352"/>
    <mergeCell ref="A353:M353"/>
    <mergeCell ref="A385:M385"/>
    <mergeCell ref="A604:M604"/>
    <mergeCell ref="A634:M634"/>
    <mergeCell ref="A635:M635"/>
    <mergeCell ref="A679:M679"/>
    <mergeCell ref="A680:M680"/>
    <mergeCell ref="A727:M727"/>
    <mergeCell ref="A477:M477"/>
    <mergeCell ref="A521:M521"/>
    <mergeCell ref="A522:M522"/>
    <mergeCell ref="A549:M549"/>
    <mergeCell ref="A550:M550"/>
    <mergeCell ref="A603:M603"/>
    <mergeCell ref="A834:M834"/>
    <mergeCell ref="A860:M860"/>
    <mergeCell ref="A861:M861"/>
    <mergeCell ref="A923:M923"/>
    <mergeCell ref="A924:M924"/>
    <mergeCell ref="A959:M959"/>
    <mergeCell ref="A728:M728"/>
    <mergeCell ref="A778:M778"/>
    <mergeCell ref="A779:M779"/>
    <mergeCell ref="A801:M801"/>
    <mergeCell ref="A802:M802"/>
    <mergeCell ref="A833:M833"/>
    <mergeCell ref="A1208:M1208"/>
    <mergeCell ref="A1236:M1236"/>
    <mergeCell ref="A1237:M1237"/>
    <mergeCell ref="A1266:M1266"/>
    <mergeCell ref="A1267:M1267"/>
    <mergeCell ref="A1293:M1293"/>
    <mergeCell ref="A960:M960"/>
    <mergeCell ref="A1047:M1047"/>
    <mergeCell ref="A1048:M1048"/>
    <mergeCell ref="A1154:M1154"/>
    <mergeCell ref="A1155:M1155"/>
    <mergeCell ref="A1207:M1207"/>
    <mergeCell ref="A1428:M1428"/>
    <mergeCell ref="A1458:M1458"/>
    <mergeCell ref="A1459:M1459"/>
    <mergeCell ref="A1496:M1496"/>
    <mergeCell ref="A1497:M1497"/>
    <mergeCell ref="A1528:M1528"/>
    <mergeCell ref="A1294:M1294"/>
    <mergeCell ref="A1324:M1324"/>
    <mergeCell ref="A1325:M1325"/>
    <mergeCell ref="A1369:M1369"/>
    <mergeCell ref="A1370:M1370"/>
    <mergeCell ref="A1427:M1427"/>
    <mergeCell ref="A1641:M1641"/>
    <mergeCell ref="A1679:M1679"/>
    <mergeCell ref="A1680:M1680"/>
    <mergeCell ref="A1785:M1785"/>
    <mergeCell ref="A1786:M1786"/>
    <mergeCell ref="A1831:M1831"/>
    <mergeCell ref="A1529:M1529"/>
    <mergeCell ref="A1563:M1563"/>
    <mergeCell ref="A1564:M1564"/>
    <mergeCell ref="A1595:M1595"/>
    <mergeCell ref="A1596:M1596"/>
    <mergeCell ref="A1640:M1640"/>
    <mergeCell ref="A2049:M2049"/>
    <mergeCell ref="A2126:M2126"/>
    <mergeCell ref="A2127:M2127"/>
    <mergeCell ref="A2206:M2206"/>
    <mergeCell ref="A2207:M2207"/>
    <mergeCell ref="A2275:M2275"/>
    <mergeCell ref="A1832:M1832"/>
    <mergeCell ref="A1888:M1888"/>
    <mergeCell ref="A1889:M1889"/>
    <mergeCell ref="A1979:M1979"/>
    <mergeCell ref="A1980:M1980"/>
    <mergeCell ref="A2048:M2048"/>
    <mergeCell ref="A2412:M2412"/>
    <mergeCell ref="A2468:M2468"/>
    <mergeCell ref="A2469:M2469"/>
    <mergeCell ref="A2507:M2507"/>
    <mergeCell ref="A2508:M2508"/>
    <mergeCell ref="A2580:M2580"/>
    <mergeCell ref="A2276:M2276"/>
    <mergeCell ref="A2312:M2312"/>
    <mergeCell ref="A2313:M2313"/>
    <mergeCell ref="A2338:M2338"/>
    <mergeCell ref="A2339:M2339"/>
    <mergeCell ref="A2411:M2411"/>
    <mergeCell ref="A2727:M2727"/>
    <mergeCell ref="A2773:M2773"/>
    <mergeCell ref="A2774:M2774"/>
    <mergeCell ref="A2851:M2851"/>
    <mergeCell ref="A2852:M2852"/>
    <mergeCell ref="A2877:M2877"/>
    <mergeCell ref="A2581:M2581"/>
    <mergeCell ref="A2662:M2662"/>
    <mergeCell ref="A2663:M2663"/>
    <mergeCell ref="A2695:M2695"/>
    <mergeCell ref="A2696:M2696"/>
    <mergeCell ref="A2726:M2726"/>
    <mergeCell ref="A2963:M2963"/>
    <mergeCell ref="A3011:M3011"/>
    <mergeCell ref="A3012:M3012"/>
    <mergeCell ref="A3068:M3068"/>
    <mergeCell ref="A3069:M3069"/>
    <mergeCell ref="A3113:M3113"/>
    <mergeCell ref="A2878:M2878"/>
    <mergeCell ref="A2906:M2906"/>
    <mergeCell ref="A2907:M2907"/>
    <mergeCell ref="A2931:M2931"/>
    <mergeCell ref="A2932:M2932"/>
    <mergeCell ref="A2962:M2962"/>
    <mergeCell ref="A3515:M3515"/>
    <mergeCell ref="A3301:M3301"/>
    <mergeCell ref="A3371:M3371"/>
    <mergeCell ref="A3372:M3372"/>
    <mergeCell ref="A3440:M3440"/>
    <mergeCell ref="A3441:M3441"/>
    <mergeCell ref="A3514:M3514"/>
    <mergeCell ref="A3114:M3114"/>
    <mergeCell ref="A3153:M3153"/>
    <mergeCell ref="A3154:M3154"/>
    <mergeCell ref="A3209:M3209"/>
    <mergeCell ref="A3210:M3210"/>
    <mergeCell ref="A3300:M3300"/>
  </mergeCells>
  <conditionalFormatting sqref="A1744:C1745 E1744:L1745">
    <cfRule type="expression" dxfId="111" priority="1">
      <formula>$F1744=4</formula>
    </cfRule>
    <cfRule type="expression" dxfId="110" priority="2">
      <formula>$F1744=3</formula>
    </cfRule>
    <cfRule type="expression" dxfId="109" priority="3">
      <formula>$F1744=2</formula>
    </cfRule>
    <cfRule type="expression" dxfId="108" priority="4">
      <formula>$F1744=1</formula>
    </cfRule>
  </conditionalFormatting>
  <pageMargins left="0.5" right="0.5" top="0" bottom="0" header="0.3" footer="0.3"/>
  <pageSetup paperSize="9" scale="88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B5AB5-D288-4783-9EFE-54BA937C8260}">
  <sheetPr>
    <pageSetUpPr fitToPage="1"/>
  </sheetPr>
  <dimension ref="A1:L1465"/>
  <sheetViews>
    <sheetView zoomScale="80" zoomScaleNormal="80" workbookViewId="0">
      <selection activeCell="A4" sqref="A4:L4"/>
    </sheetView>
  </sheetViews>
  <sheetFormatPr defaultColWidth="9.1796875" defaultRowHeight="18.5" x14ac:dyDescent="0.45"/>
  <cols>
    <col min="1" max="1" width="19" style="782" customWidth="1"/>
    <col min="2" max="3" width="9.1796875" style="782"/>
    <col min="4" max="4" width="10.54296875" style="782" customWidth="1"/>
    <col min="5" max="5" width="18.453125" style="782" customWidth="1"/>
    <col min="6" max="6" width="14.54296875" style="782" customWidth="1"/>
    <col min="7" max="7" width="18" style="782" customWidth="1"/>
    <col min="8" max="8" width="18.26953125" style="782" customWidth="1"/>
    <col min="9" max="9" width="17" style="782" customWidth="1"/>
    <col min="10" max="10" width="18.26953125" style="782" customWidth="1"/>
    <col min="11" max="11" width="16.54296875" style="782" customWidth="1"/>
    <col min="12" max="12" width="18.54296875" style="782" customWidth="1"/>
    <col min="13" max="16384" width="9.1796875" style="782"/>
  </cols>
  <sheetData>
    <row r="1" spans="1:12" x14ac:dyDescent="0.45">
      <c r="A1" s="938" t="s">
        <v>0</v>
      </c>
      <c r="B1" s="938"/>
      <c r="C1" s="938"/>
      <c r="D1" s="938"/>
      <c r="E1" s="938"/>
      <c r="F1" s="938"/>
      <c r="G1" s="938"/>
      <c r="H1" s="938"/>
      <c r="I1" s="938"/>
      <c r="J1" s="938"/>
      <c r="K1" s="938"/>
      <c r="L1" s="938"/>
    </row>
    <row r="2" spans="1:12" x14ac:dyDescent="0.45">
      <c r="A2" s="939" t="s">
        <v>89</v>
      </c>
      <c r="B2" s="939"/>
      <c r="C2" s="939"/>
      <c r="D2" s="939"/>
      <c r="E2" s="939"/>
      <c r="F2" s="939"/>
      <c r="G2" s="939"/>
      <c r="H2" s="939"/>
      <c r="I2" s="939"/>
      <c r="J2" s="939"/>
      <c r="K2" s="939"/>
      <c r="L2" s="939"/>
    </row>
    <row r="3" spans="1:12" x14ac:dyDescent="0.45">
      <c r="A3" s="939" t="s">
        <v>90</v>
      </c>
      <c r="B3" s="940"/>
      <c r="C3" s="940"/>
      <c r="D3" s="940"/>
      <c r="E3" s="940"/>
      <c r="F3" s="940"/>
      <c r="G3" s="940"/>
      <c r="H3" s="940"/>
      <c r="I3" s="940"/>
      <c r="J3" s="940"/>
      <c r="K3" s="940"/>
      <c r="L3" s="940"/>
    </row>
    <row r="4" spans="1:12" x14ac:dyDescent="0.45">
      <c r="A4" s="941" t="s">
        <v>1446</v>
      </c>
      <c r="B4" s="941"/>
      <c r="C4" s="941"/>
      <c r="D4" s="941"/>
      <c r="E4" s="941"/>
      <c r="F4" s="941"/>
      <c r="G4" s="941"/>
      <c r="H4" s="941"/>
      <c r="I4" s="941"/>
      <c r="J4" s="941"/>
      <c r="K4" s="941"/>
      <c r="L4" s="941"/>
    </row>
    <row r="5" spans="1:12" ht="55.5" x14ac:dyDescent="0.45">
      <c r="A5" s="899" t="s">
        <v>91</v>
      </c>
      <c r="B5" s="900"/>
      <c r="C5" s="899" t="s">
        <v>92</v>
      </c>
      <c r="D5" s="899" t="s">
        <v>93</v>
      </c>
      <c r="E5" s="899" t="s">
        <v>94</v>
      </c>
      <c r="F5" s="899" t="s">
        <v>95</v>
      </c>
      <c r="G5" s="899" t="s">
        <v>96</v>
      </c>
      <c r="H5" s="899" t="s">
        <v>97</v>
      </c>
      <c r="I5" s="899" t="s">
        <v>98</v>
      </c>
      <c r="J5" s="899" t="s">
        <v>99</v>
      </c>
      <c r="K5" s="899" t="s">
        <v>100</v>
      </c>
      <c r="L5" s="901" t="s">
        <v>101</v>
      </c>
    </row>
    <row r="6" spans="1:12" x14ac:dyDescent="0.45">
      <c r="A6" s="902"/>
      <c r="B6" s="903"/>
      <c r="C6" s="903"/>
      <c r="D6" s="904"/>
      <c r="E6" s="903"/>
      <c r="F6" s="903"/>
      <c r="G6" s="903"/>
      <c r="H6" s="903"/>
      <c r="I6" s="903"/>
      <c r="J6" s="903"/>
      <c r="K6" s="903"/>
      <c r="L6" s="898" t="s">
        <v>650</v>
      </c>
    </row>
    <row r="7" spans="1:12" x14ac:dyDescent="0.45">
      <c r="A7" s="903"/>
      <c r="B7" s="903"/>
      <c r="C7" s="905" t="s">
        <v>539</v>
      </c>
      <c r="D7" s="906">
        <v>2</v>
      </c>
      <c r="E7" s="906">
        <v>960000</v>
      </c>
      <c r="F7" s="906">
        <v>30000</v>
      </c>
      <c r="G7" s="906"/>
      <c r="H7" s="906">
        <f>SUM(E7:G7)</f>
        <v>990000</v>
      </c>
      <c r="I7" s="906">
        <f>D7*E7</f>
        <v>1920000</v>
      </c>
      <c r="J7" s="906">
        <f>D7*F7</f>
        <v>60000</v>
      </c>
      <c r="K7" s="906">
        <f>D7*G7</f>
        <v>0</v>
      </c>
      <c r="L7" s="906">
        <f>D7*H7</f>
        <v>1980000</v>
      </c>
    </row>
    <row r="8" spans="1:12" x14ac:dyDescent="0.45">
      <c r="A8" s="903"/>
      <c r="B8" s="903"/>
      <c r="C8" s="905" t="s">
        <v>1082</v>
      </c>
      <c r="D8" s="906">
        <v>6</v>
      </c>
      <c r="E8" s="906">
        <v>1054644.9999999995</v>
      </c>
      <c r="F8" s="906">
        <v>30000</v>
      </c>
      <c r="G8" s="906"/>
      <c r="H8" s="906">
        <f t="shared" ref="H8:H71" si="0">SUM(E8:G8)</f>
        <v>1084644.9999999995</v>
      </c>
      <c r="I8" s="906">
        <f t="shared" ref="I8:I71" si="1">D8*E8</f>
        <v>6327869.9999999972</v>
      </c>
      <c r="J8" s="906">
        <f t="shared" ref="J8:J71" si="2">D8*F8</f>
        <v>180000</v>
      </c>
      <c r="K8" s="906">
        <f t="shared" ref="K8:K71" si="3">D8*G8</f>
        <v>0</v>
      </c>
      <c r="L8" s="906">
        <f t="shared" ref="L8:L71" si="4">D8*H8</f>
        <v>6507869.9999999972</v>
      </c>
    </row>
    <row r="9" spans="1:12" x14ac:dyDescent="0.45">
      <c r="A9" s="903"/>
      <c r="B9" s="903"/>
      <c r="C9" s="905" t="s">
        <v>327</v>
      </c>
      <c r="D9" s="906">
        <v>5</v>
      </c>
      <c r="E9" s="906">
        <v>1090554.9999999995</v>
      </c>
      <c r="F9" s="906">
        <v>30000</v>
      </c>
      <c r="G9" s="906"/>
      <c r="H9" s="906">
        <f t="shared" si="0"/>
        <v>1120554.9999999995</v>
      </c>
      <c r="I9" s="906">
        <f t="shared" si="1"/>
        <v>5452774.9999999981</v>
      </c>
      <c r="J9" s="906">
        <f t="shared" si="2"/>
        <v>150000</v>
      </c>
      <c r="K9" s="906">
        <f t="shared" si="3"/>
        <v>0</v>
      </c>
      <c r="L9" s="906">
        <f t="shared" si="4"/>
        <v>5602774.9999999981</v>
      </c>
    </row>
    <row r="10" spans="1:12" x14ac:dyDescent="0.45">
      <c r="A10" s="903"/>
      <c r="B10" s="903"/>
      <c r="C10" s="905" t="s">
        <v>545</v>
      </c>
      <c r="D10" s="906">
        <v>5</v>
      </c>
      <c r="E10" s="906">
        <v>1144419.9999999995</v>
      </c>
      <c r="F10" s="906">
        <v>30000</v>
      </c>
      <c r="G10" s="906"/>
      <c r="H10" s="906">
        <f t="shared" si="0"/>
        <v>1174419.9999999995</v>
      </c>
      <c r="I10" s="906">
        <f t="shared" si="1"/>
        <v>5722099.9999999981</v>
      </c>
      <c r="J10" s="906">
        <f t="shared" si="2"/>
        <v>150000</v>
      </c>
      <c r="K10" s="906">
        <f t="shared" si="3"/>
        <v>0</v>
      </c>
      <c r="L10" s="906">
        <f t="shared" si="4"/>
        <v>5872099.9999999981</v>
      </c>
    </row>
    <row r="11" spans="1:12" x14ac:dyDescent="0.45">
      <c r="A11" s="903"/>
      <c r="B11" s="903"/>
      <c r="C11" s="905" t="s">
        <v>105</v>
      </c>
      <c r="D11" s="906">
        <v>10</v>
      </c>
      <c r="E11" s="906">
        <v>1153397.4999999995</v>
      </c>
      <c r="F11" s="906">
        <v>30000</v>
      </c>
      <c r="G11" s="906"/>
      <c r="H11" s="906">
        <f t="shared" si="0"/>
        <v>1183397.4999999995</v>
      </c>
      <c r="I11" s="906">
        <f t="shared" si="1"/>
        <v>11533974.999999996</v>
      </c>
      <c r="J11" s="906">
        <f t="shared" si="2"/>
        <v>300000</v>
      </c>
      <c r="K11" s="906">
        <f t="shared" si="3"/>
        <v>0</v>
      </c>
      <c r="L11" s="906">
        <f t="shared" si="4"/>
        <v>11833974.999999996</v>
      </c>
    </row>
    <row r="12" spans="1:12" x14ac:dyDescent="0.45">
      <c r="A12" s="903"/>
      <c r="B12" s="903"/>
      <c r="C12" s="905" t="s">
        <v>399</v>
      </c>
      <c r="D12" s="906">
        <v>2</v>
      </c>
      <c r="E12" s="906">
        <v>1061814.9999999995</v>
      </c>
      <c r="F12" s="906">
        <v>30000</v>
      </c>
      <c r="G12" s="906"/>
      <c r="H12" s="906">
        <f t="shared" si="0"/>
        <v>1091814.9999999995</v>
      </c>
      <c r="I12" s="906">
        <f t="shared" si="1"/>
        <v>2123629.9999999991</v>
      </c>
      <c r="J12" s="906">
        <f t="shared" si="2"/>
        <v>60000</v>
      </c>
      <c r="K12" s="906">
        <f t="shared" si="3"/>
        <v>0</v>
      </c>
      <c r="L12" s="906">
        <f t="shared" si="4"/>
        <v>2183629.9999999991</v>
      </c>
    </row>
    <row r="13" spans="1:12" x14ac:dyDescent="0.45">
      <c r="A13" s="903"/>
      <c r="B13" s="903"/>
      <c r="C13" s="905" t="s">
        <v>442</v>
      </c>
      <c r="D13" s="906">
        <v>5</v>
      </c>
      <c r="E13" s="906">
        <v>1072601.25</v>
      </c>
      <c r="F13" s="906">
        <v>30000</v>
      </c>
      <c r="G13" s="906"/>
      <c r="H13" s="906">
        <f t="shared" si="0"/>
        <v>1102601.25</v>
      </c>
      <c r="I13" s="906">
        <f t="shared" si="1"/>
        <v>5363006.25</v>
      </c>
      <c r="J13" s="906">
        <f t="shared" si="2"/>
        <v>150000</v>
      </c>
      <c r="K13" s="906">
        <f t="shared" si="3"/>
        <v>0</v>
      </c>
      <c r="L13" s="906">
        <f t="shared" si="4"/>
        <v>5513006.25</v>
      </c>
    </row>
    <row r="14" spans="1:12" x14ac:dyDescent="0.45">
      <c r="A14" s="903"/>
      <c r="B14" s="903"/>
      <c r="C14" s="905" t="s">
        <v>106</v>
      </c>
      <c r="D14" s="906">
        <v>6</v>
      </c>
      <c r="E14" s="906">
        <v>1083387.5000000005</v>
      </c>
      <c r="F14" s="906">
        <v>30000</v>
      </c>
      <c r="G14" s="906"/>
      <c r="H14" s="906">
        <f t="shared" si="0"/>
        <v>1113387.5000000005</v>
      </c>
      <c r="I14" s="906">
        <f t="shared" si="1"/>
        <v>6500325.0000000028</v>
      </c>
      <c r="J14" s="906">
        <f t="shared" si="2"/>
        <v>180000</v>
      </c>
      <c r="K14" s="906">
        <f t="shared" si="3"/>
        <v>0</v>
      </c>
      <c r="L14" s="906">
        <f t="shared" si="4"/>
        <v>6680325.0000000028</v>
      </c>
    </row>
    <row r="15" spans="1:12" x14ac:dyDescent="0.45">
      <c r="A15" s="903"/>
      <c r="B15" s="903"/>
      <c r="C15" s="905" t="s">
        <v>112</v>
      </c>
      <c r="D15" s="906">
        <v>2</v>
      </c>
      <c r="E15" s="906">
        <v>1126532.4999999995</v>
      </c>
      <c r="F15" s="906">
        <v>30000</v>
      </c>
      <c r="G15" s="906"/>
      <c r="H15" s="906">
        <f t="shared" si="0"/>
        <v>1156532.4999999995</v>
      </c>
      <c r="I15" s="906">
        <f t="shared" si="1"/>
        <v>2253064.9999999991</v>
      </c>
      <c r="J15" s="906">
        <f t="shared" si="2"/>
        <v>60000</v>
      </c>
      <c r="K15" s="906">
        <f t="shared" si="3"/>
        <v>0</v>
      </c>
      <c r="L15" s="906">
        <f t="shared" si="4"/>
        <v>2313064.9999999991</v>
      </c>
    </row>
    <row r="16" spans="1:12" x14ac:dyDescent="0.45">
      <c r="A16" s="903"/>
      <c r="B16" s="903"/>
      <c r="C16" s="905" t="s">
        <v>549</v>
      </c>
      <c r="D16" s="906">
        <v>2</v>
      </c>
      <c r="E16" s="906">
        <v>1137318.75</v>
      </c>
      <c r="F16" s="906">
        <v>30000</v>
      </c>
      <c r="G16" s="906"/>
      <c r="H16" s="906">
        <f t="shared" si="0"/>
        <v>1167318.75</v>
      </c>
      <c r="I16" s="906">
        <f t="shared" si="1"/>
        <v>2274637.5</v>
      </c>
      <c r="J16" s="906">
        <f t="shared" si="2"/>
        <v>60000</v>
      </c>
      <c r="K16" s="906">
        <f t="shared" si="3"/>
        <v>0</v>
      </c>
      <c r="L16" s="906">
        <f t="shared" si="4"/>
        <v>2334637.5</v>
      </c>
    </row>
    <row r="17" spans="1:12" x14ac:dyDescent="0.45">
      <c r="A17" s="903"/>
      <c r="B17" s="903"/>
      <c r="C17" s="905" t="s">
        <v>330</v>
      </c>
      <c r="D17" s="906">
        <v>2</v>
      </c>
      <c r="E17" s="906">
        <v>1148105.0000000005</v>
      </c>
      <c r="F17" s="906">
        <v>30000</v>
      </c>
      <c r="G17" s="906"/>
      <c r="H17" s="906">
        <f t="shared" si="0"/>
        <v>1178105.0000000005</v>
      </c>
      <c r="I17" s="906">
        <f t="shared" si="1"/>
        <v>2296210.0000000009</v>
      </c>
      <c r="J17" s="906">
        <f t="shared" si="2"/>
        <v>60000</v>
      </c>
      <c r="K17" s="906">
        <f t="shared" si="3"/>
        <v>0</v>
      </c>
      <c r="L17" s="906">
        <f t="shared" si="4"/>
        <v>2356210.0000000009</v>
      </c>
    </row>
    <row r="18" spans="1:12" x14ac:dyDescent="0.45">
      <c r="A18" s="903"/>
      <c r="B18" s="903"/>
      <c r="C18" s="905" t="s">
        <v>1094</v>
      </c>
      <c r="D18" s="906">
        <v>5</v>
      </c>
      <c r="E18" s="906">
        <v>1169677.5</v>
      </c>
      <c r="F18" s="906">
        <v>30000</v>
      </c>
      <c r="G18" s="906"/>
      <c r="H18" s="906">
        <f t="shared" si="0"/>
        <v>1199677.5</v>
      </c>
      <c r="I18" s="906">
        <f t="shared" si="1"/>
        <v>5848387.5</v>
      </c>
      <c r="J18" s="906">
        <f t="shared" si="2"/>
        <v>150000</v>
      </c>
      <c r="K18" s="906">
        <f t="shared" si="3"/>
        <v>0</v>
      </c>
      <c r="L18" s="906">
        <f t="shared" si="4"/>
        <v>5998387.5</v>
      </c>
    </row>
    <row r="19" spans="1:12" x14ac:dyDescent="0.45">
      <c r="A19" s="903"/>
      <c r="B19" s="903"/>
      <c r="C19" s="905" t="s">
        <v>1084</v>
      </c>
      <c r="D19" s="906">
        <v>1</v>
      </c>
      <c r="E19" s="906">
        <v>1063122.5000000005</v>
      </c>
      <c r="F19" s="906">
        <v>30000</v>
      </c>
      <c r="G19" s="906"/>
      <c r="H19" s="906">
        <f t="shared" si="0"/>
        <v>1093122.5000000005</v>
      </c>
      <c r="I19" s="906">
        <f t="shared" si="1"/>
        <v>1063122.5000000005</v>
      </c>
      <c r="J19" s="906">
        <f t="shared" si="2"/>
        <v>30000</v>
      </c>
      <c r="K19" s="906">
        <f t="shared" si="3"/>
        <v>0</v>
      </c>
      <c r="L19" s="906">
        <f t="shared" si="4"/>
        <v>1093122.5000000005</v>
      </c>
    </row>
    <row r="20" spans="1:12" x14ac:dyDescent="0.45">
      <c r="A20" s="903"/>
      <c r="B20" s="903"/>
      <c r="C20" s="905" t="s">
        <v>499</v>
      </c>
      <c r="D20" s="906">
        <v>1</v>
      </c>
      <c r="E20" s="906">
        <v>1075652.4999999995</v>
      </c>
      <c r="F20" s="906">
        <v>30000</v>
      </c>
      <c r="G20" s="906"/>
      <c r="H20" s="906">
        <f t="shared" si="0"/>
        <v>1105652.4999999995</v>
      </c>
      <c r="I20" s="906">
        <f t="shared" si="1"/>
        <v>1075652.4999999995</v>
      </c>
      <c r="J20" s="906">
        <f t="shared" si="2"/>
        <v>30000</v>
      </c>
      <c r="K20" s="906">
        <f t="shared" si="3"/>
        <v>0</v>
      </c>
      <c r="L20" s="906">
        <f t="shared" si="4"/>
        <v>1105652.4999999995</v>
      </c>
    </row>
    <row r="21" spans="1:12" x14ac:dyDescent="0.45">
      <c r="A21" s="903"/>
      <c r="B21" s="903"/>
      <c r="C21" s="905" t="s">
        <v>400</v>
      </c>
      <c r="D21" s="906">
        <v>1</v>
      </c>
      <c r="E21" s="906">
        <v>1088182.5</v>
      </c>
      <c r="F21" s="906">
        <v>30000</v>
      </c>
      <c r="G21" s="906"/>
      <c r="H21" s="906">
        <f t="shared" si="0"/>
        <v>1118182.5</v>
      </c>
      <c r="I21" s="906">
        <f t="shared" si="1"/>
        <v>1088182.5</v>
      </c>
      <c r="J21" s="906">
        <f t="shared" si="2"/>
        <v>30000</v>
      </c>
      <c r="K21" s="906">
        <f t="shared" si="3"/>
        <v>0</v>
      </c>
      <c r="L21" s="906">
        <f t="shared" si="4"/>
        <v>1118182.5</v>
      </c>
    </row>
    <row r="22" spans="1:12" x14ac:dyDescent="0.45">
      <c r="A22" s="903"/>
      <c r="B22" s="903"/>
      <c r="C22" s="905" t="s">
        <v>368</v>
      </c>
      <c r="D22" s="906">
        <v>1</v>
      </c>
      <c r="E22" s="906">
        <v>1100712.5000000005</v>
      </c>
      <c r="F22" s="906">
        <v>30000</v>
      </c>
      <c r="G22" s="906"/>
      <c r="H22" s="906">
        <f t="shared" si="0"/>
        <v>1130712.5000000005</v>
      </c>
      <c r="I22" s="906">
        <f t="shared" si="1"/>
        <v>1100712.5000000005</v>
      </c>
      <c r="J22" s="906">
        <f t="shared" si="2"/>
        <v>30000</v>
      </c>
      <c r="K22" s="906">
        <f t="shared" si="3"/>
        <v>0</v>
      </c>
      <c r="L22" s="906">
        <f t="shared" si="4"/>
        <v>1130712.5000000005</v>
      </c>
    </row>
    <row r="23" spans="1:12" x14ac:dyDescent="0.45">
      <c r="A23" s="903"/>
      <c r="B23" s="903"/>
      <c r="C23" s="905" t="s">
        <v>115</v>
      </c>
      <c r="D23" s="906">
        <v>1</v>
      </c>
      <c r="E23" s="906">
        <v>1113242.4999999995</v>
      </c>
      <c r="F23" s="906">
        <v>30000</v>
      </c>
      <c r="G23" s="906"/>
      <c r="H23" s="906">
        <f t="shared" si="0"/>
        <v>1143242.4999999995</v>
      </c>
      <c r="I23" s="906">
        <f t="shared" si="1"/>
        <v>1113242.4999999995</v>
      </c>
      <c r="J23" s="906">
        <f t="shared" si="2"/>
        <v>30000</v>
      </c>
      <c r="K23" s="906">
        <f t="shared" si="3"/>
        <v>0</v>
      </c>
      <c r="L23" s="906">
        <f t="shared" si="4"/>
        <v>1143242.4999999995</v>
      </c>
    </row>
    <row r="24" spans="1:12" x14ac:dyDescent="0.45">
      <c r="A24" s="903"/>
      <c r="B24" s="903"/>
      <c r="C24" s="905" t="s">
        <v>118</v>
      </c>
      <c r="D24" s="906">
        <v>1</v>
      </c>
      <c r="E24" s="906">
        <v>1125772.5</v>
      </c>
      <c r="F24" s="906">
        <v>30000</v>
      </c>
      <c r="G24" s="906"/>
      <c r="H24" s="906">
        <f t="shared" si="0"/>
        <v>1155772.5</v>
      </c>
      <c r="I24" s="906">
        <f t="shared" si="1"/>
        <v>1125772.5</v>
      </c>
      <c r="J24" s="906">
        <f t="shared" si="2"/>
        <v>30000</v>
      </c>
      <c r="K24" s="906">
        <f t="shared" si="3"/>
        <v>0</v>
      </c>
      <c r="L24" s="906">
        <f t="shared" si="4"/>
        <v>1155772.5</v>
      </c>
    </row>
    <row r="25" spans="1:12" x14ac:dyDescent="0.45">
      <c r="A25" s="903"/>
      <c r="B25" s="903"/>
      <c r="C25" s="905" t="s">
        <v>120</v>
      </c>
      <c r="D25" s="906">
        <v>2</v>
      </c>
      <c r="E25" s="906">
        <v>1138302.5000000005</v>
      </c>
      <c r="F25" s="906">
        <v>30000</v>
      </c>
      <c r="G25" s="906"/>
      <c r="H25" s="906">
        <f t="shared" si="0"/>
        <v>1168302.5000000005</v>
      </c>
      <c r="I25" s="906">
        <f t="shared" si="1"/>
        <v>2276605.0000000009</v>
      </c>
      <c r="J25" s="906">
        <f t="shared" si="2"/>
        <v>60000</v>
      </c>
      <c r="K25" s="906">
        <f t="shared" si="3"/>
        <v>0</v>
      </c>
      <c r="L25" s="906">
        <f t="shared" si="4"/>
        <v>2336605.0000000009</v>
      </c>
    </row>
    <row r="26" spans="1:12" x14ac:dyDescent="0.45">
      <c r="A26" s="903"/>
      <c r="B26" s="903"/>
      <c r="C26" s="905" t="s">
        <v>446</v>
      </c>
      <c r="D26" s="906">
        <v>2</v>
      </c>
      <c r="E26" s="906">
        <v>1150832.4999999995</v>
      </c>
      <c r="F26" s="906">
        <v>30000</v>
      </c>
      <c r="G26" s="906"/>
      <c r="H26" s="906">
        <f t="shared" si="0"/>
        <v>1180832.4999999995</v>
      </c>
      <c r="I26" s="906">
        <f t="shared" si="1"/>
        <v>2301664.9999999991</v>
      </c>
      <c r="J26" s="906">
        <f t="shared" si="2"/>
        <v>60000</v>
      </c>
      <c r="K26" s="906">
        <f t="shared" si="3"/>
        <v>0</v>
      </c>
      <c r="L26" s="906">
        <f t="shared" si="4"/>
        <v>2361664.9999999991</v>
      </c>
    </row>
    <row r="27" spans="1:12" x14ac:dyDescent="0.45">
      <c r="A27" s="903"/>
      <c r="B27" s="903"/>
      <c r="C27" s="905" t="s">
        <v>1085</v>
      </c>
      <c r="D27" s="906">
        <v>2</v>
      </c>
      <c r="E27" s="906">
        <v>1163362.5</v>
      </c>
      <c r="F27" s="906">
        <v>30000</v>
      </c>
      <c r="G27" s="906"/>
      <c r="H27" s="906">
        <f t="shared" si="0"/>
        <v>1193362.5</v>
      </c>
      <c r="I27" s="906">
        <f t="shared" si="1"/>
        <v>2326725</v>
      </c>
      <c r="J27" s="906">
        <f t="shared" si="2"/>
        <v>60000</v>
      </c>
      <c r="K27" s="906">
        <f t="shared" si="3"/>
        <v>0</v>
      </c>
      <c r="L27" s="906">
        <f t="shared" si="4"/>
        <v>2386725</v>
      </c>
    </row>
    <row r="28" spans="1:12" x14ac:dyDescent="0.45">
      <c r="A28" s="903"/>
      <c r="B28" s="903"/>
      <c r="C28" s="905" t="s">
        <v>551</v>
      </c>
      <c r="D28" s="906">
        <v>3</v>
      </c>
      <c r="E28" s="906">
        <v>1188422.4999999995</v>
      </c>
      <c r="F28" s="906">
        <v>30000</v>
      </c>
      <c r="G28" s="906"/>
      <c r="H28" s="906">
        <f t="shared" si="0"/>
        <v>1218422.4999999995</v>
      </c>
      <c r="I28" s="906">
        <f t="shared" si="1"/>
        <v>3565267.4999999986</v>
      </c>
      <c r="J28" s="906">
        <f t="shared" si="2"/>
        <v>90000</v>
      </c>
      <c r="K28" s="906">
        <f t="shared" si="3"/>
        <v>0</v>
      </c>
      <c r="L28" s="906">
        <f t="shared" si="4"/>
        <v>3655267.4999999986</v>
      </c>
    </row>
    <row r="29" spans="1:12" x14ac:dyDescent="0.45">
      <c r="A29" s="903"/>
      <c r="B29" s="903"/>
      <c r="C29" s="905" t="s">
        <v>331</v>
      </c>
      <c r="D29" s="906">
        <v>2</v>
      </c>
      <c r="E29" s="906">
        <v>1200952.5</v>
      </c>
      <c r="F29" s="906">
        <v>30000</v>
      </c>
      <c r="G29" s="906"/>
      <c r="H29" s="906">
        <f t="shared" si="0"/>
        <v>1230952.5</v>
      </c>
      <c r="I29" s="906">
        <f t="shared" si="1"/>
        <v>2401905</v>
      </c>
      <c r="J29" s="906">
        <f t="shared" si="2"/>
        <v>60000</v>
      </c>
      <c r="K29" s="906">
        <f t="shared" si="3"/>
        <v>0</v>
      </c>
      <c r="L29" s="906">
        <f t="shared" si="4"/>
        <v>2461905</v>
      </c>
    </row>
    <row r="30" spans="1:12" x14ac:dyDescent="0.45">
      <c r="A30" s="903"/>
      <c r="B30" s="903"/>
      <c r="C30" s="905" t="s">
        <v>607</v>
      </c>
      <c r="D30" s="906">
        <v>5</v>
      </c>
      <c r="E30" s="906">
        <v>1213482.5000000042</v>
      </c>
      <c r="F30" s="906">
        <v>30000</v>
      </c>
      <c r="G30" s="906"/>
      <c r="H30" s="906">
        <f t="shared" si="0"/>
        <v>1243482.5000000042</v>
      </c>
      <c r="I30" s="906">
        <f t="shared" si="1"/>
        <v>6067412.5000000205</v>
      </c>
      <c r="J30" s="906">
        <f t="shared" si="2"/>
        <v>150000</v>
      </c>
      <c r="K30" s="906">
        <f t="shared" si="3"/>
        <v>0</v>
      </c>
      <c r="L30" s="906">
        <f t="shared" si="4"/>
        <v>6217412.5000000205</v>
      </c>
    </row>
    <row r="31" spans="1:12" x14ac:dyDescent="0.45">
      <c r="A31" s="903"/>
      <c r="B31" s="903"/>
      <c r="C31" s="905" t="s">
        <v>210</v>
      </c>
      <c r="D31" s="906">
        <v>1</v>
      </c>
      <c r="E31" s="906">
        <v>1226012.4999999958</v>
      </c>
      <c r="F31" s="906">
        <v>30000</v>
      </c>
      <c r="G31" s="906"/>
      <c r="H31" s="906">
        <f t="shared" si="0"/>
        <v>1256012.4999999958</v>
      </c>
      <c r="I31" s="906">
        <f t="shared" si="1"/>
        <v>1226012.4999999958</v>
      </c>
      <c r="J31" s="906">
        <f t="shared" si="2"/>
        <v>30000</v>
      </c>
      <c r="K31" s="906">
        <f t="shared" si="3"/>
        <v>0</v>
      </c>
      <c r="L31" s="906">
        <f t="shared" si="4"/>
        <v>1256012.4999999958</v>
      </c>
    </row>
    <row r="32" spans="1:12" x14ac:dyDescent="0.45">
      <c r="A32" s="903"/>
      <c r="B32" s="903"/>
      <c r="C32" s="905" t="s">
        <v>483</v>
      </c>
      <c r="D32" s="906">
        <v>4</v>
      </c>
      <c r="E32" s="906">
        <v>1238542.5</v>
      </c>
      <c r="F32" s="906">
        <v>30000</v>
      </c>
      <c r="G32" s="906"/>
      <c r="H32" s="906">
        <f t="shared" si="0"/>
        <v>1268542.5</v>
      </c>
      <c r="I32" s="906">
        <f t="shared" si="1"/>
        <v>4954170</v>
      </c>
      <c r="J32" s="906">
        <f t="shared" si="2"/>
        <v>120000</v>
      </c>
      <c r="K32" s="906">
        <f t="shared" si="3"/>
        <v>0</v>
      </c>
      <c r="L32" s="906">
        <f t="shared" si="4"/>
        <v>5074170</v>
      </c>
    </row>
    <row r="33" spans="1:12" x14ac:dyDescent="0.45">
      <c r="A33" s="903"/>
      <c r="B33" s="903"/>
      <c r="C33" s="905" t="s">
        <v>369</v>
      </c>
      <c r="D33" s="906">
        <v>2</v>
      </c>
      <c r="E33" s="906">
        <v>1101786.2499999995</v>
      </c>
      <c r="F33" s="906">
        <v>30000</v>
      </c>
      <c r="G33" s="906"/>
      <c r="H33" s="906">
        <f t="shared" si="0"/>
        <v>1131786.2499999995</v>
      </c>
      <c r="I33" s="906">
        <f t="shared" si="1"/>
        <v>2203572.4999999991</v>
      </c>
      <c r="J33" s="906">
        <f t="shared" si="2"/>
        <v>60000</v>
      </c>
      <c r="K33" s="906">
        <f t="shared" si="3"/>
        <v>0</v>
      </c>
      <c r="L33" s="906">
        <f t="shared" si="4"/>
        <v>2263572.4999999991</v>
      </c>
    </row>
    <row r="34" spans="1:12" x14ac:dyDescent="0.45">
      <c r="A34" s="903"/>
      <c r="B34" s="903"/>
      <c r="C34" s="905" t="s">
        <v>211</v>
      </c>
      <c r="D34" s="906">
        <v>2</v>
      </c>
      <c r="E34" s="906">
        <v>1162881.2499999995</v>
      </c>
      <c r="F34" s="906">
        <v>30000</v>
      </c>
      <c r="G34" s="906"/>
      <c r="H34" s="906">
        <f t="shared" si="0"/>
        <v>1192881.2499999995</v>
      </c>
      <c r="I34" s="906">
        <f t="shared" si="1"/>
        <v>2325762.4999999991</v>
      </c>
      <c r="J34" s="906">
        <f t="shared" si="2"/>
        <v>60000</v>
      </c>
      <c r="K34" s="906">
        <f t="shared" si="3"/>
        <v>0</v>
      </c>
      <c r="L34" s="906">
        <f t="shared" si="4"/>
        <v>2385762.4999999991</v>
      </c>
    </row>
    <row r="35" spans="1:12" x14ac:dyDescent="0.45">
      <c r="A35" s="903"/>
      <c r="B35" s="903"/>
      <c r="C35" s="905" t="s">
        <v>128</v>
      </c>
      <c r="D35" s="906">
        <v>2</v>
      </c>
      <c r="E35" s="906">
        <v>1178154.9999999995</v>
      </c>
      <c r="F35" s="906">
        <v>30000</v>
      </c>
      <c r="G35" s="906"/>
      <c r="H35" s="906">
        <f t="shared" si="0"/>
        <v>1208154.9999999995</v>
      </c>
      <c r="I35" s="906">
        <f t="shared" si="1"/>
        <v>2356309.9999999991</v>
      </c>
      <c r="J35" s="906">
        <f t="shared" si="2"/>
        <v>60000</v>
      </c>
      <c r="K35" s="906">
        <f t="shared" si="3"/>
        <v>0</v>
      </c>
      <c r="L35" s="906">
        <f t="shared" si="4"/>
        <v>2416309.9999999991</v>
      </c>
    </row>
    <row r="36" spans="1:12" x14ac:dyDescent="0.45">
      <c r="A36" s="903"/>
      <c r="B36" s="903"/>
      <c r="C36" s="905" t="s">
        <v>129</v>
      </c>
      <c r="D36" s="906">
        <v>3</v>
      </c>
      <c r="E36" s="906">
        <v>1193428.7499999995</v>
      </c>
      <c r="F36" s="906">
        <v>30000</v>
      </c>
      <c r="G36" s="906"/>
      <c r="H36" s="906">
        <f t="shared" si="0"/>
        <v>1223428.7499999995</v>
      </c>
      <c r="I36" s="906">
        <f t="shared" si="1"/>
        <v>3580286.2499999986</v>
      </c>
      <c r="J36" s="906">
        <f t="shared" si="2"/>
        <v>90000</v>
      </c>
      <c r="K36" s="906">
        <f t="shared" si="3"/>
        <v>0</v>
      </c>
      <c r="L36" s="906">
        <f t="shared" si="4"/>
        <v>3670286.2499999986</v>
      </c>
    </row>
    <row r="37" spans="1:12" x14ac:dyDescent="0.45">
      <c r="A37" s="903"/>
      <c r="B37" s="903"/>
      <c r="C37" s="905" t="s">
        <v>478</v>
      </c>
      <c r="D37" s="906">
        <v>1</v>
      </c>
      <c r="E37" s="906">
        <v>1208702.4999999958</v>
      </c>
      <c r="F37" s="906">
        <v>30000</v>
      </c>
      <c r="G37" s="906"/>
      <c r="H37" s="906">
        <f t="shared" si="0"/>
        <v>1238702.4999999958</v>
      </c>
      <c r="I37" s="906">
        <f t="shared" si="1"/>
        <v>1208702.4999999958</v>
      </c>
      <c r="J37" s="906">
        <f t="shared" si="2"/>
        <v>30000</v>
      </c>
      <c r="K37" s="906">
        <f t="shared" si="3"/>
        <v>0</v>
      </c>
      <c r="L37" s="906">
        <f t="shared" si="4"/>
        <v>1238702.4999999958</v>
      </c>
    </row>
    <row r="38" spans="1:12" x14ac:dyDescent="0.45">
      <c r="A38" s="903"/>
      <c r="B38" s="903"/>
      <c r="C38" s="905" t="s">
        <v>130</v>
      </c>
      <c r="D38" s="906">
        <v>2</v>
      </c>
      <c r="E38" s="906">
        <v>1223976.2499999958</v>
      </c>
      <c r="F38" s="906">
        <v>30000</v>
      </c>
      <c r="G38" s="906"/>
      <c r="H38" s="906">
        <f t="shared" si="0"/>
        <v>1253976.2499999958</v>
      </c>
      <c r="I38" s="906">
        <f t="shared" si="1"/>
        <v>2447952.4999999916</v>
      </c>
      <c r="J38" s="906">
        <f t="shared" si="2"/>
        <v>60000</v>
      </c>
      <c r="K38" s="906">
        <f t="shared" si="3"/>
        <v>0</v>
      </c>
      <c r="L38" s="906">
        <f t="shared" si="4"/>
        <v>2507952.4999999916</v>
      </c>
    </row>
    <row r="39" spans="1:12" x14ac:dyDescent="0.45">
      <c r="A39" s="903"/>
      <c r="B39" s="903"/>
      <c r="C39" s="905" t="s">
        <v>332</v>
      </c>
      <c r="D39" s="906">
        <v>1</v>
      </c>
      <c r="E39" s="906">
        <v>1239249.9999999958</v>
      </c>
      <c r="F39" s="906">
        <v>30000</v>
      </c>
      <c r="G39" s="906"/>
      <c r="H39" s="906">
        <f t="shared" si="0"/>
        <v>1269249.9999999958</v>
      </c>
      <c r="I39" s="906">
        <f t="shared" si="1"/>
        <v>1239249.9999999958</v>
      </c>
      <c r="J39" s="906">
        <f t="shared" si="2"/>
        <v>30000</v>
      </c>
      <c r="K39" s="906">
        <f t="shared" si="3"/>
        <v>0</v>
      </c>
      <c r="L39" s="906">
        <f t="shared" si="4"/>
        <v>1269249.9999999958</v>
      </c>
    </row>
    <row r="40" spans="1:12" x14ac:dyDescent="0.45">
      <c r="A40" s="903"/>
      <c r="B40" s="903"/>
      <c r="C40" s="905" t="s">
        <v>401</v>
      </c>
      <c r="D40" s="906">
        <v>1</v>
      </c>
      <c r="E40" s="906">
        <v>1157666.25</v>
      </c>
      <c r="F40" s="906">
        <v>30000</v>
      </c>
      <c r="G40" s="906"/>
      <c r="H40" s="906">
        <f t="shared" si="0"/>
        <v>1187666.25</v>
      </c>
      <c r="I40" s="906">
        <f t="shared" si="1"/>
        <v>1157666.25</v>
      </c>
      <c r="J40" s="906">
        <f t="shared" si="2"/>
        <v>30000</v>
      </c>
      <c r="K40" s="906">
        <f t="shared" si="3"/>
        <v>0</v>
      </c>
      <c r="L40" s="906">
        <f t="shared" si="4"/>
        <v>1187666.25</v>
      </c>
    </row>
    <row r="41" spans="1:12" x14ac:dyDescent="0.45">
      <c r="A41" s="903"/>
      <c r="B41" s="903"/>
      <c r="C41" s="905" t="s">
        <v>133</v>
      </c>
      <c r="D41" s="906">
        <v>1</v>
      </c>
      <c r="E41" s="906">
        <v>1186546.2500000005</v>
      </c>
      <c r="F41" s="906">
        <v>30000</v>
      </c>
      <c r="G41" s="906"/>
      <c r="H41" s="906">
        <f t="shared" si="0"/>
        <v>1216546.2500000005</v>
      </c>
      <c r="I41" s="906">
        <f t="shared" si="1"/>
        <v>1186546.2500000005</v>
      </c>
      <c r="J41" s="906">
        <f t="shared" si="2"/>
        <v>30000</v>
      </c>
      <c r="K41" s="906">
        <f t="shared" si="3"/>
        <v>0</v>
      </c>
      <c r="L41" s="906">
        <f t="shared" si="4"/>
        <v>1216546.2500000005</v>
      </c>
    </row>
    <row r="42" spans="1:12" x14ac:dyDescent="0.45">
      <c r="A42" s="903"/>
      <c r="B42" s="903"/>
      <c r="C42" s="905" t="s">
        <v>136</v>
      </c>
      <c r="D42" s="906">
        <v>1</v>
      </c>
      <c r="E42" s="906">
        <v>1244303.7500000042</v>
      </c>
      <c r="F42" s="906">
        <v>30000</v>
      </c>
      <c r="G42" s="906"/>
      <c r="H42" s="906">
        <f t="shared" si="0"/>
        <v>1274303.7500000042</v>
      </c>
      <c r="I42" s="906">
        <f t="shared" si="1"/>
        <v>1244303.7500000042</v>
      </c>
      <c r="J42" s="906">
        <f t="shared" si="2"/>
        <v>30000</v>
      </c>
      <c r="K42" s="906">
        <f t="shared" si="3"/>
        <v>0</v>
      </c>
      <c r="L42" s="906">
        <f t="shared" si="4"/>
        <v>1274303.7500000042</v>
      </c>
    </row>
    <row r="43" spans="1:12" x14ac:dyDescent="0.45">
      <c r="A43" s="903"/>
      <c r="B43" s="903"/>
      <c r="C43" s="905" t="s">
        <v>333</v>
      </c>
      <c r="D43" s="906">
        <v>2</v>
      </c>
      <c r="E43" s="906">
        <v>1302061.2500000042</v>
      </c>
      <c r="F43" s="906">
        <v>30000</v>
      </c>
      <c r="G43" s="906"/>
      <c r="H43" s="906">
        <f t="shared" si="0"/>
        <v>1332061.2500000042</v>
      </c>
      <c r="I43" s="906">
        <f t="shared" si="1"/>
        <v>2604122.5000000084</v>
      </c>
      <c r="J43" s="906">
        <f t="shared" si="2"/>
        <v>60000</v>
      </c>
      <c r="K43" s="906">
        <f t="shared" si="3"/>
        <v>0</v>
      </c>
      <c r="L43" s="906">
        <f t="shared" si="4"/>
        <v>2664122.5000000084</v>
      </c>
    </row>
    <row r="44" spans="1:12" x14ac:dyDescent="0.45">
      <c r="A44" s="903"/>
      <c r="B44" s="903"/>
      <c r="C44" s="905" t="s">
        <v>143</v>
      </c>
      <c r="D44" s="906">
        <v>1</v>
      </c>
      <c r="E44" s="906">
        <v>1359818.7500000042</v>
      </c>
      <c r="F44" s="906">
        <v>30000</v>
      </c>
      <c r="G44" s="906"/>
      <c r="H44" s="906">
        <f t="shared" si="0"/>
        <v>1389818.7500000042</v>
      </c>
      <c r="I44" s="906">
        <f t="shared" si="1"/>
        <v>1359818.7500000042</v>
      </c>
      <c r="J44" s="906">
        <f t="shared" si="2"/>
        <v>30000</v>
      </c>
      <c r="K44" s="906">
        <f t="shared" si="3"/>
        <v>0</v>
      </c>
      <c r="L44" s="906">
        <f t="shared" si="4"/>
        <v>1389818.7500000042</v>
      </c>
    </row>
    <row r="45" spans="1:12" x14ac:dyDescent="0.45">
      <c r="A45" s="903"/>
      <c r="B45" s="903"/>
      <c r="C45" s="905" t="s">
        <v>402</v>
      </c>
      <c r="D45" s="906">
        <v>1</v>
      </c>
      <c r="E45" s="906">
        <v>1417577.4999999958</v>
      </c>
      <c r="F45" s="906">
        <v>30000</v>
      </c>
      <c r="G45" s="906"/>
      <c r="H45" s="906">
        <f t="shared" si="0"/>
        <v>1447577.4999999958</v>
      </c>
      <c r="I45" s="906">
        <f t="shared" si="1"/>
        <v>1417577.4999999958</v>
      </c>
      <c r="J45" s="906">
        <f t="shared" si="2"/>
        <v>30000</v>
      </c>
      <c r="K45" s="906">
        <f t="shared" si="3"/>
        <v>0</v>
      </c>
      <c r="L45" s="906">
        <f t="shared" si="4"/>
        <v>1447577.4999999958</v>
      </c>
    </row>
    <row r="46" spans="1:12" x14ac:dyDescent="0.45">
      <c r="A46" s="903"/>
      <c r="B46" s="903"/>
      <c r="C46" s="905" t="s">
        <v>319</v>
      </c>
      <c r="D46" s="906">
        <v>1</v>
      </c>
      <c r="E46" s="906">
        <v>1475334.9999999958</v>
      </c>
      <c r="F46" s="906">
        <v>30000</v>
      </c>
      <c r="G46" s="906"/>
      <c r="H46" s="906">
        <f t="shared" si="0"/>
        <v>1505334.9999999958</v>
      </c>
      <c r="I46" s="906">
        <f t="shared" si="1"/>
        <v>1475334.9999999958</v>
      </c>
      <c r="J46" s="906">
        <f t="shared" si="2"/>
        <v>30000</v>
      </c>
      <c r="K46" s="906">
        <f t="shared" si="3"/>
        <v>0</v>
      </c>
      <c r="L46" s="906">
        <f t="shared" si="4"/>
        <v>1505334.9999999958</v>
      </c>
    </row>
    <row r="47" spans="1:12" x14ac:dyDescent="0.45">
      <c r="A47" s="903"/>
      <c r="B47" s="903"/>
      <c r="C47" s="905" t="s">
        <v>552</v>
      </c>
      <c r="D47" s="906">
        <v>2</v>
      </c>
      <c r="E47" s="906">
        <v>1533092.4999999958</v>
      </c>
      <c r="F47" s="906">
        <v>30000</v>
      </c>
      <c r="G47" s="906"/>
      <c r="H47" s="906">
        <f t="shared" si="0"/>
        <v>1563092.4999999958</v>
      </c>
      <c r="I47" s="906">
        <f t="shared" si="1"/>
        <v>3066184.9999999916</v>
      </c>
      <c r="J47" s="906">
        <f t="shared" si="2"/>
        <v>60000</v>
      </c>
      <c r="K47" s="906">
        <f t="shared" si="3"/>
        <v>0</v>
      </c>
      <c r="L47" s="906">
        <f t="shared" si="4"/>
        <v>3126184.9999999916</v>
      </c>
    </row>
    <row r="48" spans="1:12" x14ac:dyDescent="0.45">
      <c r="A48" s="903"/>
      <c r="B48" s="903"/>
      <c r="C48" s="905" t="s">
        <v>149</v>
      </c>
      <c r="D48" s="906">
        <v>1</v>
      </c>
      <c r="E48" s="906">
        <v>1392755.0000000042</v>
      </c>
      <c r="F48" s="906">
        <v>30000</v>
      </c>
      <c r="G48" s="906"/>
      <c r="H48" s="906">
        <f t="shared" si="0"/>
        <v>1422755.0000000042</v>
      </c>
      <c r="I48" s="906">
        <f t="shared" si="1"/>
        <v>1392755.0000000042</v>
      </c>
      <c r="J48" s="906">
        <f t="shared" si="2"/>
        <v>30000</v>
      </c>
      <c r="K48" s="906">
        <f t="shared" si="3"/>
        <v>0</v>
      </c>
      <c r="L48" s="906">
        <f t="shared" si="4"/>
        <v>1422755.0000000042</v>
      </c>
    </row>
    <row r="49" spans="1:12" x14ac:dyDescent="0.45">
      <c r="A49" s="903"/>
      <c r="B49" s="903"/>
      <c r="C49" s="905" t="s">
        <v>299</v>
      </c>
      <c r="D49" s="906">
        <v>1</v>
      </c>
      <c r="E49" s="906">
        <v>1426235.0000000042</v>
      </c>
      <c r="F49" s="906">
        <v>30000</v>
      </c>
      <c r="G49" s="906"/>
      <c r="H49" s="906">
        <f t="shared" si="0"/>
        <v>1456235.0000000042</v>
      </c>
      <c r="I49" s="906">
        <f t="shared" si="1"/>
        <v>1426235.0000000042</v>
      </c>
      <c r="J49" s="906">
        <f t="shared" si="2"/>
        <v>30000</v>
      </c>
      <c r="K49" s="906">
        <f t="shared" si="3"/>
        <v>0</v>
      </c>
      <c r="L49" s="906">
        <f t="shared" si="4"/>
        <v>1456235.0000000042</v>
      </c>
    </row>
    <row r="50" spans="1:12" x14ac:dyDescent="0.45">
      <c r="A50" s="903"/>
      <c r="B50" s="903"/>
      <c r="C50" s="905" t="s">
        <v>213</v>
      </c>
      <c r="D50" s="906">
        <v>2</v>
      </c>
      <c r="E50" s="906">
        <v>1493195.0000000042</v>
      </c>
      <c r="F50" s="906">
        <v>30000</v>
      </c>
      <c r="G50" s="906"/>
      <c r="H50" s="906">
        <f t="shared" si="0"/>
        <v>1523195.0000000042</v>
      </c>
      <c r="I50" s="906">
        <f t="shared" si="1"/>
        <v>2986390.0000000084</v>
      </c>
      <c r="J50" s="906">
        <f t="shared" si="2"/>
        <v>60000</v>
      </c>
      <c r="K50" s="906">
        <f t="shared" si="3"/>
        <v>0</v>
      </c>
      <c r="L50" s="906">
        <f t="shared" si="4"/>
        <v>3046390.0000000084</v>
      </c>
    </row>
    <row r="51" spans="1:12" x14ac:dyDescent="0.45">
      <c r="A51" s="903"/>
      <c r="B51" s="903"/>
      <c r="C51" s="905" t="s">
        <v>300</v>
      </c>
      <c r="D51" s="906">
        <v>2</v>
      </c>
      <c r="E51" s="906">
        <v>1560155.0000000042</v>
      </c>
      <c r="F51" s="906">
        <v>30000</v>
      </c>
      <c r="G51" s="906"/>
      <c r="H51" s="906">
        <f t="shared" si="0"/>
        <v>1590155.0000000042</v>
      </c>
      <c r="I51" s="906">
        <f t="shared" si="1"/>
        <v>3120310.0000000084</v>
      </c>
      <c r="J51" s="906">
        <f t="shared" si="2"/>
        <v>60000</v>
      </c>
      <c r="K51" s="906">
        <f t="shared" si="3"/>
        <v>0</v>
      </c>
      <c r="L51" s="906">
        <f t="shared" si="4"/>
        <v>3180310.0000000084</v>
      </c>
    </row>
    <row r="52" spans="1:12" x14ac:dyDescent="0.45">
      <c r="A52" s="903"/>
      <c r="B52" s="903"/>
      <c r="C52" s="905" t="s">
        <v>301</v>
      </c>
      <c r="D52" s="906">
        <v>2</v>
      </c>
      <c r="E52" s="906">
        <v>1694075.0000000042</v>
      </c>
      <c r="F52" s="906">
        <v>30000</v>
      </c>
      <c r="G52" s="906"/>
      <c r="H52" s="906">
        <f t="shared" si="0"/>
        <v>1724075.0000000042</v>
      </c>
      <c r="I52" s="906">
        <f t="shared" si="1"/>
        <v>3388150.0000000084</v>
      </c>
      <c r="J52" s="906">
        <f t="shared" si="2"/>
        <v>60000</v>
      </c>
      <c r="K52" s="906">
        <f t="shared" si="3"/>
        <v>0</v>
      </c>
      <c r="L52" s="906">
        <f t="shared" si="4"/>
        <v>3448150.0000000084</v>
      </c>
    </row>
    <row r="53" spans="1:12" x14ac:dyDescent="0.45">
      <c r="A53" s="903"/>
      <c r="B53" s="903"/>
      <c r="C53" s="905" t="s">
        <v>153</v>
      </c>
      <c r="D53" s="906">
        <v>2</v>
      </c>
      <c r="E53" s="906">
        <v>1761035.0000000042</v>
      </c>
      <c r="F53" s="906">
        <v>30000</v>
      </c>
      <c r="G53" s="906"/>
      <c r="H53" s="906">
        <f t="shared" si="0"/>
        <v>1791035.0000000042</v>
      </c>
      <c r="I53" s="906">
        <f t="shared" si="1"/>
        <v>3522070.0000000084</v>
      </c>
      <c r="J53" s="906">
        <f t="shared" si="2"/>
        <v>60000</v>
      </c>
      <c r="K53" s="906">
        <f t="shared" si="3"/>
        <v>0</v>
      </c>
      <c r="L53" s="906">
        <f t="shared" si="4"/>
        <v>3582070.0000000084</v>
      </c>
    </row>
    <row r="54" spans="1:12" x14ac:dyDescent="0.45">
      <c r="A54" s="903"/>
      <c r="B54" s="903"/>
      <c r="C54" s="905" t="s">
        <v>155</v>
      </c>
      <c r="D54" s="906">
        <v>7</v>
      </c>
      <c r="E54" s="906">
        <v>1560755.0000000042</v>
      </c>
      <c r="F54" s="906">
        <v>30000</v>
      </c>
      <c r="G54" s="906"/>
      <c r="H54" s="906">
        <f t="shared" si="0"/>
        <v>1590755.0000000042</v>
      </c>
      <c r="I54" s="906">
        <f t="shared" si="1"/>
        <v>10925285.00000003</v>
      </c>
      <c r="J54" s="906">
        <f t="shared" si="2"/>
        <v>210000</v>
      </c>
      <c r="K54" s="906">
        <f t="shared" si="3"/>
        <v>0</v>
      </c>
      <c r="L54" s="906">
        <f t="shared" si="4"/>
        <v>11135285.00000003</v>
      </c>
    </row>
    <row r="55" spans="1:12" x14ac:dyDescent="0.45">
      <c r="A55" s="903"/>
      <c r="B55" s="903"/>
      <c r="C55" s="905" t="s">
        <v>157</v>
      </c>
      <c r="D55" s="906">
        <v>4</v>
      </c>
      <c r="E55" s="906">
        <v>1600284.9999999958</v>
      </c>
      <c r="F55" s="906">
        <v>30000</v>
      </c>
      <c r="G55" s="906"/>
      <c r="H55" s="906">
        <f t="shared" si="0"/>
        <v>1630284.9999999958</v>
      </c>
      <c r="I55" s="906">
        <f t="shared" si="1"/>
        <v>6401139.9999999832</v>
      </c>
      <c r="J55" s="906">
        <f t="shared" si="2"/>
        <v>120000</v>
      </c>
      <c r="K55" s="906">
        <f t="shared" si="3"/>
        <v>0</v>
      </c>
      <c r="L55" s="906">
        <f t="shared" si="4"/>
        <v>6521139.9999999832</v>
      </c>
    </row>
    <row r="56" spans="1:12" x14ac:dyDescent="0.45">
      <c r="A56" s="903"/>
      <c r="B56" s="903"/>
      <c r="C56" s="905" t="s">
        <v>302</v>
      </c>
      <c r="D56" s="906">
        <v>2</v>
      </c>
      <c r="E56" s="906">
        <v>1639813.7499999958</v>
      </c>
      <c r="F56" s="906">
        <v>30000</v>
      </c>
      <c r="G56" s="906"/>
      <c r="H56" s="906">
        <f t="shared" si="0"/>
        <v>1669813.7499999958</v>
      </c>
      <c r="I56" s="906">
        <f t="shared" si="1"/>
        <v>3279627.4999999916</v>
      </c>
      <c r="J56" s="906">
        <f t="shared" si="2"/>
        <v>60000</v>
      </c>
      <c r="K56" s="906">
        <f t="shared" si="3"/>
        <v>0</v>
      </c>
      <c r="L56" s="906">
        <f t="shared" si="4"/>
        <v>3339627.4999999916</v>
      </c>
    </row>
    <row r="57" spans="1:12" x14ac:dyDescent="0.45">
      <c r="A57" s="903"/>
      <c r="B57" s="903"/>
      <c r="C57" s="905" t="s">
        <v>159</v>
      </c>
      <c r="D57" s="906">
        <v>2</v>
      </c>
      <c r="E57" s="906">
        <v>1679343.75</v>
      </c>
      <c r="F57" s="906">
        <v>30000</v>
      </c>
      <c r="G57" s="906"/>
      <c r="H57" s="906">
        <f t="shared" si="0"/>
        <v>1709343.75</v>
      </c>
      <c r="I57" s="906">
        <f t="shared" si="1"/>
        <v>3358687.5</v>
      </c>
      <c r="J57" s="906">
        <f t="shared" si="2"/>
        <v>60000</v>
      </c>
      <c r="K57" s="906">
        <f t="shared" si="3"/>
        <v>0</v>
      </c>
      <c r="L57" s="906">
        <f t="shared" si="4"/>
        <v>3418687.5</v>
      </c>
    </row>
    <row r="58" spans="1:12" x14ac:dyDescent="0.45">
      <c r="A58" s="903"/>
      <c r="B58" s="903"/>
      <c r="C58" s="905" t="s">
        <v>161</v>
      </c>
      <c r="D58" s="906">
        <v>1</v>
      </c>
      <c r="E58" s="906">
        <v>1718873.7500000042</v>
      </c>
      <c r="F58" s="906">
        <v>30000</v>
      </c>
      <c r="G58" s="906"/>
      <c r="H58" s="906">
        <f t="shared" si="0"/>
        <v>1748873.7500000042</v>
      </c>
      <c r="I58" s="906">
        <f t="shared" si="1"/>
        <v>1718873.7500000042</v>
      </c>
      <c r="J58" s="906">
        <f t="shared" si="2"/>
        <v>30000</v>
      </c>
      <c r="K58" s="906">
        <f t="shared" si="3"/>
        <v>0</v>
      </c>
      <c r="L58" s="906">
        <f t="shared" si="4"/>
        <v>1748873.7500000042</v>
      </c>
    </row>
    <row r="59" spans="1:12" x14ac:dyDescent="0.45">
      <c r="A59" s="903"/>
      <c r="B59" s="903"/>
      <c r="C59" s="905" t="s">
        <v>335</v>
      </c>
      <c r="D59" s="906">
        <v>2</v>
      </c>
      <c r="E59" s="906">
        <v>1797932.4999999958</v>
      </c>
      <c r="F59" s="906">
        <v>30000</v>
      </c>
      <c r="G59" s="906"/>
      <c r="H59" s="906">
        <f t="shared" si="0"/>
        <v>1827932.4999999958</v>
      </c>
      <c r="I59" s="906">
        <f t="shared" si="1"/>
        <v>3595864.9999999916</v>
      </c>
      <c r="J59" s="906">
        <f t="shared" si="2"/>
        <v>60000</v>
      </c>
      <c r="K59" s="906">
        <f t="shared" si="3"/>
        <v>0</v>
      </c>
      <c r="L59" s="906">
        <f t="shared" si="4"/>
        <v>3655864.9999999916</v>
      </c>
    </row>
    <row r="60" spans="1:12" x14ac:dyDescent="0.45">
      <c r="A60" s="903"/>
      <c r="B60" s="903"/>
      <c r="C60" s="905" t="s">
        <v>163</v>
      </c>
      <c r="D60" s="906">
        <v>3</v>
      </c>
      <c r="E60" s="906">
        <v>1837461.2499999958</v>
      </c>
      <c r="F60" s="906">
        <v>30000</v>
      </c>
      <c r="G60" s="906"/>
      <c r="H60" s="906">
        <f t="shared" si="0"/>
        <v>1867461.2499999958</v>
      </c>
      <c r="I60" s="906">
        <f t="shared" si="1"/>
        <v>5512383.749999987</v>
      </c>
      <c r="J60" s="906">
        <f t="shared" si="2"/>
        <v>90000</v>
      </c>
      <c r="K60" s="906">
        <f t="shared" si="3"/>
        <v>0</v>
      </c>
      <c r="L60" s="906">
        <f t="shared" si="4"/>
        <v>5602383.749999987</v>
      </c>
    </row>
    <row r="61" spans="1:12" x14ac:dyDescent="0.45">
      <c r="A61" s="903"/>
      <c r="B61" s="903"/>
      <c r="C61" s="905" t="s">
        <v>245</v>
      </c>
      <c r="D61" s="906">
        <v>5</v>
      </c>
      <c r="E61" s="906">
        <v>1876991.25</v>
      </c>
      <c r="F61" s="906">
        <v>30000</v>
      </c>
      <c r="G61" s="906"/>
      <c r="H61" s="906">
        <f t="shared" si="0"/>
        <v>1906991.25</v>
      </c>
      <c r="I61" s="906">
        <f t="shared" si="1"/>
        <v>9384956.25</v>
      </c>
      <c r="J61" s="906">
        <f t="shared" si="2"/>
        <v>150000</v>
      </c>
      <c r="K61" s="906">
        <f t="shared" si="3"/>
        <v>0</v>
      </c>
      <c r="L61" s="906">
        <f t="shared" si="4"/>
        <v>9534956.25</v>
      </c>
    </row>
    <row r="62" spans="1:12" x14ac:dyDescent="0.45">
      <c r="A62" s="903"/>
      <c r="B62" s="903"/>
      <c r="C62" s="905" t="s">
        <v>1088</v>
      </c>
      <c r="D62" s="906">
        <v>1</v>
      </c>
      <c r="E62" s="906">
        <v>1995578.7500000042</v>
      </c>
      <c r="F62" s="906">
        <v>30000</v>
      </c>
      <c r="G62" s="906"/>
      <c r="H62" s="906">
        <f t="shared" si="0"/>
        <v>2025578.7500000042</v>
      </c>
      <c r="I62" s="906">
        <f t="shared" si="1"/>
        <v>1995578.7500000042</v>
      </c>
      <c r="J62" s="906">
        <f t="shared" si="2"/>
        <v>30000</v>
      </c>
      <c r="K62" s="906">
        <f t="shared" si="3"/>
        <v>0</v>
      </c>
      <c r="L62" s="906">
        <f t="shared" si="4"/>
        <v>2025578.7500000042</v>
      </c>
    </row>
    <row r="63" spans="1:12" x14ac:dyDescent="0.45">
      <c r="A63" s="903"/>
      <c r="B63" s="903"/>
      <c r="C63" s="905" t="s">
        <v>652</v>
      </c>
      <c r="D63" s="906">
        <v>2</v>
      </c>
      <c r="E63" s="906">
        <v>2035108.7499999958</v>
      </c>
      <c r="F63" s="906">
        <v>30000</v>
      </c>
      <c r="G63" s="906"/>
      <c r="H63" s="906">
        <f t="shared" si="0"/>
        <v>2065108.7499999958</v>
      </c>
      <c r="I63" s="906">
        <f t="shared" si="1"/>
        <v>4070217.4999999916</v>
      </c>
      <c r="J63" s="906">
        <f t="shared" si="2"/>
        <v>60000</v>
      </c>
      <c r="K63" s="906">
        <f t="shared" si="3"/>
        <v>0</v>
      </c>
      <c r="L63" s="906">
        <f t="shared" si="4"/>
        <v>4130217.4999999916</v>
      </c>
    </row>
    <row r="64" spans="1:12" x14ac:dyDescent="0.45">
      <c r="A64" s="903"/>
      <c r="B64" s="903"/>
      <c r="C64" s="905" t="s">
        <v>546</v>
      </c>
      <c r="D64" s="906">
        <v>5</v>
      </c>
      <c r="E64" s="906">
        <v>2074638.75</v>
      </c>
      <c r="F64" s="906">
        <v>30000</v>
      </c>
      <c r="G64" s="906"/>
      <c r="H64" s="906">
        <f t="shared" si="0"/>
        <v>2104638.75</v>
      </c>
      <c r="I64" s="906">
        <f t="shared" si="1"/>
        <v>10373193.75</v>
      </c>
      <c r="J64" s="906">
        <f t="shared" si="2"/>
        <v>150000</v>
      </c>
      <c r="K64" s="906">
        <f t="shared" si="3"/>
        <v>0</v>
      </c>
      <c r="L64" s="906">
        <f t="shared" si="4"/>
        <v>10523193.75</v>
      </c>
    </row>
    <row r="65" spans="1:12" x14ac:dyDescent="0.45">
      <c r="A65" s="903"/>
      <c r="B65" s="903"/>
      <c r="C65" s="905" t="s">
        <v>165</v>
      </c>
      <c r="D65" s="906">
        <v>1</v>
      </c>
      <c r="E65" s="906">
        <v>1728414.9999999958</v>
      </c>
      <c r="F65" s="906">
        <v>30000</v>
      </c>
      <c r="G65" s="906"/>
      <c r="H65" s="906">
        <f t="shared" si="0"/>
        <v>1758414.9999999958</v>
      </c>
      <c r="I65" s="906">
        <f t="shared" si="1"/>
        <v>1728414.9999999958</v>
      </c>
      <c r="J65" s="906">
        <f t="shared" si="2"/>
        <v>30000</v>
      </c>
      <c r="K65" s="906">
        <f t="shared" si="3"/>
        <v>0</v>
      </c>
      <c r="L65" s="906">
        <f t="shared" si="4"/>
        <v>1758414.9999999958</v>
      </c>
    </row>
    <row r="66" spans="1:12" x14ac:dyDescent="0.45">
      <c r="A66" s="903"/>
      <c r="B66" s="903"/>
      <c r="C66" s="905" t="s">
        <v>166</v>
      </c>
      <c r="D66" s="906">
        <v>3</v>
      </c>
      <c r="E66" s="906">
        <v>1770788.7500000042</v>
      </c>
      <c r="F66" s="906">
        <v>30000</v>
      </c>
      <c r="G66" s="906"/>
      <c r="H66" s="906">
        <f t="shared" si="0"/>
        <v>1800788.7500000042</v>
      </c>
      <c r="I66" s="906">
        <f t="shared" si="1"/>
        <v>5312366.250000013</v>
      </c>
      <c r="J66" s="906">
        <f t="shared" si="2"/>
        <v>90000</v>
      </c>
      <c r="K66" s="906">
        <f t="shared" si="3"/>
        <v>0</v>
      </c>
      <c r="L66" s="906">
        <f t="shared" si="4"/>
        <v>5402366.250000013</v>
      </c>
    </row>
    <row r="67" spans="1:12" x14ac:dyDescent="0.45">
      <c r="A67" s="903"/>
      <c r="B67" s="903"/>
      <c r="C67" s="905" t="s">
        <v>167</v>
      </c>
      <c r="D67" s="906">
        <v>5</v>
      </c>
      <c r="E67" s="906">
        <v>1813162.5</v>
      </c>
      <c r="F67" s="906">
        <v>30000</v>
      </c>
      <c r="G67" s="906"/>
      <c r="H67" s="906">
        <f t="shared" si="0"/>
        <v>1843162.5</v>
      </c>
      <c r="I67" s="906">
        <f t="shared" si="1"/>
        <v>9065812.5</v>
      </c>
      <c r="J67" s="906">
        <f t="shared" si="2"/>
        <v>150000</v>
      </c>
      <c r="K67" s="906">
        <f t="shared" si="3"/>
        <v>0</v>
      </c>
      <c r="L67" s="906">
        <f t="shared" si="4"/>
        <v>9215812.5</v>
      </c>
    </row>
    <row r="68" spans="1:12" x14ac:dyDescent="0.45">
      <c r="A68" s="903"/>
      <c r="B68" s="903"/>
      <c r="C68" s="905" t="s">
        <v>169</v>
      </c>
      <c r="D68" s="906">
        <v>1</v>
      </c>
      <c r="E68" s="906">
        <v>1855535.0000000042</v>
      </c>
      <c r="F68" s="906">
        <v>30000</v>
      </c>
      <c r="G68" s="906"/>
      <c r="H68" s="906">
        <f t="shared" si="0"/>
        <v>1885535.0000000042</v>
      </c>
      <c r="I68" s="906">
        <f t="shared" si="1"/>
        <v>1855535.0000000042</v>
      </c>
      <c r="J68" s="906">
        <f t="shared" si="2"/>
        <v>30000</v>
      </c>
      <c r="K68" s="906">
        <f t="shared" si="3"/>
        <v>0</v>
      </c>
      <c r="L68" s="906">
        <f t="shared" si="4"/>
        <v>1885535.0000000042</v>
      </c>
    </row>
    <row r="69" spans="1:12" x14ac:dyDescent="0.45">
      <c r="A69" s="903"/>
      <c r="B69" s="903"/>
      <c r="C69" s="905" t="s">
        <v>170</v>
      </c>
      <c r="D69" s="906">
        <v>4</v>
      </c>
      <c r="E69" s="906">
        <v>1897908.75</v>
      </c>
      <c r="F69" s="906">
        <v>30000</v>
      </c>
      <c r="G69" s="906"/>
      <c r="H69" s="906">
        <f t="shared" si="0"/>
        <v>1927908.75</v>
      </c>
      <c r="I69" s="906">
        <f t="shared" si="1"/>
        <v>7591635</v>
      </c>
      <c r="J69" s="906">
        <f t="shared" si="2"/>
        <v>120000</v>
      </c>
      <c r="K69" s="906">
        <f t="shared" si="3"/>
        <v>0</v>
      </c>
      <c r="L69" s="906">
        <f t="shared" si="4"/>
        <v>7711635</v>
      </c>
    </row>
    <row r="70" spans="1:12" x14ac:dyDescent="0.45">
      <c r="A70" s="903"/>
      <c r="B70" s="903"/>
      <c r="C70" s="905" t="s">
        <v>172</v>
      </c>
      <c r="D70" s="906">
        <v>1</v>
      </c>
      <c r="E70" s="906">
        <v>1940282.4999999958</v>
      </c>
      <c r="F70" s="906">
        <v>30000</v>
      </c>
      <c r="G70" s="906"/>
      <c r="H70" s="906">
        <f t="shared" si="0"/>
        <v>1970282.4999999958</v>
      </c>
      <c r="I70" s="906">
        <f t="shared" si="1"/>
        <v>1940282.4999999958</v>
      </c>
      <c r="J70" s="906">
        <f t="shared" si="2"/>
        <v>30000</v>
      </c>
      <c r="K70" s="906">
        <f t="shared" si="3"/>
        <v>0</v>
      </c>
      <c r="L70" s="906">
        <f t="shared" si="4"/>
        <v>1970282.4999999958</v>
      </c>
    </row>
    <row r="71" spans="1:12" x14ac:dyDescent="0.45">
      <c r="A71" s="903"/>
      <c r="B71" s="903"/>
      <c r="C71" s="905" t="s">
        <v>173</v>
      </c>
      <c r="D71" s="906">
        <v>1</v>
      </c>
      <c r="E71" s="906">
        <v>1982656.2500000042</v>
      </c>
      <c r="F71" s="906">
        <v>30000</v>
      </c>
      <c r="G71" s="906"/>
      <c r="H71" s="906">
        <f t="shared" si="0"/>
        <v>2012656.2500000042</v>
      </c>
      <c r="I71" s="906">
        <f t="shared" si="1"/>
        <v>1982656.2500000042</v>
      </c>
      <c r="J71" s="906">
        <f t="shared" si="2"/>
        <v>30000</v>
      </c>
      <c r="K71" s="906">
        <f t="shared" si="3"/>
        <v>0</v>
      </c>
      <c r="L71" s="906">
        <f t="shared" si="4"/>
        <v>2012656.2500000042</v>
      </c>
    </row>
    <row r="72" spans="1:12" x14ac:dyDescent="0.45">
      <c r="A72" s="903"/>
      <c r="B72" s="903"/>
      <c r="C72" s="905" t="s">
        <v>214</v>
      </c>
      <c r="D72" s="906">
        <v>3</v>
      </c>
      <c r="E72" s="906">
        <v>2025030</v>
      </c>
      <c r="F72" s="906">
        <v>30000</v>
      </c>
      <c r="G72" s="906"/>
      <c r="H72" s="906">
        <f t="shared" ref="H72:H101" si="5">SUM(E72:G72)</f>
        <v>2055030</v>
      </c>
      <c r="I72" s="906">
        <f t="shared" ref="I72:I101" si="6">D72*E72</f>
        <v>6075090</v>
      </c>
      <c r="J72" s="906">
        <f t="shared" ref="J72:J101" si="7">D72*F72</f>
        <v>90000</v>
      </c>
      <c r="K72" s="906">
        <f t="shared" ref="K72:K101" si="8">D72*G72</f>
        <v>0</v>
      </c>
      <c r="L72" s="906">
        <f t="shared" ref="L72:L101" si="9">D72*H72</f>
        <v>6165090</v>
      </c>
    </row>
    <row r="73" spans="1:12" x14ac:dyDescent="0.45">
      <c r="A73" s="903"/>
      <c r="B73" s="903"/>
      <c r="C73" s="905" t="s">
        <v>404</v>
      </c>
      <c r="D73" s="906">
        <v>2</v>
      </c>
      <c r="E73" s="906">
        <v>1887152.4999999958</v>
      </c>
      <c r="F73" s="906">
        <v>30000</v>
      </c>
      <c r="G73" s="906"/>
      <c r="H73" s="906">
        <f t="shared" si="5"/>
        <v>1917152.4999999958</v>
      </c>
      <c r="I73" s="906">
        <f t="shared" si="6"/>
        <v>3774304.9999999916</v>
      </c>
      <c r="J73" s="906">
        <f t="shared" si="7"/>
        <v>60000</v>
      </c>
      <c r="K73" s="906">
        <f t="shared" si="8"/>
        <v>0</v>
      </c>
      <c r="L73" s="906">
        <f t="shared" si="9"/>
        <v>3834304.9999999916</v>
      </c>
    </row>
    <row r="74" spans="1:12" x14ac:dyDescent="0.45">
      <c r="A74" s="903"/>
      <c r="B74" s="903"/>
      <c r="C74" s="905" t="s">
        <v>303</v>
      </c>
      <c r="D74" s="906">
        <v>4</v>
      </c>
      <c r="E74" s="906">
        <v>1952878.7499999958</v>
      </c>
      <c r="F74" s="906">
        <v>30000</v>
      </c>
      <c r="G74" s="906"/>
      <c r="H74" s="906">
        <f t="shared" si="5"/>
        <v>1982878.7499999958</v>
      </c>
      <c r="I74" s="906">
        <f t="shared" si="6"/>
        <v>7811514.9999999832</v>
      </c>
      <c r="J74" s="906">
        <f t="shared" si="7"/>
        <v>120000</v>
      </c>
      <c r="K74" s="906">
        <f t="shared" si="8"/>
        <v>0</v>
      </c>
      <c r="L74" s="906">
        <f t="shared" si="9"/>
        <v>7931514.9999999832</v>
      </c>
    </row>
    <row r="75" spans="1:12" x14ac:dyDescent="0.45">
      <c r="A75" s="903"/>
      <c r="B75" s="903"/>
      <c r="C75" s="905" t="s">
        <v>175</v>
      </c>
      <c r="D75" s="906">
        <v>2</v>
      </c>
      <c r="E75" s="906">
        <v>2018604.9999999958</v>
      </c>
      <c r="F75" s="906">
        <v>30000</v>
      </c>
      <c r="G75" s="906"/>
      <c r="H75" s="906">
        <f t="shared" si="5"/>
        <v>2048604.9999999958</v>
      </c>
      <c r="I75" s="906">
        <f t="shared" si="6"/>
        <v>4037209.9999999916</v>
      </c>
      <c r="J75" s="906">
        <f t="shared" si="7"/>
        <v>60000</v>
      </c>
      <c r="K75" s="906">
        <f t="shared" si="8"/>
        <v>0</v>
      </c>
      <c r="L75" s="906">
        <f t="shared" si="9"/>
        <v>4097209.9999999916</v>
      </c>
    </row>
    <row r="76" spans="1:12" x14ac:dyDescent="0.45">
      <c r="A76" s="903"/>
      <c r="B76" s="903"/>
      <c r="C76" s="905" t="s">
        <v>176</v>
      </c>
      <c r="D76" s="906">
        <v>4</v>
      </c>
      <c r="E76" s="906">
        <v>2084331.2499999958</v>
      </c>
      <c r="F76" s="906">
        <v>30000</v>
      </c>
      <c r="G76" s="906"/>
      <c r="H76" s="906">
        <f t="shared" si="5"/>
        <v>2114331.2499999958</v>
      </c>
      <c r="I76" s="906">
        <f t="shared" si="6"/>
        <v>8337324.9999999832</v>
      </c>
      <c r="J76" s="906">
        <f t="shared" si="7"/>
        <v>120000</v>
      </c>
      <c r="K76" s="906">
        <f t="shared" si="8"/>
        <v>0</v>
      </c>
      <c r="L76" s="906">
        <f t="shared" si="9"/>
        <v>8457324.9999999832</v>
      </c>
    </row>
    <row r="77" spans="1:12" x14ac:dyDescent="0.45">
      <c r="A77" s="903"/>
      <c r="B77" s="903"/>
      <c r="C77" s="905" t="s">
        <v>178</v>
      </c>
      <c r="D77" s="906">
        <v>1</v>
      </c>
      <c r="E77" s="906">
        <v>2150057.4999999958</v>
      </c>
      <c r="F77" s="906">
        <v>30000</v>
      </c>
      <c r="G77" s="906"/>
      <c r="H77" s="906">
        <f t="shared" si="5"/>
        <v>2180057.4999999958</v>
      </c>
      <c r="I77" s="906">
        <f t="shared" si="6"/>
        <v>2150057.4999999958</v>
      </c>
      <c r="J77" s="906">
        <f t="shared" si="7"/>
        <v>30000</v>
      </c>
      <c r="K77" s="906">
        <f t="shared" si="8"/>
        <v>0</v>
      </c>
      <c r="L77" s="906">
        <f t="shared" si="9"/>
        <v>2180057.4999999958</v>
      </c>
    </row>
    <row r="78" spans="1:12" x14ac:dyDescent="0.45">
      <c r="A78" s="903"/>
      <c r="B78" s="903"/>
      <c r="C78" s="905" t="s">
        <v>179</v>
      </c>
      <c r="D78" s="906">
        <v>1</v>
      </c>
      <c r="E78" s="906">
        <v>2215783.7499999958</v>
      </c>
      <c r="F78" s="906">
        <v>30000</v>
      </c>
      <c r="G78" s="906"/>
      <c r="H78" s="906">
        <f t="shared" si="5"/>
        <v>2245783.7499999958</v>
      </c>
      <c r="I78" s="906">
        <f t="shared" si="6"/>
        <v>2215783.7499999958</v>
      </c>
      <c r="J78" s="906">
        <f t="shared" si="7"/>
        <v>30000</v>
      </c>
      <c r="K78" s="906">
        <f t="shared" si="8"/>
        <v>0</v>
      </c>
      <c r="L78" s="906">
        <f t="shared" si="9"/>
        <v>2245783.7499999958</v>
      </c>
    </row>
    <row r="79" spans="1:12" x14ac:dyDescent="0.45">
      <c r="A79" s="903"/>
      <c r="B79" s="903"/>
      <c r="C79" s="905" t="s">
        <v>180</v>
      </c>
      <c r="D79" s="906">
        <v>2</v>
      </c>
      <c r="E79" s="906">
        <v>2281509.9999999958</v>
      </c>
      <c r="F79" s="906">
        <v>30000</v>
      </c>
      <c r="G79" s="906"/>
      <c r="H79" s="906">
        <f t="shared" si="5"/>
        <v>2311509.9999999958</v>
      </c>
      <c r="I79" s="906">
        <f t="shared" si="6"/>
        <v>4563019.9999999916</v>
      </c>
      <c r="J79" s="906">
        <f t="shared" si="7"/>
        <v>60000</v>
      </c>
      <c r="K79" s="906">
        <f t="shared" si="8"/>
        <v>0</v>
      </c>
      <c r="L79" s="906">
        <f t="shared" si="9"/>
        <v>4623019.9999999916</v>
      </c>
    </row>
    <row r="80" spans="1:12" x14ac:dyDescent="0.45">
      <c r="A80" s="903"/>
      <c r="B80" s="903"/>
      <c r="C80" s="905" t="s">
        <v>338</v>
      </c>
      <c r="D80" s="906">
        <v>1</v>
      </c>
      <c r="E80" s="906">
        <v>2412962.4999999958</v>
      </c>
      <c r="F80" s="906">
        <v>30000</v>
      </c>
      <c r="G80" s="906"/>
      <c r="H80" s="906">
        <f t="shared" si="5"/>
        <v>2442962.4999999958</v>
      </c>
      <c r="I80" s="906">
        <f t="shared" si="6"/>
        <v>2412962.4999999958</v>
      </c>
      <c r="J80" s="906">
        <f t="shared" si="7"/>
        <v>30000</v>
      </c>
      <c r="K80" s="906">
        <f t="shared" si="8"/>
        <v>0</v>
      </c>
      <c r="L80" s="906">
        <f t="shared" si="9"/>
        <v>2442962.4999999958</v>
      </c>
    </row>
    <row r="81" spans="1:12" x14ac:dyDescent="0.45">
      <c r="A81" s="903"/>
      <c r="B81" s="907"/>
      <c r="C81" s="905" t="s">
        <v>428</v>
      </c>
      <c r="D81" s="896">
        <v>1</v>
      </c>
      <c r="E81" s="906">
        <v>2132123.7500000042</v>
      </c>
      <c r="F81" s="906">
        <v>30000</v>
      </c>
      <c r="G81" s="906"/>
      <c r="H81" s="906">
        <f t="shared" si="5"/>
        <v>2162123.7500000042</v>
      </c>
      <c r="I81" s="906">
        <f t="shared" si="6"/>
        <v>2132123.7500000042</v>
      </c>
      <c r="J81" s="906">
        <f t="shared" si="7"/>
        <v>30000</v>
      </c>
      <c r="K81" s="906">
        <f t="shared" si="8"/>
        <v>0</v>
      </c>
      <c r="L81" s="906">
        <f t="shared" si="9"/>
        <v>2162123.7500000042</v>
      </c>
    </row>
    <row r="82" spans="1:12" x14ac:dyDescent="0.45">
      <c r="A82" s="903"/>
      <c r="B82" s="907"/>
      <c r="C82" s="905" t="s">
        <v>340</v>
      </c>
      <c r="D82" s="896">
        <v>1</v>
      </c>
      <c r="E82" s="906">
        <v>2201611.2500000042</v>
      </c>
      <c r="F82" s="906">
        <v>30000</v>
      </c>
      <c r="G82" s="906"/>
      <c r="H82" s="906">
        <f t="shared" si="5"/>
        <v>2231611.2500000042</v>
      </c>
      <c r="I82" s="906">
        <f t="shared" si="6"/>
        <v>2201611.2500000042</v>
      </c>
      <c r="J82" s="906">
        <f t="shared" si="7"/>
        <v>30000</v>
      </c>
      <c r="K82" s="906">
        <f t="shared" si="8"/>
        <v>0</v>
      </c>
      <c r="L82" s="906">
        <f t="shared" si="9"/>
        <v>2231611.2500000042</v>
      </c>
    </row>
    <row r="83" spans="1:12" x14ac:dyDescent="0.45">
      <c r="A83" s="903"/>
      <c r="B83" s="903"/>
      <c r="C83" s="905" t="s">
        <v>183</v>
      </c>
      <c r="D83" s="906">
        <v>1</v>
      </c>
      <c r="E83" s="906">
        <v>2271097.5</v>
      </c>
      <c r="F83" s="906">
        <v>30000</v>
      </c>
      <c r="G83" s="906"/>
      <c r="H83" s="906">
        <f t="shared" si="5"/>
        <v>2301097.5</v>
      </c>
      <c r="I83" s="906">
        <f t="shared" si="6"/>
        <v>2271097.5</v>
      </c>
      <c r="J83" s="906">
        <f t="shared" si="7"/>
        <v>30000</v>
      </c>
      <c r="K83" s="906">
        <f t="shared" si="8"/>
        <v>0</v>
      </c>
      <c r="L83" s="906">
        <f t="shared" si="9"/>
        <v>2301097.5</v>
      </c>
    </row>
    <row r="84" spans="1:12" x14ac:dyDescent="0.45">
      <c r="A84" s="903"/>
      <c r="B84" s="903"/>
      <c r="C84" s="905" t="s">
        <v>185</v>
      </c>
      <c r="D84" s="906">
        <v>1</v>
      </c>
      <c r="E84" s="906">
        <v>2340585</v>
      </c>
      <c r="F84" s="906">
        <v>30000</v>
      </c>
      <c r="G84" s="906"/>
      <c r="H84" s="906">
        <f t="shared" si="5"/>
        <v>2370585</v>
      </c>
      <c r="I84" s="906">
        <f t="shared" si="6"/>
        <v>2340585</v>
      </c>
      <c r="J84" s="906">
        <f t="shared" si="7"/>
        <v>30000</v>
      </c>
      <c r="K84" s="906">
        <f t="shared" si="8"/>
        <v>0</v>
      </c>
      <c r="L84" s="906">
        <f t="shared" si="9"/>
        <v>2370585</v>
      </c>
    </row>
    <row r="85" spans="1:12" x14ac:dyDescent="0.45">
      <c r="A85" s="903"/>
      <c r="B85" s="903"/>
      <c r="C85" s="905" t="s">
        <v>320</v>
      </c>
      <c r="D85" s="906">
        <v>1</v>
      </c>
      <c r="E85" s="906">
        <v>2410071.2499999958</v>
      </c>
      <c r="F85" s="906">
        <v>30000</v>
      </c>
      <c r="G85" s="906"/>
      <c r="H85" s="906">
        <f t="shared" si="5"/>
        <v>2440071.2499999958</v>
      </c>
      <c r="I85" s="906">
        <f t="shared" si="6"/>
        <v>2410071.2499999958</v>
      </c>
      <c r="J85" s="906">
        <f t="shared" si="7"/>
        <v>30000</v>
      </c>
      <c r="K85" s="906">
        <f t="shared" si="8"/>
        <v>0</v>
      </c>
      <c r="L85" s="906">
        <f t="shared" si="9"/>
        <v>2440071.2499999958</v>
      </c>
    </row>
    <row r="86" spans="1:12" x14ac:dyDescent="0.45">
      <c r="A86" s="903"/>
      <c r="B86" s="903"/>
      <c r="C86" s="905" t="s">
        <v>186</v>
      </c>
      <c r="D86" s="906">
        <v>1</v>
      </c>
      <c r="E86" s="906">
        <v>2479558.7499999958</v>
      </c>
      <c r="F86" s="906">
        <v>30000</v>
      </c>
      <c r="G86" s="906"/>
      <c r="H86" s="906">
        <f t="shared" si="5"/>
        <v>2509558.7499999958</v>
      </c>
      <c r="I86" s="906">
        <f t="shared" si="6"/>
        <v>2479558.7499999958</v>
      </c>
      <c r="J86" s="906">
        <f t="shared" si="7"/>
        <v>30000</v>
      </c>
      <c r="K86" s="906">
        <f t="shared" si="8"/>
        <v>0</v>
      </c>
      <c r="L86" s="906">
        <f t="shared" si="9"/>
        <v>2509558.7499999958</v>
      </c>
    </row>
    <row r="87" spans="1:12" x14ac:dyDescent="0.45">
      <c r="A87" s="903"/>
      <c r="B87" s="903"/>
      <c r="C87" s="905" t="s">
        <v>187</v>
      </c>
      <c r="D87" s="906">
        <v>1</v>
      </c>
      <c r="E87" s="906">
        <v>2549045.0000000042</v>
      </c>
      <c r="F87" s="906">
        <v>30000</v>
      </c>
      <c r="G87" s="906"/>
      <c r="H87" s="906">
        <f t="shared" si="5"/>
        <v>2579045.0000000042</v>
      </c>
      <c r="I87" s="906">
        <f t="shared" si="6"/>
        <v>2549045.0000000042</v>
      </c>
      <c r="J87" s="906">
        <f t="shared" si="7"/>
        <v>30000</v>
      </c>
      <c r="K87" s="906">
        <f t="shared" si="8"/>
        <v>0</v>
      </c>
      <c r="L87" s="906">
        <f t="shared" si="9"/>
        <v>2579045.0000000042</v>
      </c>
    </row>
    <row r="88" spans="1:12" x14ac:dyDescent="0.45">
      <c r="A88" s="903"/>
      <c r="B88" s="903"/>
      <c r="C88" s="905" t="s">
        <v>341</v>
      </c>
      <c r="D88" s="906">
        <v>2</v>
      </c>
      <c r="E88" s="906">
        <v>2618532.5000000042</v>
      </c>
      <c r="F88" s="906">
        <v>30000</v>
      </c>
      <c r="G88" s="906"/>
      <c r="H88" s="906">
        <f t="shared" si="5"/>
        <v>2648532.5000000042</v>
      </c>
      <c r="I88" s="906">
        <f t="shared" si="6"/>
        <v>5237065.0000000084</v>
      </c>
      <c r="J88" s="906">
        <f t="shared" si="7"/>
        <v>60000</v>
      </c>
      <c r="K88" s="906">
        <f t="shared" si="8"/>
        <v>0</v>
      </c>
      <c r="L88" s="906">
        <f t="shared" si="9"/>
        <v>5297065.0000000084</v>
      </c>
    </row>
    <row r="89" spans="1:12" x14ac:dyDescent="0.45">
      <c r="A89" s="903"/>
      <c r="B89" s="903"/>
      <c r="C89" s="905" t="s">
        <v>405</v>
      </c>
      <c r="D89" s="906">
        <v>5</v>
      </c>
      <c r="E89" s="906">
        <v>2313742.5</v>
      </c>
      <c r="F89" s="906">
        <v>30000</v>
      </c>
      <c r="G89" s="906"/>
      <c r="H89" s="906">
        <f t="shared" si="5"/>
        <v>2343742.5</v>
      </c>
      <c r="I89" s="906">
        <f t="shared" si="6"/>
        <v>11568712.5</v>
      </c>
      <c r="J89" s="906">
        <f t="shared" si="7"/>
        <v>150000</v>
      </c>
      <c r="K89" s="906">
        <f t="shared" si="8"/>
        <v>0</v>
      </c>
      <c r="L89" s="906">
        <f t="shared" si="9"/>
        <v>11718712.5</v>
      </c>
    </row>
    <row r="90" spans="1:12" x14ac:dyDescent="0.45">
      <c r="A90" s="903"/>
      <c r="B90" s="903"/>
      <c r="C90" s="905" t="s">
        <v>449</v>
      </c>
      <c r="D90" s="906">
        <v>1</v>
      </c>
      <c r="E90" s="906">
        <v>2388548.7500000042</v>
      </c>
      <c r="F90" s="906">
        <v>30000</v>
      </c>
      <c r="G90" s="906"/>
      <c r="H90" s="906">
        <f t="shared" si="5"/>
        <v>2418548.7500000042</v>
      </c>
      <c r="I90" s="906">
        <f t="shared" si="6"/>
        <v>2388548.7500000042</v>
      </c>
      <c r="J90" s="906">
        <f t="shared" si="7"/>
        <v>30000</v>
      </c>
      <c r="K90" s="906">
        <f t="shared" si="8"/>
        <v>0</v>
      </c>
      <c r="L90" s="906">
        <f t="shared" si="9"/>
        <v>2418548.7500000042</v>
      </c>
    </row>
    <row r="91" spans="1:12" x14ac:dyDescent="0.45">
      <c r="A91" s="903"/>
      <c r="B91" s="903"/>
      <c r="C91" s="905" t="s">
        <v>345</v>
      </c>
      <c r="D91" s="906">
        <v>5</v>
      </c>
      <c r="E91" s="906">
        <v>2538162.5000000042</v>
      </c>
      <c r="F91" s="906">
        <v>30000</v>
      </c>
      <c r="G91" s="906"/>
      <c r="H91" s="906">
        <f t="shared" si="5"/>
        <v>2568162.5000000042</v>
      </c>
      <c r="I91" s="906">
        <f t="shared" si="6"/>
        <v>12690812.50000002</v>
      </c>
      <c r="J91" s="906">
        <f t="shared" si="7"/>
        <v>150000</v>
      </c>
      <c r="K91" s="906">
        <f t="shared" si="8"/>
        <v>0</v>
      </c>
      <c r="L91" s="906">
        <f t="shared" si="9"/>
        <v>12840812.50000002</v>
      </c>
    </row>
    <row r="92" spans="1:12" x14ac:dyDescent="0.45">
      <c r="A92" s="903"/>
      <c r="B92" s="903"/>
      <c r="C92" s="905" t="s">
        <v>188</v>
      </c>
      <c r="D92" s="906">
        <v>2</v>
      </c>
      <c r="E92" s="906">
        <v>2612968.7499999958</v>
      </c>
      <c r="F92" s="906">
        <v>30000</v>
      </c>
      <c r="G92" s="906"/>
      <c r="H92" s="906">
        <f t="shared" si="5"/>
        <v>2642968.7499999958</v>
      </c>
      <c r="I92" s="906">
        <f t="shared" si="6"/>
        <v>5225937.4999999916</v>
      </c>
      <c r="J92" s="906">
        <f t="shared" si="7"/>
        <v>60000</v>
      </c>
      <c r="K92" s="906">
        <f t="shared" si="8"/>
        <v>0</v>
      </c>
      <c r="L92" s="906">
        <f t="shared" si="9"/>
        <v>5285937.4999999916</v>
      </c>
    </row>
    <row r="93" spans="1:12" x14ac:dyDescent="0.45">
      <c r="A93" s="903"/>
      <c r="B93" s="903"/>
      <c r="C93" s="905" t="s">
        <v>189</v>
      </c>
      <c r="D93" s="906">
        <v>2</v>
      </c>
      <c r="E93" s="906">
        <v>2687775</v>
      </c>
      <c r="F93" s="906">
        <v>30000</v>
      </c>
      <c r="G93" s="906"/>
      <c r="H93" s="906">
        <f t="shared" si="5"/>
        <v>2717775</v>
      </c>
      <c r="I93" s="906">
        <f t="shared" si="6"/>
        <v>5375550</v>
      </c>
      <c r="J93" s="906">
        <f t="shared" si="7"/>
        <v>60000</v>
      </c>
      <c r="K93" s="906">
        <f t="shared" si="8"/>
        <v>0</v>
      </c>
      <c r="L93" s="906">
        <f t="shared" si="9"/>
        <v>5435550</v>
      </c>
    </row>
    <row r="94" spans="1:12" x14ac:dyDescent="0.45">
      <c r="A94" s="903"/>
      <c r="B94" s="903"/>
      <c r="C94" s="905" t="s">
        <v>190</v>
      </c>
      <c r="D94" s="906">
        <v>1</v>
      </c>
      <c r="E94" s="906">
        <v>2762581.2500000042</v>
      </c>
      <c r="F94" s="906">
        <v>30000</v>
      </c>
      <c r="G94" s="906"/>
      <c r="H94" s="906">
        <f t="shared" si="5"/>
        <v>2792581.2500000042</v>
      </c>
      <c r="I94" s="906">
        <f t="shared" si="6"/>
        <v>2762581.2500000042</v>
      </c>
      <c r="J94" s="906">
        <f t="shared" si="7"/>
        <v>30000</v>
      </c>
      <c r="K94" s="906">
        <f t="shared" si="8"/>
        <v>0</v>
      </c>
      <c r="L94" s="906">
        <f t="shared" si="9"/>
        <v>2792581.2500000042</v>
      </c>
    </row>
    <row r="95" spans="1:12" x14ac:dyDescent="0.45">
      <c r="A95" s="903"/>
      <c r="B95" s="903"/>
      <c r="C95" s="905" t="s">
        <v>191</v>
      </c>
      <c r="D95" s="906">
        <v>1</v>
      </c>
      <c r="E95" s="906">
        <v>2837387.4999999958</v>
      </c>
      <c r="F95" s="906">
        <v>30000</v>
      </c>
      <c r="G95" s="906"/>
      <c r="H95" s="906">
        <f t="shared" si="5"/>
        <v>2867387.4999999958</v>
      </c>
      <c r="I95" s="906">
        <f t="shared" si="6"/>
        <v>2837387.4999999958</v>
      </c>
      <c r="J95" s="906">
        <f t="shared" si="7"/>
        <v>30000</v>
      </c>
      <c r="K95" s="906">
        <f t="shared" si="8"/>
        <v>0</v>
      </c>
      <c r="L95" s="906">
        <f t="shared" si="9"/>
        <v>2867387.4999999958</v>
      </c>
    </row>
    <row r="96" spans="1:12" x14ac:dyDescent="0.45">
      <c r="A96" s="903"/>
      <c r="B96" s="903"/>
      <c r="C96" s="902" t="s">
        <v>321</v>
      </c>
      <c r="D96" s="906">
        <v>2</v>
      </c>
      <c r="E96" s="906">
        <v>2998646.25</v>
      </c>
      <c r="F96" s="906">
        <v>30000</v>
      </c>
      <c r="G96" s="906"/>
      <c r="H96" s="906">
        <f t="shared" si="5"/>
        <v>3028646.25</v>
      </c>
      <c r="I96" s="906">
        <f t="shared" si="6"/>
        <v>5997292.5</v>
      </c>
      <c r="J96" s="906">
        <f t="shared" si="7"/>
        <v>60000</v>
      </c>
      <c r="K96" s="906">
        <f t="shared" si="8"/>
        <v>0</v>
      </c>
      <c r="L96" s="906">
        <f t="shared" si="9"/>
        <v>6057292.5</v>
      </c>
    </row>
    <row r="97" spans="1:12" x14ac:dyDescent="0.45">
      <c r="A97" s="903"/>
      <c r="B97" s="903"/>
      <c r="C97" s="902" t="s">
        <v>306</v>
      </c>
      <c r="D97" s="906">
        <v>2</v>
      </c>
      <c r="E97" s="906">
        <v>3102765</v>
      </c>
      <c r="F97" s="906">
        <v>30000</v>
      </c>
      <c r="G97" s="906"/>
      <c r="H97" s="906">
        <f t="shared" si="5"/>
        <v>3132765</v>
      </c>
      <c r="I97" s="906">
        <f t="shared" si="6"/>
        <v>6205530</v>
      </c>
      <c r="J97" s="906">
        <f t="shared" si="7"/>
        <v>60000</v>
      </c>
      <c r="K97" s="906">
        <f t="shared" si="8"/>
        <v>0</v>
      </c>
      <c r="L97" s="906">
        <f t="shared" si="9"/>
        <v>6265530</v>
      </c>
    </row>
    <row r="98" spans="1:12" x14ac:dyDescent="0.45">
      <c r="A98" s="903"/>
      <c r="B98" s="903"/>
      <c r="C98" s="902" t="s">
        <v>195</v>
      </c>
      <c r="D98" s="906">
        <v>3</v>
      </c>
      <c r="E98" s="906">
        <v>3519237.5000000037</v>
      </c>
      <c r="F98" s="906">
        <v>30000</v>
      </c>
      <c r="G98" s="906"/>
      <c r="H98" s="906">
        <f t="shared" si="5"/>
        <v>3549237.5000000037</v>
      </c>
      <c r="I98" s="906">
        <f t="shared" si="6"/>
        <v>10557712.500000011</v>
      </c>
      <c r="J98" s="906">
        <f t="shared" si="7"/>
        <v>90000</v>
      </c>
      <c r="K98" s="906">
        <f t="shared" si="8"/>
        <v>0</v>
      </c>
      <c r="L98" s="906">
        <f t="shared" si="9"/>
        <v>10647712.500000011</v>
      </c>
    </row>
    <row r="99" spans="1:12" x14ac:dyDescent="0.45">
      <c r="A99" s="903"/>
      <c r="B99" s="903"/>
      <c r="C99" s="902" t="s">
        <v>348</v>
      </c>
      <c r="D99" s="906">
        <v>2</v>
      </c>
      <c r="E99" s="906">
        <v>4117350</v>
      </c>
      <c r="F99" s="906">
        <v>30000</v>
      </c>
      <c r="G99" s="906"/>
      <c r="H99" s="906">
        <f t="shared" si="5"/>
        <v>4147350</v>
      </c>
      <c r="I99" s="906">
        <f t="shared" si="6"/>
        <v>8234700</v>
      </c>
      <c r="J99" s="906">
        <f t="shared" si="7"/>
        <v>60000</v>
      </c>
      <c r="K99" s="906">
        <f t="shared" si="8"/>
        <v>0</v>
      </c>
      <c r="L99" s="906">
        <f t="shared" si="9"/>
        <v>8294700</v>
      </c>
    </row>
    <row r="100" spans="1:12" x14ac:dyDescent="0.45">
      <c r="A100" s="903"/>
      <c r="B100" s="903"/>
      <c r="C100" s="902" t="s">
        <v>594</v>
      </c>
      <c r="D100" s="906">
        <v>2</v>
      </c>
      <c r="E100" s="906">
        <v>4367613.75</v>
      </c>
      <c r="F100" s="906">
        <v>30000</v>
      </c>
      <c r="G100" s="906"/>
      <c r="H100" s="906">
        <f t="shared" si="5"/>
        <v>4397613.75</v>
      </c>
      <c r="I100" s="906">
        <f t="shared" si="6"/>
        <v>8735227.5</v>
      </c>
      <c r="J100" s="906">
        <f t="shared" si="7"/>
        <v>60000</v>
      </c>
      <c r="K100" s="906">
        <f t="shared" si="8"/>
        <v>0</v>
      </c>
      <c r="L100" s="906">
        <f t="shared" si="9"/>
        <v>8795227.5</v>
      </c>
    </row>
    <row r="101" spans="1:12" x14ac:dyDescent="0.45">
      <c r="A101" s="903"/>
      <c r="B101" s="903"/>
      <c r="C101" s="902" t="s">
        <v>309</v>
      </c>
      <c r="D101" s="906">
        <v>3</v>
      </c>
      <c r="E101" s="906">
        <v>7042594.5</v>
      </c>
      <c r="F101" s="906">
        <v>30000</v>
      </c>
      <c r="G101" s="906"/>
      <c r="H101" s="906">
        <f t="shared" si="5"/>
        <v>7072594.5</v>
      </c>
      <c r="I101" s="906">
        <f t="shared" si="6"/>
        <v>21127783.5</v>
      </c>
      <c r="J101" s="906">
        <f t="shared" si="7"/>
        <v>90000</v>
      </c>
      <c r="K101" s="906">
        <f t="shared" si="8"/>
        <v>0</v>
      </c>
      <c r="L101" s="906">
        <f t="shared" si="9"/>
        <v>21217783.5</v>
      </c>
    </row>
    <row r="102" spans="1:12" x14ac:dyDescent="0.45">
      <c r="A102" s="903"/>
      <c r="B102" s="907" t="s">
        <v>201</v>
      </c>
      <c r="C102" s="905" t="s">
        <v>202</v>
      </c>
      <c r="D102" s="896">
        <f>SUM(D7:D101)</f>
        <v>222</v>
      </c>
      <c r="E102" s="896">
        <f>SUM(E7:E101)</f>
        <v>171726922.00000003</v>
      </c>
      <c r="F102" s="896">
        <f>SUM(F7:F101)</f>
        <v>2850000</v>
      </c>
      <c r="G102" s="896"/>
      <c r="H102" s="896">
        <f>SUM(H7:H101)</f>
        <v>174576922.00000003</v>
      </c>
      <c r="I102" s="896">
        <f>SUM(I7:I101)</f>
        <v>390810443.5</v>
      </c>
      <c r="J102" s="896">
        <f>SUM(J7:J101)</f>
        <v>6660000</v>
      </c>
      <c r="K102" s="896">
        <f>SUM(K7:K101)</f>
        <v>0</v>
      </c>
      <c r="L102" s="896">
        <f>SUM(L7:L101)</f>
        <v>397470443.49999994</v>
      </c>
    </row>
    <row r="103" spans="1:12" x14ac:dyDescent="0.45">
      <c r="A103" s="903"/>
      <c r="B103" s="903"/>
      <c r="C103" s="908" t="s">
        <v>203</v>
      </c>
      <c r="D103" s="906">
        <v>1</v>
      </c>
      <c r="E103" s="111">
        <v>1247870.04</v>
      </c>
      <c r="F103" s="906">
        <v>374361</v>
      </c>
      <c r="G103" s="906">
        <v>10640338.32</v>
      </c>
      <c r="H103" s="906">
        <f t="shared" ref="H103" si="10">SUM(E103:G103)</f>
        <v>12262569.359999999</v>
      </c>
      <c r="I103" s="906">
        <f t="shared" ref="I103" si="11">D103*E103</f>
        <v>1247870.04</v>
      </c>
      <c r="J103" s="906">
        <f t="shared" ref="J103" si="12">D103*F103</f>
        <v>374361</v>
      </c>
      <c r="K103" s="906">
        <f t="shared" ref="K103" si="13">D103*G103</f>
        <v>10640338.32</v>
      </c>
      <c r="L103" s="906">
        <f t="shared" ref="L103" si="14">D103*H103</f>
        <v>12262569.359999999</v>
      </c>
    </row>
    <row r="104" spans="1:12" x14ac:dyDescent="0.45">
      <c r="A104" s="903"/>
      <c r="B104" s="909" t="s">
        <v>201</v>
      </c>
      <c r="C104" s="910"/>
      <c r="D104" s="906">
        <f t="shared" ref="D104:L104" si="15">SUM(D103:D103)</f>
        <v>1</v>
      </c>
      <c r="E104" s="896">
        <f t="shared" si="15"/>
        <v>1247870.04</v>
      </c>
      <c r="F104" s="896">
        <f t="shared" si="15"/>
        <v>374361</v>
      </c>
      <c r="G104" s="896">
        <f t="shared" si="15"/>
        <v>10640338.32</v>
      </c>
      <c r="H104" s="896">
        <f t="shared" si="15"/>
        <v>12262569.359999999</v>
      </c>
      <c r="I104" s="896">
        <f t="shared" si="15"/>
        <v>1247870.04</v>
      </c>
      <c r="J104" s="896">
        <f t="shared" si="15"/>
        <v>374361</v>
      </c>
      <c r="K104" s="896">
        <f t="shared" si="15"/>
        <v>10640338.32</v>
      </c>
      <c r="L104" s="896">
        <f t="shared" si="15"/>
        <v>12262569.359999999</v>
      </c>
    </row>
    <row r="105" spans="1:12" x14ac:dyDescent="0.45">
      <c r="A105" s="903"/>
      <c r="B105" s="903"/>
      <c r="C105" s="908"/>
      <c r="D105" s="906"/>
      <c r="E105" s="906"/>
      <c r="F105" s="906"/>
      <c r="G105" s="906"/>
      <c r="H105" s="906"/>
      <c r="I105" s="906"/>
      <c r="J105" s="906"/>
      <c r="K105" s="906"/>
      <c r="L105" s="906"/>
    </row>
    <row r="106" spans="1:12" x14ac:dyDescent="0.45">
      <c r="A106" s="909" t="s">
        <v>204</v>
      </c>
      <c r="B106" s="903"/>
      <c r="C106" s="903"/>
      <c r="D106" s="114">
        <f>D102+D104</f>
        <v>223</v>
      </c>
      <c r="E106" s="115">
        <f t="shared" ref="E106:L106" si="16">SUM(E102:E103)</f>
        <v>172974792.04000002</v>
      </c>
      <c r="F106" s="115">
        <f t="shared" si="16"/>
        <v>3224361</v>
      </c>
      <c r="G106" s="115">
        <f t="shared" si="16"/>
        <v>10640338.32</v>
      </c>
      <c r="H106" s="115">
        <f t="shared" si="16"/>
        <v>186839491.36000001</v>
      </c>
      <c r="I106" s="115">
        <f t="shared" si="16"/>
        <v>392058313.54000002</v>
      </c>
      <c r="J106" s="115">
        <f t="shared" si="16"/>
        <v>7034361</v>
      </c>
      <c r="K106" s="115">
        <f t="shared" si="16"/>
        <v>10640338.32</v>
      </c>
      <c r="L106" s="115">
        <f t="shared" si="16"/>
        <v>409733012.85999995</v>
      </c>
    </row>
    <row r="107" spans="1:12" x14ac:dyDescent="0.45">
      <c r="A107" s="911"/>
      <c r="B107" s="911"/>
      <c r="C107" s="912"/>
      <c r="E107" s="574"/>
      <c r="F107" s="574"/>
      <c r="G107" s="574"/>
      <c r="H107" s="574"/>
      <c r="I107" s="574"/>
      <c r="J107" s="574"/>
      <c r="K107" s="574"/>
      <c r="L107" s="574"/>
    </row>
    <row r="109" spans="1:12" x14ac:dyDescent="0.45">
      <c r="A109" s="938" t="s">
        <v>0</v>
      </c>
      <c r="B109" s="938"/>
      <c r="C109" s="938"/>
      <c r="D109" s="938"/>
      <c r="E109" s="938"/>
      <c r="F109" s="938"/>
      <c r="G109" s="938"/>
      <c r="H109" s="938"/>
      <c r="I109" s="938"/>
      <c r="J109" s="938"/>
      <c r="K109" s="938"/>
      <c r="L109" s="938"/>
    </row>
    <row r="110" spans="1:12" x14ac:dyDescent="0.45">
      <c r="A110" s="939" t="s">
        <v>89</v>
      </c>
      <c r="B110" s="939"/>
      <c r="C110" s="939"/>
      <c r="D110" s="939"/>
      <c r="E110" s="939"/>
      <c r="F110" s="939"/>
      <c r="G110" s="939"/>
      <c r="H110" s="939"/>
      <c r="I110" s="939"/>
      <c r="J110" s="939"/>
      <c r="K110" s="939"/>
      <c r="L110" s="939"/>
    </row>
    <row r="111" spans="1:12" x14ac:dyDescent="0.45">
      <c r="A111" s="939" t="s">
        <v>90</v>
      </c>
      <c r="B111" s="940"/>
      <c r="C111" s="940"/>
      <c r="D111" s="940"/>
      <c r="E111" s="940"/>
      <c r="F111" s="940"/>
      <c r="G111" s="940"/>
      <c r="H111" s="940"/>
      <c r="I111" s="940"/>
      <c r="J111" s="940"/>
      <c r="K111" s="940"/>
      <c r="L111" s="940"/>
    </row>
    <row r="112" spans="1:12" x14ac:dyDescent="0.45">
      <c r="A112" s="941" t="s">
        <v>1447</v>
      </c>
      <c r="B112" s="941"/>
      <c r="C112" s="941"/>
      <c r="D112" s="941"/>
      <c r="E112" s="941"/>
      <c r="F112" s="941"/>
      <c r="G112" s="941"/>
      <c r="H112" s="941"/>
      <c r="I112" s="941"/>
      <c r="J112" s="941"/>
      <c r="K112" s="941"/>
      <c r="L112" s="941"/>
    </row>
    <row r="113" spans="1:12" ht="55.5" x14ac:dyDescent="0.45">
      <c r="A113" s="899" t="s">
        <v>91</v>
      </c>
      <c r="B113" s="900"/>
      <c r="C113" s="899" t="s">
        <v>92</v>
      </c>
      <c r="D113" s="899" t="s">
        <v>93</v>
      </c>
      <c r="E113" s="899" t="s">
        <v>94</v>
      </c>
      <c r="F113" s="899" t="s">
        <v>95</v>
      </c>
      <c r="G113" s="899" t="s">
        <v>96</v>
      </c>
      <c r="H113" s="899" t="s">
        <v>97</v>
      </c>
      <c r="I113" s="899" t="s">
        <v>98</v>
      </c>
      <c r="J113" s="899" t="s">
        <v>99</v>
      </c>
      <c r="K113" s="899" t="s">
        <v>100</v>
      </c>
      <c r="L113" s="901" t="s">
        <v>101</v>
      </c>
    </row>
    <row r="114" spans="1:12" x14ac:dyDescent="0.45">
      <c r="A114" s="903"/>
      <c r="B114" s="903"/>
      <c r="C114" s="905" t="s">
        <v>105</v>
      </c>
      <c r="D114" s="906">
        <v>2</v>
      </c>
      <c r="E114" s="906">
        <v>1153397.4999999995</v>
      </c>
      <c r="F114" s="906">
        <v>30000</v>
      </c>
      <c r="G114" s="906"/>
      <c r="H114" s="906">
        <f t="shared" ref="H114:H129" si="17">SUM(E114:G114)</f>
        <v>1183397.4999999995</v>
      </c>
      <c r="I114" s="906">
        <f t="shared" ref="I114:I129" si="18">D114*E114</f>
        <v>2306794.9999999991</v>
      </c>
      <c r="J114" s="906">
        <f t="shared" ref="J114:J129" si="19">D114*F114</f>
        <v>60000</v>
      </c>
      <c r="K114" s="906">
        <f t="shared" ref="K114:K129" si="20">D114*G114</f>
        <v>0</v>
      </c>
      <c r="L114" s="906">
        <f t="shared" ref="L114:L129" si="21">D114*H114</f>
        <v>2366794.9999999991</v>
      </c>
    </row>
    <row r="115" spans="1:12" x14ac:dyDescent="0.45">
      <c r="A115" s="903"/>
      <c r="B115" s="903"/>
      <c r="C115" s="905" t="s">
        <v>499</v>
      </c>
      <c r="D115" s="906">
        <v>1</v>
      </c>
      <c r="E115" s="906">
        <v>1075652.4999999995</v>
      </c>
      <c r="F115" s="906">
        <v>30000</v>
      </c>
      <c r="G115" s="906"/>
      <c r="H115" s="906">
        <f t="shared" si="17"/>
        <v>1105652.4999999995</v>
      </c>
      <c r="I115" s="906">
        <f t="shared" si="18"/>
        <v>1075652.4999999995</v>
      </c>
      <c r="J115" s="906">
        <f t="shared" si="19"/>
        <v>30000</v>
      </c>
      <c r="K115" s="906">
        <f t="shared" si="20"/>
        <v>0</v>
      </c>
      <c r="L115" s="906">
        <f t="shared" si="21"/>
        <v>1105652.4999999995</v>
      </c>
    </row>
    <row r="116" spans="1:12" x14ac:dyDescent="0.45">
      <c r="A116" s="903"/>
      <c r="B116" s="903"/>
      <c r="C116" s="905" t="s">
        <v>149</v>
      </c>
      <c r="D116" s="906">
        <v>1</v>
      </c>
      <c r="E116" s="906">
        <v>1392755.0000000042</v>
      </c>
      <c r="F116" s="906">
        <v>30000</v>
      </c>
      <c r="G116" s="906"/>
      <c r="H116" s="906">
        <f t="shared" si="17"/>
        <v>1422755.0000000042</v>
      </c>
      <c r="I116" s="906">
        <f t="shared" si="18"/>
        <v>1392755.0000000042</v>
      </c>
      <c r="J116" s="906">
        <f t="shared" si="19"/>
        <v>30000</v>
      </c>
      <c r="K116" s="906">
        <f t="shared" si="20"/>
        <v>0</v>
      </c>
      <c r="L116" s="906">
        <f t="shared" si="21"/>
        <v>1422755.0000000042</v>
      </c>
    </row>
    <row r="117" spans="1:12" x14ac:dyDescent="0.45">
      <c r="A117" s="903"/>
      <c r="B117" s="903"/>
      <c r="C117" s="905" t="s">
        <v>213</v>
      </c>
      <c r="D117" s="906">
        <v>1</v>
      </c>
      <c r="E117" s="906">
        <v>1493195.0000000042</v>
      </c>
      <c r="F117" s="906">
        <v>30000</v>
      </c>
      <c r="G117" s="906"/>
      <c r="H117" s="906">
        <f t="shared" si="17"/>
        <v>1523195.0000000042</v>
      </c>
      <c r="I117" s="906">
        <f t="shared" si="18"/>
        <v>1493195.0000000042</v>
      </c>
      <c r="J117" s="906">
        <f t="shared" si="19"/>
        <v>30000</v>
      </c>
      <c r="K117" s="906">
        <f t="shared" si="20"/>
        <v>0</v>
      </c>
      <c r="L117" s="906">
        <f t="shared" si="21"/>
        <v>1523195.0000000042</v>
      </c>
    </row>
    <row r="118" spans="1:12" x14ac:dyDescent="0.45">
      <c r="A118" s="903"/>
      <c r="B118" s="903"/>
      <c r="C118" s="905" t="s">
        <v>302</v>
      </c>
      <c r="D118" s="906">
        <v>1</v>
      </c>
      <c r="E118" s="906">
        <v>1639813.7499999958</v>
      </c>
      <c r="F118" s="906">
        <v>30000</v>
      </c>
      <c r="G118" s="906"/>
      <c r="H118" s="906">
        <f t="shared" si="17"/>
        <v>1669813.7499999958</v>
      </c>
      <c r="I118" s="906">
        <f t="shared" si="18"/>
        <v>1639813.7499999958</v>
      </c>
      <c r="J118" s="906">
        <f t="shared" si="19"/>
        <v>30000</v>
      </c>
      <c r="K118" s="906">
        <f t="shared" si="20"/>
        <v>0</v>
      </c>
      <c r="L118" s="906">
        <f t="shared" si="21"/>
        <v>1669813.7499999958</v>
      </c>
    </row>
    <row r="119" spans="1:12" x14ac:dyDescent="0.45">
      <c r="A119" s="903"/>
      <c r="B119" s="903"/>
      <c r="C119" s="905" t="s">
        <v>165</v>
      </c>
      <c r="D119" s="906">
        <v>3</v>
      </c>
      <c r="E119" s="906">
        <v>1728414.9999999958</v>
      </c>
      <c r="F119" s="906">
        <v>30000</v>
      </c>
      <c r="G119" s="906"/>
      <c r="H119" s="906">
        <f t="shared" si="17"/>
        <v>1758414.9999999958</v>
      </c>
      <c r="I119" s="906">
        <f t="shared" si="18"/>
        <v>5185244.999999987</v>
      </c>
      <c r="J119" s="906">
        <f t="shared" si="19"/>
        <v>90000</v>
      </c>
      <c r="K119" s="906">
        <f t="shared" si="20"/>
        <v>0</v>
      </c>
      <c r="L119" s="906">
        <f t="shared" si="21"/>
        <v>5275244.999999987</v>
      </c>
    </row>
    <row r="120" spans="1:12" x14ac:dyDescent="0.45">
      <c r="A120" s="903"/>
      <c r="B120" s="903"/>
      <c r="C120" s="905" t="s">
        <v>215</v>
      </c>
      <c r="D120" s="906">
        <v>1</v>
      </c>
      <c r="E120" s="906">
        <v>2067402.5000000042</v>
      </c>
      <c r="F120" s="906">
        <v>30000</v>
      </c>
      <c r="G120" s="906"/>
      <c r="H120" s="906">
        <f t="shared" si="17"/>
        <v>2097402.5000000042</v>
      </c>
      <c r="I120" s="906">
        <f t="shared" si="18"/>
        <v>2067402.5000000042</v>
      </c>
      <c r="J120" s="906">
        <f>D120*F120</f>
        <v>30000</v>
      </c>
      <c r="K120" s="906">
        <f t="shared" si="20"/>
        <v>0</v>
      </c>
      <c r="L120" s="906">
        <f t="shared" si="21"/>
        <v>2097402.5000000042</v>
      </c>
    </row>
    <row r="121" spans="1:12" x14ac:dyDescent="0.45">
      <c r="A121" s="903"/>
      <c r="B121" s="903"/>
      <c r="C121" s="905" t="s">
        <v>303</v>
      </c>
      <c r="D121" s="906">
        <v>2</v>
      </c>
      <c r="E121" s="906">
        <v>1952878.7499999958</v>
      </c>
      <c r="F121" s="906">
        <v>30000</v>
      </c>
      <c r="G121" s="906"/>
      <c r="H121" s="906">
        <f t="shared" si="17"/>
        <v>1982878.7499999958</v>
      </c>
      <c r="I121" s="906">
        <f t="shared" si="18"/>
        <v>3905757.4999999916</v>
      </c>
      <c r="J121" s="906">
        <f t="shared" si="19"/>
        <v>60000</v>
      </c>
      <c r="K121" s="906">
        <f t="shared" si="20"/>
        <v>0</v>
      </c>
      <c r="L121" s="906">
        <f t="shared" si="21"/>
        <v>3965757.4999999916</v>
      </c>
    </row>
    <row r="122" spans="1:12" x14ac:dyDescent="0.45">
      <c r="A122" s="903"/>
      <c r="B122" s="903"/>
      <c r="C122" s="905" t="s">
        <v>175</v>
      </c>
      <c r="D122" s="906">
        <v>1</v>
      </c>
      <c r="E122" s="906">
        <v>2018604.9999999958</v>
      </c>
      <c r="F122" s="906">
        <v>30000</v>
      </c>
      <c r="G122" s="906"/>
      <c r="H122" s="906">
        <f t="shared" si="17"/>
        <v>2048604.9999999958</v>
      </c>
      <c r="I122" s="906">
        <f t="shared" si="18"/>
        <v>2018604.9999999958</v>
      </c>
      <c r="J122" s="906">
        <f t="shared" si="19"/>
        <v>30000</v>
      </c>
      <c r="K122" s="906">
        <f t="shared" si="20"/>
        <v>0</v>
      </c>
      <c r="L122" s="906">
        <f t="shared" si="21"/>
        <v>2048604.9999999958</v>
      </c>
    </row>
    <row r="123" spans="1:12" x14ac:dyDescent="0.45">
      <c r="A123" s="903"/>
      <c r="B123" s="903"/>
      <c r="C123" s="905" t="s">
        <v>176</v>
      </c>
      <c r="D123" s="906">
        <v>1</v>
      </c>
      <c r="E123" s="906">
        <v>2084331.2499999958</v>
      </c>
      <c r="F123" s="906">
        <v>30000</v>
      </c>
      <c r="G123" s="906"/>
      <c r="H123" s="906">
        <f t="shared" si="17"/>
        <v>2114331.2499999958</v>
      </c>
      <c r="I123" s="906">
        <f t="shared" si="18"/>
        <v>2084331.2499999958</v>
      </c>
      <c r="J123" s="906">
        <f t="shared" si="19"/>
        <v>30000</v>
      </c>
      <c r="K123" s="906">
        <f t="shared" si="20"/>
        <v>0</v>
      </c>
      <c r="L123" s="906">
        <f t="shared" si="21"/>
        <v>2114331.2499999958</v>
      </c>
    </row>
    <row r="124" spans="1:12" x14ac:dyDescent="0.45">
      <c r="A124" s="903"/>
      <c r="B124" s="907"/>
      <c r="C124" s="905" t="s">
        <v>428</v>
      </c>
      <c r="D124" s="906">
        <v>2</v>
      </c>
      <c r="E124" s="906">
        <v>2132123.7500000042</v>
      </c>
      <c r="F124" s="906">
        <v>30000</v>
      </c>
      <c r="G124" s="906"/>
      <c r="H124" s="906">
        <f t="shared" si="17"/>
        <v>2162123.7500000042</v>
      </c>
      <c r="I124" s="906">
        <f t="shared" si="18"/>
        <v>4264247.5000000084</v>
      </c>
      <c r="J124" s="906">
        <f t="shared" si="19"/>
        <v>60000</v>
      </c>
      <c r="K124" s="906">
        <f t="shared" si="20"/>
        <v>0</v>
      </c>
      <c r="L124" s="906">
        <f t="shared" si="21"/>
        <v>4324247.5000000084</v>
      </c>
    </row>
    <row r="125" spans="1:12" x14ac:dyDescent="0.45">
      <c r="A125" s="903"/>
      <c r="B125" s="903"/>
      <c r="C125" s="905" t="s">
        <v>343</v>
      </c>
      <c r="D125" s="906">
        <v>1</v>
      </c>
      <c r="E125" s="906">
        <v>2757506.25</v>
      </c>
      <c r="F125" s="906">
        <v>30000</v>
      </c>
      <c r="G125" s="906"/>
      <c r="H125" s="906">
        <f t="shared" si="17"/>
        <v>2787506.25</v>
      </c>
      <c r="I125" s="906">
        <f t="shared" si="18"/>
        <v>2757506.25</v>
      </c>
      <c r="J125" s="906">
        <f t="shared" si="19"/>
        <v>30000</v>
      </c>
      <c r="K125" s="906">
        <f t="shared" si="20"/>
        <v>0</v>
      </c>
      <c r="L125" s="906">
        <f t="shared" si="21"/>
        <v>2787506.25</v>
      </c>
    </row>
    <row r="126" spans="1:12" x14ac:dyDescent="0.45">
      <c r="A126" s="903"/>
      <c r="B126" s="903"/>
      <c r="C126" s="905" t="s">
        <v>405</v>
      </c>
      <c r="D126" s="906">
        <v>1</v>
      </c>
      <c r="E126" s="906">
        <v>2313742.5</v>
      </c>
      <c r="F126" s="906">
        <v>30000</v>
      </c>
      <c r="G126" s="906"/>
      <c r="H126" s="906">
        <f t="shared" si="17"/>
        <v>2343742.5</v>
      </c>
      <c r="I126" s="906">
        <f t="shared" si="18"/>
        <v>2313742.5</v>
      </c>
      <c r="J126" s="906">
        <f t="shared" si="19"/>
        <v>30000</v>
      </c>
      <c r="K126" s="906">
        <f t="shared" si="20"/>
        <v>0</v>
      </c>
      <c r="L126" s="906">
        <f t="shared" si="21"/>
        <v>2343742.5</v>
      </c>
    </row>
    <row r="127" spans="1:12" x14ac:dyDescent="0.45">
      <c r="A127" s="903"/>
      <c r="B127" s="903"/>
      <c r="C127" s="902" t="s">
        <v>321</v>
      </c>
      <c r="D127" s="906">
        <v>1</v>
      </c>
      <c r="E127" s="906">
        <v>2998646.25</v>
      </c>
      <c r="F127" s="906">
        <v>30000</v>
      </c>
      <c r="G127" s="906"/>
      <c r="H127" s="906">
        <f t="shared" si="17"/>
        <v>3028646.25</v>
      </c>
      <c r="I127" s="906">
        <f t="shared" si="18"/>
        <v>2998646.25</v>
      </c>
      <c r="J127" s="906">
        <f t="shared" si="19"/>
        <v>30000</v>
      </c>
      <c r="K127" s="906">
        <f t="shared" si="20"/>
        <v>0</v>
      </c>
      <c r="L127" s="906">
        <f t="shared" si="21"/>
        <v>3028646.25</v>
      </c>
    </row>
    <row r="128" spans="1:12" x14ac:dyDescent="0.45">
      <c r="A128" s="903"/>
      <c r="B128" s="903"/>
      <c r="C128" s="902" t="s">
        <v>308</v>
      </c>
      <c r="D128" s="906">
        <v>1</v>
      </c>
      <c r="E128" s="906">
        <v>3741953.7500000037</v>
      </c>
      <c r="F128" s="906">
        <v>30000</v>
      </c>
      <c r="G128" s="906"/>
      <c r="H128" s="906">
        <f t="shared" si="17"/>
        <v>3771953.7500000037</v>
      </c>
      <c r="I128" s="906">
        <f t="shared" si="18"/>
        <v>3741953.7500000037</v>
      </c>
      <c r="J128" s="906">
        <f t="shared" si="19"/>
        <v>30000</v>
      </c>
      <c r="K128" s="906">
        <f t="shared" si="20"/>
        <v>0</v>
      </c>
      <c r="L128" s="906">
        <f t="shared" si="21"/>
        <v>3771953.7500000037</v>
      </c>
    </row>
    <row r="129" spans="1:12" x14ac:dyDescent="0.45">
      <c r="A129" s="903"/>
      <c r="B129" s="903"/>
      <c r="C129" s="902" t="s">
        <v>309</v>
      </c>
      <c r="D129" s="906">
        <v>1</v>
      </c>
      <c r="E129" s="906">
        <v>7042594.5</v>
      </c>
      <c r="F129" s="906">
        <v>30000</v>
      </c>
      <c r="G129" s="906"/>
      <c r="H129" s="906">
        <f t="shared" si="17"/>
        <v>7072594.5</v>
      </c>
      <c r="I129" s="906">
        <f t="shared" si="18"/>
        <v>7042594.5</v>
      </c>
      <c r="J129" s="906">
        <f t="shared" si="19"/>
        <v>30000</v>
      </c>
      <c r="K129" s="906">
        <f t="shared" si="20"/>
        <v>0</v>
      </c>
      <c r="L129" s="906">
        <f t="shared" si="21"/>
        <v>7072594.5</v>
      </c>
    </row>
    <row r="130" spans="1:12" x14ac:dyDescent="0.45">
      <c r="A130" s="903"/>
      <c r="B130" s="907" t="s">
        <v>201</v>
      </c>
      <c r="C130" s="905" t="s">
        <v>202</v>
      </c>
      <c r="D130" s="896">
        <f>SUM(D114:D129)</f>
        <v>21</v>
      </c>
      <c r="E130" s="896">
        <f>SUM(E114:E129)</f>
        <v>37593013.25</v>
      </c>
      <c r="F130" s="896">
        <f>SUM(F114:F129)</f>
        <v>480000</v>
      </c>
      <c r="G130" s="896"/>
      <c r="H130" s="896">
        <f>SUM(H114:H129)</f>
        <v>38073013.25</v>
      </c>
      <c r="I130" s="896">
        <f>SUM(I114:I129)</f>
        <v>46288243.249999985</v>
      </c>
      <c r="J130" s="896">
        <f>SUM(J114:J129)</f>
        <v>630000</v>
      </c>
      <c r="K130" s="896">
        <f>SUM(K114:K129)</f>
        <v>0</v>
      </c>
      <c r="L130" s="896">
        <f>SUM(L114:L129)</f>
        <v>46918243.249999985</v>
      </c>
    </row>
    <row r="131" spans="1:12" x14ac:dyDescent="0.45">
      <c r="A131" s="903"/>
      <c r="B131" s="903"/>
      <c r="C131" s="908" t="s">
        <v>203</v>
      </c>
      <c r="D131" s="906"/>
      <c r="E131" s="111">
        <v>1247870.04</v>
      </c>
      <c r="F131" s="906">
        <v>374361</v>
      </c>
      <c r="G131" s="906">
        <v>10640338.32</v>
      </c>
      <c r="H131" s="906">
        <f t="shared" ref="H131:H132" si="22">SUM(E131:G131)</f>
        <v>12262569.359999999</v>
      </c>
      <c r="I131" s="906">
        <f t="shared" ref="I131:I132" si="23">D131*E131</f>
        <v>0</v>
      </c>
      <c r="J131" s="906">
        <f t="shared" ref="J131:J132" si="24">D131*F131</f>
        <v>0</v>
      </c>
      <c r="K131" s="906">
        <f t="shared" ref="K131:K132" si="25">D131*G131</f>
        <v>0</v>
      </c>
      <c r="L131" s="906">
        <f t="shared" ref="L131:L132" si="26">D131*H131</f>
        <v>0</v>
      </c>
    </row>
    <row r="132" spans="1:12" x14ac:dyDescent="0.45">
      <c r="A132" s="903"/>
      <c r="B132" s="903"/>
      <c r="C132" s="908"/>
      <c r="D132" s="906"/>
      <c r="E132" s="906"/>
      <c r="F132" s="906"/>
      <c r="G132" s="906"/>
      <c r="H132" s="906">
        <f t="shared" si="22"/>
        <v>0</v>
      </c>
      <c r="I132" s="906">
        <f t="shared" si="23"/>
        <v>0</v>
      </c>
      <c r="J132" s="906">
        <f t="shared" si="24"/>
        <v>0</v>
      </c>
      <c r="K132" s="906">
        <f t="shared" si="25"/>
        <v>0</v>
      </c>
      <c r="L132" s="906">
        <f t="shared" si="26"/>
        <v>0</v>
      </c>
    </row>
    <row r="133" spans="1:12" x14ac:dyDescent="0.45">
      <c r="A133" s="903"/>
      <c r="B133" s="909" t="s">
        <v>201</v>
      </c>
      <c r="C133" s="910"/>
      <c r="D133" s="896">
        <f t="shared" ref="D133:L133" si="27">SUM(D131:D132)</f>
        <v>0</v>
      </c>
      <c r="E133" s="896">
        <f t="shared" si="27"/>
        <v>1247870.04</v>
      </c>
      <c r="F133" s="896">
        <f t="shared" si="27"/>
        <v>374361</v>
      </c>
      <c r="G133" s="896">
        <f t="shared" si="27"/>
        <v>10640338.32</v>
      </c>
      <c r="H133" s="896">
        <f t="shared" si="27"/>
        <v>12262569.359999999</v>
      </c>
      <c r="I133" s="896">
        <f t="shared" si="27"/>
        <v>0</v>
      </c>
      <c r="J133" s="896">
        <f t="shared" si="27"/>
        <v>0</v>
      </c>
      <c r="K133" s="896">
        <f t="shared" si="27"/>
        <v>0</v>
      </c>
      <c r="L133" s="896">
        <f t="shared" si="27"/>
        <v>0</v>
      </c>
    </row>
    <row r="134" spans="1:12" x14ac:dyDescent="0.45">
      <c r="A134" s="903"/>
      <c r="B134" s="903"/>
      <c r="C134" s="908"/>
      <c r="D134" s="906"/>
      <c r="E134" s="906"/>
      <c r="F134" s="906"/>
      <c r="G134" s="906"/>
      <c r="H134" s="906"/>
      <c r="I134" s="906"/>
      <c r="J134" s="906"/>
      <c r="K134" s="906"/>
      <c r="L134" s="906"/>
    </row>
    <row r="135" spans="1:12" x14ac:dyDescent="0.45">
      <c r="A135" s="909" t="s">
        <v>204</v>
      </c>
      <c r="B135" s="903"/>
      <c r="C135" s="903"/>
      <c r="D135" s="114">
        <f>D130+D133</f>
        <v>21</v>
      </c>
      <c r="E135" s="115">
        <f t="shared" ref="E135:L135" si="28">SUM(E130:E131)</f>
        <v>38840883.289999999</v>
      </c>
      <c r="F135" s="115">
        <f t="shared" si="28"/>
        <v>854361</v>
      </c>
      <c r="G135" s="115">
        <f t="shared" si="28"/>
        <v>10640338.32</v>
      </c>
      <c r="H135" s="115">
        <f t="shared" si="28"/>
        <v>50335582.609999999</v>
      </c>
      <c r="I135" s="115">
        <f t="shared" si="28"/>
        <v>46288243.249999985</v>
      </c>
      <c r="J135" s="115">
        <f t="shared" si="28"/>
        <v>630000</v>
      </c>
      <c r="K135" s="115">
        <f t="shared" si="28"/>
        <v>0</v>
      </c>
      <c r="L135" s="115">
        <f t="shared" si="28"/>
        <v>46918243.249999985</v>
      </c>
    </row>
    <row r="138" spans="1:12" x14ac:dyDescent="0.45">
      <c r="A138" s="938" t="s">
        <v>0</v>
      </c>
      <c r="B138" s="938"/>
      <c r="C138" s="938"/>
      <c r="D138" s="938"/>
      <c r="E138" s="938"/>
      <c r="F138" s="938"/>
      <c r="G138" s="938"/>
      <c r="H138" s="938"/>
      <c r="I138" s="938"/>
      <c r="J138" s="938"/>
      <c r="K138" s="938"/>
      <c r="L138" s="938"/>
    </row>
    <row r="139" spans="1:12" x14ac:dyDescent="0.45">
      <c r="A139" s="939" t="s">
        <v>89</v>
      </c>
      <c r="B139" s="939"/>
      <c r="C139" s="939"/>
      <c r="D139" s="939"/>
      <c r="E139" s="939"/>
      <c r="F139" s="939"/>
      <c r="G139" s="939"/>
      <c r="H139" s="939"/>
      <c r="I139" s="939"/>
      <c r="J139" s="939"/>
      <c r="K139" s="939"/>
      <c r="L139" s="939"/>
    </row>
    <row r="140" spans="1:12" x14ac:dyDescent="0.45">
      <c r="A140" s="939" t="s">
        <v>90</v>
      </c>
      <c r="B140" s="940"/>
      <c r="C140" s="940"/>
      <c r="D140" s="940"/>
      <c r="E140" s="940"/>
      <c r="F140" s="940"/>
      <c r="G140" s="940"/>
      <c r="H140" s="940"/>
      <c r="I140" s="940"/>
      <c r="J140" s="940"/>
      <c r="K140" s="940"/>
      <c r="L140" s="940"/>
    </row>
    <row r="141" spans="1:12" x14ac:dyDescent="0.45">
      <c r="A141" s="941" t="s">
        <v>1448</v>
      </c>
      <c r="B141" s="941"/>
      <c r="C141" s="941"/>
      <c r="D141" s="941"/>
      <c r="E141" s="941"/>
      <c r="F141" s="941"/>
      <c r="G141" s="941"/>
      <c r="H141" s="941"/>
      <c r="I141" s="941"/>
      <c r="J141" s="941"/>
      <c r="K141" s="941"/>
      <c r="L141" s="941"/>
    </row>
    <row r="142" spans="1:12" ht="55.5" x14ac:dyDescent="0.45">
      <c r="A142" s="899" t="s">
        <v>91</v>
      </c>
      <c r="B142" s="900"/>
      <c r="C142" s="899" t="s">
        <v>92</v>
      </c>
      <c r="D142" s="899" t="s">
        <v>93</v>
      </c>
      <c r="E142" s="899" t="s">
        <v>94</v>
      </c>
      <c r="F142" s="899" t="s">
        <v>95</v>
      </c>
      <c r="G142" s="899" t="s">
        <v>96</v>
      </c>
      <c r="H142" s="899" t="s">
        <v>97</v>
      </c>
      <c r="I142" s="899" t="s">
        <v>98</v>
      </c>
      <c r="J142" s="899" t="s">
        <v>99</v>
      </c>
      <c r="K142" s="899" t="s">
        <v>100</v>
      </c>
      <c r="L142" s="901" t="s">
        <v>101</v>
      </c>
    </row>
    <row r="143" spans="1:12" x14ac:dyDescent="0.45">
      <c r="A143" s="902"/>
      <c r="B143" s="903"/>
      <c r="C143" s="903"/>
      <c r="D143" s="904"/>
      <c r="E143" s="903"/>
      <c r="F143" s="903"/>
      <c r="G143" s="903"/>
      <c r="H143" s="903"/>
      <c r="I143" s="903"/>
      <c r="J143" s="903"/>
      <c r="K143" s="903"/>
      <c r="L143" s="898" t="s">
        <v>650</v>
      </c>
    </row>
    <row r="144" spans="1:12" x14ac:dyDescent="0.45">
      <c r="A144" s="903"/>
      <c r="B144" s="903"/>
      <c r="C144" s="905" t="s">
        <v>524</v>
      </c>
      <c r="D144" s="906">
        <v>1</v>
      </c>
      <c r="E144" s="906">
        <v>1040242.5</v>
      </c>
      <c r="F144" s="906">
        <v>30000</v>
      </c>
      <c r="G144" s="906"/>
      <c r="H144" s="906">
        <f t="shared" ref="H144:H147" si="29">SUM(E144:G144)</f>
        <v>1070242.5</v>
      </c>
      <c r="I144" s="906">
        <f t="shared" ref="I144:I147" si="30">D144*E144</f>
        <v>1040242.5</v>
      </c>
      <c r="J144" s="906">
        <f t="shared" ref="J144:J147" si="31">D144*F144</f>
        <v>30000</v>
      </c>
      <c r="K144" s="906">
        <f t="shared" ref="K144:K147" si="32">D144*G144</f>
        <v>0</v>
      </c>
      <c r="L144" s="906">
        <f t="shared" ref="L144:L147" si="33">D144*H144</f>
        <v>1070242.5</v>
      </c>
    </row>
    <row r="145" spans="1:12" x14ac:dyDescent="0.45">
      <c r="A145" s="903"/>
      <c r="B145" s="903"/>
      <c r="C145" s="905" t="s">
        <v>401</v>
      </c>
      <c r="D145" s="906">
        <v>3</v>
      </c>
      <c r="E145" s="906">
        <v>1157666.25</v>
      </c>
      <c r="F145" s="906">
        <v>30000</v>
      </c>
      <c r="G145" s="906"/>
      <c r="H145" s="906">
        <f t="shared" si="29"/>
        <v>1187666.25</v>
      </c>
      <c r="I145" s="906">
        <f t="shared" si="30"/>
        <v>3472998.75</v>
      </c>
      <c r="J145" s="906">
        <f t="shared" si="31"/>
        <v>90000</v>
      </c>
      <c r="K145" s="906">
        <f t="shared" si="32"/>
        <v>0</v>
      </c>
      <c r="L145" s="906">
        <f t="shared" si="33"/>
        <v>3562998.75</v>
      </c>
    </row>
    <row r="146" spans="1:12" x14ac:dyDescent="0.45">
      <c r="A146" s="903"/>
      <c r="B146" s="903"/>
      <c r="C146" s="905" t="s">
        <v>165</v>
      </c>
      <c r="D146" s="906">
        <v>5</v>
      </c>
      <c r="E146" s="906">
        <v>1728414.9999999958</v>
      </c>
      <c r="F146" s="906">
        <v>30000</v>
      </c>
      <c r="G146" s="906"/>
      <c r="H146" s="906">
        <f t="shared" si="29"/>
        <v>1758414.9999999958</v>
      </c>
      <c r="I146" s="906">
        <f t="shared" si="30"/>
        <v>8642074.9999999795</v>
      </c>
      <c r="J146" s="906">
        <f t="shared" si="31"/>
        <v>150000</v>
      </c>
      <c r="K146" s="906">
        <f t="shared" si="32"/>
        <v>0</v>
      </c>
      <c r="L146" s="906">
        <f t="shared" si="33"/>
        <v>8792074.9999999795</v>
      </c>
    </row>
    <row r="147" spans="1:12" x14ac:dyDescent="0.45">
      <c r="A147" s="903"/>
      <c r="B147" s="903"/>
      <c r="C147" s="902" t="s">
        <v>406</v>
      </c>
      <c r="D147" s="906">
        <v>2</v>
      </c>
      <c r="E147" s="906">
        <v>6798560.3999999994</v>
      </c>
      <c r="F147" s="906">
        <v>30000</v>
      </c>
      <c r="G147" s="906"/>
      <c r="H147" s="906">
        <f t="shared" si="29"/>
        <v>6828560.3999999994</v>
      </c>
      <c r="I147" s="906">
        <f t="shared" si="30"/>
        <v>13597120.799999999</v>
      </c>
      <c r="J147" s="906">
        <f t="shared" si="31"/>
        <v>60000</v>
      </c>
      <c r="K147" s="906">
        <f t="shared" si="32"/>
        <v>0</v>
      </c>
      <c r="L147" s="906">
        <f t="shared" si="33"/>
        <v>13657120.799999999</v>
      </c>
    </row>
    <row r="148" spans="1:12" x14ac:dyDescent="0.45">
      <c r="A148" s="903"/>
      <c r="B148" s="907" t="s">
        <v>201</v>
      </c>
      <c r="C148" s="905" t="s">
        <v>202</v>
      </c>
      <c r="D148" s="896">
        <f>SUM(D144:D147)</f>
        <v>11</v>
      </c>
      <c r="E148" s="896">
        <f>SUM(E144:E147)</f>
        <v>10724884.149999995</v>
      </c>
      <c r="F148" s="896">
        <f>SUM(F144:F147)</f>
        <v>120000</v>
      </c>
      <c r="G148" s="896"/>
      <c r="H148" s="896">
        <f>SUM(H144:H147)</f>
        <v>10844884.149999995</v>
      </c>
      <c r="I148" s="896">
        <f>SUM(I144:I147)</f>
        <v>26752437.049999978</v>
      </c>
      <c r="J148" s="896">
        <f>SUM(J144:J147)</f>
        <v>330000</v>
      </c>
      <c r="K148" s="896">
        <f>SUM(K144:K147)</f>
        <v>0</v>
      </c>
      <c r="L148" s="896">
        <f>SUM(L144:L147)</f>
        <v>27082437.049999978</v>
      </c>
    </row>
    <row r="149" spans="1:12" x14ac:dyDescent="0.45">
      <c r="A149" s="903"/>
      <c r="B149" s="903"/>
      <c r="C149" s="908" t="s">
        <v>203</v>
      </c>
      <c r="D149" s="906"/>
      <c r="E149" s="111">
        <v>1247870.04</v>
      </c>
      <c r="F149" s="906">
        <v>374361</v>
      </c>
      <c r="G149" s="906">
        <v>10640338.32</v>
      </c>
      <c r="H149" s="906">
        <f t="shared" ref="H149" si="34">SUM(E149:G149)</f>
        <v>12262569.359999999</v>
      </c>
      <c r="I149" s="906">
        <f t="shared" ref="I149" si="35">D149*E149</f>
        <v>0</v>
      </c>
      <c r="J149" s="906">
        <f t="shared" ref="J149" si="36">D149*F149</f>
        <v>0</v>
      </c>
      <c r="K149" s="906">
        <f t="shared" ref="K149" si="37">D149*G149</f>
        <v>0</v>
      </c>
      <c r="L149" s="906">
        <f t="shared" ref="L149" si="38">D149*H149</f>
        <v>0</v>
      </c>
    </row>
    <row r="150" spans="1:12" x14ac:dyDescent="0.45">
      <c r="A150" s="903"/>
      <c r="B150" s="909" t="s">
        <v>201</v>
      </c>
      <c r="C150" s="910"/>
      <c r="D150" s="896">
        <f t="shared" ref="D150:L150" si="39">SUM(D149:D149)</f>
        <v>0</v>
      </c>
      <c r="E150" s="896">
        <f t="shared" si="39"/>
        <v>1247870.04</v>
      </c>
      <c r="F150" s="896">
        <f t="shared" si="39"/>
        <v>374361</v>
      </c>
      <c r="G150" s="896">
        <f t="shared" si="39"/>
        <v>10640338.32</v>
      </c>
      <c r="H150" s="896">
        <f t="shared" si="39"/>
        <v>12262569.359999999</v>
      </c>
      <c r="I150" s="896">
        <f t="shared" si="39"/>
        <v>0</v>
      </c>
      <c r="J150" s="896">
        <f t="shared" si="39"/>
        <v>0</v>
      </c>
      <c r="K150" s="896">
        <f t="shared" si="39"/>
        <v>0</v>
      </c>
      <c r="L150" s="896">
        <f t="shared" si="39"/>
        <v>0</v>
      </c>
    </row>
    <row r="151" spans="1:12" x14ac:dyDescent="0.45">
      <c r="A151" s="903"/>
      <c r="B151" s="903"/>
      <c r="C151" s="908"/>
      <c r="D151" s="906"/>
      <c r="E151" s="906"/>
      <c r="F151" s="906"/>
      <c r="G151" s="906"/>
      <c r="H151" s="906"/>
      <c r="I151" s="906"/>
      <c r="J151" s="906"/>
      <c r="K151" s="906"/>
      <c r="L151" s="906"/>
    </row>
    <row r="152" spans="1:12" x14ac:dyDescent="0.45">
      <c r="A152" s="909" t="s">
        <v>204</v>
      </c>
      <c r="B152" s="903"/>
      <c r="C152" s="903"/>
      <c r="D152" s="114">
        <f>D148+D150</f>
        <v>11</v>
      </c>
      <c r="E152" s="115">
        <f t="shared" ref="E152:L152" si="40">SUM(E148:E149)</f>
        <v>11972754.189999994</v>
      </c>
      <c r="F152" s="115">
        <f t="shared" si="40"/>
        <v>494361</v>
      </c>
      <c r="G152" s="115">
        <f t="shared" si="40"/>
        <v>10640338.32</v>
      </c>
      <c r="H152" s="115">
        <f t="shared" si="40"/>
        <v>23107453.509999994</v>
      </c>
      <c r="I152" s="115">
        <f t="shared" si="40"/>
        <v>26752437.049999978</v>
      </c>
      <c r="J152" s="115">
        <f t="shared" si="40"/>
        <v>330000</v>
      </c>
      <c r="K152" s="115">
        <f t="shared" si="40"/>
        <v>0</v>
      </c>
      <c r="L152" s="115">
        <f t="shared" si="40"/>
        <v>27082437.049999978</v>
      </c>
    </row>
    <row r="155" spans="1:12" x14ac:dyDescent="0.45">
      <c r="A155" s="938" t="s">
        <v>0</v>
      </c>
      <c r="B155" s="938"/>
      <c r="C155" s="938"/>
      <c r="D155" s="938"/>
      <c r="E155" s="938"/>
      <c r="F155" s="938"/>
      <c r="G155" s="938"/>
      <c r="H155" s="938"/>
      <c r="I155" s="938"/>
      <c r="J155" s="938"/>
      <c r="K155" s="938"/>
      <c r="L155" s="938"/>
    </row>
    <row r="156" spans="1:12" x14ac:dyDescent="0.45">
      <c r="A156" s="939" t="s">
        <v>89</v>
      </c>
      <c r="B156" s="939"/>
      <c r="C156" s="939"/>
      <c r="D156" s="939"/>
      <c r="E156" s="939"/>
      <c r="F156" s="939"/>
      <c r="G156" s="939"/>
      <c r="H156" s="939"/>
      <c r="I156" s="939"/>
      <c r="J156" s="939"/>
      <c r="K156" s="939"/>
      <c r="L156" s="939"/>
    </row>
    <row r="157" spans="1:12" x14ac:dyDescent="0.45">
      <c r="A157" s="939" t="s">
        <v>90</v>
      </c>
      <c r="B157" s="940"/>
      <c r="C157" s="940"/>
      <c r="D157" s="940"/>
      <c r="E157" s="940"/>
      <c r="F157" s="940"/>
      <c r="G157" s="940"/>
      <c r="H157" s="940"/>
      <c r="I157" s="940"/>
      <c r="J157" s="940"/>
      <c r="K157" s="940"/>
      <c r="L157" s="940"/>
    </row>
    <row r="158" spans="1:12" x14ac:dyDescent="0.45">
      <c r="A158" s="941" t="s">
        <v>1448</v>
      </c>
      <c r="B158" s="941"/>
      <c r="C158" s="941"/>
      <c r="D158" s="941"/>
      <c r="E158" s="941"/>
      <c r="F158" s="941"/>
      <c r="G158" s="941"/>
      <c r="H158" s="941"/>
      <c r="I158" s="941"/>
      <c r="J158" s="941"/>
      <c r="K158" s="941"/>
      <c r="L158" s="941"/>
    </row>
    <row r="159" spans="1:12" ht="55.5" x14ac:dyDescent="0.45">
      <c r="A159" s="899" t="s">
        <v>91</v>
      </c>
      <c r="B159" s="900"/>
      <c r="C159" s="899" t="s">
        <v>92</v>
      </c>
      <c r="D159" s="899" t="s">
        <v>93</v>
      </c>
      <c r="E159" s="899" t="s">
        <v>94</v>
      </c>
      <c r="F159" s="899" t="s">
        <v>95</v>
      </c>
      <c r="G159" s="899" t="s">
        <v>96</v>
      </c>
      <c r="H159" s="899" t="s">
        <v>97</v>
      </c>
      <c r="I159" s="899" t="s">
        <v>98</v>
      </c>
      <c r="J159" s="899" t="s">
        <v>99</v>
      </c>
      <c r="K159" s="899" t="s">
        <v>100</v>
      </c>
      <c r="L159" s="901" t="s">
        <v>101</v>
      </c>
    </row>
    <row r="160" spans="1:12" x14ac:dyDescent="0.45">
      <c r="A160" s="903"/>
      <c r="B160" s="903"/>
      <c r="C160" s="905" t="s">
        <v>449</v>
      </c>
      <c r="D160" s="906">
        <v>1</v>
      </c>
      <c r="E160" s="906">
        <v>2388548.75</v>
      </c>
      <c r="F160" s="906">
        <v>30000</v>
      </c>
      <c r="G160" s="906"/>
      <c r="H160" s="906">
        <f t="shared" ref="H160:H163" si="41">SUM(E160:G160)</f>
        <v>2418548.75</v>
      </c>
      <c r="I160" s="906">
        <f t="shared" ref="I160:I163" si="42">D160*E160</f>
        <v>2388548.75</v>
      </c>
      <c r="J160" s="906">
        <f t="shared" ref="J160:J163" si="43">D160*F160</f>
        <v>30000</v>
      </c>
      <c r="K160" s="906">
        <f t="shared" ref="K160:K163" si="44">D160*G160</f>
        <v>0</v>
      </c>
      <c r="L160" s="906">
        <f t="shared" ref="L160:L163" si="45">D160*H160</f>
        <v>2418548.75</v>
      </c>
    </row>
    <row r="161" spans="1:12" x14ac:dyDescent="0.45">
      <c r="A161" s="903"/>
      <c r="B161" s="903"/>
      <c r="C161" s="905" t="s">
        <v>188</v>
      </c>
      <c r="D161" s="906">
        <v>1</v>
      </c>
      <c r="E161" s="906">
        <v>2612968.75</v>
      </c>
      <c r="F161" s="906">
        <v>30000</v>
      </c>
      <c r="G161" s="906"/>
      <c r="H161" s="906">
        <f t="shared" si="41"/>
        <v>2642968.75</v>
      </c>
      <c r="I161" s="906">
        <f t="shared" si="42"/>
        <v>2612968.75</v>
      </c>
      <c r="J161" s="906">
        <f t="shared" si="43"/>
        <v>30000</v>
      </c>
      <c r="K161" s="906">
        <f t="shared" si="44"/>
        <v>0</v>
      </c>
      <c r="L161" s="906">
        <f t="shared" si="45"/>
        <v>2642968.75</v>
      </c>
    </row>
    <row r="162" spans="1:12" x14ac:dyDescent="0.45">
      <c r="A162" s="903"/>
      <c r="B162" s="903"/>
      <c r="C162" s="902" t="s">
        <v>307</v>
      </c>
      <c r="D162" s="906">
        <v>1</v>
      </c>
      <c r="E162" s="906">
        <v>3206882.5</v>
      </c>
      <c r="F162" s="906">
        <v>30000</v>
      </c>
      <c r="G162" s="906"/>
      <c r="H162" s="906">
        <f t="shared" si="41"/>
        <v>3236882.5</v>
      </c>
      <c r="I162" s="906">
        <f t="shared" si="42"/>
        <v>3206882.5</v>
      </c>
      <c r="J162" s="906">
        <f t="shared" si="43"/>
        <v>30000</v>
      </c>
      <c r="K162" s="906">
        <f t="shared" si="44"/>
        <v>0</v>
      </c>
      <c r="L162" s="906">
        <f t="shared" si="45"/>
        <v>3236882.5</v>
      </c>
    </row>
    <row r="163" spans="1:12" x14ac:dyDescent="0.45">
      <c r="A163" s="903"/>
      <c r="B163" s="903"/>
      <c r="C163" s="902" t="s">
        <v>308</v>
      </c>
      <c r="D163" s="906">
        <v>1</v>
      </c>
      <c r="E163" s="906">
        <v>3741953.75</v>
      </c>
      <c r="F163" s="906">
        <v>30000</v>
      </c>
      <c r="G163" s="906"/>
      <c r="H163" s="906">
        <f t="shared" si="41"/>
        <v>3771953.75</v>
      </c>
      <c r="I163" s="906">
        <f t="shared" si="42"/>
        <v>3741953.75</v>
      </c>
      <c r="J163" s="906">
        <f t="shared" si="43"/>
        <v>30000</v>
      </c>
      <c r="K163" s="906">
        <f t="shared" si="44"/>
        <v>0</v>
      </c>
      <c r="L163" s="906">
        <f t="shared" si="45"/>
        <v>3771953.75</v>
      </c>
    </row>
    <row r="164" spans="1:12" x14ac:dyDescent="0.45">
      <c r="A164" s="903"/>
      <c r="B164" s="907" t="s">
        <v>201</v>
      </c>
      <c r="C164" s="905" t="s">
        <v>202</v>
      </c>
      <c r="D164" s="896">
        <f>SUM(D160:D163)</f>
        <v>4</v>
      </c>
      <c r="E164" s="896">
        <f>SUM(E160:E163)</f>
        <v>11950353.75</v>
      </c>
      <c r="F164" s="896">
        <f>SUM(F160:F163)</f>
        <v>120000</v>
      </c>
      <c r="G164" s="896"/>
      <c r="H164" s="896">
        <f>SUM(H160:H163)</f>
        <v>12070353.75</v>
      </c>
      <c r="I164" s="896">
        <f>SUM(I160:I163)</f>
        <v>11950353.75</v>
      </c>
      <c r="J164" s="896">
        <f>SUM(J160:J163)</f>
        <v>120000</v>
      </c>
      <c r="K164" s="896">
        <f>SUM(K160:K163)</f>
        <v>0</v>
      </c>
      <c r="L164" s="896">
        <f>SUM(L160:L163)</f>
        <v>12070353.75</v>
      </c>
    </row>
    <row r="165" spans="1:12" x14ac:dyDescent="0.45">
      <c r="A165" s="903"/>
      <c r="B165" s="903"/>
      <c r="C165" s="908" t="s">
        <v>203</v>
      </c>
      <c r="D165" s="906"/>
      <c r="E165" s="111">
        <v>1247870.04</v>
      </c>
      <c r="F165" s="906">
        <v>374361</v>
      </c>
      <c r="G165" s="906">
        <v>10640338.32</v>
      </c>
      <c r="H165" s="906">
        <f t="shared" ref="H165" si="46">SUM(E165:G165)</f>
        <v>12262569.359999999</v>
      </c>
      <c r="I165" s="906">
        <f t="shared" ref="I165" si="47">D165*E165</f>
        <v>0</v>
      </c>
      <c r="J165" s="906">
        <f t="shared" ref="J165" si="48">D165*F165</f>
        <v>0</v>
      </c>
      <c r="K165" s="906">
        <f t="shared" ref="K165" si="49">D165*G165</f>
        <v>0</v>
      </c>
      <c r="L165" s="906">
        <f t="shared" ref="L165" si="50">D165*H165</f>
        <v>0</v>
      </c>
    </row>
    <row r="166" spans="1:12" x14ac:dyDescent="0.45">
      <c r="A166" s="903"/>
      <c r="B166" s="909" t="s">
        <v>201</v>
      </c>
      <c r="C166" s="910"/>
      <c r="D166" s="896">
        <f t="shared" ref="D166:L166" si="51">SUM(D165:D165)</f>
        <v>0</v>
      </c>
      <c r="E166" s="896">
        <f t="shared" si="51"/>
        <v>1247870.04</v>
      </c>
      <c r="F166" s="896">
        <f t="shared" si="51"/>
        <v>374361</v>
      </c>
      <c r="G166" s="896">
        <f t="shared" si="51"/>
        <v>10640338.32</v>
      </c>
      <c r="H166" s="896">
        <f t="shared" si="51"/>
        <v>12262569.359999999</v>
      </c>
      <c r="I166" s="896">
        <f t="shared" si="51"/>
        <v>0</v>
      </c>
      <c r="J166" s="896">
        <f t="shared" si="51"/>
        <v>0</v>
      </c>
      <c r="K166" s="896">
        <f t="shared" si="51"/>
        <v>0</v>
      </c>
      <c r="L166" s="896">
        <f t="shared" si="51"/>
        <v>0</v>
      </c>
    </row>
    <row r="167" spans="1:12" x14ac:dyDescent="0.45">
      <c r="A167" s="903"/>
      <c r="B167" s="903"/>
      <c r="C167" s="908"/>
      <c r="D167" s="906"/>
      <c r="E167" s="906"/>
      <c r="F167" s="906"/>
      <c r="G167" s="906"/>
      <c r="H167" s="906"/>
      <c r="I167" s="906"/>
      <c r="J167" s="906"/>
      <c r="K167" s="906"/>
      <c r="L167" s="906"/>
    </row>
    <row r="168" spans="1:12" x14ac:dyDescent="0.45">
      <c r="A168" s="909" t="s">
        <v>204</v>
      </c>
      <c r="B168" s="903"/>
      <c r="C168" s="903"/>
      <c r="D168" s="114">
        <f>D164+D166</f>
        <v>4</v>
      </c>
      <c r="E168" s="115">
        <f t="shared" ref="E168:L168" si="52">SUM(E164:E165)</f>
        <v>13198223.789999999</v>
      </c>
      <c r="F168" s="115">
        <f t="shared" si="52"/>
        <v>494361</v>
      </c>
      <c r="G168" s="115">
        <f t="shared" si="52"/>
        <v>10640338.32</v>
      </c>
      <c r="H168" s="115">
        <f t="shared" si="52"/>
        <v>24332923.109999999</v>
      </c>
      <c r="I168" s="115">
        <f t="shared" si="52"/>
        <v>11950353.75</v>
      </c>
      <c r="J168" s="115">
        <f t="shared" si="52"/>
        <v>120000</v>
      </c>
      <c r="K168" s="115">
        <f t="shared" si="52"/>
        <v>0</v>
      </c>
      <c r="L168" s="115">
        <f t="shared" si="52"/>
        <v>12070353.75</v>
      </c>
    </row>
    <row r="171" spans="1:12" x14ac:dyDescent="0.45">
      <c r="A171" s="938" t="s">
        <v>0</v>
      </c>
      <c r="B171" s="938"/>
      <c r="C171" s="938"/>
      <c r="D171" s="938"/>
      <c r="E171" s="938"/>
      <c r="F171" s="938"/>
      <c r="G171" s="938"/>
      <c r="H171" s="938"/>
      <c r="I171" s="938"/>
      <c r="J171" s="938"/>
      <c r="K171" s="938"/>
      <c r="L171" s="938"/>
    </row>
    <row r="172" spans="1:12" x14ac:dyDescent="0.45">
      <c r="A172" s="939" t="s">
        <v>89</v>
      </c>
      <c r="B172" s="939"/>
      <c r="C172" s="939"/>
      <c r="D172" s="939"/>
      <c r="E172" s="939"/>
      <c r="F172" s="939"/>
      <c r="G172" s="939"/>
      <c r="H172" s="939"/>
      <c r="I172" s="939"/>
      <c r="J172" s="939"/>
      <c r="K172" s="939"/>
      <c r="L172" s="939"/>
    </row>
    <row r="173" spans="1:12" x14ac:dyDescent="0.45">
      <c r="A173" s="939" t="s">
        <v>90</v>
      </c>
      <c r="B173" s="940"/>
      <c r="C173" s="940"/>
      <c r="D173" s="940"/>
      <c r="E173" s="940"/>
      <c r="F173" s="940"/>
      <c r="G173" s="940"/>
      <c r="H173" s="940"/>
      <c r="I173" s="940"/>
      <c r="J173" s="940"/>
      <c r="K173" s="940"/>
      <c r="L173" s="940"/>
    </row>
    <row r="174" spans="1:12" x14ac:dyDescent="0.45">
      <c r="A174" s="941" t="s">
        <v>1449</v>
      </c>
      <c r="B174" s="941"/>
      <c r="C174" s="941"/>
      <c r="D174" s="941"/>
      <c r="E174" s="941"/>
      <c r="F174" s="941"/>
      <c r="G174" s="941"/>
      <c r="H174" s="941"/>
      <c r="I174" s="941"/>
      <c r="J174" s="941"/>
      <c r="K174" s="941"/>
      <c r="L174" s="941"/>
    </row>
    <row r="175" spans="1:12" ht="55.5" x14ac:dyDescent="0.45">
      <c r="A175" s="899" t="s">
        <v>91</v>
      </c>
      <c r="B175" s="900"/>
      <c r="C175" s="899" t="s">
        <v>92</v>
      </c>
      <c r="D175" s="899" t="s">
        <v>93</v>
      </c>
      <c r="E175" s="899" t="s">
        <v>94</v>
      </c>
      <c r="F175" s="899" t="s">
        <v>95</v>
      </c>
      <c r="G175" s="899" t="s">
        <v>96</v>
      </c>
      <c r="H175" s="899" t="s">
        <v>97</v>
      </c>
      <c r="I175" s="899" t="s">
        <v>98</v>
      </c>
      <c r="J175" s="899" t="s">
        <v>99</v>
      </c>
      <c r="K175" s="899" t="s">
        <v>100</v>
      </c>
      <c r="L175" s="901" t="s">
        <v>101</v>
      </c>
    </row>
    <row r="176" spans="1:12" x14ac:dyDescent="0.45">
      <c r="A176" s="903"/>
      <c r="B176" s="903"/>
      <c r="C176" s="905" t="s">
        <v>167</v>
      </c>
      <c r="D176" s="906">
        <v>5</v>
      </c>
      <c r="E176" s="906">
        <v>1813162.5</v>
      </c>
      <c r="F176" s="906">
        <v>30000</v>
      </c>
      <c r="G176" s="906"/>
      <c r="H176" s="906">
        <f t="shared" ref="H176:H182" si="53">SUM(E176:G176)</f>
        <v>1843162.5</v>
      </c>
      <c r="I176" s="906">
        <f t="shared" ref="I176:I182" si="54">D176*E176</f>
        <v>9065812.5</v>
      </c>
      <c r="J176" s="906">
        <f t="shared" ref="J176:J182" si="55">D176*F176</f>
        <v>150000</v>
      </c>
      <c r="K176" s="906">
        <f t="shared" ref="K176:K182" si="56">D176*G176</f>
        <v>0</v>
      </c>
      <c r="L176" s="906">
        <f t="shared" ref="L176:L182" si="57">D176*H176</f>
        <v>9215812.5</v>
      </c>
    </row>
    <row r="177" spans="1:12" x14ac:dyDescent="0.45">
      <c r="A177" s="903"/>
      <c r="B177" s="903"/>
      <c r="C177" s="905" t="s">
        <v>180</v>
      </c>
      <c r="D177" s="906">
        <v>1</v>
      </c>
      <c r="E177" s="906">
        <v>2281509.9999999958</v>
      </c>
      <c r="F177" s="906">
        <v>30000</v>
      </c>
      <c r="G177" s="906"/>
      <c r="H177" s="906">
        <f t="shared" si="53"/>
        <v>2311509.9999999958</v>
      </c>
      <c r="I177" s="906">
        <f t="shared" si="54"/>
        <v>2281509.9999999958</v>
      </c>
      <c r="J177" s="906">
        <f t="shared" si="55"/>
        <v>30000</v>
      </c>
      <c r="K177" s="906">
        <f t="shared" si="56"/>
        <v>0</v>
      </c>
      <c r="L177" s="906">
        <f t="shared" si="57"/>
        <v>2311509.9999999958</v>
      </c>
    </row>
    <row r="178" spans="1:12" x14ac:dyDescent="0.45">
      <c r="A178" s="903"/>
      <c r="B178" s="903"/>
      <c r="C178" s="905" t="s">
        <v>183</v>
      </c>
      <c r="D178" s="906">
        <v>1</v>
      </c>
      <c r="E178" s="906">
        <v>2271097.5</v>
      </c>
      <c r="F178" s="906">
        <v>30000</v>
      </c>
      <c r="G178" s="906"/>
      <c r="H178" s="906">
        <f t="shared" si="53"/>
        <v>2301097.5</v>
      </c>
      <c r="I178" s="906">
        <f t="shared" si="54"/>
        <v>2271097.5</v>
      </c>
      <c r="J178" s="906">
        <f t="shared" si="55"/>
        <v>30000</v>
      </c>
      <c r="K178" s="906">
        <f t="shared" si="56"/>
        <v>0</v>
      </c>
      <c r="L178" s="906">
        <f t="shared" si="57"/>
        <v>2301097.5</v>
      </c>
    </row>
    <row r="179" spans="1:12" x14ac:dyDescent="0.45">
      <c r="A179" s="903"/>
      <c r="B179" s="903"/>
      <c r="C179" s="905" t="s">
        <v>304</v>
      </c>
      <c r="D179" s="906">
        <v>1</v>
      </c>
      <c r="E179" s="906">
        <v>2987000.0000000042</v>
      </c>
      <c r="F179" s="906">
        <v>30000</v>
      </c>
      <c r="G179" s="906"/>
      <c r="H179" s="906">
        <f t="shared" si="53"/>
        <v>3017000.0000000042</v>
      </c>
      <c r="I179" s="906">
        <f t="shared" si="54"/>
        <v>2987000.0000000042</v>
      </c>
      <c r="J179" s="906">
        <f t="shared" si="55"/>
        <v>30000</v>
      </c>
      <c r="K179" s="906">
        <f t="shared" si="56"/>
        <v>0</v>
      </c>
      <c r="L179" s="906">
        <f t="shared" si="57"/>
        <v>3017000.0000000042</v>
      </c>
    </row>
    <row r="180" spans="1:12" x14ac:dyDescent="0.45">
      <c r="A180" s="903"/>
      <c r="B180" s="903"/>
      <c r="C180" s="902" t="s">
        <v>193</v>
      </c>
      <c r="D180" s="906">
        <v>1</v>
      </c>
      <c r="E180" s="906">
        <v>3311001.2499999963</v>
      </c>
      <c r="F180" s="906">
        <v>30000</v>
      </c>
      <c r="G180" s="906"/>
      <c r="H180" s="906">
        <f t="shared" si="53"/>
        <v>3341001.2499999963</v>
      </c>
      <c r="I180" s="906">
        <f t="shared" si="54"/>
        <v>3311001.2499999963</v>
      </c>
      <c r="J180" s="906">
        <f t="shared" si="55"/>
        <v>30000</v>
      </c>
      <c r="K180" s="906">
        <f t="shared" si="56"/>
        <v>0</v>
      </c>
      <c r="L180" s="906">
        <f t="shared" si="57"/>
        <v>3341001.2499999963</v>
      </c>
    </row>
    <row r="181" spans="1:12" x14ac:dyDescent="0.45">
      <c r="A181" s="903"/>
      <c r="B181" s="903"/>
      <c r="C181" s="902" t="s">
        <v>194</v>
      </c>
      <c r="D181" s="906">
        <v>1</v>
      </c>
      <c r="E181" s="906">
        <v>3415119.9999999963</v>
      </c>
      <c r="F181" s="906">
        <v>30000</v>
      </c>
      <c r="G181" s="906"/>
      <c r="H181" s="906">
        <f t="shared" si="53"/>
        <v>3445119.9999999963</v>
      </c>
      <c r="I181" s="906">
        <f t="shared" si="54"/>
        <v>3415119.9999999963</v>
      </c>
      <c r="J181" s="906">
        <f t="shared" si="55"/>
        <v>30000</v>
      </c>
      <c r="K181" s="906">
        <f t="shared" si="56"/>
        <v>0</v>
      </c>
      <c r="L181" s="906">
        <f t="shared" si="57"/>
        <v>3445119.9999999963</v>
      </c>
    </row>
    <row r="182" spans="1:12" x14ac:dyDescent="0.45">
      <c r="A182" s="903"/>
      <c r="B182" s="903"/>
      <c r="C182" s="902" t="s">
        <v>349</v>
      </c>
      <c r="D182" s="906">
        <v>2</v>
      </c>
      <c r="E182" s="906">
        <v>4242482.4999999963</v>
      </c>
      <c r="F182" s="906">
        <v>30000</v>
      </c>
      <c r="G182" s="906"/>
      <c r="H182" s="906">
        <f t="shared" si="53"/>
        <v>4272482.4999999963</v>
      </c>
      <c r="I182" s="906">
        <f t="shared" si="54"/>
        <v>8484964.9999999925</v>
      </c>
      <c r="J182" s="906">
        <f t="shared" si="55"/>
        <v>60000</v>
      </c>
      <c r="K182" s="906">
        <f t="shared" si="56"/>
        <v>0</v>
      </c>
      <c r="L182" s="906">
        <f t="shared" si="57"/>
        <v>8544964.9999999925</v>
      </c>
    </row>
    <row r="183" spans="1:12" x14ac:dyDescent="0.45">
      <c r="A183" s="903"/>
      <c r="B183" s="907" t="s">
        <v>201</v>
      </c>
      <c r="C183" s="905" t="s">
        <v>202</v>
      </c>
      <c r="D183" s="896">
        <f>SUM(D176:D182)</f>
        <v>12</v>
      </c>
      <c r="E183" s="896">
        <f>SUM(E176:E182)</f>
        <v>20321373.749999989</v>
      </c>
      <c r="F183" s="896">
        <f>SUM(F176:F182)</f>
        <v>210000</v>
      </c>
      <c r="G183" s="896"/>
      <c r="H183" s="896">
        <f>SUM(H176:H182)</f>
        <v>20531373.749999989</v>
      </c>
      <c r="I183" s="896">
        <f>SUM(I176:I182)</f>
        <v>31816506.249999985</v>
      </c>
      <c r="J183" s="896">
        <f>SUM(J176:J182)</f>
        <v>360000</v>
      </c>
      <c r="K183" s="896">
        <f>SUM(K176:K182)</f>
        <v>0</v>
      </c>
      <c r="L183" s="896">
        <f>SUM(L176:L182)</f>
        <v>32176506.249999985</v>
      </c>
    </row>
    <row r="184" spans="1:12" x14ac:dyDescent="0.45">
      <c r="A184" s="903"/>
      <c r="B184" s="903"/>
      <c r="C184" s="903"/>
      <c r="D184" s="906"/>
      <c r="E184" s="906"/>
      <c r="F184" s="906"/>
      <c r="G184" s="906"/>
      <c r="H184" s="906"/>
      <c r="I184" s="906"/>
      <c r="J184" s="906"/>
      <c r="K184" s="906"/>
      <c r="L184" s="906"/>
    </row>
    <row r="185" spans="1:12" x14ac:dyDescent="0.45">
      <c r="A185" s="903"/>
      <c r="B185" s="903"/>
      <c r="C185" s="908" t="s">
        <v>203</v>
      </c>
      <c r="D185" s="906"/>
      <c r="E185" s="111">
        <v>1247870.04</v>
      </c>
      <c r="F185" s="906">
        <v>374361</v>
      </c>
      <c r="G185" s="906">
        <v>10640338.32</v>
      </c>
      <c r="H185" s="906">
        <f t="shared" ref="H185" si="58">SUM(E185:G185)</f>
        <v>12262569.359999999</v>
      </c>
      <c r="I185" s="906">
        <f t="shared" ref="I185" si="59">D185*E185</f>
        <v>0</v>
      </c>
      <c r="J185" s="906">
        <f t="shared" ref="J185" si="60">D185*F185</f>
        <v>0</v>
      </c>
      <c r="K185" s="906">
        <f t="shared" ref="K185" si="61">D185*G185</f>
        <v>0</v>
      </c>
      <c r="L185" s="906">
        <f t="shared" ref="L185" si="62">D185*H185</f>
        <v>0</v>
      </c>
    </row>
    <row r="186" spans="1:12" x14ac:dyDescent="0.45">
      <c r="A186" s="903"/>
      <c r="B186" s="909" t="s">
        <v>201</v>
      </c>
      <c r="C186" s="910"/>
      <c r="D186" s="896">
        <f t="shared" ref="D186:L186" si="63">SUM(D185:D185)</f>
        <v>0</v>
      </c>
      <c r="E186" s="896">
        <f t="shared" si="63"/>
        <v>1247870.04</v>
      </c>
      <c r="F186" s="896">
        <f t="shared" si="63"/>
        <v>374361</v>
      </c>
      <c r="G186" s="896">
        <f t="shared" si="63"/>
        <v>10640338.32</v>
      </c>
      <c r="H186" s="896">
        <f t="shared" si="63"/>
        <v>12262569.359999999</v>
      </c>
      <c r="I186" s="896">
        <f t="shared" si="63"/>
        <v>0</v>
      </c>
      <c r="J186" s="896">
        <f t="shared" si="63"/>
        <v>0</v>
      </c>
      <c r="K186" s="896">
        <f t="shared" si="63"/>
        <v>0</v>
      </c>
      <c r="L186" s="896">
        <f t="shared" si="63"/>
        <v>0</v>
      </c>
    </row>
    <row r="187" spans="1:12" x14ac:dyDescent="0.45">
      <c r="A187" s="903"/>
      <c r="B187" s="903"/>
      <c r="C187" s="908"/>
      <c r="D187" s="906"/>
      <c r="E187" s="906"/>
      <c r="F187" s="906"/>
      <c r="G187" s="906"/>
      <c r="H187" s="906"/>
      <c r="I187" s="906"/>
      <c r="J187" s="906"/>
      <c r="K187" s="906"/>
      <c r="L187" s="906"/>
    </row>
    <row r="188" spans="1:12" x14ac:dyDescent="0.45">
      <c r="A188" s="909" t="s">
        <v>204</v>
      </c>
      <c r="B188" s="903"/>
      <c r="C188" s="903"/>
      <c r="D188" s="114">
        <f>D183+D186</f>
        <v>12</v>
      </c>
      <c r="E188" s="115">
        <f t="shared" ref="E188:L188" si="64">SUM(E183:E185)</f>
        <v>21569243.789999988</v>
      </c>
      <c r="F188" s="115">
        <f t="shared" si="64"/>
        <v>584361</v>
      </c>
      <c r="G188" s="115">
        <f t="shared" si="64"/>
        <v>10640338.32</v>
      </c>
      <c r="H188" s="115">
        <f t="shared" si="64"/>
        <v>32793943.109999988</v>
      </c>
      <c r="I188" s="115">
        <f t="shared" si="64"/>
        <v>31816506.249999985</v>
      </c>
      <c r="J188" s="115">
        <f t="shared" si="64"/>
        <v>360000</v>
      </c>
      <c r="K188" s="115">
        <f t="shared" si="64"/>
        <v>0</v>
      </c>
      <c r="L188" s="115">
        <f t="shared" si="64"/>
        <v>32176506.249999985</v>
      </c>
    </row>
    <row r="191" spans="1:12" x14ac:dyDescent="0.45">
      <c r="A191" s="938" t="s">
        <v>0</v>
      </c>
      <c r="B191" s="938"/>
      <c r="C191" s="938"/>
      <c r="D191" s="938"/>
      <c r="E191" s="938"/>
      <c r="F191" s="938"/>
      <c r="G191" s="938"/>
      <c r="H191" s="938"/>
      <c r="I191" s="938"/>
      <c r="J191" s="938"/>
      <c r="K191" s="938"/>
      <c r="L191" s="938"/>
    </row>
    <row r="192" spans="1:12" x14ac:dyDescent="0.45">
      <c r="A192" s="939" t="s">
        <v>89</v>
      </c>
      <c r="B192" s="939"/>
      <c r="C192" s="939"/>
      <c r="D192" s="939"/>
      <c r="E192" s="939"/>
      <c r="F192" s="939"/>
      <c r="G192" s="939"/>
      <c r="H192" s="939"/>
      <c r="I192" s="939"/>
      <c r="J192" s="939"/>
      <c r="K192" s="939"/>
      <c r="L192" s="939"/>
    </row>
    <row r="193" spans="1:12" x14ac:dyDescent="0.45">
      <c r="A193" s="939" t="s">
        <v>90</v>
      </c>
      <c r="B193" s="940"/>
      <c r="C193" s="940"/>
      <c r="D193" s="940"/>
      <c r="E193" s="940"/>
      <c r="F193" s="940"/>
      <c r="G193" s="940"/>
      <c r="H193" s="940"/>
      <c r="I193" s="940"/>
      <c r="J193" s="940"/>
      <c r="K193" s="940"/>
      <c r="L193" s="940"/>
    </row>
    <row r="194" spans="1:12" x14ac:dyDescent="0.45">
      <c r="A194" s="941" t="s">
        <v>1450</v>
      </c>
      <c r="B194" s="941"/>
      <c r="C194" s="941"/>
      <c r="D194" s="941"/>
      <c r="E194" s="941"/>
      <c r="F194" s="941"/>
      <c r="G194" s="941"/>
      <c r="H194" s="941"/>
      <c r="I194" s="941"/>
      <c r="J194" s="941"/>
      <c r="K194" s="941"/>
      <c r="L194" s="941"/>
    </row>
    <row r="195" spans="1:12" ht="55.5" x14ac:dyDescent="0.45">
      <c r="A195" s="899" t="s">
        <v>91</v>
      </c>
      <c r="B195" s="900"/>
      <c r="C195" s="899" t="s">
        <v>92</v>
      </c>
      <c r="D195" s="899" t="s">
        <v>93</v>
      </c>
      <c r="E195" s="899" t="s">
        <v>94</v>
      </c>
      <c r="F195" s="899" t="s">
        <v>95</v>
      </c>
      <c r="G195" s="899" t="s">
        <v>96</v>
      </c>
      <c r="H195" s="899" t="s">
        <v>97</v>
      </c>
      <c r="I195" s="899" t="s">
        <v>98</v>
      </c>
      <c r="J195" s="899" t="s">
        <v>99</v>
      </c>
      <c r="K195" s="899" t="s">
        <v>100</v>
      </c>
      <c r="L195" s="901" t="s">
        <v>101</v>
      </c>
    </row>
    <row r="196" spans="1:12" x14ac:dyDescent="0.45">
      <c r="A196" s="902"/>
      <c r="B196" s="903"/>
      <c r="C196" s="903"/>
      <c r="D196" s="904"/>
      <c r="E196" s="903"/>
      <c r="F196" s="903"/>
      <c r="G196" s="903"/>
      <c r="H196" s="903"/>
      <c r="I196" s="903"/>
      <c r="J196" s="903"/>
      <c r="K196" s="903"/>
      <c r="L196" s="898" t="s">
        <v>650</v>
      </c>
    </row>
    <row r="197" spans="1:12" x14ac:dyDescent="0.45">
      <c r="A197" s="903"/>
      <c r="B197" s="903"/>
      <c r="C197" s="905" t="s">
        <v>367</v>
      </c>
      <c r="D197" s="906">
        <v>1</v>
      </c>
      <c r="E197" s="906">
        <v>1072599.9999999995</v>
      </c>
      <c r="F197" s="906">
        <v>30000</v>
      </c>
      <c r="G197" s="906"/>
      <c r="H197" s="906">
        <f t="shared" ref="H197:H222" si="65">SUM(E197:G197)</f>
        <v>1102599.9999999995</v>
      </c>
      <c r="I197" s="906">
        <f t="shared" ref="I197:I222" si="66">D197*E197</f>
        <v>1072599.9999999995</v>
      </c>
      <c r="J197" s="906">
        <f t="shared" ref="J197:J222" si="67">D197*F197</f>
        <v>30000</v>
      </c>
      <c r="K197" s="906">
        <f t="shared" ref="K197:K222" si="68">D197*G197</f>
        <v>0</v>
      </c>
      <c r="L197" s="906">
        <f t="shared" ref="L197:L222" si="69">D197*H197</f>
        <v>1102599.9999999995</v>
      </c>
    </row>
    <row r="198" spans="1:12" x14ac:dyDescent="0.45">
      <c r="A198" s="903"/>
      <c r="B198" s="903"/>
      <c r="C198" s="905" t="s">
        <v>106</v>
      </c>
      <c r="D198" s="906">
        <v>1</v>
      </c>
      <c r="E198" s="906">
        <v>1083387.5000000005</v>
      </c>
      <c r="F198" s="906">
        <v>30000</v>
      </c>
      <c r="G198" s="906"/>
      <c r="H198" s="906">
        <f t="shared" si="65"/>
        <v>1113387.5000000005</v>
      </c>
      <c r="I198" s="906">
        <f t="shared" si="66"/>
        <v>1083387.5000000005</v>
      </c>
      <c r="J198" s="906">
        <f t="shared" si="67"/>
        <v>30000</v>
      </c>
      <c r="K198" s="906">
        <f t="shared" si="68"/>
        <v>0</v>
      </c>
      <c r="L198" s="906">
        <f t="shared" si="69"/>
        <v>1113387.5000000005</v>
      </c>
    </row>
    <row r="199" spans="1:12" x14ac:dyDescent="0.45">
      <c r="A199" s="903"/>
      <c r="B199" s="903"/>
      <c r="C199" s="905" t="s">
        <v>107</v>
      </c>
      <c r="D199" s="906">
        <v>1</v>
      </c>
      <c r="E199" s="906">
        <v>1094173.7499999995</v>
      </c>
      <c r="F199" s="906">
        <v>30000</v>
      </c>
      <c r="G199" s="906"/>
      <c r="H199" s="906">
        <f t="shared" si="65"/>
        <v>1124173.7499999995</v>
      </c>
      <c r="I199" s="906">
        <f t="shared" si="66"/>
        <v>1094173.7499999995</v>
      </c>
      <c r="J199" s="906">
        <f t="shared" si="67"/>
        <v>30000</v>
      </c>
      <c r="K199" s="906">
        <f t="shared" si="68"/>
        <v>0</v>
      </c>
      <c r="L199" s="906">
        <f t="shared" si="69"/>
        <v>1124173.7499999995</v>
      </c>
    </row>
    <row r="200" spans="1:12" x14ac:dyDescent="0.45">
      <c r="A200" s="903"/>
      <c r="B200" s="903"/>
      <c r="C200" s="905" t="s">
        <v>124</v>
      </c>
      <c r="D200" s="906">
        <v>1</v>
      </c>
      <c r="E200" s="906">
        <v>1117059.9999999995</v>
      </c>
      <c r="F200" s="906">
        <v>30000</v>
      </c>
      <c r="G200" s="906"/>
      <c r="H200" s="906">
        <f t="shared" si="65"/>
        <v>1147059.9999999995</v>
      </c>
      <c r="I200" s="906">
        <f t="shared" si="66"/>
        <v>1117059.9999999995</v>
      </c>
      <c r="J200" s="906">
        <f t="shared" si="67"/>
        <v>30000</v>
      </c>
      <c r="K200" s="906">
        <f t="shared" si="68"/>
        <v>0</v>
      </c>
      <c r="L200" s="906">
        <f t="shared" si="69"/>
        <v>1147059.9999999995</v>
      </c>
    </row>
    <row r="201" spans="1:12" x14ac:dyDescent="0.45">
      <c r="A201" s="903"/>
      <c r="B201" s="903"/>
      <c r="C201" s="905" t="s">
        <v>133</v>
      </c>
      <c r="D201" s="906">
        <v>1</v>
      </c>
      <c r="E201" s="906">
        <v>1186546.2500000005</v>
      </c>
      <c r="F201" s="906">
        <v>30000</v>
      </c>
      <c r="G201" s="906"/>
      <c r="H201" s="906">
        <f t="shared" si="65"/>
        <v>1216546.2500000005</v>
      </c>
      <c r="I201" s="906">
        <f t="shared" si="66"/>
        <v>1186546.2500000005</v>
      </c>
      <c r="J201" s="906">
        <f t="shared" si="67"/>
        <v>30000</v>
      </c>
      <c r="K201" s="906">
        <f t="shared" si="68"/>
        <v>0</v>
      </c>
      <c r="L201" s="906">
        <f t="shared" si="69"/>
        <v>1216546.2500000005</v>
      </c>
    </row>
    <row r="202" spans="1:12" x14ac:dyDescent="0.45">
      <c r="A202" s="903"/>
      <c r="B202" s="903"/>
      <c r="C202" s="905" t="s">
        <v>143</v>
      </c>
      <c r="D202" s="906">
        <v>2</v>
      </c>
      <c r="E202" s="906">
        <v>1359818.7500000042</v>
      </c>
      <c r="F202" s="906">
        <v>30000</v>
      </c>
      <c r="G202" s="906"/>
      <c r="H202" s="906">
        <f t="shared" si="65"/>
        <v>1389818.7500000042</v>
      </c>
      <c r="I202" s="906">
        <f t="shared" si="66"/>
        <v>2719637.5000000084</v>
      </c>
      <c r="J202" s="906">
        <f t="shared" si="67"/>
        <v>60000</v>
      </c>
      <c r="K202" s="906">
        <f t="shared" si="68"/>
        <v>0</v>
      </c>
      <c r="L202" s="906">
        <f t="shared" si="69"/>
        <v>2779637.5000000084</v>
      </c>
    </row>
    <row r="203" spans="1:12" x14ac:dyDescent="0.45">
      <c r="A203" s="903"/>
      <c r="B203" s="903"/>
      <c r="C203" s="905" t="s">
        <v>147</v>
      </c>
      <c r="D203" s="906">
        <v>1</v>
      </c>
      <c r="E203" s="906">
        <v>1561971.2499999958</v>
      </c>
      <c r="F203" s="906">
        <v>30000</v>
      </c>
      <c r="G203" s="906"/>
      <c r="H203" s="906">
        <f t="shared" si="65"/>
        <v>1591971.2499999958</v>
      </c>
      <c r="I203" s="906">
        <f t="shared" si="66"/>
        <v>1561971.2499999958</v>
      </c>
      <c r="J203" s="906">
        <f t="shared" si="67"/>
        <v>30000</v>
      </c>
      <c r="K203" s="906">
        <f t="shared" si="68"/>
        <v>0</v>
      </c>
      <c r="L203" s="906">
        <f t="shared" si="69"/>
        <v>1591971.2499999958</v>
      </c>
    </row>
    <row r="204" spans="1:12" x14ac:dyDescent="0.45">
      <c r="A204" s="903"/>
      <c r="B204" s="903"/>
      <c r="C204" s="905" t="s">
        <v>149</v>
      </c>
      <c r="D204" s="906">
        <v>25</v>
      </c>
      <c r="E204" s="906">
        <v>1392755.0000000042</v>
      </c>
      <c r="F204" s="906">
        <v>30000</v>
      </c>
      <c r="G204" s="906"/>
      <c r="H204" s="906">
        <f t="shared" si="65"/>
        <v>1422755.0000000042</v>
      </c>
      <c r="I204" s="906">
        <f t="shared" si="66"/>
        <v>34818875.000000104</v>
      </c>
      <c r="J204" s="906">
        <f t="shared" si="67"/>
        <v>750000</v>
      </c>
      <c r="K204" s="906">
        <f t="shared" si="68"/>
        <v>0</v>
      </c>
      <c r="L204" s="906">
        <f t="shared" si="69"/>
        <v>35568875.000000104</v>
      </c>
    </row>
    <row r="205" spans="1:12" x14ac:dyDescent="0.45">
      <c r="A205" s="903"/>
      <c r="B205" s="903"/>
      <c r="C205" s="905" t="s">
        <v>299</v>
      </c>
      <c r="D205" s="906">
        <v>1</v>
      </c>
      <c r="E205" s="906">
        <v>1426235.0000000042</v>
      </c>
      <c r="F205" s="906">
        <v>30000</v>
      </c>
      <c r="G205" s="906"/>
      <c r="H205" s="906">
        <f t="shared" si="65"/>
        <v>1456235.0000000042</v>
      </c>
      <c r="I205" s="906">
        <f t="shared" si="66"/>
        <v>1426235.0000000042</v>
      </c>
      <c r="J205" s="906">
        <f t="shared" si="67"/>
        <v>30000</v>
      </c>
      <c r="K205" s="906">
        <f t="shared" si="68"/>
        <v>0</v>
      </c>
      <c r="L205" s="906">
        <f t="shared" si="69"/>
        <v>1456235.0000000042</v>
      </c>
    </row>
    <row r="206" spans="1:12" x14ac:dyDescent="0.45">
      <c r="A206" s="903"/>
      <c r="B206" s="903"/>
      <c r="C206" s="905" t="s">
        <v>151</v>
      </c>
      <c r="D206" s="906">
        <v>1</v>
      </c>
      <c r="E206" s="906">
        <v>1459715.0000000042</v>
      </c>
      <c r="F206" s="906">
        <v>30000</v>
      </c>
      <c r="G206" s="906"/>
      <c r="H206" s="906">
        <f t="shared" si="65"/>
        <v>1489715.0000000042</v>
      </c>
      <c r="I206" s="906">
        <f t="shared" si="66"/>
        <v>1459715.0000000042</v>
      </c>
      <c r="J206" s="906">
        <f t="shared" si="67"/>
        <v>30000</v>
      </c>
      <c r="K206" s="906">
        <f t="shared" si="68"/>
        <v>0</v>
      </c>
      <c r="L206" s="906">
        <f t="shared" si="69"/>
        <v>1489715.0000000042</v>
      </c>
    </row>
    <row r="207" spans="1:12" x14ac:dyDescent="0.45">
      <c r="A207" s="903"/>
      <c r="B207" s="903"/>
      <c r="C207" s="905" t="s">
        <v>1086</v>
      </c>
      <c r="D207" s="906">
        <v>1</v>
      </c>
      <c r="E207" s="906">
        <v>1827993.75</v>
      </c>
      <c r="F207" s="906">
        <v>30000</v>
      </c>
      <c r="G207" s="906"/>
      <c r="H207" s="906">
        <f t="shared" si="65"/>
        <v>1857993.75</v>
      </c>
      <c r="I207" s="906">
        <f t="shared" si="66"/>
        <v>1827993.75</v>
      </c>
      <c r="J207" s="906">
        <f t="shared" si="67"/>
        <v>30000</v>
      </c>
      <c r="K207" s="906">
        <f t="shared" si="68"/>
        <v>0</v>
      </c>
      <c r="L207" s="906">
        <f t="shared" si="69"/>
        <v>1857993.75</v>
      </c>
    </row>
    <row r="208" spans="1:12" x14ac:dyDescent="0.45">
      <c r="A208" s="903"/>
      <c r="B208" s="903"/>
      <c r="C208" s="905" t="s">
        <v>155</v>
      </c>
      <c r="D208" s="906">
        <v>1</v>
      </c>
      <c r="E208" s="906">
        <v>1560755.0000000042</v>
      </c>
      <c r="F208" s="906">
        <v>30000</v>
      </c>
      <c r="G208" s="906"/>
      <c r="H208" s="906">
        <f t="shared" si="65"/>
        <v>1590755.0000000042</v>
      </c>
      <c r="I208" s="906">
        <f t="shared" si="66"/>
        <v>1560755.0000000042</v>
      </c>
      <c r="J208" s="906">
        <f t="shared" si="67"/>
        <v>30000</v>
      </c>
      <c r="K208" s="906">
        <f t="shared" si="68"/>
        <v>0</v>
      </c>
      <c r="L208" s="906">
        <f t="shared" si="69"/>
        <v>1590755.0000000042</v>
      </c>
    </row>
    <row r="209" spans="1:12" x14ac:dyDescent="0.45">
      <c r="A209" s="903"/>
      <c r="B209" s="903"/>
      <c r="C209" s="905" t="s">
        <v>157</v>
      </c>
      <c r="D209" s="906">
        <v>2</v>
      </c>
      <c r="E209" s="906">
        <v>1600284.9999999958</v>
      </c>
      <c r="F209" s="906">
        <v>30000</v>
      </c>
      <c r="G209" s="906"/>
      <c r="H209" s="906">
        <f t="shared" si="65"/>
        <v>1630284.9999999958</v>
      </c>
      <c r="I209" s="906">
        <f t="shared" si="66"/>
        <v>3200569.9999999916</v>
      </c>
      <c r="J209" s="906">
        <f t="shared" si="67"/>
        <v>60000</v>
      </c>
      <c r="K209" s="906">
        <f t="shared" si="68"/>
        <v>0</v>
      </c>
      <c r="L209" s="906">
        <f t="shared" si="69"/>
        <v>3260569.9999999916</v>
      </c>
    </row>
    <row r="210" spans="1:12" x14ac:dyDescent="0.45">
      <c r="A210" s="903"/>
      <c r="B210" s="903"/>
      <c r="C210" s="905" t="s">
        <v>302</v>
      </c>
      <c r="D210" s="906">
        <v>4</v>
      </c>
      <c r="E210" s="906">
        <v>1639813.7499999958</v>
      </c>
      <c r="F210" s="906">
        <v>30000</v>
      </c>
      <c r="G210" s="906"/>
      <c r="H210" s="906">
        <f t="shared" si="65"/>
        <v>1669813.7499999958</v>
      </c>
      <c r="I210" s="906">
        <f t="shared" si="66"/>
        <v>6559254.9999999832</v>
      </c>
      <c r="J210" s="906">
        <f t="shared" si="67"/>
        <v>120000</v>
      </c>
      <c r="K210" s="906">
        <f t="shared" si="68"/>
        <v>0</v>
      </c>
      <c r="L210" s="906">
        <f t="shared" si="69"/>
        <v>6679254.9999999832</v>
      </c>
    </row>
    <row r="211" spans="1:12" x14ac:dyDescent="0.45">
      <c r="A211" s="903"/>
      <c r="B211" s="903"/>
      <c r="C211" s="905" t="s">
        <v>159</v>
      </c>
      <c r="D211" s="906">
        <v>2</v>
      </c>
      <c r="E211" s="906">
        <v>1679343.75</v>
      </c>
      <c r="F211" s="906">
        <v>30000</v>
      </c>
      <c r="G211" s="906"/>
      <c r="H211" s="906">
        <f t="shared" si="65"/>
        <v>1709343.75</v>
      </c>
      <c r="I211" s="906">
        <f t="shared" si="66"/>
        <v>3358687.5</v>
      </c>
      <c r="J211" s="906">
        <f t="shared" si="67"/>
        <v>60000</v>
      </c>
      <c r="K211" s="906">
        <f t="shared" si="68"/>
        <v>0</v>
      </c>
      <c r="L211" s="906">
        <f t="shared" si="69"/>
        <v>3418687.5</v>
      </c>
    </row>
    <row r="212" spans="1:12" x14ac:dyDescent="0.45">
      <c r="A212" s="903"/>
      <c r="B212" s="903"/>
      <c r="C212" s="905" t="s">
        <v>165</v>
      </c>
      <c r="D212" s="906">
        <v>5</v>
      </c>
      <c r="E212" s="906">
        <v>1728414.9999999958</v>
      </c>
      <c r="F212" s="906">
        <v>30000</v>
      </c>
      <c r="G212" s="906"/>
      <c r="H212" s="906">
        <f t="shared" si="65"/>
        <v>1758414.9999999958</v>
      </c>
      <c r="I212" s="906">
        <f t="shared" si="66"/>
        <v>8642074.9999999795</v>
      </c>
      <c r="J212" s="906">
        <f t="shared" si="67"/>
        <v>150000</v>
      </c>
      <c r="K212" s="906">
        <f t="shared" si="68"/>
        <v>0</v>
      </c>
      <c r="L212" s="906">
        <f t="shared" si="69"/>
        <v>8792074.9999999795</v>
      </c>
    </row>
    <row r="213" spans="1:12" x14ac:dyDescent="0.45">
      <c r="A213" s="903"/>
      <c r="B213" s="903"/>
      <c r="C213" s="905" t="s">
        <v>166</v>
      </c>
      <c r="D213" s="906">
        <v>1</v>
      </c>
      <c r="E213" s="906">
        <v>1770788.7500000042</v>
      </c>
      <c r="F213" s="906">
        <v>30000</v>
      </c>
      <c r="G213" s="906"/>
      <c r="H213" s="906">
        <f t="shared" si="65"/>
        <v>1800788.7500000042</v>
      </c>
      <c r="I213" s="906">
        <f t="shared" si="66"/>
        <v>1770788.7500000042</v>
      </c>
      <c r="J213" s="906">
        <f t="shared" si="67"/>
        <v>30000</v>
      </c>
      <c r="K213" s="906">
        <f t="shared" si="68"/>
        <v>0</v>
      </c>
      <c r="L213" s="906">
        <f t="shared" si="69"/>
        <v>1800788.7500000042</v>
      </c>
    </row>
    <row r="214" spans="1:12" x14ac:dyDescent="0.45">
      <c r="A214" s="903"/>
      <c r="B214" s="903"/>
      <c r="C214" s="905" t="s">
        <v>303</v>
      </c>
      <c r="D214" s="906">
        <v>1</v>
      </c>
      <c r="E214" s="906">
        <v>1952878.7499999958</v>
      </c>
      <c r="F214" s="906">
        <v>30000</v>
      </c>
      <c r="G214" s="906"/>
      <c r="H214" s="906">
        <f t="shared" si="65"/>
        <v>1982878.7499999958</v>
      </c>
      <c r="I214" s="906">
        <f t="shared" si="66"/>
        <v>1952878.7499999958</v>
      </c>
      <c r="J214" s="906">
        <f t="shared" si="67"/>
        <v>30000</v>
      </c>
      <c r="K214" s="906">
        <f t="shared" si="68"/>
        <v>0</v>
      </c>
      <c r="L214" s="906">
        <f t="shared" si="69"/>
        <v>1982878.7499999958</v>
      </c>
    </row>
    <row r="215" spans="1:12" x14ac:dyDescent="0.45">
      <c r="A215" s="903"/>
      <c r="B215" s="903"/>
      <c r="C215" s="905" t="s">
        <v>183</v>
      </c>
      <c r="D215" s="906">
        <v>1</v>
      </c>
      <c r="E215" s="906">
        <v>2271097.5</v>
      </c>
      <c r="F215" s="906">
        <v>30000</v>
      </c>
      <c r="G215" s="906"/>
      <c r="H215" s="906">
        <f t="shared" si="65"/>
        <v>2301097.5</v>
      </c>
      <c r="I215" s="906">
        <f t="shared" si="66"/>
        <v>2271097.5</v>
      </c>
      <c r="J215" s="906">
        <f t="shared" si="67"/>
        <v>30000</v>
      </c>
      <c r="K215" s="906">
        <f t="shared" si="68"/>
        <v>0</v>
      </c>
      <c r="L215" s="906">
        <f t="shared" si="69"/>
        <v>2301097.5</v>
      </c>
    </row>
    <row r="216" spans="1:12" x14ac:dyDescent="0.45">
      <c r="A216" s="903"/>
      <c r="B216" s="903"/>
      <c r="C216" s="905" t="s">
        <v>320</v>
      </c>
      <c r="D216" s="906">
        <v>3</v>
      </c>
      <c r="E216" s="906">
        <v>2410071.2499999958</v>
      </c>
      <c r="F216" s="906">
        <v>30000</v>
      </c>
      <c r="G216" s="906"/>
      <c r="H216" s="906">
        <f t="shared" si="65"/>
        <v>2440071.2499999958</v>
      </c>
      <c r="I216" s="906">
        <f t="shared" si="66"/>
        <v>7230213.749999987</v>
      </c>
      <c r="J216" s="906">
        <f t="shared" si="67"/>
        <v>90000</v>
      </c>
      <c r="K216" s="906">
        <f t="shared" si="68"/>
        <v>0</v>
      </c>
      <c r="L216" s="906">
        <f t="shared" si="69"/>
        <v>7320213.749999987</v>
      </c>
    </row>
    <row r="217" spans="1:12" x14ac:dyDescent="0.45">
      <c r="A217" s="903"/>
      <c r="B217" s="903"/>
      <c r="C217" s="905" t="s">
        <v>449</v>
      </c>
      <c r="D217" s="906">
        <v>1</v>
      </c>
      <c r="E217" s="906">
        <v>2388548.7500000042</v>
      </c>
      <c r="F217" s="906">
        <v>30000</v>
      </c>
      <c r="G217" s="906"/>
      <c r="H217" s="906">
        <f t="shared" si="65"/>
        <v>2418548.7500000042</v>
      </c>
      <c r="I217" s="906">
        <f t="shared" si="66"/>
        <v>2388548.7500000042</v>
      </c>
      <c r="J217" s="906">
        <f t="shared" si="67"/>
        <v>30000</v>
      </c>
      <c r="K217" s="906">
        <f t="shared" si="68"/>
        <v>0</v>
      </c>
      <c r="L217" s="906">
        <f t="shared" si="69"/>
        <v>2418548.7500000042</v>
      </c>
    </row>
    <row r="218" spans="1:12" x14ac:dyDescent="0.45">
      <c r="A218" s="903"/>
      <c r="B218" s="903"/>
      <c r="C218" s="905" t="s">
        <v>345</v>
      </c>
      <c r="D218" s="906">
        <v>1</v>
      </c>
      <c r="E218" s="906">
        <v>2538162.5000000042</v>
      </c>
      <c r="F218" s="906">
        <v>30000</v>
      </c>
      <c r="G218" s="906"/>
      <c r="H218" s="906">
        <f t="shared" si="65"/>
        <v>2568162.5000000042</v>
      </c>
      <c r="I218" s="906">
        <f t="shared" si="66"/>
        <v>2538162.5000000042</v>
      </c>
      <c r="J218" s="906">
        <f t="shared" si="67"/>
        <v>30000</v>
      </c>
      <c r="K218" s="906">
        <f t="shared" si="68"/>
        <v>0</v>
      </c>
      <c r="L218" s="906">
        <f t="shared" si="69"/>
        <v>2568162.5000000042</v>
      </c>
    </row>
    <row r="219" spans="1:12" x14ac:dyDescent="0.45">
      <c r="A219" s="903"/>
      <c r="B219" s="903"/>
      <c r="C219" s="905" t="s">
        <v>188</v>
      </c>
      <c r="D219" s="906">
        <v>1</v>
      </c>
      <c r="E219" s="906">
        <v>2612968.7499999958</v>
      </c>
      <c r="F219" s="906">
        <v>30000</v>
      </c>
      <c r="G219" s="906"/>
      <c r="H219" s="906">
        <f t="shared" si="65"/>
        <v>2642968.7499999958</v>
      </c>
      <c r="I219" s="906">
        <f t="shared" si="66"/>
        <v>2612968.7499999958</v>
      </c>
      <c r="J219" s="906">
        <f t="shared" si="67"/>
        <v>30000</v>
      </c>
      <c r="K219" s="906">
        <f t="shared" si="68"/>
        <v>0</v>
      </c>
      <c r="L219" s="906">
        <f t="shared" si="69"/>
        <v>2642968.7499999958</v>
      </c>
    </row>
    <row r="220" spans="1:12" x14ac:dyDescent="0.45">
      <c r="A220" s="903"/>
      <c r="B220" s="903"/>
      <c r="C220" s="902" t="s">
        <v>306</v>
      </c>
      <c r="D220" s="906">
        <v>1</v>
      </c>
      <c r="E220" s="906">
        <v>3102765</v>
      </c>
      <c r="F220" s="906">
        <v>30000</v>
      </c>
      <c r="G220" s="906"/>
      <c r="H220" s="906">
        <f t="shared" si="65"/>
        <v>3132765</v>
      </c>
      <c r="I220" s="906">
        <f t="shared" si="66"/>
        <v>3102765</v>
      </c>
      <c r="J220" s="906">
        <f t="shared" si="67"/>
        <v>30000</v>
      </c>
      <c r="K220" s="906">
        <f t="shared" si="68"/>
        <v>0</v>
      </c>
      <c r="L220" s="906">
        <f t="shared" si="69"/>
        <v>3132765</v>
      </c>
    </row>
    <row r="221" spans="1:12" x14ac:dyDescent="0.45">
      <c r="A221" s="903"/>
      <c r="B221" s="903"/>
      <c r="C221" s="902" t="s">
        <v>307</v>
      </c>
      <c r="D221" s="906">
        <v>2</v>
      </c>
      <c r="E221" s="906">
        <v>3206882.4999999963</v>
      </c>
      <c r="F221" s="906">
        <v>30000</v>
      </c>
      <c r="G221" s="906"/>
      <c r="H221" s="906">
        <f t="shared" si="65"/>
        <v>3236882.4999999963</v>
      </c>
      <c r="I221" s="906">
        <f t="shared" si="66"/>
        <v>6413764.9999999925</v>
      </c>
      <c r="J221" s="906">
        <f t="shared" si="67"/>
        <v>60000</v>
      </c>
      <c r="K221" s="906">
        <f t="shared" si="68"/>
        <v>0</v>
      </c>
      <c r="L221" s="906">
        <f t="shared" si="69"/>
        <v>6473764.9999999925</v>
      </c>
    </row>
    <row r="222" spans="1:12" x14ac:dyDescent="0.45">
      <c r="A222" s="903"/>
      <c r="B222" s="903"/>
      <c r="C222" s="902" t="s">
        <v>193</v>
      </c>
      <c r="D222" s="906">
        <v>1</v>
      </c>
      <c r="E222" s="906">
        <v>3311001.2499999963</v>
      </c>
      <c r="F222" s="906">
        <v>30000</v>
      </c>
      <c r="G222" s="906"/>
      <c r="H222" s="906">
        <f t="shared" si="65"/>
        <v>3341001.2499999963</v>
      </c>
      <c r="I222" s="906">
        <f t="shared" si="66"/>
        <v>3311001.2499999963</v>
      </c>
      <c r="J222" s="906">
        <f t="shared" si="67"/>
        <v>30000</v>
      </c>
      <c r="K222" s="906">
        <f t="shared" si="68"/>
        <v>0</v>
      </c>
      <c r="L222" s="906">
        <f t="shared" si="69"/>
        <v>3341001.2499999963</v>
      </c>
    </row>
    <row r="223" spans="1:12" x14ac:dyDescent="0.45">
      <c r="A223" s="903"/>
      <c r="B223" s="907" t="s">
        <v>201</v>
      </c>
      <c r="C223" s="905" t="s">
        <v>202</v>
      </c>
      <c r="D223" s="896">
        <f>SUM(D197:D222)</f>
        <v>63</v>
      </c>
      <c r="E223" s="896">
        <f>SUM(E197:E222)</f>
        <v>48356033.75</v>
      </c>
      <c r="F223" s="896">
        <f>SUM(F197:F222)</f>
        <v>780000</v>
      </c>
      <c r="G223" s="896"/>
      <c r="H223" s="896">
        <f>SUM(H197:H222)</f>
        <v>49136033.75</v>
      </c>
      <c r="I223" s="896">
        <f>SUM(I197:I222)</f>
        <v>106281727.50000006</v>
      </c>
      <c r="J223" s="896">
        <f>SUM(J197:J222)</f>
        <v>1890000</v>
      </c>
      <c r="K223" s="896">
        <f>SUM(K197:K222)</f>
        <v>0</v>
      </c>
      <c r="L223" s="896">
        <f>SUM(L197:L222)</f>
        <v>108171727.50000006</v>
      </c>
    </row>
    <row r="224" spans="1:12" x14ac:dyDescent="0.45">
      <c r="A224" s="903"/>
      <c r="B224" s="903"/>
      <c r="C224" s="908" t="s">
        <v>203</v>
      </c>
      <c r="D224" s="906"/>
      <c r="E224" s="111">
        <v>1247870.04</v>
      </c>
      <c r="F224" s="906">
        <v>374361</v>
      </c>
      <c r="G224" s="906">
        <v>10640338.32</v>
      </c>
      <c r="H224" s="906">
        <f t="shared" ref="H224" si="70">SUM(E224:G224)</f>
        <v>12262569.359999999</v>
      </c>
      <c r="I224" s="906">
        <f t="shared" ref="I224" si="71">D224*E224</f>
        <v>0</v>
      </c>
      <c r="J224" s="906">
        <f t="shared" ref="J224" si="72">D224*F224</f>
        <v>0</v>
      </c>
      <c r="K224" s="906">
        <f t="shared" ref="K224" si="73">D224*G224</f>
        <v>0</v>
      </c>
      <c r="L224" s="906">
        <f t="shared" ref="L224" si="74">D224*H224</f>
        <v>0</v>
      </c>
    </row>
    <row r="225" spans="1:12" x14ac:dyDescent="0.45">
      <c r="A225" s="903"/>
      <c r="B225" s="909" t="s">
        <v>201</v>
      </c>
      <c r="C225" s="910"/>
      <c r="D225" s="896">
        <f t="shared" ref="D225:L225" si="75">SUM(D224:D224)</f>
        <v>0</v>
      </c>
      <c r="E225" s="896">
        <f t="shared" si="75"/>
        <v>1247870.04</v>
      </c>
      <c r="F225" s="896">
        <f t="shared" si="75"/>
        <v>374361</v>
      </c>
      <c r="G225" s="896">
        <f t="shared" si="75"/>
        <v>10640338.32</v>
      </c>
      <c r="H225" s="896">
        <f t="shared" si="75"/>
        <v>12262569.359999999</v>
      </c>
      <c r="I225" s="896">
        <f t="shared" si="75"/>
        <v>0</v>
      </c>
      <c r="J225" s="896">
        <f t="shared" si="75"/>
        <v>0</v>
      </c>
      <c r="K225" s="896">
        <f t="shared" si="75"/>
        <v>0</v>
      </c>
      <c r="L225" s="896">
        <f t="shared" si="75"/>
        <v>0</v>
      </c>
    </row>
    <row r="226" spans="1:12" x14ac:dyDescent="0.45">
      <c r="A226" s="903"/>
      <c r="B226" s="903"/>
      <c r="C226" s="908"/>
      <c r="D226" s="906"/>
      <c r="E226" s="906"/>
      <c r="F226" s="906"/>
      <c r="G226" s="906"/>
      <c r="H226" s="906"/>
      <c r="I226" s="906"/>
      <c r="J226" s="906"/>
      <c r="K226" s="906"/>
      <c r="L226" s="906"/>
    </row>
    <row r="227" spans="1:12" x14ac:dyDescent="0.45">
      <c r="A227" s="909" t="s">
        <v>204</v>
      </c>
      <c r="B227" s="903"/>
      <c r="C227" s="903"/>
      <c r="D227" s="114">
        <f>D223+D225</f>
        <v>63</v>
      </c>
      <c r="E227" s="115">
        <f t="shared" ref="E227:L227" si="76">SUM(E223:E224)</f>
        <v>49603903.789999999</v>
      </c>
      <c r="F227" s="115">
        <f t="shared" si="76"/>
        <v>1154361</v>
      </c>
      <c r="G227" s="115">
        <f t="shared" si="76"/>
        <v>10640338.32</v>
      </c>
      <c r="H227" s="115">
        <f t="shared" si="76"/>
        <v>61398603.109999999</v>
      </c>
      <c r="I227" s="115">
        <f t="shared" si="76"/>
        <v>106281727.50000006</v>
      </c>
      <c r="J227" s="115">
        <f t="shared" si="76"/>
        <v>1890000</v>
      </c>
      <c r="K227" s="115">
        <f t="shared" si="76"/>
        <v>0</v>
      </c>
      <c r="L227" s="115">
        <f t="shared" si="76"/>
        <v>108171727.50000006</v>
      </c>
    </row>
    <row r="230" spans="1:12" x14ac:dyDescent="0.45">
      <c r="A230" s="938" t="s">
        <v>0</v>
      </c>
      <c r="B230" s="938"/>
      <c r="C230" s="938"/>
      <c r="D230" s="938"/>
      <c r="E230" s="938"/>
      <c r="F230" s="938"/>
      <c r="G230" s="938"/>
      <c r="H230" s="938"/>
      <c r="I230" s="938"/>
      <c r="J230" s="938"/>
      <c r="K230" s="938"/>
      <c r="L230" s="938"/>
    </row>
    <row r="231" spans="1:12" x14ac:dyDescent="0.45">
      <c r="A231" s="939" t="s">
        <v>89</v>
      </c>
      <c r="B231" s="939"/>
      <c r="C231" s="939"/>
      <c r="D231" s="939"/>
      <c r="E231" s="939"/>
      <c r="F231" s="939"/>
      <c r="G231" s="939"/>
      <c r="H231" s="939"/>
      <c r="I231" s="939"/>
      <c r="J231" s="939"/>
      <c r="K231" s="939"/>
      <c r="L231" s="939"/>
    </row>
    <row r="232" spans="1:12" x14ac:dyDescent="0.45">
      <c r="A232" s="939" t="s">
        <v>90</v>
      </c>
      <c r="B232" s="940"/>
      <c r="C232" s="940"/>
      <c r="D232" s="940"/>
      <c r="E232" s="940"/>
      <c r="F232" s="940"/>
      <c r="G232" s="940"/>
      <c r="H232" s="940"/>
      <c r="I232" s="940"/>
      <c r="J232" s="940"/>
      <c r="K232" s="940"/>
      <c r="L232" s="940"/>
    </row>
    <row r="233" spans="1:12" x14ac:dyDescent="0.45">
      <c r="A233" s="941" t="s">
        <v>1451</v>
      </c>
      <c r="B233" s="941"/>
      <c r="C233" s="941"/>
      <c r="D233" s="941"/>
      <c r="E233" s="941"/>
      <c r="F233" s="941"/>
      <c r="G233" s="941"/>
      <c r="H233" s="941"/>
      <c r="I233" s="941"/>
      <c r="J233" s="941"/>
      <c r="K233" s="941"/>
      <c r="L233" s="941"/>
    </row>
    <row r="234" spans="1:12" ht="55.5" x14ac:dyDescent="0.45">
      <c r="A234" s="899" t="s">
        <v>91</v>
      </c>
      <c r="B234" s="900"/>
      <c r="C234" s="899" t="s">
        <v>92</v>
      </c>
      <c r="D234" s="899" t="s">
        <v>93</v>
      </c>
      <c r="E234" s="899" t="s">
        <v>94</v>
      </c>
      <c r="F234" s="899" t="s">
        <v>95</v>
      </c>
      <c r="G234" s="899" t="s">
        <v>96</v>
      </c>
      <c r="H234" s="899" t="s">
        <v>97</v>
      </c>
      <c r="I234" s="899" t="s">
        <v>98</v>
      </c>
      <c r="J234" s="899" t="s">
        <v>99</v>
      </c>
      <c r="K234" s="899" t="s">
        <v>100</v>
      </c>
      <c r="L234" s="901" t="s">
        <v>101</v>
      </c>
    </row>
    <row r="235" spans="1:12" x14ac:dyDescent="0.45">
      <c r="A235" s="903"/>
      <c r="B235" s="903"/>
      <c r="C235" s="905" t="s">
        <v>525</v>
      </c>
      <c r="D235" s="906">
        <v>4</v>
      </c>
      <c r="E235" s="906">
        <v>1051028.7500000005</v>
      </c>
      <c r="F235" s="906">
        <v>30000</v>
      </c>
      <c r="G235" s="906"/>
      <c r="H235" s="906">
        <f t="shared" ref="H235:H253" si="77">SUM(E235:G235)</f>
        <v>1081028.7500000005</v>
      </c>
      <c r="I235" s="906">
        <f t="shared" ref="I235:I253" si="78">D235*E235</f>
        <v>4204115.0000000019</v>
      </c>
      <c r="J235" s="906">
        <f t="shared" ref="J235:J253" si="79">D235*F235</f>
        <v>120000</v>
      </c>
      <c r="K235" s="906">
        <f t="shared" ref="K235:K253" si="80">D235*G235</f>
        <v>0</v>
      </c>
      <c r="L235" s="906">
        <f t="shared" ref="L235:L253" si="81">D235*H235</f>
        <v>4324115.0000000019</v>
      </c>
    </row>
    <row r="236" spans="1:12" x14ac:dyDescent="0.45">
      <c r="A236" s="903"/>
      <c r="B236" s="903"/>
      <c r="C236" s="905" t="s">
        <v>115</v>
      </c>
      <c r="D236" s="906">
        <v>1</v>
      </c>
      <c r="E236" s="906">
        <v>1113242.4999999995</v>
      </c>
      <c r="F236" s="906">
        <v>30000</v>
      </c>
      <c r="G236" s="906"/>
      <c r="H236" s="906">
        <f t="shared" si="77"/>
        <v>1143242.4999999995</v>
      </c>
      <c r="I236" s="906">
        <f t="shared" si="78"/>
        <v>1113242.4999999995</v>
      </c>
      <c r="J236" s="906">
        <f t="shared" si="79"/>
        <v>30000</v>
      </c>
      <c r="K236" s="906">
        <f t="shared" si="80"/>
        <v>0</v>
      </c>
      <c r="L236" s="906">
        <f t="shared" si="81"/>
        <v>1143242.4999999995</v>
      </c>
    </row>
    <row r="237" spans="1:12" x14ac:dyDescent="0.45">
      <c r="A237" s="903"/>
      <c r="B237" s="903"/>
      <c r="C237" s="905" t="s">
        <v>147</v>
      </c>
      <c r="D237" s="906">
        <v>1</v>
      </c>
      <c r="E237" s="906">
        <v>1561971.2499999958</v>
      </c>
      <c r="F237" s="906">
        <v>30000</v>
      </c>
      <c r="G237" s="906"/>
      <c r="H237" s="906">
        <f t="shared" si="77"/>
        <v>1591971.2499999958</v>
      </c>
      <c r="I237" s="906">
        <f t="shared" si="78"/>
        <v>1561971.2499999958</v>
      </c>
      <c r="J237" s="906">
        <f t="shared" si="79"/>
        <v>30000</v>
      </c>
      <c r="K237" s="906">
        <f t="shared" si="80"/>
        <v>0</v>
      </c>
      <c r="L237" s="906">
        <f t="shared" si="81"/>
        <v>1591971.2499999958</v>
      </c>
    </row>
    <row r="238" spans="1:12" x14ac:dyDescent="0.45">
      <c r="A238" s="903"/>
      <c r="B238" s="903"/>
      <c r="C238" s="905" t="s">
        <v>299</v>
      </c>
      <c r="D238" s="906">
        <v>6</v>
      </c>
      <c r="E238" s="906">
        <v>1426235.0000000042</v>
      </c>
      <c r="F238" s="906">
        <v>30000</v>
      </c>
      <c r="G238" s="906"/>
      <c r="H238" s="906">
        <f t="shared" si="77"/>
        <v>1456235.0000000042</v>
      </c>
      <c r="I238" s="906">
        <f t="shared" si="78"/>
        <v>8557410.0000000261</v>
      </c>
      <c r="J238" s="906">
        <f t="shared" si="79"/>
        <v>180000</v>
      </c>
      <c r="K238" s="906">
        <f t="shared" si="80"/>
        <v>0</v>
      </c>
      <c r="L238" s="906">
        <f t="shared" si="81"/>
        <v>8737410.0000000261</v>
      </c>
    </row>
    <row r="239" spans="1:12" x14ac:dyDescent="0.45">
      <c r="A239" s="903"/>
      <c r="B239" s="903"/>
      <c r="C239" s="905" t="s">
        <v>157</v>
      </c>
      <c r="D239" s="906">
        <v>1</v>
      </c>
      <c r="E239" s="906">
        <v>1600284.9999999958</v>
      </c>
      <c r="F239" s="906">
        <v>30000</v>
      </c>
      <c r="G239" s="906"/>
      <c r="H239" s="906">
        <f t="shared" si="77"/>
        <v>1630284.9999999958</v>
      </c>
      <c r="I239" s="906">
        <f t="shared" si="78"/>
        <v>1600284.9999999958</v>
      </c>
      <c r="J239" s="906">
        <f t="shared" si="79"/>
        <v>30000</v>
      </c>
      <c r="K239" s="906">
        <f t="shared" si="80"/>
        <v>0</v>
      </c>
      <c r="L239" s="906">
        <f t="shared" si="81"/>
        <v>1630284.9999999958</v>
      </c>
    </row>
    <row r="240" spans="1:12" x14ac:dyDescent="0.45">
      <c r="A240" s="903"/>
      <c r="B240" s="903"/>
      <c r="C240" s="905" t="s">
        <v>302</v>
      </c>
      <c r="D240" s="906">
        <v>2</v>
      </c>
      <c r="E240" s="906">
        <v>1639813.7499999958</v>
      </c>
      <c r="F240" s="906">
        <v>30000</v>
      </c>
      <c r="G240" s="906"/>
      <c r="H240" s="906">
        <f t="shared" si="77"/>
        <v>1669813.7499999958</v>
      </c>
      <c r="I240" s="906">
        <f t="shared" si="78"/>
        <v>3279627.4999999916</v>
      </c>
      <c r="J240" s="906">
        <f t="shared" si="79"/>
        <v>60000</v>
      </c>
      <c r="K240" s="906">
        <f t="shared" si="80"/>
        <v>0</v>
      </c>
      <c r="L240" s="906">
        <f t="shared" si="81"/>
        <v>3339627.4999999916</v>
      </c>
    </row>
    <row r="241" spans="1:12" x14ac:dyDescent="0.45">
      <c r="A241" s="903"/>
      <c r="B241" s="903"/>
      <c r="C241" s="905" t="s">
        <v>161</v>
      </c>
      <c r="D241" s="906">
        <v>1</v>
      </c>
      <c r="E241" s="906">
        <v>1718873.7500000042</v>
      </c>
      <c r="F241" s="906">
        <v>30000</v>
      </c>
      <c r="G241" s="906"/>
      <c r="H241" s="906">
        <f t="shared" si="77"/>
        <v>1748873.7500000042</v>
      </c>
      <c r="I241" s="906">
        <f t="shared" si="78"/>
        <v>1718873.7500000042</v>
      </c>
      <c r="J241" s="906">
        <f t="shared" si="79"/>
        <v>30000</v>
      </c>
      <c r="K241" s="906">
        <f t="shared" si="80"/>
        <v>0</v>
      </c>
      <c r="L241" s="906">
        <f t="shared" si="81"/>
        <v>1748873.7500000042</v>
      </c>
    </row>
    <row r="242" spans="1:12" x14ac:dyDescent="0.45">
      <c r="A242" s="903"/>
      <c r="B242" s="903"/>
      <c r="C242" s="905" t="s">
        <v>166</v>
      </c>
      <c r="D242" s="906">
        <v>2</v>
      </c>
      <c r="E242" s="906">
        <v>1770788.7500000042</v>
      </c>
      <c r="F242" s="906">
        <v>30000</v>
      </c>
      <c r="G242" s="906"/>
      <c r="H242" s="906">
        <f t="shared" si="77"/>
        <v>1800788.7500000042</v>
      </c>
      <c r="I242" s="906">
        <f t="shared" si="78"/>
        <v>3541577.5000000084</v>
      </c>
      <c r="J242" s="906">
        <f t="shared" si="79"/>
        <v>60000</v>
      </c>
      <c r="K242" s="906">
        <f t="shared" si="80"/>
        <v>0</v>
      </c>
      <c r="L242" s="906">
        <f t="shared" si="81"/>
        <v>3601577.5000000084</v>
      </c>
    </row>
    <row r="243" spans="1:12" x14ac:dyDescent="0.45">
      <c r="A243" s="903"/>
      <c r="B243" s="903"/>
      <c r="C243" s="905" t="s">
        <v>167</v>
      </c>
      <c r="D243" s="906">
        <v>1</v>
      </c>
      <c r="E243" s="906">
        <v>1813162.5</v>
      </c>
      <c r="F243" s="906">
        <v>30000</v>
      </c>
      <c r="G243" s="906"/>
      <c r="H243" s="906">
        <f t="shared" si="77"/>
        <v>1843162.5</v>
      </c>
      <c r="I243" s="906">
        <f t="shared" si="78"/>
        <v>1813162.5</v>
      </c>
      <c r="J243" s="906">
        <f t="shared" si="79"/>
        <v>30000</v>
      </c>
      <c r="K243" s="906">
        <f t="shared" si="80"/>
        <v>0</v>
      </c>
      <c r="L243" s="906">
        <f t="shared" si="81"/>
        <v>1843162.5</v>
      </c>
    </row>
    <row r="244" spans="1:12" x14ac:dyDescent="0.45">
      <c r="A244" s="903"/>
      <c r="B244" s="903"/>
      <c r="C244" s="905" t="s">
        <v>169</v>
      </c>
      <c r="D244" s="906">
        <v>1</v>
      </c>
      <c r="E244" s="906">
        <v>1855535.0000000042</v>
      </c>
      <c r="F244" s="906">
        <v>30000</v>
      </c>
      <c r="G244" s="906"/>
      <c r="H244" s="906">
        <f t="shared" si="77"/>
        <v>1885535.0000000042</v>
      </c>
      <c r="I244" s="906">
        <f t="shared" si="78"/>
        <v>1855535.0000000042</v>
      </c>
      <c r="J244" s="906">
        <f t="shared" si="79"/>
        <v>30000</v>
      </c>
      <c r="K244" s="906">
        <f t="shared" si="80"/>
        <v>0</v>
      </c>
      <c r="L244" s="906">
        <f t="shared" si="81"/>
        <v>1885535.0000000042</v>
      </c>
    </row>
    <row r="245" spans="1:12" x14ac:dyDescent="0.45">
      <c r="A245" s="903"/>
      <c r="B245" s="903"/>
      <c r="C245" s="905" t="s">
        <v>178</v>
      </c>
      <c r="D245" s="906">
        <v>2</v>
      </c>
      <c r="E245" s="906">
        <v>2150057.4999999958</v>
      </c>
      <c r="F245" s="906">
        <v>30000</v>
      </c>
      <c r="G245" s="906"/>
      <c r="H245" s="906">
        <f t="shared" si="77"/>
        <v>2180057.4999999958</v>
      </c>
      <c r="I245" s="906">
        <f t="shared" si="78"/>
        <v>4300114.9999999916</v>
      </c>
      <c r="J245" s="906">
        <f t="shared" si="79"/>
        <v>60000</v>
      </c>
      <c r="K245" s="906">
        <f t="shared" si="80"/>
        <v>0</v>
      </c>
      <c r="L245" s="906">
        <f t="shared" si="81"/>
        <v>4360114.9999999916</v>
      </c>
    </row>
    <row r="246" spans="1:12" x14ac:dyDescent="0.45">
      <c r="A246" s="903"/>
      <c r="B246" s="907"/>
      <c r="C246" s="905" t="s">
        <v>340</v>
      </c>
      <c r="D246" s="896">
        <v>1</v>
      </c>
      <c r="E246" s="906">
        <v>2201611.2500000042</v>
      </c>
      <c r="F246" s="906">
        <v>30000</v>
      </c>
      <c r="G246" s="906"/>
      <c r="H246" s="906">
        <f t="shared" si="77"/>
        <v>2231611.2500000042</v>
      </c>
      <c r="I246" s="906">
        <f t="shared" si="78"/>
        <v>2201611.2500000042</v>
      </c>
      <c r="J246" s="906">
        <f t="shared" si="79"/>
        <v>30000</v>
      </c>
      <c r="K246" s="906">
        <f t="shared" si="80"/>
        <v>0</v>
      </c>
      <c r="L246" s="906">
        <f t="shared" si="81"/>
        <v>2231611.2500000042</v>
      </c>
    </row>
    <row r="247" spans="1:12" x14ac:dyDescent="0.45">
      <c r="A247" s="903"/>
      <c r="B247" s="903"/>
      <c r="C247" s="905" t="s">
        <v>343</v>
      </c>
      <c r="D247" s="906">
        <v>1</v>
      </c>
      <c r="E247" s="906">
        <v>2757506.25</v>
      </c>
      <c r="F247" s="906">
        <v>30000</v>
      </c>
      <c r="G247" s="906"/>
      <c r="H247" s="906">
        <f t="shared" si="77"/>
        <v>2787506.25</v>
      </c>
      <c r="I247" s="906">
        <f t="shared" si="78"/>
        <v>2757506.25</v>
      </c>
      <c r="J247" s="906">
        <f t="shared" si="79"/>
        <v>30000</v>
      </c>
      <c r="K247" s="906">
        <f t="shared" si="80"/>
        <v>0</v>
      </c>
      <c r="L247" s="906">
        <f t="shared" si="81"/>
        <v>2787506.25</v>
      </c>
    </row>
    <row r="248" spans="1:12" x14ac:dyDescent="0.45">
      <c r="A248" s="903"/>
      <c r="B248" s="903"/>
      <c r="C248" s="905" t="s">
        <v>188</v>
      </c>
      <c r="D248" s="906">
        <v>1</v>
      </c>
      <c r="E248" s="906">
        <v>2612968.7499999958</v>
      </c>
      <c r="F248" s="906">
        <v>30000</v>
      </c>
      <c r="G248" s="906"/>
      <c r="H248" s="906">
        <f t="shared" si="77"/>
        <v>2642968.7499999958</v>
      </c>
      <c r="I248" s="906">
        <f t="shared" si="78"/>
        <v>2612968.7499999958</v>
      </c>
      <c r="J248" s="906">
        <f t="shared" si="79"/>
        <v>30000</v>
      </c>
      <c r="K248" s="906">
        <f t="shared" si="80"/>
        <v>0</v>
      </c>
      <c r="L248" s="906">
        <f t="shared" si="81"/>
        <v>2642968.7499999958</v>
      </c>
    </row>
    <row r="249" spans="1:12" x14ac:dyDescent="0.45">
      <c r="A249" s="903"/>
      <c r="B249" s="903"/>
      <c r="C249" s="905" t="s">
        <v>191</v>
      </c>
      <c r="D249" s="906">
        <v>1</v>
      </c>
      <c r="E249" s="906">
        <v>2837387.4999999958</v>
      </c>
      <c r="F249" s="906">
        <v>30000</v>
      </c>
      <c r="G249" s="906"/>
      <c r="H249" s="906">
        <f t="shared" si="77"/>
        <v>2867387.4999999958</v>
      </c>
      <c r="I249" s="906">
        <f t="shared" si="78"/>
        <v>2837387.4999999958</v>
      </c>
      <c r="J249" s="906">
        <f t="shared" si="79"/>
        <v>30000</v>
      </c>
      <c r="K249" s="906">
        <f t="shared" si="80"/>
        <v>0</v>
      </c>
      <c r="L249" s="906">
        <f t="shared" si="81"/>
        <v>2867387.4999999958</v>
      </c>
    </row>
    <row r="250" spans="1:12" x14ac:dyDescent="0.45">
      <c r="A250" s="903"/>
      <c r="B250" s="903"/>
      <c r="C250" s="905" t="s">
        <v>304</v>
      </c>
      <c r="D250" s="906">
        <v>1</v>
      </c>
      <c r="E250" s="906">
        <v>2987000.0000000042</v>
      </c>
      <c r="F250" s="906">
        <v>30000</v>
      </c>
      <c r="G250" s="906"/>
      <c r="H250" s="906">
        <f t="shared" si="77"/>
        <v>3017000.0000000042</v>
      </c>
      <c r="I250" s="906">
        <f t="shared" si="78"/>
        <v>2987000.0000000042</v>
      </c>
      <c r="J250" s="906">
        <f t="shared" si="79"/>
        <v>30000</v>
      </c>
      <c r="K250" s="906">
        <f t="shared" si="80"/>
        <v>0</v>
      </c>
      <c r="L250" s="906">
        <f t="shared" si="81"/>
        <v>3017000.0000000042</v>
      </c>
    </row>
    <row r="251" spans="1:12" x14ac:dyDescent="0.45">
      <c r="A251" s="903"/>
      <c r="B251" s="903"/>
      <c r="C251" s="902" t="s">
        <v>196</v>
      </c>
      <c r="D251" s="906">
        <v>1</v>
      </c>
      <c r="E251" s="906">
        <v>3623356.2500000037</v>
      </c>
      <c r="F251" s="906">
        <v>30000</v>
      </c>
      <c r="G251" s="906"/>
      <c r="H251" s="906">
        <f t="shared" si="77"/>
        <v>3653356.2500000037</v>
      </c>
      <c r="I251" s="906">
        <f t="shared" si="78"/>
        <v>3623356.2500000037</v>
      </c>
      <c r="J251" s="906">
        <f t="shared" si="79"/>
        <v>30000</v>
      </c>
      <c r="K251" s="906">
        <f t="shared" si="80"/>
        <v>0</v>
      </c>
      <c r="L251" s="906">
        <f t="shared" si="81"/>
        <v>3653356.2500000037</v>
      </c>
    </row>
    <row r="252" spans="1:12" x14ac:dyDescent="0.45">
      <c r="A252" s="903"/>
      <c r="B252" s="903"/>
      <c r="C252" s="902" t="s">
        <v>348</v>
      </c>
      <c r="D252" s="906">
        <v>1</v>
      </c>
      <c r="E252" s="906">
        <v>4117350</v>
      </c>
      <c r="F252" s="906">
        <v>30000</v>
      </c>
      <c r="G252" s="906"/>
      <c r="H252" s="906">
        <f t="shared" si="77"/>
        <v>4147350</v>
      </c>
      <c r="I252" s="906">
        <f t="shared" si="78"/>
        <v>4117350</v>
      </c>
      <c r="J252" s="906">
        <f t="shared" si="79"/>
        <v>30000</v>
      </c>
      <c r="K252" s="906">
        <f t="shared" si="80"/>
        <v>0</v>
      </c>
      <c r="L252" s="906">
        <f t="shared" si="81"/>
        <v>4147350</v>
      </c>
    </row>
    <row r="253" spans="1:12" x14ac:dyDescent="0.45">
      <c r="A253" s="903"/>
      <c r="B253" s="903"/>
      <c r="C253" s="902" t="s">
        <v>407</v>
      </c>
      <c r="D253" s="906">
        <v>1</v>
      </c>
      <c r="E253" s="906">
        <v>7774699.5</v>
      </c>
      <c r="F253" s="906">
        <v>30000</v>
      </c>
      <c r="G253" s="906"/>
      <c r="H253" s="906">
        <f t="shared" si="77"/>
        <v>7804699.5</v>
      </c>
      <c r="I253" s="906">
        <f t="shared" si="78"/>
        <v>7774699.5</v>
      </c>
      <c r="J253" s="906">
        <f t="shared" si="79"/>
        <v>30000</v>
      </c>
      <c r="K253" s="906">
        <f t="shared" si="80"/>
        <v>0</v>
      </c>
      <c r="L253" s="906">
        <f t="shared" si="81"/>
        <v>7804699.5</v>
      </c>
    </row>
    <row r="254" spans="1:12" x14ac:dyDescent="0.45">
      <c r="A254" s="903"/>
      <c r="B254" s="907" t="s">
        <v>201</v>
      </c>
      <c r="C254" s="905" t="s">
        <v>202</v>
      </c>
      <c r="D254" s="896">
        <f>SUM(D235:D253)</f>
        <v>30</v>
      </c>
      <c r="E254" s="896">
        <f>SUM(E235:E253)</f>
        <v>46612873.25</v>
      </c>
      <c r="F254" s="896">
        <f>SUM(F235:F253)</f>
        <v>570000</v>
      </c>
      <c r="G254" s="896"/>
      <c r="H254" s="896">
        <f>SUM(H235:H253)</f>
        <v>47182873.25</v>
      </c>
      <c r="I254" s="896">
        <f>SUM(I235:I253)</f>
        <v>62457794.500000015</v>
      </c>
      <c r="J254" s="896">
        <f>SUM(J235:J253)</f>
        <v>900000</v>
      </c>
      <c r="K254" s="896">
        <f>SUM(K235:K253)</f>
        <v>0</v>
      </c>
      <c r="L254" s="896">
        <f>SUM(L235:L253)</f>
        <v>63357794.500000015</v>
      </c>
    </row>
    <row r="255" spans="1:12" x14ac:dyDescent="0.45">
      <c r="A255" s="903"/>
      <c r="B255" s="903"/>
      <c r="C255" s="908" t="s">
        <v>203</v>
      </c>
      <c r="D255" s="906">
        <v>1</v>
      </c>
      <c r="E255" s="111">
        <v>1247870.04</v>
      </c>
      <c r="F255" s="906">
        <v>374361</v>
      </c>
      <c r="G255" s="906">
        <v>10640338.32</v>
      </c>
      <c r="H255" s="906">
        <f t="shared" ref="H255" si="82">SUM(E255:G255)</f>
        <v>12262569.359999999</v>
      </c>
      <c r="I255" s="906">
        <f t="shared" ref="I255" si="83">D255*E255</f>
        <v>1247870.04</v>
      </c>
      <c r="J255" s="906">
        <f t="shared" ref="J255" si="84">D255*F255</f>
        <v>374361</v>
      </c>
      <c r="K255" s="906">
        <f t="shared" ref="K255" si="85">D255*G255</f>
        <v>10640338.32</v>
      </c>
      <c r="L255" s="906">
        <f t="shared" ref="L255" si="86">D255*H255</f>
        <v>12262569.359999999</v>
      </c>
    </row>
    <row r="256" spans="1:12" x14ac:dyDescent="0.45">
      <c r="A256" s="903"/>
      <c r="B256" s="909" t="s">
        <v>201</v>
      </c>
      <c r="C256" s="910"/>
      <c r="D256" s="896">
        <f t="shared" ref="D256:L256" si="87">SUM(D255:D255)</f>
        <v>1</v>
      </c>
      <c r="E256" s="896">
        <f t="shared" si="87"/>
        <v>1247870.04</v>
      </c>
      <c r="F256" s="896">
        <f t="shared" si="87"/>
        <v>374361</v>
      </c>
      <c r="G256" s="896">
        <f t="shared" si="87"/>
        <v>10640338.32</v>
      </c>
      <c r="H256" s="896">
        <f t="shared" si="87"/>
        <v>12262569.359999999</v>
      </c>
      <c r="I256" s="896">
        <f t="shared" si="87"/>
        <v>1247870.04</v>
      </c>
      <c r="J256" s="896">
        <f t="shared" si="87"/>
        <v>374361</v>
      </c>
      <c r="K256" s="896">
        <f t="shared" si="87"/>
        <v>10640338.32</v>
      </c>
      <c r="L256" s="896">
        <f t="shared" si="87"/>
        <v>12262569.359999999</v>
      </c>
    </row>
    <row r="257" spans="1:12" x14ac:dyDescent="0.45">
      <c r="A257" s="903"/>
      <c r="B257" s="903"/>
      <c r="C257" s="908"/>
      <c r="D257" s="906"/>
      <c r="E257" s="906"/>
      <c r="F257" s="906"/>
      <c r="G257" s="906"/>
      <c r="H257" s="906"/>
      <c r="I257" s="906"/>
      <c r="J257" s="906"/>
      <c r="K257" s="906"/>
      <c r="L257" s="906"/>
    </row>
    <row r="258" spans="1:12" x14ac:dyDescent="0.45">
      <c r="A258" s="909" t="s">
        <v>204</v>
      </c>
      <c r="B258" s="903"/>
      <c r="C258" s="903"/>
      <c r="D258" s="114">
        <f>D254+D256</f>
        <v>31</v>
      </c>
      <c r="E258" s="115">
        <f t="shared" ref="E258:L258" si="88">SUM(E254:E255)</f>
        <v>47860743.289999999</v>
      </c>
      <c r="F258" s="115">
        <f t="shared" si="88"/>
        <v>944361</v>
      </c>
      <c r="G258" s="115">
        <f t="shared" si="88"/>
        <v>10640338.32</v>
      </c>
      <c r="H258" s="115">
        <f t="shared" si="88"/>
        <v>59445442.609999999</v>
      </c>
      <c r="I258" s="115">
        <f t="shared" si="88"/>
        <v>63705664.540000014</v>
      </c>
      <c r="J258" s="115">
        <f t="shared" si="88"/>
        <v>1274361</v>
      </c>
      <c r="K258" s="115">
        <f t="shared" si="88"/>
        <v>10640338.32</v>
      </c>
      <c r="L258" s="115">
        <f t="shared" si="88"/>
        <v>75620363.860000014</v>
      </c>
    </row>
    <row r="261" spans="1:12" x14ac:dyDescent="0.45">
      <c r="A261" s="938" t="s">
        <v>0</v>
      </c>
      <c r="B261" s="938"/>
      <c r="C261" s="938"/>
      <c r="D261" s="938"/>
      <c r="E261" s="938"/>
      <c r="F261" s="938"/>
      <c r="G261" s="938"/>
      <c r="H261" s="938"/>
      <c r="I261" s="938"/>
      <c r="J261" s="938"/>
      <c r="K261" s="938"/>
      <c r="L261" s="938"/>
    </row>
    <row r="262" spans="1:12" x14ac:dyDescent="0.45">
      <c r="A262" s="939" t="s">
        <v>89</v>
      </c>
      <c r="B262" s="939"/>
      <c r="C262" s="939"/>
      <c r="D262" s="939"/>
      <c r="E262" s="939"/>
      <c r="F262" s="939"/>
      <c r="G262" s="939"/>
      <c r="H262" s="939"/>
      <c r="I262" s="939"/>
      <c r="J262" s="939"/>
      <c r="K262" s="939"/>
      <c r="L262" s="939"/>
    </row>
    <row r="263" spans="1:12" x14ac:dyDescent="0.45">
      <c r="A263" s="939" t="s">
        <v>90</v>
      </c>
      <c r="B263" s="940"/>
      <c r="C263" s="940"/>
      <c r="D263" s="940"/>
      <c r="E263" s="940"/>
      <c r="F263" s="940"/>
      <c r="G263" s="940"/>
      <c r="H263" s="940"/>
      <c r="I263" s="940"/>
      <c r="J263" s="940"/>
      <c r="K263" s="940"/>
      <c r="L263" s="940"/>
    </row>
    <row r="264" spans="1:12" x14ac:dyDescent="0.45">
      <c r="A264" s="941" t="s">
        <v>1452</v>
      </c>
      <c r="B264" s="941"/>
      <c r="C264" s="941"/>
      <c r="D264" s="941"/>
      <c r="E264" s="941"/>
      <c r="F264" s="941"/>
      <c r="G264" s="941"/>
      <c r="H264" s="941"/>
      <c r="I264" s="941"/>
      <c r="J264" s="941"/>
      <c r="K264" s="941"/>
      <c r="L264" s="941"/>
    </row>
    <row r="265" spans="1:12" ht="55.5" x14ac:dyDescent="0.45">
      <c r="A265" s="899" t="s">
        <v>91</v>
      </c>
      <c r="B265" s="900"/>
      <c r="C265" s="899" t="s">
        <v>92</v>
      </c>
      <c r="D265" s="899" t="s">
        <v>93</v>
      </c>
      <c r="E265" s="899" t="s">
        <v>94</v>
      </c>
      <c r="F265" s="899" t="s">
        <v>95</v>
      </c>
      <c r="G265" s="899" t="s">
        <v>96</v>
      </c>
      <c r="H265" s="899" t="s">
        <v>97</v>
      </c>
      <c r="I265" s="899" t="s">
        <v>98</v>
      </c>
      <c r="J265" s="899" t="s">
        <v>99</v>
      </c>
      <c r="K265" s="899" t="s">
        <v>100</v>
      </c>
      <c r="L265" s="901" t="s">
        <v>101</v>
      </c>
    </row>
    <row r="266" spans="1:12" x14ac:dyDescent="0.45">
      <c r="A266" s="902"/>
      <c r="B266" s="903"/>
      <c r="C266" s="903"/>
      <c r="D266" s="904"/>
      <c r="E266" s="903"/>
      <c r="F266" s="903"/>
      <c r="G266" s="903"/>
      <c r="H266" s="903"/>
      <c r="I266" s="903"/>
      <c r="J266" s="903"/>
      <c r="K266" s="903"/>
      <c r="L266" s="898" t="s">
        <v>650</v>
      </c>
    </row>
    <row r="267" spans="1:12" x14ac:dyDescent="0.45">
      <c r="A267" s="903"/>
      <c r="B267" s="903"/>
      <c r="C267" s="905" t="s">
        <v>543</v>
      </c>
      <c r="D267" s="906">
        <v>1</v>
      </c>
      <c r="E267" s="906">
        <v>1099532.4999999995</v>
      </c>
      <c r="F267" s="906">
        <v>30000</v>
      </c>
      <c r="G267" s="906"/>
      <c r="H267" s="906">
        <f t="shared" ref="H267:H280" si="89">SUM(E267:G267)</f>
        <v>1129532.4999999995</v>
      </c>
      <c r="I267" s="906">
        <f t="shared" ref="I267:I280" si="90">D267*E267</f>
        <v>1099532.4999999995</v>
      </c>
      <c r="J267" s="906">
        <f t="shared" ref="J267:J280" si="91">D267*F267</f>
        <v>30000</v>
      </c>
      <c r="K267" s="906">
        <f t="shared" ref="K267:K280" si="92">D267*G267</f>
        <v>0</v>
      </c>
      <c r="L267" s="906">
        <f t="shared" ref="L267:L280" si="93">D267*H267</f>
        <v>1129532.4999999995</v>
      </c>
    </row>
    <row r="268" spans="1:12" x14ac:dyDescent="0.45">
      <c r="A268" s="903"/>
      <c r="B268" s="903"/>
      <c r="C268" s="905" t="s">
        <v>402</v>
      </c>
      <c r="D268" s="906">
        <v>1</v>
      </c>
      <c r="E268" s="906">
        <v>1417577.4999999958</v>
      </c>
      <c r="F268" s="906">
        <v>30000</v>
      </c>
      <c r="G268" s="906"/>
      <c r="H268" s="906">
        <f t="shared" si="89"/>
        <v>1447577.4999999958</v>
      </c>
      <c r="I268" s="906">
        <f t="shared" si="90"/>
        <v>1417577.4999999958</v>
      </c>
      <c r="J268" s="906">
        <f t="shared" si="91"/>
        <v>30000</v>
      </c>
      <c r="K268" s="906">
        <f t="shared" si="92"/>
        <v>0</v>
      </c>
      <c r="L268" s="906">
        <f t="shared" si="93"/>
        <v>1447577.4999999958</v>
      </c>
    </row>
    <row r="269" spans="1:12" x14ac:dyDescent="0.45">
      <c r="A269" s="903"/>
      <c r="B269" s="903"/>
      <c r="C269" s="905" t="s">
        <v>244</v>
      </c>
      <c r="D269" s="906">
        <v>1</v>
      </c>
      <c r="E269" s="906">
        <v>1627115.0000000042</v>
      </c>
      <c r="F269" s="906">
        <v>30000</v>
      </c>
      <c r="G269" s="906"/>
      <c r="H269" s="906">
        <f t="shared" si="89"/>
        <v>1657115.0000000042</v>
      </c>
      <c r="I269" s="906">
        <f t="shared" si="90"/>
        <v>1627115.0000000042</v>
      </c>
      <c r="J269" s="906">
        <f t="shared" si="91"/>
        <v>30000</v>
      </c>
      <c r="K269" s="906">
        <f t="shared" si="92"/>
        <v>0</v>
      </c>
      <c r="L269" s="906">
        <f t="shared" si="93"/>
        <v>1657115.0000000042</v>
      </c>
    </row>
    <row r="270" spans="1:12" x14ac:dyDescent="0.45">
      <c r="A270" s="903"/>
      <c r="B270" s="903"/>
      <c r="C270" s="905" t="s">
        <v>336</v>
      </c>
      <c r="D270" s="906">
        <v>1</v>
      </c>
      <c r="E270" s="906">
        <v>1060833</v>
      </c>
      <c r="F270" s="906">
        <v>30000</v>
      </c>
      <c r="G270" s="906"/>
      <c r="H270" s="906">
        <f t="shared" si="89"/>
        <v>1090833</v>
      </c>
      <c r="I270" s="906">
        <f t="shared" si="90"/>
        <v>1060833</v>
      </c>
      <c r="J270" s="906">
        <f t="shared" si="91"/>
        <v>30000</v>
      </c>
      <c r="K270" s="906">
        <f t="shared" si="92"/>
        <v>0</v>
      </c>
      <c r="L270" s="906">
        <f t="shared" si="93"/>
        <v>1090833</v>
      </c>
    </row>
    <row r="271" spans="1:12" x14ac:dyDescent="0.45">
      <c r="A271" s="903"/>
      <c r="B271" s="903"/>
      <c r="C271" s="905" t="s">
        <v>165</v>
      </c>
      <c r="D271" s="906">
        <v>2</v>
      </c>
      <c r="E271" s="906">
        <v>1094732</v>
      </c>
      <c r="F271" s="906">
        <v>30000</v>
      </c>
      <c r="G271" s="906"/>
      <c r="H271" s="906">
        <f t="shared" si="89"/>
        <v>1124732</v>
      </c>
      <c r="I271" s="906">
        <f t="shared" si="90"/>
        <v>2189464</v>
      </c>
      <c r="J271" s="906">
        <f t="shared" si="91"/>
        <v>60000</v>
      </c>
      <c r="K271" s="906">
        <f t="shared" si="92"/>
        <v>0</v>
      </c>
      <c r="L271" s="906">
        <f t="shared" si="93"/>
        <v>2249464</v>
      </c>
    </row>
    <row r="272" spans="1:12" x14ac:dyDescent="0.45">
      <c r="A272" s="903"/>
      <c r="B272" s="903"/>
      <c r="C272" s="905" t="s">
        <v>166</v>
      </c>
      <c r="D272" s="906">
        <v>3</v>
      </c>
      <c r="E272" s="906">
        <v>1770788.7500000042</v>
      </c>
      <c r="F272" s="906">
        <v>30000</v>
      </c>
      <c r="G272" s="906"/>
      <c r="H272" s="906">
        <f t="shared" si="89"/>
        <v>1800788.7500000042</v>
      </c>
      <c r="I272" s="906">
        <f t="shared" si="90"/>
        <v>5312366.250000013</v>
      </c>
      <c r="J272" s="906">
        <f t="shared" si="91"/>
        <v>90000</v>
      </c>
      <c r="K272" s="906">
        <f t="shared" si="92"/>
        <v>0</v>
      </c>
      <c r="L272" s="906">
        <f t="shared" si="93"/>
        <v>5402366.250000013</v>
      </c>
    </row>
    <row r="273" spans="1:12" x14ac:dyDescent="0.45">
      <c r="A273" s="903"/>
      <c r="B273" s="903"/>
      <c r="C273" s="905" t="s">
        <v>303</v>
      </c>
      <c r="D273" s="906">
        <v>1</v>
      </c>
      <c r="E273" s="906">
        <v>1952878.7499999958</v>
      </c>
      <c r="F273" s="906">
        <v>30000</v>
      </c>
      <c r="G273" s="906"/>
      <c r="H273" s="906">
        <f t="shared" si="89"/>
        <v>1982878.7499999958</v>
      </c>
      <c r="I273" s="906">
        <f t="shared" si="90"/>
        <v>1952878.7499999958</v>
      </c>
      <c r="J273" s="906">
        <f t="shared" si="91"/>
        <v>30000</v>
      </c>
      <c r="K273" s="906">
        <f t="shared" si="92"/>
        <v>0</v>
      </c>
      <c r="L273" s="906">
        <f t="shared" si="93"/>
        <v>1982878.7499999958</v>
      </c>
    </row>
    <row r="274" spans="1:12" x14ac:dyDescent="0.45">
      <c r="A274" s="903"/>
      <c r="B274" s="907"/>
      <c r="C274" s="905" t="s">
        <v>443</v>
      </c>
      <c r="D274" s="896">
        <v>1</v>
      </c>
      <c r="E274" s="906">
        <v>2062637.4999999958</v>
      </c>
      <c r="F274" s="906">
        <v>30000</v>
      </c>
      <c r="G274" s="906"/>
      <c r="H274" s="906">
        <f t="shared" si="89"/>
        <v>2092637.4999999958</v>
      </c>
      <c r="I274" s="906">
        <f t="shared" si="90"/>
        <v>2062637.4999999958</v>
      </c>
      <c r="J274" s="906">
        <f t="shared" si="91"/>
        <v>30000</v>
      </c>
      <c r="K274" s="906">
        <f t="shared" si="92"/>
        <v>0</v>
      </c>
      <c r="L274" s="906">
        <f t="shared" si="93"/>
        <v>2092637.4999999958</v>
      </c>
    </row>
    <row r="275" spans="1:12" x14ac:dyDescent="0.45">
      <c r="A275" s="903"/>
      <c r="B275" s="907"/>
      <c r="C275" s="905" t="s">
        <v>428</v>
      </c>
      <c r="D275" s="896">
        <v>1</v>
      </c>
      <c r="E275" s="906">
        <v>2132123.7500000042</v>
      </c>
      <c r="F275" s="906">
        <v>30000</v>
      </c>
      <c r="G275" s="906"/>
      <c r="H275" s="906">
        <f t="shared" si="89"/>
        <v>2162123.7500000042</v>
      </c>
      <c r="I275" s="906">
        <f t="shared" si="90"/>
        <v>2132123.7500000042</v>
      </c>
      <c r="J275" s="906">
        <f t="shared" si="91"/>
        <v>30000</v>
      </c>
      <c r="K275" s="906">
        <f t="shared" si="92"/>
        <v>0</v>
      </c>
      <c r="L275" s="906">
        <f t="shared" si="93"/>
        <v>2162123.7500000042</v>
      </c>
    </row>
    <row r="276" spans="1:12" x14ac:dyDescent="0.45">
      <c r="A276" s="903"/>
      <c r="B276" s="903"/>
      <c r="C276" s="905" t="s">
        <v>320</v>
      </c>
      <c r="D276" s="906">
        <v>1</v>
      </c>
      <c r="E276" s="906">
        <v>2410071.2499999958</v>
      </c>
      <c r="F276" s="906">
        <v>30000</v>
      </c>
      <c r="G276" s="906"/>
      <c r="H276" s="906">
        <f t="shared" si="89"/>
        <v>2440071.2499999958</v>
      </c>
      <c r="I276" s="906">
        <f t="shared" si="90"/>
        <v>2410071.2499999958</v>
      </c>
      <c r="J276" s="906">
        <f t="shared" si="91"/>
        <v>30000</v>
      </c>
      <c r="K276" s="906">
        <f t="shared" si="92"/>
        <v>0</v>
      </c>
      <c r="L276" s="906">
        <f t="shared" si="93"/>
        <v>2440071.2499999958</v>
      </c>
    </row>
    <row r="277" spans="1:12" x14ac:dyDescent="0.45">
      <c r="A277" s="903"/>
      <c r="B277" s="903"/>
      <c r="C277" s="905" t="s">
        <v>186</v>
      </c>
      <c r="D277" s="906">
        <v>2</v>
      </c>
      <c r="E277" s="906">
        <v>2479558.7499999958</v>
      </c>
      <c r="F277" s="906">
        <v>30000</v>
      </c>
      <c r="G277" s="906"/>
      <c r="H277" s="906">
        <f t="shared" si="89"/>
        <v>2509558.7499999958</v>
      </c>
      <c r="I277" s="906">
        <f t="shared" si="90"/>
        <v>4959117.4999999916</v>
      </c>
      <c r="J277" s="906">
        <f t="shared" si="91"/>
        <v>60000</v>
      </c>
      <c r="K277" s="906">
        <f t="shared" si="92"/>
        <v>0</v>
      </c>
      <c r="L277" s="906">
        <f t="shared" si="93"/>
        <v>5019117.4999999916</v>
      </c>
    </row>
    <row r="278" spans="1:12" x14ac:dyDescent="0.45">
      <c r="A278" s="903"/>
      <c r="B278" s="903"/>
      <c r="C278" s="905" t="s">
        <v>344</v>
      </c>
      <c r="D278" s="906">
        <v>1</v>
      </c>
      <c r="E278" s="906">
        <v>1682684</v>
      </c>
      <c r="F278" s="906">
        <v>30000</v>
      </c>
      <c r="G278" s="906"/>
      <c r="H278" s="906">
        <f t="shared" si="89"/>
        <v>1712684</v>
      </c>
      <c r="I278" s="906">
        <f t="shared" si="90"/>
        <v>1682684</v>
      </c>
      <c r="J278" s="906">
        <f t="shared" si="91"/>
        <v>30000</v>
      </c>
      <c r="K278" s="906">
        <f t="shared" si="92"/>
        <v>0</v>
      </c>
      <c r="L278" s="906">
        <f t="shared" si="93"/>
        <v>1712684</v>
      </c>
    </row>
    <row r="279" spans="1:12" x14ac:dyDescent="0.45">
      <c r="A279" s="903"/>
      <c r="B279" s="903"/>
      <c r="C279" s="905" t="s">
        <v>345</v>
      </c>
      <c r="D279" s="906">
        <v>1</v>
      </c>
      <c r="E279" s="906">
        <v>2538162.5000000042</v>
      </c>
      <c r="F279" s="906">
        <v>30000</v>
      </c>
      <c r="G279" s="906"/>
      <c r="H279" s="906">
        <f t="shared" si="89"/>
        <v>2568162.5000000042</v>
      </c>
      <c r="I279" s="906">
        <f t="shared" si="90"/>
        <v>2538162.5000000042</v>
      </c>
      <c r="J279" s="906">
        <f t="shared" si="91"/>
        <v>30000</v>
      </c>
      <c r="K279" s="906">
        <f t="shared" si="92"/>
        <v>0</v>
      </c>
      <c r="L279" s="906">
        <f t="shared" si="93"/>
        <v>2568162.5000000042</v>
      </c>
    </row>
    <row r="280" spans="1:12" x14ac:dyDescent="0.45">
      <c r="A280" s="903"/>
      <c r="B280" s="903"/>
      <c r="C280" s="902" t="s">
        <v>308</v>
      </c>
      <c r="D280" s="906">
        <v>1</v>
      </c>
      <c r="E280" s="906">
        <v>2705563</v>
      </c>
      <c r="F280" s="906">
        <v>30000</v>
      </c>
      <c r="G280" s="906"/>
      <c r="H280" s="906">
        <f t="shared" si="89"/>
        <v>2735563</v>
      </c>
      <c r="I280" s="906">
        <f t="shared" si="90"/>
        <v>2705563</v>
      </c>
      <c r="J280" s="906">
        <f t="shared" si="91"/>
        <v>30000</v>
      </c>
      <c r="K280" s="906">
        <f t="shared" si="92"/>
        <v>0</v>
      </c>
      <c r="L280" s="906">
        <f t="shared" si="93"/>
        <v>2735563</v>
      </c>
    </row>
    <row r="281" spans="1:12" x14ac:dyDescent="0.45">
      <c r="A281" s="903"/>
      <c r="B281" s="907" t="s">
        <v>201</v>
      </c>
      <c r="C281" s="905" t="s">
        <v>202</v>
      </c>
      <c r="D281" s="896">
        <f>SUM(D267:D280)</f>
        <v>18</v>
      </c>
      <c r="E281" s="896">
        <f>SUM(E267:E280)</f>
        <v>26034258.249999996</v>
      </c>
      <c r="F281" s="896">
        <f>SUM(F267:F280)</f>
        <v>420000</v>
      </c>
      <c r="G281" s="896"/>
      <c r="H281" s="896">
        <f>SUM(H267:H280)</f>
        <v>26454258.249999996</v>
      </c>
      <c r="I281" s="896">
        <f>SUM(I267:I280)</f>
        <v>33150126.500000004</v>
      </c>
      <c r="J281" s="896">
        <f>SUM(J267:J280)</f>
        <v>540000</v>
      </c>
      <c r="K281" s="896">
        <f>SUM(K267:K280)</f>
        <v>0</v>
      </c>
      <c r="L281" s="896">
        <f>SUM(L267:L280)</f>
        <v>33690126.5</v>
      </c>
    </row>
    <row r="282" spans="1:12" x14ac:dyDescent="0.45">
      <c r="A282" s="903"/>
      <c r="B282" s="903"/>
      <c r="C282" s="908" t="s">
        <v>203</v>
      </c>
      <c r="D282" s="906"/>
      <c r="E282" s="111">
        <v>1247870.04</v>
      </c>
      <c r="F282" s="906">
        <v>374361</v>
      </c>
      <c r="G282" s="906">
        <v>10640338.32</v>
      </c>
      <c r="H282" s="906">
        <f t="shared" ref="H282" si="94">SUM(E282:G282)</f>
        <v>12262569.359999999</v>
      </c>
      <c r="I282" s="906">
        <f t="shared" ref="I282" si="95">D282*E282</f>
        <v>0</v>
      </c>
      <c r="J282" s="906">
        <f t="shared" ref="J282" si="96">D282*F282</f>
        <v>0</v>
      </c>
      <c r="K282" s="906">
        <f t="shared" ref="K282" si="97">D282*G282</f>
        <v>0</v>
      </c>
      <c r="L282" s="906">
        <f t="shared" ref="L282" si="98">D282*H282</f>
        <v>0</v>
      </c>
    </row>
    <row r="283" spans="1:12" x14ac:dyDescent="0.45">
      <c r="A283" s="903"/>
      <c r="B283" s="909" t="s">
        <v>201</v>
      </c>
      <c r="C283" s="910"/>
      <c r="D283" s="896">
        <f t="shared" ref="D283:L283" si="99">SUM(D282:D282)</f>
        <v>0</v>
      </c>
      <c r="E283" s="896">
        <f t="shared" si="99"/>
        <v>1247870.04</v>
      </c>
      <c r="F283" s="896">
        <f t="shared" si="99"/>
        <v>374361</v>
      </c>
      <c r="G283" s="896">
        <f t="shared" si="99"/>
        <v>10640338.32</v>
      </c>
      <c r="H283" s="896">
        <f t="shared" si="99"/>
        <v>12262569.359999999</v>
      </c>
      <c r="I283" s="896">
        <f t="shared" si="99"/>
        <v>0</v>
      </c>
      <c r="J283" s="896">
        <f t="shared" si="99"/>
        <v>0</v>
      </c>
      <c r="K283" s="896">
        <f t="shared" si="99"/>
        <v>0</v>
      </c>
      <c r="L283" s="896">
        <f t="shared" si="99"/>
        <v>0</v>
      </c>
    </row>
    <row r="284" spans="1:12" x14ac:dyDescent="0.45">
      <c r="A284" s="903"/>
      <c r="B284" s="903"/>
      <c r="C284" s="908"/>
      <c r="D284" s="906"/>
      <c r="E284" s="906"/>
      <c r="F284" s="906"/>
      <c r="G284" s="906"/>
      <c r="H284" s="906"/>
      <c r="I284" s="906"/>
      <c r="J284" s="906"/>
      <c r="K284" s="906"/>
      <c r="L284" s="906"/>
    </row>
    <row r="285" spans="1:12" x14ac:dyDescent="0.45">
      <c r="A285" s="909" t="s">
        <v>204</v>
      </c>
      <c r="B285" s="903"/>
      <c r="C285" s="903"/>
      <c r="D285" s="114">
        <f>D281+D283</f>
        <v>18</v>
      </c>
      <c r="E285" s="115">
        <f t="shared" ref="E285:L285" si="100">SUM(E281:E282)</f>
        <v>27282128.289999995</v>
      </c>
      <c r="F285" s="115">
        <f t="shared" si="100"/>
        <v>794361</v>
      </c>
      <c r="G285" s="115">
        <f t="shared" si="100"/>
        <v>10640338.32</v>
      </c>
      <c r="H285" s="115">
        <f t="shared" si="100"/>
        <v>38716827.609999999</v>
      </c>
      <c r="I285" s="115">
        <f t="shared" si="100"/>
        <v>33150126.500000004</v>
      </c>
      <c r="J285" s="115">
        <f t="shared" si="100"/>
        <v>540000</v>
      </c>
      <c r="K285" s="115">
        <f t="shared" si="100"/>
        <v>0</v>
      </c>
      <c r="L285" s="115">
        <f t="shared" si="100"/>
        <v>33690126.5</v>
      </c>
    </row>
    <row r="288" spans="1:12" s="913" customFormat="1" x14ac:dyDescent="0.45">
      <c r="A288" s="942" t="s">
        <v>0</v>
      </c>
      <c r="B288" s="942"/>
      <c r="C288" s="942"/>
      <c r="D288" s="942"/>
      <c r="E288" s="942"/>
      <c r="F288" s="942"/>
      <c r="G288" s="942"/>
      <c r="H288" s="942"/>
      <c r="I288" s="942"/>
      <c r="J288" s="942"/>
      <c r="K288" s="942"/>
      <c r="L288" s="942"/>
    </row>
    <row r="289" spans="1:12" x14ac:dyDescent="0.45">
      <c r="A289" s="943" t="s">
        <v>89</v>
      </c>
      <c r="B289" s="943"/>
      <c r="C289" s="943"/>
      <c r="D289" s="943"/>
      <c r="E289" s="943"/>
      <c r="F289" s="943"/>
      <c r="G289" s="943"/>
      <c r="H289" s="943"/>
      <c r="I289" s="943"/>
      <c r="J289" s="943"/>
      <c r="K289" s="943"/>
      <c r="L289" s="943"/>
    </row>
    <row r="290" spans="1:12" x14ac:dyDescent="0.45">
      <c r="A290" s="943" t="s">
        <v>90</v>
      </c>
      <c r="B290" s="944"/>
      <c r="C290" s="944"/>
      <c r="D290" s="944"/>
      <c r="E290" s="944"/>
      <c r="F290" s="944"/>
      <c r="G290" s="944"/>
      <c r="H290" s="944"/>
      <c r="I290" s="944"/>
      <c r="J290" s="944"/>
      <c r="K290" s="944"/>
      <c r="L290" s="944"/>
    </row>
    <row r="291" spans="1:12" x14ac:dyDescent="0.45">
      <c r="A291" s="945" t="s">
        <v>1453</v>
      </c>
      <c r="B291" s="945"/>
      <c r="C291" s="945"/>
      <c r="D291" s="945"/>
      <c r="E291" s="945"/>
      <c r="F291" s="945"/>
      <c r="G291" s="945"/>
      <c r="H291" s="945"/>
      <c r="I291" s="945"/>
      <c r="J291" s="945"/>
      <c r="K291" s="945"/>
      <c r="L291" s="945"/>
    </row>
    <row r="292" spans="1:12" ht="55.5" x14ac:dyDescent="0.45">
      <c r="A292" s="576" t="s">
        <v>91</v>
      </c>
      <c r="B292" s="577"/>
      <c r="C292" s="576" t="s">
        <v>92</v>
      </c>
      <c r="D292" s="576" t="s">
        <v>93</v>
      </c>
      <c r="E292" s="576" t="s">
        <v>94</v>
      </c>
      <c r="F292" s="576" t="s">
        <v>95</v>
      </c>
      <c r="G292" s="576" t="s">
        <v>96</v>
      </c>
      <c r="H292" s="576" t="s">
        <v>97</v>
      </c>
      <c r="I292" s="576" t="s">
        <v>98</v>
      </c>
      <c r="J292" s="576" t="s">
        <v>99</v>
      </c>
      <c r="K292" s="576" t="s">
        <v>100</v>
      </c>
      <c r="L292" s="578" t="s">
        <v>101</v>
      </c>
    </row>
    <row r="293" spans="1:12" x14ac:dyDescent="0.45">
      <c r="A293" s="579"/>
      <c r="B293" s="579"/>
      <c r="C293" s="580" t="s">
        <v>105</v>
      </c>
      <c r="D293" s="581">
        <v>11</v>
      </c>
      <c r="E293" s="581">
        <v>1226382</v>
      </c>
      <c r="F293" s="581">
        <v>30000</v>
      </c>
      <c r="G293" s="581"/>
      <c r="H293" s="581">
        <f t="shared" ref="H293:H351" si="101">SUM(E293:G293)</f>
        <v>1256382</v>
      </c>
      <c r="I293" s="581">
        <f t="shared" ref="I293:I351" si="102">D293*E293</f>
        <v>13490202</v>
      </c>
      <c r="J293" s="581">
        <f t="shared" ref="J293:J351" si="103">D293*F293</f>
        <v>330000</v>
      </c>
      <c r="K293" s="581">
        <f t="shared" ref="K293:K351" si="104">D293*G293</f>
        <v>0</v>
      </c>
      <c r="L293" s="581">
        <f t="shared" ref="L293:L351" si="105">D293*H293</f>
        <v>13820202</v>
      </c>
    </row>
    <row r="294" spans="1:12" x14ac:dyDescent="0.45">
      <c r="A294" s="579"/>
      <c r="B294" s="579"/>
      <c r="C294" s="580" t="s">
        <v>524</v>
      </c>
      <c r="D294" s="581">
        <v>1</v>
      </c>
      <c r="E294" s="581">
        <v>1058574.9999999995</v>
      </c>
      <c r="F294" s="581">
        <v>30000</v>
      </c>
      <c r="G294" s="581"/>
      <c r="H294" s="581">
        <f t="shared" si="101"/>
        <v>1088574.9999999995</v>
      </c>
      <c r="I294" s="581">
        <f t="shared" si="102"/>
        <v>1058574.9999999995</v>
      </c>
      <c r="J294" s="581">
        <f t="shared" si="103"/>
        <v>30000</v>
      </c>
      <c r="K294" s="581">
        <f t="shared" si="104"/>
        <v>0</v>
      </c>
      <c r="L294" s="581">
        <f t="shared" si="105"/>
        <v>1088574.9999999995</v>
      </c>
    </row>
    <row r="295" spans="1:12" x14ac:dyDescent="0.45">
      <c r="A295" s="579"/>
      <c r="B295" s="579"/>
      <c r="C295" s="580" t="s">
        <v>298</v>
      </c>
      <c r="D295" s="581">
        <v>3</v>
      </c>
      <c r="E295" s="581">
        <v>1682981.8653333359</v>
      </c>
      <c r="F295" s="581">
        <v>30000</v>
      </c>
      <c r="G295" s="581"/>
      <c r="H295" s="581">
        <f t="shared" si="101"/>
        <v>1712981.8653333359</v>
      </c>
      <c r="I295" s="581">
        <f t="shared" si="102"/>
        <v>5048945.5960000083</v>
      </c>
      <c r="J295" s="581">
        <f t="shared" si="103"/>
        <v>90000</v>
      </c>
      <c r="K295" s="581">
        <f t="shared" si="104"/>
        <v>0</v>
      </c>
      <c r="L295" s="581">
        <f t="shared" si="105"/>
        <v>5138945.5960000083</v>
      </c>
    </row>
    <row r="296" spans="1:12" x14ac:dyDescent="0.45">
      <c r="A296" s="579"/>
      <c r="B296" s="579"/>
      <c r="C296" s="580" t="s">
        <v>212</v>
      </c>
      <c r="D296" s="581">
        <v>1</v>
      </c>
      <c r="E296" s="581">
        <v>1919069.6146666678</v>
      </c>
      <c r="F296" s="581">
        <v>30000</v>
      </c>
      <c r="G296" s="581"/>
      <c r="H296" s="581">
        <f t="shared" si="101"/>
        <v>1949069.6146666678</v>
      </c>
      <c r="I296" s="581">
        <f t="shared" si="102"/>
        <v>1919069.6146666678</v>
      </c>
      <c r="J296" s="581">
        <f t="shared" si="103"/>
        <v>30000</v>
      </c>
      <c r="K296" s="581">
        <f t="shared" si="104"/>
        <v>0</v>
      </c>
      <c r="L296" s="581">
        <f t="shared" si="105"/>
        <v>1949069.6146666678</v>
      </c>
    </row>
    <row r="297" spans="1:12" x14ac:dyDescent="0.45">
      <c r="A297" s="579"/>
      <c r="B297" s="579"/>
      <c r="C297" s="580" t="s">
        <v>552</v>
      </c>
      <c r="D297" s="581">
        <v>1</v>
      </c>
      <c r="E297" s="581">
        <v>1958987.1333333361</v>
      </c>
      <c r="F297" s="581">
        <v>30000</v>
      </c>
      <c r="G297" s="581"/>
      <c r="H297" s="581">
        <f t="shared" si="101"/>
        <v>1988987.1333333361</v>
      </c>
      <c r="I297" s="581">
        <f t="shared" si="102"/>
        <v>1958987.1333333361</v>
      </c>
      <c r="J297" s="581">
        <f t="shared" si="103"/>
        <v>30000</v>
      </c>
      <c r="K297" s="581">
        <f t="shared" si="104"/>
        <v>0</v>
      </c>
      <c r="L297" s="581">
        <f t="shared" si="105"/>
        <v>1988987.1333333361</v>
      </c>
    </row>
    <row r="298" spans="1:12" x14ac:dyDescent="0.45">
      <c r="A298" s="579"/>
      <c r="B298" s="579"/>
      <c r="C298" s="580" t="s">
        <v>147</v>
      </c>
      <c r="D298" s="581">
        <v>6</v>
      </c>
      <c r="E298" s="581">
        <v>1998929.0866666678</v>
      </c>
      <c r="F298" s="581">
        <v>30000</v>
      </c>
      <c r="G298" s="581"/>
      <c r="H298" s="581">
        <f t="shared" si="101"/>
        <v>2028929.0866666678</v>
      </c>
      <c r="I298" s="581">
        <f t="shared" si="102"/>
        <v>11993574.520000007</v>
      </c>
      <c r="J298" s="581">
        <f t="shared" si="103"/>
        <v>180000</v>
      </c>
      <c r="K298" s="581">
        <f t="shared" si="104"/>
        <v>0</v>
      </c>
      <c r="L298" s="581">
        <f t="shared" si="105"/>
        <v>12173574.520000007</v>
      </c>
    </row>
    <row r="299" spans="1:12" x14ac:dyDescent="0.45">
      <c r="A299" s="579"/>
      <c r="B299" s="579"/>
      <c r="C299" s="580" t="s">
        <v>244</v>
      </c>
      <c r="D299" s="581">
        <v>1</v>
      </c>
      <c r="E299" s="581">
        <v>2089596.9999999958</v>
      </c>
      <c r="F299" s="581">
        <v>30000</v>
      </c>
      <c r="G299" s="581"/>
      <c r="H299" s="581">
        <f t="shared" si="101"/>
        <v>2119596.9999999958</v>
      </c>
      <c r="I299" s="581">
        <f t="shared" si="102"/>
        <v>2089596.9999999958</v>
      </c>
      <c r="J299" s="581">
        <f t="shared" si="103"/>
        <v>30000</v>
      </c>
      <c r="K299" s="581">
        <f t="shared" si="104"/>
        <v>0</v>
      </c>
      <c r="L299" s="581">
        <f t="shared" si="105"/>
        <v>2119596.9999999958</v>
      </c>
    </row>
    <row r="300" spans="1:12" x14ac:dyDescent="0.45">
      <c r="A300" s="579"/>
      <c r="B300" s="579"/>
      <c r="C300" s="580" t="s">
        <v>301</v>
      </c>
      <c r="D300" s="581">
        <v>1</v>
      </c>
      <c r="E300" s="581">
        <v>2180820.699999996</v>
      </c>
      <c r="F300" s="581">
        <v>30000</v>
      </c>
      <c r="G300" s="581"/>
      <c r="H300" s="581">
        <f t="shared" si="101"/>
        <v>2210820.699999996</v>
      </c>
      <c r="I300" s="581">
        <f t="shared" si="102"/>
        <v>2180820.699999996</v>
      </c>
      <c r="J300" s="581">
        <f t="shared" si="103"/>
        <v>30000</v>
      </c>
      <c r="K300" s="581">
        <f t="shared" si="104"/>
        <v>0</v>
      </c>
      <c r="L300" s="581">
        <f t="shared" si="105"/>
        <v>2210820.699999996</v>
      </c>
    </row>
    <row r="301" spans="1:12" x14ac:dyDescent="0.45">
      <c r="A301" s="579"/>
      <c r="B301" s="579"/>
      <c r="C301" s="580" t="s">
        <v>302</v>
      </c>
      <c r="D301" s="581">
        <v>1</v>
      </c>
      <c r="E301" s="581">
        <v>2107207.7816666639</v>
      </c>
      <c r="F301" s="581">
        <v>30000</v>
      </c>
      <c r="G301" s="581"/>
      <c r="H301" s="581">
        <f t="shared" si="101"/>
        <v>2137207.7816666639</v>
      </c>
      <c r="I301" s="581">
        <f t="shared" si="102"/>
        <v>2107207.7816666639</v>
      </c>
      <c r="J301" s="581">
        <f t="shared" si="103"/>
        <v>30000</v>
      </c>
      <c r="K301" s="581">
        <f t="shared" si="104"/>
        <v>0</v>
      </c>
      <c r="L301" s="581">
        <f t="shared" si="105"/>
        <v>2137207.7816666639</v>
      </c>
    </row>
    <row r="302" spans="1:12" x14ac:dyDescent="0.45">
      <c r="A302" s="579"/>
      <c r="B302" s="579"/>
      <c r="C302" s="580" t="s">
        <v>159</v>
      </c>
      <c r="D302" s="581">
        <v>5</v>
      </c>
      <c r="E302" s="581">
        <v>2162135.6033333279</v>
      </c>
      <c r="F302" s="581">
        <v>30000</v>
      </c>
      <c r="G302" s="581"/>
      <c r="H302" s="581">
        <f t="shared" si="101"/>
        <v>2192135.6033333279</v>
      </c>
      <c r="I302" s="581">
        <f t="shared" si="102"/>
        <v>10810678.01666664</v>
      </c>
      <c r="J302" s="581">
        <f t="shared" si="103"/>
        <v>150000</v>
      </c>
      <c r="K302" s="581">
        <f t="shared" si="104"/>
        <v>0</v>
      </c>
      <c r="L302" s="581">
        <f t="shared" si="105"/>
        <v>10960678.01666664</v>
      </c>
    </row>
    <row r="303" spans="1:12" x14ac:dyDescent="0.45">
      <c r="A303" s="579"/>
      <c r="B303" s="579"/>
      <c r="C303" s="580" t="s">
        <v>161</v>
      </c>
      <c r="D303" s="581">
        <v>2</v>
      </c>
      <c r="E303" s="581">
        <v>2216641.9666666677</v>
      </c>
      <c r="F303" s="581">
        <v>30000</v>
      </c>
      <c r="G303" s="581"/>
      <c r="H303" s="581">
        <f t="shared" si="101"/>
        <v>2246641.9666666677</v>
      </c>
      <c r="I303" s="581">
        <f t="shared" si="102"/>
        <v>4433283.9333333354</v>
      </c>
      <c r="J303" s="581">
        <f t="shared" si="103"/>
        <v>60000</v>
      </c>
      <c r="K303" s="581">
        <f t="shared" si="104"/>
        <v>0</v>
      </c>
      <c r="L303" s="581">
        <f t="shared" si="105"/>
        <v>4493283.9333333354</v>
      </c>
    </row>
    <row r="304" spans="1:12" x14ac:dyDescent="0.45">
      <c r="A304" s="579"/>
      <c r="B304" s="579"/>
      <c r="C304" s="580" t="s">
        <v>162</v>
      </c>
      <c r="D304" s="581">
        <v>2</v>
      </c>
      <c r="E304" s="581">
        <v>2281428.5416666679</v>
      </c>
      <c r="F304" s="581">
        <v>30000</v>
      </c>
      <c r="G304" s="581"/>
      <c r="H304" s="581">
        <f t="shared" si="101"/>
        <v>2311428.5416666679</v>
      </c>
      <c r="I304" s="581">
        <f t="shared" si="102"/>
        <v>4562857.0833333358</v>
      </c>
      <c r="J304" s="581">
        <f t="shared" si="103"/>
        <v>60000</v>
      </c>
      <c r="K304" s="581">
        <f t="shared" si="104"/>
        <v>0</v>
      </c>
      <c r="L304" s="581">
        <f t="shared" si="105"/>
        <v>4622857.0833333358</v>
      </c>
    </row>
    <row r="305" spans="1:12" x14ac:dyDescent="0.45">
      <c r="A305" s="579"/>
      <c r="B305" s="579"/>
      <c r="C305" s="580" t="s">
        <v>335</v>
      </c>
      <c r="D305" s="581">
        <v>1</v>
      </c>
      <c r="E305" s="581">
        <v>2328024.9749999996</v>
      </c>
      <c r="F305" s="581">
        <v>30000</v>
      </c>
      <c r="G305" s="581"/>
      <c r="H305" s="581">
        <f t="shared" si="101"/>
        <v>2358024.9749999996</v>
      </c>
      <c r="I305" s="581">
        <f t="shared" si="102"/>
        <v>2328024.9749999996</v>
      </c>
      <c r="J305" s="581">
        <f t="shared" si="103"/>
        <v>30000</v>
      </c>
      <c r="K305" s="581">
        <f t="shared" si="104"/>
        <v>0</v>
      </c>
      <c r="L305" s="581">
        <f t="shared" si="105"/>
        <v>2358024.9749999996</v>
      </c>
    </row>
    <row r="306" spans="1:12" x14ac:dyDescent="0.45">
      <c r="A306" s="579"/>
      <c r="B306" s="579"/>
      <c r="C306" s="580" t="s">
        <v>163</v>
      </c>
      <c r="D306" s="581">
        <v>1</v>
      </c>
      <c r="E306" s="581">
        <v>2367119.4500000039</v>
      </c>
      <c r="F306" s="581">
        <v>30000</v>
      </c>
      <c r="G306" s="581"/>
      <c r="H306" s="581">
        <f t="shared" si="101"/>
        <v>2397119.4500000039</v>
      </c>
      <c r="I306" s="581">
        <f t="shared" si="102"/>
        <v>2367119.4500000039</v>
      </c>
      <c r="J306" s="581">
        <f t="shared" si="103"/>
        <v>30000</v>
      </c>
      <c r="K306" s="581">
        <f t="shared" si="104"/>
        <v>0</v>
      </c>
      <c r="L306" s="581">
        <f t="shared" si="105"/>
        <v>2397119.4500000039</v>
      </c>
    </row>
    <row r="307" spans="1:12" x14ac:dyDescent="0.45">
      <c r="A307" s="579"/>
      <c r="B307" s="579"/>
      <c r="C307" s="580" t="s">
        <v>166</v>
      </c>
      <c r="D307" s="581">
        <v>1</v>
      </c>
      <c r="E307" s="581">
        <v>2287682.586666672</v>
      </c>
      <c r="F307" s="581">
        <v>30000</v>
      </c>
      <c r="G307" s="581"/>
      <c r="H307" s="581">
        <f t="shared" si="101"/>
        <v>2317682.586666672</v>
      </c>
      <c r="I307" s="581">
        <f t="shared" si="102"/>
        <v>2287682.586666672</v>
      </c>
      <c r="J307" s="581">
        <f t="shared" si="103"/>
        <v>30000</v>
      </c>
      <c r="K307" s="581">
        <f t="shared" si="104"/>
        <v>0</v>
      </c>
      <c r="L307" s="581">
        <f t="shared" si="105"/>
        <v>2317682.586666672</v>
      </c>
    </row>
    <row r="308" spans="1:12" x14ac:dyDescent="0.45">
      <c r="A308" s="579"/>
      <c r="B308" s="579"/>
      <c r="C308" s="580" t="s">
        <v>167</v>
      </c>
      <c r="D308" s="581">
        <v>1</v>
      </c>
      <c r="E308" s="581">
        <v>2347587.016666668</v>
      </c>
      <c r="F308" s="581">
        <v>30000</v>
      </c>
      <c r="G308" s="581"/>
      <c r="H308" s="581">
        <f t="shared" si="101"/>
        <v>2377587.016666668</v>
      </c>
      <c r="I308" s="581">
        <f t="shared" si="102"/>
        <v>2347587.016666668</v>
      </c>
      <c r="J308" s="581">
        <f t="shared" si="103"/>
        <v>30000</v>
      </c>
      <c r="K308" s="581">
        <f t="shared" si="104"/>
        <v>0</v>
      </c>
      <c r="L308" s="581">
        <f t="shared" si="105"/>
        <v>2377587.016666668</v>
      </c>
    </row>
    <row r="309" spans="1:12" x14ac:dyDescent="0.45">
      <c r="A309" s="579"/>
      <c r="B309" s="579"/>
      <c r="C309" s="580" t="s">
        <v>170</v>
      </c>
      <c r="D309" s="581">
        <v>8</v>
      </c>
      <c r="E309" s="581">
        <v>2477778.4566666721</v>
      </c>
      <c r="F309" s="581">
        <v>30000</v>
      </c>
      <c r="G309" s="581"/>
      <c r="H309" s="581">
        <f t="shared" si="101"/>
        <v>2507778.4566666721</v>
      </c>
      <c r="I309" s="581">
        <f t="shared" si="102"/>
        <v>19822227.653333377</v>
      </c>
      <c r="J309" s="581">
        <f t="shared" si="103"/>
        <v>240000</v>
      </c>
      <c r="K309" s="581">
        <f t="shared" si="104"/>
        <v>0</v>
      </c>
      <c r="L309" s="581">
        <f t="shared" si="105"/>
        <v>20062227.653333377</v>
      </c>
    </row>
    <row r="310" spans="1:12" x14ac:dyDescent="0.45">
      <c r="A310" s="579"/>
      <c r="B310" s="579"/>
      <c r="C310" s="580" t="s">
        <v>172</v>
      </c>
      <c r="D310" s="581">
        <v>5</v>
      </c>
      <c r="E310" s="581">
        <v>2523351.3766666679</v>
      </c>
      <c r="F310" s="581">
        <v>30000</v>
      </c>
      <c r="G310" s="581"/>
      <c r="H310" s="581">
        <f t="shared" si="101"/>
        <v>2553351.3766666679</v>
      </c>
      <c r="I310" s="581">
        <f t="shared" si="102"/>
        <v>12616756.88333334</v>
      </c>
      <c r="J310" s="581">
        <f t="shared" si="103"/>
        <v>150000</v>
      </c>
      <c r="K310" s="581">
        <f t="shared" si="104"/>
        <v>0</v>
      </c>
      <c r="L310" s="581">
        <f t="shared" si="105"/>
        <v>12766756.88333334</v>
      </c>
    </row>
    <row r="311" spans="1:12" x14ac:dyDescent="0.45">
      <c r="A311" s="579"/>
      <c r="B311" s="579"/>
      <c r="C311" s="580" t="s">
        <v>173</v>
      </c>
      <c r="D311" s="581">
        <v>2</v>
      </c>
      <c r="E311" s="581">
        <v>2581939.4966666643</v>
      </c>
      <c r="F311" s="581">
        <v>30000</v>
      </c>
      <c r="G311" s="581"/>
      <c r="H311" s="581">
        <f t="shared" si="101"/>
        <v>2611939.4966666643</v>
      </c>
      <c r="I311" s="581">
        <f t="shared" si="102"/>
        <v>5163878.9933333285</v>
      </c>
      <c r="J311" s="581">
        <f t="shared" si="103"/>
        <v>60000</v>
      </c>
      <c r="K311" s="581">
        <f t="shared" si="104"/>
        <v>0</v>
      </c>
      <c r="L311" s="581">
        <f t="shared" si="105"/>
        <v>5223878.9933333285</v>
      </c>
    </row>
    <row r="312" spans="1:12" x14ac:dyDescent="0.45">
      <c r="A312" s="579"/>
      <c r="B312" s="579"/>
      <c r="C312" s="580" t="s">
        <v>337</v>
      </c>
      <c r="D312" s="581">
        <v>1</v>
      </c>
      <c r="E312" s="581">
        <v>2757703.8566666641</v>
      </c>
      <c r="F312" s="581">
        <v>30000</v>
      </c>
      <c r="G312" s="581"/>
      <c r="H312" s="581">
        <f t="shared" si="101"/>
        <v>2787703.8566666641</v>
      </c>
      <c r="I312" s="581">
        <f t="shared" si="102"/>
        <v>2757703.8566666641</v>
      </c>
      <c r="J312" s="581">
        <f t="shared" si="103"/>
        <v>30000</v>
      </c>
      <c r="K312" s="581">
        <f t="shared" si="104"/>
        <v>0</v>
      </c>
      <c r="L312" s="581">
        <f t="shared" si="105"/>
        <v>2787703.8566666641</v>
      </c>
    </row>
    <row r="313" spans="1:12" x14ac:dyDescent="0.45">
      <c r="A313" s="579"/>
      <c r="B313" s="579"/>
      <c r="C313" s="580" t="s">
        <v>175</v>
      </c>
      <c r="D313" s="581">
        <v>3</v>
      </c>
      <c r="E313" s="581">
        <v>2631624.0366666722</v>
      </c>
      <c r="F313" s="581">
        <v>30000</v>
      </c>
      <c r="G313" s="581"/>
      <c r="H313" s="581">
        <f t="shared" si="101"/>
        <v>2661624.0366666722</v>
      </c>
      <c r="I313" s="581">
        <f t="shared" si="102"/>
        <v>7894872.1100000162</v>
      </c>
      <c r="J313" s="581">
        <f t="shared" si="103"/>
        <v>90000</v>
      </c>
      <c r="K313" s="581">
        <f t="shared" si="104"/>
        <v>0</v>
      </c>
      <c r="L313" s="581">
        <f t="shared" si="105"/>
        <v>7984872.1100000162</v>
      </c>
    </row>
    <row r="314" spans="1:12" x14ac:dyDescent="0.45">
      <c r="A314" s="579"/>
      <c r="B314" s="579"/>
      <c r="C314" s="580" t="s">
        <v>176</v>
      </c>
      <c r="D314" s="581">
        <v>6</v>
      </c>
      <c r="E314" s="581">
        <v>2722523.3766666716</v>
      </c>
      <c r="F314" s="581">
        <v>30000</v>
      </c>
      <c r="G314" s="581"/>
      <c r="H314" s="581">
        <f t="shared" si="101"/>
        <v>2752523.3766666716</v>
      </c>
      <c r="I314" s="581">
        <f t="shared" si="102"/>
        <v>16335140.26000003</v>
      </c>
      <c r="J314" s="581">
        <f t="shared" si="103"/>
        <v>180000</v>
      </c>
      <c r="K314" s="581">
        <f t="shared" si="104"/>
        <v>0</v>
      </c>
      <c r="L314" s="581">
        <f t="shared" si="105"/>
        <v>16515140.26000003</v>
      </c>
    </row>
    <row r="315" spans="1:12" x14ac:dyDescent="0.45">
      <c r="A315" s="579"/>
      <c r="B315" s="579"/>
      <c r="C315" s="580" t="s">
        <v>178</v>
      </c>
      <c r="D315" s="581">
        <v>10</v>
      </c>
      <c r="E315" s="581">
        <v>2813350.41</v>
      </c>
      <c r="F315" s="581">
        <v>30000</v>
      </c>
      <c r="G315" s="581"/>
      <c r="H315" s="581">
        <f t="shared" si="101"/>
        <v>2843350.41</v>
      </c>
      <c r="I315" s="581">
        <f t="shared" si="102"/>
        <v>28133504.100000001</v>
      </c>
      <c r="J315" s="581">
        <f t="shared" si="103"/>
        <v>300000</v>
      </c>
      <c r="K315" s="581">
        <f t="shared" si="104"/>
        <v>0</v>
      </c>
      <c r="L315" s="581">
        <f t="shared" si="105"/>
        <v>28433504.100000001</v>
      </c>
    </row>
    <row r="316" spans="1:12" x14ac:dyDescent="0.45">
      <c r="A316" s="579"/>
      <c r="B316" s="579"/>
      <c r="C316" s="580" t="s">
        <v>179</v>
      </c>
      <c r="D316" s="581">
        <v>6</v>
      </c>
      <c r="E316" s="581">
        <v>2891131.02</v>
      </c>
      <c r="F316" s="581">
        <v>30000</v>
      </c>
      <c r="G316" s="581"/>
      <c r="H316" s="581">
        <f t="shared" si="101"/>
        <v>2921131.02</v>
      </c>
      <c r="I316" s="581">
        <f t="shared" si="102"/>
        <v>17346786.120000001</v>
      </c>
      <c r="J316" s="581">
        <f t="shared" si="103"/>
        <v>180000</v>
      </c>
      <c r="K316" s="581">
        <f t="shared" si="104"/>
        <v>0</v>
      </c>
      <c r="L316" s="581">
        <f t="shared" si="105"/>
        <v>17526786.120000001</v>
      </c>
    </row>
    <row r="317" spans="1:12" x14ac:dyDescent="0.45">
      <c r="A317" s="579"/>
      <c r="B317" s="579"/>
      <c r="C317" s="580" t="s">
        <v>180</v>
      </c>
      <c r="D317" s="581">
        <v>2</v>
      </c>
      <c r="E317" s="581">
        <v>2995154.0199999958</v>
      </c>
      <c r="F317" s="581">
        <v>30000</v>
      </c>
      <c r="G317" s="581"/>
      <c r="H317" s="581">
        <f t="shared" si="101"/>
        <v>3025154.0199999958</v>
      </c>
      <c r="I317" s="581">
        <f t="shared" si="102"/>
        <v>5990308.0399999917</v>
      </c>
      <c r="J317" s="581">
        <f t="shared" si="103"/>
        <v>60000</v>
      </c>
      <c r="K317" s="581">
        <f t="shared" si="104"/>
        <v>0</v>
      </c>
      <c r="L317" s="581">
        <f t="shared" si="105"/>
        <v>6050308.0399999917</v>
      </c>
    </row>
    <row r="318" spans="1:12" x14ac:dyDescent="0.45">
      <c r="A318" s="579"/>
      <c r="B318" s="579"/>
      <c r="C318" s="580" t="s">
        <v>181</v>
      </c>
      <c r="D318" s="581">
        <v>1</v>
      </c>
      <c r="E318" s="581">
        <v>3086033.64</v>
      </c>
      <c r="F318" s="581">
        <v>30000</v>
      </c>
      <c r="G318" s="581"/>
      <c r="H318" s="581">
        <f t="shared" si="101"/>
        <v>3116033.64</v>
      </c>
      <c r="I318" s="581">
        <f t="shared" si="102"/>
        <v>3086033.64</v>
      </c>
      <c r="J318" s="581">
        <f t="shared" si="103"/>
        <v>30000</v>
      </c>
      <c r="K318" s="581">
        <f t="shared" si="104"/>
        <v>0</v>
      </c>
      <c r="L318" s="581">
        <f t="shared" si="105"/>
        <v>3116033.64</v>
      </c>
    </row>
    <row r="319" spans="1:12" x14ac:dyDescent="0.45">
      <c r="A319" s="579"/>
      <c r="B319" s="579"/>
      <c r="C319" s="580" t="s">
        <v>338</v>
      </c>
      <c r="D319" s="581">
        <v>1</v>
      </c>
      <c r="E319" s="581">
        <v>3176909.9733333364</v>
      </c>
      <c r="F319" s="581">
        <v>30000</v>
      </c>
      <c r="G319" s="581"/>
      <c r="H319" s="581">
        <f t="shared" si="101"/>
        <v>3206909.9733333364</v>
      </c>
      <c r="I319" s="581">
        <f t="shared" si="102"/>
        <v>3176909.9733333364</v>
      </c>
      <c r="J319" s="581">
        <f t="shared" si="103"/>
        <v>30000</v>
      </c>
      <c r="K319" s="581">
        <f t="shared" si="104"/>
        <v>0</v>
      </c>
      <c r="L319" s="581">
        <f t="shared" si="105"/>
        <v>3206909.9733333364</v>
      </c>
    </row>
    <row r="320" spans="1:12" x14ac:dyDescent="0.45">
      <c r="A320" s="579"/>
      <c r="B320" s="579"/>
      <c r="C320" s="580" t="s">
        <v>339</v>
      </c>
      <c r="D320" s="581">
        <v>2</v>
      </c>
      <c r="E320" s="581">
        <v>3358664.283333336</v>
      </c>
      <c r="F320" s="581">
        <v>30000</v>
      </c>
      <c r="G320" s="581"/>
      <c r="H320" s="581">
        <f t="shared" si="101"/>
        <v>3388664.283333336</v>
      </c>
      <c r="I320" s="581">
        <f t="shared" si="102"/>
        <v>6717328.566666672</v>
      </c>
      <c r="J320" s="581">
        <f t="shared" si="103"/>
        <v>60000</v>
      </c>
      <c r="K320" s="581">
        <f t="shared" si="104"/>
        <v>0</v>
      </c>
      <c r="L320" s="581">
        <f t="shared" si="105"/>
        <v>6777328.566666672</v>
      </c>
    </row>
    <row r="321" spans="1:12" x14ac:dyDescent="0.45">
      <c r="A321" s="579"/>
      <c r="B321" s="582"/>
      <c r="C321" s="580" t="s">
        <v>340</v>
      </c>
      <c r="D321" s="575">
        <v>1</v>
      </c>
      <c r="E321" s="581">
        <v>2874809.4333333359</v>
      </c>
      <c r="F321" s="581">
        <v>30000</v>
      </c>
      <c r="G321" s="581"/>
      <c r="H321" s="581">
        <f t="shared" si="101"/>
        <v>2904809.4333333359</v>
      </c>
      <c r="I321" s="581">
        <f t="shared" si="102"/>
        <v>2874809.4333333359</v>
      </c>
      <c r="J321" s="581">
        <f t="shared" si="103"/>
        <v>30000</v>
      </c>
      <c r="K321" s="581">
        <f t="shared" si="104"/>
        <v>0</v>
      </c>
      <c r="L321" s="581">
        <f t="shared" si="105"/>
        <v>2904809.4333333359</v>
      </c>
    </row>
    <row r="322" spans="1:12" x14ac:dyDescent="0.45">
      <c r="A322" s="579"/>
      <c r="B322" s="579"/>
      <c r="C322" s="580" t="s">
        <v>183</v>
      </c>
      <c r="D322" s="581">
        <v>3</v>
      </c>
      <c r="E322" s="581">
        <v>2980760.0633333279</v>
      </c>
      <c r="F322" s="581">
        <v>30000</v>
      </c>
      <c r="G322" s="581"/>
      <c r="H322" s="581">
        <f t="shared" si="101"/>
        <v>3010760.0633333279</v>
      </c>
      <c r="I322" s="581">
        <f t="shared" si="102"/>
        <v>8942280.1899999827</v>
      </c>
      <c r="J322" s="581">
        <f t="shared" si="103"/>
        <v>90000</v>
      </c>
      <c r="K322" s="581">
        <f t="shared" si="104"/>
        <v>0</v>
      </c>
      <c r="L322" s="581">
        <f t="shared" si="105"/>
        <v>9032280.1899999827</v>
      </c>
    </row>
    <row r="323" spans="1:12" x14ac:dyDescent="0.45">
      <c r="A323" s="579"/>
      <c r="B323" s="579"/>
      <c r="C323" s="580" t="s">
        <v>185</v>
      </c>
      <c r="D323" s="581">
        <v>2</v>
      </c>
      <c r="E323" s="581">
        <v>3076824.3999999962</v>
      </c>
      <c r="F323" s="581">
        <v>30000</v>
      </c>
      <c r="G323" s="581"/>
      <c r="H323" s="581">
        <f t="shared" si="101"/>
        <v>3106824.3999999962</v>
      </c>
      <c r="I323" s="581">
        <f t="shared" si="102"/>
        <v>6153648.7999999924</v>
      </c>
      <c r="J323" s="581">
        <f t="shared" si="103"/>
        <v>60000</v>
      </c>
      <c r="K323" s="581">
        <f t="shared" si="104"/>
        <v>0</v>
      </c>
      <c r="L323" s="581">
        <f t="shared" si="105"/>
        <v>6213648.7999999924</v>
      </c>
    </row>
    <row r="324" spans="1:12" x14ac:dyDescent="0.45">
      <c r="A324" s="579"/>
      <c r="B324" s="579"/>
      <c r="C324" s="580" t="s">
        <v>320</v>
      </c>
      <c r="D324" s="581">
        <v>8</v>
      </c>
      <c r="E324" s="581">
        <v>3172913.3866666676</v>
      </c>
      <c r="F324" s="581">
        <v>30000</v>
      </c>
      <c r="G324" s="581"/>
      <c r="H324" s="581">
        <f t="shared" si="101"/>
        <v>3202913.3866666676</v>
      </c>
      <c r="I324" s="581">
        <f t="shared" si="102"/>
        <v>25383307.093333341</v>
      </c>
      <c r="J324" s="581">
        <f t="shared" si="103"/>
        <v>240000</v>
      </c>
      <c r="K324" s="581">
        <f t="shared" si="104"/>
        <v>0</v>
      </c>
      <c r="L324" s="581">
        <f t="shared" si="105"/>
        <v>25623307.093333341</v>
      </c>
    </row>
    <row r="325" spans="1:12" x14ac:dyDescent="0.45">
      <c r="A325" s="579"/>
      <c r="B325" s="579"/>
      <c r="C325" s="580" t="s">
        <v>186</v>
      </c>
      <c r="D325" s="581">
        <v>6</v>
      </c>
      <c r="E325" s="581">
        <v>3268990.8699999955</v>
      </c>
      <c r="F325" s="581">
        <v>30000</v>
      </c>
      <c r="G325" s="581"/>
      <c r="H325" s="581">
        <f t="shared" si="101"/>
        <v>3298990.8699999955</v>
      </c>
      <c r="I325" s="581">
        <f t="shared" si="102"/>
        <v>19613945.219999973</v>
      </c>
      <c r="J325" s="581">
        <f t="shared" si="103"/>
        <v>180000</v>
      </c>
      <c r="K325" s="581">
        <f t="shared" si="104"/>
        <v>0</v>
      </c>
      <c r="L325" s="581">
        <f t="shared" si="105"/>
        <v>19793945.219999973</v>
      </c>
    </row>
    <row r="326" spans="1:12" x14ac:dyDescent="0.45">
      <c r="A326" s="579"/>
      <c r="B326" s="579"/>
      <c r="C326" s="580" t="s">
        <v>187</v>
      </c>
      <c r="D326" s="581">
        <v>9</v>
      </c>
      <c r="E326" s="581">
        <v>3351921.6866666637</v>
      </c>
      <c r="F326" s="581">
        <v>30000</v>
      </c>
      <c r="G326" s="581"/>
      <c r="H326" s="581">
        <f t="shared" si="101"/>
        <v>3381921.6866666637</v>
      </c>
      <c r="I326" s="581">
        <f t="shared" si="102"/>
        <v>30167295.179999974</v>
      </c>
      <c r="J326" s="581">
        <f t="shared" si="103"/>
        <v>270000</v>
      </c>
      <c r="K326" s="581">
        <f t="shared" si="104"/>
        <v>0</v>
      </c>
      <c r="L326" s="581">
        <f t="shared" si="105"/>
        <v>30437295.179999974</v>
      </c>
    </row>
    <row r="327" spans="1:12" x14ac:dyDescent="0.45">
      <c r="A327" s="579"/>
      <c r="B327" s="579"/>
      <c r="C327" s="580" t="s">
        <v>341</v>
      </c>
      <c r="D327" s="581">
        <v>5</v>
      </c>
      <c r="E327" s="581">
        <v>3461145.8366666641</v>
      </c>
      <c r="F327" s="581">
        <v>30000</v>
      </c>
      <c r="G327" s="581"/>
      <c r="H327" s="581">
        <f t="shared" si="101"/>
        <v>3491145.8366666641</v>
      </c>
      <c r="I327" s="581">
        <f t="shared" si="102"/>
        <v>17305729.183333322</v>
      </c>
      <c r="J327" s="581">
        <f t="shared" si="103"/>
        <v>150000</v>
      </c>
      <c r="K327" s="581">
        <f t="shared" si="104"/>
        <v>0</v>
      </c>
      <c r="L327" s="581">
        <f t="shared" si="105"/>
        <v>17455729.183333322</v>
      </c>
    </row>
    <row r="328" spans="1:12" x14ac:dyDescent="0.45">
      <c r="A328" s="579"/>
      <c r="B328" s="579"/>
      <c r="C328" s="580" t="s">
        <v>342</v>
      </c>
      <c r="D328" s="581">
        <v>2</v>
      </c>
      <c r="E328" s="581">
        <v>3557223.320000004</v>
      </c>
      <c r="F328" s="581">
        <v>30000</v>
      </c>
      <c r="G328" s="581"/>
      <c r="H328" s="581">
        <f t="shared" si="101"/>
        <v>3587223.320000004</v>
      </c>
      <c r="I328" s="581">
        <f t="shared" si="102"/>
        <v>7114446.640000008</v>
      </c>
      <c r="J328" s="581">
        <f t="shared" si="103"/>
        <v>60000</v>
      </c>
      <c r="K328" s="581">
        <f t="shared" si="104"/>
        <v>0</v>
      </c>
      <c r="L328" s="581">
        <f t="shared" si="105"/>
        <v>7174446.640000008</v>
      </c>
    </row>
    <row r="329" spans="1:12" x14ac:dyDescent="0.45">
      <c r="A329" s="579"/>
      <c r="B329" s="579"/>
      <c r="C329" s="580" t="s">
        <v>343</v>
      </c>
      <c r="D329" s="581">
        <v>1</v>
      </c>
      <c r="E329" s="581">
        <v>3653300.8033333318</v>
      </c>
      <c r="F329" s="581">
        <v>30000</v>
      </c>
      <c r="G329" s="581"/>
      <c r="H329" s="581">
        <f t="shared" si="101"/>
        <v>3683300.8033333318</v>
      </c>
      <c r="I329" s="581">
        <f t="shared" si="102"/>
        <v>3653300.8033333318</v>
      </c>
      <c r="J329" s="581">
        <f t="shared" si="103"/>
        <v>30000</v>
      </c>
      <c r="K329" s="581">
        <f t="shared" si="104"/>
        <v>0</v>
      </c>
      <c r="L329" s="581">
        <f t="shared" si="105"/>
        <v>3683300.8033333318</v>
      </c>
    </row>
    <row r="330" spans="1:12" x14ac:dyDescent="0.45">
      <c r="A330" s="579"/>
      <c r="B330" s="579"/>
      <c r="C330" s="580" t="s">
        <v>449</v>
      </c>
      <c r="D330" s="581">
        <v>2</v>
      </c>
      <c r="E330" s="581">
        <v>3143154.2633333281</v>
      </c>
      <c r="F330" s="581">
        <v>30000</v>
      </c>
      <c r="G330" s="581"/>
      <c r="H330" s="581">
        <f t="shared" si="101"/>
        <v>3173154.2633333281</v>
      </c>
      <c r="I330" s="581">
        <f t="shared" si="102"/>
        <v>6286308.5266666561</v>
      </c>
      <c r="J330" s="581">
        <f t="shared" si="103"/>
        <v>60000</v>
      </c>
      <c r="K330" s="581">
        <f t="shared" si="104"/>
        <v>0</v>
      </c>
      <c r="L330" s="581">
        <f t="shared" si="105"/>
        <v>6346308.5266666561</v>
      </c>
    </row>
    <row r="331" spans="1:12" x14ac:dyDescent="0.45">
      <c r="A331" s="579"/>
      <c r="B331" s="579"/>
      <c r="C331" s="580" t="s">
        <v>344</v>
      </c>
      <c r="D331" s="581">
        <v>5</v>
      </c>
      <c r="E331" s="581">
        <v>3246587.3066666638</v>
      </c>
      <c r="F331" s="581">
        <v>30000</v>
      </c>
      <c r="G331" s="581"/>
      <c r="H331" s="581">
        <f t="shared" si="101"/>
        <v>3276587.3066666638</v>
      </c>
      <c r="I331" s="581">
        <f t="shared" si="102"/>
        <v>16232936.53333332</v>
      </c>
      <c r="J331" s="581">
        <f t="shared" si="103"/>
        <v>150000</v>
      </c>
      <c r="K331" s="581">
        <f t="shared" si="104"/>
        <v>0</v>
      </c>
      <c r="L331" s="581">
        <f t="shared" si="105"/>
        <v>16382936.53333332</v>
      </c>
    </row>
    <row r="332" spans="1:12" x14ac:dyDescent="0.45">
      <c r="A332" s="579"/>
      <c r="B332" s="579"/>
      <c r="C332" s="580" t="s">
        <v>345</v>
      </c>
      <c r="D332" s="581">
        <v>2</v>
      </c>
      <c r="E332" s="581">
        <v>3349888.8833333398</v>
      </c>
      <c r="F332" s="581">
        <v>30000</v>
      </c>
      <c r="G332" s="581"/>
      <c r="H332" s="581">
        <f t="shared" si="101"/>
        <v>3379888.8833333398</v>
      </c>
      <c r="I332" s="581">
        <f t="shared" si="102"/>
        <v>6699777.7666666796</v>
      </c>
      <c r="J332" s="581">
        <f t="shared" si="103"/>
        <v>60000</v>
      </c>
      <c r="K332" s="581">
        <f t="shared" si="104"/>
        <v>0</v>
      </c>
      <c r="L332" s="581">
        <f t="shared" si="105"/>
        <v>6759777.7666666796</v>
      </c>
    </row>
    <row r="333" spans="1:12" x14ac:dyDescent="0.45">
      <c r="A333" s="579"/>
      <c r="B333" s="579"/>
      <c r="C333" s="580" t="s">
        <v>189</v>
      </c>
      <c r="D333" s="581">
        <v>4</v>
      </c>
      <c r="E333" s="581">
        <v>3556884.7933333321</v>
      </c>
      <c r="F333" s="581">
        <v>30000</v>
      </c>
      <c r="G333" s="581"/>
      <c r="H333" s="581">
        <f t="shared" si="101"/>
        <v>3586884.7933333321</v>
      </c>
      <c r="I333" s="581">
        <f t="shared" si="102"/>
        <v>14227539.173333328</v>
      </c>
      <c r="J333" s="581">
        <f t="shared" si="103"/>
        <v>120000</v>
      </c>
      <c r="K333" s="581">
        <f t="shared" si="104"/>
        <v>0</v>
      </c>
      <c r="L333" s="581">
        <f t="shared" si="105"/>
        <v>14347539.173333328</v>
      </c>
    </row>
    <row r="334" spans="1:12" x14ac:dyDescent="0.45">
      <c r="A334" s="579"/>
      <c r="B334" s="579"/>
      <c r="C334" s="580" t="s">
        <v>190</v>
      </c>
      <c r="D334" s="581">
        <v>4</v>
      </c>
      <c r="E334" s="581">
        <v>3600168.5499999961</v>
      </c>
      <c r="F334" s="581">
        <v>30000</v>
      </c>
      <c r="G334" s="581"/>
      <c r="H334" s="581">
        <f t="shared" si="101"/>
        <v>3630168.5499999961</v>
      </c>
      <c r="I334" s="581">
        <f t="shared" si="102"/>
        <v>14400674.199999984</v>
      </c>
      <c r="J334" s="581">
        <f t="shared" si="103"/>
        <v>120000</v>
      </c>
      <c r="K334" s="581">
        <f t="shared" si="104"/>
        <v>0</v>
      </c>
      <c r="L334" s="581">
        <f t="shared" si="105"/>
        <v>14520674.199999984</v>
      </c>
    </row>
    <row r="335" spans="1:12" x14ac:dyDescent="0.45">
      <c r="A335" s="579"/>
      <c r="B335" s="579"/>
      <c r="C335" s="580" t="s">
        <v>191</v>
      </c>
      <c r="D335" s="581">
        <v>3</v>
      </c>
      <c r="E335" s="581">
        <v>3763747.5933333365</v>
      </c>
      <c r="F335" s="581">
        <v>30000</v>
      </c>
      <c r="G335" s="581"/>
      <c r="H335" s="581">
        <f t="shared" si="101"/>
        <v>3793747.5933333365</v>
      </c>
      <c r="I335" s="581">
        <f t="shared" si="102"/>
        <v>11291242.780000009</v>
      </c>
      <c r="J335" s="581">
        <f t="shared" si="103"/>
        <v>90000</v>
      </c>
      <c r="K335" s="581">
        <f t="shared" si="104"/>
        <v>0</v>
      </c>
      <c r="L335" s="581">
        <f t="shared" si="105"/>
        <v>11381242.780000009</v>
      </c>
    </row>
    <row r="336" spans="1:12" x14ac:dyDescent="0.45">
      <c r="A336" s="579"/>
      <c r="B336" s="579"/>
      <c r="C336" s="580" t="s">
        <v>304</v>
      </c>
      <c r="D336" s="581">
        <v>4</v>
      </c>
      <c r="E336" s="581">
        <v>3970612.036666668</v>
      </c>
      <c r="F336" s="581">
        <v>30000</v>
      </c>
      <c r="G336" s="581"/>
      <c r="H336" s="581">
        <f t="shared" si="101"/>
        <v>4000612.036666668</v>
      </c>
      <c r="I336" s="581">
        <f t="shared" si="102"/>
        <v>15882448.146666672</v>
      </c>
      <c r="J336" s="581">
        <f t="shared" si="103"/>
        <v>120000</v>
      </c>
      <c r="K336" s="581">
        <f t="shared" si="104"/>
        <v>0</v>
      </c>
      <c r="L336" s="581">
        <f t="shared" si="105"/>
        <v>16002448.146666672</v>
      </c>
    </row>
    <row r="337" spans="1:12" x14ac:dyDescent="0.45">
      <c r="A337" s="579"/>
      <c r="B337" s="579"/>
      <c r="C337" s="583" t="s">
        <v>306</v>
      </c>
      <c r="D337" s="581">
        <v>1</v>
      </c>
      <c r="E337" s="581">
        <v>4131049.2249999959</v>
      </c>
      <c r="F337" s="581">
        <v>30000</v>
      </c>
      <c r="G337" s="581"/>
      <c r="H337" s="581">
        <f t="shared" si="101"/>
        <v>4161049.2249999959</v>
      </c>
      <c r="I337" s="581">
        <f t="shared" si="102"/>
        <v>4131049.2249999959</v>
      </c>
      <c r="J337" s="581">
        <f t="shared" si="103"/>
        <v>30000</v>
      </c>
      <c r="K337" s="581">
        <f t="shared" si="104"/>
        <v>0</v>
      </c>
      <c r="L337" s="581">
        <f t="shared" si="105"/>
        <v>4161049.2249999959</v>
      </c>
    </row>
    <row r="338" spans="1:12" x14ac:dyDescent="0.45">
      <c r="A338" s="579"/>
      <c r="B338" s="579"/>
      <c r="C338" s="583" t="s">
        <v>307</v>
      </c>
      <c r="D338" s="581">
        <v>13</v>
      </c>
      <c r="E338" s="581">
        <v>4207181.9399999995</v>
      </c>
      <c r="F338" s="581">
        <v>30000</v>
      </c>
      <c r="G338" s="581"/>
      <c r="H338" s="581">
        <f t="shared" si="101"/>
        <v>4237181.9399999995</v>
      </c>
      <c r="I338" s="581">
        <f t="shared" si="102"/>
        <v>54693365.219999991</v>
      </c>
      <c r="J338" s="581">
        <f t="shared" si="103"/>
        <v>390000</v>
      </c>
      <c r="K338" s="581">
        <f t="shared" si="104"/>
        <v>0</v>
      </c>
      <c r="L338" s="581">
        <f t="shared" si="105"/>
        <v>55083365.219999991</v>
      </c>
    </row>
    <row r="339" spans="1:12" x14ac:dyDescent="0.45">
      <c r="A339" s="579"/>
      <c r="B339" s="579"/>
      <c r="C339" s="583" t="s">
        <v>193</v>
      </c>
      <c r="D339" s="581">
        <v>8</v>
      </c>
      <c r="E339" s="581">
        <v>4418971.4250000007</v>
      </c>
      <c r="F339" s="581">
        <v>30000</v>
      </c>
      <c r="G339" s="581"/>
      <c r="H339" s="581">
        <f t="shared" si="101"/>
        <v>4448971.4250000007</v>
      </c>
      <c r="I339" s="581">
        <f t="shared" si="102"/>
        <v>35351771.400000006</v>
      </c>
      <c r="J339" s="581">
        <f t="shared" si="103"/>
        <v>240000</v>
      </c>
      <c r="K339" s="581">
        <f t="shared" si="104"/>
        <v>0</v>
      </c>
      <c r="L339" s="581">
        <f t="shared" si="105"/>
        <v>35591771.400000006</v>
      </c>
    </row>
    <row r="340" spans="1:12" x14ac:dyDescent="0.45">
      <c r="A340" s="579"/>
      <c r="B340" s="579"/>
      <c r="C340" s="583" t="s">
        <v>194</v>
      </c>
      <c r="D340" s="581">
        <v>2</v>
      </c>
      <c r="E340" s="581">
        <v>4562934.1400000043</v>
      </c>
      <c r="F340" s="581">
        <v>30000</v>
      </c>
      <c r="G340" s="581"/>
      <c r="H340" s="581">
        <f t="shared" si="101"/>
        <v>4592934.1400000043</v>
      </c>
      <c r="I340" s="581">
        <f t="shared" si="102"/>
        <v>9125868.2800000086</v>
      </c>
      <c r="J340" s="581">
        <f t="shared" si="103"/>
        <v>60000</v>
      </c>
      <c r="K340" s="581">
        <f t="shared" si="104"/>
        <v>0</v>
      </c>
      <c r="L340" s="581">
        <f t="shared" si="105"/>
        <v>9185868.2800000086</v>
      </c>
    </row>
    <row r="341" spans="1:12" x14ac:dyDescent="0.45">
      <c r="A341" s="579"/>
      <c r="B341" s="579"/>
      <c r="C341" s="583" t="s">
        <v>195</v>
      </c>
      <c r="D341" s="581">
        <v>5</v>
      </c>
      <c r="E341" s="581">
        <v>4706893.6250000037</v>
      </c>
      <c r="F341" s="581">
        <v>30000</v>
      </c>
      <c r="G341" s="581"/>
      <c r="H341" s="581">
        <f t="shared" si="101"/>
        <v>4736893.6250000037</v>
      </c>
      <c r="I341" s="581">
        <f t="shared" si="102"/>
        <v>23534468.125000019</v>
      </c>
      <c r="J341" s="581">
        <f t="shared" si="103"/>
        <v>150000</v>
      </c>
      <c r="K341" s="581">
        <f t="shared" si="104"/>
        <v>0</v>
      </c>
      <c r="L341" s="581">
        <f t="shared" si="105"/>
        <v>23684468.125000019</v>
      </c>
    </row>
    <row r="342" spans="1:12" x14ac:dyDescent="0.45">
      <c r="A342" s="579"/>
      <c r="B342" s="579"/>
      <c r="C342" s="583" t="s">
        <v>196</v>
      </c>
      <c r="D342" s="581">
        <v>2</v>
      </c>
      <c r="E342" s="581">
        <v>4850857.9550000038</v>
      </c>
      <c r="F342" s="581">
        <v>30000</v>
      </c>
      <c r="G342" s="581"/>
      <c r="H342" s="581">
        <f t="shared" si="101"/>
        <v>4880857.9550000038</v>
      </c>
      <c r="I342" s="581">
        <f t="shared" si="102"/>
        <v>9701715.9100000076</v>
      </c>
      <c r="J342" s="581">
        <f t="shared" si="103"/>
        <v>60000</v>
      </c>
      <c r="K342" s="581">
        <f t="shared" si="104"/>
        <v>0</v>
      </c>
      <c r="L342" s="581">
        <f t="shared" si="105"/>
        <v>9761715.9100000076</v>
      </c>
    </row>
    <row r="343" spans="1:12" x14ac:dyDescent="0.45">
      <c r="A343" s="579"/>
      <c r="B343" s="579"/>
      <c r="C343" s="583" t="s">
        <v>197</v>
      </c>
      <c r="D343" s="581">
        <v>5</v>
      </c>
      <c r="E343" s="581">
        <v>5014518.8249999993</v>
      </c>
      <c r="F343" s="581">
        <v>30000</v>
      </c>
      <c r="G343" s="581"/>
      <c r="H343" s="581">
        <f t="shared" si="101"/>
        <v>5044518.8249999993</v>
      </c>
      <c r="I343" s="581">
        <f t="shared" si="102"/>
        <v>25072594.124999996</v>
      </c>
      <c r="J343" s="581">
        <f t="shared" si="103"/>
        <v>150000</v>
      </c>
      <c r="K343" s="581">
        <f t="shared" si="104"/>
        <v>0</v>
      </c>
      <c r="L343" s="581">
        <f t="shared" si="105"/>
        <v>25222594.124999996</v>
      </c>
    </row>
    <row r="344" spans="1:12" x14ac:dyDescent="0.45">
      <c r="A344" s="579"/>
      <c r="B344" s="579"/>
      <c r="C344" s="583" t="s">
        <v>347</v>
      </c>
      <c r="D344" s="581">
        <v>2</v>
      </c>
      <c r="E344" s="581">
        <v>4841820.4149999963</v>
      </c>
      <c r="F344" s="581">
        <v>30000</v>
      </c>
      <c r="G344" s="581"/>
      <c r="H344" s="581">
        <f t="shared" si="101"/>
        <v>4871820.4149999963</v>
      </c>
      <c r="I344" s="581">
        <f t="shared" si="102"/>
        <v>9683640.8299999926</v>
      </c>
      <c r="J344" s="581">
        <f t="shared" si="103"/>
        <v>60000</v>
      </c>
      <c r="K344" s="581">
        <f t="shared" si="104"/>
        <v>0</v>
      </c>
      <c r="L344" s="581">
        <f t="shared" si="105"/>
        <v>9743640.8299999926</v>
      </c>
    </row>
    <row r="345" spans="1:12" x14ac:dyDescent="0.45">
      <c r="A345" s="579"/>
      <c r="B345" s="579"/>
      <c r="C345" s="583" t="s">
        <v>308</v>
      </c>
      <c r="D345" s="581">
        <v>2</v>
      </c>
      <c r="E345" s="581">
        <v>5015013.0149999997</v>
      </c>
      <c r="F345" s="581">
        <v>30000</v>
      </c>
      <c r="G345" s="581"/>
      <c r="H345" s="581">
        <f t="shared" si="101"/>
        <v>5045013.0149999997</v>
      </c>
      <c r="I345" s="581">
        <f t="shared" si="102"/>
        <v>10030026.029999999</v>
      </c>
      <c r="J345" s="581">
        <f t="shared" si="103"/>
        <v>60000</v>
      </c>
      <c r="K345" s="581">
        <f t="shared" si="104"/>
        <v>0</v>
      </c>
      <c r="L345" s="581">
        <f t="shared" si="105"/>
        <v>10090026.029999999</v>
      </c>
    </row>
    <row r="346" spans="1:12" x14ac:dyDescent="0.45">
      <c r="A346" s="579"/>
      <c r="B346" s="579"/>
      <c r="C346" s="583" t="s">
        <v>198</v>
      </c>
      <c r="D346" s="581">
        <v>8</v>
      </c>
      <c r="E346" s="581">
        <v>5187722.7299999995</v>
      </c>
      <c r="F346" s="581">
        <v>30000</v>
      </c>
      <c r="G346" s="581"/>
      <c r="H346" s="581">
        <f t="shared" si="101"/>
        <v>5217722.7299999995</v>
      </c>
      <c r="I346" s="581">
        <f t="shared" si="102"/>
        <v>41501781.839999996</v>
      </c>
      <c r="J346" s="581">
        <f t="shared" si="103"/>
        <v>240000</v>
      </c>
      <c r="K346" s="581">
        <f t="shared" si="104"/>
        <v>0</v>
      </c>
      <c r="L346" s="581">
        <f t="shared" si="105"/>
        <v>41741781.839999996</v>
      </c>
    </row>
    <row r="347" spans="1:12" x14ac:dyDescent="0.45">
      <c r="A347" s="579"/>
      <c r="B347" s="579"/>
      <c r="C347" s="583" t="s">
        <v>199</v>
      </c>
      <c r="D347" s="581">
        <v>6</v>
      </c>
      <c r="E347" s="581">
        <v>5360868.4950000001</v>
      </c>
      <c r="F347" s="581">
        <v>30000</v>
      </c>
      <c r="G347" s="581"/>
      <c r="H347" s="581">
        <f t="shared" si="101"/>
        <v>5390868.4950000001</v>
      </c>
      <c r="I347" s="581">
        <f t="shared" si="102"/>
        <v>32165210.969999999</v>
      </c>
      <c r="J347" s="581">
        <f t="shared" si="103"/>
        <v>180000</v>
      </c>
      <c r="K347" s="581">
        <f t="shared" si="104"/>
        <v>0</v>
      </c>
      <c r="L347" s="581">
        <f t="shared" si="105"/>
        <v>32345210.969999999</v>
      </c>
    </row>
    <row r="348" spans="1:12" x14ac:dyDescent="0.45">
      <c r="A348" s="579"/>
      <c r="B348" s="579"/>
      <c r="C348" s="583" t="s">
        <v>348</v>
      </c>
      <c r="D348" s="581">
        <v>1</v>
      </c>
      <c r="E348" s="581">
        <v>5533883.4450000003</v>
      </c>
      <c r="F348" s="581">
        <v>30000</v>
      </c>
      <c r="G348" s="581"/>
      <c r="H348" s="581">
        <f t="shared" si="101"/>
        <v>5563883.4450000003</v>
      </c>
      <c r="I348" s="581">
        <f t="shared" si="102"/>
        <v>5533883.4450000003</v>
      </c>
      <c r="J348" s="581">
        <f t="shared" si="103"/>
        <v>30000</v>
      </c>
      <c r="K348" s="581">
        <f t="shared" si="104"/>
        <v>0</v>
      </c>
      <c r="L348" s="581">
        <f t="shared" si="105"/>
        <v>5563883.4450000003</v>
      </c>
    </row>
    <row r="349" spans="1:12" x14ac:dyDescent="0.45">
      <c r="A349" s="579"/>
      <c r="B349" s="579"/>
      <c r="C349" s="583" t="s">
        <v>309</v>
      </c>
      <c r="D349" s="581">
        <v>1</v>
      </c>
      <c r="E349" s="581">
        <v>8506866.6500000041</v>
      </c>
      <c r="F349" s="581">
        <v>30000</v>
      </c>
      <c r="G349" s="581"/>
      <c r="H349" s="581">
        <f t="shared" si="101"/>
        <v>8536866.6500000041</v>
      </c>
      <c r="I349" s="581">
        <f t="shared" si="102"/>
        <v>8506866.6500000041</v>
      </c>
      <c r="J349" s="581">
        <f t="shared" si="103"/>
        <v>30000</v>
      </c>
      <c r="K349" s="581">
        <f t="shared" si="104"/>
        <v>0</v>
      </c>
      <c r="L349" s="581">
        <f t="shared" si="105"/>
        <v>8536866.6500000041</v>
      </c>
    </row>
    <row r="350" spans="1:12" x14ac:dyDescent="0.45">
      <c r="A350" s="579"/>
      <c r="B350" s="579"/>
      <c r="C350" s="583" t="s">
        <v>351</v>
      </c>
      <c r="D350" s="581">
        <v>1</v>
      </c>
      <c r="E350" s="581">
        <v>10146246.123333337</v>
      </c>
      <c r="F350" s="581">
        <v>30000</v>
      </c>
      <c r="G350" s="581"/>
      <c r="H350" s="581">
        <f t="shared" si="101"/>
        <v>10176246.123333337</v>
      </c>
      <c r="I350" s="581">
        <f t="shared" si="102"/>
        <v>10146246.123333337</v>
      </c>
      <c r="J350" s="581">
        <f t="shared" si="103"/>
        <v>30000</v>
      </c>
      <c r="K350" s="581">
        <f t="shared" si="104"/>
        <v>0</v>
      </c>
      <c r="L350" s="581">
        <f t="shared" si="105"/>
        <v>10176246.123333337</v>
      </c>
    </row>
    <row r="351" spans="1:12" x14ac:dyDescent="0.45">
      <c r="A351" s="579"/>
      <c r="B351" s="579"/>
      <c r="C351" s="583" t="s">
        <v>352</v>
      </c>
      <c r="D351" s="581">
        <v>1</v>
      </c>
      <c r="E351" s="581">
        <v>10449115.112916673</v>
      </c>
      <c r="F351" s="581">
        <v>30000</v>
      </c>
      <c r="G351" s="581"/>
      <c r="H351" s="581">
        <f t="shared" si="101"/>
        <v>10479115.112916673</v>
      </c>
      <c r="I351" s="581">
        <f t="shared" si="102"/>
        <v>10449115.112916673</v>
      </c>
      <c r="J351" s="581">
        <f t="shared" si="103"/>
        <v>30000</v>
      </c>
      <c r="K351" s="581">
        <f t="shared" si="104"/>
        <v>0</v>
      </c>
      <c r="L351" s="581">
        <f t="shared" si="105"/>
        <v>10479115.112916673</v>
      </c>
    </row>
    <row r="352" spans="1:12" x14ac:dyDescent="0.45">
      <c r="A352" s="579"/>
      <c r="B352" s="582" t="s">
        <v>201</v>
      </c>
      <c r="C352" s="580" t="s">
        <v>202</v>
      </c>
      <c r="D352" s="575">
        <f>SUM(D293:D351)</f>
        <v>205</v>
      </c>
      <c r="E352" s="575">
        <f>SUM(E293:E351)</f>
        <v>207192210.61624995</v>
      </c>
      <c r="F352" s="575">
        <f>SUM(F293:F351)</f>
        <v>1770000</v>
      </c>
      <c r="G352" s="575"/>
      <c r="H352" s="575">
        <f>SUM(H293:H351)</f>
        <v>208962210.61624998</v>
      </c>
      <c r="I352" s="575">
        <f>SUM(I293:I351)</f>
        <v>695882955.56025004</v>
      </c>
      <c r="J352" s="575">
        <f>SUM(J293:J351)</f>
        <v>6150000</v>
      </c>
      <c r="K352" s="575">
        <f>SUM(K293:K351)</f>
        <v>0</v>
      </c>
      <c r="L352" s="575">
        <f>SUM(L293:L351)</f>
        <v>702032955.56025004</v>
      </c>
    </row>
    <row r="353" spans="1:12" x14ac:dyDescent="0.45">
      <c r="A353" s="579"/>
      <c r="B353" s="579"/>
      <c r="C353" s="579"/>
      <c r="D353" s="581"/>
      <c r="E353" s="581"/>
      <c r="F353" s="581"/>
      <c r="G353" s="581"/>
      <c r="H353" s="581"/>
      <c r="I353" s="581"/>
      <c r="J353" s="581"/>
      <c r="K353" s="581"/>
      <c r="L353" s="581"/>
    </row>
    <row r="354" spans="1:12" x14ac:dyDescent="0.45">
      <c r="A354" s="579"/>
      <c r="B354" s="579" t="s">
        <v>370</v>
      </c>
      <c r="C354" s="508" t="s">
        <v>1454</v>
      </c>
      <c r="D354" s="111">
        <v>1</v>
      </c>
      <c r="E354" s="111">
        <v>1337225</v>
      </c>
      <c r="F354" s="111">
        <v>401168</v>
      </c>
      <c r="G354" s="111">
        <v>18268611</v>
      </c>
      <c r="H354" s="581"/>
      <c r="I354" s="581">
        <f t="shared" ref="I354:I364" si="106">D354*E354</f>
        <v>1337225</v>
      </c>
      <c r="J354" s="581">
        <f t="shared" ref="J354:J364" si="107">D354*F354</f>
        <v>401168</v>
      </c>
      <c r="K354" s="581">
        <f t="shared" ref="K354:K364" si="108">D354*G354</f>
        <v>18268611</v>
      </c>
      <c r="L354" s="581">
        <f t="shared" ref="L354:L364" si="109">D354*H354</f>
        <v>0</v>
      </c>
    </row>
    <row r="355" spans="1:12" ht="37" x14ac:dyDescent="0.45">
      <c r="A355" s="579"/>
      <c r="B355" s="579" t="s">
        <v>311</v>
      </c>
      <c r="C355" s="508" t="s">
        <v>1455</v>
      </c>
      <c r="D355" s="111">
        <v>2</v>
      </c>
      <c r="E355" s="111">
        <v>1247870</v>
      </c>
      <c r="F355" s="111">
        <v>374361</v>
      </c>
      <c r="G355" s="111">
        <v>7487220</v>
      </c>
      <c r="H355" s="581"/>
      <c r="I355" s="581">
        <f t="shared" si="106"/>
        <v>2495740</v>
      </c>
      <c r="J355" s="581">
        <f t="shared" si="107"/>
        <v>748722</v>
      </c>
      <c r="K355" s="581">
        <f t="shared" si="108"/>
        <v>14974440</v>
      </c>
      <c r="L355" s="581">
        <f t="shared" si="109"/>
        <v>0</v>
      </c>
    </row>
    <row r="356" spans="1:12" x14ac:dyDescent="0.45">
      <c r="A356" s="579"/>
      <c r="B356" s="579"/>
      <c r="C356" s="584" t="s">
        <v>1456</v>
      </c>
      <c r="D356" s="581">
        <v>3</v>
      </c>
      <c r="E356" s="111">
        <v>1247870.04</v>
      </c>
      <c r="F356" s="581">
        <v>374361</v>
      </c>
      <c r="G356" s="581">
        <v>7487220</v>
      </c>
      <c r="H356" s="581">
        <f t="shared" ref="H356:H364" si="110">SUM(E356:G356)</f>
        <v>9109451.0399999991</v>
      </c>
      <c r="I356" s="581">
        <f t="shared" si="106"/>
        <v>3743610.12</v>
      </c>
      <c r="J356" s="581">
        <f t="shared" si="107"/>
        <v>1123083</v>
      </c>
      <c r="K356" s="581">
        <f t="shared" si="108"/>
        <v>22461660</v>
      </c>
      <c r="L356" s="581">
        <f t="shared" si="109"/>
        <v>27328353.119999997</v>
      </c>
    </row>
    <row r="357" spans="1:12" x14ac:dyDescent="0.45">
      <c r="A357" s="579"/>
      <c r="B357" s="579"/>
      <c r="C357" s="584" t="s">
        <v>554</v>
      </c>
      <c r="D357" s="581">
        <v>4</v>
      </c>
      <c r="E357" s="111">
        <v>1337225</v>
      </c>
      <c r="F357" s="581"/>
      <c r="G357" s="581">
        <v>10157019</v>
      </c>
      <c r="H357" s="581">
        <f t="shared" si="110"/>
        <v>11494244</v>
      </c>
      <c r="I357" s="581">
        <f t="shared" si="106"/>
        <v>5348900</v>
      </c>
      <c r="J357" s="581">
        <f t="shared" si="107"/>
        <v>0</v>
      </c>
      <c r="K357" s="581">
        <f t="shared" si="108"/>
        <v>40628076</v>
      </c>
      <c r="L357" s="581">
        <f t="shared" si="109"/>
        <v>45976976</v>
      </c>
    </row>
    <row r="358" spans="1:12" x14ac:dyDescent="0.45">
      <c r="A358" s="579"/>
      <c r="B358" s="579"/>
      <c r="C358" s="584" t="s">
        <v>1457</v>
      </c>
      <c r="D358" s="581">
        <v>1</v>
      </c>
      <c r="E358" s="111">
        <v>1639675</v>
      </c>
      <c r="F358" s="581"/>
      <c r="G358" s="581">
        <v>5903550</v>
      </c>
      <c r="H358" s="581">
        <f t="shared" si="110"/>
        <v>7543225</v>
      </c>
      <c r="I358" s="581">
        <f t="shared" si="106"/>
        <v>1639675</v>
      </c>
      <c r="J358" s="581">
        <f t="shared" si="107"/>
        <v>0</v>
      </c>
      <c r="K358" s="581">
        <f t="shared" si="108"/>
        <v>5903550</v>
      </c>
      <c r="L358" s="581">
        <f t="shared" si="109"/>
        <v>7543225</v>
      </c>
    </row>
    <row r="359" spans="1:12" x14ac:dyDescent="0.45">
      <c r="A359" s="579"/>
      <c r="B359" s="579"/>
      <c r="C359" s="584" t="s">
        <v>1458</v>
      </c>
      <c r="D359" s="581">
        <v>1</v>
      </c>
      <c r="E359" s="581">
        <v>1445985</v>
      </c>
      <c r="F359" s="581"/>
      <c r="G359" s="581">
        <v>5203550</v>
      </c>
      <c r="H359" s="581">
        <f t="shared" si="110"/>
        <v>6649535</v>
      </c>
      <c r="I359" s="581">
        <f t="shared" si="106"/>
        <v>1445985</v>
      </c>
      <c r="J359" s="581">
        <f t="shared" si="107"/>
        <v>0</v>
      </c>
      <c r="K359" s="581">
        <f t="shared" si="108"/>
        <v>5203550</v>
      </c>
      <c r="L359" s="581">
        <f t="shared" si="109"/>
        <v>6649535</v>
      </c>
    </row>
    <row r="360" spans="1:12" ht="37" x14ac:dyDescent="0.45">
      <c r="A360" s="579"/>
      <c r="B360" s="580"/>
      <c r="C360" s="585" t="s">
        <v>1459</v>
      </c>
      <c r="D360" s="581">
        <v>1</v>
      </c>
      <c r="E360" s="581">
        <v>1337225</v>
      </c>
      <c r="F360" s="581"/>
      <c r="G360" s="581">
        <v>12881455</v>
      </c>
      <c r="H360" s="581">
        <f t="shared" si="110"/>
        <v>14218680</v>
      </c>
      <c r="I360" s="581">
        <f t="shared" si="106"/>
        <v>1337225</v>
      </c>
      <c r="J360" s="581">
        <f t="shared" si="107"/>
        <v>0</v>
      </c>
      <c r="K360" s="581">
        <f t="shared" si="108"/>
        <v>12881455</v>
      </c>
      <c r="L360" s="581">
        <f t="shared" si="109"/>
        <v>14218680</v>
      </c>
    </row>
    <row r="361" spans="1:12" x14ac:dyDescent="0.45">
      <c r="A361" s="579"/>
      <c r="B361" s="579"/>
      <c r="C361" s="584" t="s">
        <v>1460</v>
      </c>
      <c r="D361" s="581">
        <v>24</v>
      </c>
      <c r="E361" s="581">
        <v>2708561</v>
      </c>
      <c r="F361" s="581">
        <v>30000</v>
      </c>
      <c r="G361" s="581"/>
      <c r="H361" s="581">
        <f t="shared" si="110"/>
        <v>2738561</v>
      </c>
      <c r="I361" s="581">
        <f t="shared" si="106"/>
        <v>65005464</v>
      </c>
      <c r="J361" s="581">
        <f t="shared" si="107"/>
        <v>720000</v>
      </c>
      <c r="K361" s="581">
        <f t="shared" si="108"/>
        <v>0</v>
      </c>
      <c r="L361" s="581">
        <f t="shared" si="109"/>
        <v>65725464</v>
      </c>
    </row>
    <row r="362" spans="1:12" x14ac:dyDescent="0.45">
      <c r="A362" s="579"/>
      <c r="B362" s="579"/>
      <c r="C362" s="584" t="s">
        <v>1461</v>
      </c>
      <c r="D362" s="581">
        <v>24</v>
      </c>
      <c r="E362" s="581">
        <v>2992060</v>
      </c>
      <c r="F362" s="581">
        <v>30000</v>
      </c>
      <c r="G362" s="581"/>
      <c r="H362" s="581">
        <f t="shared" si="110"/>
        <v>3022060</v>
      </c>
      <c r="I362" s="581">
        <f t="shared" si="106"/>
        <v>71809440</v>
      </c>
      <c r="J362" s="581">
        <f t="shared" si="107"/>
        <v>720000</v>
      </c>
      <c r="K362" s="581">
        <f t="shared" si="108"/>
        <v>0</v>
      </c>
      <c r="L362" s="581">
        <f t="shared" si="109"/>
        <v>72529440</v>
      </c>
    </row>
    <row r="363" spans="1:12" x14ac:dyDescent="0.45">
      <c r="A363" s="579"/>
      <c r="B363" s="579"/>
      <c r="C363" s="584" t="s">
        <v>1462</v>
      </c>
      <c r="D363" s="581">
        <v>22</v>
      </c>
      <c r="E363" s="581">
        <v>1337225</v>
      </c>
      <c r="F363" s="581"/>
      <c r="G363" s="581">
        <v>17718231</v>
      </c>
      <c r="H363" s="581">
        <f t="shared" si="110"/>
        <v>19055456</v>
      </c>
      <c r="I363" s="581">
        <f t="shared" si="106"/>
        <v>29418950</v>
      </c>
      <c r="J363" s="581">
        <f t="shared" si="107"/>
        <v>0</v>
      </c>
      <c r="K363" s="581">
        <f t="shared" si="108"/>
        <v>389801082</v>
      </c>
      <c r="L363" s="581">
        <f t="shared" si="109"/>
        <v>419220032</v>
      </c>
    </row>
    <row r="364" spans="1:12" x14ac:dyDescent="0.45">
      <c r="A364" s="579"/>
      <c r="B364" s="579"/>
      <c r="C364" s="584" t="s">
        <v>1463</v>
      </c>
      <c r="D364" s="581">
        <v>60</v>
      </c>
      <c r="E364" s="581"/>
      <c r="F364" s="581"/>
      <c r="G364" s="581"/>
      <c r="H364" s="581">
        <f t="shared" si="110"/>
        <v>0</v>
      </c>
      <c r="I364" s="581">
        <f t="shared" si="106"/>
        <v>0</v>
      </c>
      <c r="J364" s="581">
        <f t="shared" si="107"/>
        <v>0</v>
      </c>
      <c r="K364" s="581">
        <f t="shared" si="108"/>
        <v>0</v>
      </c>
      <c r="L364" s="581">
        <f t="shared" si="109"/>
        <v>0</v>
      </c>
    </row>
    <row r="365" spans="1:12" x14ac:dyDescent="0.45">
      <c r="A365" s="579"/>
      <c r="B365" s="586" t="s">
        <v>201</v>
      </c>
      <c r="C365" s="587"/>
      <c r="D365" s="575">
        <f t="shared" ref="D365:L365" si="111">SUM(D354:D364)</f>
        <v>143</v>
      </c>
      <c r="E365" s="575">
        <f t="shared" si="111"/>
        <v>16630921.039999999</v>
      </c>
      <c r="F365" s="575">
        <f t="shared" si="111"/>
        <v>1209890</v>
      </c>
      <c r="G365" s="575">
        <f t="shared" si="111"/>
        <v>85106856</v>
      </c>
      <c r="H365" s="575">
        <f t="shared" si="111"/>
        <v>73831212.039999992</v>
      </c>
      <c r="I365" s="575">
        <f t="shared" si="111"/>
        <v>183582214.12</v>
      </c>
      <c r="J365" s="575">
        <f t="shared" si="111"/>
        <v>3712973</v>
      </c>
      <c r="K365" s="575">
        <f t="shared" si="111"/>
        <v>510122424</v>
      </c>
      <c r="L365" s="575">
        <f t="shared" si="111"/>
        <v>659191705.12</v>
      </c>
    </row>
    <row r="366" spans="1:12" x14ac:dyDescent="0.45">
      <c r="A366" s="579"/>
      <c r="B366" s="579"/>
      <c r="C366" s="584"/>
      <c r="D366" s="581"/>
      <c r="E366" s="581"/>
      <c r="F366" s="581"/>
      <c r="G366" s="581"/>
      <c r="H366" s="581"/>
      <c r="I366" s="581"/>
      <c r="J366" s="581"/>
      <c r="K366" s="581"/>
      <c r="L366" s="581"/>
    </row>
    <row r="367" spans="1:12" x14ac:dyDescent="0.45">
      <c r="A367" s="586" t="s">
        <v>204</v>
      </c>
      <c r="B367" s="579"/>
      <c r="C367" s="579"/>
      <c r="D367" s="114">
        <f>D352+D365</f>
        <v>348</v>
      </c>
      <c r="E367" s="115">
        <f t="shared" ref="E367:L367" si="112">SUM(E352:E363)</f>
        <v>223823131.65624994</v>
      </c>
      <c r="F367" s="115">
        <f t="shared" si="112"/>
        <v>2979890</v>
      </c>
      <c r="G367" s="115">
        <f t="shared" si="112"/>
        <v>85106856</v>
      </c>
      <c r="H367" s="115">
        <f t="shared" si="112"/>
        <v>282793422.65625</v>
      </c>
      <c r="I367" s="115">
        <f t="shared" si="112"/>
        <v>879465169.68025005</v>
      </c>
      <c r="J367" s="115">
        <f t="shared" si="112"/>
        <v>9862973</v>
      </c>
      <c r="K367" s="115">
        <f t="shared" si="112"/>
        <v>510122424</v>
      </c>
      <c r="L367" s="115">
        <f t="shared" si="112"/>
        <v>1361224660.6802502</v>
      </c>
    </row>
    <row r="370" spans="1:12" x14ac:dyDescent="0.45">
      <c r="A370" s="938" t="s">
        <v>0</v>
      </c>
      <c r="B370" s="938"/>
      <c r="C370" s="938"/>
      <c r="D370" s="938"/>
      <c r="E370" s="938"/>
      <c r="F370" s="938"/>
      <c r="G370" s="938"/>
      <c r="H370" s="938"/>
      <c r="I370" s="938"/>
      <c r="J370" s="938"/>
      <c r="K370" s="938"/>
      <c r="L370" s="938"/>
    </row>
    <row r="371" spans="1:12" x14ac:dyDescent="0.45">
      <c r="A371" s="939" t="s">
        <v>89</v>
      </c>
      <c r="B371" s="939"/>
      <c r="C371" s="939"/>
      <c r="D371" s="939"/>
      <c r="E371" s="939"/>
      <c r="F371" s="939"/>
      <c r="G371" s="939"/>
      <c r="H371" s="939"/>
      <c r="I371" s="939"/>
      <c r="J371" s="939"/>
      <c r="K371" s="939"/>
      <c r="L371" s="939"/>
    </row>
    <row r="372" spans="1:12" x14ac:dyDescent="0.45">
      <c r="A372" s="939" t="s">
        <v>90</v>
      </c>
      <c r="B372" s="940"/>
      <c r="C372" s="940"/>
      <c r="D372" s="940"/>
      <c r="E372" s="940"/>
      <c r="F372" s="940"/>
      <c r="G372" s="940"/>
      <c r="H372" s="940"/>
      <c r="I372" s="940"/>
      <c r="J372" s="940"/>
      <c r="K372" s="940"/>
      <c r="L372" s="940"/>
    </row>
    <row r="373" spans="1:12" x14ac:dyDescent="0.45">
      <c r="A373" s="941" t="s">
        <v>1464</v>
      </c>
      <c r="B373" s="941"/>
      <c r="C373" s="941"/>
      <c r="D373" s="941"/>
      <c r="E373" s="941"/>
      <c r="F373" s="941"/>
      <c r="G373" s="941"/>
      <c r="H373" s="941"/>
      <c r="I373" s="941"/>
      <c r="J373" s="941"/>
      <c r="K373" s="941"/>
      <c r="L373" s="941"/>
    </row>
    <row r="374" spans="1:12" ht="55.5" x14ac:dyDescent="0.45">
      <c r="A374" s="899" t="s">
        <v>91</v>
      </c>
      <c r="B374" s="900"/>
      <c r="C374" s="899" t="s">
        <v>92</v>
      </c>
      <c r="D374" s="899" t="s">
        <v>93</v>
      </c>
      <c r="E374" s="914" t="s">
        <v>94</v>
      </c>
      <c r="F374" s="914" t="s">
        <v>95</v>
      </c>
      <c r="G374" s="914" t="s">
        <v>96</v>
      </c>
      <c r="H374" s="914" t="s">
        <v>97</v>
      </c>
      <c r="I374" s="914" t="s">
        <v>98</v>
      </c>
      <c r="J374" s="914" t="s">
        <v>99</v>
      </c>
      <c r="K374" s="914" t="s">
        <v>100</v>
      </c>
      <c r="L374" s="915" t="s">
        <v>1465</v>
      </c>
    </row>
    <row r="375" spans="1:12" x14ac:dyDescent="0.45">
      <c r="A375" s="903"/>
      <c r="B375" s="903"/>
      <c r="C375" s="905" t="s">
        <v>128</v>
      </c>
      <c r="D375" s="906">
        <v>2</v>
      </c>
      <c r="E375" s="916">
        <v>1219977</v>
      </c>
      <c r="F375" s="916">
        <v>30000</v>
      </c>
      <c r="G375" s="916">
        <v>501992.16</v>
      </c>
      <c r="H375" s="916">
        <f t="shared" ref="H375:H414" si="113">SUM(E375:G375)</f>
        <v>1751969.16</v>
      </c>
      <c r="I375" s="916">
        <f t="shared" ref="I375:I414" si="114">D375*E375</f>
        <v>2439954</v>
      </c>
      <c r="J375" s="916">
        <f t="shared" ref="J375:J414" si="115">D375*F375</f>
        <v>60000</v>
      </c>
      <c r="K375" s="916">
        <f t="shared" ref="K375:K414" si="116">D375*G375</f>
        <v>1003984.32</v>
      </c>
      <c r="L375" s="916">
        <f t="shared" ref="L375:L414" si="117">D375*H375</f>
        <v>3503938.32</v>
      </c>
    </row>
    <row r="376" spans="1:12" x14ac:dyDescent="0.45">
      <c r="A376" s="903"/>
      <c r="B376" s="903"/>
      <c r="C376" s="905" t="s">
        <v>472</v>
      </c>
      <c r="D376" s="906">
        <v>1</v>
      </c>
      <c r="E376" s="916">
        <v>1320866.3999999999</v>
      </c>
      <c r="F376" s="916">
        <v>30000</v>
      </c>
      <c r="G376" s="916">
        <v>537303.24</v>
      </c>
      <c r="H376" s="916">
        <f t="shared" si="113"/>
        <v>1888169.64</v>
      </c>
      <c r="I376" s="916">
        <f t="shared" si="114"/>
        <v>1320866.3999999999</v>
      </c>
      <c r="J376" s="916">
        <f t="shared" si="115"/>
        <v>30000</v>
      </c>
      <c r="K376" s="916">
        <f t="shared" si="116"/>
        <v>537303.24</v>
      </c>
      <c r="L376" s="916">
        <f t="shared" si="117"/>
        <v>1888169.64</v>
      </c>
    </row>
    <row r="377" spans="1:12" x14ac:dyDescent="0.45">
      <c r="A377" s="903"/>
      <c r="B377" s="903"/>
      <c r="C377" s="905" t="s">
        <v>133</v>
      </c>
      <c r="D377" s="906">
        <v>2</v>
      </c>
      <c r="E377" s="916">
        <v>1479840.72</v>
      </c>
      <c r="F377" s="916">
        <v>30000</v>
      </c>
      <c r="G377" s="916">
        <v>517944.13</v>
      </c>
      <c r="H377" s="916">
        <f t="shared" si="113"/>
        <v>2027784.85</v>
      </c>
      <c r="I377" s="916">
        <f t="shared" si="114"/>
        <v>2959681.44</v>
      </c>
      <c r="J377" s="916">
        <f t="shared" si="115"/>
        <v>60000</v>
      </c>
      <c r="K377" s="916">
        <f t="shared" si="116"/>
        <v>1035888.26</v>
      </c>
      <c r="L377" s="916">
        <f t="shared" si="117"/>
        <v>4055569.7</v>
      </c>
    </row>
    <row r="378" spans="1:12" x14ac:dyDescent="0.45">
      <c r="A378" s="903"/>
      <c r="B378" s="903"/>
      <c r="C378" s="905" t="s">
        <v>298</v>
      </c>
      <c r="D378" s="906">
        <v>1</v>
      </c>
      <c r="E378" s="916">
        <v>1682980.08</v>
      </c>
      <c r="F378" s="916">
        <v>30000</v>
      </c>
      <c r="G378" s="916">
        <v>664043</v>
      </c>
      <c r="H378" s="916">
        <f t="shared" si="113"/>
        <v>2377023.08</v>
      </c>
      <c r="I378" s="916">
        <f t="shared" si="114"/>
        <v>1682980.08</v>
      </c>
      <c r="J378" s="916">
        <f t="shared" si="115"/>
        <v>30000</v>
      </c>
      <c r="K378" s="916">
        <f t="shared" si="116"/>
        <v>664043</v>
      </c>
      <c r="L378" s="916">
        <f t="shared" si="117"/>
        <v>2377023.08</v>
      </c>
    </row>
    <row r="379" spans="1:12" x14ac:dyDescent="0.45">
      <c r="A379" s="903"/>
      <c r="B379" s="903"/>
      <c r="C379" s="905" t="s">
        <v>143</v>
      </c>
      <c r="D379" s="906">
        <v>1</v>
      </c>
      <c r="E379" s="916">
        <v>1704060.24</v>
      </c>
      <c r="F379" s="916">
        <v>30000</v>
      </c>
      <c r="G379" s="916">
        <v>671421</v>
      </c>
      <c r="H379" s="916">
        <f t="shared" si="113"/>
        <v>2405481.2400000002</v>
      </c>
      <c r="I379" s="916">
        <f t="shared" si="114"/>
        <v>1704060.24</v>
      </c>
      <c r="J379" s="916">
        <f t="shared" si="115"/>
        <v>30000</v>
      </c>
      <c r="K379" s="916">
        <f t="shared" si="116"/>
        <v>671421</v>
      </c>
      <c r="L379" s="916">
        <f t="shared" si="117"/>
        <v>2405481.2400000002</v>
      </c>
    </row>
    <row r="380" spans="1:12" x14ac:dyDescent="0.45">
      <c r="A380" s="903"/>
      <c r="B380" s="903"/>
      <c r="C380" s="905" t="s">
        <v>403</v>
      </c>
      <c r="D380" s="906">
        <v>1</v>
      </c>
      <c r="E380" s="916">
        <v>1839210</v>
      </c>
      <c r="F380" s="916">
        <v>30000</v>
      </c>
      <c r="G380" s="916">
        <v>718723</v>
      </c>
      <c r="H380" s="916">
        <f t="shared" si="113"/>
        <v>2587933</v>
      </c>
      <c r="I380" s="916">
        <f t="shared" si="114"/>
        <v>1839210</v>
      </c>
      <c r="J380" s="916">
        <f t="shared" si="115"/>
        <v>30000</v>
      </c>
      <c r="K380" s="916">
        <f t="shared" si="116"/>
        <v>718723</v>
      </c>
      <c r="L380" s="916">
        <f t="shared" si="117"/>
        <v>2587933</v>
      </c>
    </row>
    <row r="381" spans="1:12" x14ac:dyDescent="0.45">
      <c r="A381" s="903"/>
      <c r="B381" s="903"/>
      <c r="C381" s="905" t="s">
        <v>147</v>
      </c>
      <c r="D381" s="906">
        <v>2</v>
      </c>
      <c r="E381" s="916">
        <v>1958987</v>
      </c>
      <c r="F381" s="916">
        <v>30000</v>
      </c>
      <c r="G381" s="916">
        <v>760645</v>
      </c>
      <c r="H381" s="916">
        <f t="shared" si="113"/>
        <v>2749632</v>
      </c>
      <c r="I381" s="916">
        <f t="shared" si="114"/>
        <v>3917974</v>
      </c>
      <c r="J381" s="916">
        <f t="shared" si="115"/>
        <v>60000</v>
      </c>
      <c r="K381" s="916">
        <f t="shared" si="116"/>
        <v>1521290</v>
      </c>
      <c r="L381" s="916">
        <f t="shared" si="117"/>
        <v>5499264</v>
      </c>
    </row>
    <row r="382" spans="1:12" x14ac:dyDescent="0.45">
      <c r="A382" s="903"/>
      <c r="B382" s="903"/>
      <c r="C382" s="905" t="s">
        <v>213</v>
      </c>
      <c r="D382" s="906">
        <v>2</v>
      </c>
      <c r="E382" s="916">
        <v>1890695</v>
      </c>
      <c r="F382" s="916">
        <v>30000</v>
      </c>
      <c r="G382" s="916">
        <v>761743</v>
      </c>
      <c r="H382" s="916">
        <f t="shared" si="113"/>
        <v>2682438</v>
      </c>
      <c r="I382" s="916">
        <f t="shared" si="114"/>
        <v>3781390</v>
      </c>
      <c r="J382" s="916">
        <f t="shared" si="115"/>
        <v>60000</v>
      </c>
      <c r="K382" s="916">
        <f t="shared" si="116"/>
        <v>1523486</v>
      </c>
      <c r="L382" s="916">
        <f t="shared" si="117"/>
        <v>5364876</v>
      </c>
    </row>
    <row r="383" spans="1:12" x14ac:dyDescent="0.45">
      <c r="A383" s="903"/>
      <c r="B383" s="903"/>
      <c r="C383" s="905" t="s">
        <v>243</v>
      </c>
      <c r="D383" s="906">
        <v>2</v>
      </c>
      <c r="E383" s="916">
        <v>1950722</v>
      </c>
      <c r="F383" s="916">
        <v>30000</v>
      </c>
      <c r="G383" s="916">
        <v>7827527</v>
      </c>
      <c r="H383" s="916">
        <f t="shared" si="113"/>
        <v>9808249</v>
      </c>
      <c r="I383" s="916">
        <f t="shared" si="114"/>
        <v>3901444</v>
      </c>
      <c r="J383" s="916">
        <f t="shared" si="115"/>
        <v>60000</v>
      </c>
      <c r="K383" s="916">
        <f t="shared" si="116"/>
        <v>15655054</v>
      </c>
      <c r="L383" s="916">
        <f t="shared" si="117"/>
        <v>19616498</v>
      </c>
    </row>
    <row r="384" spans="1:12" x14ac:dyDescent="0.45">
      <c r="A384" s="903"/>
      <c r="B384" s="903"/>
      <c r="C384" s="905" t="s">
        <v>244</v>
      </c>
      <c r="D384" s="906">
        <v>1</v>
      </c>
      <c r="E384" s="916">
        <v>2089596</v>
      </c>
      <c r="F384" s="916">
        <v>30000</v>
      </c>
      <c r="G384" s="916">
        <v>160946</v>
      </c>
      <c r="H384" s="916">
        <f t="shared" si="113"/>
        <v>2280542</v>
      </c>
      <c r="I384" s="916">
        <f t="shared" si="114"/>
        <v>2089596</v>
      </c>
      <c r="J384" s="916">
        <f t="shared" si="115"/>
        <v>30000</v>
      </c>
      <c r="K384" s="916">
        <f t="shared" si="116"/>
        <v>160946</v>
      </c>
      <c r="L384" s="916">
        <f t="shared" si="117"/>
        <v>2280542</v>
      </c>
    </row>
    <row r="385" spans="1:12" x14ac:dyDescent="0.45">
      <c r="A385" s="903"/>
      <c r="B385" s="903"/>
      <c r="C385" s="905" t="s">
        <v>154</v>
      </c>
      <c r="D385" s="906">
        <v>2</v>
      </c>
      <c r="E385" s="916">
        <v>2321089</v>
      </c>
      <c r="F385" s="916">
        <v>30000</v>
      </c>
      <c r="G385" s="916">
        <v>167698</v>
      </c>
      <c r="H385" s="916">
        <f t="shared" si="113"/>
        <v>2518787</v>
      </c>
      <c r="I385" s="916">
        <f t="shared" si="114"/>
        <v>4642178</v>
      </c>
      <c r="J385" s="916">
        <f t="shared" si="115"/>
        <v>60000</v>
      </c>
      <c r="K385" s="916">
        <f t="shared" si="116"/>
        <v>335396</v>
      </c>
      <c r="L385" s="916">
        <f t="shared" si="117"/>
        <v>5037574</v>
      </c>
    </row>
    <row r="386" spans="1:12" x14ac:dyDescent="0.45">
      <c r="A386" s="903"/>
      <c r="B386" s="903"/>
      <c r="C386" s="905" t="s">
        <v>162</v>
      </c>
      <c r="D386" s="906">
        <v>2</v>
      </c>
      <c r="E386" s="916">
        <v>2281428</v>
      </c>
      <c r="F386" s="916">
        <v>30000</v>
      </c>
      <c r="G386" s="916">
        <v>191541</v>
      </c>
      <c r="H386" s="916">
        <f t="shared" si="113"/>
        <v>2502969</v>
      </c>
      <c r="I386" s="916">
        <f t="shared" si="114"/>
        <v>4562856</v>
      </c>
      <c r="J386" s="916">
        <f t="shared" si="115"/>
        <v>60000</v>
      </c>
      <c r="K386" s="916">
        <f t="shared" si="116"/>
        <v>383082</v>
      </c>
      <c r="L386" s="916">
        <f t="shared" si="117"/>
        <v>5005938</v>
      </c>
    </row>
    <row r="387" spans="1:12" x14ac:dyDescent="0.45">
      <c r="A387" s="903"/>
      <c r="B387" s="903"/>
      <c r="C387" s="905" t="s">
        <v>245</v>
      </c>
      <c r="D387" s="906">
        <v>8</v>
      </c>
      <c r="E387" s="916">
        <v>2401564</v>
      </c>
      <c r="F387" s="916">
        <v>30000</v>
      </c>
      <c r="G387" s="916">
        <v>195045</v>
      </c>
      <c r="H387" s="916">
        <f t="shared" si="113"/>
        <v>2626609</v>
      </c>
      <c r="I387" s="916">
        <f t="shared" si="114"/>
        <v>19212512</v>
      </c>
      <c r="J387" s="916">
        <f t="shared" si="115"/>
        <v>240000</v>
      </c>
      <c r="K387" s="916">
        <f t="shared" si="116"/>
        <v>1560360</v>
      </c>
      <c r="L387" s="916">
        <f t="shared" si="117"/>
        <v>21012872</v>
      </c>
    </row>
    <row r="388" spans="1:12" x14ac:dyDescent="0.45">
      <c r="A388" s="903"/>
      <c r="B388" s="903"/>
      <c r="C388" s="905" t="s">
        <v>166</v>
      </c>
      <c r="D388" s="906">
        <v>1</v>
      </c>
      <c r="E388" s="916">
        <v>2285522</v>
      </c>
      <c r="F388" s="916">
        <v>30000</v>
      </c>
      <c r="G388" s="916">
        <v>191661</v>
      </c>
      <c r="H388" s="916">
        <f t="shared" si="113"/>
        <v>2507183</v>
      </c>
      <c r="I388" s="916">
        <f t="shared" si="114"/>
        <v>2285522</v>
      </c>
      <c r="J388" s="916">
        <f t="shared" si="115"/>
        <v>30000</v>
      </c>
      <c r="K388" s="916">
        <f t="shared" si="116"/>
        <v>191661</v>
      </c>
      <c r="L388" s="916">
        <f t="shared" si="117"/>
        <v>2507183</v>
      </c>
    </row>
    <row r="389" spans="1:12" x14ac:dyDescent="0.45">
      <c r="A389" s="903"/>
      <c r="B389" s="903"/>
      <c r="C389" s="905" t="s">
        <v>170</v>
      </c>
      <c r="D389" s="906">
        <v>7</v>
      </c>
      <c r="E389" s="916">
        <v>2477778</v>
      </c>
      <c r="F389" s="916">
        <v>30000</v>
      </c>
      <c r="G389" s="916">
        <v>197268</v>
      </c>
      <c r="H389" s="916">
        <f t="shared" si="113"/>
        <v>2705046</v>
      </c>
      <c r="I389" s="916">
        <f t="shared" si="114"/>
        <v>17344446</v>
      </c>
      <c r="J389" s="916">
        <f t="shared" si="115"/>
        <v>210000</v>
      </c>
      <c r="K389" s="916">
        <f t="shared" si="116"/>
        <v>1380876</v>
      </c>
      <c r="L389" s="916">
        <f t="shared" si="117"/>
        <v>18935322</v>
      </c>
    </row>
    <row r="390" spans="1:12" x14ac:dyDescent="0.45">
      <c r="A390" s="903"/>
      <c r="B390" s="903"/>
      <c r="C390" s="905" t="s">
        <v>172</v>
      </c>
      <c r="D390" s="906">
        <v>3</v>
      </c>
      <c r="E390" s="916">
        <v>2523351</v>
      </c>
      <c r="F390" s="916">
        <v>30000</v>
      </c>
      <c r="G390" s="916">
        <v>198597</v>
      </c>
      <c r="H390" s="916">
        <f t="shared" si="113"/>
        <v>2751948</v>
      </c>
      <c r="I390" s="916">
        <f t="shared" si="114"/>
        <v>7570053</v>
      </c>
      <c r="J390" s="916">
        <f t="shared" si="115"/>
        <v>90000</v>
      </c>
      <c r="K390" s="916">
        <f t="shared" si="116"/>
        <v>595791</v>
      </c>
      <c r="L390" s="916">
        <f t="shared" si="117"/>
        <v>8255844</v>
      </c>
    </row>
    <row r="391" spans="1:12" x14ac:dyDescent="0.45">
      <c r="A391" s="903"/>
      <c r="B391" s="903"/>
      <c r="C391" s="905" t="s">
        <v>178</v>
      </c>
      <c r="D391" s="906">
        <v>1</v>
      </c>
      <c r="E391" s="916">
        <v>2813350</v>
      </c>
      <c r="F391" s="916">
        <v>30000</v>
      </c>
      <c r="G391" s="916">
        <v>257055</v>
      </c>
      <c r="H391" s="916">
        <f t="shared" si="113"/>
        <v>3100405</v>
      </c>
      <c r="I391" s="916">
        <f t="shared" si="114"/>
        <v>2813350</v>
      </c>
      <c r="J391" s="916">
        <f t="shared" si="115"/>
        <v>30000</v>
      </c>
      <c r="K391" s="916">
        <f t="shared" si="116"/>
        <v>257055</v>
      </c>
      <c r="L391" s="916">
        <f t="shared" si="117"/>
        <v>3100405</v>
      </c>
    </row>
    <row r="392" spans="1:12" x14ac:dyDescent="0.45">
      <c r="A392" s="903"/>
      <c r="B392" s="903"/>
      <c r="C392" s="905" t="s">
        <v>179</v>
      </c>
      <c r="D392" s="906">
        <v>1</v>
      </c>
      <c r="E392" s="916">
        <v>2891131</v>
      </c>
      <c r="F392" s="916">
        <v>30000</v>
      </c>
      <c r="G392" s="916">
        <v>259323</v>
      </c>
      <c r="H392" s="916">
        <f t="shared" si="113"/>
        <v>3180454</v>
      </c>
      <c r="I392" s="916">
        <f t="shared" si="114"/>
        <v>2891131</v>
      </c>
      <c r="J392" s="916">
        <f t="shared" si="115"/>
        <v>30000</v>
      </c>
      <c r="K392" s="916">
        <f t="shared" si="116"/>
        <v>259323</v>
      </c>
      <c r="L392" s="916">
        <f t="shared" si="117"/>
        <v>3180454</v>
      </c>
    </row>
    <row r="393" spans="1:12" x14ac:dyDescent="0.45">
      <c r="A393" s="903"/>
      <c r="B393" s="903"/>
      <c r="C393" s="905" t="s">
        <v>180</v>
      </c>
      <c r="D393" s="906">
        <v>1</v>
      </c>
      <c r="E393" s="916">
        <v>2887154</v>
      </c>
      <c r="F393" s="916">
        <v>30000</v>
      </c>
      <c r="G393" s="916">
        <v>259207</v>
      </c>
      <c r="H393" s="916">
        <f t="shared" si="113"/>
        <v>3176361</v>
      </c>
      <c r="I393" s="916">
        <f t="shared" si="114"/>
        <v>2887154</v>
      </c>
      <c r="J393" s="916">
        <f t="shared" si="115"/>
        <v>30000</v>
      </c>
      <c r="K393" s="916">
        <f t="shared" si="116"/>
        <v>259207</v>
      </c>
      <c r="L393" s="916">
        <f t="shared" si="117"/>
        <v>3176361</v>
      </c>
    </row>
    <row r="394" spans="1:12" x14ac:dyDescent="0.45">
      <c r="A394" s="903"/>
      <c r="B394" s="903"/>
      <c r="C394" s="905" t="s">
        <v>181</v>
      </c>
      <c r="D394" s="906">
        <v>1</v>
      </c>
      <c r="E394" s="916">
        <v>3086033</v>
      </c>
      <c r="F394" s="916">
        <v>30000</v>
      </c>
      <c r="G394" s="916">
        <v>265008</v>
      </c>
      <c r="H394" s="916">
        <f t="shared" si="113"/>
        <v>3381041</v>
      </c>
      <c r="I394" s="916">
        <f t="shared" si="114"/>
        <v>3086033</v>
      </c>
      <c r="J394" s="916">
        <f t="shared" si="115"/>
        <v>30000</v>
      </c>
      <c r="K394" s="916">
        <f t="shared" si="116"/>
        <v>265008</v>
      </c>
      <c r="L394" s="916">
        <f t="shared" si="117"/>
        <v>3381041</v>
      </c>
    </row>
    <row r="395" spans="1:12" x14ac:dyDescent="0.45">
      <c r="A395" s="903"/>
      <c r="B395" s="903"/>
      <c r="C395" s="905" t="s">
        <v>338</v>
      </c>
      <c r="D395" s="906">
        <v>1</v>
      </c>
      <c r="E395" s="916">
        <v>3176910</v>
      </c>
      <c r="F395" s="916">
        <v>30000</v>
      </c>
      <c r="G395" s="916">
        <v>267658</v>
      </c>
      <c r="H395" s="916">
        <f t="shared" si="113"/>
        <v>3474568</v>
      </c>
      <c r="I395" s="916">
        <f t="shared" si="114"/>
        <v>3176910</v>
      </c>
      <c r="J395" s="916">
        <f t="shared" si="115"/>
        <v>30000</v>
      </c>
      <c r="K395" s="916">
        <f t="shared" si="116"/>
        <v>267658</v>
      </c>
      <c r="L395" s="916">
        <f t="shared" si="117"/>
        <v>3474568</v>
      </c>
    </row>
    <row r="396" spans="1:12" x14ac:dyDescent="0.45">
      <c r="A396" s="903"/>
      <c r="B396" s="903"/>
      <c r="C396" s="905" t="s">
        <v>320</v>
      </c>
      <c r="D396" s="906">
        <v>2</v>
      </c>
      <c r="E396" s="916">
        <v>3172913</v>
      </c>
      <c r="F396" s="916">
        <v>30000</v>
      </c>
      <c r="G396" s="916">
        <v>292543</v>
      </c>
      <c r="H396" s="916">
        <f t="shared" si="113"/>
        <v>3495456</v>
      </c>
      <c r="I396" s="916">
        <f t="shared" si="114"/>
        <v>6345826</v>
      </c>
      <c r="J396" s="916">
        <f t="shared" si="115"/>
        <v>60000</v>
      </c>
      <c r="K396" s="916"/>
      <c r="L396" s="916">
        <f t="shared" si="117"/>
        <v>6990912</v>
      </c>
    </row>
    <row r="397" spans="1:12" x14ac:dyDescent="0.45">
      <c r="A397" s="903"/>
      <c r="B397" s="903"/>
      <c r="C397" s="905" t="s">
        <v>187</v>
      </c>
      <c r="D397" s="906">
        <v>1</v>
      </c>
      <c r="E397" s="916">
        <v>3351921</v>
      </c>
      <c r="F397" s="916">
        <v>30000</v>
      </c>
      <c r="G397" s="916">
        <v>297764</v>
      </c>
      <c r="H397" s="916">
        <f t="shared" si="113"/>
        <v>3679685</v>
      </c>
      <c r="I397" s="916">
        <f t="shared" si="114"/>
        <v>3351921</v>
      </c>
      <c r="J397" s="916">
        <f t="shared" si="115"/>
        <v>30000</v>
      </c>
      <c r="K397" s="916">
        <f t="shared" si="116"/>
        <v>297764</v>
      </c>
      <c r="L397" s="916">
        <f t="shared" si="117"/>
        <v>3679685</v>
      </c>
    </row>
    <row r="398" spans="1:12" x14ac:dyDescent="0.45">
      <c r="A398" s="903"/>
      <c r="B398" s="903"/>
      <c r="C398" s="905" t="s">
        <v>341</v>
      </c>
      <c r="D398" s="906">
        <v>1</v>
      </c>
      <c r="E398" s="916">
        <v>3461145</v>
      </c>
      <c r="F398" s="916">
        <v>30000</v>
      </c>
      <c r="G398" s="916">
        <v>300950</v>
      </c>
      <c r="H398" s="916">
        <f t="shared" si="113"/>
        <v>3792095</v>
      </c>
      <c r="I398" s="916">
        <f t="shared" si="114"/>
        <v>3461145</v>
      </c>
      <c r="J398" s="916">
        <f t="shared" si="115"/>
        <v>30000</v>
      </c>
      <c r="K398" s="916">
        <f t="shared" si="116"/>
        <v>300950</v>
      </c>
      <c r="L398" s="916">
        <f t="shared" si="117"/>
        <v>3792095</v>
      </c>
    </row>
    <row r="399" spans="1:12" x14ac:dyDescent="0.45">
      <c r="A399" s="903"/>
      <c r="B399" s="903"/>
      <c r="C399" s="905" t="s">
        <v>190</v>
      </c>
      <c r="D399" s="906">
        <v>4</v>
      </c>
      <c r="E399" s="916">
        <v>3600168</v>
      </c>
      <c r="F399" s="916">
        <v>30000</v>
      </c>
      <c r="G399" s="916">
        <v>330004</v>
      </c>
      <c r="H399" s="916">
        <f t="shared" si="113"/>
        <v>3960172</v>
      </c>
      <c r="I399" s="916">
        <f t="shared" si="114"/>
        <v>14400672</v>
      </c>
      <c r="J399" s="916">
        <f t="shared" si="115"/>
        <v>120000</v>
      </c>
      <c r="K399" s="916">
        <f t="shared" si="116"/>
        <v>1320016</v>
      </c>
      <c r="L399" s="916">
        <f t="shared" si="117"/>
        <v>15840688</v>
      </c>
    </row>
    <row r="400" spans="1:12" x14ac:dyDescent="0.45">
      <c r="A400" s="903"/>
      <c r="B400" s="903"/>
      <c r="C400" s="905" t="s">
        <v>191</v>
      </c>
      <c r="D400" s="906">
        <v>1</v>
      </c>
      <c r="E400" s="916">
        <v>3763747</v>
      </c>
      <c r="F400" s="916">
        <v>30000</v>
      </c>
      <c r="G400" s="916">
        <v>334775</v>
      </c>
      <c r="H400" s="916">
        <f t="shared" si="113"/>
        <v>4128522</v>
      </c>
      <c r="I400" s="916">
        <f t="shared" si="114"/>
        <v>3763747</v>
      </c>
      <c r="J400" s="916">
        <f t="shared" si="115"/>
        <v>30000</v>
      </c>
      <c r="K400" s="916">
        <f t="shared" si="116"/>
        <v>334775</v>
      </c>
      <c r="L400" s="916">
        <f t="shared" si="117"/>
        <v>4128522</v>
      </c>
    </row>
    <row r="401" spans="1:12" x14ac:dyDescent="0.45">
      <c r="A401" s="903"/>
      <c r="B401" s="903"/>
      <c r="C401" s="905" t="s">
        <v>248</v>
      </c>
      <c r="D401" s="906"/>
      <c r="E401" s="916">
        <v>3867049</v>
      </c>
      <c r="F401" s="916">
        <v>30000</v>
      </c>
      <c r="G401" s="916">
        <v>337788</v>
      </c>
      <c r="H401" s="916">
        <f t="shared" si="113"/>
        <v>4234837</v>
      </c>
      <c r="I401" s="916">
        <f t="shared" si="114"/>
        <v>0</v>
      </c>
      <c r="J401" s="916">
        <f t="shared" si="115"/>
        <v>0</v>
      </c>
      <c r="K401" s="916">
        <f t="shared" si="116"/>
        <v>0</v>
      </c>
      <c r="L401" s="916">
        <f t="shared" si="117"/>
        <v>0</v>
      </c>
    </row>
    <row r="402" spans="1:12" x14ac:dyDescent="0.45">
      <c r="A402" s="903"/>
      <c r="B402" s="903"/>
      <c r="C402" s="905" t="s">
        <v>304</v>
      </c>
      <c r="D402" s="906">
        <v>1</v>
      </c>
      <c r="E402" s="916">
        <v>3970612</v>
      </c>
      <c r="F402" s="916">
        <v>30000</v>
      </c>
      <c r="G402" s="916">
        <v>340809</v>
      </c>
      <c r="H402" s="916">
        <f t="shared" si="113"/>
        <v>4341421</v>
      </c>
      <c r="I402" s="916">
        <f t="shared" si="114"/>
        <v>3970612</v>
      </c>
      <c r="J402" s="916">
        <f t="shared" si="115"/>
        <v>30000</v>
      </c>
      <c r="K402" s="916">
        <f t="shared" si="116"/>
        <v>340809</v>
      </c>
      <c r="L402" s="916">
        <f t="shared" si="117"/>
        <v>4341421</v>
      </c>
    </row>
    <row r="403" spans="1:12" x14ac:dyDescent="0.45">
      <c r="A403" s="903"/>
      <c r="B403" s="903"/>
      <c r="C403" s="902" t="s">
        <v>306</v>
      </c>
      <c r="D403" s="906">
        <v>2</v>
      </c>
      <c r="E403" s="916">
        <v>4131049</v>
      </c>
      <c r="F403" s="916">
        <v>30000</v>
      </c>
      <c r="G403" s="916">
        <v>370487</v>
      </c>
      <c r="H403" s="916">
        <f t="shared" si="113"/>
        <v>4531536</v>
      </c>
      <c r="I403" s="916">
        <f t="shared" si="114"/>
        <v>8262098</v>
      </c>
      <c r="J403" s="916">
        <f t="shared" si="115"/>
        <v>60000</v>
      </c>
      <c r="K403" s="916">
        <f t="shared" si="116"/>
        <v>740974</v>
      </c>
      <c r="L403" s="916">
        <f t="shared" si="117"/>
        <v>9063072</v>
      </c>
    </row>
    <row r="404" spans="1:12" x14ac:dyDescent="0.45">
      <c r="A404" s="903"/>
      <c r="B404" s="903"/>
      <c r="C404" s="902" t="s">
        <v>193</v>
      </c>
      <c r="D404" s="906">
        <v>8</v>
      </c>
      <c r="E404" s="916">
        <v>4418972</v>
      </c>
      <c r="F404" s="916">
        <v>30000</v>
      </c>
      <c r="G404" s="916">
        <v>378885</v>
      </c>
      <c r="H404" s="916">
        <f t="shared" si="113"/>
        <v>4827857</v>
      </c>
      <c r="I404" s="916">
        <f t="shared" si="114"/>
        <v>35351776</v>
      </c>
      <c r="J404" s="916">
        <f t="shared" si="115"/>
        <v>240000</v>
      </c>
      <c r="K404" s="916">
        <f t="shared" si="116"/>
        <v>3031080</v>
      </c>
      <c r="L404" s="916">
        <f t="shared" si="117"/>
        <v>38622856</v>
      </c>
    </row>
    <row r="405" spans="1:12" x14ac:dyDescent="0.45">
      <c r="A405" s="903"/>
      <c r="B405" s="903"/>
      <c r="C405" s="902" t="s">
        <v>194</v>
      </c>
      <c r="D405" s="906">
        <v>4</v>
      </c>
      <c r="E405" s="916">
        <v>4562934</v>
      </c>
      <c r="F405" s="916">
        <v>30000</v>
      </c>
      <c r="G405" s="916">
        <v>383084</v>
      </c>
      <c r="H405" s="916">
        <f t="shared" si="113"/>
        <v>4976018</v>
      </c>
      <c r="I405" s="916">
        <f t="shared" si="114"/>
        <v>18251736</v>
      </c>
      <c r="J405" s="916">
        <f t="shared" si="115"/>
        <v>120000</v>
      </c>
      <c r="K405" s="916">
        <f t="shared" si="116"/>
        <v>1532336</v>
      </c>
      <c r="L405" s="916">
        <f t="shared" si="117"/>
        <v>19904072</v>
      </c>
    </row>
    <row r="406" spans="1:12" x14ac:dyDescent="0.45">
      <c r="A406" s="903"/>
      <c r="B406" s="903"/>
      <c r="C406" s="902" t="s">
        <v>195</v>
      </c>
      <c r="D406" s="906">
        <v>1</v>
      </c>
      <c r="E406" s="916">
        <v>4706893</v>
      </c>
      <c r="F406" s="916">
        <v>30000</v>
      </c>
      <c r="G406" s="916">
        <v>387283</v>
      </c>
      <c r="H406" s="916">
        <f t="shared" si="113"/>
        <v>5124176</v>
      </c>
      <c r="I406" s="916">
        <f t="shared" si="114"/>
        <v>4706893</v>
      </c>
      <c r="J406" s="916">
        <f t="shared" si="115"/>
        <v>30000</v>
      </c>
      <c r="K406" s="916">
        <f t="shared" si="116"/>
        <v>387283</v>
      </c>
      <c r="L406" s="916">
        <f t="shared" si="117"/>
        <v>5124176</v>
      </c>
    </row>
    <row r="407" spans="1:12" x14ac:dyDescent="0.45">
      <c r="A407" s="903"/>
      <c r="B407" s="903"/>
      <c r="C407" s="902" t="s">
        <v>197</v>
      </c>
      <c r="D407" s="906">
        <v>1</v>
      </c>
      <c r="E407" s="916">
        <v>5014518</v>
      </c>
      <c r="F407" s="916">
        <v>30000</v>
      </c>
      <c r="G407" s="916">
        <v>396255</v>
      </c>
      <c r="H407" s="916">
        <f t="shared" si="113"/>
        <v>5440773</v>
      </c>
      <c r="I407" s="916">
        <f t="shared" si="114"/>
        <v>5014518</v>
      </c>
      <c r="J407" s="916">
        <f t="shared" si="115"/>
        <v>30000</v>
      </c>
      <c r="K407" s="916">
        <f t="shared" si="116"/>
        <v>396255</v>
      </c>
      <c r="L407" s="916">
        <f t="shared" si="117"/>
        <v>5440773</v>
      </c>
    </row>
    <row r="408" spans="1:12" x14ac:dyDescent="0.45">
      <c r="A408" s="903"/>
      <c r="B408" s="903"/>
      <c r="C408" s="902" t="s">
        <v>348</v>
      </c>
      <c r="D408" s="906">
        <v>2</v>
      </c>
      <c r="E408" s="916">
        <v>5533883</v>
      </c>
      <c r="F408" s="916">
        <v>30000</v>
      </c>
      <c r="G408" s="916">
        <v>436404</v>
      </c>
      <c r="H408" s="916">
        <f t="shared" si="113"/>
        <v>6000287</v>
      </c>
      <c r="I408" s="916">
        <f t="shared" si="114"/>
        <v>11067766</v>
      </c>
      <c r="J408" s="916">
        <f t="shared" si="115"/>
        <v>60000</v>
      </c>
      <c r="K408" s="916">
        <f t="shared" si="116"/>
        <v>872808</v>
      </c>
      <c r="L408" s="916">
        <f t="shared" si="117"/>
        <v>12000574</v>
      </c>
    </row>
    <row r="409" spans="1:12" x14ac:dyDescent="0.45">
      <c r="A409" s="903"/>
      <c r="B409" s="903"/>
      <c r="C409" s="902" t="s">
        <v>349</v>
      </c>
      <c r="D409" s="906">
        <v>1</v>
      </c>
      <c r="E409" s="916">
        <v>5706900</v>
      </c>
      <c r="F409" s="916">
        <v>30000</v>
      </c>
      <c r="G409" s="916">
        <v>441451</v>
      </c>
      <c r="H409" s="916">
        <f t="shared" si="113"/>
        <v>6178351</v>
      </c>
      <c r="I409" s="916">
        <f t="shared" si="114"/>
        <v>5706900</v>
      </c>
      <c r="J409" s="916">
        <f t="shared" si="115"/>
        <v>30000</v>
      </c>
      <c r="K409" s="916">
        <f t="shared" si="116"/>
        <v>441451</v>
      </c>
      <c r="L409" s="916">
        <f t="shared" si="117"/>
        <v>6178351</v>
      </c>
    </row>
    <row r="410" spans="1:12" x14ac:dyDescent="0.45">
      <c r="A410" s="903"/>
      <c r="B410" s="903"/>
      <c r="C410" s="902" t="s">
        <v>1101</v>
      </c>
      <c r="D410" s="906">
        <v>1</v>
      </c>
      <c r="E410" s="916">
        <v>6052931</v>
      </c>
      <c r="F410" s="916">
        <v>30000</v>
      </c>
      <c r="G410" s="916">
        <v>451543</v>
      </c>
      <c r="H410" s="916">
        <f t="shared" si="113"/>
        <v>6534474</v>
      </c>
      <c r="I410" s="916">
        <f t="shared" si="114"/>
        <v>6052931</v>
      </c>
      <c r="J410" s="916">
        <f t="shared" si="115"/>
        <v>30000</v>
      </c>
      <c r="K410" s="916">
        <f t="shared" si="116"/>
        <v>451543</v>
      </c>
      <c r="L410" s="916">
        <f t="shared" si="117"/>
        <v>6534474</v>
      </c>
    </row>
    <row r="411" spans="1:12" x14ac:dyDescent="0.45">
      <c r="A411" s="903"/>
      <c r="B411" s="903"/>
      <c r="C411" s="902" t="s">
        <v>350</v>
      </c>
      <c r="D411" s="906">
        <v>2</v>
      </c>
      <c r="E411" s="916">
        <v>8934912</v>
      </c>
      <c r="F411" s="916">
        <v>30000</v>
      </c>
      <c r="G411" s="916">
        <v>3269434</v>
      </c>
      <c r="H411" s="916">
        <f t="shared" si="113"/>
        <v>12234346</v>
      </c>
      <c r="I411" s="916">
        <f t="shared" si="114"/>
        <v>17869824</v>
      </c>
      <c r="J411" s="916">
        <f t="shared" si="115"/>
        <v>60000</v>
      </c>
      <c r="K411" s="916">
        <f t="shared" si="116"/>
        <v>6538868</v>
      </c>
      <c r="L411" s="916">
        <f t="shared" si="117"/>
        <v>24468692</v>
      </c>
    </row>
    <row r="412" spans="1:12" x14ac:dyDescent="0.45">
      <c r="A412" s="903"/>
      <c r="B412" s="903"/>
      <c r="C412" s="902" t="s">
        <v>351</v>
      </c>
      <c r="D412" s="906">
        <v>1</v>
      </c>
      <c r="E412" s="916">
        <v>10146246</v>
      </c>
      <c r="F412" s="916">
        <v>30000</v>
      </c>
      <c r="G412" s="916">
        <v>595932</v>
      </c>
      <c r="H412" s="916">
        <f t="shared" si="113"/>
        <v>10772178</v>
      </c>
      <c r="I412" s="916">
        <f t="shared" si="114"/>
        <v>10146246</v>
      </c>
      <c r="J412" s="916">
        <f t="shared" si="115"/>
        <v>30000</v>
      </c>
      <c r="K412" s="916">
        <f t="shared" si="116"/>
        <v>595932</v>
      </c>
      <c r="L412" s="916">
        <f t="shared" si="117"/>
        <v>10772178</v>
      </c>
    </row>
    <row r="413" spans="1:12" x14ac:dyDescent="0.45">
      <c r="A413" s="903"/>
      <c r="B413" s="903"/>
      <c r="C413" s="902" t="s">
        <v>352</v>
      </c>
      <c r="D413" s="906"/>
      <c r="E413" s="916">
        <v>10449115</v>
      </c>
      <c r="F413" s="916">
        <v>30000</v>
      </c>
      <c r="G413" s="916">
        <v>604765</v>
      </c>
      <c r="H413" s="916">
        <f t="shared" si="113"/>
        <v>11083880</v>
      </c>
      <c r="I413" s="916">
        <f t="shared" si="114"/>
        <v>0</v>
      </c>
      <c r="J413" s="916">
        <f t="shared" si="115"/>
        <v>0</v>
      </c>
      <c r="K413" s="916">
        <f t="shared" si="116"/>
        <v>0</v>
      </c>
      <c r="L413" s="916">
        <f t="shared" si="117"/>
        <v>0</v>
      </c>
    </row>
    <row r="414" spans="1:12" x14ac:dyDescent="0.45">
      <c r="A414" s="903"/>
      <c r="B414" s="903"/>
      <c r="C414" s="902" t="s">
        <v>1102</v>
      </c>
      <c r="D414" s="906"/>
      <c r="E414" s="916">
        <v>10739385</v>
      </c>
      <c r="F414" s="916">
        <v>30000</v>
      </c>
      <c r="G414" s="916">
        <v>613232</v>
      </c>
      <c r="H414" s="916">
        <f t="shared" si="113"/>
        <v>11382617</v>
      </c>
      <c r="I414" s="916">
        <f t="shared" si="114"/>
        <v>0</v>
      </c>
      <c r="J414" s="916">
        <f t="shared" si="115"/>
        <v>0</v>
      </c>
      <c r="K414" s="916">
        <f t="shared" si="116"/>
        <v>0</v>
      </c>
      <c r="L414" s="916">
        <f t="shared" si="117"/>
        <v>0</v>
      </c>
    </row>
    <row r="415" spans="1:12" x14ac:dyDescent="0.45">
      <c r="A415" s="903"/>
      <c r="B415" s="907" t="s">
        <v>201</v>
      </c>
      <c r="C415" s="905" t="s">
        <v>202</v>
      </c>
      <c r="D415" s="896">
        <f>SUM(D375:D414)</f>
        <v>76</v>
      </c>
      <c r="E415" s="917">
        <f>SUM(E375:E414)</f>
        <v>151867537.44</v>
      </c>
      <c r="F415" s="917">
        <f>SUM(F375:F414)</f>
        <v>1200000</v>
      </c>
      <c r="G415" s="917"/>
      <c r="H415" s="917">
        <f>SUM(H375:H414)</f>
        <v>179203273.97</v>
      </c>
      <c r="I415" s="917">
        <f>SUM(I375:I414)</f>
        <v>253833912.16</v>
      </c>
      <c r="J415" s="917">
        <f>SUM(J375:J414)</f>
        <v>2280000</v>
      </c>
      <c r="K415" s="917">
        <f>SUM(K375:K414)</f>
        <v>46830399.82</v>
      </c>
      <c r="L415" s="917">
        <f>SUM(L375:L414)</f>
        <v>303529397.98000002</v>
      </c>
    </row>
    <row r="416" spans="1:12" x14ac:dyDescent="0.45">
      <c r="A416" s="903"/>
      <c r="B416" s="903"/>
      <c r="C416" s="908" t="s">
        <v>1466</v>
      </c>
      <c r="D416" s="906">
        <v>1</v>
      </c>
      <c r="E416" s="916">
        <v>9273943</v>
      </c>
      <c r="F416" s="916">
        <v>374361</v>
      </c>
      <c r="G416" s="916">
        <v>9114876</v>
      </c>
      <c r="H416" s="916">
        <f t="shared" ref="H416:H419" si="118">SUM(E416:G416)</f>
        <v>18763180</v>
      </c>
      <c r="I416" s="916">
        <f t="shared" ref="I416:I419" si="119">D416*E416</f>
        <v>9273943</v>
      </c>
      <c r="J416" s="916">
        <f t="shared" ref="J416:J419" si="120">D416*F416</f>
        <v>374361</v>
      </c>
      <c r="K416" s="916">
        <f t="shared" ref="K416:K419" si="121">D416*G416</f>
        <v>9114876</v>
      </c>
      <c r="L416" s="916">
        <f t="shared" ref="L416:L419" si="122">D416*H416</f>
        <v>18763180</v>
      </c>
    </row>
    <row r="417" spans="1:12" x14ac:dyDescent="0.45">
      <c r="A417" s="903"/>
      <c r="B417" s="903"/>
      <c r="C417" s="908" t="s">
        <v>1462</v>
      </c>
      <c r="D417" s="906"/>
      <c r="E417" s="916"/>
      <c r="F417" s="916"/>
      <c r="G417" s="916"/>
      <c r="H417" s="916">
        <f t="shared" si="118"/>
        <v>0</v>
      </c>
      <c r="I417" s="916">
        <f t="shared" si="119"/>
        <v>0</v>
      </c>
      <c r="J417" s="916">
        <f t="shared" si="120"/>
        <v>0</v>
      </c>
      <c r="K417" s="916">
        <f t="shared" si="121"/>
        <v>0</v>
      </c>
      <c r="L417" s="916">
        <f t="shared" si="122"/>
        <v>0</v>
      </c>
    </row>
    <row r="418" spans="1:12" x14ac:dyDescent="0.45">
      <c r="A418" s="903"/>
      <c r="B418" s="903"/>
      <c r="C418" s="908"/>
      <c r="D418" s="906"/>
      <c r="E418" s="916"/>
      <c r="F418" s="916"/>
      <c r="G418" s="916"/>
      <c r="H418" s="916">
        <f t="shared" si="118"/>
        <v>0</v>
      </c>
      <c r="I418" s="916">
        <f t="shared" si="119"/>
        <v>0</v>
      </c>
      <c r="J418" s="916">
        <f t="shared" si="120"/>
        <v>0</v>
      </c>
      <c r="K418" s="916">
        <f t="shared" si="121"/>
        <v>0</v>
      </c>
      <c r="L418" s="916">
        <f t="shared" si="122"/>
        <v>0</v>
      </c>
    </row>
    <row r="419" spans="1:12" x14ac:dyDescent="0.45">
      <c r="A419" s="903"/>
      <c r="B419" s="903"/>
      <c r="C419" s="908"/>
      <c r="D419" s="906"/>
      <c r="E419" s="916"/>
      <c r="F419" s="916"/>
      <c r="G419" s="916"/>
      <c r="H419" s="916">
        <f t="shared" si="118"/>
        <v>0</v>
      </c>
      <c r="I419" s="916">
        <f t="shared" si="119"/>
        <v>0</v>
      </c>
      <c r="J419" s="916">
        <f t="shared" si="120"/>
        <v>0</v>
      </c>
      <c r="K419" s="916">
        <f t="shared" si="121"/>
        <v>0</v>
      </c>
      <c r="L419" s="916">
        <f t="shared" si="122"/>
        <v>0</v>
      </c>
    </row>
    <row r="420" spans="1:12" x14ac:dyDescent="0.45">
      <c r="A420" s="903"/>
      <c r="B420" s="903"/>
      <c r="C420" s="908"/>
      <c r="D420" s="906">
        <f t="shared" ref="D420:L420" si="123">SUM(D416:D419)</f>
        <v>1</v>
      </c>
      <c r="E420" s="916">
        <f t="shared" si="123"/>
        <v>9273943</v>
      </c>
      <c r="F420" s="916">
        <f t="shared" si="123"/>
        <v>374361</v>
      </c>
      <c r="G420" s="916">
        <f t="shared" si="123"/>
        <v>9114876</v>
      </c>
      <c r="H420" s="916">
        <f t="shared" si="123"/>
        <v>18763180</v>
      </c>
      <c r="I420" s="916">
        <f t="shared" si="123"/>
        <v>9273943</v>
      </c>
      <c r="J420" s="916">
        <f t="shared" si="123"/>
        <v>374361</v>
      </c>
      <c r="K420" s="916">
        <f t="shared" si="123"/>
        <v>9114876</v>
      </c>
      <c r="L420" s="916">
        <f t="shared" si="123"/>
        <v>18763180</v>
      </c>
    </row>
    <row r="421" spans="1:12" x14ac:dyDescent="0.45">
      <c r="A421" s="903"/>
      <c r="B421" s="903"/>
      <c r="C421" s="908"/>
      <c r="D421" s="906"/>
      <c r="E421" s="916"/>
      <c r="F421" s="916"/>
      <c r="G421" s="916"/>
      <c r="H421" s="916"/>
      <c r="I421" s="916"/>
      <c r="J421" s="916"/>
      <c r="K421" s="916"/>
      <c r="L421" s="916"/>
    </row>
    <row r="422" spans="1:12" x14ac:dyDescent="0.45">
      <c r="A422" s="909" t="s">
        <v>204</v>
      </c>
      <c r="B422" s="903"/>
      <c r="C422" s="903"/>
      <c r="D422" s="114">
        <f>D415+D420</f>
        <v>77</v>
      </c>
      <c r="E422" s="588">
        <f t="shared" ref="E422:K422" si="124">SUM(E415:E417)</f>
        <v>161141480.44</v>
      </c>
      <c r="F422" s="588">
        <f t="shared" si="124"/>
        <v>1574361</v>
      </c>
      <c r="G422" s="588">
        <f t="shared" si="124"/>
        <v>9114876</v>
      </c>
      <c r="H422" s="588">
        <f t="shared" si="124"/>
        <v>197966453.97</v>
      </c>
      <c r="I422" s="588">
        <f>SUM(I415:I417)</f>
        <v>263107855.16</v>
      </c>
      <c r="J422" s="588">
        <f t="shared" si="124"/>
        <v>2654361</v>
      </c>
      <c r="K422" s="588">
        <f t="shared" si="124"/>
        <v>55945275.82</v>
      </c>
      <c r="L422" s="588">
        <f>SUM(L415:L417)</f>
        <v>322292577.98000002</v>
      </c>
    </row>
    <row r="425" spans="1:12" x14ac:dyDescent="0.45">
      <c r="A425" s="938" t="s">
        <v>0</v>
      </c>
      <c r="B425" s="938"/>
      <c r="C425" s="938"/>
      <c r="D425" s="938"/>
      <c r="E425" s="938"/>
      <c r="F425" s="938"/>
      <c r="G425" s="938"/>
      <c r="H425" s="938"/>
      <c r="I425" s="938"/>
      <c r="J425" s="938"/>
      <c r="K425" s="938"/>
      <c r="L425" s="938"/>
    </row>
    <row r="426" spans="1:12" x14ac:dyDescent="0.45">
      <c r="A426" s="939" t="s">
        <v>89</v>
      </c>
      <c r="B426" s="939"/>
      <c r="C426" s="939"/>
      <c r="D426" s="939"/>
      <c r="E426" s="939"/>
      <c r="F426" s="939"/>
      <c r="G426" s="939"/>
      <c r="H426" s="939"/>
      <c r="I426" s="939"/>
      <c r="J426" s="939"/>
      <c r="K426" s="939"/>
      <c r="L426" s="939"/>
    </row>
    <row r="427" spans="1:12" x14ac:dyDescent="0.45">
      <c r="A427" s="939" t="s">
        <v>90</v>
      </c>
      <c r="B427" s="940"/>
      <c r="C427" s="940"/>
      <c r="D427" s="940"/>
      <c r="E427" s="940"/>
      <c r="F427" s="940"/>
      <c r="G427" s="940"/>
      <c r="H427" s="940"/>
      <c r="I427" s="940"/>
      <c r="J427" s="940"/>
      <c r="K427" s="940"/>
      <c r="L427" s="940"/>
    </row>
    <row r="428" spans="1:12" x14ac:dyDescent="0.45">
      <c r="A428" s="941" t="s">
        <v>1467</v>
      </c>
      <c r="B428" s="941"/>
      <c r="C428" s="941"/>
      <c r="D428" s="941"/>
      <c r="E428" s="941"/>
      <c r="F428" s="941"/>
      <c r="G428" s="941"/>
      <c r="H428" s="941"/>
      <c r="I428" s="941"/>
      <c r="J428" s="941"/>
      <c r="K428" s="941"/>
      <c r="L428" s="941"/>
    </row>
    <row r="429" spans="1:12" ht="55.5" x14ac:dyDescent="0.45">
      <c r="A429" s="899" t="s">
        <v>91</v>
      </c>
      <c r="B429" s="900"/>
      <c r="C429" s="899" t="s">
        <v>92</v>
      </c>
      <c r="D429" s="899" t="s">
        <v>93</v>
      </c>
      <c r="E429" s="899" t="s">
        <v>94</v>
      </c>
      <c r="F429" s="899" t="s">
        <v>95</v>
      </c>
      <c r="G429" s="899" t="s">
        <v>96</v>
      </c>
      <c r="H429" s="899" t="s">
        <v>97</v>
      </c>
      <c r="I429" s="899" t="s">
        <v>98</v>
      </c>
      <c r="J429" s="899" t="s">
        <v>99</v>
      </c>
      <c r="K429" s="899" t="s">
        <v>100</v>
      </c>
      <c r="L429" s="901" t="s">
        <v>101</v>
      </c>
    </row>
    <row r="430" spans="1:12" x14ac:dyDescent="0.45">
      <c r="A430" s="903"/>
      <c r="B430" s="903"/>
      <c r="C430" s="905" t="s">
        <v>1059</v>
      </c>
      <c r="D430" s="906">
        <v>1</v>
      </c>
      <c r="E430" s="906">
        <v>1067982.5000000005</v>
      </c>
      <c r="F430" s="906">
        <v>30000</v>
      </c>
      <c r="G430" s="906">
        <v>234956.14559999999</v>
      </c>
      <c r="H430" s="906">
        <f t="shared" ref="H430:H493" si="125">SUM(E430:G430)</f>
        <v>1332938.6456000004</v>
      </c>
      <c r="I430" s="906">
        <f t="shared" ref="I430:I493" si="126">D430*E430</f>
        <v>1067982.5000000005</v>
      </c>
      <c r="J430" s="906">
        <f t="shared" ref="J430:J493" si="127">D430*F430</f>
        <v>30000</v>
      </c>
      <c r="K430" s="906">
        <f t="shared" ref="K430:K493" si="128">D430*G430</f>
        <v>234956.14559999999</v>
      </c>
      <c r="L430" s="906">
        <f t="shared" ref="L430:L493" si="129">D430*H430</f>
        <v>1332938.6456000004</v>
      </c>
    </row>
    <row r="431" spans="1:12" x14ac:dyDescent="0.45">
      <c r="A431" s="903"/>
      <c r="B431" s="903"/>
      <c r="C431" s="905" t="s">
        <v>480</v>
      </c>
      <c r="D431" s="906">
        <v>2</v>
      </c>
      <c r="E431" s="906">
        <v>1126412.4999999995</v>
      </c>
      <c r="F431" s="906">
        <v>30000</v>
      </c>
      <c r="G431" s="906">
        <v>247810.75440000001</v>
      </c>
      <c r="H431" s="906">
        <f t="shared" si="125"/>
        <v>1404223.2543999995</v>
      </c>
      <c r="I431" s="906">
        <f t="shared" si="126"/>
        <v>2252824.9999999991</v>
      </c>
      <c r="J431" s="906">
        <f t="shared" si="127"/>
        <v>60000</v>
      </c>
      <c r="K431" s="906">
        <f t="shared" si="128"/>
        <v>495621.50880000001</v>
      </c>
      <c r="L431" s="906">
        <f t="shared" si="129"/>
        <v>2808446.508799999</v>
      </c>
    </row>
    <row r="432" spans="1:12" x14ac:dyDescent="0.45">
      <c r="A432" s="903"/>
      <c r="B432" s="903"/>
      <c r="C432" s="905" t="s">
        <v>296</v>
      </c>
      <c r="D432" s="906">
        <v>1</v>
      </c>
      <c r="E432" s="906">
        <v>1081577.4999999995</v>
      </c>
      <c r="F432" s="906">
        <v>30000</v>
      </c>
      <c r="G432" s="906">
        <v>237947.05439999999</v>
      </c>
      <c r="H432" s="906">
        <f t="shared" si="125"/>
        <v>1349524.5543999996</v>
      </c>
      <c r="I432" s="906">
        <f t="shared" si="126"/>
        <v>1081577.4999999995</v>
      </c>
      <c r="J432" s="906">
        <f t="shared" si="127"/>
        <v>30000</v>
      </c>
      <c r="K432" s="906">
        <f t="shared" si="128"/>
        <v>237947.05439999999</v>
      </c>
      <c r="L432" s="906">
        <f t="shared" si="129"/>
        <v>1349524.5543999996</v>
      </c>
    </row>
    <row r="433" spans="1:12" x14ac:dyDescent="0.45">
      <c r="A433" s="903"/>
      <c r="B433" s="903"/>
      <c r="C433" s="905" t="s">
        <v>105</v>
      </c>
      <c r="D433" s="906">
        <v>1</v>
      </c>
      <c r="E433" s="906">
        <v>1153397.4999999995</v>
      </c>
      <c r="F433" s="906">
        <v>30000</v>
      </c>
      <c r="G433" s="906">
        <v>253747.45</v>
      </c>
      <c r="H433" s="906">
        <f t="shared" si="125"/>
        <v>1437144.9499999995</v>
      </c>
      <c r="I433" s="906">
        <f t="shared" si="126"/>
        <v>1153397.4999999995</v>
      </c>
      <c r="J433" s="906">
        <f t="shared" si="127"/>
        <v>30000</v>
      </c>
      <c r="K433" s="906">
        <f t="shared" si="128"/>
        <v>253747.45</v>
      </c>
      <c r="L433" s="906">
        <f t="shared" si="129"/>
        <v>1437144.9499999995</v>
      </c>
    </row>
    <row r="434" spans="1:12" x14ac:dyDescent="0.45">
      <c r="A434" s="903"/>
      <c r="B434" s="903"/>
      <c r="C434" s="905" t="s">
        <v>525</v>
      </c>
      <c r="D434" s="906">
        <v>4</v>
      </c>
      <c r="E434" s="906">
        <v>1051028.7500000005</v>
      </c>
      <c r="F434" s="906">
        <v>30000</v>
      </c>
      <c r="G434" s="906">
        <v>231226.3272</v>
      </c>
      <c r="H434" s="906">
        <f t="shared" si="125"/>
        <v>1312255.0772000004</v>
      </c>
      <c r="I434" s="906">
        <f t="shared" si="126"/>
        <v>4204115.0000000019</v>
      </c>
      <c r="J434" s="906">
        <f t="shared" si="127"/>
        <v>120000</v>
      </c>
      <c r="K434" s="906">
        <f t="shared" si="128"/>
        <v>924905.3088</v>
      </c>
      <c r="L434" s="906">
        <f t="shared" si="129"/>
        <v>5249020.3088000016</v>
      </c>
    </row>
    <row r="435" spans="1:12" x14ac:dyDescent="0.45">
      <c r="A435" s="903"/>
      <c r="B435" s="903"/>
      <c r="C435" s="905" t="s">
        <v>442</v>
      </c>
      <c r="D435" s="906">
        <v>1</v>
      </c>
      <c r="E435" s="906">
        <v>1072601.25</v>
      </c>
      <c r="F435" s="906">
        <v>30000</v>
      </c>
      <c r="G435" s="906">
        <v>238345.24559999999</v>
      </c>
      <c r="H435" s="906">
        <f t="shared" si="125"/>
        <v>1340946.4956</v>
      </c>
      <c r="I435" s="906">
        <f t="shared" si="126"/>
        <v>1072601.25</v>
      </c>
      <c r="J435" s="906">
        <f t="shared" si="127"/>
        <v>30000</v>
      </c>
      <c r="K435" s="906">
        <f t="shared" si="128"/>
        <v>238345.24559999999</v>
      </c>
      <c r="L435" s="906">
        <f t="shared" si="129"/>
        <v>1340946.4956</v>
      </c>
    </row>
    <row r="436" spans="1:12" x14ac:dyDescent="0.45">
      <c r="A436" s="903"/>
      <c r="B436" s="903"/>
      <c r="C436" s="905" t="s">
        <v>106</v>
      </c>
      <c r="D436" s="906">
        <v>1</v>
      </c>
      <c r="E436" s="906">
        <v>1083387.5000000005</v>
      </c>
      <c r="F436" s="906">
        <v>30000</v>
      </c>
      <c r="G436" s="906">
        <v>240718.236</v>
      </c>
      <c r="H436" s="906">
        <f t="shared" si="125"/>
        <v>1354105.7360000005</v>
      </c>
      <c r="I436" s="906">
        <f t="shared" si="126"/>
        <v>1083387.5000000005</v>
      </c>
      <c r="J436" s="906">
        <f t="shared" si="127"/>
        <v>30000</v>
      </c>
      <c r="K436" s="906">
        <f t="shared" si="128"/>
        <v>240718.236</v>
      </c>
      <c r="L436" s="906">
        <f t="shared" si="129"/>
        <v>1354105.7360000005</v>
      </c>
    </row>
    <row r="437" spans="1:12" x14ac:dyDescent="0.45">
      <c r="A437" s="903"/>
      <c r="B437" s="903"/>
      <c r="C437" s="905" t="s">
        <v>107</v>
      </c>
      <c r="D437" s="906">
        <v>1</v>
      </c>
      <c r="E437" s="906">
        <v>1094173.7499999995</v>
      </c>
      <c r="F437" s="906">
        <v>30000</v>
      </c>
      <c r="G437" s="906">
        <v>243091.20000000001</v>
      </c>
      <c r="H437" s="906">
        <f t="shared" si="125"/>
        <v>1367264.9499999995</v>
      </c>
      <c r="I437" s="906">
        <f t="shared" si="126"/>
        <v>1094173.7499999995</v>
      </c>
      <c r="J437" s="906">
        <f t="shared" si="127"/>
        <v>30000</v>
      </c>
      <c r="K437" s="906">
        <f t="shared" si="128"/>
        <v>243091.20000000001</v>
      </c>
      <c r="L437" s="906">
        <f t="shared" si="129"/>
        <v>1367264.9499999995</v>
      </c>
    </row>
    <row r="438" spans="1:12" x14ac:dyDescent="0.45">
      <c r="A438" s="903"/>
      <c r="B438" s="903"/>
      <c r="C438" s="905" t="s">
        <v>400</v>
      </c>
      <c r="D438" s="906">
        <v>1</v>
      </c>
      <c r="E438" s="906">
        <v>1088182.5</v>
      </c>
      <c r="F438" s="906">
        <v>30000</v>
      </c>
      <c r="G438" s="906">
        <v>239400.16320000001</v>
      </c>
      <c r="H438" s="906">
        <f t="shared" si="125"/>
        <v>1357582.6632000001</v>
      </c>
      <c r="I438" s="906">
        <f t="shared" si="126"/>
        <v>1088182.5</v>
      </c>
      <c r="J438" s="906">
        <f t="shared" si="127"/>
        <v>30000</v>
      </c>
      <c r="K438" s="906">
        <f t="shared" si="128"/>
        <v>239400.16320000001</v>
      </c>
      <c r="L438" s="906">
        <f t="shared" si="129"/>
        <v>1357582.6632000001</v>
      </c>
    </row>
    <row r="439" spans="1:12" x14ac:dyDescent="0.45">
      <c r="A439" s="903"/>
      <c r="B439" s="903"/>
      <c r="C439" s="905" t="s">
        <v>115</v>
      </c>
      <c r="D439" s="906">
        <v>2</v>
      </c>
      <c r="E439" s="906">
        <v>1113242.4999999995</v>
      </c>
      <c r="F439" s="906">
        <v>30000</v>
      </c>
      <c r="G439" s="906">
        <v>244913.35440000001</v>
      </c>
      <c r="H439" s="906">
        <f t="shared" si="125"/>
        <v>1388155.8543999996</v>
      </c>
      <c r="I439" s="906">
        <f t="shared" si="126"/>
        <v>2226484.9999999991</v>
      </c>
      <c r="J439" s="906">
        <f t="shared" si="127"/>
        <v>60000</v>
      </c>
      <c r="K439" s="906">
        <f t="shared" si="128"/>
        <v>489826.70880000002</v>
      </c>
      <c r="L439" s="906">
        <f t="shared" si="129"/>
        <v>2776311.7087999992</v>
      </c>
    </row>
    <row r="440" spans="1:12" x14ac:dyDescent="0.45">
      <c r="A440" s="903"/>
      <c r="B440" s="903"/>
      <c r="C440" s="905" t="s">
        <v>118</v>
      </c>
      <c r="D440" s="906">
        <v>2</v>
      </c>
      <c r="E440" s="906">
        <v>1125772.5</v>
      </c>
      <c r="F440" s="906">
        <v>30000</v>
      </c>
      <c r="G440" s="906">
        <v>247669.9632</v>
      </c>
      <c r="H440" s="906">
        <f t="shared" si="125"/>
        <v>1403442.4632000001</v>
      </c>
      <c r="I440" s="906">
        <f t="shared" si="126"/>
        <v>2251545</v>
      </c>
      <c r="J440" s="906">
        <f t="shared" si="127"/>
        <v>60000</v>
      </c>
      <c r="K440" s="906">
        <f t="shared" si="128"/>
        <v>495339.9264</v>
      </c>
      <c r="L440" s="906">
        <f t="shared" si="129"/>
        <v>2806884.9264000002</v>
      </c>
    </row>
    <row r="441" spans="1:12" x14ac:dyDescent="0.45">
      <c r="A441" s="903"/>
      <c r="B441" s="903"/>
      <c r="C441" s="905" t="s">
        <v>120</v>
      </c>
      <c r="D441" s="906">
        <v>1</v>
      </c>
      <c r="E441" s="906">
        <v>1138302.5000000005</v>
      </c>
      <c r="F441" s="906">
        <v>30000</v>
      </c>
      <c r="G441" s="906">
        <v>250426.54</v>
      </c>
      <c r="H441" s="906">
        <f t="shared" si="125"/>
        <v>1418729.0400000005</v>
      </c>
      <c r="I441" s="906">
        <f t="shared" si="126"/>
        <v>1138302.5000000005</v>
      </c>
      <c r="J441" s="906">
        <f t="shared" si="127"/>
        <v>30000</v>
      </c>
      <c r="K441" s="906">
        <f t="shared" si="128"/>
        <v>250426.54</v>
      </c>
      <c r="L441" s="906">
        <f t="shared" si="129"/>
        <v>1418729.0400000005</v>
      </c>
    </row>
    <row r="442" spans="1:12" x14ac:dyDescent="0.45">
      <c r="A442" s="903"/>
      <c r="B442" s="903"/>
      <c r="C442" s="905" t="s">
        <v>446</v>
      </c>
      <c r="D442" s="906">
        <v>1</v>
      </c>
      <c r="E442" s="906">
        <v>1150832.5</v>
      </c>
      <c r="F442" s="906">
        <v>30000</v>
      </c>
      <c r="G442" s="906">
        <v>244913.35440000001</v>
      </c>
      <c r="H442" s="906">
        <f t="shared" si="125"/>
        <v>1425745.8544000001</v>
      </c>
      <c r="I442" s="906">
        <f t="shared" si="126"/>
        <v>1150832.5</v>
      </c>
      <c r="J442" s="906">
        <f t="shared" si="127"/>
        <v>30000</v>
      </c>
      <c r="K442" s="906">
        <f t="shared" si="128"/>
        <v>244913.35440000001</v>
      </c>
      <c r="L442" s="906">
        <f t="shared" si="129"/>
        <v>1425745.8544000001</v>
      </c>
    </row>
    <row r="443" spans="1:12" x14ac:dyDescent="0.45">
      <c r="A443" s="903"/>
      <c r="B443" s="903"/>
      <c r="C443" s="905" t="s">
        <v>124</v>
      </c>
      <c r="D443" s="906">
        <v>4</v>
      </c>
      <c r="E443" s="906">
        <v>1117059.9999999995</v>
      </c>
      <c r="F443" s="906">
        <v>30000</v>
      </c>
      <c r="G443" s="906">
        <v>245753.19</v>
      </c>
      <c r="H443" s="906">
        <f t="shared" si="125"/>
        <v>1392813.1899999995</v>
      </c>
      <c r="I443" s="906">
        <f t="shared" si="126"/>
        <v>4468239.9999999981</v>
      </c>
      <c r="J443" s="906">
        <f t="shared" si="127"/>
        <v>120000</v>
      </c>
      <c r="K443" s="906">
        <f t="shared" si="128"/>
        <v>983012.76</v>
      </c>
      <c r="L443" s="906">
        <f t="shared" si="129"/>
        <v>5571252.7599999979</v>
      </c>
    </row>
    <row r="444" spans="1:12" x14ac:dyDescent="0.45">
      <c r="A444" s="903"/>
      <c r="B444" s="903"/>
      <c r="C444" s="905" t="s">
        <v>297</v>
      </c>
      <c r="D444" s="906">
        <v>2</v>
      </c>
      <c r="E444" s="906">
        <v>1132333.7499999995</v>
      </c>
      <c r="F444" s="906">
        <v>30000</v>
      </c>
      <c r="G444" s="906">
        <v>249133.43599999999</v>
      </c>
      <c r="H444" s="906">
        <f t="shared" si="125"/>
        <v>1411467.1859999995</v>
      </c>
      <c r="I444" s="906">
        <f t="shared" si="126"/>
        <v>2264667.4999999991</v>
      </c>
      <c r="J444" s="906">
        <f t="shared" si="127"/>
        <v>60000</v>
      </c>
      <c r="K444" s="906">
        <f t="shared" si="128"/>
        <v>498266.87199999997</v>
      </c>
      <c r="L444" s="906">
        <f t="shared" si="129"/>
        <v>2822934.371999999</v>
      </c>
    </row>
    <row r="445" spans="1:12" x14ac:dyDescent="0.45">
      <c r="A445" s="903"/>
      <c r="B445" s="903"/>
      <c r="C445" s="905" t="s">
        <v>211</v>
      </c>
      <c r="D445" s="906">
        <v>3</v>
      </c>
      <c r="E445" s="906">
        <v>1162881.2499999995</v>
      </c>
      <c r="F445" s="906">
        <v>30000</v>
      </c>
      <c r="G445" s="906">
        <v>255833.87280000001</v>
      </c>
      <c r="H445" s="906">
        <f t="shared" si="125"/>
        <v>1448715.1227999995</v>
      </c>
      <c r="I445" s="906">
        <f t="shared" si="126"/>
        <v>3488643.7499999986</v>
      </c>
      <c r="J445" s="906">
        <f t="shared" si="127"/>
        <v>90000</v>
      </c>
      <c r="K445" s="906">
        <f t="shared" si="128"/>
        <v>767501.61840000004</v>
      </c>
      <c r="L445" s="906">
        <f t="shared" si="129"/>
        <v>4346145.3683999982</v>
      </c>
    </row>
    <row r="446" spans="1:12" x14ac:dyDescent="0.45">
      <c r="A446" s="903"/>
      <c r="B446" s="903"/>
      <c r="C446" s="905" t="s">
        <v>128</v>
      </c>
      <c r="D446" s="906">
        <v>1</v>
      </c>
      <c r="E446" s="906">
        <v>1178154.9999999995</v>
      </c>
      <c r="F446" s="906">
        <v>30000</v>
      </c>
      <c r="G446" s="906">
        <v>259194.0912</v>
      </c>
      <c r="H446" s="906">
        <f t="shared" si="125"/>
        <v>1467349.0911999994</v>
      </c>
      <c r="I446" s="906">
        <f t="shared" si="126"/>
        <v>1178154.9999999995</v>
      </c>
      <c r="J446" s="906">
        <f t="shared" si="127"/>
        <v>30000</v>
      </c>
      <c r="K446" s="906">
        <f t="shared" si="128"/>
        <v>259194.0912</v>
      </c>
      <c r="L446" s="906">
        <f t="shared" si="129"/>
        <v>1467349.0911999994</v>
      </c>
    </row>
    <row r="447" spans="1:12" x14ac:dyDescent="0.45">
      <c r="A447" s="903"/>
      <c r="B447" s="903"/>
      <c r="C447" s="905" t="s">
        <v>133</v>
      </c>
      <c r="D447" s="906">
        <v>1</v>
      </c>
      <c r="E447" s="906">
        <v>1186546.2500000005</v>
      </c>
      <c r="F447" s="906">
        <v>30000</v>
      </c>
      <c r="G447" s="906">
        <v>261040.16399999999</v>
      </c>
      <c r="H447" s="906">
        <f t="shared" si="125"/>
        <v>1477586.4140000003</v>
      </c>
      <c r="I447" s="906">
        <f t="shared" si="126"/>
        <v>1186546.2500000005</v>
      </c>
      <c r="J447" s="906">
        <f t="shared" si="127"/>
        <v>30000</v>
      </c>
      <c r="K447" s="906">
        <f t="shared" si="128"/>
        <v>261040.16399999999</v>
      </c>
      <c r="L447" s="906">
        <f t="shared" si="129"/>
        <v>1477586.4140000003</v>
      </c>
    </row>
    <row r="448" spans="1:12" x14ac:dyDescent="0.45">
      <c r="A448" s="903"/>
      <c r="B448" s="903"/>
      <c r="C448" s="905" t="s">
        <v>134</v>
      </c>
      <c r="D448" s="906">
        <v>3</v>
      </c>
      <c r="E448" s="906">
        <v>1215425.0000000042</v>
      </c>
      <c r="F448" s="906">
        <v>30000</v>
      </c>
      <c r="G448" s="906">
        <v>267393.50880000001</v>
      </c>
      <c r="H448" s="906">
        <f t="shared" si="125"/>
        <v>1512818.5088000041</v>
      </c>
      <c r="I448" s="906">
        <f t="shared" si="126"/>
        <v>3646275.0000000126</v>
      </c>
      <c r="J448" s="906">
        <f t="shared" si="127"/>
        <v>90000</v>
      </c>
      <c r="K448" s="906">
        <f t="shared" si="128"/>
        <v>802180.52640000009</v>
      </c>
      <c r="L448" s="906">
        <f t="shared" si="129"/>
        <v>4538455.5264000129</v>
      </c>
    </row>
    <row r="449" spans="1:12" x14ac:dyDescent="0.45">
      <c r="A449" s="903"/>
      <c r="B449" s="903"/>
      <c r="C449" s="905" t="s">
        <v>139</v>
      </c>
      <c r="D449" s="906">
        <v>2</v>
      </c>
      <c r="E449" s="906">
        <v>1273182.5000000042</v>
      </c>
      <c r="F449" s="906">
        <v>30000</v>
      </c>
      <c r="G449" s="906">
        <v>280100.14559999999</v>
      </c>
      <c r="H449" s="906">
        <f t="shared" si="125"/>
        <v>1583282.6456000041</v>
      </c>
      <c r="I449" s="906">
        <f t="shared" si="126"/>
        <v>2546365.0000000084</v>
      </c>
      <c r="J449" s="906">
        <f t="shared" si="127"/>
        <v>60000</v>
      </c>
      <c r="K449" s="906">
        <f t="shared" si="128"/>
        <v>560200.29119999998</v>
      </c>
      <c r="L449" s="906">
        <f t="shared" si="129"/>
        <v>3166565.2912000082</v>
      </c>
    </row>
    <row r="450" spans="1:12" x14ac:dyDescent="0.45">
      <c r="A450" s="903"/>
      <c r="B450" s="903"/>
      <c r="C450" s="905" t="s">
        <v>298</v>
      </c>
      <c r="D450" s="906">
        <v>2</v>
      </c>
      <c r="E450" s="906">
        <v>1330940.0000000042</v>
      </c>
      <c r="F450" s="906">
        <v>30000</v>
      </c>
      <c r="G450" s="906">
        <v>292806.8088</v>
      </c>
      <c r="H450" s="906">
        <f t="shared" si="125"/>
        <v>1653746.8088000042</v>
      </c>
      <c r="I450" s="906">
        <f t="shared" si="126"/>
        <v>2661880.0000000084</v>
      </c>
      <c r="J450" s="906">
        <f t="shared" si="127"/>
        <v>60000</v>
      </c>
      <c r="K450" s="906">
        <f t="shared" si="128"/>
        <v>585613.6176</v>
      </c>
      <c r="L450" s="906">
        <f t="shared" si="129"/>
        <v>3307493.6176000084</v>
      </c>
    </row>
    <row r="451" spans="1:12" x14ac:dyDescent="0.45">
      <c r="A451" s="903"/>
      <c r="B451" s="903"/>
      <c r="C451" s="905" t="s">
        <v>143</v>
      </c>
      <c r="D451" s="906">
        <v>2</v>
      </c>
      <c r="E451" s="906">
        <v>1359818.7500000042</v>
      </c>
      <c r="F451" s="906">
        <v>30000</v>
      </c>
      <c r="G451" s="906">
        <v>299160.12719999999</v>
      </c>
      <c r="H451" s="906">
        <f t="shared" si="125"/>
        <v>1688978.8772000042</v>
      </c>
      <c r="I451" s="906">
        <f t="shared" si="126"/>
        <v>2719637.5000000084</v>
      </c>
      <c r="J451" s="906">
        <f t="shared" si="127"/>
        <v>60000</v>
      </c>
      <c r="K451" s="906">
        <f t="shared" si="128"/>
        <v>598320.25439999998</v>
      </c>
      <c r="L451" s="906">
        <f t="shared" si="129"/>
        <v>3377957.7544000084</v>
      </c>
    </row>
    <row r="452" spans="1:12" x14ac:dyDescent="0.45">
      <c r="A452" s="903"/>
      <c r="B452" s="903"/>
      <c r="C452" s="905" t="s">
        <v>535</v>
      </c>
      <c r="D452" s="906">
        <v>1</v>
      </c>
      <c r="E452" s="906">
        <v>1388698.7499999958</v>
      </c>
      <c r="F452" s="906">
        <v>30000</v>
      </c>
      <c r="G452" s="906">
        <v>305573.73599999998</v>
      </c>
      <c r="H452" s="906">
        <f t="shared" si="125"/>
        <v>1724272.4859999958</v>
      </c>
      <c r="I452" s="906">
        <f t="shared" si="126"/>
        <v>1388698.7499999958</v>
      </c>
      <c r="J452" s="906">
        <f t="shared" si="127"/>
        <v>30000</v>
      </c>
      <c r="K452" s="906">
        <f t="shared" si="128"/>
        <v>305573.73599999998</v>
      </c>
      <c r="L452" s="906">
        <f t="shared" si="129"/>
        <v>1724272.4859999958</v>
      </c>
    </row>
    <row r="453" spans="1:12" x14ac:dyDescent="0.45">
      <c r="A453" s="903"/>
      <c r="B453" s="903"/>
      <c r="C453" s="905" t="s">
        <v>402</v>
      </c>
      <c r="D453" s="906">
        <v>1</v>
      </c>
      <c r="E453" s="906">
        <v>1417577.4999999958</v>
      </c>
      <c r="F453" s="906">
        <v>30000</v>
      </c>
      <c r="G453" s="906">
        <v>311867.05440000002</v>
      </c>
      <c r="H453" s="906">
        <f t="shared" si="125"/>
        <v>1759444.5543999958</v>
      </c>
      <c r="I453" s="906">
        <f t="shared" si="126"/>
        <v>1417577.4999999958</v>
      </c>
      <c r="J453" s="906">
        <f t="shared" si="127"/>
        <v>30000</v>
      </c>
      <c r="K453" s="906">
        <f t="shared" si="128"/>
        <v>311867.05440000002</v>
      </c>
      <c r="L453" s="906">
        <f t="shared" si="129"/>
        <v>1759444.5543999958</v>
      </c>
    </row>
    <row r="454" spans="1:12" x14ac:dyDescent="0.45">
      <c r="A454" s="903"/>
      <c r="B454" s="903"/>
      <c r="C454" s="905" t="s">
        <v>319</v>
      </c>
      <c r="D454" s="906">
        <v>2</v>
      </c>
      <c r="E454" s="906">
        <v>1475334.9999999958</v>
      </c>
      <c r="F454" s="906">
        <v>30000</v>
      </c>
      <c r="G454" s="906">
        <v>324573.6912</v>
      </c>
      <c r="H454" s="906">
        <f t="shared" si="125"/>
        <v>1829908.6911999958</v>
      </c>
      <c r="I454" s="906">
        <f t="shared" si="126"/>
        <v>2950669.9999999916</v>
      </c>
      <c r="J454" s="906">
        <f t="shared" si="127"/>
        <v>60000</v>
      </c>
      <c r="K454" s="906">
        <f t="shared" si="128"/>
        <v>649147.3824</v>
      </c>
      <c r="L454" s="906">
        <f t="shared" si="129"/>
        <v>3659817.3823999916</v>
      </c>
    </row>
    <row r="455" spans="1:12" x14ac:dyDescent="0.45">
      <c r="A455" s="903"/>
      <c r="B455" s="903"/>
      <c r="C455" s="905" t="s">
        <v>147</v>
      </c>
      <c r="D455" s="906">
        <v>7</v>
      </c>
      <c r="E455" s="906">
        <v>1561971.2499999958</v>
      </c>
      <c r="F455" s="906">
        <v>30000</v>
      </c>
      <c r="G455" s="906">
        <v>343633.67</v>
      </c>
      <c r="H455" s="906">
        <f t="shared" si="125"/>
        <v>1935604.9199999957</v>
      </c>
      <c r="I455" s="906">
        <f t="shared" si="126"/>
        <v>10933798.74999997</v>
      </c>
      <c r="J455" s="906">
        <f t="shared" si="127"/>
        <v>210000</v>
      </c>
      <c r="K455" s="906">
        <f t="shared" si="128"/>
        <v>2405435.69</v>
      </c>
      <c r="L455" s="906">
        <f t="shared" si="129"/>
        <v>13549234.43999997</v>
      </c>
    </row>
    <row r="456" spans="1:12" x14ac:dyDescent="0.45">
      <c r="A456" s="903"/>
      <c r="B456" s="903"/>
      <c r="C456" s="905" t="s">
        <v>149</v>
      </c>
      <c r="D456" s="906">
        <v>69</v>
      </c>
      <c r="E456" s="906">
        <v>1392755.0000000042</v>
      </c>
      <c r="F456" s="906">
        <v>30000</v>
      </c>
      <c r="G456" s="906">
        <v>306404.10879999999</v>
      </c>
      <c r="H456" s="906">
        <f t="shared" si="125"/>
        <v>1729159.1088000042</v>
      </c>
      <c r="I456" s="906">
        <f t="shared" si="126"/>
        <v>96100095.000000283</v>
      </c>
      <c r="J456" s="906">
        <f t="shared" si="127"/>
        <v>2070000</v>
      </c>
      <c r="K456" s="906">
        <f t="shared" si="128"/>
        <v>21141883.507199999</v>
      </c>
      <c r="L456" s="906">
        <f t="shared" si="129"/>
        <v>119311978.50720029</v>
      </c>
    </row>
    <row r="457" spans="1:12" x14ac:dyDescent="0.45">
      <c r="A457" s="903"/>
      <c r="B457" s="903"/>
      <c r="C457" s="905" t="s">
        <v>299</v>
      </c>
      <c r="D457" s="906">
        <v>4</v>
      </c>
      <c r="E457" s="906">
        <v>1426235.0000000042</v>
      </c>
      <c r="F457" s="906">
        <v>30000</v>
      </c>
      <c r="G457" s="906">
        <v>313722</v>
      </c>
      <c r="H457" s="906">
        <f t="shared" si="125"/>
        <v>1769957.0000000042</v>
      </c>
      <c r="I457" s="906">
        <f t="shared" si="126"/>
        <v>5704940.0000000168</v>
      </c>
      <c r="J457" s="906">
        <f t="shared" si="127"/>
        <v>120000</v>
      </c>
      <c r="K457" s="906">
        <f t="shared" si="128"/>
        <v>1254888</v>
      </c>
      <c r="L457" s="906">
        <f t="shared" si="129"/>
        <v>7079828.0000000168</v>
      </c>
    </row>
    <row r="458" spans="1:12" x14ac:dyDescent="0.45">
      <c r="A458" s="903"/>
      <c r="B458" s="903"/>
      <c r="C458" s="905" t="s">
        <v>213</v>
      </c>
      <c r="D458" s="906">
        <v>4</v>
      </c>
      <c r="E458" s="906">
        <v>1493195.0000000042</v>
      </c>
      <c r="F458" s="906">
        <v>30000</v>
      </c>
      <c r="G458" s="906">
        <v>335869</v>
      </c>
      <c r="H458" s="906">
        <f t="shared" si="125"/>
        <v>1859064.0000000042</v>
      </c>
      <c r="I458" s="906">
        <f t="shared" si="126"/>
        <v>5972780.0000000168</v>
      </c>
      <c r="J458" s="906">
        <f t="shared" si="127"/>
        <v>120000</v>
      </c>
      <c r="K458" s="906">
        <f t="shared" si="128"/>
        <v>1343476</v>
      </c>
      <c r="L458" s="906">
        <f t="shared" si="129"/>
        <v>7436256.0000000168</v>
      </c>
    </row>
    <row r="459" spans="1:12" x14ac:dyDescent="0.45">
      <c r="A459" s="903"/>
      <c r="B459" s="903"/>
      <c r="C459" s="905" t="s">
        <v>243</v>
      </c>
      <c r="D459" s="906">
        <v>3</v>
      </c>
      <c r="E459" s="906">
        <v>1526675.0000000042</v>
      </c>
      <c r="F459" s="906">
        <v>30000</v>
      </c>
      <c r="G459" s="906">
        <v>335868.5</v>
      </c>
      <c r="H459" s="906">
        <f t="shared" si="125"/>
        <v>1892543.5000000042</v>
      </c>
      <c r="I459" s="906">
        <f t="shared" si="126"/>
        <v>4580025.000000013</v>
      </c>
      <c r="J459" s="906">
        <f t="shared" si="127"/>
        <v>90000</v>
      </c>
      <c r="K459" s="906">
        <f t="shared" si="128"/>
        <v>1007605.5</v>
      </c>
      <c r="L459" s="906">
        <f t="shared" si="129"/>
        <v>5677630.500000013</v>
      </c>
    </row>
    <row r="460" spans="1:12" x14ac:dyDescent="0.45">
      <c r="A460" s="903"/>
      <c r="B460" s="903"/>
      <c r="C460" s="905" t="s">
        <v>300</v>
      </c>
      <c r="D460" s="906">
        <v>2</v>
      </c>
      <c r="E460" s="906">
        <v>1560155.0000000042</v>
      </c>
      <c r="F460" s="906">
        <v>30000</v>
      </c>
      <c r="G460" s="906">
        <v>343234.10879999999</v>
      </c>
      <c r="H460" s="906">
        <f t="shared" si="125"/>
        <v>1933389.1088000042</v>
      </c>
      <c r="I460" s="906">
        <f t="shared" si="126"/>
        <v>3120310.0000000084</v>
      </c>
      <c r="J460" s="906">
        <f t="shared" si="127"/>
        <v>60000</v>
      </c>
      <c r="K460" s="906">
        <f t="shared" si="128"/>
        <v>686468.21759999997</v>
      </c>
      <c r="L460" s="906">
        <f t="shared" si="129"/>
        <v>3866778.2176000085</v>
      </c>
    </row>
    <row r="461" spans="1:12" x14ac:dyDescent="0.45">
      <c r="A461" s="903"/>
      <c r="B461" s="903"/>
      <c r="C461" s="905" t="s">
        <v>1086</v>
      </c>
      <c r="D461" s="906">
        <v>1</v>
      </c>
      <c r="E461" s="906">
        <v>1827993.75</v>
      </c>
      <c r="F461" s="906">
        <v>30000</v>
      </c>
      <c r="G461" s="906">
        <v>402158.61839999998</v>
      </c>
      <c r="H461" s="906">
        <f t="shared" si="125"/>
        <v>2260152.3684</v>
      </c>
      <c r="I461" s="906">
        <f t="shared" si="126"/>
        <v>1827993.75</v>
      </c>
      <c r="J461" s="906">
        <f t="shared" si="127"/>
        <v>30000</v>
      </c>
      <c r="K461" s="906">
        <f t="shared" si="128"/>
        <v>402158.61839999998</v>
      </c>
      <c r="L461" s="906">
        <f t="shared" si="129"/>
        <v>2260152.3684</v>
      </c>
    </row>
    <row r="462" spans="1:12" x14ac:dyDescent="0.45">
      <c r="A462" s="903"/>
      <c r="B462" s="903"/>
      <c r="C462" s="905" t="s">
        <v>155</v>
      </c>
      <c r="D462" s="906">
        <v>10</v>
      </c>
      <c r="E462" s="906">
        <v>1560755.0000000042</v>
      </c>
      <c r="F462" s="906">
        <v>30000</v>
      </c>
      <c r="G462" s="906">
        <v>343366.1</v>
      </c>
      <c r="H462" s="906">
        <f t="shared" si="125"/>
        <v>1934121.1000000043</v>
      </c>
      <c r="I462" s="906">
        <f t="shared" si="126"/>
        <v>15607550.000000041</v>
      </c>
      <c r="J462" s="906">
        <f t="shared" si="127"/>
        <v>300000</v>
      </c>
      <c r="K462" s="906">
        <f t="shared" si="128"/>
        <v>3433661</v>
      </c>
      <c r="L462" s="906">
        <f t="shared" si="129"/>
        <v>19341211.000000045</v>
      </c>
    </row>
    <row r="463" spans="1:12" x14ac:dyDescent="0.45">
      <c r="A463" s="903"/>
      <c r="B463" s="903"/>
      <c r="C463" s="905" t="s">
        <v>157</v>
      </c>
      <c r="D463" s="906">
        <v>5</v>
      </c>
      <c r="E463" s="906">
        <v>1600284.9999999958</v>
      </c>
      <c r="F463" s="906">
        <v>30000</v>
      </c>
      <c r="G463" s="906">
        <v>352062.69</v>
      </c>
      <c r="H463" s="906">
        <f t="shared" si="125"/>
        <v>1982347.6899999958</v>
      </c>
      <c r="I463" s="906">
        <f t="shared" si="126"/>
        <v>8001424.9999999795</v>
      </c>
      <c r="J463" s="906">
        <f t="shared" si="127"/>
        <v>150000</v>
      </c>
      <c r="K463" s="906">
        <f t="shared" si="128"/>
        <v>1760313.45</v>
      </c>
      <c r="L463" s="906">
        <f t="shared" si="129"/>
        <v>9911738.4499999788</v>
      </c>
    </row>
    <row r="464" spans="1:12" x14ac:dyDescent="0.45">
      <c r="A464" s="903"/>
      <c r="B464" s="903"/>
      <c r="C464" s="905" t="s">
        <v>302</v>
      </c>
      <c r="D464" s="906">
        <v>1</v>
      </c>
      <c r="E464" s="906">
        <v>1639813.7499999958</v>
      </c>
      <c r="F464" s="906">
        <v>30000</v>
      </c>
      <c r="G464" s="906">
        <v>360759.03600000002</v>
      </c>
      <c r="H464" s="906">
        <f t="shared" si="125"/>
        <v>2030572.7859999959</v>
      </c>
      <c r="I464" s="906">
        <f t="shared" si="126"/>
        <v>1639813.7499999958</v>
      </c>
      <c r="J464" s="906">
        <f t="shared" si="127"/>
        <v>30000</v>
      </c>
      <c r="K464" s="906">
        <f t="shared" si="128"/>
        <v>360759.03600000002</v>
      </c>
      <c r="L464" s="906">
        <f t="shared" si="129"/>
        <v>2030572.7859999959</v>
      </c>
    </row>
    <row r="465" spans="1:12" x14ac:dyDescent="0.45">
      <c r="A465" s="903"/>
      <c r="B465" s="903"/>
      <c r="C465" s="905" t="s">
        <v>159</v>
      </c>
      <c r="D465" s="906">
        <v>1</v>
      </c>
      <c r="E465" s="906">
        <v>1679343.75</v>
      </c>
      <c r="F465" s="906">
        <v>30000</v>
      </c>
      <c r="G465" s="906">
        <v>369455.61</v>
      </c>
      <c r="H465" s="906">
        <f t="shared" si="125"/>
        <v>2078799.3599999999</v>
      </c>
      <c r="I465" s="906">
        <f t="shared" si="126"/>
        <v>1679343.75</v>
      </c>
      <c r="J465" s="906">
        <f t="shared" si="127"/>
        <v>30000</v>
      </c>
      <c r="K465" s="906">
        <f t="shared" si="128"/>
        <v>369455.61</v>
      </c>
      <c r="L465" s="906">
        <f t="shared" si="129"/>
        <v>2078799.3599999999</v>
      </c>
    </row>
    <row r="466" spans="1:12" x14ac:dyDescent="0.45">
      <c r="A466" s="903"/>
      <c r="B466" s="903"/>
      <c r="C466" s="905" t="s">
        <v>162</v>
      </c>
      <c r="D466" s="906">
        <v>1</v>
      </c>
      <c r="E466" s="906">
        <v>1758402.5000000042</v>
      </c>
      <c r="F466" s="906">
        <v>30000</v>
      </c>
      <c r="G466" s="906">
        <v>386848.54</v>
      </c>
      <c r="H466" s="906">
        <f t="shared" si="125"/>
        <v>2175251.0400000042</v>
      </c>
      <c r="I466" s="906">
        <f t="shared" si="126"/>
        <v>1758402.5000000042</v>
      </c>
      <c r="J466" s="906">
        <f t="shared" si="127"/>
        <v>30000</v>
      </c>
      <c r="K466" s="906">
        <f t="shared" si="128"/>
        <v>386848.54</v>
      </c>
      <c r="L466" s="906">
        <f t="shared" si="129"/>
        <v>2175251.0400000042</v>
      </c>
    </row>
    <row r="467" spans="1:12" x14ac:dyDescent="0.45">
      <c r="A467" s="903"/>
      <c r="B467" s="903"/>
      <c r="C467" s="905" t="s">
        <v>164</v>
      </c>
      <c r="D467" s="906">
        <v>1</v>
      </c>
      <c r="E467" s="906">
        <v>1916520</v>
      </c>
      <c r="F467" s="906">
        <v>30000</v>
      </c>
      <c r="G467" s="906">
        <v>421634.4</v>
      </c>
      <c r="H467" s="906">
        <f t="shared" si="125"/>
        <v>2368154.4</v>
      </c>
      <c r="I467" s="906">
        <f t="shared" si="126"/>
        <v>1916520</v>
      </c>
      <c r="J467" s="906">
        <f t="shared" si="127"/>
        <v>30000</v>
      </c>
      <c r="K467" s="906">
        <f t="shared" si="128"/>
        <v>421634.4</v>
      </c>
      <c r="L467" s="906">
        <f t="shared" si="129"/>
        <v>2368154.4</v>
      </c>
    </row>
    <row r="468" spans="1:12" x14ac:dyDescent="0.45">
      <c r="A468" s="903"/>
      <c r="B468" s="903"/>
      <c r="C468" s="905" t="s">
        <v>652</v>
      </c>
      <c r="D468" s="906">
        <v>1</v>
      </c>
      <c r="E468" s="906">
        <v>2035108.7499999958</v>
      </c>
      <c r="F468" s="906">
        <v>30000</v>
      </c>
      <c r="G468" s="906">
        <v>447723.93599999999</v>
      </c>
      <c r="H468" s="906">
        <f t="shared" si="125"/>
        <v>2512832.685999996</v>
      </c>
      <c r="I468" s="906">
        <f t="shared" si="126"/>
        <v>2035108.7499999958</v>
      </c>
      <c r="J468" s="906">
        <f t="shared" si="127"/>
        <v>30000</v>
      </c>
      <c r="K468" s="906">
        <f t="shared" si="128"/>
        <v>447723.93599999999</v>
      </c>
      <c r="L468" s="906">
        <f t="shared" si="129"/>
        <v>2512832.685999996</v>
      </c>
    </row>
    <row r="469" spans="1:12" x14ac:dyDescent="0.45">
      <c r="A469" s="903"/>
      <c r="B469" s="903"/>
      <c r="C469" s="905" t="s">
        <v>336</v>
      </c>
      <c r="D469" s="906">
        <v>1</v>
      </c>
      <c r="E469" s="906">
        <v>1686041.25</v>
      </c>
      <c r="F469" s="906">
        <v>30000</v>
      </c>
      <c r="G469" s="906">
        <v>370929.08159999998</v>
      </c>
      <c r="H469" s="906">
        <f t="shared" si="125"/>
        <v>2086970.3315999999</v>
      </c>
      <c r="I469" s="906">
        <f t="shared" si="126"/>
        <v>1686041.25</v>
      </c>
      <c r="J469" s="906">
        <f t="shared" si="127"/>
        <v>30000</v>
      </c>
      <c r="K469" s="906">
        <f t="shared" si="128"/>
        <v>370929.08159999998</v>
      </c>
      <c r="L469" s="906">
        <f t="shared" si="129"/>
        <v>2086970.3315999999</v>
      </c>
    </row>
    <row r="470" spans="1:12" x14ac:dyDescent="0.45">
      <c r="A470" s="903"/>
      <c r="B470" s="903"/>
      <c r="C470" s="905" t="s">
        <v>166</v>
      </c>
      <c r="D470" s="906">
        <v>111</v>
      </c>
      <c r="E470" s="906">
        <v>1770788.7500000042</v>
      </c>
      <c r="F470" s="906">
        <v>30000</v>
      </c>
      <c r="G470" s="906">
        <v>389573.52</v>
      </c>
      <c r="H470" s="906">
        <f t="shared" si="125"/>
        <v>2190362.2700000042</v>
      </c>
      <c r="I470" s="906">
        <f t="shared" si="126"/>
        <v>196557551.25000048</v>
      </c>
      <c r="J470" s="906">
        <f t="shared" si="127"/>
        <v>3330000</v>
      </c>
      <c r="K470" s="906">
        <f t="shared" si="128"/>
        <v>43242660.719999999</v>
      </c>
      <c r="L470" s="906">
        <f t="shared" si="129"/>
        <v>243130211.97000048</v>
      </c>
    </row>
    <row r="471" spans="1:12" x14ac:dyDescent="0.45">
      <c r="A471" s="903"/>
      <c r="B471" s="903"/>
      <c r="C471" s="905" t="s">
        <v>167</v>
      </c>
      <c r="D471" s="906">
        <v>8</v>
      </c>
      <c r="E471" s="906">
        <v>1813162.5</v>
      </c>
      <c r="F471" s="906">
        <v>30000</v>
      </c>
      <c r="G471" s="906">
        <v>398895.76</v>
      </c>
      <c r="H471" s="906">
        <f t="shared" si="125"/>
        <v>2242058.2599999998</v>
      </c>
      <c r="I471" s="906">
        <f t="shared" si="126"/>
        <v>14505300</v>
      </c>
      <c r="J471" s="906">
        <f t="shared" si="127"/>
        <v>240000</v>
      </c>
      <c r="K471" s="906">
        <f t="shared" si="128"/>
        <v>3191166.08</v>
      </c>
      <c r="L471" s="906">
        <f t="shared" si="129"/>
        <v>17936466.079999998</v>
      </c>
    </row>
    <row r="472" spans="1:12" x14ac:dyDescent="0.45">
      <c r="A472" s="903"/>
      <c r="B472" s="903"/>
      <c r="C472" s="905" t="s">
        <v>169</v>
      </c>
      <c r="D472" s="906">
        <v>4</v>
      </c>
      <c r="E472" s="906">
        <v>1855535.0000000042</v>
      </c>
      <c r="F472" s="906">
        <v>30000</v>
      </c>
      <c r="G472" s="906">
        <v>408217.70880000002</v>
      </c>
      <c r="H472" s="906">
        <f t="shared" si="125"/>
        <v>2293752.7088000043</v>
      </c>
      <c r="I472" s="906">
        <f t="shared" si="126"/>
        <v>7422140.0000000168</v>
      </c>
      <c r="J472" s="906">
        <f t="shared" si="127"/>
        <v>120000</v>
      </c>
      <c r="K472" s="906">
        <f t="shared" si="128"/>
        <v>1632870.8352000001</v>
      </c>
      <c r="L472" s="906">
        <f t="shared" si="129"/>
        <v>9175010.8352000173</v>
      </c>
    </row>
    <row r="473" spans="1:12" x14ac:dyDescent="0.45">
      <c r="A473" s="903"/>
      <c r="B473" s="903"/>
      <c r="C473" s="905" t="s">
        <v>170</v>
      </c>
      <c r="D473" s="906">
        <v>5</v>
      </c>
      <c r="E473" s="906">
        <v>1897908.75</v>
      </c>
      <c r="F473" s="906">
        <v>30000</v>
      </c>
      <c r="G473" s="906">
        <v>417539.91</v>
      </c>
      <c r="H473" s="906">
        <f t="shared" si="125"/>
        <v>2345448.66</v>
      </c>
      <c r="I473" s="906">
        <f t="shared" si="126"/>
        <v>9489543.75</v>
      </c>
      <c r="J473" s="906">
        <f t="shared" si="127"/>
        <v>150000</v>
      </c>
      <c r="K473" s="906">
        <f t="shared" si="128"/>
        <v>2087699.5499999998</v>
      </c>
      <c r="L473" s="906">
        <f t="shared" si="129"/>
        <v>11727243.300000001</v>
      </c>
    </row>
    <row r="474" spans="1:12" x14ac:dyDescent="0.45">
      <c r="A474" s="903"/>
      <c r="B474" s="903"/>
      <c r="C474" s="905" t="s">
        <v>172</v>
      </c>
      <c r="D474" s="906">
        <v>4</v>
      </c>
      <c r="E474" s="906">
        <v>1940282.4999999958</v>
      </c>
      <c r="F474" s="906">
        <v>30000</v>
      </c>
      <c r="G474" s="906">
        <v>426862.15</v>
      </c>
      <c r="H474" s="906">
        <f t="shared" si="125"/>
        <v>2397144.6499999957</v>
      </c>
      <c r="I474" s="906">
        <f t="shared" si="126"/>
        <v>7761129.9999999832</v>
      </c>
      <c r="J474" s="906">
        <f t="shared" si="127"/>
        <v>120000</v>
      </c>
      <c r="K474" s="906">
        <f t="shared" si="128"/>
        <v>1707448.6</v>
      </c>
      <c r="L474" s="906">
        <f t="shared" si="129"/>
        <v>9588578.5999999829</v>
      </c>
    </row>
    <row r="475" spans="1:12" x14ac:dyDescent="0.45">
      <c r="A475" s="903"/>
      <c r="B475" s="903"/>
      <c r="C475" s="905" t="s">
        <v>173</v>
      </c>
      <c r="D475" s="906">
        <v>1</v>
      </c>
      <c r="E475" s="906">
        <v>1982656.2500000042</v>
      </c>
      <c r="F475" s="906">
        <v>30000</v>
      </c>
      <c r="G475" s="906">
        <v>436184.36</v>
      </c>
      <c r="H475" s="906">
        <f t="shared" si="125"/>
        <v>2448840.6100000041</v>
      </c>
      <c r="I475" s="906">
        <f t="shared" si="126"/>
        <v>1982656.2500000042</v>
      </c>
      <c r="J475" s="906">
        <f t="shared" si="127"/>
        <v>30000</v>
      </c>
      <c r="K475" s="906">
        <f t="shared" si="128"/>
        <v>436184.36</v>
      </c>
      <c r="L475" s="906">
        <f t="shared" si="129"/>
        <v>2448840.6100000041</v>
      </c>
    </row>
    <row r="476" spans="1:12" x14ac:dyDescent="0.45">
      <c r="A476" s="903"/>
      <c r="B476" s="903"/>
      <c r="C476" s="905" t="s">
        <v>303</v>
      </c>
      <c r="D476" s="906">
        <v>2</v>
      </c>
      <c r="E476" s="906">
        <v>1952878.7499999958</v>
      </c>
      <c r="F476" s="906">
        <v>30000</v>
      </c>
      <c r="G476" s="906">
        <v>429633.33600000001</v>
      </c>
      <c r="H476" s="906">
        <f t="shared" si="125"/>
        <v>2412512.0859999959</v>
      </c>
      <c r="I476" s="906">
        <f t="shared" si="126"/>
        <v>3905757.4999999916</v>
      </c>
      <c r="J476" s="906">
        <f t="shared" si="127"/>
        <v>60000</v>
      </c>
      <c r="K476" s="906">
        <f t="shared" si="128"/>
        <v>859266.67200000002</v>
      </c>
      <c r="L476" s="906">
        <f t="shared" si="129"/>
        <v>4825024.1719999919</v>
      </c>
    </row>
    <row r="477" spans="1:12" x14ac:dyDescent="0.45">
      <c r="A477" s="903"/>
      <c r="B477" s="903"/>
      <c r="C477" s="905" t="s">
        <v>175</v>
      </c>
      <c r="D477" s="906">
        <v>5</v>
      </c>
      <c r="E477" s="906">
        <v>2018604.9999999958</v>
      </c>
      <c r="F477" s="906">
        <v>30000</v>
      </c>
      <c r="G477" s="906">
        <v>444093.09120000002</v>
      </c>
      <c r="H477" s="906">
        <f t="shared" si="125"/>
        <v>2492698.0911999959</v>
      </c>
      <c r="I477" s="906">
        <f t="shared" si="126"/>
        <v>10093024.99999998</v>
      </c>
      <c r="J477" s="906">
        <f t="shared" si="127"/>
        <v>150000</v>
      </c>
      <c r="K477" s="906">
        <f t="shared" si="128"/>
        <v>2220465.4560000002</v>
      </c>
      <c r="L477" s="906">
        <f t="shared" si="129"/>
        <v>12463490.45599998</v>
      </c>
    </row>
    <row r="478" spans="1:12" x14ac:dyDescent="0.45">
      <c r="A478" s="903"/>
      <c r="B478" s="903"/>
      <c r="C478" s="905" t="s">
        <v>176</v>
      </c>
      <c r="D478" s="906">
        <v>5</v>
      </c>
      <c r="E478" s="906">
        <v>2084331.2499999958</v>
      </c>
      <c r="F478" s="906">
        <v>30000</v>
      </c>
      <c r="G478" s="906">
        <v>458552.87280000001</v>
      </c>
      <c r="H478" s="906">
        <f t="shared" si="125"/>
        <v>2572884.1227999958</v>
      </c>
      <c r="I478" s="906">
        <f t="shared" si="126"/>
        <v>10421656.24999998</v>
      </c>
      <c r="J478" s="906">
        <f t="shared" si="127"/>
        <v>150000</v>
      </c>
      <c r="K478" s="906">
        <f t="shared" si="128"/>
        <v>2292764.3640000001</v>
      </c>
      <c r="L478" s="906">
        <f t="shared" si="129"/>
        <v>12864420.61399998</v>
      </c>
    </row>
    <row r="479" spans="1:12" x14ac:dyDescent="0.45">
      <c r="A479" s="903"/>
      <c r="B479" s="903"/>
      <c r="C479" s="905" t="s">
        <v>178</v>
      </c>
      <c r="D479" s="906">
        <v>4</v>
      </c>
      <c r="E479" s="906">
        <v>2150057.4999999958</v>
      </c>
      <c r="F479" s="906">
        <v>30000</v>
      </c>
      <c r="G479" s="906">
        <v>473012.6544</v>
      </c>
      <c r="H479" s="906">
        <f t="shared" si="125"/>
        <v>2653070.1543999957</v>
      </c>
      <c r="I479" s="906">
        <f t="shared" si="126"/>
        <v>8600229.9999999832</v>
      </c>
      <c r="J479" s="906">
        <f t="shared" si="127"/>
        <v>120000</v>
      </c>
      <c r="K479" s="906">
        <f t="shared" si="128"/>
        <v>1892050.6176</v>
      </c>
      <c r="L479" s="906">
        <f t="shared" si="129"/>
        <v>10612280.617599983</v>
      </c>
    </row>
    <row r="480" spans="1:12" x14ac:dyDescent="0.45">
      <c r="A480" s="903"/>
      <c r="B480" s="903"/>
      <c r="C480" s="905" t="s">
        <v>179</v>
      </c>
      <c r="D480" s="906">
        <v>2</v>
      </c>
      <c r="E480" s="906">
        <v>2215783.7499999958</v>
      </c>
      <c r="F480" s="906">
        <v>30000</v>
      </c>
      <c r="G480" s="906">
        <v>487472.43599999999</v>
      </c>
      <c r="H480" s="906">
        <f t="shared" si="125"/>
        <v>2733256.185999996</v>
      </c>
      <c r="I480" s="906">
        <f t="shared" si="126"/>
        <v>4431567.4999999916</v>
      </c>
      <c r="J480" s="906">
        <f t="shared" si="127"/>
        <v>60000</v>
      </c>
      <c r="K480" s="906">
        <f t="shared" si="128"/>
        <v>974944.87199999997</v>
      </c>
      <c r="L480" s="906">
        <f t="shared" si="129"/>
        <v>5466512.3719999921</v>
      </c>
    </row>
    <row r="481" spans="1:12" x14ac:dyDescent="0.45">
      <c r="A481" s="903"/>
      <c r="B481" s="903"/>
      <c r="C481" s="905" t="s">
        <v>180</v>
      </c>
      <c r="D481" s="906">
        <v>1</v>
      </c>
      <c r="E481" s="906">
        <v>2281509.9999999958</v>
      </c>
      <c r="F481" s="906">
        <v>30000</v>
      </c>
      <c r="G481" s="906">
        <v>501932.1912</v>
      </c>
      <c r="H481" s="906">
        <f t="shared" si="125"/>
        <v>2813442.1911999956</v>
      </c>
      <c r="I481" s="906">
        <f t="shared" si="126"/>
        <v>2281509.9999999958</v>
      </c>
      <c r="J481" s="906">
        <f t="shared" si="127"/>
        <v>30000</v>
      </c>
      <c r="K481" s="906">
        <f t="shared" si="128"/>
        <v>501932.1912</v>
      </c>
      <c r="L481" s="906">
        <f t="shared" si="129"/>
        <v>2813442.1911999956</v>
      </c>
    </row>
    <row r="482" spans="1:12" x14ac:dyDescent="0.45">
      <c r="A482" s="903"/>
      <c r="B482" s="903"/>
      <c r="C482" s="905" t="s">
        <v>181</v>
      </c>
      <c r="D482" s="906">
        <v>2</v>
      </c>
      <c r="E482" s="906">
        <v>2347236.2499999958</v>
      </c>
      <c r="F482" s="906">
        <v>30000</v>
      </c>
      <c r="G482" s="906">
        <v>516391.97580000001</v>
      </c>
      <c r="H482" s="906">
        <f t="shared" si="125"/>
        <v>2893628.2257999959</v>
      </c>
      <c r="I482" s="906">
        <f t="shared" si="126"/>
        <v>4694472.4999999916</v>
      </c>
      <c r="J482" s="906">
        <f t="shared" si="127"/>
        <v>60000</v>
      </c>
      <c r="K482" s="906">
        <f t="shared" si="128"/>
        <v>1032783.9516</v>
      </c>
      <c r="L482" s="906">
        <f t="shared" si="129"/>
        <v>5787256.4515999919</v>
      </c>
    </row>
    <row r="483" spans="1:12" x14ac:dyDescent="0.45">
      <c r="A483" s="903"/>
      <c r="B483" s="903"/>
      <c r="C483" s="905" t="s">
        <v>338</v>
      </c>
      <c r="D483" s="906">
        <v>1</v>
      </c>
      <c r="E483" s="906">
        <v>2412962.4999999958</v>
      </c>
      <c r="F483" s="906">
        <v>30000</v>
      </c>
      <c r="G483" s="906">
        <v>530851.75439999998</v>
      </c>
      <c r="H483" s="906">
        <f t="shared" si="125"/>
        <v>2973814.2543999958</v>
      </c>
      <c r="I483" s="906">
        <f t="shared" si="126"/>
        <v>2412962.4999999958</v>
      </c>
      <c r="J483" s="906">
        <f t="shared" si="127"/>
        <v>30000</v>
      </c>
      <c r="K483" s="906">
        <f t="shared" si="128"/>
        <v>530851.75439999998</v>
      </c>
      <c r="L483" s="906">
        <f t="shared" si="129"/>
        <v>2973814.2543999958</v>
      </c>
    </row>
    <row r="484" spans="1:12" x14ac:dyDescent="0.45">
      <c r="A484" s="903"/>
      <c r="B484" s="903"/>
      <c r="C484" s="905" t="s">
        <v>339</v>
      </c>
      <c r="D484" s="906">
        <v>1</v>
      </c>
      <c r="E484" s="906">
        <v>2544414.9999999958</v>
      </c>
      <c r="F484" s="906">
        <v>30000</v>
      </c>
      <c r="G484" s="906">
        <v>559771.29</v>
      </c>
      <c r="H484" s="906">
        <f t="shared" si="125"/>
        <v>3134186.2899999958</v>
      </c>
      <c r="I484" s="906">
        <f t="shared" si="126"/>
        <v>2544414.9999999958</v>
      </c>
      <c r="J484" s="906">
        <f t="shared" si="127"/>
        <v>30000</v>
      </c>
      <c r="K484" s="906">
        <f t="shared" si="128"/>
        <v>559771.29</v>
      </c>
      <c r="L484" s="906">
        <f t="shared" si="129"/>
        <v>3134186.2899999958</v>
      </c>
    </row>
    <row r="485" spans="1:12" x14ac:dyDescent="0.45">
      <c r="A485" s="903"/>
      <c r="B485" s="907"/>
      <c r="C485" s="905" t="s">
        <v>428</v>
      </c>
      <c r="D485" s="896">
        <v>2</v>
      </c>
      <c r="E485" s="906">
        <v>2132123.7500000042</v>
      </c>
      <c r="F485" s="906">
        <v>30000</v>
      </c>
      <c r="G485" s="906">
        <v>469067.22720000002</v>
      </c>
      <c r="H485" s="906">
        <f t="shared" si="125"/>
        <v>2631190.9772000043</v>
      </c>
      <c r="I485" s="906">
        <f t="shared" si="126"/>
        <v>4264247.5000000084</v>
      </c>
      <c r="J485" s="906">
        <f t="shared" si="127"/>
        <v>60000</v>
      </c>
      <c r="K485" s="906">
        <f t="shared" si="128"/>
        <v>938134.45440000005</v>
      </c>
      <c r="L485" s="906">
        <f t="shared" si="129"/>
        <v>5262381.9544000085</v>
      </c>
    </row>
    <row r="486" spans="1:12" x14ac:dyDescent="0.45">
      <c r="A486" s="903"/>
      <c r="B486" s="907"/>
      <c r="C486" s="905" t="s">
        <v>340</v>
      </c>
      <c r="D486" s="896">
        <v>7</v>
      </c>
      <c r="E486" s="906">
        <v>2201611.2500000042</v>
      </c>
      <c r="F486" s="906">
        <v>30000</v>
      </c>
      <c r="G486" s="906">
        <v>484354.46399999998</v>
      </c>
      <c r="H486" s="906">
        <f t="shared" si="125"/>
        <v>2715965.7140000043</v>
      </c>
      <c r="I486" s="906">
        <f t="shared" si="126"/>
        <v>15411278.75000003</v>
      </c>
      <c r="J486" s="906">
        <f t="shared" si="127"/>
        <v>210000</v>
      </c>
      <c r="K486" s="906">
        <f t="shared" si="128"/>
        <v>3390481.2479999997</v>
      </c>
      <c r="L486" s="906">
        <f t="shared" si="129"/>
        <v>19011759.998000029</v>
      </c>
    </row>
    <row r="487" spans="1:12" x14ac:dyDescent="0.45">
      <c r="A487" s="903"/>
      <c r="B487" s="903"/>
      <c r="C487" s="905" t="s">
        <v>183</v>
      </c>
      <c r="D487" s="906">
        <v>5</v>
      </c>
      <c r="E487" s="906">
        <v>2271097.5</v>
      </c>
      <c r="F487" s="906">
        <v>30000</v>
      </c>
      <c r="G487" s="906">
        <v>499641.4632</v>
      </c>
      <c r="H487" s="906">
        <f t="shared" si="125"/>
        <v>2800738.9632000001</v>
      </c>
      <c r="I487" s="906">
        <f t="shared" si="126"/>
        <v>11355487.5</v>
      </c>
      <c r="J487" s="906">
        <f t="shared" si="127"/>
        <v>150000</v>
      </c>
      <c r="K487" s="906">
        <f t="shared" si="128"/>
        <v>2498207.3160000001</v>
      </c>
      <c r="L487" s="906">
        <f t="shared" si="129"/>
        <v>14003694.816</v>
      </c>
    </row>
    <row r="488" spans="1:12" x14ac:dyDescent="0.45">
      <c r="A488" s="903"/>
      <c r="B488" s="903"/>
      <c r="C488" s="905" t="s">
        <v>185</v>
      </c>
      <c r="D488" s="906">
        <v>5</v>
      </c>
      <c r="E488" s="906">
        <v>2340585</v>
      </c>
      <c r="F488" s="906">
        <v>30000</v>
      </c>
      <c r="G488" s="906">
        <v>514928.7</v>
      </c>
      <c r="H488" s="906">
        <f t="shared" si="125"/>
        <v>2885513.7</v>
      </c>
      <c r="I488" s="906">
        <f t="shared" si="126"/>
        <v>11702925</v>
      </c>
      <c r="J488" s="906">
        <f t="shared" si="127"/>
        <v>150000</v>
      </c>
      <c r="K488" s="906">
        <f t="shared" si="128"/>
        <v>2574643.5</v>
      </c>
      <c r="L488" s="906">
        <f t="shared" si="129"/>
        <v>14427568.5</v>
      </c>
    </row>
    <row r="489" spans="1:12" x14ac:dyDescent="0.45">
      <c r="A489" s="903"/>
      <c r="B489" s="903"/>
      <c r="C489" s="905" t="s">
        <v>320</v>
      </c>
      <c r="D489" s="906">
        <v>5</v>
      </c>
      <c r="E489" s="906">
        <v>2410071.2499999958</v>
      </c>
      <c r="F489" s="906">
        <v>30000</v>
      </c>
      <c r="G489" s="906">
        <v>530215.67279999994</v>
      </c>
      <c r="H489" s="906">
        <f t="shared" si="125"/>
        <v>2970286.9227999956</v>
      </c>
      <c r="I489" s="906">
        <f t="shared" si="126"/>
        <v>12050356.24999998</v>
      </c>
      <c r="J489" s="906">
        <f t="shared" si="127"/>
        <v>150000</v>
      </c>
      <c r="K489" s="906">
        <f t="shared" si="128"/>
        <v>2651078.3639999996</v>
      </c>
      <c r="L489" s="906">
        <f t="shared" si="129"/>
        <v>14851434.613999978</v>
      </c>
    </row>
    <row r="490" spans="1:12" x14ac:dyDescent="0.45">
      <c r="A490" s="903"/>
      <c r="B490" s="903"/>
      <c r="C490" s="905" t="s">
        <v>186</v>
      </c>
      <c r="D490" s="906">
        <v>2</v>
      </c>
      <c r="E490" s="906">
        <v>2479558.7499999958</v>
      </c>
      <c r="F490" s="906">
        <v>30000</v>
      </c>
      <c r="G490" s="906">
        <v>545502.93000000005</v>
      </c>
      <c r="H490" s="906">
        <f t="shared" si="125"/>
        <v>3055061.679999996</v>
      </c>
      <c r="I490" s="906">
        <f t="shared" si="126"/>
        <v>4959117.4999999916</v>
      </c>
      <c r="J490" s="906">
        <f t="shared" si="127"/>
        <v>60000</v>
      </c>
      <c r="K490" s="906">
        <f t="shared" si="128"/>
        <v>1091005.8600000001</v>
      </c>
      <c r="L490" s="906">
        <f t="shared" si="129"/>
        <v>6110123.359999992</v>
      </c>
    </row>
    <row r="491" spans="1:12" x14ac:dyDescent="0.45">
      <c r="A491" s="903"/>
      <c r="B491" s="903"/>
      <c r="C491" s="905" t="s">
        <v>187</v>
      </c>
      <c r="D491" s="906">
        <v>2</v>
      </c>
      <c r="E491" s="906">
        <v>2549045.0000000042</v>
      </c>
      <c r="F491" s="906">
        <v>30000</v>
      </c>
      <c r="G491" s="906">
        <v>560789.9</v>
      </c>
      <c r="H491" s="906">
        <f t="shared" si="125"/>
        <v>3139834.9000000041</v>
      </c>
      <c r="I491" s="906">
        <f t="shared" si="126"/>
        <v>5098090.0000000084</v>
      </c>
      <c r="J491" s="906">
        <f t="shared" si="127"/>
        <v>60000</v>
      </c>
      <c r="K491" s="906">
        <f t="shared" si="128"/>
        <v>1121579.8</v>
      </c>
      <c r="L491" s="906">
        <f t="shared" si="129"/>
        <v>6279669.8000000082</v>
      </c>
    </row>
    <row r="492" spans="1:12" x14ac:dyDescent="0.45">
      <c r="A492" s="903"/>
      <c r="B492" s="903"/>
      <c r="C492" s="905" t="s">
        <v>341</v>
      </c>
      <c r="D492" s="906">
        <v>1</v>
      </c>
      <c r="E492" s="906">
        <v>2618532.5000000042</v>
      </c>
      <c r="F492" s="906">
        <v>30000</v>
      </c>
      <c r="G492" s="906">
        <v>576077.14</v>
      </c>
      <c r="H492" s="906">
        <f t="shared" si="125"/>
        <v>3224609.6400000043</v>
      </c>
      <c r="I492" s="906">
        <f t="shared" si="126"/>
        <v>2618532.5000000042</v>
      </c>
      <c r="J492" s="906">
        <f t="shared" si="127"/>
        <v>30000</v>
      </c>
      <c r="K492" s="906">
        <f t="shared" si="128"/>
        <v>576077.14</v>
      </c>
      <c r="L492" s="906">
        <f t="shared" si="129"/>
        <v>3224609.6400000043</v>
      </c>
    </row>
    <row r="493" spans="1:12" x14ac:dyDescent="0.45">
      <c r="A493" s="903"/>
      <c r="B493" s="903"/>
      <c r="C493" s="905" t="s">
        <v>343</v>
      </c>
      <c r="D493" s="906">
        <v>1</v>
      </c>
      <c r="E493" s="906">
        <v>2757506.25</v>
      </c>
      <c r="F493" s="906">
        <v>30000</v>
      </c>
      <c r="G493" s="906">
        <v>606651.38</v>
      </c>
      <c r="H493" s="906">
        <f t="shared" si="125"/>
        <v>3394157.63</v>
      </c>
      <c r="I493" s="906">
        <f t="shared" si="126"/>
        <v>2757506.25</v>
      </c>
      <c r="J493" s="906">
        <f t="shared" si="127"/>
        <v>30000</v>
      </c>
      <c r="K493" s="906">
        <f t="shared" si="128"/>
        <v>606651.38</v>
      </c>
      <c r="L493" s="906">
        <f t="shared" si="129"/>
        <v>3394157.63</v>
      </c>
    </row>
    <row r="494" spans="1:12" x14ac:dyDescent="0.45">
      <c r="A494" s="903"/>
      <c r="B494" s="903"/>
      <c r="C494" s="905" t="s">
        <v>449</v>
      </c>
      <c r="D494" s="906">
        <v>5</v>
      </c>
      <c r="E494" s="906">
        <v>2388548.7500000042</v>
      </c>
      <c r="F494" s="906">
        <v>30000</v>
      </c>
      <c r="G494" s="906">
        <v>525480.72</v>
      </c>
      <c r="H494" s="906">
        <f t="shared" ref="H494:H511" si="130">SUM(E494:G494)</f>
        <v>2944029.4700000044</v>
      </c>
      <c r="I494" s="906">
        <f t="shared" ref="I494:I511" si="131">D494*E494</f>
        <v>11942743.75000002</v>
      </c>
      <c r="J494" s="906">
        <f t="shared" ref="J494:J511" si="132">D494*F494</f>
        <v>150000</v>
      </c>
      <c r="K494" s="906">
        <f t="shared" ref="K494:K511" si="133">D494*G494</f>
        <v>2627403.5999999996</v>
      </c>
      <c r="L494" s="906">
        <f t="shared" ref="L494:L511" si="134">D494*H494</f>
        <v>14720147.350000022</v>
      </c>
    </row>
    <row r="495" spans="1:12" x14ac:dyDescent="0.45">
      <c r="A495" s="903"/>
      <c r="B495" s="903"/>
      <c r="C495" s="905" t="s">
        <v>344</v>
      </c>
      <c r="D495" s="906">
        <v>2</v>
      </c>
      <c r="E495" s="906">
        <v>2463354.9999999958</v>
      </c>
      <c r="F495" s="906">
        <v>30000</v>
      </c>
      <c r="G495" s="906">
        <v>541938.09</v>
      </c>
      <c r="H495" s="906">
        <f t="shared" si="130"/>
        <v>3035293.0899999957</v>
      </c>
      <c r="I495" s="906">
        <f t="shared" si="131"/>
        <v>4926709.9999999916</v>
      </c>
      <c r="J495" s="906">
        <f t="shared" si="132"/>
        <v>60000</v>
      </c>
      <c r="K495" s="906">
        <f t="shared" si="133"/>
        <v>1083876.18</v>
      </c>
      <c r="L495" s="906">
        <f t="shared" si="134"/>
        <v>6070586.1799999913</v>
      </c>
    </row>
    <row r="496" spans="1:12" x14ac:dyDescent="0.45">
      <c r="A496" s="903"/>
      <c r="B496" s="903"/>
      <c r="C496" s="905" t="s">
        <v>189</v>
      </c>
      <c r="D496" s="906">
        <v>3</v>
      </c>
      <c r="E496" s="906">
        <v>2687775</v>
      </c>
      <c r="F496" s="906">
        <v>30000</v>
      </c>
      <c r="G496" s="906">
        <v>591310.5</v>
      </c>
      <c r="H496" s="906">
        <f t="shared" si="130"/>
        <v>3309085.5</v>
      </c>
      <c r="I496" s="906">
        <f t="shared" si="131"/>
        <v>8063325</v>
      </c>
      <c r="J496" s="906">
        <f t="shared" si="132"/>
        <v>90000</v>
      </c>
      <c r="K496" s="906">
        <f t="shared" si="133"/>
        <v>1773931.5</v>
      </c>
      <c r="L496" s="906">
        <f t="shared" si="134"/>
        <v>9927256.5</v>
      </c>
    </row>
    <row r="497" spans="1:12" x14ac:dyDescent="0.45">
      <c r="A497" s="903"/>
      <c r="B497" s="903"/>
      <c r="C497" s="905" t="s">
        <v>190</v>
      </c>
      <c r="D497" s="906">
        <v>1</v>
      </c>
      <c r="E497" s="906">
        <v>2762581.2500000042</v>
      </c>
      <c r="F497" s="906">
        <v>30000</v>
      </c>
      <c r="G497" s="906">
        <v>607767.86399999994</v>
      </c>
      <c r="H497" s="906">
        <f t="shared" si="130"/>
        <v>3400349.1140000043</v>
      </c>
      <c r="I497" s="906">
        <f t="shared" si="131"/>
        <v>2762581.2500000042</v>
      </c>
      <c r="J497" s="906">
        <f t="shared" si="132"/>
        <v>30000</v>
      </c>
      <c r="K497" s="906">
        <f t="shared" si="133"/>
        <v>607767.86399999994</v>
      </c>
      <c r="L497" s="906">
        <f t="shared" si="134"/>
        <v>3400349.1140000043</v>
      </c>
    </row>
    <row r="498" spans="1:12" x14ac:dyDescent="0.45">
      <c r="A498" s="903"/>
      <c r="B498" s="903"/>
      <c r="C498" s="905" t="s">
        <v>304</v>
      </c>
      <c r="D498" s="906">
        <v>2</v>
      </c>
      <c r="E498" s="906">
        <v>2987000.0000000042</v>
      </c>
      <c r="F498" s="906">
        <v>30000</v>
      </c>
      <c r="G498" s="906">
        <v>657140.5</v>
      </c>
      <c r="H498" s="906">
        <f t="shared" si="130"/>
        <v>3674140.5000000042</v>
      </c>
      <c r="I498" s="906">
        <f t="shared" si="131"/>
        <v>5974000.0000000084</v>
      </c>
      <c r="J498" s="906">
        <f t="shared" si="132"/>
        <v>60000</v>
      </c>
      <c r="K498" s="906">
        <f t="shared" si="133"/>
        <v>1314281</v>
      </c>
      <c r="L498" s="906">
        <f t="shared" si="134"/>
        <v>7348281.0000000084</v>
      </c>
    </row>
    <row r="499" spans="1:12" x14ac:dyDescent="0.45">
      <c r="A499" s="903"/>
      <c r="B499" s="903"/>
      <c r="C499" s="902" t="s">
        <v>306</v>
      </c>
      <c r="D499" s="906">
        <v>2</v>
      </c>
      <c r="E499" s="906">
        <v>3102765</v>
      </c>
      <c r="F499" s="906">
        <v>30000</v>
      </c>
      <c r="G499" s="906">
        <v>568840.25</v>
      </c>
      <c r="H499" s="906">
        <f t="shared" si="130"/>
        <v>3701605.25</v>
      </c>
      <c r="I499" s="906">
        <f t="shared" si="131"/>
        <v>6205530</v>
      </c>
      <c r="J499" s="906">
        <f t="shared" si="132"/>
        <v>60000</v>
      </c>
      <c r="K499" s="906">
        <f t="shared" si="133"/>
        <v>1137680.5</v>
      </c>
      <c r="L499" s="906">
        <f t="shared" si="134"/>
        <v>7403210.5</v>
      </c>
    </row>
    <row r="500" spans="1:12" x14ac:dyDescent="0.45">
      <c r="A500" s="903"/>
      <c r="B500" s="903"/>
      <c r="C500" s="902" t="s">
        <v>307</v>
      </c>
      <c r="D500" s="906">
        <v>4</v>
      </c>
      <c r="E500" s="906">
        <v>3206882.4999999963</v>
      </c>
      <c r="F500" s="906">
        <v>30000</v>
      </c>
      <c r="G500" s="906">
        <v>705514.1544</v>
      </c>
      <c r="H500" s="906">
        <f t="shared" si="130"/>
        <v>3942396.6543999962</v>
      </c>
      <c r="I500" s="906">
        <f t="shared" si="131"/>
        <v>12827529.999999985</v>
      </c>
      <c r="J500" s="906">
        <f t="shared" si="132"/>
        <v>120000</v>
      </c>
      <c r="K500" s="906">
        <f t="shared" si="133"/>
        <v>2822056.6176</v>
      </c>
      <c r="L500" s="906">
        <f t="shared" si="134"/>
        <v>15769586.617599985</v>
      </c>
    </row>
    <row r="501" spans="1:12" x14ac:dyDescent="0.45">
      <c r="A501" s="903"/>
      <c r="B501" s="903"/>
      <c r="C501" s="902" t="s">
        <v>195</v>
      </c>
      <c r="D501" s="906">
        <v>3</v>
      </c>
      <c r="E501" s="906">
        <v>3519237.5000000037</v>
      </c>
      <c r="F501" s="906">
        <v>30000</v>
      </c>
      <c r="G501" s="906">
        <v>774232.24</v>
      </c>
      <c r="H501" s="906">
        <f t="shared" si="130"/>
        <v>4323469.7400000039</v>
      </c>
      <c r="I501" s="906">
        <f t="shared" si="131"/>
        <v>10557712.500000011</v>
      </c>
      <c r="J501" s="906">
        <f t="shared" si="132"/>
        <v>90000</v>
      </c>
      <c r="K501" s="906">
        <f t="shared" si="133"/>
        <v>2322696.7199999997</v>
      </c>
      <c r="L501" s="906">
        <f t="shared" si="134"/>
        <v>12970409.220000012</v>
      </c>
    </row>
    <row r="502" spans="1:12" x14ac:dyDescent="0.45">
      <c r="A502" s="903"/>
      <c r="B502" s="903"/>
      <c r="C502" s="902" t="s">
        <v>197</v>
      </c>
      <c r="D502" s="906">
        <v>2</v>
      </c>
      <c r="E502" s="906">
        <v>3727475.0000000037</v>
      </c>
      <c r="F502" s="906">
        <v>30000</v>
      </c>
      <c r="G502" s="906">
        <v>820044.5</v>
      </c>
      <c r="H502" s="906">
        <f t="shared" si="130"/>
        <v>4577519.5000000037</v>
      </c>
      <c r="I502" s="906">
        <f t="shared" si="131"/>
        <v>7454950.0000000075</v>
      </c>
      <c r="J502" s="906">
        <f t="shared" si="132"/>
        <v>60000</v>
      </c>
      <c r="K502" s="906">
        <f t="shared" si="133"/>
        <v>1640089</v>
      </c>
      <c r="L502" s="906">
        <f t="shared" si="134"/>
        <v>9155039.0000000075</v>
      </c>
    </row>
    <row r="503" spans="1:12" x14ac:dyDescent="0.45">
      <c r="A503" s="903"/>
      <c r="B503" s="903"/>
      <c r="C503" s="902" t="s">
        <v>347</v>
      </c>
      <c r="D503" s="906">
        <v>3</v>
      </c>
      <c r="E503" s="906">
        <v>3616821.2499999963</v>
      </c>
      <c r="F503" s="906">
        <v>30000</v>
      </c>
      <c r="G503" s="906">
        <v>795700.67</v>
      </c>
      <c r="H503" s="906">
        <f t="shared" si="130"/>
        <v>4442521.9199999962</v>
      </c>
      <c r="I503" s="906">
        <f t="shared" si="131"/>
        <v>10850463.749999989</v>
      </c>
      <c r="J503" s="906">
        <f t="shared" si="132"/>
        <v>90000</v>
      </c>
      <c r="K503" s="906">
        <f t="shared" si="133"/>
        <v>2387102.0100000002</v>
      </c>
      <c r="L503" s="906">
        <f t="shared" si="134"/>
        <v>13327565.759999989</v>
      </c>
    </row>
    <row r="504" spans="1:12" x14ac:dyDescent="0.45">
      <c r="A504" s="903"/>
      <c r="B504" s="903"/>
      <c r="C504" s="902" t="s">
        <v>308</v>
      </c>
      <c r="D504" s="906">
        <v>5</v>
      </c>
      <c r="E504" s="906">
        <v>3741953.7500000037</v>
      </c>
      <c r="F504" s="906">
        <v>30000</v>
      </c>
      <c r="G504" s="906">
        <v>823229.82</v>
      </c>
      <c r="H504" s="906">
        <f t="shared" si="130"/>
        <v>4595183.570000004</v>
      </c>
      <c r="I504" s="906">
        <f t="shared" si="131"/>
        <v>18709768.750000019</v>
      </c>
      <c r="J504" s="906">
        <f t="shared" si="132"/>
        <v>150000</v>
      </c>
      <c r="K504" s="906">
        <f t="shared" si="133"/>
        <v>4116149.0999999996</v>
      </c>
      <c r="L504" s="906">
        <f t="shared" si="134"/>
        <v>22975917.85000002</v>
      </c>
    </row>
    <row r="505" spans="1:12" x14ac:dyDescent="0.45">
      <c r="A505" s="903"/>
      <c r="B505" s="903"/>
      <c r="C505" s="902" t="s">
        <v>198</v>
      </c>
      <c r="D505" s="906">
        <v>10</v>
      </c>
      <c r="E505" s="906">
        <v>3867086.25</v>
      </c>
      <c r="F505" s="906">
        <v>30000</v>
      </c>
      <c r="G505" s="906">
        <v>850758.98</v>
      </c>
      <c r="H505" s="906">
        <f t="shared" si="130"/>
        <v>4747845.2300000004</v>
      </c>
      <c r="I505" s="906">
        <f t="shared" si="131"/>
        <v>38670862.5</v>
      </c>
      <c r="J505" s="906">
        <f t="shared" si="132"/>
        <v>300000</v>
      </c>
      <c r="K505" s="906">
        <f t="shared" si="133"/>
        <v>8507589.8000000007</v>
      </c>
      <c r="L505" s="906">
        <f t="shared" si="134"/>
        <v>47478452.300000004</v>
      </c>
    </row>
    <row r="506" spans="1:12" x14ac:dyDescent="0.45">
      <c r="A506" s="903"/>
      <c r="B506" s="903"/>
      <c r="C506" s="902" t="s">
        <v>594</v>
      </c>
      <c r="D506" s="906">
        <v>1</v>
      </c>
      <c r="E506" s="906">
        <v>4367613.75</v>
      </c>
      <c r="F506" s="906">
        <v>30000</v>
      </c>
      <c r="G506" s="906">
        <v>960875.01</v>
      </c>
      <c r="H506" s="906">
        <f t="shared" si="130"/>
        <v>5358488.76</v>
      </c>
      <c r="I506" s="906">
        <f t="shared" si="131"/>
        <v>4367613.75</v>
      </c>
      <c r="J506" s="906">
        <f t="shared" si="132"/>
        <v>30000</v>
      </c>
      <c r="K506" s="906">
        <f t="shared" si="133"/>
        <v>960875.01</v>
      </c>
      <c r="L506" s="906">
        <f t="shared" si="134"/>
        <v>5358488.76</v>
      </c>
    </row>
    <row r="507" spans="1:12" x14ac:dyDescent="0.45">
      <c r="A507" s="903"/>
      <c r="B507" s="903"/>
      <c r="C507" s="902" t="s">
        <v>309</v>
      </c>
      <c r="D507" s="906">
        <v>1</v>
      </c>
      <c r="E507" s="906">
        <v>7042594.5</v>
      </c>
      <c r="F507" s="906">
        <v>30000</v>
      </c>
      <c r="G507" s="906">
        <v>1549370.8</v>
      </c>
      <c r="H507" s="906">
        <f t="shared" si="130"/>
        <v>8621965.3000000007</v>
      </c>
      <c r="I507" s="906">
        <f t="shared" si="131"/>
        <v>7042594.5</v>
      </c>
      <c r="J507" s="906">
        <f t="shared" si="132"/>
        <v>30000</v>
      </c>
      <c r="K507" s="906">
        <f t="shared" si="133"/>
        <v>1549370.8</v>
      </c>
      <c r="L507" s="906">
        <f t="shared" si="134"/>
        <v>8621965.3000000007</v>
      </c>
    </row>
    <row r="508" spans="1:12" x14ac:dyDescent="0.45">
      <c r="A508" s="903"/>
      <c r="B508" s="903"/>
      <c r="C508" s="902" t="s">
        <v>350</v>
      </c>
      <c r="D508" s="906">
        <v>4</v>
      </c>
      <c r="E508" s="906">
        <v>7286629.9499999993</v>
      </c>
      <c r="F508" s="906">
        <v>30000</v>
      </c>
      <c r="G508" s="906">
        <v>1603058.58</v>
      </c>
      <c r="H508" s="906">
        <f t="shared" si="130"/>
        <v>8919688.5299999993</v>
      </c>
      <c r="I508" s="906">
        <f t="shared" si="131"/>
        <v>29146519.799999997</v>
      </c>
      <c r="J508" s="906">
        <f t="shared" si="132"/>
        <v>120000</v>
      </c>
      <c r="K508" s="906">
        <f t="shared" si="133"/>
        <v>6412234.3200000003</v>
      </c>
      <c r="L508" s="906">
        <f t="shared" si="134"/>
        <v>35678754.119999997</v>
      </c>
    </row>
    <row r="509" spans="1:12" x14ac:dyDescent="0.45">
      <c r="A509" s="903"/>
      <c r="B509" s="903"/>
      <c r="C509" s="902" t="s">
        <v>200</v>
      </c>
      <c r="D509" s="906">
        <v>1</v>
      </c>
      <c r="E509" s="906">
        <v>7530664.0500000007</v>
      </c>
      <c r="F509" s="906">
        <v>30000</v>
      </c>
      <c r="G509" s="906">
        <v>1656746.09</v>
      </c>
      <c r="H509" s="906">
        <f t="shared" si="130"/>
        <v>9217410.1400000006</v>
      </c>
      <c r="I509" s="906">
        <f t="shared" si="131"/>
        <v>7530664.0500000007</v>
      </c>
      <c r="J509" s="906">
        <f t="shared" si="132"/>
        <v>30000</v>
      </c>
      <c r="K509" s="906">
        <f t="shared" si="133"/>
        <v>1656746.09</v>
      </c>
      <c r="L509" s="906">
        <f t="shared" si="134"/>
        <v>9217410.1400000006</v>
      </c>
    </row>
    <row r="510" spans="1:12" x14ac:dyDescent="0.45">
      <c r="A510" s="903"/>
      <c r="B510" s="903"/>
      <c r="C510" s="902" t="s">
        <v>310</v>
      </c>
      <c r="D510" s="906">
        <v>1</v>
      </c>
      <c r="E510" s="906">
        <v>8018733.6000000006</v>
      </c>
      <c r="F510" s="906">
        <v>30000</v>
      </c>
      <c r="G510" s="906">
        <v>1764121.39</v>
      </c>
      <c r="H510" s="906">
        <f t="shared" si="130"/>
        <v>9812854.9900000002</v>
      </c>
      <c r="I510" s="906">
        <f t="shared" si="131"/>
        <v>8018733.6000000006</v>
      </c>
      <c r="J510" s="906">
        <f t="shared" si="132"/>
        <v>30000</v>
      </c>
      <c r="K510" s="906">
        <f t="shared" si="133"/>
        <v>1764121.39</v>
      </c>
      <c r="L510" s="906">
        <f t="shared" si="134"/>
        <v>9812854.9900000002</v>
      </c>
    </row>
    <row r="511" spans="1:12" x14ac:dyDescent="0.45">
      <c r="A511" s="903"/>
      <c r="B511" s="903"/>
      <c r="C511" s="902" t="s">
        <v>351</v>
      </c>
      <c r="D511" s="906">
        <v>2</v>
      </c>
      <c r="E511" s="906">
        <v>8262767.6999999993</v>
      </c>
      <c r="F511" s="906">
        <v>30000</v>
      </c>
      <c r="G511" s="906">
        <v>1817808.9</v>
      </c>
      <c r="H511" s="906">
        <f t="shared" si="130"/>
        <v>10110576.6</v>
      </c>
      <c r="I511" s="906">
        <f t="shared" si="131"/>
        <v>16525535.399999999</v>
      </c>
      <c r="J511" s="906">
        <f t="shared" si="132"/>
        <v>60000</v>
      </c>
      <c r="K511" s="906">
        <f t="shared" si="133"/>
        <v>3635617.8</v>
      </c>
      <c r="L511" s="906">
        <f t="shared" si="134"/>
        <v>20221153.199999999</v>
      </c>
    </row>
    <row r="512" spans="1:12" x14ac:dyDescent="0.45">
      <c r="A512" s="903"/>
      <c r="B512" s="907" t="s">
        <v>201</v>
      </c>
      <c r="C512" s="905" t="s">
        <v>202</v>
      </c>
      <c r="D512" s="896">
        <f>SUM(D430:D511)</f>
        <v>392</v>
      </c>
      <c r="E512" s="896">
        <f>SUM(E430:E511)</f>
        <v>187858827.30000001</v>
      </c>
      <c r="F512" s="896">
        <f>SUM(F430:F511)</f>
        <v>2460000</v>
      </c>
      <c r="G512" s="896"/>
      <c r="H512" s="896">
        <f>SUM(H430:H511)</f>
        <v>231540245.26019993</v>
      </c>
      <c r="I512" s="896">
        <f>SUM(I430:I511)</f>
        <v>782246208.60000074</v>
      </c>
      <c r="J512" s="896">
        <f>SUM(J430:J511)</f>
        <v>11760000</v>
      </c>
      <c r="K512" s="896">
        <f>SUM(K430:K511)</f>
        <v>171894707.47479996</v>
      </c>
      <c r="L512" s="896">
        <f>SUM(L430:L511)</f>
        <v>965900916.07480061</v>
      </c>
    </row>
    <row r="513" spans="1:12" x14ac:dyDescent="0.45">
      <c r="A513" s="903"/>
      <c r="B513" s="903"/>
      <c r="C513" s="903"/>
      <c r="D513" s="906"/>
      <c r="E513" s="906"/>
      <c r="F513" s="906"/>
      <c r="G513" s="906"/>
      <c r="H513" s="906"/>
      <c r="I513" s="906"/>
      <c r="J513" s="906"/>
      <c r="K513" s="906"/>
      <c r="L513" s="906"/>
    </row>
    <row r="514" spans="1:12" x14ac:dyDescent="0.45">
      <c r="A514" s="903"/>
      <c r="B514" s="903"/>
      <c r="C514" s="908" t="s">
        <v>203</v>
      </c>
      <c r="D514" s="906">
        <v>1</v>
      </c>
      <c r="E514" s="111">
        <v>1247870.04</v>
      </c>
      <c r="F514" s="906">
        <v>374361</v>
      </c>
      <c r="G514" s="906">
        <v>10640338.32</v>
      </c>
      <c r="H514" s="906">
        <f t="shared" ref="H514" si="135">SUM(E514:G514)</f>
        <v>12262569.359999999</v>
      </c>
      <c r="I514" s="906">
        <f t="shared" ref="I514" si="136">D514*E514</f>
        <v>1247870.04</v>
      </c>
      <c r="J514" s="906">
        <f t="shared" ref="J514" si="137">D514*F514</f>
        <v>374361</v>
      </c>
      <c r="K514" s="906">
        <f t="shared" ref="K514" si="138">D514*G514</f>
        <v>10640338.32</v>
      </c>
      <c r="L514" s="906">
        <f t="shared" ref="L514" si="139">D514*H514</f>
        <v>12262569.359999999</v>
      </c>
    </row>
    <row r="515" spans="1:12" x14ac:dyDescent="0.45">
      <c r="A515" s="903"/>
      <c r="B515" s="909" t="s">
        <v>201</v>
      </c>
      <c r="C515" s="910"/>
      <c r="D515" s="896">
        <f t="shared" ref="D515:L515" si="140">SUM(D514:D514)</f>
        <v>1</v>
      </c>
      <c r="E515" s="896">
        <f t="shared" si="140"/>
        <v>1247870.04</v>
      </c>
      <c r="F515" s="896">
        <f t="shared" si="140"/>
        <v>374361</v>
      </c>
      <c r="G515" s="896">
        <f t="shared" si="140"/>
        <v>10640338.32</v>
      </c>
      <c r="H515" s="896">
        <f t="shared" si="140"/>
        <v>12262569.359999999</v>
      </c>
      <c r="I515" s="896">
        <f t="shared" si="140"/>
        <v>1247870.04</v>
      </c>
      <c r="J515" s="896">
        <f t="shared" si="140"/>
        <v>374361</v>
      </c>
      <c r="K515" s="896">
        <f t="shared" si="140"/>
        <v>10640338.32</v>
      </c>
      <c r="L515" s="896">
        <f t="shared" si="140"/>
        <v>12262569.359999999</v>
      </c>
    </row>
    <row r="516" spans="1:12" x14ac:dyDescent="0.45">
      <c r="A516" s="903"/>
      <c r="B516" s="903"/>
      <c r="C516" s="908"/>
      <c r="D516" s="906"/>
      <c r="E516" s="906"/>
      <c r="F516" s="906"/>
      <c r="G516" s="906"/>
      <c r="H516" s="906"/>
      <c r="I516" s="906"/>
      <c r="J516" s="906"/>
      <c r="K516" s="906"/>
      <c r="L516" s="906"/>
    </row>
    <row r="517" spans="1:12" x14ac:dyDescent="0.45">
      <c r="A517" s="909" t="s">
        <v>204</v>
      </c>
      <c r="B517" s="903"/>
      <c r="C517" s="903"/>
      <c r="D517" s="114">
        <f>D512+D515</f>
        <v>393</v>
      </c>
      <c r="E517" s="115">
        <f t="shared" ref="E517:L517" si="141">SUM(E512:E514)</f>
        <v>189106697.34</v>
      </c>
      <c r="F517" s="115">
        <f t="shared" si="141"/>
        <v>2834361</v>
      </c>
      <c r="G517" s="115">
        <f t="shared" si="141"/>
        <v>10640338.32</v>
      </c>
      <c r="H517" s="115">
        <f t="shared" si="141"/>
        <v>243802814.62019992</v>
      </c>
      <c r="I517" s="115">
        <f t="shared" si="141"/>
        <v>783494078.6400007</v>
      </c>
      <c r="J517" s="115">
        <f t="shared" si="141"/>
        <v>12134361</v>
      </c>
      <c r="K517" s="115">
        <f t="shared" si="141"/>
        <v>182535045.79479995</v>
      </c>
      <c r="L517" s="115">
        <f t="shared" si="141"/>
        <v>978163485.43480062</v>
      </c>
    </row>
    <row r="520" spans="1:12" x14ac:dyDescent="0.45">
      <c r="A520" s="938" t="s">
        <v>0</v>
      </c>
      <c r="B520" s="938"/>
      <c r="C520" s="938"/>
      <c r="D520" s="938"/>
      <c r="E520" s="938"/>
      <c r="F520" s="938"/>
      <c r="G520" s="938"/>
      <c r="H520" s="938"/>
      <c r="I520" s="938"/>
      <c r="J520" s="938"/>
      <c r="K520" s="938"/>
      <c r="L520" s="938"/>
    </row>
    <row r="521" spans="1:12" x14ac:dyDescent="0.45">
      <c r="A521" s="939" t="s">
        <v>89</v>
      </c>
      <c r="B521" s="939"/>
      <c r="C521" s="939"/>
      <c r="D521" s="939"/>
      <c r="E521" s="939"/>
      <c r="F521" s="939"/>
      <c r="G521" s="939"/>
      <c r="H521" s="939"/>
      <c r="I521" s="939"/>
      <c r="J521" s="939"/>
      <c r="K521" s="939"/>
      <c r="L521" s="939"/>
    </row>
    <row r="522" spans="1:12" x14ac:dyDescent="0.45">
      <c r="A522" s="939" t="s">
        <v>90</v>
      </c>
      <c r="B522" s="940"/>
      <c r="C522" s="940"/>
      <c r="D522" s="940"/>
      <c r="E522" s="940"/>
      <c r="F522" s="940"/>
      <c r="G522" s="940"/>
      <c r="H522" s="940"/>
      <c r="I522" s="940"/>
      <c r="J522" s="940"/>
      <c r="K522" s="940"/>
      <c r="L522" s="940"/>
    </row>
    <row r="523" spans="1:12" x14ac:dyDescent="0.45">
      <c r="A523" s="941" t="s">
        <v>1468</v>
      </c>
      <c r="B523" s="941"/>
      <c r="C523" s="941"/>
      <c r="D523" s="941"/>
      <c r="E523" s="941"/>
      <c r="F523" s="941"/>
      <c r="G523" s="941"/>
      <c r="H523" s="941"/>
      <c r="I523" s="941"/>
      <c r="J523" s="941"/>
      <c r="K523" s="941"/>
      <c r="L523" s="941"/>
    </row>
    <row r="524" spans="1:12" ht="55.5" x14ac:dyDescent="0.45">
      <c r="A524" s="918" t="s">
        <v>91</v>
      </c>
      <c r="B524" s="909"/>
      <c r="C524" s="918" t="s">
        <v>92</v>
      </c>
      <c r="D524" s="918" t="s">
        <v>93</v>
      </c>
      <c r="E524" s="918" t="s">
        <v>94</v>
      </c>
      <c r="F524" s="918" t="s">
        <v>95</v>
      </c>
      <c r="G524" s="918" t="s">
        <v>96</v>
      </c>
      <c r="H524" s="918" t="s">
        <v>97</v>
      </c>
      <c r="I524" s="918" t="s">
        <v>98</v>
      </c>
      <c r="J524" s="918" t="s">
        <v>99</v>
      </c>
      <c r="K524" s="918" t="s">
        <v>100</v>
      </c>
      <c r="L524" s="897" t="s">
        <v>101</v>
      </c>
    </row>
    <row r="525" spans="1:12" x14ac:dyDescent="0.45">
      <c r="A525" s="903"/>
      <c r="B525" s="903"/>
      <c r="C525" s="905" t="s">
        <v>399</v>
      </c>
      <c r="D525" s="906">
        <v>1</v>
      </c>
      <c r="E525" s="906">
        <v>1061814.9999999995</v>
      </c>
      <c r="F525" s="906">
        <v>30000</v>
      </c>
      <c r="G525" s="906"/>
      <c r="H525" s="906">
        <f t="shared" ref="H525:H576" si="142">SUM(E525:G525)</f>
        <v>1091814.9999999995</v>
      </c>
      <c r="I525" s="906">
        <f t="shared" ref="I525:I576" si="143">D525*E525</f>
        <v>1061814.9999999995</v>
      </c>
      <c r="J525" s="906">
        <f t="shared" ref="J525:J576" si="144">D525*F525</f>
        <v>30000</v>
      </c>
      <c r="K525" s="906">
        <f t="shared" ref="K525:K576" si="145">D525*G525</f>
        <v>0</v>
      </c>
      <c r="L525" s="906">
        <f t="shared" ref="L525:L576" si="146">D525*H525</f>
        <v>1091814.9999999995</v>
      </c>
    </row>
    <row r="526" spans="1:12" x14ac:dyDescent="0.45">
      <c r="A526" s="903"/>
      <c r="B526" s="903"/>
      <c r="C526" s="905" t="s">
        <v>442</v>
      </c>
      <c r="D526" s="906">
        <v>3</v>
      </c>
      <c r="E526" s="906">
        <v>1072601.25</v>
      </c>
      <c r="F526" s="906">
        <v>30000</v>
      </c>
      <c r="G526" s="906"/>
      <c r="H526" s="906">
        <f t="shared" si="142"/>
        <v>1102601.25</v>
      </c>
      <c r="I526" s="906">
        <f t="shared" si="143"/>
        <v>3217803.75</v>
      </c>
      <c r="J526" s="906">
        <f t="shared" si="144"/>
        <v>90000</v>
      </c>
      <c r="K526" s="906">
        <f t="shared" si="145"/>
        <v>0</v>
      </c>
      <c r="L526" s="906">
        <f t="shared" si="146"/>
        <v>3307803.75</v>
      </c>
    </row>
    <row r="527" spans="1:12" x14ac:dyDescent="0.45">
      <c r="A527" s="903"/>
      <c r="B527" s="903"/>
      <c r="C527" s="905" t="s">
        <v>109</v>
      </c>
      <c r="D527" s="906">
        <v>1</v>
      </c>
      <c r="E527" s="906">
        <v>1104960</v>
      </c>
      <c r="F527" s="906">
        <v>30000</v>
      </c>
      <c r="G527" s="906"/>
      <c r="H527" s="906">
        <f t="shared" si="142"/>
        <v>1134960</v>
      </c>
      <c r="I527" s="906">
        <f t="shared" si="143"/>
        <v>1104960</v>
      </c>
      <c r="J527" s="906">
        <f t="shared" si="144"/>
        <v>30000</v>
      </c>
      <c r="K527" s="906">
        <f t="shared" si="145"/>
        <v>0</v>
      </c>
      <c r="L527" s="906">
        <f t="shared" si="146"/>
        <v>1134960</v>
      </c>
    </row>
    <row r="528" spans="1:12" x14ac:dyDescent="0.45">
      <c r="A528" s="903"/>
      <c r="B528" s="903"/>
      <c r="C528" s="905" t="s">
        <v>111</v>
      </c>
      <c r="D528" s="906">
        <v>1</v>
      </c>
      <c r="E528" s="906">
        <v>1115746.2500000005</v>
      </c>
      <c r="F528" s="906">
        <v>30000</v>
      </c>
      <c r="G528" s="906"/>
      <c r="H528" s="906">
        <f t="shared" si="142"/>
        <v>1145746.2500000005</v>
      </c>
      <c r="I528" s="906">
        <f t="shared" si="143"/>
        <v>1115746.2500000005</v>
      </c>
      <c r="J528" s="906">
        <f t="shared" si="144"/>
        <v>30000</v>
      </c>
      <c r="K528" s="906">
        <f t="shared" si="145"/>
        <v>0</v>
      </c>
      <c r="L528" s="906">
        <f t="shared" si="146"/>
        <v>1145746.2500000005</v>
      </c>
    </row>
    <row r="529" spans="1:12" x14ac:dyDescent="0.45">
      <c r="A529" s="903"/>
      <c r="B529" s="903"/>
      <c r="C529" s="905" t="s">
        <v>1094</v>
      </c>
      <c r="D529" s="906">
        <v>1</v>
      </c>
      <c r="E529" s="906">
        <v>1169677.5</v>
      </c>
      <c r="F529" s="906">
        <v>30000</v>
      </c>
      <c r="G529" s="906"/>
      <c r="H529" s="906">
        <f t="shared" si="142"/>
        <v>1199677.5</v>
      </c>
      <c r="I529" s="906">
        <f t="shared" si="143"/>
        <v>1169677.5</v>
      </c>
      <c r="J529" s="906">
        <f t="shared" si="144"/>
        <v>30000</v>
      </c>
      <c r="K529" s="906">
        <f t="shared" si="145"/>
        <v>0</v>
      </c>
      <c r="L529" s="906">
        <f t="shared" si="146"/>
        <v>1199677.5</v>
      </c>
    </row>
    <row r="530" spans="1:12" x14ac:dyDescent="0.45">
      <c r="A530" s="903"/>
      <c r="B530" s="903"/>
      <c r="C530" s="905" t="s">
        <v>448</v>
      </c>
      <c r="D530" s="906">
        <v>5</v>
      </c>
      <c r="E530" s="906">
        <v>1147607.4999999995</v>
      </c>
      <c r="F530" s="906">
        <v>30000</v>
      </c>
      <c r="G530" s="906"/>
      <c r="H530" s="906">
        <f t="shared" si="142"/>
        <v>1177607.4999999995</v>
      </c>
      <c r="I530" s="906">
        <f t="shared" si="143"/>
        <v>5738037.4999999981</v>
      </c>
      <c r="J530" s="906">
        <f t="shared" si="144"/>
        <v>150000</v>
      </c>
      <c r="K530" s="906">
        <f t="shared" si="145"/>
        <v>0</v>
      </c>
      <c r="L530" s="906">
        <f t="shared" si="146"/>
        <v>5888037.4999999981</v>
      </c>
    </row>
    <row r="531" spans="1:12" x14ac:dyDescent="0.45">
      <c r="A531" s="903"/>
      <c r="B531" s="903"/>
      <c r="C531" s="905" t="s">
        <v>333</v>
      </c>
      <c r="D531" s="906">
        <v>2</v>
      </c>
      <c r="E531" s="906">
        <v>1302061.2500000042</v>
      </c>
      <c r="F531" s="906">
        <v>30000</v>
      </c>
      <c r="G531" s="906"/>
      <c r="H531" s="906">
        <f t="shared" si="142"/>
        <v>1332061.2500000042</v>
      </c>
      <c r="I531" s="906">
        <f t="shared" si="143"/>
        <v>2604122.5000000084</v>
      </c>
      <c r="J531" s="906">
        <f t="shared" si="144"/>
        <v>60000</v>
      </c>
      <c r="K531" s="906">
        <f t="shared" si="145"/>
        <v>0</v>
      </c>
      <c r="L531" s="906">
        <f t="shared" si="146"/>
        <v>2664122.5000000084</v>
      </c>
    </row>
    <row r="532" spans="1:12" x14ac:dyDescent="0.45">
      <c r="A532" s="903"/>
      <c r="B532" s="903"/>
      <c r="C532" s="905" t="s">
        <v>298</v>
      </c>
      <c r="D532" s="906">
        <v>1</v>
      </c>
      <c r="E532" s="906">
        <v>1330940.0000000042</v>
      </c>
      <c r="F532" s="906">
        <v>30000</v>
      </c>
      <c r="G532" s="906"/>
      <c r="H532" s="906">
        <f t="shared" si="142"/>
        <v>1360940.0000000042</v>
      </c>
      <c r="I532" s="906">
        <f t="shared" si="143"/>
        <v>1330940.0000000042</v>
      </c>
      <c r="J532" s="906">
        <f t="shared" si="144"/>
        <v>30000</v>
      </c>
      <c r="K532" s="906">
        <f t="shared" si="145"/>
        <v>0</v>
      </c>
      <c r="L532" s="906">
        <f t="shared" si="146"/>
        <v>1360940.0000000042</v>
      </c>
    </row>
    <row r="533" spans="1:12" x14ac:dyDescent="0.45">
      <c r="A533" s="903"/>
      <c r="B533" s="903"/>
      <c r="C533" s="905" t="s">
        <v>143</v>
      </c>
      <c r="D533" s="906">
        <v>1</v>
      </c>
      <c r="E533" s="906">
        <v>1359818.7500000042</v>
      </c>
      <c r="F533" s="906">
        <v>30000</v>
      </c>
      <c r="G533" s="906"/>
      <c r="H533" s="906">
        <f t="shared" si="142"/>
        <v>1389818.7500000042</v>
      </c>
      <c r="I533" s="906">
        <f t="shared" si="143"/>
        <v>1359818.7500000042</v>
      </c>
      <c r="J533" s="906">
        <f t="shared" si="144"/>
        <v>30000</v>
      </c>
      <c r="K533" s="906">
        <f t="shared" si="145"/>
        <v>0</v>
      </c>
      <c r="L533" s="906">
        <f t="shared" si="146"/>
        <v>1389818.7500000042</v>
      </c>
    </row>
    <row r="534" spans="1:12" x14ac:dyDescent="0.45">
      <c r="A534" s="903"/>
      <c r="B534" s="903"/>
      <c r="C534" s="905" t="s">
        <v>535</v>
      </c>
      <c r="D534" s="906">
        <v>1</v>
      </c>
      <c r="E534" s="906">
        <v>1388698.7499999958</v>
      </c>
      <c r="F534" s="906">
        <v>30000</v>
      </c>
      <c r="G534" s="906"/>
      <c r="H534" s="906">
        <f t="shared" si="142"/>
        <v>1418698.7499999958</v>
      </c>
      <c r="I534" s="906">
        <f t="shared" si="143"/>
        <v>1388698.7499999958</v>
      </c>
      <c r="J534" s="906">
        <f t="shared" si="144"/>
        <v>30000</v>
      </c>
      <c r="K534" s="906">
        <f t="shared" si="145"/>
        <v>0</v>
      </c>
      <c r="L534" s="906">
        <f t="shared" si="146"/>
        <v>1418698.7499999958</v>
      </c>
    </row>
    <row r="535" spans="1:12" x14ac:dyDescent="0.45">
      <c r="A535" s="903"/>
      <c r="B535" s="903"/>
      <c r="C535" s="905" t="s">
        <v>552</v>
      </c>
      <c r="D535" s="906">
        <v>1</v>
      </c>
      <c r="E535" s="906">
        <v>1533092.4999999958</v>
      </c>
      <c r="F535" s="906">
        <v>30000</v>
      </c>
      <c r="G535" s="906"/>
      <c r="H535" s="906">
        <f t="shared" si="142"/>
        <v>1563092.4999999958</v>
      </c>
      <c r="I535" s="906">
        <f t="shared" si="143"/>
        <v>1533092.4999999958</v>
      </c>
      <c r="J535" s="906">
        <f t="shared" si="144"/>
        <v>30000</v>
      </c>
      <c r="K535" s="906">
        <f t="shared" si="145"/>
        <v>0</v>
      </c>
      <c r="L535" s="906">
        <f t="shared" si="146"/>
        <v>1563092.4999999958</v>
      </c>
    </row>
    <row r="536" spans="1:12" x14ac:dyDescent="0.45">
      <c r="A536" s="903"/>
      <c r="B536" s="903"/>
      <c r="C536" s="905" t="s">
        <v>147</v>
      </c>
      <c r="D536" s="906">
        <v>2</v>
      </c>
      <c r="E536" s="906">
        <v>1561971.2499999958</v>
      </c>
      <c r="F536" s="906">
        <v>30000</v>
      </c>
      <c r="G536" s="906"/>
      <c r="H536" s="906">
        <f t="shared" si="142"/>
        <v>1591971.2499999958</v>
      </c>
      <c r="I536" s="906">
        <f t="shared" si="143"/>
        <v>3123942.4999999916</v>
      </c>
      <c r="J536" s="906">
        <f t="shared" si="144"/>
        <v>60000</v>
      </c>
      <c r="K536" s="906">
        <f t="shared" si="145"/>
        <v>0</v>
      </c>
      <c r="L536" s="906">
        <f t="shared" si="146"/>
        <v>3183942.4999999916</v>
      </c>
    </row>
    <row r="537" spans="1:12" x14ac:dyDescent="0.45">
      <c r="A537" s="903"/>
      <c r="B537" s="903"/>
      <c r="C537" s="905" t="s">
        <v>299</v>
      </c>
      <c r="D537" s="906">
        <v>3</v>
      </c>
      <c r="E537" s="906">
        <v>1426235.0000000042</v>
      </c>
      <c r="F537" s="906">
        <v>30000</v>
      </c>
      <c r="G537" s="906"/>
      <c r="H537" s="906">
        <f t="shared" si="142"/>
        <v>1456235.0000000042</v>
      </c>
      <c r="I537" s="906">
        <f t="shared" si="143"/>
        <v>4278705.000000013</v>
      </c>
      <c r="J537" s="906">
        <f t="shared" si="144"/>
        <v>90000</v>
      </c>
      <c r="K537" s="906">
        <f t="shared" si="145"/>
        <v>0</v>
      </c>
      <c r="L537" s="906">
        <f t="shared" si="146"/>
        <v>4368705.000000013</v>
      </c>
    </row>
    <row r="538" spans="1:12" x14ac:dyDescent="0.45">
      <c r="A538" s="903"/>
      <c r="B538" s="903"/>
      <c r="C538" s="905" t="s">
        <v>151</v>
      </c>
      <c r="D538" s="906">
        <v>3</v>
      </c>
      <c r="E538" s="906">
        <v>1459715.0000000042</v>
      </c>
      <c r="F538" s="906">
        <v>30000</v>
      </c>
      <c r="G538" s="906"/>
      <c r="H538" s="906">
        <f t="shared" si="142"/>
        <v>1489715.0000000042</v>
      </c>
      <c r="I538" s="906">
        <f t="shared" si="143"/>
        <v>4379145.000000013</v>
      </c>
      <c r="J538" s="906">
        <f t="shared" si="144"/>
        <v>90000</v>
      </c>
      <c r="K538" s="906">
        <f t="shared" si="145"/>
        <v>0</v>
      </c>
      <c r="L538" s="906">
        <f t="shared" si="146"/>
        <v>4469145.000000013</v>
      </c>
    </row>
    <row r="539" spans="1:12" x14ac:dyDescent="0.45">
      <c r="A539" s="903"/>
      <c r="B539" s="903"/>
      <c r="C539" s="905" t="s">
        <v>213</v>
      </c>
      <c r="D539" s="906">
        <v>8</v>
      </c>
      <c r="E539" s="906">
        <v>1493195.0000000042</v>
      </c>
      <c r="F539" s="906">
        <v>30000</v>
      </c>
      <c r="G539" s="906"/>
      <c r="H539" s="906">
        <f t="shared" si="142"/>
        <v>1523195.0000000042</v>
      </c>
      <c r="I539" s="906">
        <f t="shared" si="143"/>
        <v>11945560.000000034</v>
      </c>
      <c r="J539" s="906">
        <f t="shared" si="144"/>
        <v>240000</v>
      </c>
      <c r="K539" s="906">
        <f t="shared" si="145"/>
        <v>0</v>
      </c>
      <c r="L539" s="906">
        <f t="shared" si="146"/>
        <v>12185560.000000034</v>
      </c>
    </row>
    <row r="540" spans="1:12" x14ac:dyDescent="0.45">
      <c r="A540" s="903"/>
      <c r="B540" s="903"/>
      <c r="C540" s="905" t="s">
        <v>243</v>
      </c>
      <c r="D540" s="906">
        <v>1</v>
      </c>
      <c r="E540" s="906">
        <v>1526675.0000000042</v>
      </c>
      <c r="F540" s="906">
        <v>30000</v>
      </c>
      <c r="G540" s="906"/>
      <c r="H540" s="906">
        <f t="shared" si="142"/>
        <v>1556675.0000000042</v>
      </c>
      <c r="I540" s="906">
        <f t="shared" si="143"/>
        <v>1526675.0000000042</v>
      </c>
      <c r="J540" s="906">
        <f t="shared" si="144"/>
        <v>30000</v>
      </c>
      <c r="K540" s="906">
        <f t="shared" si="145"/>
        <v>0</v>
      </c>
      <c r="L540" s="906">
        <f t="shared" si="146"/>
        <v>1556675.0000000042</v>
      </c>
    </row>
    <row r="541" spans="1:12" x14ac:dyDescent="0.45">
      <c r="A541" s="903"/>
      <c r="B541" s="903"/>
      <c r="C541" s="905" t="s">
        <v>159</v>
      </c>
      <c r="D541" s="906">
        <v>1</v>
      </c>
      <c r="E541" s="906">
        <v>1679343.75</v>
      </c>
      <c r="F541" s="906">
        <v>30000</v>
      </c>
      <c r="G541" s="906"/>
      <c r="H541" s="906">
        <f t="shared" si="142"/>
        <v>1709343.75</v>
      </c>
      <c r="I541" s="906">
        <f t="shared" si="143"/>
        <v>1679343.75</v>
      </c>
      <c r="J541" s="906">
        <f t="shared" si="144"/>
        <v>30000</v>
      </c>
      <c r="K541" s="906">
        <f t="shared" si="145"/>
        <v>0</v>
      </c>
      <c r="L541" s="906">
        <f t="shared" si="146"/>
        <v>1709343.75</v>
      </c>
    </row>
    <row r="542" spans="1:12" x14ac:dyDescent="0.45">
      <c r="A542" s="903"/>
      <c r="B542" s="903"/>
      <c r="C542" s="905" t="s">
        <v>335</v>
      </c>
      <c r="D542" s="906">
        <v>1</v>
      </c>
      <c r="E542" s="906">
        <v>1797932.4999999958</v>
      </c>
      <c r="F542" s="906">
        <v>30000</v>
      </c>
      <c r="G542" s="906"/>
      <c r="H542" s="906">
        <f t="shared" si="142"/>
        <v>1827932.4999999958</v>
      </c>
      <c r="I542" s="906">
        <f t="shared" si="143"/>
        <v>1797932.4999999958</v>
      </c>
      <c r="J542" s="906">
        <f t="shared" si="144"/>
        <v>30000</v>
      </c>
      <c r="K542" s="906">
        <f t="shared" si="145"/>
        <v>0</v>
      </c>
      <c r="L542" s="906">
        <f t="shared" si="146"/>
        <v>1827932.4999999958</v>
      </c>
    </row>
    <row r="543" spans="1:12" x14ac:dyDescent="0.45">
      <c r="A543" s="903"/>
      <c r="B543" s="903"/>
      <c r="C543" s="905" t="s">
        <v>166</v>
      </c>
      <c r="D543" s="906">
        <v>2</v>
      </c>
      <c r="E543" s="906">
        <v>1770788.7500000042</v>
      </c>
      <c r="F543" s="906">
        <v>30000</v>
      </c>
      <c r="G543" s="906"/>
      <c r="H543" s="906">
        <f t="shared" si="142"/>
        <v>1800788.7500000042</v>
      </c>
      <c r="I543" s="906">
        <f t="shared" si="143"/>
        <v>3541577.5000000084</v>
      </c>
      <c r="J543" s="906">
        <f t="shared" si="144"/>
        <v>60000</v>
      </c>
      <c r="K543" s="906">
        <f t="shared" si="145"/>
        <v>0</v>
      </c>
      <c r="L543" s="906">
        <f t="shared" si="146"/>
        <v>3601577.5000000084</v>
      </c>
    </row>
    <row r="544" spans="1:12" x14ac:dyDescent="0.45">
      <c r="A544" s="903"/>
      <c r="B544" s="903"/>
      <c r="C544" s="905" t="s">
        <v>169</v>
      </c>
      <c r="D544" s="906">
        <v>1</v>
      </c>
      <c r="E544" s="906">
        <v>1855535.0000000042</v>
      </c>
      <c r="F544" s="906">
        <v>30000</v>
      </c>
      <c r="G544" s="906"/>
      <c r="H544" s="906">
        <f t="shared" si="142"/>
        <v>1885535.0000000042</v>
      </c>
      <c r="I544" s="906">
        <f t="shared" si="143"/>
        <v>1855535.0000000042</v>
      </c>
      <c r="J544" s="906">
        <f t="shared" si="144"/>
        <v>30000</v>
      </c>
      <c r="K544" s="906">
        <f t="shared" si="145"/>
        <v>0</v>
      </c>
      <c r="L544" s="906">
        <f t="shared" si="146"/>
        <v>1885535.0000000042</v>
      </c>
    </row>
    <row r="545" spans="1:12" x14ac:dyDescent="0.45">
      <c r="A545" s="903"/>
      <c r="B545" s="903"/>
      <c r="C545" s="905" t="s">
        <v>404</v>
      </c>
      <c r="D545" s="906">
        <v>1</v>
      </c>
      <c r="E545" s="906">
        <v>1887152.4999999958</v>
      </c>
      <c r="F545" s="906">
        <v>30000</v>
      </c>
      <c r="G545" s="906"/>
      <c r="H545" s="906">
        <f t="shared" si="142"/>
        <v>1917152.4999999958</v>
      </c>
      <c r="I545" s="906">
        <f t="shared" si="143"/>
        <v>1887152.4999999958</v>
      </c>
      <c r="J545" s="906">
        <f t="shared" si="144"/>
        <v>30000</v>
      </c>
      <c r="K545" s="906">
        <f t="shared" si="145"/>
        <v>0</v>
      </c>
      <c r="L545" s="906">
        <f t="shared" si="146"/>
        <v>1917152.4999999958</v>
      </c>
    </row>
    <row r="546" spans="1:12" x14ac:dyDescent="0.45">
      <c r="A546" s="903"/>
      <c r="B546" s="903"/>
      <c r="C546" s="905" t="s">
        <v>175</v>
      </c>
      <c r="D546" s="906">
        <v>4</v>
      </c>
      <c r="E546" s="906">
        <v>2018604.9999999958</v>
      </c>
      <c r="F546" s="906">
        <v>30000</v>
      </c>
      <c r="G546" s="906"/>
      <c r="H546" s="906">
        <f t="shared" si="142"/>
        <v>2048604.9999999958</v>
      </c>
      <c r="I546" s="906">
        <f t="shared" si="143"/>
        <v>8074419.9999999832</v>
      </c>
      <c r="J546" s="906">
        <f t="shared" si="144"/>
        <v>120000</v>
      </c>
      <c r="K546" s="906">
        <f t="shared" si="145"/>
        <v>0</v>
      </c>
      <c r="L546" s="906">
        <f t="shared" si="146"/>
        <v>8194419.9999999832</v>
      </c>
    </row>
    <row r="547" spans="1:12" x14ac:dyDescent="0.45">
      <c r="A547" s="903"/>
      <c r="B547" s="903"/>
      <c r="C547" s="905" t="s">
        <v>176</v>
      </c>
      <c r="D547" s="906">
        <v>1</v>
      </c>
      <c r="E547" s="906">
        <v>2084331.2499999958</v>
      </c>
      <c r="F547" s="906">
        <v>30000</v>
      </c>
      <c r="G547" s="906"/>
      <c r="H547" s="906">
        <f t="shared" si="142"/>
        <v>2114331.2499999958</v>
      </c>
      <c r="I547" s="906">
        <f t="shared" si="143"/>
        <v>2084331.2499999958</v>
      </c>
      <c r="J547" s="906">
        <f t="shared" si="144"/>
        <v>30000</v>
      </c>
      <c r="K547" s="906">
        <f t="shared" si="145"/>
        <v>0</v>
      </c>
      <c r="L547" s="906">
        <f t="shared" si="146"/>
        <v>2114331.2499999958</v>
      </c>
    </row>
    <row r="548" spans="1:12" x14ac:dyDescent="0.45">
      <c r="A548" s="903"/>
      <c r="B548" s="903"/>
      <c r="C548" s="905" t="s">
        <v>178</v>
      </c>
      <c r="D548" s="906">
        <v>3</v>
      </c>
      <c r="E548" s="906">
        <v>2150057.4999999958</v>
      </c>
      <c r="F548" s="906">
        <v>30000</v>
      </c>
      <c r="G548" s="906"/>
      <c r="H548" s="906">
        <f t="shared" si="142"/>
        <v>2180057.4999999958</v>
      </c>
      <c r="I548" s="906">
        <f t="shared" si="143"/>
        <v>6450172.499999987</v>
      </c>
      <c r="J548" s="906">
        <f t="shared" si="144"/>
        <v>90000</v>
      </c>
      <c r="K548" s="906">
        <f t="shared" si="145"/>
        <v>0</v>
      </c>
      <c r="L548" s="906">
        <f t="shared" si="146"/>
        <v>6540172.499999987</v>
      </c>
    </row>
    <row r="549" spans="1:12" x14ac:dyDescent="0.45">
      <c r="A549" s="903"/>
      <c r="B549" s="903"/>
      <c r="C549" s="905" t="s">
        <v>181</v>
      </c>
      <c r="D549" s="906">
        <v>1</v>
      </c>
      <c r="E549" s="906">
        <v>2347236.2499999958</v>
      </c>
      <c r="F549" s="906">
        <v>30000</v>
      </c>
      <c r="G549" s="906"/>
      <c r="H549" s="906">
        <f t="shared" si="142"/>
        <v>2377236.2499999958</v>
      </c>
      <c r="I549" s="906">
        <f t="shared" si="143"/>
        <v>2347236.2499999958</v>
      </c>
      <c r="J549" s="906">
        <f t="shared" si="144"/>
        <v>30000</v>
      </c>
      <c r="K549" s="906">
        <f t="shared" si="145"/>
        <v>0</v>
      </c>
      <c r="L549" s="906">
        <f t="shared" si="146"/>
        <v>2377236.2499999958</v>
      </c>
    </row>
    <row r="550" spans="1:12" x14ac:dyDescent="0.45">
      <c r="A550" s="903"/>
      <c r="B550" s="903"/>
      <c r="C550" s="905" t="s">
        <v>338</v>
      </c>
      <c r="D550" s="906">
        <v>1</v>
      </c>
      <c r="E550" s="906">
        <v>2412962.4999999958</v>
      </c>
      <c r="F550" s="906">
        <v>30000</v>
      </c>
      <c r="G550" s="906"/>
      <c r="H550" s="906">
        <f t="shared" si="142"/>
        <v>2442962.4999999958</v>
      </c>
      <c r="I550" s="906">
        <f t="shared" si="143"/>
        <v>2412962.4999999958</v>
      </c>
      <c r="J550" s="906">
        <f t="shared" si="144"/>
        <v>30000</v>
      </c>
      <c r="K550" s="906">
        <f t="shared" si="145"/>
        <v>0</v>
      </c>
      <c r="L550" s="906">
        <f t="shared" si="146"/>
        <v>2442962.4999999958</v>
      </c>
    </row>
    <row r="551" spans="1:12" x14ac:dyDescent="0.45">
      <c r="A551" s="903"/>
      <c r="B551" s="907"/>
      <c r="C551" s="905" t="s">
        <v>340</v>
      </c>
      <c r="D551" s="896">
        <v>4</v>
      </c>
      <c r="E551" s="906">
        <v>2201611.2500000042</v>
      </c>
      <c r="F551" s="906">
        <v>30000</v>
      </c>
      <c r="G551" s="906"/>
      <c r="H551" s="906">
        <f t="shared" si="142"/>
        <v>2231611.2500000042</v>
      </c>
      <c r="I551" s="906">
        <f t="shared" si="143"/>
        <v>8806445.0000000168</v>
      </c>
      <c r="J551" s="906">
        <f t="shared" si="144"/>
        <v>120000</v>
      </c>
      <c r="K551" s="906">
        <f t="shared" si="145"/>
        <v>0</v>
      </c>
      <c r="L551" s="906">
        <f t="shared" si="146"/>
        <v>8926445.0000000168</v>
      </c>
    </row>
    <row r="552" spans="1:12" x14ac:dyDescent="0.45">
      <c r="A552" s="903"/>
      <c r="B552" s="903"/>
      <c r="C552" s="905" t="s">
        <v>183</v>
      </c>
      <c r="D552" s="906">
        <v>4</v>
      </c>
      <c r="E552" s="906">
        <v>2271097.5</v>
      </c>
      <c r="F552" s="906">
        <v>30000</v>
      </c>
      <c r="G552" s="906"/>
      <c r="H552" s="906">
        <f t="shared" si="142"/>
        <v>2301097.5</v>
      </c>
      <c r="I552" s="906">
        <f t="shared" si="143"/>
        <v>9084390</v>
      </c>
      <c r="J552" s="906">
        <f t="shared" si="144"/>
        <v>120000</v>
      </c>
      <c r="K552" s="906">
        <f t="shared" si="145"/>
        <v>0</v>
      </c>
      <c r="L552" s="906">
        <f t="shared" si="146"/>
        <v>9204390</v>
      </c>
    </row>
    <row r="553" spans="1:12" x14ac:dyDescent="0.45">
      <c r="A553" s="903"/>
      <c r="B553" s="903"/>
      <c r="C553" s="905" t="s">
        <v>185</v>
      </c>
      <c r="D553" s="906">
        <v>13</v>
      </c>
      <c r="E553" s="906">
        <v>2340585</v>
      </c>
      <c r="F553" s="906">
        <v>30000</v>
      </c>
      <c r="G553" s="906"/>
      <c r="H553" s="906">
        <f t="shared" si="142"/>
        <v>2370585</v>
      </c>
      <c r="I553" s="906">
        <f t="shared" si="143"/>
        <v>30427605</v>
      </c>
      <c r="J553" s="906">
        <f t="shared" si="144"/>
        <v>390000</v>
      </c>
      <c r="K553" s="906">
        <f t="shared" si="145"/>
        <v>0</v>
      </c>
      <c r="L553" s="906">
        <f t="shared" si="146"/>
        <v>30817605</v>
      </c>
    </row>
    <row r="554" spans="1:12" x14ac:dyDescent="0.45">
      <c r="A554" s="903"/>
      <c r="B554" s="903"/>
      <c r="C554" s="905" t="s">
        <v>320</v>
      </c>
      <c r="D554" s="906">
        <v>1</v>
      </c>
      <c r="E554" s="906">
        <v>2410071.2499999958</v>
      </c>
      <c r="F554" s="906">
        <v>30000</v>
      </c>
      <c r="G554" s="906"/>
      <c r="H554" s="906">
        <f t="shared" si="142"/>
        <v>2440071.2499999958</v>
      </c>
      <c r="I554" s="906">
        <f t="shared" si="143"/>
        <v>2410071.2499999958</v>
      </c>
      <c r="J554" s="906">
        <f t="shared" si="144"/>
        <v>30000</v>
      </c>
      <c r="K554" s="906">
        <f t="shared" si="145"/>
        <v>0</v>
      </c>
      <c r="L554" s="906">
        <f t="shared" si="146"/>
        <v>2440071.2499999958</v>
      </c>
    </row>
    <row r="555" spans="1:12" x14ac:dyDescent="0.45">
      <c r="A555" s="903"/>
      <c r="B555" s="903"/>
      <c r="C555" s="905" t="s">
        <v>186</v>
      </c>
      <c r="D555" s="906">
        <v>3</v>
      </c>
      <c r="E555" s="906">
        <v>2479558.7499999958</v>
      </c>
      <c r="F555" s="906">
        <v>30000</v>
      </c>
      <c r="G555" s="906"/>
      <c r="H555" s="906">
        <f t="shared" si="142"/>
        <v>2509558.7499999958</v>
      </c>
      <c r="I555" s="906">
        <f t="shared" si="143"/>
        <v>7438676.249999987</v>
      </c>
      <c r="J555" s="906">
        <f t="shared" si="144"/>
        <v>90000</v>
      </c>
      <c r="K555" s="906">
        <f t="shared" si="145"/>
        <v>0</v>
      </c>
      <c r="L555" s="906">
        <f t="shared" si="146"/>
        <v>7528676.249999987</v>
      </c>
    </row>
    <row r="556" spans="1:12" x14ac:dyDescent="0.45">
      <c r="A556" s="903"/>
      <c r="B556" s="903"/>
      <c r="C556" s="905" t="s">
        <v>341</v>
      </c>
      <c r="D556" s="906">
        <v>1</v>
      </c>
      <c r="E556" s="906">
        <v>2618532.5000000042</v>
      </c>
      <c r="F556" s="906">
        <v>30000</v>
      </c>
      <c r="G556" s="906"/>
      <c r="H556" s="906">
        <f t="shared" si="142"/>
        <v>2648532.5000000042</v>
      </c>
      <c r="I556" s="906">
        <f t="shared" si="143"/>
        <v>2618532.5000000042</v>
      </c>
      <c r="J556" s="906">
        <f t="shared" si="144"/>
        <v>30000</v>
      </c>
      <c r="K556" s="906">
        <f t="shared" si="145"/>
        <v>0</v>
      </c>
      <c r="L556" s="906">
        <f t="shared" si="146"/>
        <v>2648532.5000000042</v>
      </c>
    </row>
    <row r="557" spans="1:12" x14ac:dyDescent="0.45">
      <c r="A557" s="903"/>
      <c r="B557" s="903"/>
      <c r="C557" s="905" t="s">
        <v>344</v>
      </c>
      <c r="D557" s="906">
        <v>1</v>
      </c>
      <c r="E557" s="906">
        <v>2463354.9999999958</v>
      </c>
      <c r="F557" s="906">
        <v>30000</v>
      </c>
      <c r="G557" s="906"/>
      <c r="H557" s="906">
        <f t="shared" si="142"/>
        <v>2493354.9999999958</v>
      </c>
      <c r="I557" s="906">
        <f t="shared" si="143"/>
        <v>2463354.9999999958</v>
      </c>
      <c r="J557" s="906">
        <f t="shared" si="144"/>
        <v>30000</v>
      </c>
      <c r="K557" s="906">
        <f t="shared" si="145"/>
        <v>0</v>
      </c>
      <c r="L557" s="906">
        <f t="shared" si="146"/>
        <v>2493354.9999999958</v>
      </c>
    </row>
    <row r="558" spans="1:12" x14ac:dyDescent="0.45">
      <c r="A558" s="903"/>
      <c r="B558" s="903"/>
      <c r="C558" s="905" t="s">
        <v>345</v>
      </c>
      <c r="D558" s="906">
        <v>2</v>
      </c>
      <c r="E558" s="906">
        <v>2538162.5000000042</v>
      </c>
      <c r="F558" s="906">
        <v>30000</v>
      </c>
      <c r="G558" s="906"/>
      <c r="H558" s="906">
        <f t="shared" si="142"/>
        <v>2568162.5000000042</v>
      </c>
      <c r="I558" s="906">
        <f t="shared" si="143"/>
        <v>5076325.0000000084</v>
      </c>
      <c r="J558" s="906">
        <f t="shared" si="144"/>
        <v>60000</v>
      </c>
      <c r="K558" s="906">
        <f t="shared" si="145"/>
        <v>0</v>
      </c>
      <c r="L558" s="906">
        <f t="shared" si="146"/>
        <v>5136325.0000000084</v>
      </c>
    </row>
    <row r="559" spans="1:12" x14ac:dyDescent="0.45">
      <c r="A559" s="903"/>
      <c r="B559" s="903"/>
      <c r="C559" s="905" t="s">
        <v>189</v>
      </c>
      <c r="D559" s="906">
        <v>3</v>
      </c>
      <c r="E559" s="906">
        <v>2687775</v>
      </c>
      <c r="F559" s="906">
        <v>30000</v>
      </c>
      <c r="G559" s="906"/>
      <c r="H559" s="906">
        <f t="shared" si="142"/>
        <v>2717775</v>
      </c>
      <c r="I559" s="906">
        <f t="shared" si="143"/>
        <v>8063325</v>
      </c>
      <c r="J559" s="906">
        <f t="shared" si="144"/>
        <v>90000</v>
      </c>
      <c r="K559" s="906">
        <f t="shared" si="145"/>
        <v>0</v>
      </c>
      <c r="L559" s="906">
        <f t="shared" si="146"/>
        <v>8153325</v>
      </c>
    </row>
    <row r="560" spans="1:12" x14ac:dyDescent="0.45">
      <c r="A560" s="903"/>
      <c r="B560" s="903"/>
      <c r="C560" s="905" t="s">
        <v>190</v>
      </c>
      <c r="D560" s="906">
        <v>1</v>
      </c>
      <c r="E560" s="906">
        <v>2762581.2500000042</v>
      </c>
      <c r="F560" s="906">
        <v>30000</v>
      </c>
      <c r="G560" s="906"/>
      <c r="H560" s="906">
        <f t="shared" si="142"/>
        <v>2792581.2500000042</v>
      </c>
      <c r="I560" s="906">
        <f t="shared" si="143"/>
        <v>2762581.2500000042</v>
      </c>
      <c r="J560" s="906">
        <f t="shared" si="144"/>
        <v>30000</v>
      </c>
      <c r="K560" s="906">
        <f t="shared" si="145"/>
        <v>0</v>
      </c>
      <c r="L560" s="906">
        <f t="shared" si="146"/>
        <v>2792581.2500000042</v>
      </c>
    </row>
    <row r="561" spans="1:12" x14ac:dyDescent="0.45">
      <c r="A561" s="903"/>
      <c r="B561" s="903"/>
      <c r="C561" s="905" t="s">
        <v>304</v>
      </c>
      <c r="D561" s="906">
        <v>2</v>
      </c>
      <c r="E561" s="906">
        <v>2987000.0000000042</v>
      </c>
      <c r="F561" s="906">
        <v>30000</v>
      </c>
      <c r="G561" s="906"/>
      <c r="H561" s="906">
        <f t="shared" si="142"/>
        <v>3017000.0000000042</v>
      </c>
      <c r="I561" s="906">
        <f t="shared" si="143"/>
        <v>5974000.0000000084</v>
      </c>
      <c r="J561" s="906">
        <f t="shared" si="144"/>
        <v>60000</v>
      </c>
      <c r="K561" s="906">
        <f t="shared" si="145"/>
        <v>0</v>
      </c>
      <c r="L561" s="906">
        <f t="shared" si="146"/>
        <v>6034000.0000000084</v>
      </c>
    </row>
    <row r="562" spans="1:12" x14ac:dyDescent="0.45">
      <c r="A562" s="903"/>
      <c r="B562" s="903"/>
      <c r="C562" s="902" t="s">
        <v>321</v>
      </c>
      <c r="D562" s="906">
        <v>2</v>
      </c>
      <c r="E562" s="906">
        <v>2998646.25</v>
      </c>
      <c r="F562" s="906">
        <v>30000</v>
      </c>
      <c r="G562" s="906"/>
      <c r="H562" s="906">
        <f t="shared" si="142"/>
        <v>3028646.25</v>
      </c>
      <c r="I562" s="906">
        <f t="shared" si="143"/>
        <v>5997292.5</v>
      </c>
      <c r="J562" s="906">
        <f t="shared" si="144"/>
        <v>60000</v>
      </c>
      <c r="K562" s="906">
        <f t="shared" si="145"/>
        <v>0</v>
      </c>
      <c r="L562" s="906">
        <f t="shared" si="146"/>
        <v>6057292.5</v>
      </c>
    </row>
    <row r="563" spans="1:12" x14ac:dyDescent="0.45">
      <c r="A563" s="903"/>
      <c r="B563" s="903"/>
      <c r="C563" s="902" t="s">
        <v>306</v>
      </c>
      <c r="D563" s="906">
        <v>3</v>
      </c>
      <c r="E563" s="906">
        <v>3102765</v>
      </c>
      <c r="F563" s="906">
        <v>30000</v>
      </c>
      <c r="G563" s="906"/>
      <c r="H563" s="906">
        <f t="shared" si="142"/>
        <v>3132765</v>
      </c>
      <c r="I563" s="906">
        <f t="shared" si="143"/>
        <v>9308295</v>
      </c>
      <c r="J563" s="906">
        <f t="shared" si="144"/>
        <v>90000</v>
      </c>
      <c r="K563" s="906">
        <f t="shared" si="145"/>
        <v>0</v>
      </c>
      <c r="L563" s="906">
        <f t="shared" si="146"/>
        <v>9398295</v>
      </c>
    </row>
    <row r="564" spans="1:12" x14ac:dyDescent="0.45">
      <c r="A564" s="903"/>
      <c r="B564" s="903"/>
      <c r="C564" s="902" t="s">
        <v>307</v>
      </c>
      <c r="D564" s="906">
        <v>3</v>
      </c>
      <c r="E564" s="906">
        <v>3206882.4999999963</v>
      </c>
      <c r="F564" s="906">
        <v>30000</v>
      </c>
      <c r="G564" s="906"/>
      <c r="H564" s="906">
        <f t="shared" si="142"/>
        <v>3236882.4999999963</v>
      </c>
      <c r="I564" s="906">
        <f t="shared" si="143"/>
        <v>9620647.4999999888</v>
      </c>
      <c r="J564" s="906">
        <f t="shared" si="144"/>
        <v>90000</v>
      </c>
      <c r="K564" s="906">
        <f t="shared" si="145"/>
        <v>0</v>
      </c>
      <c r="L564" s="906">
        <f t="shared" si="146"/>
        <v>9710647.4999999888</v>
      </c>
    </row>
    <row r="565" spans="1:12" x14ac:dyDescent="0.45">
      <c r="A565" s="903"/>
      <c r="B565" s="903"/>
      <c r="C565" s="902" t="s">
        <v>193</v>
      </c>
      <c r="D565" s="906">
        <v>3</v>
      </c>
      <c r="E565" s="906">
        <v>3311001.2499999963</v>
      </c>
      <c r="F565" s="906">
        <v>30000</v>
      </c>
      <c r="G565" s="906"/>
      <c r="H565" s="906">
        <f t="shared" si="142"/>
        <v>3341001.2499999963</v>
      </c>
      <c r="I565" s="906">
        <f t="shared" si="143"/>
        <v>9933003.7499999888</v>
      </c>
      <c r="J565" s="906">
        <f t="shared" si="144"/>
        <v>90000</v>
      </c>
      <c r="K565" s="906">
        <f t="shared" si="145"/>
        <v>0</v>
      </c>
      <c r="L565" s="906">
        <f t="shared" si="146"/>
        <v>10023003.749999989</v>
      </c>
    </row>
    <row r="566" spans="1:12" x14ac:dyDescent="0.45">
      <c r="A566" s="903"/>
      <c r="B566" s="903"/>
      <c r="C566" s="902" t="s">
        <v>194</v>
      </c>
      <c r="D566" s="906">
        <v>2</v>
      </c>
      <c r="E566" s="906">
        <v>3415119.9999999963</v>
      </c>
      <c r="F566" s="906">
        <v>30000</v>
      </c>
      <c r="G566" s="906"/>
      <c r="H566" s="906">
        <f t="shared" si="142"/>
        <v>3445119.9999999963</v>
      </c>
      <c r="I566" s="906">
        <f t="shared" si="143"/>
        <v>6830239.9999999925</v>
      </c>
      <c r="J566" s="906">
        <f t="shared" si="144"/>
        <v>60000</v>
      </c>
      <c r="K566" s="906">
        <f t="shared" si="145"/>
        <v>0</v>
      </c>
      <c r="L566" s="906">
        <f t="shared" si="146"/>
        <v>6890239.9999999925</v>
      </c>
    </row>
    <row r="567" spans="1:12" x14ac:dyDescent="0.45">
      <c r="A567" s="903"/>
      <c r="B567" s="903"/>
      <c r="C567" s="902" t="s">
        <v>196</v>
      </c>
      <c r="D567" s="906">
        <v>1</v>
      </c>
      <c r="E567" s="906">
        <v>3623356.2500000037</v>
      </c>
      <c r="F567" s="906">
        <v>30000</v>
      </c>
      <c r="G567" s="906"/>
      <c r="H567" s="906">
        <f t="shared" si="142"/>
        <v>3653356.2500000037</v>
      </c>
      <c r="I567" s="906">
        <f t="shared" si="143"/>
        <v>3623356.2500000037</v>
      </c>
      <c r="J567" s="906">
        <f t="shared" si="144"/>
        <v>30000</v>
      </c>
      <c r="K567" s="906">
        <f t="shared" si="145"/>
        <v>0</v>
      </c>
      <c r="L567" s="906">
        <f t="shared" si="146"/>
        <v>3653356.2500000037</v>
      </c>
    </row>
    <row r="568" spans="1:12" x14ac:dyDescent="0.45">
      <c r="A568" s="903"/>
      <c r="B568" s="903"/>
      <c r="C568" s="902" t="s">
        <v>308</v>
      </c>
      <c r="D568" s="906">
        <v>5</v>
      </c>
      <c r="E568" s="906">
        <v>3741953.7500000037</v>
      </c>
      <c r="F568" s="906">
        <v>30000</v>
      </c>
      <c r="G568" s="906"/>
      <c r="H568" s="906">
        <f t="shared" si="142"/>
        <v>3771953.7500000037</v>
      </c>
      <c r="I568" s="906">
        <f t="shared" si="143"/>
        <v>18709768.750000019</v>
      </c>
      <c r="J568" s="906">
        <f t="shared" si="144"/>
        <v>150000</v>
      </c>
      <c r="K568" s="906">
        <f t="shared" si="145"/>
        <v>0</v>
      </c>
      <c r="L568" s="906">
        <f t="shared" si="146"/>
        <v>18859768.750000019</v>
      </c>
    </row>
    <row r="569" spans="1:12" x14ac:dyDescent="0.45">
      <c r="A569" s="903"/>
      <c r="B569" s="903"/>
      <c r="C569" s="902" t="s">
        <v>198</v>
      </c>
      <c r="D569" s="906">
        <v>1</v>
      </c>
      <c r="E569" s="906">
        <v>3867086.25</v>
      </c>
      <c r="F569" s="906">
        <v>30000</v>
      </c>
      <c r="G569" s="906"/>
      <c r="H569" s="906">
        <f t="shared" si="142"/>
        <v>3897086.25</v>
      </c>
      <c r="I569" s="906">
        <f t="shared" si="143"/>
        <v>3867086.25</v>
      </c>
      <c r="J569" s="906">
        <f t="shared" si="144"/>
        <v>30000</v>
      </c>
      <c r="K569" s="906">
        <f t="shared" si="145"/>
        <v>0</v>
      </c>
      <c r="L569" s="906">
        <f t="shared" si="146"/>
        <v>3897086.25</v>
      </c>
    </row>
    <row r="570" spans="1:12" x14ac:dyDescent="0.45">
      <c r="A570" s="903"/>
      <c r="B570" s="903"/>
      <c r="C570" s="902" t="s">
        <v>199</v>
      </c>
      <c r="D570" s="906">
        <v>1</v>
      </c>
      <c r="E570" s="906">
        <v>3992217.5000000037</v>
      </c>
      <c r="F570" s="906">
        <v>30000</v>
      </c>
      <c r="G570" s="906"/>
      <c r="H570" s="906">
        <f t="shared" si="142"/>
        <v>4022217.5000000037</v>
      </c>
      <c r="I570" s="906">
        <f t="shared" si="143"/>
        <v>3992217.5000000037</v>
      </c>
      <c r="J570" s="906">
        <f t="shared" si="144"/>
        <v>30000</v>
      </c>
      <c r="K570" s="906">
        <f t="shared" si="145"/>
        <v>0</v>
      </c>
      <c r="L570" s="906">
        <f t="shared" si="146"/>
        <v>4022217.5000000037</v>
      </c>
    </row>
    <row r="571" spans="1:12" x14ac:dyDescent="0.45">
      <c r="A571" s="903"/>
      <c r="B571" s="903"/>
      <c r="C571" s="902" t="s">
        <v>349</v>
      </c>
      <c r="D571" s="906">
        <v>1</v>
      </c>
      <c r="E571" s="906">
        <v>4242482.4999999963</v>
      </c>
      <c r="F571" s="906">
        <v>30000</v>
      </c>
      <c r="G571" s="906"/>
      <c r="H571" s="906">
        <f t="shared" si="142"/>
        <v>4272482.4999999963</v>
      </c>
      <c r="I571" s="906">
        <f t="shared" si="143"/>
        <v>4242482.4999999963</v>
      </c>
      <c r="J571" s="906">
        <f t="shared" si="144"/>
        <v>30000</v>
      </c>
      <c r="K571" s="906">
        <f t="shared" si="145"/>
        <v>0</v>
      </c>
      <c r="L571" s="906">
        <f t="shared" si="146"/>
        <v>4272482.4999999963</v>
      </c>
    </row>
    <row r="572" spans="1:12" x14ac:dyDescent="0.45">
      <c r="A572" s="903"/>
      <c r="B572" s="903"/>
      <c r="C572" s="902" t="s">
        <v>594</v>
      </c>
      <c r="D572" s="906">
        <v>1</v>
      </c>
      <c r="E572" s="906">
        <v>4367613.75</v>
      </c>
      <c r="F572" s="906">
        <v>30000</v>
      </c>
      <c r="G572" s="906"/>
      <c r="H572" s="906">
        <f t="shared" si="142"/>
        <v>4397613.75</v>
      </c>
      <c r="I572" s="906">
        <f t="shared" si="143"/>
        <v>4367613.75</v>
      </c>
      <c r="J572" s="906">
        <f t="shared" si="144"/>
        <v>30000</v>
      </c>
      <c r="K572" s="906">
        <f t="shared" si="145"/>
        <v>0</v>
      </c>
      <c r="L572" s="906">
        <f t="shared" si="146"/>
        <v>4397613.75</v>
      </c>
    </row>
    <row r="573" spans="1:12" x14ac:dyDescent="0.45">
      <c r="A573" s="903"/>
      <c r="B573" s="903"/>
      <c r="C573" s="902" t="s">
        <v>310</v>
      </c>
      <c r="D573" s="906">
        <v>1</v>
      </c>
      <c r="E573" s="906">
        <v>8018733.6000000006</v>
      </c>
      <c r="F573" s="906">
        <v>30000</v>
      </c>
      <c r="G573" s="906"/>
      <c r="H573" s="906">
        <f t="shared" si="142"/>
        <v>8048733.6000000006</v>
      </c>
      <c r="I573" s="906">
        <f t="shared" si="143"/>
        <v>8018733.6000000006</v>
      </c>
      <c r="J573" s="906">
        <f t="shared" si="144"/>
        <v>30000</v>
      </c>
      <c r="K573" s="906">
        <f t="shared" si="145"/>
        <v>0</v>
      </c>
      <c r="L573" s="906">
        <f t="shared" si="146"/>
        <v>8048733.6000000006</v>
      </c>
    </row>
    <row r="574" spans="1:12" x14ac:dyDescent="0.45">
      <c r="A574" s="903"/>
      <c r="B574" s="903"/>
      <c r="C574" s="902" t="s">
        <v>351</v>
      </c>
      <c r="D574" s="906">
        <v>1</v>
      </c>
      <c r="E574" s="906">
        <v>8262767.6999999993</v>
      </c>
      <c r="F574" s="906">
        <v>30000</v>
      </c>
      <c r="G574" s="906"/>
      <c r="H574" s="906">
        <f t="shared" si="142"/>
        <v>8292767.6999999993</v>
      </c>
      <c r="I574" s="906">
        <f t="shared" si="143"/>
        <v>8262767.6999999993</v>
      </c>
      <c r="J574" s="906">
        <f t="shared" si="144"/>
        <v>30000</v>
      </c>
      <c r="K574" s="906">
        <f t="shared" si="145"/>
        <v>0</v>
      </c>
      <c r="L574" s="906">
        <f t="shared" si="146"/>
        <v>8292767.6999999993</v>
      </c>
    </row>
    <row r="575" spans="1:12" x14ac:dyDescent="0.45">
      <c r="A575" s="903"/>
      <c r="B575" s="903"/>
      <c r="C575" s="902" t="s">
        <v>352</v>
      </c>
      <c r="D575" s="906">
        <v>1</v>
      </c>
      <c r="E575" s="906">
        <v>8506803.1499999985</v>
      </c>
      <c r="F575" s="906">
        <v>30000</v>
      </c>
      <c r="G575" s="906"/>
      <c r="H575" s="906">
        <f t="shared" si="142"/>
        <v>8536803.1499999985</v>
      </c>
      <c r="I575" s="906">
        <f t="shared" si="143"/>
        <v>8506803.1499999985</v>
      </c>
      <c r="J575" s="906">
        <f t="shared" si="144"/>
        <v>30000</v>
      </c>
      <c r="K575" s="906">
        <f t="shared" si="145"/>
        <v>0</v>
      </c>
      <c r="L575" s="906">
        <f t="shared" si="146"/>
        <v>8536803.1499999985</v>
      </c>
    </row>
    <row r="576" spans="1:12" x14ac:dyDescent="0.45">
      <c r="A576" s="903"/>
      <c r="B576" s="903"/>
      <c r="C576" s="902" t="s">
        <v>1102</v>
      </c>
      <c r="D576" s="906">
        <v>1</v>
      </c>
      <c r="E576" s="906">
        <v>8750837.25</v>
      </c>
      <c r="F576" s="906">
        <v>30000</v>
      </c>
      <c r="G576" s="906"/>
      <c r="H576" s="906">
        <f t="shared" si="142"/>
        <v>8780837.25</v>
      </c>
      <c r="I576" s="906">
        <f t="shared" si="143"/>
        <v>8750837.25</v>
      </c>
      <c r="J576" s="906">
        <f t="shared" si="144"/>
        <v>30000</v>
      </c>
      <c r="K576" s="906">
        <f t="shared" si="145"/>
        <v>0</v>
      </c>
      <c r="L576" s="906">
        <f t="shared" si="146"/>
        <v>8780837.25</v>
      </c>
    </row>
    <row r="577" spans="1:12" x14ac:dyDescent="0.45">
      <c r="A577" s="903"/>
      <c r="B577" s="907" t="s">
        <v>201</v>
      </c>
      <c r="C577" s="905" t="s">
        <v>202</v>
      </c>
      <c r="D577" s="896">
        <f>SUM(D525:D576)</f>
        <v>113</v>
      </c>
      <c r="E577" s="896">
        <f>SUM(E525:E576)</f>
        <v>142227351.69999999</v>
      </c>
      <c r="F577" s="896">
        <f>SUM(F525:F576)</f>
        <v>1560000</v>
      </c>
      <c r="G577" s="896"/>
      <c r="H577" s="896">
        <f>SUM(H525:H576)</f>
        <v>143787351.69999999</v>
      </c>
      <c r="I577" s="896">
        <f>SUM(I525:I576)</f>
        <v>278165855.45000005</v>
      </c>
      <c r="J577" s="896">
        <f>SUM(J525:J576)</f>
        <v>3390000</v>
      </c>
      <c r="K577" s="896">
        <f>SUM(K525:K576)</f>
        <v>0</v>
      </c>
      <c r="L577" s="896">
        <f>SUM(L525:L576)</f>
        <v>281555855.45000005</v>
      </c>
    </row>
    <row r="578" spans="1:12" x14ac:dyDescent="0.45">
      <c r="A578" s="903"/>
      <c r="B578" s="903"/>
      <c r="C578" s="908" t="s">
        <v>203</v>
      </c>
      <c r="D578" s="906"/>
      <c r="E578" s="111">
        <v>1247870.04</v>
      </c>
      <c r="F578" s="906">
        <v>374361</v>
      </c>
      <c r="G578" s="906">
        <v>10640338.32</v>
      </c>
      <c r="H578" s="906">
        <f t="shared" ref="H578" si="147">SUM(E578:G578)</f>
        <v>12262569.359999999</v>
      </c>
      <c r="I578" s="906">
        <f t="shared" ref="I578" si="148">D578*E578</f>
        <v>0</v>
      </c>
      <c r="J578" s="906">
        <f t="shared" ref="J578" si="149">D578*F578</f>
        <v>0</v>
      </c>
      <c r="K578" s="906">
        <f t="shared" ref="K578" si="150">D578*G578</f>
        <v>0</v>
      </c>
      <c r="L578" s="906">
        <f t="shared" ref="L578" si="151">D578*H578</f>
        <v>0</v>
      </c>
    </row>
    <row r="579" spans="1:12" x14ac:dyDescent="0.45">
      <c r="A579" s="903"/>
      <c r="B579" s="909" t="s">
        <v>201</v>
      </c>
      <c r="C579" s="910"/>
      <c r="D579" s="896">
        <f t="shared" ref="D579:L579" si="152">SUM(D578:D578)</f>
        <v>0</v>
      </c>
      <c r="E579" s="896">
        <f t="shared" si="152"/>
        <v>1247870.04</v>
      </c>
      <c r="F579" s="896">
        <f t="shared" si="152"/>
        <v>374361</v>
      </c>
      <c r="G579" s="896">
        <f t="shared" si="152"/>
        <v>10640338.32</v>
      </c>
      <c r="H579" s="896">
        <f t="shared" si="152"/>
        <v>12262569.359999999</v>
      </c>
      <c r="I579" s="896">
        <f t="shared" si="152"/>
        <v>0</v>
      </c>
      <c r="J579" s="896">
        <f t="shared" si="152"/>
        <v>0</v>
      </c>
      <c r="K579" s="896">
        <f t="shared" si="152"/>
        <v>0</v>
      </c>
      <c r="L579" s="896">
        <f t="shared" si="152"/>
        <v>0</v>
      </c>
    </row>
    <row r="580" spans="1:12" x14ac:dyDescent="0.45">
      <c r="A580" s="903"/>
      <c r="B580" s="903"/>
      <c r="C580" s="908"/>
      <c r="D580" s="906"/>
      <c r="E580" s="906"/>
      <c r="F580" s="906"/>
      <c r="G580" s="906"/>
      <c r="H580" s="906"/>
      <c r="I580" s="906"/>
      <c r="J580" s="906"/>
      <c r="K580" s="906"/>
      <c r="L580" s="906"/>
    </row>
    <row r="581" spans="1:12" x14ac:dyDescent="0.45">
      <c r="A581" s="909" t="s">
        <v>204</v>
      </c>
      <c r="B581" s="903"/>
      <c r="C581" s="903"/>
      <c r="D581" s="114">
        <f>D577+D579</f>
        <v>113</v>
      </c>
      <c r="E581" s="115">
        <f t="shared" ref="E581:L581" si="153">SUM(E577:E578)</f>
        <v>143475221.73999998</v>
      </c>
      <c r="F581" s="115">
        <f t="shared" si="153"/>
        <v>1934361</v>
      </c>
      <c r="G581" s="115">
        <f t="shared" si="153"/>
        <v>10640338.32</v>
      </c>
      <c r="H581" s="115">
        <f t="shared" si="153"/>
        <v>156049921.06</v>
      </c>
      <c r="I581" s="115">
        <f t="shared" si="153"/>
        <v>278165855.45000005</v>
      </c>
      <c r="J581" s="115">
        <f t="shared" si="153"/>
        <v>3390000</v>
      </c>
      <c r="K581" s="115">
        <f t="shared" si="153"/>
        <v>0</v>
      </c>
      <c r="L581" s="115">
        <f t="shared" si="153"/>
        <v>281555855.45000005</v>
      </c>
    </row>
    <row r="584" spans="1:12" x14ac:dyDescent="0.45">
      <c r="A584" s="938" t="s">
        <v>0</v>
      </c>
      <c r="B584" s="938"/>
      <c r="C584" s="938"/>
      <c r="D584" s="938"/>
      <c r="E584" s="938"/>
      <c r="F584" s="938"/>
      <c r="G584" s="938"/>
      <c r="H584" s="938"/>
      <c r="I584" s="938"/>
      <c r="J584" s="938"/>
      <c r="K584" s="938"/>
      <c r="L584" s="938"/>
    </row>
    <row r="585" spans="1:12" x14ac:dyDescent="0.45">
      <c r="A585" s="939" t="s">
        <v>89</v>
      </c>
      <c r="B585" s="939"/>
      <c r="C585" s="939"/>
      <c r="D585" s="939"/>
      <c r="E585" s="939"/>
      <c r="F585" s="939"/>
      <c r="G585" s="939"/>
      <c r="H585" s="939"/>
      <c r="I585" s="939"/>
      <c r="J585" s="939"/>
      <c r="K585" s="939"/>
      <c r="L585" s="939"/>
    </row>
    <row r="586" spans="1:12" x14ac:dyDescent="0.45">
      <c r="A586" s="939" t="s">
        <v>90</v>
      </c>
      <c r="B586" s="940"/>
      <c r="C586" s="940"/>
      <c r="D586" s="940"/>
      <c r="E586" s="940"/>
      <c r="F586" s="940"/>
      <c r="G586" s="940"/>
      <c r="H586" s="940"/>
      <c r="I586" s="940"/>
      <c r="J586" s="940"/>
      <c r="K586" s="940"/>
      <c r="L586" s="940"/>
    </row>
    <row r="587" spans="1:12" x14ac:dyDescent="0.45">
      <c r="A587" s="941" t="s">
        <v>1469</v>
      </c>
      <c r="B587" s="941"/>
      <c r="C587" s="941"/>
      <c r="D587" s="941"/>
      <c r="E587" s="941"/>
      <c r="F587" s="941"/>
      <c r="G587" s="941"/>
      <c r="H587" s="941"/>
      <c r="I587" s="941"/>
      <c r="J587" s="941"/>
      <c r="K587" s="941"/>
      <c r="L587" s="941"/>
    </row>
    <row r="588" spans="1:12" ht="55.5" x14ac:dyDescent="0.45">
      <c r="A588" s="899" t="s">
        <v>91</v>
      </c>
      <c r="B588" s="900"/>
      <c r="C588" s="899" t="s">
        <v>92</v>
      </c>
      <c r="D588" s="899" t="s">
        <v>93</v>
      </c>
      <c r="E588" s="899" t="s">
        <v>94</v>
      </c>
      <c r="F588" s="899" t="s">
        <v>95</v>
      </c>
      <c r="G588" s="899" t="s">
        <v>96</v>
      </c>
      <c r="H588" s="899" t="s">
        <v>97</v>
      </c>
      <c r="I588" s="899" t="s">
        <v>98</v>
      </c>
      <c r="J588" s="899" t="s">
        <v>99</v>
      </c>
      <c r="K588" s="899" t="s">
        <v>100</v>
      </c>
      <c r="L588" s="901" t="s">
        <v>101</v>
      </c>
    </row>
    <row r="589" spans="1:12" x14ac:dyDescent="0.45">
      <c r="A589" s="902"/>
      <c r="B589" s="903"/>
      <c r="C589" s="903"/>
      <c r="D589" s="904"/>
      <c r="E589" s="903"/>
      <c r="F589" s="903"/>
      <c r="G589" s="903"/>
      <c r="H589" s="903"/>
      <c r="I589" s="903"/>
      <c r="J589" s="903"/>
      <c r="K589" s="903"/>
      <c r="L589" s="898" t="s">
        <v>650</v>
      </c>
    </row>
    <row r="590" spans="1:12" x14ac:dyDescent="0.45">
      <c r="A590" s="903"/>
      <c r="B590" s="903"/>
      <c r="C590" s="905" t="s">
        <v>1094</v>
      </c>
      <c r="D590" s="906">
        <v>1</v>
      </c>
      <c r="E590" s="906">
        <v>1169677.5</v>
      </c>
      <c r="F590" s="906">
        <v>30000</v>
      </c>
      <c r="G590" s="906">
        <v>257329.16</v>
      </c>
      <c r="H590" s="906">
        <f t="shared" ref="H590:H648" si="154">SUM(E590:G590)</f>
        <v>1457006.66</v>
      </c>
      <c r="I590" s="906">
        <f t="shared" ref="I590:I648" si="155">D590*E590</f>
        <v>1169677.5</v>
      </c>
      <c r="J590" s="906">
        <f t="shared" ref="J590:J648" si="156">D590*F590</f>
        <v>30000</v>
      </c>
      <c r="K590" s="906">
        <f t="shared" ref="K590:K648" si="157">D590*G590</f>
        <v>257329.16</v>
      </c>
      <c r="L590" s="906">
        <f t="shared" ref="L590:L648" si="158">D590*H590</f>
        <v>1457006.66</v>
      </c>
    </row>
    <row r="591" spans="1:12" x14ac:dyDescent="0.45">
      <c r="A591" s="903"/>
      <c r="B591" s="903"/>
      <c r="C591" s="905" t="s">
        <v>113</v>
      </c>
      <c r="D591" s="906">
        <v>2</v>
      </c>
      <c r="E591" s="906">
        <v>1191249.9999999995</v>
      </c>
      <c r="F591" s="906">
        <v>30000</v>
      </c>
      <c r="G591" s="906">
        <v>262075</v>
      </c>
      <c r="H591" s="906">
        <f t="shared" si="154"/>
        <v>1483324.9999999995</v>
      </c>
      <c r="I591" s="906">
        <f t="shared" si="155"/>
        <v>2382499.9999999991</v>
      </c>
      <c r="J591" s="906">
        <f t="shared" si="156"/>
        <v>60000</v>
      </c>
      <c r="K591" s="906">
        <f t="shared" si="157"/>
        <v>524150</v>
      </c>
      <c r="L591" s="906">
        <f t="shared" si="158"/>
        <v>2966649.9999999991</v>
      </c>
    </row>
    <row r="592" spans="1:12" x14ac:dyDescent="0.45">
      <c r="A592" s="903"/>
      <c r="B592" s="903"/>
      <c r="C592" s="905" t="s">
        <v>211</v>
      </c>
      <c r="D592" s="906">
        <v>1</v>
      </c>
      <c r="E592" s="906">
        <v>1162881.2499999995</v>
      </c>
      <c r="F592" s="906">
        <v>30000</v>
      </c>
      <c r="G592" s="906">
        <v>255833.82</v>
      </c>
      <c r="H592" s="906">
        <f t="shared" si="154"/>
        <v>1448715.0699999996</v>
      </c>
      <c r="I592" s="906">
        <f t="shared" si="155"/>
        <v>1162881.2499999995</v>
      </c>
      <c r="J592" s="906">
        <f t="shared" si="156"/>
        <v>30000</v>
      </c>
      <c r="K592" s="906">
        <f t="shared" si="157"/>
        <v>255833.82</v>
      </c>
      <c r="L592" s="906">
        <f t="shared" si="158"/>
        <v>1448715.0699999996</v>
      </c>
    </row>
    <row r="593" spans="1:12" x14ac:dyDescent="0.45">
      <c r="A593" s="903"/>
      <c r="B593" s="903"/>
      <c r="C593" s="905" t="s">
        <v>472</v>
      </c>
      <c r="D593" s="906">
        <v>1</v>
      </c>
      <c r="E593" s="906">
        <v>1315618.7499999958</v>
      </c>
      <c r="F593" s="906">
        <v>30000</v>
      </c>
      <c r="G593" s="906">
        <v>289436.18</v>
      </c>
      <c r="H593" s="906">
        <f t="shared" si="154"/>
        <v>1635054.9299999957</v>
      </c>
      <c r="I593" s="906">
        <f t="shared" si="155"/>
        <v>1315618.7499999958</v>
      </c>
      <c r="J593" s="906">
        <f t="shared" si="156"/>
        <v>30000</v>
      </c>
      <c r="K593" s="906">
        <f t="shared" si="157"/>
        <v>289436.18</v>
      </c>
      <c r="L593" s="906">
        <f t="shared" si="158"/>
        <v>1635054.9299999957</v>
      </c>
    </row>
    <row r="594" spans="1:12" x14ac:dyDescent="0.45">
      <c r="A594" s="903"/>
      <c r="B594" s="903"/>
      <c r="C594" s="905" t="s">
        <v>139</v>
      </c>
      <c r="D594" s="906">
        <v>3</v>
      </c>
      <c r="E594" s="906">
        <v>1273182.5000000042</v>
      </c>
      <c r="F594" s="906">
        <v>30000</v>
      </c>
      <c r="G594" s="906">
        <v>280100.26</v>
      </c>
      <c r="H594" s="906">
        <f t="shared" si="154"/>
        <v>1583282.7600000042</v>
      </c>
      <c r="I594" s="906">
        <f t="shared" si="155"/>
        <v>3819547.5000000126</v>
      </c>
      <c r="J594" s="906">
        <f t="shared" si="156"/>
        <v>90000</v>
      </c>
      <c r="K594" s="906">
        <f t="shared" si="157"/>
        <v>840300.78</v>
      </c>
      <c r="L594" s="906">
        <f t="shared" si="158"/>
        <v>4749848.2800000124</v>
      </c>
    </row>
    <row r="595" spans="1:12" x14ac:dyDescent="0.45">
      <c r="A595" s="903"/>
      <c r="B595" s="903"/>
      <c r="C595" s="905" t="s">
        <v>143</v>
      </c>
      <c r="D595" s="906">
        <v>5</v>
      </c>
      <c r="E595" s="906">
        <v>1359818.7500000042</v>
      </c>
      <c r="F595" s="906">
        <v>30000</v>
      </c>
      <c r="G595" s="906">
        <v>299160.18</v>
      </c>
      <c r="H595" s="906">
        <f t="shared" si="154"/>
        <v>1688978.9300000041</v>
      </c>
      <c r="I595" s="906">
        <f t="shared" si="155"/>
        <v>6799093.7500000205</v>
      </c>
      <c r="J595" s="906">
        <f t="shared" si="156"/>
        <v>150000</v>
      </c>
      <c r="K595" s="906">
        <f t="shared" si="157"/>
        <v>1495800.9</v>
      </c>
      <c r="L595" s="906">
        <f t="shared" si="158"/>
        <v>8444894.6500000209</v>
      </c>
    </row>
    <row r="596" spans="1:12" x14ac:dyDescent="0.45">
      <c r="A596" s="903"/>
      <c r="B596" s="903"/>
      <c r="C596" s="905" t="s">
        <v>402</v>
      </c>
      <c r="D596" s="906">
        <v>1</v>
      </c>
      <c r="E596" s="906">
        <v>1417577.4999999958</v>
      </c>
      <c r="F596" s="906">
        <v>30000</v>
      </c>
      <c r="G596" s="906">
        <v>311867.15999999997</v>
      </c>
      <c r="H596" s="906">
        <f t="shared" si="154"/>
        <v>1759444.6599999957</v>
      </c>
      <c r="I596" s="906">
        <f t="shared" si="155"/>
        <v>1417577.4999999958</v>
      </c>
      <c r="J596" s="906">
        <f t="shared" si="156"/>
        <v>30000</v>
      </c>
      <c r="K596" s="906">
        <f t="shared" si="157"/>
        <v>311867.15999999997</v>
      </c>
      <c r="L596" s="906">
        <f t="shared" si="158"/>
        <v>1759444.6599999957</v>
      </c>
    </row>
    <row r="597" spans="1:12" x14ac:dyDescent="0.45">
      <c r="A597" s="903"/>
      <c r="B597" s="903"/>
      <c r="C597" s="905" t="s">
        <v>552</v>
      </c>
      <c r="D597" s="906">
        <v>1</v>
      </c>
      <c r="E597" s="906">
        <v>1533092.4999999958</v>
      </c>
      <c r="F597" s="906">
        <v>30000</v>
      </c>
      <c r="G597" s="906">
        <v>337280.46</v>
      </c>
      <c r="H597" s="906">
        <f t="shared" si="154"/>
        <v>1900372.9599999958</v>
      </c>
      <c r="I597" s="906">
        <f t="shared" si="155"/>
        <v>1533092.4999999958</v>
      </c>
      <c r="J597" s="906">
        <f t="shared" si="156"/>
        <v>30000</v>
      </c>
      <c r="K597" s="906">
        <f t="shared" si="157"/>
        <v>337280.46</v>
      </c>
      <c r="L597" s="906">
        <f t="shared" si="158"/>
        <v>1900372.9599999958</v>
      </c>
    </row>
    <row r="598" spans="1:12" x14ac:dyDescent="0.45">
      <c r="A598" s="903"/>
      <c r="B598" s="903"/>
      <c r="C598" s="905" t="s">
        <v>147</v>
      </c>
      <c r="D598" s="906">
        <v>1</v>
      </c>
      <c r="E598" s="906">
        <v>1561971.2499999958</v>
      </c>
      <c r="F598" s="906">
        <v>30000</v>
      </c>
      <c r="G598" s="906">
        <v>343633.62</v>
      </c>
      <c r="H598" s="906">
        <f t="shared" si="154"/>
        <v>1935604.8699999959</v>
      </c>
      <c r="I598" s="906">
        <f t="shared" si="155"/>
        <v>1561971.2499999958</v>
      </c>
      <c r="J598" s="906">
        <f t="shared" si="156"/>
        <v>30000</v>
      </c>
      <c r="K598" s="906">
        <f t="shared" si="157"/>
        <v>343633.62</v>
      </c>
      <c r="L598" s="906">
        <f t="shared" si="158"/>
        <v>1935604.8699999959</v>
      </c>
    </row>
    <row r="599" spans="1:12" x14ac:dyDescent="0.45">
      <c r="A599" s="903"/>
      <c r="B599" s="903"/>
      <c r="C599" s="905" t="s">
        <v>151</v>
      </c>
      <c r="D599" s="906">
        <v>1</v>
      </c>
      <c r="E599" s="906">
        <v>1459715.0000000042</v>
      </c>
      <c r="F599" s="906">
        <v>30000</v>
      </c>
      <c r="G599" s="906">
        <v>321137.3</v>
      </c>
      <c r="H599" s="906">
        <f t="shared" si="154"/>
        <v>1810852.3000000042</v>
      </c>
      <c r="I599" s="906">
        <f t="shared" si="155"/>
        <v>1459715.0000000042</v>
      </c>
      <c r="J599" s="906">
        <f t="shared" si="156"/>
        <v>30000</v>
      </c>
      <c r="K599" s="906">
        <f t="shared" si="157"/>
        <v>321137.3</v>
      </c>
      <c r="L599" s="906">
        <f t="shared" si="158"/>
        <v>1810852.3000000042</v>
      </c>
    </row>
    <row r="600" spans="1:12" x14ac:dyDescent="0.45">
      <c r="A600" s="903"/>
      <c r="B600" s="903"/>
      <c r="C600" s="905" t="s">
        <v>243</v>
      </c>
      <c r="D600" s="906">
        <v>1</v>
      </c>
      <c r="E600" s="906">
        <v>1526675.0000000042</v>
      </c>
      <c r="F600" s="906">
        <v>30000</v>
      </c>
      <c r="G600" s="906">
        <v>335868.5</v>
      </c>
      <c r="H600" s="906">
        <f t="shared" si="154"/>
        <v>1892543.5000000042</v>
      </c>
      <c r="I600" s="906">
        <f t="shared" si="155"/>
        <v>1526675.0000000042</v>
      </c>
      <c r="J600" s="906">
        <f t="shared" si="156"/>
        <v>30000</v>
      </c>
      <c r="K600" s="906">
        <f t="shared" si="157"/>
        <v>335868.5</v>
      </c>
      <c r="L600" s="906">
        <f t="shared" si="158"/>
        <v>1892543.5000000042</v>
      </c>
    </row>
    <row r="601" spans="1:12" x14ac:dyDescent="0.45">
      <c r="A601" s="903"/>
      <c r="B601" s="903"/>
      <c r="C601" s="905" t="s">
        <v>244</v>
      </c>
      <c r="D601" s="906">
        <v>1</v>
      </c>
      <c r="E601" s="906">
        <v>1627115.0000000042</v>
      </c>
      <c r="F601" s="906">
        <v>30000</v>
      </c>
      <c r="G601" s="906">
        <v>357965.3</v>
      </c>
      <c r="H601" s="906">
        <f t="shared" si="154"/>
        <v>2015080.3000000042</v>
      </c>
      <c r="I601" s="906">
        <f t="shared" si="155"/>
        <v>1627115.0000000042</v>
      </c>
      <c r="J601" s="906">
        <f t="shared" si="156"/>
        <v>30000</v>
      </c>
      <c r="K601" s="906">
        <f t="shared" si="157"/>
        <v>357965.3</v>
      </c>
      <c r="L601" s="906">
        <f t="shared" si="158"/>
        <v>2015080.3000000042</v>
      </c>
    </row>
    <row r="602" spans="1:12" x14ac:dyDescent="0.45">
      <c r="A602" s="903"/>
      <c r="B602" s="903"/>
      <c r="C602" s="905" t="s">
        <v>536</v>
      </c>
      <c r="D602" s="906">
        <v>2</v>
      </c>
      <c r="E602" s="906">
        <v>1660595.0000000042</v>
      </c>
      <c r="F602" s="906">
        <v>30000</v>
      </c>
      <c r="G602" s="906">
        <v>365330.9</v>
      </c>
      <c r="H602" s="906">
        <f t="shared" si="154"/>
        <v>2055925.9000000041</v>
      </c>
      <c r="I602" s="906">
        <f t="shared" si="155"/>
        <v>3321190.0000000084</v>
      </c>
      <c r="J602" s="906">
        <f t="shared" si="156"/>
        <v>60000</v>
      </c>
      <c r="K602" s="906">
        <f t="shared" si="157"/>
        <v>730661.8</v>
      </c>
      <c r="L602" s="906">
        <f t="shared" si="158"/>
        <v>4111851.8000000082</v>
      </c>
    </row>
    <row r="603" spans="1:12" x14ac:dyDescent="0.45">
      <c r="A603" s="903"/>
      <c r="B603" s="903"/>
      <c r="C603" s="905" t="s">
        <v>1086</v>
      </c>
      <c r="D603" s="906">
        <v>4</v>
      </c>
      <c r="E603" s="906">
        <v>1827993.75</v>
      </c>
      <c r="F603" s="906">
        <v>30000</v>
      </c>
      <c r="G603" s="906">
        <v>402158.68</v>
      </c>
      <c r="H603" s="906">
        <f t="shared" si="154"/>
        <v>2260152.4300000002</v>
      </c>
      <c r="I603" s="906">
        <f t="shared" si="155"/>
        <v>7311975</v>
      </c>
      <c r="J603" s="906">
        <f t="shared" si="156"/>
        <v>120000</v>
      </c>
      <c r="K603" s="906">
        <f t="shared" si="157"/>
        <v>1608634.72</v>
      </c>
      <c r="L603" s="906">
        <f t="shared" si="158"/>
        <v>9040609.7200000007</v>
      </c>
    </row>
    <row r="604" spans="1:12" x14ac:dyDescent="0.45">
      <c r="A604" s="903"/>
      <c r="B604" s="903"/>
      <c r="C604" s="905" t="s">
        <v>155</v>
      </c>
      <c r="D604" s="906">
        <v>3</v>
      </c>
      <c r="E604" s="906">
        <v>1560755.0000000042</v>
      </c>
      <c r="F604" s="906">
        <v>30000</v>
      </c>
      <c r="G604" s="906">
        <v>343366.1</v>
      </c>
      <c r="H604" s="906">
        <f t="shared" si="154"/>
        <v>1934121.1000000043</v>
      </c>
      <c r="I604" s="906">
        <f t="shared" si="155"/>
        <v>4682265.000000013</v>
      </c>
      <c r="J604" s="906">
        <f t="shared" si="156"/>
        <v>90000</v>
      </c>
      <c r="K604" s="906">
        <f t="shared" si="157"/>
        <v>1030098.2999999999</v>
      </c>
      <c r="L604" s="906">
        <f t="shared" si="158"/>
        <v>5802363.3000000129</v>
      </c>
    </row>
    <row r="605" spans="1:12" x14ac:dyDescent="0.45">
      <c r="A605" s="903"/>
      <c r="B605" s="903"/>
      <c r="C605" s="905" t="s">
        <v>302</v>
      </c>
      <c r="D605" s="906">
        <v>2</v>
      </c>
      <c r="E605" s="906">
        <v>1639813.7499999958</v>
      </c>
      <c r="F605" s="906">
        <v>30000</v>
      </c>
      <c r="G605" s="906">
        <v>360759.08</v>
      </c>
      <c r="H605" s="906">
        <f t="shared" si="154"/>
        <v>2030572.8299999959</v>
      </c>
      <c r="I605" s="906">
        <f t="shared" si="155"/>
        <v>3279627.4999999916</v>
      </c>
      <c r="J605" s="906">
        <f t="shared" si="156"/>
        <v>60000</v>
      </c>
      <c r="K605" s="906">
        <f t="shared" si="157"/>
        <v>721518.16</v>
      </c>
      <c r="L605" s="906">
        <f t="shared" si="158"/>
        <v>4061145.6599999918</v>
      </c>
    </row>
    <row r="606" spans="1:12" x14ac:dyDescent="0.45">
      <c r="A606" s="903"/>
      <c r="B606" s="903"/>
      <c r="C606" s="905" t="s">
        <v>159</v>
      </c>
      <c r="D606" s="906">
        <v>1</v>
      </c>
      <c r="E606" s="906">
        <v>1679343.75</v>
      </c>
      <c r="F606" s="906">
        <v>30000</v>
      </c>
      <c r="G606" s="906">
        <v>369455.68</v>
      </c>
      <c r="H606" s="906">
        <f t="shared" si="154"/>
        <v>2078799.43</v>
      </c>
      <c r="I606" s="906">
        <f t="shared" si="155"/>
        <v>1679343.75</v>
      </c>
      <c r="J606" s="906">
        <f t="shared" si="156"/>
        <v>30000</v>
      </c>
      <c r="K606" s="906">
        <f t="shared" si="157"/>
        <v>369455.68</v>
      </c>
      <c r="L606" s="906">
        <f t="shared" si="158"/>
        <v>2078799.43</v>
      </c>
    </row>
    <row r="607" spans="1:12" x14ac:dyDescent="0.45">
      <c r="A607" s="903"/>
      <c r="B607" s="903"/>
      <c r="C607" s="905" t="s">
        <v>335</v>
      </c>
      <c r="D607" s="906">
        <v>3</v>
      </c>
      <c r="E607" s="906">
        <v>1797932.4999999958</v>
      </c>
      <c r="F607" s="906">
        <v>30000</v>
      </c>
      <c r="G607" s="906">
        <v>395545.26</v>
      </c>
      <c r="H607" s="906">
        <f t="shared" si="154"/>
        <v>2223477.7599999961</v>
      </c>
      <c r="I607" s="906">
        <f t="shared" si="155"/>
        <v>5393797.499999987</v>
      </c>
      <c r="J607" s="906">
        <f t="shared" si="156"/>
        <v>90000</v>
      </c>
      <c r="K607" s="906">
        <f t="shared" si="157"/>
        <v>1186635.78</v>
      </c>
      <c r="L607" s="906">
        <f t="shared" si="158"/>
        <v>6670433.2799999882</v>
      </c>
    </row>
    <row r="608" spans="1:12" x14ac:dyDescent="0.45">
      <c r="A608" s="903"/>
      <c r="B608" s="903"/>
      <c r="C608" s="905" t="s">
        <v>163</v>
      </c>
      <c r="D608" s="906">
        <v>1</v>
      </c>
      <c r="E608" s="906">
        <v>1837461.2499999958</v>
      </c>
      <c r="F608" s="906">
        <v>30000</v>
      </c>
      <c r="G608" s="906">
        <v>404241.42</v>
      </c>
      <c r="H608" s="906">
        <f t="shared" si="154"/>
        <v>2271702.6699999957</v>
      </c>
      <c r="I608" s="906">
        <f t="shared" si="155"/>
        <v>1837461.2499999958</v>
      </c>
      <c r="J608" s="906">
        <f t="shared" si="156"/>
        <v>30000</v>
      </c>
      <c r="K608" s="906">
        <f t="shared" si="157"/>
        <v>404241.42</v>
      </c>
      <c r="L608" s="906">
        <f t="shared" si="158"/>
        <v>2271702.6699999957</v>
      </c>
    </row>
    <row r="609" spans="1:12" x14ac:dyDescent="0.45">
      <c r="A609" s="903"/>
      <c r="B609" s="903"/>
      <c r="C609" s="905" t="s">
        <v>164</v>
      </c>
      <c r="D609" s="906">
        <v>1</v>
      </c>
      <c r="E609" s="906">
        <v>1916520</v>
      </c>
      <c r="F609" s="906">
        <v>30000</v>
      </c>
      <c r="G609" s="906">
        <v>421634.4</v>
      </c>
      <c r="H609" s="906">
        <f t="shared" si="154"/>
        <v>2368154.4</v>
      </c>
      <c r="I609" s="906">
        <f t="shared" si="155"/>
        <v>1916520</v>
      </c>
      <c r="J609" s="906">
        <f t="shared" si="156"/>
        <v>30000</v>
      </c>
      <c r="K609" s="906">
        <f t="shared" si="157"/>
        <v>421634.4</v>
      </c>
      <c r="L609" s="906">
        <f t="shared" si="158"/>
        <v>2368154.4</v>
      </c>
    </row>
    <row r="610" spans="1:12" x14ac:dyDescent="0.45">
      <c r="A610" s="903"/>
      <c r="B610" s="903"/>
      <c r="C610" s="905" t="s">
        <v>546</v>
      </c>
      <c r="D610" s="906">
        <v>2</v>
      </c>
      <c r="E610" s="906">
        <v>2074638.75</v>
      </c>
      <c r="F610" s="906">
        <v>30000</v>
      </c>
      <c r="G610" s="906">
        <v>456420.58</v>
      </c>
      <c r="H610" s="906">
        <f t="shared" si="154"/>
        <v>2561059.33</v>
      </c>
      <c r="I610" s="906">
        <f t="shared" si="155"/>
        <v>4149277.5</v>
      </c>
      <c r="J610" s="906">
        <f t="shared" si="156"/>
        <v>60000</v>
      </c>
      <c r="K610" s="906">
        <f t="shared" si="157"/>
        <v>912841.16</v>
      </c>
      <c r="L610" s="906">
        <f t="shared" si="158"/>
        <v>5122118.66</v>
      </c>
    </row>
    <row r="611" spans="1:12" x14ac:dyDescent="0.45">
      <c r="A611" s="903"/>
      <c r="B611" s="903"/>
      <c r="C611" s="905" t="s">
        <v>336</v>
      </c>
      <c r="D611" s="906">
        <v>2</v>
      </c>
      <c r="E611" s="906">
        <v>1686041.25</v>
      </c>
      <c r="F611" s="906">
        <v>30000</v>
      </c>
      <c r="G611" s="906">
        <v>370929.02</v>
      </c>
      <c r="H611" s="906">
        <f t="shared" si="154"/>
        <v>2086970.27</v>
      </c>
      <c r="I611" s="906">
        <f t="shared" si="155"/>
        <v>3372082.5</v>
      </c>
      <c r="J611" s="906">
        <f t="shared" si="156"/>
        <v>60000</v>
      </c>
      <c r="K611" s="906">
        <f t="shared" si="157"/>
        <v>741858.04</v>
      </c>
      <c r="L611" s="906">
        <f t="shared" si="158"/>
        <v>4173940.54</v>
      </c>
    </row>
    <row r="612" spans="1:12" x14ac:dyDescent="0.45">
      <c r="A612" s="903"/>
      <c r="B612" s="903"/>
      <c r="C612" s="905" t="s">
        <v>166</v>
      </c>
      <c r="D612" s="906">
        <v>1</v>
      </c>
      <c r="E612" s="906">
        <v>1770788.7500000042</v>
      </c>
      <c r="F612" s="906">
        <v>30000</v>
      </c>
      <c r="G612" s="906">
        <v>389573.58</v>
      </c>
      <c r="H612" s="906">
        <f t="shared" si="154"/>
        <v>2190362.3300000043</v>
      </c>
      <c r="I612" s="906">
        <f t="shared" si="155"/>
        <v>1770788.7500000042</v>
      </c>
      <c r="J612" s="906">
        <f t="shared" si="156"/>
        <v>30000</v>
      </c>
      <c r="K612" s="906">
        <f t="shared" si="157"/>
        <v>389573.58</v>
      </c>
      <c r="L612" s="906">
        <f t="shared" si="158"/>
        <v>2190362.3300000043</v>
      </c>
    </row>
    <row r="613" spans="1:12" x14ac:dyDescent="0.45">
      <c r="A613" s="903"/>
      <c r="B613" s="903"/>
      <c r="C613" s="905" t="s">
        <v>169</v>
      </c>
      <c r="D613" s="906">
        <v>4</v>
      </c>
      <c r="E613" s="906">
        <v>1855535.0000000042</v>
      </c>
      <c r="F613" s="906">
        <v>30000</v>
      </c>
      <c r="G613" s="906">
        <v>408217.7</v>
      </c>
      <c r="H613" s="906">
        <f t="shared" si="154"/>
        <v>2293752.7000000044</v>
      </c>
      <c r="I613" s="906">
        <f t="shared" si="155"/>
        <v>7422140.0000000168</v>
      </c>
      <c r="J613" s="906">
        <f t="shared" si="156"/>
        <v>120000</v>
      </c>
      <c r="K613" s="906">
        <f t="shared" si="157"/>
        <v>1632870.8</v>
      </c>
      <c r="L613" s="906">
        <f t="shared" si="158"/>
        <v>9175010.8000000175</v>
      </c>
    </row>
    <row r="614" spans="1:12" x14ac:dyDescent="0.45">
      <c r="A614" s="903"/>
      <c r="B614" s="903"/>
      <c r="C614" s="905" t="s">
        <v>173</v>
      </c>
      <c r="D614" s="906">
        <v>3</v>
      </c>
      <c r="E614" s="906">
        <v>1982656.2500000042</v>
      </c>
      <c r="F614" s="906">
        <v>30000</v>
      </c>
      <c r="G614" s="906">
        <v>436184.32000000001</v>
      </c>
      <c r="H614" s="906">
        <f t="shared" si="154"/>
        <v>2448840.570000004</v>
      </c>
      <c r="I614" s="906">
        <f t="shared" si="155"/>
        <v>5947968.750000013</v>
      </c>
      <c r="J614" s="906">
        <f t="shared" si="156"/>
        <v>90000</v>
      </c>
      <c r="K614" s="906">
        <f t="shared" si="157"/>
        <v>1308552.96</v>
      </c>
      <c r="L614" s="906">
        <f t="shared" si="158"/>
        <v>7346521.7100000121</v>
      </c>
    </row>
    <row r="615" spans="1:12" x14ac:dyDescent="0.45">
      <c r="A615" s="903"/>
      <c r="B615" s="903"/>
      <c r="C615" s="905" t="s">
        <v>215</v>
      </c>
      <c r="D615" s="906">
        <v>1</v>
      </c>
      <c r="E615" s="906">
        <v>2067402.5000000042</v>
      </c>
      <c r="F615" s="906">
        <v>30000</v>
      </c>
      <c r="G615" s="906">
        <v>454828.66</v>
      </c>
      <c r="H615" s="906">
        <f t="shared" si="154"/>
        <v>2552231.1600000043</v>
      </c>
      <c r="I615" s="906">
        <f t="shared" si="155"/>
        <v>2067402.5000000042</v>
      </c>
      <c r="J615" s="906">
        <f t="shared" si="156"/>
        <v>30000</v>
      </c>
      <c r="K615" s="906">
        <f t="shared" si="157"/>
        <v>454828.66</v>
      </c>
      <c r="L615" s="906">
        <f t="shared" si="158"/>
        <v>2552231.1600000043</v>
      </c>
    </row>
    <row r="616" spans="1:12" x14ac:dyDescent="0.45">
      <c r="A616" s="903"/>
      <c r="B616" s="903"/>
      <c r="C616" s="905" t="s">
        <v>404</v>
      </c>
      <c r="D616" s="906">
        <v>3</v>
      </c>
      <c r="E616" s="906">
        <v>1887152.4999999958</v>
      </c>
      <c r="F616" s="906">
        <v>30000</v>
      </c>
      <c r="G616" s="906">
        <v>415173.66</v>
      </c>
      <c r="H616" s="906">
        <f t="shared" si="154"/>
        <v>2332326.159999996</v>
      </c>
      <c r="I616" s="906">
        <f t="shared" si="155"/>
        <v>5661457.499999987</v>
      </c>
      <c r="J616" s="906">
        <f t="shared" si="156"/>
        <v>90000</v>
      </c>
      <c r="K616" s="906">
        <f t="shared" si="157"/>
        <v>1245520.98</v>
      </c>
      <c r="L616" s="906">
        <f t="shared" si="158"/>
        <v>6996978.4799999874</v>
      </c>
    </row>
    <row r="617" spans="1:12" x14ac:dyDescent="0.45">
      <c r="A617" s="903"/>
      <c r="B617" s="903"/>
      <c r="C617" s="905" t="s">
        <v>303</v>
      </c>
      <c r="D617" s="906">
        <v>14</v>
      </c>
      <c r="E617" s="906">
        <v>1952878.7499999958</v>
      </c>
      <c r="F617" s="906">
        <v>30000</v>
      </c>
      <c r="G617" s="906">
        <v>429633.38</v>
      </c>
      <c r="H617" s="906">
        <f t="shared" si="154"/>
        <v>2412512.1299999957</v>
      </c>
      <c r="I617" s="906">
        <f t="shared" si="155"/>
        <v>27340302.49999994</v>
      </c>
      <c r="J617" s="906">
        <f t="shared" si="156"/>
        <v>420000</v>
      </c>
      <c r="K617" s="906">
        <f t="shared" si="157"/>
        <v>6014867.3200000003</v>
      </c>
      <c r="L617" s="906">
        <f t="shared" si="158"/>
        <v>33775169.819999941</v>
      </c>
    </row>
    <row r="618" spans="1:12" x14ac:dyDescent="0.45">
      <c r="A618" s="903"/>
      <c r="B618" s="903"/>
      <c r="C618" s="905" t="s">
        <v>175</v>
      </c>
      <c r="D618" s="906">
        <v>2</v>
      </c>
      <c r="E618" s="906">
        <v>2018604.9999999958</v>
      </c>
      <c r="F618" s="906">
        <v>30000</v>
      </c>
      <c r="G618" s="906">
        <v>444093.1</v>
      </c>
      <c r="H618" s="906">
        <f t="shared" si="154"/>
        <v>2492698.0999999959</v>
      </c>
      <c r="I618" s="906">
        <f t="shared" si="155"/>
        <v>4037209.9999999916</v>
      </c>
      <c r="J618" s="906">
        <f t="shared" si="156"/>
        <v>60000</v>
      </c>
      <c r="K618" s="906">
        <f t="shared" si="157"/>
        <v>888186.2</v>
      </c>
      <c r="L618" s="906">
        <f t="shared" si="158"/>
        <v>4985396.1999999918</v>
      </c>
    </row>
    <row r="619" spans="1:12" x14ac:dyDescent="0.45">
      <c r="A619" s="903"/>
      <c r="B619" s="903"/>
      <c r="C619" s="905" t="s">
        <v>176</v>
      </c>
      <c r="D619" s="906">
        <v>8</v>
      </c>
      <c r="E619" s="906">
        <v>2084331.2499999958</v>
      </c>
      <c r="F619" s="906">
        <v>30000</v>
      </c>
      <c r="G619" s="906">
        <v>458552.82</v>
      </c>
      <c r="H619" s="906">
        <f t="shared" si="154"/>
        <v>2572884.0699999956</v>
      </c>
      <c r="I619" s="906">
        <f t="shared" si="155"/>
        <v>16674649.999999966</v>
      </c>
      <c r="J619" s="906">
        <f t="shared" si="156"/>
        <v>240000</v>
      </c>
      <c r="K619" s="906">
        <f t="shared" si="157"/>
        <v>3668422.56</v>
      </c>
      <c r="L619" s="906">
        <f t="shared" si="158"/>
        <v>20583072.559999965</v>
      </c>
    </row>
    <row r="620" spans="1:12" x14ac:dyDescent="0.45">
      <c r="A620" s="903"/>
      <c r="B620" s="903"/>
      <c r="C620" s="905" t="s">
        <v>178</v>
      </c>
      <c r="D620" s="906">
        <v>1</v>
      </c>
      <c r="E620" s="906">
        <v>2150057.4999999958</v>
      </c>
      <c r="F620" s="906">
        <v>30000</v>
      </c>
      <c r="G620" s="906">
        <v>473012.76</v>
      </c>
      <c r="H620" s="906">
        <f t="shared" si="154"/>
        <v>2653070.2599999961</v>
      </c>
      <c r="I620" s="906">
        <f t="shared" si="155"/>
        <v>2150057.4999999958</v>
      </c>
      <c r="J620" s="906">
        <f t="shared" si="156"/>
        <v>30000</v>
      </c>
      <c r="K620" s="906">
        <f t="shared" si="157"/>
        <v>473012.76</v>
      </c>
      <c r="L620" s="906">
        <f t="shared" si="158"/>
        <v>2653070.2599999961</v>
      </c>
    </row>
    <row r="621" spans="1:12" x14ac:dyDescent="0.45">
      <c r="A621" s="903"/>
      <c r="B621" s="903"/>
      <c r="C621" s="905" t="s">
        <v>179</v>
      </c>
      <c r="D621" s="906">
        <v>1</v>
      </c>
      <c r="E621" s="906">
        <v>2215783.7499999958</v>
      </c>
      <c r="F621" s="906">
        <v>30000</v>
      </c>
      <c r="G621" s="906">
        <v>487472.48</v>
      </c>
      <c r="H621" s="906">
        <f t="shared" si="154"/>
        <v>2733256.2299999958</v>
      </c>
      <c r="I621" s="906">
        <f t="shared" si="155"/>
        <v>2215783.7499999958</v>
      </c>
      <c r="J621" s="906">
        <f t="shared" si="156"/>
        <v>30000</v>
      </c>
      <c r="K621" s="906">
        <f t="shared" si="157"/>
        <v>487472.48</v>
      </c>
      <c r="L621" s="906">
        <f t="shared" si="158"/>
        <v>2733256.2299999958</v>
      </c>
    </row>
    <row r="622" spans="1:12" x14ac:dyDescent="0.45">
      <c r="A622" s="903"/>
      <c r="B622" s="903"/>
      <c r="C622" s="905" t="s">
        <v>181</v>
      </c>
      <c r="D622" s="906">
        <v>1</v>
      </c>
      <c r="E622" s="906">
        <v>2347236.2499999958</v>
      </c>
      <c r="F622" s="906">
        <v>30000</v>
      </c>
      <c r="G622" s="906">
        <v>516391.92</v>
      </c>
      <c r="H622" s="906">
        <f t="shared" si="154"/>
        <v>2893628.1699999957</v>
      </c>
      <c r="I622" s="906">
        <f t="shared" si="155"/>
        <v>2347236.2499999958</v>
      </c>
      <c r="J622" s="906">
        <f t="shared" si="156"/>
        <v>30000</v>
      </c>
      <c r="K622" s="906">
        <f t="shared" si="157"/>
        <v>516391.92</v>
      </c>
      <c r="L622" s="906">
        <f t="shared" si="158"/>
        <v>2893628.1699999957</v>
      </c>
    </row>
    <row r="623" spans="1:12" x14ac:dyDescent="0.45">
      <c r="A623" s="903"/>
      <c r="B623" s="903"/>
      <c r="C623" s="905" t="s">
        <v>339</v>
      </c>
      <c r="D623" s="906">
        <v>1</v>
      </c>
      <c r="E623" s="906">
        <v>2544414.9999999958</v>
      </c>
      <c r="F623" s="906">
        <v>30000</v>
      </c>
      <c r="G623" s="906">
        <v>559771.30000000005</v>
      </c>
      <c r="H623" s="906">
        <f t="shared" si="154"/>
        <v>3134186.2999999961</v>
      </c>
      <c r="I623" s="906">
        <f t="shared" si="155"/>
        <v>2544414.9999999958</v>
      </c>
      <c r="J623" s="906">
        <f t="shared" si="156"/>
        <v>30000</v>
      </c>
      <c r="K623" s="906">
        <f t="shared" si="157"/>
        <v>559771.30000000005</v>
      </c>
      <c r="L623" s="906">
        <f t="shared" si="158"/>
        <v>3134186.2999999961</v>
      </c>
    </row>
    <row r="624" spans="1:12" x14ac:dyDescent="0.45">
      <c r="A624" s="903"/>
      <c r="B624" s="903"/>
      <c r="C624" s="905" t="s">
        <v>183</v>
      </c>
      <c r="D624" s="906">
        <v>3</v>
      </c>
      <c r="E624" s="906">
        <v>2271097.5</v>
      </c>
      <c r="F624" s="906">
        <v>30000</v>
      </c>
      <c r="G624" s="906">
        <v>499641.56</v>
      </c>
      <c r="H624" s="906">
        <f t="shared" si="154"/>
        <v>2800739.06</v>
      </c>
      <c r="I624" s="906">
        <f t="shared" si="155"/>
        <v>6813292.5</v>
      </c>
      <c r="J624" s="906">
        <f t="shared" si="156"/>
        <v>90000</v>
      </c>
      <c r="K624" s="906">
        <f t="shared" si="157"/>
        <v>1498924.68</v>
      </c>
      <c r="L624" s="906">
        <f t="shared" si="158"/>
        <v>8402217.1799999997</v>
      </c>
    </row>
    <row r="625" spans="1:12" x14ac:dyDescent="0.45">
      <c r="A625" s="903"/>
      <c r="B625" s="903"/>
      <c r="C625" s="905" t="s">
        <v>185</v>
      </c>
      <c r="D625" s="906">
        <v>30</v>
      </c>
      <c r="E625" s="906">
        <v>2340585</v>
      </c>
      <c r="F625" s="906">
        <v>30000</v>
      </c>
      <c r="G625" s="906">
        <v>514928.7</v>
      </c>
      <c r="H625" s="906">
        <f t="shared" si="154"/>
        <v>2885513.7</v>
      </c>
      <c r="I625" s="906">
        <f t="shared" si="155"/>
        <v>70217550</v>
      </c>
      <c r="J625" s="906">
        <f t="shared" si="156"/>
        <v>900000</v>
      </c>
      <c r="K625" s="906">
        <f t="shared" si="157"/>
        <v>15447861</v>
      </c>
      <c r="L625" s="906">
        <f t="shared" si="158"/>
        <v>86565411</v>
      </c>
    </row>
    <row r="626" spans="1:12" x14ac:dyDescent="0.45">
      <c r="A626" s="903"/>
      <c r="B626" s="903"/>
      <c r="C626" s="905" t="s">
        <v>320</v>
      </c>
      <c r="D626" s="906">
        <v>2</v>
      </c>
      <c r="E626" s="906">
        <v>2410071.2499999958</v>
      </c>
      <c r="F626" s="906">
        <v>30000</v>
      </c>
      <c r="G626" s="906">
        <v>530215.62</v>
      </c>
      <c r="H626" s="906">
        <f t="shared" si="154"/>
        <v>2970286.8699999959</v>
      </c>
      <c r="I626" s="906">
        <f t="shared" si="155"/>
        <v>4820142.4999999916</v>
      </c>
      <c r="J626" s="906">
        <f t="shared" si="156"/>
        <v>60000</v>
      </c>
      <c r="K626" s="906">
        <f t="shared" si="157"/>
        <v>1060431.24</v>
      </c>
      <c r="L626" s="906">
        <f t="shared" si="158"/>
        <v>5940573.7399999918</v>
      </c>
    </row>
    <row r="627" spans="1:12" x14ac:dyDescent="0.45">
      <c r="A627" s="903"/>
      <c r="B627" s="903"/>
      <c r="C627" s="905" t="s">
        <v>186</v>
      </c>
      <c r="D627" s="906">
        <v>1</v>
      </c>
      <c r="E627" s="906">
        <v>2479558.7499999958</v>
      </c>
      <c r="F627" s="906">
        <v>30000</v>
      </c>
      <c r="G627" s="906">
        <v>545502.98</v>
      </c>
      <c r="H627" s="906">
        <f t="shared" si="154"/>
        <v>3055061.7299999958</v>
      </c>
      <c r="I627" s="906">
        <f t="shared" si="155"/>
        <v>2479558.7499999958</v>
      </c>
      <c r="J627" s="906">
        <f t="shared" si="156"/>
        <v>30000</v>
      </c>
      <c r="K627" s="906">
        <f t="shared" si="157"/>
        <v>545502.98</v>
      </c>
      <c r="L627" s="906">
        <f t="shared" si="158"/>
        <v>3055061.7299999958</v>
      </c>
    </row>
    <row r="628" spans="1:12" x14ac:dyDescent="0.45">
      <c r="A628" s="903"/>
      <c r="B628" s="903"/>
      <c r="C628" s="905" t="s">
        <v>341</v>
      </c>
      <c r="D628" s="906">
        <v>2</v>
      </c>
      <c r="E628" s="906">
        <v>2618532.5000000042</v>
      </c>
      <c r="F628" s="906">
        <v>30000</v>
      </c>
      <c r="G628" s="906">
        <v>576077.26</v>
      </c>
      <c r="H628" s="906">
        <f t="shared" si="154"/>
        <v>3224609.7600000044</v>
      </c>
      <c r="I628" s="906">
        <f t="shared" si="155"/>
        <v>5237065.0000000084</v>
      </c>
      <c r="J628" s="906">
        <f t="shared" si="156"/>
        <v>60000</v>
      </c>
      <c r="K628" s="906">
        <f t="shared" si="157"/>
        <v>1152154.52</v>
      </c>
      <c r="L628" s="906">
        <f t="shared" si="158"/>
        <v>6449219.5200000089</v>
      </c>
    </row>
    <row r="629" spans="1:12" x14ac:dyDescent="0.45">
      <c r="A629" s="903"/>
      <c r="B629" s="903"/>
      <c r="C629" s="905" t="s">
        <v>342</v>
      </c>
      <c r="D629" s="906">
        <v>1</v>
      </c>
      <c r="E629" s="906">
        <v>2688018.75</v>
      </c>
      <c r="F629" s="906">
        <v>30000</v>
      </c>
      <c r="G629" s="906">
        <v>591364.18000000005</v>
      </c>
      <c r="H629" s="906">
        <f t="shared" si="154"/>
        <v>3309382.93</v>
      </c>
      <c r="I629" s="906">
        <f t="shared" si="155"/>
        <v>2688018.75</v>
      </c>
      <c r="J629" s="906">
        <f t="shared" si="156"/>
        <v>30000</v>
      </c>
      <c r="K629" s="906">
        <f t="shared" si="157"/>
        <v>591364.18000000005</v>
      </c>
      <c r="L629" s="906">
        <f t="shared" si="158"/>
        <v>3309382.93</v>
      </c>
    </row>
    <row r="630" spans="1:12" x14ac:dyDescent="0.45">
      <c r="A630" s="903"/>
      <c r="B630" s="903"/>
      <c r="C630" s="905" t="s">
        <v>344</v>
      </c>
      <c r="D630" s="906">
        <v>3</v>
      </c>
      <c r="E630" s="906">
        <v>2463354.9999999958</v>
      </c>
      <c r="F630" s="906">
        <v>30000</v>
      </c>
      <c r="G630" s="906">
        <v>541938.1</v>
      </c>
      <c r="H630" s="906">
        <f t="shared" si="154"/>
        <v>3035293.0999999959</v>
      </c>
      <c r="I630" s="906">
        <f t="shared" si="155"/>
        <v>7390064.999999987</v>
      </c>
      <c r="J630" s="906">
        <f t="shared" si="156"/>
        <v>90000</v>
      </c>
      <c r="K630" s="906">
        <f t="shared" si="157"/>
        <v>1625814.2999999998</v>
      </c>
      <c r="L630" s="906">
        <f t="shared" si="158"/>
        <v>9105879.2999999877</v>
      </c>
    </row>
    <row r="631" spans="1:12" x14ac:dyDescent="0.45">
      <c r="A631" s="903"/>
      <c r="B631" s="903"/>
      <c r="C631" s="905" t="s">
        <v>345</v>
      </c>
      <c r="D631" s="906">
        <v>3</v>
      </c>
      <c r="E631" s="906">
        <v>2538162.5000000042</v>
      </c>
      <c r="F631" s="906">
        <v>30000</v>
      </c>
      <c r="G631" s="906">
        <v>558395.86</v>
      </c>
      <c r="H631" s="906">
        <f t="shared" si="154"/>
        <v>3126558.3600000041</v>
      </c>
      <c r="I631" s="906">
        <f t="shared" si="155"/>
        <v>7614487.500000013</v>
      </c>
      <c r="J631" s="906">
        <f t="shared" si="156"/>
        <v>90000</v>
      </c>
      <c r="K631" s="906">
        <f t="shared" si="157"/>
        <v>1675187.58</v>
      </c>
      <c r="L631" s="906">
        <f t="shared" si="158"/>
        <v>9379675.0800000131</v>
      </c>
    </row>
    <row r="632" spans="1:12" x14ac:dyDescent="0.45">
      <c r="A632" s="903"/>
      <c r="B632" s="903"/>
      <c r="C632" s="905" t="s">
        <v>188</v>
      </c>
      <c r="D632" s="906">
        <v>7</v>
      </c>
      <c r="E632" s="906">
        <v>2612968.7499999958</v>
      </c>
      <c r="F632" s="906">
        <v>30000</v>
      </c>
      <c r="G632" s="906">
        <v>574853.18000000005</v>
      </c>
      <c r="H632" s="906">
        <f t="shared" si="154"/>
        <v>3217821.929999996</v>
      </c>
      <c r="I632" s="906">
        <f t="shared" si="155"/>
        <v>18290781.24999997</v>
      </c>
      <c r="J632" s="906">
        <f t="shared" si="156"/>
        <v>210000</v>
      </c>
      <c r="K632" s="906">
        <f t="shared" si="157"/>
        <v>4023972.2600000002</v>
      </c>
      <c r="L632" s="906">
        <f t="shared" si="158"/>
        <v>22524753.509999972</v>
      </c>
    </row>
    <row r="633" spans="1:12" x14ac:dyDescent="0.45">
      <c r="A633" s="903"/>
      <c r="B633" s="903"/>
      <c r="C633" s="905" t="s">
        <v>189</v>
      </c>
      <c r="D633" s="906">
        <v>12</v>
      </c>
      <c r="E633" s="906">
        <v>2687775</v>
      </c>
      <c r="F633" s="906">
        <v>30000</v>
      </c>
      <c r="G633" s="906">
        <v>591310.5</v>
      </c>
      <c r="H633" s="906">
        <f t="shared" si="154"/>
        <v>3309085.5</v>
      </c>
      <c r="I633" s="906">
        <f t="shared" si="155"/>
        <v>32253300</v>
      </c>
      <c r="J633" s="906">
        <f t="shared" si="156"/>
        <v>360000</v>
      </c>
      <c r="K633" s="906">
        <f t="shared" si="157"/>
        <v>7095726</v>
      </c>
      <c r="L633" s="906">
        <f t="shared" si="158"/>
        <v>39709026</v>
      </c>
    </row>
    <row r="634" spans="1:12" x14ac:dyDescent="0.45">
      <c r="A634" s="903"/>
      <c r="B634" s="903"/>
      <c r="C634" s="905" t="s">
        <v>190</v>
      </c>
      <c r="D634" s="906">
        <v>1</v>
      </c>
      <c r="E634" s="906">
        <v>2762581.2500000042</v>
      </c>
      <c r="F634" s="906">
        <v>30000</v>
      </c>
      <c r="G634" s="906">
        <v>607767.81999999995</v>
      </c>
      <c r="H634" s="906">
        <f t="shared" si="154"/>
        <v>3400349.070000004</v>
      </c>
      <c r="I634" s="906">
        <f t="shared" si="155"/>
        <v>2762581.2500000042</v>
      </c>
      <c r="J634" s="906">
        <f t="shared" si="156"/>
        <v>30000</v>
      </c>
      <c r="K634" s="906">
        <f t="shared" si="157"/>
        <v>607767.81999999995</v>
      </c>
      <c r="L634" s="906">
        <f t="shared" si="158"/>
        <v>3400349.070000004</v>
      </c>
    </row>
    <row r="635" spans="1:12" x14ac:dyDescent="0.45">
      <c r="A635" s="903"/>
      <c r="B635" s="903"/>
      <c r="C635" s="905" t="s">
        <v>191</v>
      </c>
      <c r="D635" s="906">
        <v>1</v>
      </c>
      <c r="E635" s="906">
        <v>2837387.4999999958</v>
      </c>
      <c r="F635" s="906">
        <v>30000</v>
      </c>
      <c r="G635" s="906">
        <v>624225.36</v>
      </c>
      <c r="H635" s="906">
        <f t="shared" si="154"/>
        <v>3491612.8599999957</v>
      </c>
      <c r="I635" s="906">
        <f t="shared" si="155"/>
        <v>2837387.4999999958</v>
      </c>
      <c r="J635" s="906">
        <f t="shared" si="156"/>
        <v>30000</v>
      </c>
      <c r="K635" s="906">
        <f t="shared" si="157"/>
        <v>624225.36</v>
      </c>
      <c r="L635" s="906">
        <f t="shared" si="158"/>
        <v>3491612.8599999957</v>
      </c>
    </row>
    <row r="636" spans="1:12" x14ac:dyDescent="0.45">
      <c r="A636" s="903"/>
      <c r="B636" s="903"/>
      <c r="C636" s="905" t="s">
        <v>248</v>
      </c>
      <c r="D636" s="906">
        <v>1</v>
      </c>
      <c r="E636" s="906">
        <v>2912193.75</v>
      </c>
      <c r="F636" s="906">
        <v>30000</v>
      </c>
      <c r="G636" s="906">
        <v>640682.68000000005</v>
      </c>
      <c r="H636" s="906">
        <f t="shared" si="154"/>
        <v>3582876.43</v>
      </c>
      <c r="I636" s="906">
        <f t="shared" si="155"/>
        <v>2912193.75</v>
      </c>
      <c r="J636" s="906">
        <f t="shared" si="156"/>
        <v>30000</v>
      </c>
      <c r="K636" s="906">
        <f t="shared" si="157"/>
        <v>640682.68000000005</v>
      </c>
      <c r="L636" s="906">
        <f t="shared" si="158"/>
        <v>3582876.43</v>
      </c>
    </row>
    <row r="637" spans="1:12" x14ac:dyDescent="0.45">
      <c r="A637" s="903"/>
      <c r="B637" s="903"/>
      <c r="C637" s="905" t="s">
        <v>304</v>
      </c>
      <c r="D637" s="906">
        <v>4</v>
      </c>
      <c r="E637" s="906">
        <v>2987000.0000000042</v>
      </c>
      <c r="F637" s="906">
        <v>30000</v>
      </c>
      <c r="G637" s="906">
        <v>657140</v>
      </c>
      <c r="H637" s="906">
        <f t="shared" si="154"/>
        <v>3674140.0000000042</v>
      </c>
      <c r="I637" s="906">
        <f t="shared" si="155"/>
        <v>11948000.000000017</v>
      </c>
      <c r="J637" s="906">
        <f t="shared" si="156"/>
        <v>120000</v>
      </c>
      <c r="K637" s="906">
        <f t="shared" si="157"/>
        <v>2628560</v>
      </c>
      <c r="L637" s="906">
        <f t="shared" si="158"/>
        <v>14696560.000000017</v>
      </c>
    </row>
    <row r="638" spans="1:12" x14ac:dyDescent="0.45">
      <c r="A638" s="903"/>
      <c r="B638" s="903"/>
      <c r="C638" s="902" t="s">
        <v>321</v>
      </c>
      <c r="D638" s="906">
        <v>8</v>
      </c>
      <c r="E638" s="906">
        <v>2998646.25</v>
      </c>
      <c r="F638" s="906">
        <v>30000</v>
      </c>
      <c r="G638" s="906">
        <v>659702.12</v>
      </c>
      <c r="H638" s="906">
        <f t="shared" si="154"/>
        <v>3688348.37</v>
      </c>
      <c r="I638" s="906">
        <f t="shared" si="155"/>
        <v>23989170</v>
      </c>
      <c r="J638" s="906">
        <f t="shared" si="156"/>
        <v>240000</v>
      </c>
      <c r="K638" s="906">
        <f t="shared" si="157"/>
        <v>5277616.96</v>
      </c>
      <c r="L638" s="906">
        <f t="shared" si="158"/>
        <v>29506786.960000001</v>
      </c>
    </row>
    <row r="639" spans="1:12" x14ac:dyDescent="0.45">
      <c r="A639" s="903"/>
      <c r="B639" s="903"/>
      <c r="C639" s="902" t="s">
        <v>306</v>
      </c>
      <c r="D639" s="906">
        <v>3</v>
      </c>
      <c r="E639" s="906">
        <v>3102765</v>
      </c>
      <c r="F639" s="906">
        <v>30000</v>
      </c>
      <c r="G639" s="906">
        <v>682608.3</v>
      </c>
      <c r="H639" s="906">
        <f t="shared" si="154"/>
        <v>3815373.3</v>
      </c>
      <c r="I639" s="906">
        <f t="shared" si="155"/>
        <v>9308295</v>
      </c>
      <c r="J639" s="906">
        <f t="shared" si="156"/>
        <v>90000</v>
      </c>
      <c r="K639" s="906">
        <f t="shared" si="157"/>
        <v>2047824.9000000001</v>
      </c>
      <c r="L639" s="906">
        <f t="shared" si="158"/>
        <v>11446119.899999999</v>
      </c>
    </row>
    <row r="640" spans="1:12" x14ac:dyDescent="0.45">
      <c r="A640" s="903"/>
      <c r="B640" s="903"/>
      <c r="C640" s="902" t="s">
        <v>307</v>
      </c>
      <c r="D640" s="906">
        <v>1</v>
      </c>
      <c r="E640" s="906">
        <v>3206882.4999999963</v>
      </c>
      <c r="F640" s="906">
        <v>30000</v>
      </c>
      <c r="G640" s="906">
        <v>705514.26</v>
      </c>
      <c r="H640" s="906">
        <f t="shared" si="154"/>
        <v>3942396.7599999961</v>
      </c>
      <c r="I640" s="906">
        <f t="shared" si="155"/>
        <v>3206882.4999999963</v>
      </c>
      <c r="J640" s="906">
        <f t="shared" si="156"/>
        <v>30000</v>
      </c>
      <c r="K640" s="906">
        <f t="shared" si="157"/>
        <v>705514.26</v>
      </c>
      <c r="L640" s="906">
        <f t="shared" si="158"/>
        <v>3942396.7599999961</v>
      </c>
    </row>
    <row r="641" spans="1:12" x14ac:dyDescent="0.45">
      <c r="A641" s="903"/>
      <c r="B641" s="903"/>
      <c r="C641" s="902" t="s">
        <v>193</v>
      </c>
      <c r="D641" s="906">
        <v>6</v>
      </c>
      <c r="E641" s="906">
        <v>3311001.2499999963</v>
      </c>
      <c r="F641" s="906">
        <v>30000</v>
      </c>
      <c r="G641" s="906">
        <v>728420.22</v>
      </c>
      <c r="H641" s="906">
        <f t="shared" si="154"/>
        <v>4069421.469999996</v>
      </c>
      <c r="I641" s="906">
        <f t="shared" si="155"/>
        <v>19866007.499999978</v>
      </c>
      <c r="J641" s="906">
        <f t="shared" si="156"/>
        <v>180000</v>
      </c>
      <c r="K641" s="906">
        <f t="shared" si="157"/>
        <v>4370521.32</v>
      </c>
      <c r="L641" s="906">
        <f t="shared" si="158"/>
        <v>24416528.819999978</v>
      </c>
    </row>
    <row r="642" spans="1:12" x14ac:dyDescent="0.45">
      <c r="A642" s="903"/>
      <c r="B642" s="903"/>
      <c r="C642" s="902" t="s">
        <v>197</v>
      </c>
      <c r="D642" s="906">
        <v>1</v>
      </c>
      <c r="E642" s="906">
        <v>3727475.0000000037</v>
      </c>
      <c r="F642" s="906">
        <v>30000</v>
      </c>
      <c r="G642" s="906">
        <v>820044.5</v>
      </c>
      <c r="H642" s="906">
        <f t="shared" si="154"/>
        <v>4577519.5000000037</v>
      </c>
      <c r="I642" s="906">
        <f t="shared" si="155"/>
        <v>3727475.0000000037</v>
      </c>
      <c r="J642" s="906">
        <f t="shared" si="156"/>
        <v>30000</v>
      </c>
      <c r="K642" s="906">
        <f t="shared" si="157"/>
        <v>820044.5</v>
      </c>
      <c r="L642" s="906">
        <f t="shared" si="158"/>
        <v>4577519.5000000037</v>
      </c>
    </row>
    <row r="643" spans="1:12" x14ac:dyDescent="0.45">
      <c r="A643" s="903"/>
      <c r="B643" s="903"/>
      <c r="C643" s="902" t="s">
        <v>347</v>
      </c>
      <c r="D643" s="906">
        <v>7</v>
      </c>
      <c r="E643" s="906">
        <v>3616821.2499999963</v>
      </c>
      <c r="F643" s="906">
        <v>30000</v>
      </c>
      <c r="G643" s="906">
        <v>7957000.6200000001</v>
      </c>
      <c r="H643" s="906">
        <f t="shared" si="154"/>
        <v>11603821.869999997</v>
      </c>
      <c r="I643" s="906">
        <f t="shared" si="155"/>
        <v>25317748.749999974</v>
      </c>
      <c r="J643" s="906">
        <f t="shared" si="156"/>
        <v>210000</v>
      </c>
      <c r="K643" s="906">
        <f t="shared" si="157"/>
        <v>55699004.340000004</v>
      </c>
      <c r="L643" s="906">
        <f t="shared" si="158"/>
        <v>81226753.089999974</v>
      </c>
    </row>
    <row r="644" spans="1:12" x14ac:dyDescent="0.45">
      <c r="A644" s="903"/>
      <c r="B644" s="903"/>
      <c r="C644" s="902" t="s">
        <v>308</v>
      </c>
      <c r="D644" s="906">
        <v>1</v>
      </c>
      <c r="E644" s="906">
        <v>3741953.7500000037</v>
      </c>
      <c r="F644" s="906">
        <v>30000</v>
      </c>
      <c r="G644" s="906">
        <v>823229.88</v>
      </c>
      <c r="H644" s="906">
        <f t="shared" si="154"/>
        <v>4595183.6300000036</v>
      </c>
      <c r="I644" s="906">
        <f t="shared" si="155"/>
        <v>3741953.7500000037</v>
      </c>
      <c r="J644" s="906">
        <f t="shared" si="156"/>
        <v>30000</v>
      </c>
      <c r="K644" s="906">
        <f t="shared" si="157"/>
        <v>823229.88</v>
      </c>
      <c r="L644" s="906">
        <f t="shared" si="158"/>
        <v>4595183.6300000036</v>
      </c>
    </row>
    <row r="645" spans="1:12" x14ac:dyDescent="0.45">
      <c r="A645" s="903"/>
      <c r="B645" s="903"/>
      <c r="C645" s="902" t="s">
        <v>198</v>
      </c>
      <c r="D645" s="906">
        <v>1</v>
      </c>
      <c r="E645" s="906">
        <v>3867086.25</v>
      </c>
      <c r="F645" s="906">
        <v>30000</v>
      </c>
      <c r="G645" s="906">
        <v>850758.92</v>
      </c>
      <c r="H645" s="906">
        <f t="shared" si="154"/>
        <v>4747845.17</v>
      </c>
      <c r="I645" s="906">
        <f t="shared" si="155"/>
        <v>3867086.25</v>
      </c>
      <c r="J645" s="906">
        <f t="shared" si="156"/>
        <v>30000</v>
      </c>
      <c r="K645" s="906">
        <f t="shared" si="157"/>
        <v>850758.92</v>
      </c>
      <c r="L645" s="906">
        <f t="shared" si="158"/>
        <v>4747845.17</v>
      </c>
    </row>
    <row r="646" spans="1:12" x14ac:dyDescent="0.45">
      <c r="A646" s="903"/>
      <c r="B646" s="903"/>
      <c r="C646" s="902" t="s">
        <v>199</v>
      </c>
      <c r="D646" s="906">
        <v>4</v>
      </c>
      <c r="E646" s="906">
        <v>3992217.5000000037</v>
      </c>
      <c r="F646" s="906">
        <v>30000</v>
      </c>
      <c r="G646" s="906">
        <v>878287.96</v>
      </c>
      <c r="H646" s="906">
        <f t="shared" si="154"/>
        <v>4900505.4600000037</v>
      </c>
      <c r="I646" s="906">
        <f t="shared" si="155"/>
        <v>15968870.000000015</v>
      </c>
      <c r="J646" s="906">
        <f t="shared" si="156"/>
        <v>120000</v>
      </c>
      <c r="K646" s="906">
        <f t="shared" si="157"/>
        <v>3513151.84</v>
      </c>
      <c r="L646" s="906">
        <f t="shared" si="158"/>
        <v>19602021.840000015</v>
      </c>
    </row>
    <row r="647" spans="1:12" x14ac:dyDescent="0.45">
      <c r="A647" s="903"/>
      <c r="B647" s="903"/>
      <c r="C647" s="902" t="s">
        <v>406</v>
      </c>
      <c r="D647" s="906">
        <v>1</v>
      </c>
      <c r="E647" s="906">
        <v>6798560.3999999994</v>
      </c>
      <c r="F647" s="906">
        <v>30000</v>
      </c>
      <c r="G647" s="906">
        <v>1495683.2</v>
      </c>
      <c r="H647" s="906">
        <f t="shared" si="154"/>
        <v>8324243.5999999996</v>
      </c>
      <c r="I647" s="906">
        <f t="shared" si="155"/>
        <v>6798560.3999999994</v>
      </c>
      <c r="J647" s="906">
        <f t="shared" si="156"/>
        <v>30000</v>
      </c>
      <c r="K647" s="906">
        <f t="shared" si="157"/>
        <v>1495683.2</v>
      </c>
      <c r="L647" s="906">
        <f t="shared" si="158"/>
        <v>8324243.5999999996</v>
      </c>
    </row>
    <row r="648" spans="1:12" x14ac:dyDescent="0.45">
      <c r="A648" s="903"/>
      <c r="B648" s="903"/>
      <c r="C648" s="902" t="s">
        <v>351</v>
      </c>
      <c r="D648" s="906">
        <v>1</v>
      </c>
      <c r="E648" s="906">
        <v>8262767.6999999993</v>
      </c>
      <c r="F648" s="906">
        <v>30000</v>
      </c>
      <c r="G648" s="906">
        <v>1817808.96</v>
      </c>
      <c r="H648" s="906">
        <f t="shared" si="154"/>
        <v>10110576.66</v>
      </c>
      <c r="I648" s="906">
        <f t="shared" si="155"/>
        <v>8262767.6999999993</v>
      </c>
      <c r="J648" s="906">
        <f t="shared" si="156"/>
        <v>30000</v>
      </c>
      <c r="K648" s="906">
        <f t="shared" si="157"/>
        <v>1817808.96</v>
      </c>
      <c r="L648" s="906">
        <f t="shared" si="158"/>
        <v>10110576.66</v>
      </c>
    </row>
    <row r="649" spans="1:12" x14ac:dyDescent="0.45">
      <c r="A649" s="903"/>
      <c r="B649" s="907" t="s">
        <v>201</v>
      </c>
      <c r="C649" s="905" t="s">
        <v>202</v>
      </c>
      <c r="D649" s="896">
        <f>SUM(D590:D648)</f>
        <v>185</v>
      </c>
      <c r="E649" s="896">
        <f>SUM(E590:E648)</f>
        <v>142391976.84999996</v>
      </c>
      <c r="F649" s="896">
        <f>SUM(F590:F648)</f>
        <v>1770000</v>
      </c>
      <c r="G649" s="896"/>
      <c r="H649" s="896">
        <f>SUM(H590:H648)</f>
        <v>182649513.32999995</v>
      </c>
      <c r="I649" s="896">
        <f>SUM(I590:I648)</f>
        <v>445217658.09999985</v>
      </c>
      <c r="J649" s="896">
        <f>SUM(J590:J648)</f>
        <v>5550000</v>
      </c>
      <c r="K649" s="896">
        <f>SUM(K590:K648)</f>
        <v>148076987.84</v>
      </c>
      <c r="L649" s="896">
        <f>SUM(L590:L648)</f>
        <v>598844645.93999994</v>
      </c>
    </row>
    <row r="650" spans="1:12" x14ac:dyDescent="0.45">
      <c r="A650" s="903"/>
      <c r="B650" s="903"/>
      <c r="C650" s="908" t="s">
        <v>203</v>
      </c>
      <c r="D650" s="906"/>
      <c r="E650" s="111">
        <v>1247870.04</v>
      </c>
      <c r="F650" s="906">
        <v>374361</v>
      </c>
      <c r="G650" s="906">
        <v>10640338.32</v>
      </c>
      <c r="H650" s="906">
        <f t="shared" ref="H650" si="159">SUM(E650:G650)</f>
        <v>12262569.359999999</v>
      </c>
      <c r="I650" s="906">
        <f t="shared" ref="I650" si="160">D650*E650</f>
        <v>0</v>
      </c>
      <c r="J650" s="906">
        <f t="shared" ref="J650" si="161">D650*F650</f>
        <v>0</v>
      </c>
      <c r="K650" s="906">
        <f t="shared" ref="K650" si="162">D650*G650</f>
        <v>0</v>
      </c>
      <c r="L650" s="906">
        <f t="shared" ref="L650" si="163">D650*H650</f>
        <v>0</v>
      </c>
    </row>
    <row r="651" spans="1:12" x14ac:dyDescent="0.45">
      <c r="A651" s="903"/>
      <c r="B651" s="909" t="s">
        <v>201</v>
      </c>
      <c r="C651" s="910"/>
      <c r="D651" s="896">
        <f t="shared" ref="D651:L651" si="164">SUM(D650:D650)</f>
        <v>0</v>
      </c>
      <c r="E651" s="896">
        <f t="shared" si="164"/>
        <v>1247870.04</v>
      </c>
      <c r="F651" s="896">
        <f t="shared" si="164"/>
        <v>374361</v>
      </c>
      <c r="G651" s="896">
        <f t="shared" si="164"/>
        <v>10640338.32</v>
      </c>
      <c r="H651" s="896">
        <f t="shared" si="164"/>
        <v>12262569.359999999</v>
      </c>
      <c r="I651" s="896">
        <f t="shared" si="164"/>
        <v>0</v>
      </c>
      <c r="J651" s="896">
        <f t="shared" si="164"/>
        <v>0</v>
      </c>
      <c r="K651" s="896">
        <f t="shared" si="164"/>
        <v>0</v>
      </c>
      <c r="L651" s="896">
        <f t="shared" si="164"/>
        <v>0</v>
      </c>
    </row>
    <row r="652" spans="1:12" x14ac:dyDescent="0.45">
      <c r="A652" s="903"/>
      <c r="B652" s="903"/>
      <c r="C652" s="908"/>
      <c r="D652" s="906"/>
      <c r="E652" s="906"/>
      <c r="F652" s="906"/>
      <c r="G652" s="906"/>
      <c r="H652" s="906"/>
      <c r="I652" s="906"/>
      <c r="J652" s="906"/>
      <c r="K652" s="906"/>
      <c r="L652" s="906"/>
    </row>
    <row r="653" spans="1:12" x14ac:dyDescent="0.45">
      <c r="A653" s="909" t="s">
        <v>204</v>
      </c>
      <c r="B653" s="903"/>
      <c r="C653" s="903"/>
      <c r="D653" s="114">
        <f>D649+D651</f>
        <v>185</v>
      </c>
      <c r="E653" s="115">
        <f t="shared" ref="E653:L653" si="165">SUM(E649:E650)</f>
        <v>143639846.88999996</v>
      </c>
      <c r="F653" s="115">
        <f t="shared" si="165"/>
        <v>2144361</v>
      </c>
      <c r="G653" s="115">
        <f t="shared" si="165"/>
        <v>10640338.32</v>
      </c>
      <c r="H653" s="115">
        <f t="shared" si="165"/>
        <v>194912082.68999994</v>
      </c>
      <c r="I653" s="115">
        <f t="shared" si="165"/>
        <v>445217658.09999985</v>
      </c>
      <c r="J653" s="115">
        <f t="shared" si="165"/>
        <v>5550000</v>
      </c>
      <c r="K653" s="115">
        <f t="shared" si="165"/>
        <v>148076987.84</v>
      </c>
      <c r="L653" s="115">
        <f t="shared" si="165"/>
        <v>598844645.93999994</v>
      </c>
    </row>
    <row r="656" spans="1:12" x14ac:dyDescent="0.45">
      <c r="A656" s="938" t="s">
        <v>0</v>
      </c>
      <c r="B656" s="938"/>
      <c r="C656" s="938"/>
      <c r="D656" s="938"/>
      <c r="E656" s="938"/>
      <c r="F656" s="938"/>
      <c r="G656" s="938"/>
      <c r="H656" s="938"/>
      <c r="I656" s="938"/>
      <c r="J656" s="938"/>
      <c r="K656" s="938"/>
      <c r="L656" s="938"/>
    </row>
    <row r="657" spans="1:12" x14ac:dyDescent="0.45">
      <c r="A657" s="939" t="s">
        <v>89</v>
      </c>
      <c r="B657" s="939"/>
      <c r="C657" s="939"/>
      <c r="D657" s="939"/>
      <c r="E657" s="939"/>
      <c r="F657" s="939"/>
      <c r="G657" s="939"/>
      <c r="H657" s="939"/>
      <c r="I657" s="939"/>
      <c r="J657" s="939"/>
      <c r="K657" s="939"/>
      <c r="L657" s="939"/>
    </row>
    <row r="658" spans="1:12" x14ac:dyDescent="0.45">
      <c r="A658" s="939" t="s">
        <v>90</v>
      </c>
      <c r="B658" s="940"/>
      <c r="C658" s="940"/>
      <c r="D658" s="940"/>
      <c r="E658" s="940"/>
      <c r="F658" s="940"/>
      <c r="G658" s="940"/>
      <c r="H658" s="940"/>
      <c r="I658" s="940"/>
      <c r="J658" s="940"/>
      <c r="K658" s="940"/>
      <c r="L658" s="940"/>
    </row>
    <row r="659" spans="1:12" x14ac:dyDescent="0.45">
      <c r="A659" s="941" t="s">
        <v>1470</v>
      </c>
      <c r="B659" s="941"/>
      <c r="C659" s="941"/>
      <c r="D659" s="941"/>
      <c r="E659" s="941"/>
      <c r="F659" s="941"/>
      <c r="G659" s="941"/>
      <c r="H659" s="941"/>
      <c r="I659" s="941"/>
      <c r="J659" s="941"/>
      <c r="K659" s="941"/>
      <c r="L659" s="941"/>
    </row>
    <row r="660" spans="1:12" ht="55.5" x14ac:dyDescent="0.45">
      <c r="A660" s="899" t="s">
        <v>91</v>
      </c>
      <c r="B660" s="900"/>
      <c r="C660" s="899" t="s">
        <v>92</v>
      </c>
      <c r="D660" s="899" t="s">
        <v>93</v>
      </c>
      <c r="E660" s="899" t="s">
        <v>94</v>
      </c>
      <c r="F660" s="899" t="s">
        <v>95</v>
      </c>
      <c r="G660" s="899" t="s">
        <v>96</v>
      </c>
      <c r="H660" s="899" t="s">
        <v>97</v>
      </c>
      <c r="I660" s="899" t="s">
        <v>98</v>
      </c>
      <c r="J660" s="899" t="s">
        <v>99</v>
      </c>
      <c r="K660" s="899" t="s">
        <v>100</v>
      </c>
      <c r="L660" s="901" t="s">
        <v>101</v>
      </c>
    </row>
    <row r="661" spans="1:12" x14ac:dyDescent="0.45">
      <c r="A661" s="902"/>
      <c r="B661" s="903"/>
      <c r="C661" s="903"/>
      <c r="D661" s="904"/>
      <c r="E661" s="903"/>
      <c r="F661" s="903"/>
      <c r="G661" s="903"/>
      <c r="H661" s="903"/>
      <c r="I661" s="903"/>
      <c r="J661" s="903"/>
      <c r="K661" s="903"/>
      <c r="L661" s="898" t="s">
        <v>650</v>
      </c>
    </row>
    <row r="662" spans="1:12" x14ac:dyDescent="0.45">
      <c r="A662" s="903"/>
      <c r="B662" s="903"/>
      <c r="C662" s="905" t="s">
        <v>149</v>
      </c>
      <c r="D662" s="906">
        <v>1</v>
      </c>
      <c r="E662" s="906">
        <v>1392755.0000000042</v>
      </c>
      <c r="F662" s="906">
        <v>30000</v>
      </c>
      <c r="G662" s="906">
        <v>306403.68</v>
      </c>
      <c r="H662" s="906">
        <f t="shared" ref="H662:H670" si="166">SUM(E662:G662)</f>
        <v>1729158.6800000041</v>
      </c>
      <c r="I662" s="906">
        <f t="shared" ref="I662:I670" si="167">D662*E662</f>
        <v>1392755.0000000042</v>
      </c>
      <c r="J662" s="906">
        <f t="shared" ref="J662:J670" si="168">D662*F662</f>
        <v>30000</v>
      </c>
      <c r="K662" s="906">
        <f t="shared" ref="K662:K670" si="169">D662*G662</f>
        <v>306403.68</v>
      </c>
      <c r="L662" s="906">
        <f t="shared" ref="L662:L670" si="170">D662*H662</f>
        <v>1729158.6800000041</v>
      </c>
    </row>
    <row r="663" spans="1:12" x14ac:dyDescent="0.45">
      <c r="A663" s="903"/>
      <c r="B663" s="903"/>
      <c r="C663" s="905" t="s">
        <v>155</v>
      </c>
      <c r="D663" s="906">
        <v>1</v>
      </c>
      <c r="E663" s="906">
        <v>1560755.0000000042</v>
      </c>
      <c r="F663" s="906">
        <v>30000</v>
      </c>
      <c r="G663" s="906">
        <v>343366.1</v>
      </c>
      <c r="H663" s="906">
        <f t="shared" si="166"/>
        <v>1934121.1000000043</v>
      </c>
      <c r="I663" s="906">
        <f t="shared" si="167"/>
        <v>1560755.0000000042</v>
      </c>
      <c r="J663" s="906">
        <f t="shared" si="168"/>
        <v>30000</v>
      </c>
      <c r="K663" s="906">
        <f t="shared" si="169"/>
        <v>343366.1</v>
      </c>
      <c r="L663" s="906">
        <f t="shared" si="170"/>
        <v>1934121.1000000043</v>
      </c>
    </row>
    <row r="664" spans="1:12" x14ac:dyDescent="0.45">
      <c r="A664" s="903"/>
      <c r="B664" s="903"/>
      <c r="C664" s="905" t="s">
        <v>166</v>
      </c>
      <c r="D664" s="906">
        <v>4</v>
      </c>
      <c r="E664" s="906">
        <v>1770788.7500000042</v>
      </c>
      <c r="F664" s="906">
        <v>30000</v>
      </c>
      <c r="G664" s="906">
        <v>1558294.32</v>
      </c>
      <c r="H664" s="906">
        <f t="shared" si="166"/>
        <v>3359083.070000004</v>
      </c>
      <c r="I664" s="906">
        <f t="shared" si="167"/>
        <v>7083155.0000000168</v>
      </c>
      <c r="J664" s="906">
        <f t="shared" si="168"/>
        <v>120000</v>
      </c>
      <c r="K664" s="906">
        <f t="shared" si="169"/>
        <v>6233177.2800000003</v>
      </c>
      <c r="L664" s="906">
        <f t="shared" si="170"/>
        <v>13436332.280000016</v>
      </c>
    </row>
    <row r="665" spans="1:12" x14ac:dyDescent="0.45">
      <c r="A665" s="903"/>
      <c r="B665" s="903"/>
      <c r="C665" s="905" t="s">
        <v>167</v>
      </c>
      <c r="D665" s="906">
        <v>2</v>
      </c>
      <c r="E665" s="906">
        <v>1813162.5</v>
      </c>
      <c r="F665" s="906">
        <v>30000</v>
      </c>
      <c r="G665" s="906">
        <v>797791.72</v>
      </c>
      <c r="H665" s="906">
        <f t="shared" si="166"/>
        <v>2640954.2199999997</v>
      </c>
      <c r="I665" s="906">
        <f t="shared" si="167"/>
        <v>3626325</v>
      </c>
      <c r="J665" s="906">
        <f t="shared" si="168"/>
        <v>60000</v>
      </c>
      <c r="K665" s="906">
        <f t="shared" si="169"/>
        <v>1595583.44</v>
      </c>
      <c r="L665" s="906">
        <f t="shared" si="170"/>
        <v>5281908.4399999995</v>
      </c>
    </row>
    <row r="666" spans="1:12" x14ac:dyDescent="0.45">
      <c r="A666" s="903"/>
      <c r="B666" s="903"/>
      <c r="C666" s="905" t="s">
        <v>303</v>
      </c>
      <c r="D666" s="906">
        <v>1</v>
      </c>
      <c r="E666" s="906">
        <v>1952878.7499999958</v>
      </c>
      <c r="F666" s="906">
        <v>30000</v>
      </c>
      <c r="G666" s="906">
        <v>429633.38</v>
      </c>
      <c r="H666" s="906">
        <f t="shared" si="166"/>
        <v>2412512.1299999957</v>
      </c>
      <c r="I666" s="906">
        <f t="shared" si="167"/>
        <v>1952878.7499999958</v>
      </c>
      <c r="J666" s="906">
        <f t="shared" si="168"/>
        <v>30000</v>
      </c>
      <c r="K666" s="906">
        <f t="shared" si="169"/>
        <v>429633.38</v>
      </c>
      <c r="L666" s="906">
        <f t="shared" si="170"/>
        <v>2412512.1299999957</v>
      </c>
    </row>
    <row r="667" spans="1:12" x14ac:dyDescent="0.45">
      <c r="A667" s="903"/>
      <c r="B667" s="907"/>
      <c r="C667" s="905" t="s">
        <v>428</v>
      </c>
      <c r="D667" s="896">
        <v>2</v>
      </c>
      <c r="E667" s="906">
        <v>2132123.7500000042</v>
      </c>
      <c r="F667" s="906">
        <v>30000</v>
      </c>
      <c r="G667" s="906">
        <v>938134.56</v>
      </c>
      <c r="H667" s="906">
        <f t="shared" si="166"/>
        <v>3100258.3100000042</v>
      </c>
      <c r="I667" s="906">
        <f t="shared" si="167"/>
        <v>4264247.5000000084</v>
      </c>
      <c r="J667" s="906">
        <f t="shared" si="168"/>
        <v>60000</v>
      </c>
      <c r="K667" s="906">
        <f t="shared" si="169"/>
        <v>1876269.12</v>
      </c>
      <c r="L667" s="906">
        <f t="shared" si="170"/>
        <v>6200516.6200000085</v>
      </c>
    </row>
    <row r="668" spans="1:12" x14ac:dyDescent="0.45">
      <c r="A668" s="903"/>
      <c r="B668" s="903"/>
      <c r="C668" s="902" t="s">
        <v>194</v>
      </c>
      <c r="D668" s="906">
        <v>1</v>
      </c>
      <c r="E668" s="906">
        <v>3415119.9999999963</v>
      </c>
      <c r="F668" s="906">
        <v>30000</v>
      </c>
      <c r="G668" s="906">
        <v>751326.4</v>
      </c>
      <c r="H668" s="906">
        <f t="shared" si="166"/>
        <v>4196446.3999999966</v>
      </c>
      <c r="I668" s="906">
        <f t="shared" si="167"/>
        <v>3415119.9999999963</v>
      </c>
      <c r="J668" s="906">
        <f t="shared" si="168"/>
        <v>30000</v>
      </c>
      <c r="K668" s="906">
        <f t="shared" si="169"/>
        <v>751326.4</v>
      </c>
      <c r="L668" s="906">
        <f t="shared" si="170"/>
        <v>4196446.3999999966</v>
      </c>
    </row>
    <row r="669" spans="1:12" x14ac:dyDescent="0.45">
      <c r="A669" s="903"/>
      <c r="B669" s="903"/>
      <c r="C669" s="902" t="s">
        <v>197</v>
      </c>
      <c r="D669" s="906">
        <v>1</v>
      </c>
      <c r="E669" s="906">
        <v>3727475.0000000037</v>
      </c>
      <c r="F669" s="906">
        <v>30000</v>
      </c>
      <c r="G669" s="906">
        <v>820044.5</v>
      </c>
      <c r="H669" s="906">
        <f t="shared" si="166"/>
        <v>4577519.5000000037</v>
      </c>
      <c r="I669" s="906">
        <f t="shared" si="167"/>
        <v>3727475.0000000037</v>
      </c>
      <c r="J669" s="906">
        <f t="shared" si="168"/>
        <v>30000</v>
      </c>
      <c r="K669" s="906">
        <f t="shared" si="169"/>
        <v>820044.5</v>
      </c>
      <c r="L669" s="906">
        <f t="shared" si="170"/>
        <v>4577519.5000000037</v>
      </c>
    </row>
    <row r="670" spans="1:12" x14ac:dyDescent="0.45">
      <c r="A670" s="903"/>
      <c r="B670" s="903"/>
      <c r="C670" s="902" t="s">
        <v>349</v>
      </c>
      <c r="D670" s="906">
        <v>1</v>
      </c>
      <c r="E670" s="906">
        <v>4242482.4999999963</v>
      </c>
      <c r="F670" s="906">
        <v>30000</v>
      </c>
      <c r="G670" s="906">
        <v>933786.26</v>
      </c>
      <c r="H670" s="906">
        <f t="shared" si="166"/>
        <v>5206268.7599999961</v>
      </c>
      <c r="I670" s="906">
        <f t="shared" si="167"/>
        <v>4242482.4999999963</v>
      </c>
      <c r="J670" s="906">
        <f t="shared" si="168"/>
        <v>30000</v>
      </c>
      <c r="K670" s="906">
        <f t="shared" si="169"/>
        <v>933786.26</v>
      </c>
      <c r="L670" s="906">
        <f t="shared" si="170"/>
        <v>5206268.7599999961</v>
      </c>
    </row>
    <row r="671" spans="1:12" x14ac:dyDescent="0.45">
      <c r="A671" s="903"/>
      <c r="B671" s="907" t="s">
        <v>201</v>
      </c>
      <c r="C671" s="905" t="s">
        <v>202</v>
      </c>
      <c r="D671" s="896">
        <f>SUM(D662:D670)</f>
        <v>14</v>
      </c>
      <c r="E671" s="896">
        <f>SUM(E662:E670)</f>
        <v>22007541.250000011</v>
      </c>
      <c r="F671" s="896">
        <f>SUM(F662:F670)</f>
        <v>270000</v>
      </c>
      <c r="G671" s="896"/>
      <c r="H671" s="896">
        <f>SUM(H662:H670)</f>
        <v>29156322.170000009</v>
      </c>
      <c r="I671" s="896">
        <f>SUM(I662:I670)</f>
        <v>31265193.750000026</v>
      </c>
      <c r="J671" s="896">
        <f>SUM(J662:J670)</f>
        <v>420000</v>
      </c>
      <c r="K671" s="896">
        <f>SUM(K662:K670)</f>
        <v>13289590.16</v>
      </c>
      <c r="L671" s="896">
        <f>SUM(L662:L670)</f>
        <v>44974783.910000019</v>
      </c>
    </row>
    <row r="672" spans="1:12" x14ac:dyDescent="0.45">
      <c r="A672" s="903"/>
      <c r="B672" s="903"/>
      <c r="C672" s="903"/>
      <c r="D672" s="906"/>
      <c r="E672" s="906"/>
      <c r="F672" s="906"/>
      <c r="G672" s="906"/>
      <c r="H672" s="906"/>
      <c r="I672" s="906"/>
      <c r="J672" s="906"/>
      <c r="K672" s="906"/>
      <c r="L672" s="906"/>
    </row>
    <row r="673" spans="1:12" x14ac:dyDescent="0.45">
      <c r="A673" s="903"/>
      <c r="B673" s="903"/>
      <c r="C673" s="908" t="s">
        <v>203</v>
      </c>
      <c r="D673" s="906"/>
      <c r="E673" s="111">
        <v>1247870.04</v>
      </c>
      <c r="F673" s="906">
        <v>374361</v>
      </c>
      <c r="G673" s="906">
        <v>10640338.32</v>
      </c>
      <c r="H673" s="906">
        <f t="shared" ref="H673" si="171">SUM(E673:G673)</f>
        <v>12262569.359999999</v>
      </c>
      <c r="I673" s="906">
        <f t="shared" ref="I673" si="172">D673*E673</f>
        <v>0</v>
      </c>
      <c r="J673" s="906">
        <f t="shared" ref="J673" si="173">D673*F673</f>
        <v>0</v>
      </c>
      <c r="K673" s="906">
        <f t="shared" ref="K673" si="174">D673*G673</f>
        <v>0</v>
      </c>
      <c r="L673" s="906">
        <f t="shared" ref="L673" si="175">D673*H673</f>
        <v>0</v>
      </c>
    </row>
    <row r="674" spans="1:12" x14ac:dyDescent="0.45">
      <c r="A674" s="903"/>
      <c r="B674" s="909" t="s">
        <v>201</v>
      </c>
      <c r="C674" s="910"/>
      <c r="D674" s="896">
        <f t="shared" ref="D674:L674" si="176">SUM(D673:D673)</f>
        <v>0</v>
      </c>
      <c r="E674" s="896">
        <f t="shared" si="176"/>
        <v>1247870.04</v>
      </c>
      <c r="F674" s="896">
        <f t="shared" si="176"/>
        <v>374361</v>
      </c>
      <c r="G674" s="896">
        <f t="shared" si="176"/>
        <v>10640338.32</v>
      </c>
      <c r="H674" s="896">
        <f t="shared" si="176"/>
        <v>12262569.359999999</v>
      </c>
      <c r="I674" s="896">
        <f t="shared" si="176"/>
        <v>0</v>
      </c>
      <c r="J674" s="896">
        <f t="shared" si="176"/>
        <v>0</v>
      </c>
      <c r="K674" s="896">
        <f t="shared" si="176"/>
        <v>0</v>
      </c>
      <c r="L674" s="896">
        <f t="shared" si="176"/>
        <v>0</v>
      </c>
    </row>
    <row r="675" spans="1:12" x14ac:dyDescent="0.45">
      <c r="A675" s="903"/>
      <c r="B675" s="903"/>
      <c r="C675" s="908"/>
      <c r="D675" s="906"/>
      <c r="E675" s="906"/>
      <c r="F675" s="906"/>
      <c r="G675" s="906"/>
      <c r="H675" s="906"/>
      <c r="I675" s="906"/>
      <c r="J675" s="906"/>
      <c r="K675" s="906"/>
      <c r="L675" s="906"/>
    </row>
    <row r="676" spans="1:12" x14ac:dyDescent="0.45">
      <c r="A676" s="909" t="s">
        <v>204</v>
      </c>
      <c r="B676" s="903"/>
      <c r="C676" s="903"/>
      <c r="D676" s="114">
        <f>D671+D674</f>
        <v>14</v>
      </c>
      <c r="E676" s="115">
        <f t="shared" ref="E676:L676" si="177">SUM(E671:E673)</f>
        <v>23255411.29000001</v>
      </c>
      <c r="F676" s="115">
        <f t="shared" si="177"/>
        <v>644361</v>
      </c>
      <c r="G676" s="115">
        <f t="shared" si="177"/>
        <v>10640338.32</v>
      </c>
      <c r="H676" s="115">
        <f t="shared" si="177"/>
        <v>41418891.530000009</v>
      </c>
      <c r="I676" s="115">
        <f t="shared" si="177"/>
        <v>31265193.750000026</v>
      </c>
      <c r="J676" s="115">
        <f t="shared" si="177"/>
        <v>420000</v>
      </c>
      <c r="K676" s="115">
        <f t="shared" si="177"/>
        <v>13289590.16</v>
      </c>
      <c r="L676" s="115">
        <f t="shared" si="177"/>
        <v>44974783.910000019</v>
      </c>
    </row>
    <row r="679" spans="1:12" x14ac:dyDescent="0.45">
      <c r="A679" s="938" t="s">
        <v>0</v>
      </c>
      <c r="B679" s="938"/>
      <c r="C679" s="938"/>
      <c r="D679" s="938"/>
      <c r="E679" s="938"/>
      <c r="F679" s="938"/>
      <c r="G679" s="938"/>
      <c r="H679" s="938"/>
      <c r="I679" s="938"/>
      <c r="J679" s="938"/>
      <c r="K679" s="938"/>
      <c r="L679" s="938"/>
    </row>
    <row r="680" spans="1:12" x14ac:dyDescent="0.45">
      <c r="A680" s="939" t="s">
        <v>89</v>
      </c>
      <c r="B680" s="939"/>
      <c r="C680" s="939"/>
      <c r="D680" s="939"/>
      <c r="E680" s="939"/>
      <c r="F680" s="939"/>
      <c r="G680" s="939"/>
      <c r="H680" s="939"/>
      <c r="I680" s="939"/>
      <c r="J680" s="939"/>
      <c r="K680" s="939"/>
      <c r="L680" s="939"/>
    </row>
    <row r="681" spans="1:12" x14ac:dyDescent="0.45">
      <c r="A681" s="939" t="s">
        <v>90</v>
      </c>
      <c r="B681" s="940"/>
      <c r="C681" s="940"/>
      <c r="D681" s="940"/>
      <c r="E681" s="940"/>
      <c r="F681" s="940"/>
      <c r="G681" s="940"/>
      <c r="H681" s="940"/>
      <c r="I681" s="940"/>
      <c r="J681" s="940"/>
      <c r="K681" s="940"/>
      <c r="L681" s="940"/>
    </row>
    <row r="682" spans="1:12" x14ac:dyDescent="0.45">
      <c r="A682" s="941" t="s">
        <v>1471</v>
      </c>
      <c r="B682" s="941"/>
      <c r="C682" s="941"/>
      <c r="D682" s="941"/>
      <c r="E682" s="941"/>
      <c r="F682" s="941"/>
      <c r="G682" s="941"/>
      <c r="H682" s="941"/>
      <c r="I682" s="941"/>
      <c r="J682" s="941"/>
      <c r="K682" s="941"/>
      <c r="L682" s="941"/>
    </row>
    <row r="683" spans="1:12" ht="55.5" x14ac:dyDescent="0.45">
      <c r="A683" s="899" t="s">
        <v>91</v>
      </c>
      <c r="B683" s="900"/>
      <c r="C683" s="899" t="s">
        <v>92</v>
      </c>
      <c r="D683" s="899" t="s">
        <v>93</v>
      </c>
      <c r="E683" s="899" t="s">
        <v>94</v>
      </c>
      <c r="F683" s="899" t="s">
        <v>95</v>
      </c>
      <c r="G683" s="899" t="s">
        <v>96</v>
      </c>
      <c r="H683" s="899" t="s">
        <v>97</v>
      </c>
      <c r="I683" s="899" t="s">
        <v>98</v>
      </c>
      <c r="J683" s="899" t="s">
        <v>99</v>
      </c>
      <c r="K683" s="899" t="s">
        <v>100</v>
      </c>
      <c r="L683" s="901" t="s">
        <v>101</v>
      </c>
    </row>
    <row r="684" spans="1:12" x14ac:dyDescent="0.45">
      <c r="A684" s="903"/>
      <c r="B684" s="903"/>
      <c r="C684" s="905" t="s">
        <v>105</v>
      </c>
      <c r="D684" s="906">
        <v>6</v>
      </c>
      <c r="E684" s="906">
        <v>1153397.4999999995</v>
      </c>
      <c r="F684" s="906">
        <v>30000</v>
      </c>
      <c r="G684" s="906">
        <v>253747.56</v>
      </c>
      <c r="H684" s="906">
        <f t="shared" ref="H684:H727" si="178">SUM(E684:G684)</f>
        <v>1437145.0599999996</v>
      </c>
      <c r="I684" s="906">
        <f t="shared" ref="I684:I727" si="179">D684*E684</f>
        <v>6920384.9999999972</v>
      </c>
      <c r="J684" s="906">
        <f t="shared" ref="J684:J727" si="180">D684*F684</f>
        <v>180000</v>
      </c>
      <c r="K684" s="906">
        <f t="shared" ref="K684:K727" si="181">D684*G684</f>
        <v>1522485.3599999999</v>
      </c>
      <c r="L684" s="906">
        <f t="shared" ref="L684:L727" si="182">D684*H684</f>
        <v>8622870.3599999975</v>
      </c>
    </row>
    <row r="685" spans="1:12" x14ac:dyDescent="0.45">
      <c r="A685" s="903"/>
      <c r="B685" s="903"/>
      <c r="C685" s="905" t="s">
        <v>131</v>
      </c>
      <c r="D685" s="906">
        <v>2</v>
      </c>
      <c r="E685" s="906">
        <v>1254523.7499999958</v>
      </c>
      <c r="F685" s="906">
        <v>30000</v>
      </c>
      <c r="G685" s="906">
        <v>275995.2</v>
      </c>
      <c r="H685" s="906">
        <f t="shared" si="178"/>
        <v>1560518.9499999958</v>
      </c>
      <c r="I685" s="906">
        <f t="shared" si="179"/>
        <v>2509047.4999999916</v>
      </c>
      <c r="J685" s="906">
        <f t="shared" si="180"/>
        <v>60000</v>
      </c>
      <c r="K685" s="906">
        <f t="shared" si="181"/>
        <v>551990.4</v>
      </c>
      <c r="L685" s="906">
        <f t="shared" si="182"/>
        <v>3121037.8999999915</v>
      </c>
    </row>
    <row r="686" spans="1:12" x14ac:dyDescent="0.45">
      <c r="A686" s="903"/>
      <c r="B686" s="903"/>
      <c r="C686" s="905" t="s">
        <v>136</v>
      </c>
      <c r="D686" s="906">
        <v>1</v>
      </c>
      <c r="E686" s="906">
        <v>1244303.7500000042</v>
      </c>
      <c r="F686" s="906">
        <v>30000</v>
      </c>
      <c r="G686" s="906">
        <v>273746.8</v>
      </c>
      <c r="H686" s="906">
        <f t="shared" si="178"/>
        <v>1548050.5500000042</v>
      </c>
      <c r="I686" s="906">
        <f t="shared" si="179"/>
        <v>1244303.7500000042</v>
      </c>
      <c r="J686" s="906">
        <f t="shared" si="180"/>
        <v>30000</v>
      </c>
      <c r="K686" s="906">
        <f t="shared" si="181"/>
        <v>273746.8</v>
      </c>
      <c r="L686" s="906">
        <f t="shared" si="182"/>
        <v>1548050.5500000042</v>
      </c>
    </row>
    <row r="687" spans="1:12" x14ac:dyDescent="0.45">
      <c r="A687" s="903"/>
      <c r="B687" s="903"/>
      <c r="C687" s="905" t="s">
        <v>143</v>
      </c>
      <c r="D687" s="906">
        <v>1</v>
      </c>
      <c r="E687" s="906">
        <v>1359818.7500000042</v>
      </c>
      <c r="F687" s="906">
        <v>30000</v>
      </c>
      <c r="G687" s="906">
        <v>299160</v>
      </c>
      <c r="H687" s="906">
        <f t="shared" si="178"/>
        <v>1688978.7500000042</v>
      </c>
      <c r="I687" s="906">
        <f t="shared" si="179"/>
        <v>1359818.7500000042</v>
      </c>
      <c r="J687" s="906">
        <f t="shared" si="180"/>
        <v>30000</v>
      </c>
      <c r="K687" s="906">
        <f t="shared" si="181"/>
        <v>299160</v>
      </c>
      <c r="L687" s="906">
        <f t="shared" si="182"/>
        <v>1688978.7500000042</v>
      </c>
    </row>
    <row r="688" spans="1:12" x14ac:dyDescent="0.45">
      <c r="A688" s="903"/>
      <c r="B688" s="903"/>
      <c r="C688" s="905" t="s">
        <v>535</v>
      </c>
      <c r="D688" s="906">
        <v>1</v>
      </c>
      <c r="E688" s="906">
        <v>1388698.7499999958</v>
      </c>
      <c r="F688" s="906">
        <v>30000</v>
      </c>
      <c r="G688" s="906">
        <v>305513.78000000003</v>
      </c>
      <c r="H688" s="906">
        <f t="shared" si="178"/>
        <v>1724212.5299999958</v>
      </c>
      <c r="I688" s="906">
        <f t="shared" si="179"/>
        <v>1388698.7499999958</v>
      </c>
      <c r="J688" s="906">
        <f t="shared" si="180"/>
        <v>30000</v>
      </c>
      <c r="K688" s="906">
        <f t="shared" si="181"/>
        <v>305513.78000000003</v>
      </c>
      <c r="L688" s="906">
        <f t="shared" si="182"/>
        <v>1724212.5299999958</v>
      </c>
    </row>
    <row r="689" spans="1:12" x14ac:dyDescent="0.45">
      <c r="A689" s="903"/>
      <c r="B689" s="903"/>
      <c r="C689" s="905" t="s">
        <v>402</v>
      </c>
      <c r="D689" s="906">
        <v>1</v>
      </c>
      <c r="E689" s="906">
        <v>1417577.4999999958</v>
      </c>
      <c r="F689" s="906">
        <v>30000</v>
      </c>
      <c r="G689" s="906">
        <v>311867.15999999997</v>
      </c>
      <c r="H689" s="906">
        <f t="shared" si="178"/>
        <v>1759444.6599999957</v>
      </c>
      <c r="I689" s="906">
        <f t="shared" si="179"/>
        <v>1417577.4999999958</v>
      </c>
      <c r="J689" s="906">
        <f t="shared" si="180"/>
        <v>30000</v>
      </c>
      <c r="K689" s="906">
        <f t="shared" si="181"/>
        <v>311867.15999999997</v>
      </c>
      <c r="L689" s="906">
        <f t="shared" si="182"/>
        <v>1759444.6599999957</v>
      </c>
    </row>
    <row r="690" spans="1:12" x14ac:dyDescent="0.45">
      <c r="A690" s="903"/>
      <c r="B690" s="903"/>
      <c r="C690" s="905" t="s">
        <v>403</v>
      </c>
      <c r="D690" s="906">
        <v>1</v>
      </c>
      <c r="E690" s="906">
        <v>1446456.2499999958</v>
      </c>
      <c r="F690" s="906">
        <v>30000</v>
      </c>
      <c r="G690" s="906">
        <v>318220.32</v>
      </c>
      <c r="H690" s="906">
        <f t="shared" si="178"/>
        <v>1794676.5699999959</v>
      </c>
      <c r="I690" s="906">
        <f t="shared" si="179"/>
        <v>1446456.2499999958</v>
      </c>
      <c r="J690" s="906">
        <f t="shared" si="180"/>
        <v>30000</v>
      </c>
      <c r="K690" s="906">
        <f t="shared" si="181"/>
        <v>318220.32</v>
      </c>
      <c r="L690" s="906">
        <f t="shared" si="182"/>
        <v>1794676.5699999959</v>
      </c>
    </row>
    <row r="691" spans="1:12" x14ac:dyDescent="0.45">
      <c r="A691" s="903"/>
      <c r="B691" s="903"/>
      <c r="C691" s="905" t="s">
        <v>552</v>
      </c>
      <c r="D691" s="906">
        <v>1</v>
      </c>
      <c r="E691" s="906">
        <v>1533092.4999999958</v>
      </c>
      <c r="F691" s="906">
        <v>30000</v>
      </c>
      <c r="G691" s="906">
        <v>337280.46</v>
      </c>
      <c r="H691" s="906">
        <f t="shared" si="178"/>
        <v>1900372.9599999958</v>
      </c>
      <c r="I691" s="906">
        <f t="shared" si="179"/>
        <v>1533092.4999999958</v>
      </c>
      <c r="J691" s="906">
        <f t="shared" si="180"/>
        <v>30000</v>
      </c>
      <c r="K691" s="906">
        <f t="shared" si="181"/>
        <v>337280.46</v>
      </c>
      <c r="L691" s="906">
        <f t="shared" si="182"/>
        <v>1900372.9599999958</v>
      </c>
    </row>
    <row r="692" spans="1:12" x14ac:dyDescent="0.45">
      <c r="A692" s="903"/>
      <c r="B692" s="903"/>
      <c r="C692" s="905" t="s">
        <v>147</v>
      </c>
      <c r="D692" s="906">
        <v>4</v>
      </c>
      <c r="E692" s="906">
        <v>1561971.2499999958</v>
      </c>
      <c r="F692" s="906">
        <v>30000</v>
      </c>
      <c r="G692" s="906">
        <v>343633.62</v>
      </c>
      <c r="H692" s="906">
        <f t="shared" si="178"/>
        <v>1935604.8699999959</v>
      </c>
      <c r="I692" s="906">
        <f t="shared" si="179"/>
        <v>6247884.9999999832</v>
      </c>
      <c r="J692" s="906">
        <f t="shared" si="180"/>
        <v>120000</v>
      </c>
      <c r="K692" s="906">
        <f t="shared" si="181"/>
        <v>1374534.48</v>
      </c>
      <c r="L692" s="906">
        <f t="shared" si="182"/>
        <v>7742419.4799999837</v>
      </c>
    </row>
    <row r="693" spans="1:12" x14ac:dyDescent="0.45">
      <c r="A693" s="903"/>
      <c r="B693" s="903"/>
      <c r="C693" s="905" t="s">
        <v>149</v>
      </c>
      <c r="D693" s="906">
        <v>1</v>
      </c>
      <c r="E693" s="906">
        <v>1392755.0000000042</v>
      </c>
      <c r="F693" s="906">
        <v>30000</v>
      </c>
      <c r="G693" s="906">
        <v>306406</v>
      </c>
      <c r="H693" s="906">
        <f t="shared" si="178"/>
        <v>1729161.0000000042</v>
      </c>
      <c r="I693" s="906">
        <f t="shared" si="179"/>
        <v>1392755.0000000042</v>
      </c>
      <c r="J693" s="906">
        <f t="shared" si="180"/>
        <v>30000</v>
      </c>
      <c r="K693" s="906">
        <f t="shared" si="181"/>
        <v>306406</v>
      </c>
      <c r="L693" s="906">
        <f t="shared" si="182"/>
        <v>1729161.0000000042</v>
      </c>
    </row>
    <row r="694" spans="1:12" x14ac:dyDescent="0.45">
      <c r="A694" s="903"/>
      <c r="B694" s="903"/>
      <c r="C694" s="905" t="s">
        <v>151</v>
      </c>
      <c r="D694" s="906">
        <v>1</v>
      </c>
      <c r="E694" s="906">
        <v>1459715.0000000042</v>
      </c>
      <c r="F694" s="906">
        <v>30000</v>
      </c>
      <c r="G694" s="906">
        <v>321137.3</v>
      </c>
      <c r="H694" s="906">
        <f t="shared" si="178"/>
        <v>1810852.3000000042</v>
      </c>
      <c r="I694" s="906">
        <f t="shared" si="179"/>
        <v>1459715.0000000042</v>
      </c>
      <c r="J694" s="906">
        <f t="shared" si="180"/>
        <v>30000</v>
      </c>
      <c r="K694" s="906">
        <f t="shared" si="181"/>
        <v>321137.3</v>
      </c>
      <c r="L694" s="906">
        <f t="shared" si="182"/>
        <v>1810852.3000000042</v>
      </c>
    </row>
    <row r="695" spans="1:12" x14ac:dyDescent="0.45">
      <c r="A695" s="903"/>
      <c r="B695" s="903"/>
      <c r="C695" s="905" t="s">
        <v>152</v>
      </c>
      <c r="D695" s="906">
        <v>2</v>
      </c>
      <c r="E695" s="906">
        <v>1593635.0000000042</v>
      </c>
      <c r="F695" s="906">
        <v>30000</v>
      </c>
      <c r="G695" s="906">
        <v>350599.7</v>
      </c>
      <c r="H695" s="906">
        <f t="shared" si="178"/>
        <v>1974234.7000000041</v>
      </c>
      <c r="I695" s="906">
        <f t="shared" si="179"/>
        <v>3187270.0000000084</v>
      </c>
      <c r="J695" s="906">
        <f t="shared" si="180"/>
        <v>60000</v>
      </c>
      <c r="K695" s="906">
        <f t="shared" si="181"/>
        <v>701199.4</v>
      </c>
      <c r="L695" s="906">
        <f t="shared" si="182"/>
        <v>3948469.4000000083</v>
      </c>
    </row>
    <row r="696" spans="1:12" x14ac:dyDescent="0.45">
      <c r="A696" s="903"/>
      <c r="B696" s="903"/>
      <c r="C696" s="905" t="s">
        <v>302</v>
      </c>
      <c r="D696" s="906">
        <v>3</v>
      </c>
      <c r="E696" s="906">
        <v>1639813.7499999958</v>
      </c>
      <c r="F696" s="906">
        <v>30000</v>
      </c>
      <c r="G696" s="906">
        <v>360759.08</v>
      </c>
      <c r="H696" s="906">
        <f t="shared" si="178"/>
        <v>2030572.8299999959</v>
      </c>
      <c r="I696" s="906">
        <f t="shared" si="179"/>
        <v>4919441.249999987</v>
      </c>
      <c r="J696" s="906">
        <f t="shared" si="180"/>
        <v>90000</v>
      </c>
      <c r="K696" s="906">
        <f t="shared" si="181"/>
        <v>1082277.24</v>
      </c>
      <c r="L696" s="906">
        <f t="shared" si="182"/>
        <v>6091718.4899999872</v>
      </c>
    </row>
    <row r="697" spans="1:12" x14ac:dyDescent="0.45">
      <c r="A697" s="903"/>
      <c r="B697" s="903"/>
      <c r="C697" s="905" t="s">
        <v>159</v>
      </c>
      <c r="D697" s="906">
        <v>6</v>
      </c>
      <c r="E697" s="906">
        <v>1679343.75</v>
      </c>
      <c r="F697" s="906">
        <v>30000</v>
      </c>
      <c r="G697" s="906">
        <v>369455.68</v>
      </c>
      <c r="H697" s="906">
        <f t="shared" si="178"/>
        <v>2078799.43</v>
      </c>
      <c r="I697" s="906">
        <f t="shared" si="179"/>
        <v>10076062.5</v>
      </c>
      <c r="J697" s="906">
        <f t="shared" si="180"/>
        <v>180000</v>
      </c>
      <c r="K697" s="906">
        <f t="shared" si="181"/>
        <v>2216734.08</v>
      </c>
      <c r="L697" s="906">
        <f t="shared" si="182"/>
        <v>12472796.58</v>
      </c>
    </row>
    <row r="698" spans="1:12" x14ac:dyDescent="0.45">
      <c r="A698" s="903"/>
      <c r="B698" s="903"/>
      <c r="C698" s="905" t="s">
        <v>161</v>
      </c>
      <c r="D698" s="906">
        <v>1</v>
      </c>
      <c r="E698" s="906">
        <v>1718873.7500000042</v>
      </c>
      <c r="F698" s="906">
        <v>30000</v>
      </c>
      <c r="G698" s="906">
        <v>378152.28</v>
      </c>
      <c r="H698" s="906">
        <f t="shared" si="178"/>
        <v>2127026.030000004</v>
      </c>
      <c r="I698" s="906">
        <f t="shared" si="179"/>
        <v>1718873.7500000042</v>
      </c>
      <c r="J698" s="906">
        <f t="shared" si="180"/>
        <v>30000</v>
      </c>
      <c r="K698" s="906">
        <f t="shared" si="181"/>
        <v>378152.28</v>
      </c>
      <c r="L698" s="906">
        <f t="shared" si="182"/>
        <v>2127026.030000004</v>
      </c>
    </row>
    <row r="699" spans="1:12" x14ac:dyDescent="0.45">
      <c r="A699" s="903"/>
      <c r="B699" s="903"/>
      <c r="C699" s="905" t="s">
        <v>162</v>
      </c>
      <c r="D699" s="906">
        <v>2</v>
      </c>
      <c r="E699" s="906">
        <v>1758402.5000000042</v>
      </c>
      <c r="F699" s="906">
        <v>30000</v>
      </c>
      <c r="G699" s="906">
        <v>386848.66</v>
      </c>
      <c r="H699" s="906">
        <f t="shared" si="178"/>
        <v>2175251.1600000043</v>
      </c>
      <c r="I699" s="906">
        <f t="shared" si="179"/>
        <v>3516805.0000000084</v>
      </c>
      <c r="J699" s="906">
        <f t="shared" si="180"/>
        <v>60000</v>
      </c>
      <c r="K699" s="906">
        <f t="shared" si="181"/>
        <v>773697.32</v>
      </c>
      <c r="L699" s="906">
        <f t="shared" si="182"/>
        <v>4350502.3200000087</v>
      </c>
    </row>
    <row r="700" spans="1:12" x14ac:dyDescent="0.45">
      <c r="A700" s="903"/>
      <c r="B700" s="903"/>
      <c r="C700" s="905" t="s">
        <v>546</v>
      </c>
      <c r="D700" s="906">
        <v>1</v>
      </c>
      <c r="E700" s="906">
        <v>2074638.75</v>
      </c>
      <c r="F700" s="906">
        <v>30000</v>
      </c>
      <c r="G700" s="906">
        <v>456420.58</v>
      </c>
      <c r="H700" s="906">
        <f t="shared" si="178"/>
        <v>2561059.33</v>
      </c>
      <c r="I700" s="906">
        <f t="shared" si="179"/>
        <v>2074638.75</v>
      </c>
      <c r="J700" s="906">
        <f t="shared" si="180"/>
        <v>30000</v>
      </c>
      <c r="K700" s="906">
        <f t="shared" si="181"/>
        <v>456420.58</v>
      </c>
      <c r="L700" s="906">
        <f t="shared" si="182"/>
        <v>2561059.33</v>
      </c>
    </row>
    <row r="701" spans="1:12" x14ac:dyDescent="0.45">
      <c r="A701" s="903"/>
      <c r="B701" s="903"/>
      <c r="C701" s="905" t="s">
        <v>166</v>
      </c>
      <c r="D701" s="906">
        <v>8</v>
      </c>
      <c r="E701" s="906">
        <v>1770788.7500000042</v>
      </c>
      <c r="F701" s="906">
        <v>30000</v>
      </c>
      <c r="G701" s="906">
        <v>389573.58</v>
      </c>
      <c r="H701" s="906">
        <f t="shared" si="178"/>
        <v>2190362.3300000043</v>
      </c>
      <c r="I701" s="906">
        <f t="shared" si="179"/>
        <v>14166310.000000034</v>
      </c>
      <c r="J701" s="906">
        <f t="shared" si="180"/>
        <v>240000</v>
      </c>
      <c r="K701" s="906">
        <f t="shared" si="181"/>
        <v>3116588.64</v>
      </c>
      <c r="L701" s="906">
        <f t="shared" si="182"/>
        <v>17522898.640000034</v>
      </c>
    </row>
    <row r="702" spans="1:12" x14ac:dyDescent="0.45">
      <c r="A702" s="903"/>
      <c r="B702" s="903"/>
      <c r="C702" s="905" t="s">
        <v>167</v>
      </c>
      <c r="D702" s="906">
        <v>2</v>
      </c>
      <c r="E702" s="906">
        <v>1813162.5</v>
      </c>
      <c r="F702" s="906">
        <v>30000</v>
      </c>
      <c r="G702" s="906">
        <v>398895.86</v>
      </c>
      <c r="H702" s="906">
        <f t="shared" si="178"/>
        <v>2242058.36</v>
      </c>
      <c r="I702" s="906">
        <f t="shared" si="179"/>
        <v>3626325</v>
      </c>
      <c r="J702" s="906">
        <f t="shared" si="180"/>
        <v>60000</v>
      </c>
      <c r="K702" s="906">
        <f t="shared" si="181"/>
        <v>797791.72</v>
      </c>
      <c r="L702" s="906">
        <f t="shared" si="182"/>
        <v>4484116.72</v>
      </c>
    </row>
    <row r="703" spans="1:12" x14ac:dyDescent="0.45">
      <c r="A703" s="903"/>
      <c r="B703" s="903"/>
      <c r="C703" s="905" t="s">
        <v>169</v>
      </c>
      <c r="D703" s="906">
        <v>2</v>
      </c>
      <c r="E703" s="906">
        <v>1855535.0000000042</v>
      </c>
      <c r="F703" s="906">
        <v>30000</v>
      </c>
      <c r="G703" s="906">
        <v>408217.7</v>
      </c>
      <c r="H703" s="906">
        <f t="shared" si="178"/>
        <v>2293752.7000000044</v>
      </c>
      <c r="I703" s="906">
        <f t="shared" si="179"/>
        <v>3711070.0000000084</v>
      </c>
      <c r="J703" s="906">
        <f t="shared" si="180"/>
        <v>60000</v>
      </c>
      <c r="K703" s="906">
        <f t="shared" si="181"/>
        <v>816435.4</v>
      </c>
      <c r="L703" s="906">
        <f t="shared" si="182"/>
        <v>4587505.4000000088</v>
      </c>
    </row>
    <row r="704" spans="1:12" x14ac:dyDescent="0.45">
      <c r="A704" s="903"/>
      <c r="B704" s="903"/>
      <c r="C704" s="905" t="s">
        <v>172</v>
      </c>
      <c r="D704" s="906">
        <v>2</v>
      </c>
      <c r="E704" s="906">
        <v>1940282.4999999958</v>
      </c>
      <c r="F704" s="906">
        <v>30000</v>
      </c>
      <c r="G704" s="906">
        <v>426862.26</v>
      </c>
      <c r="H704" s="906">
        <f t="shared" si="178"/>
        <v>2397144.7599999961</v>
      </c>
      <c r="I704" s="906">
        <f t="shared" si="179"/>
        <v>3880564.9999999916</v>
      </c>
      <c r="J704" s="906">
        <f t="shared" si="180"/>
        <v>60000</v>
      </c>
      <c r="K704" s="906">
        <f t="shared" si="181"/>
        <v>853724.52</v>
      </c>
      <c r="L704" s="906">
        <f t="shared" si="182"/>
        <v>4794289.5199999921</v>
      </c>
    </row>
    <row r="705" spans="1:12" x14ac:dyDescent="0.45">
      <c r="A705" s="903"/>
      <c r="B705" s="903"/>
      <c r="C705" s="905" t="s">
        <v>173</v>
      </c>
      <c r="D705" s="906">
        <v>2</v>
      </c>
      <c r="E705" s="906">
        <v>1982656.2500000042</v>
      </c>
      <c r="F705" s="906">
        <v>30000</v>
      </c>
      <c r="G705" s="906">
        <v>436184.32000000001</v>
      </c>
      <c r="H705" s="906">
        <f t="shared" si="178"/>
        <v>2448840.570000004</v>
      </c>
      <c r="I705" s="906">
        <f t="shared" si="179"/>
        <v>3965312.5000000084</v>
      </c>
      <c r="J705" s="906">
        <f t="shared" si="180"/>
        <v>60000</v>
      </c>
      <c r="K705" s="906">
        <f t="shared" si="181"/>
        <v>872368.64000000001</v>
      </c>
      <c r="L705" s="906">
        <f t="shared" si="182"/>
        <v>4897681.140000008</v>
      </c>
    </row>
    <row r="706" spans="1:12" x14ac:dyDescent="0.45">
      <c r="A706" s="903"/>
      <c r="B706" s="903"/>
      <c r="C706" s="905" t="s">
        <v>174</v>
      </c>
      <c r="D706" s="906">
        <v>1</v>
      </c>
      <c r="E706" s="906">
        <v>2194523.7500000042</v>
      </c>
      <c r="F706" s="906">
        <v>30000</v>
      </c>
      <c r="G706" s="906">
        <v>482795.28</v>
      </c>
      <c r="H706" s="906">
        <f t="shared" si="178"/>
        <v>2707319.030000004</v>
      </c>
      <c r="I706" s="906">
        <f t="shared" si="179"/>
        <v>2194523.7500000042</v>
      </c>
      <c r="J706" s="906">
        <f t="shared" si="180"/>
        <v>30000</v>
      </c>
      <c r="K706" s="906">
        <f t="shared" si="181"/>
        <v>482795.28</v>
      </c>
      <c r="L706" s="906">
        <f t="shared" si="182"/>
        <v>2707319.030000004</v>
      </c>
    </row>
    <row r="707" spans="1:12" x14ac:dyDescent="0.45">
      <c r="A707" s="903"/>
      <c r="B707" s="903"/>
      <c r="C707" s="905" t="s">
        <v>303</v>
      </c>
      <c r="D707" s="906">
        <v>1</v>
      </c>
      <c r="E707" s="906">
        <v>1952878.7499999958</v>
      </c>
      <c r="F707" s="906">
        <v>30000</v>
      </c>
      <c r="G707" s="906">
        <v>429633.38</v>
      </c>
      <c r="H707" s="906">
        <f t="shared" si="178"/>
        <v>2412512.1299999957</v>
      </c>
      <c r="I707" s="906">
        <f t="shared" si="179"/>
        <v>1952878.7499999958</v>
      </c>
      <c r="J707" s="906">
        <f t="shared" si="180"/>
        <v>30000</v>
      </c>
      <c r="K707" s="906">
        <f t="shared" si="181"/>
        <v>429633.38</v>
      </c>
      <c r="L707" s="906">
        <f t="shared" si="182"/>
        <v>2412512.1299999957</v>
      </c>
    </row>
    <row r="708" spans="1:12" x14ac:dyDescent="0.45">
      <c r="A708" s="903"/>
      <c r="B708" s="903"/>
      <c r="C708" s="905" t="s">
        <v>175</v>
      </c>
      <c r="D708" s="906">
        <v>3</v>
      </c>
      <c r="E708" s="906">
        <v>2018604.9999999958</v>
      </c>
      <c r="F708" s="906">
        <v>30000</v>
      </c>
      <c r="G708" s="906">
        <v>444093.1</v>
      </c>
      <c r="H708" s="906">
        <f t="shared" si="178"/>
        <v>2492698.0999999959</v>
      </c>
      <c r="I708" s="906">
        <f t="shared" si="179"/>
        <v>6055814.999999987</v>
      </c>
      <c r="J708" s="906">
        <f t="shared" si="180"/>
        <v>90000</v>
      </c>
      <c r="K708" s="906">
        <f t="shared" si="181"/>
        <v>1332279.2999999998</v>
      </c>
      <c r="L708" s="906">
        <f t="shared" si="182"/>
        <v>7478094.2999999877</v>
      </c>
    </row>
    <row r="709" spans="1:12" x14ac:dyDescent="0.45">
      <c r="A709" s="903"/>
      <c r="B709" s="903"/>
      <c r="C709" s="905" t="s">
        <v>176</v>
      </c>
      <c r="D709" s="906">
        <v>3</v>
      </c>
      <c r="E709" s="906">
        <v>2084331.2499999958</v>
      </c>
      <c r="F709" s="906">
        <v>30000</v>
      </c>
      <c r="G709" s="906">
        <v>458552.82</v>
      </c>
      <c r="H709" s="906">
        <f t="shared" si="178"/>
        <v>2572884.0699999956</v>
      </c>
      <c r="I709" s="906">
        <f t="shared" si="179"/>
        <v>6252993.749999987</v>
      </c>
      <c r="J709" s="906">
        <f t="shared" si="180"/>
        <v>90000</v>
      </c>
      <c r="K709" s="906">
        <f t="shared" si="181"/>
        <v>1375658.46</v>
      </c>
      <c r="L709" s="906">
        <f t="shared" si="182"/>
        <v>7718652.2099999869</v>
      </c>
    </row>
    <row r="710" spans="1:12" x14ac:dyDescent="0.45">
      <c r="A710" s="903"/>
      <c r="B710" s="903"/>
      <c r="C710" s="905" t="s">
        <v>178</v>
      </c>
      <c r="D710" s="906">
        <v>3</v>
      </c>
      <c r="E710" s="906">
        <v>2150057.4999999958</v>
      </c>
      <c r="F710" s="906">
        <v>30000</v>
      </c>
      <c r="G710" s="906">
        <v>473012.76</v>
      </c>
      <c r="H710" s="906">
        <f t="shared" si="178"/>
        <v>2653070.2599999961</v>
      </c>
      <c r="I710" s="906">
        <f t="shared" si="179"/>
        <v>6450172.499999987</v>
      </c>
      <c r="J710" s="906">
        <f t="shared" si="180"/>
        <v>90000</v>
      </c>
      <c r="K710" s="906">
        <f t="shared" si="181"/>
        <v>1419038.28</v>
      </c>
      <c r="L710" s="906">
        <f t="shared" si="182"/>
        <v>7959210.7799999882</v>
      </c>
    </row>
    <row r="711" spans="1:12" x14ac:dyDescent="0.45">
      <c r="A711" s="903"/>
      <c r="B711" s="903"/>
      <c r="C711" s="905" t="s">
        <v>181</v>
      </c>
      <c r="D711" s="906">
        <v>1</v>
      </c>
      <c r="E711" s="906">
        <v>2347236.2499999958</v>
      </c>
      <c r="F711" s="906">
        <v>30000</v>
      </c>
      <c r="G711" s="906">
        <v>516391.92</v>
      </c>
      <c r="H711" s="906">
        <f t="shared" si="178"/>
        <v>2893628.1699999957</v>
      </c>
      <c r="I711" s="906">
        <f t="shared" si="179"/>
        <v>2347236.2499999958</v>
      </c>
      <c r="J711" s="906">
        <f t="shared" si="180"/>
        <v>30000</v>
      </c>
      <c r="K711" s="906">
        <f t="shared" si="181"/>
        <v>516391.92</v>
      </c>
      <c r="L711" s="906">
        <f t="shared" si="182"/>
        <v>2893628.1699999957</v>
      </c>
    </row>
    <row r="712" spans="1:12" x14ac:dyDescent="0.45">
      <c r="A712" s="903"/>
      <c r="B712" s="907"/>
      <c r="C712" s="905" t="s">
        <v>340</v>
      </c>
      <c r="D712" s="906">
        <v>1</v>
      </c>
      <c r="E712" s="906">
        <v>2201611.2500000042</v>
      </c>
      <c r="F712" s="906">
        <v>30000</v>
      </c>
      <c r="G712" s="906">
        <v>484354.42</v>
      </c>
      <c r="H712" s="906">
        <f t="shared" si="178"/>
        <v>2715965.6700000041</v>
      </c>
      <c r="I712" s="906">
        <f t="shared" si="179"/>
        <v>2201611.2500000042</v>
      </c>
      <c r="J712" s="906">
        <f t="shared" si="180"/>
        <v>30000</v>
      </c>
      <c r="K712" s="906">
        <f t="shared" si="181"/>
        <v>484354.42</v>
      </c>
      <c r="L712" s="906">
        <f t="shared" si="182"/>
        <v>2715965.6700000041</v>
      </c>
    </row>
    <row r="713" spans="1:12" x14ac:dyDescent="0.45">
      <c r="A713" s="903"/>
      <c r="B713" s="903"/>
      <c r="C713" s="905" t="s">
        <v>183</v>
      </c>
      <c r="D713" s="906">
        <v>1</v>
      </c>
      <c r="E713" s="906">
        <v>2271097.5</v>
      </c>
      <c r="F713" s="906">
        <v>30000</v>
      </c>
      <c r="G713" s="906">
        <v>499641.56</v>
      </c>
      <c r="H713" s="906">
        <f t="shared" si="178"/>
        <v>2800739.06</v>
      </c>
      <c r="I713" s="906">
        <f t="shared" si="179"/>
        <v>2271097.5</v>
      </c>
      <c r="J713" s="906">
        <f t="shared" si="180"/>
        <v>30000</v>
      </c>
      <c r="K713" s="906">
        <f t="shared" si="181"/>
        <v>499641.56</v>
      </c>
      <c r="L713" s="906">
        <f t="shared" si="182"/>
        <v>2800739.06</v>
      </c>
    </row>
    <row r="714" spans="1:12" x14ac:dyDescent="0.45">
      <c r="A714" s="903"/>
      <c r="B714" s="903"/>
      <c r="C714" s="905" t="s">
        <v>320</v>
      </c>
      <c r="D714" s="906">
        <v>3</v>
      </c>
      <c r="E714" s="906">
        <v>2410071.2499999958</v>
      </c>
      <c r="F714" s="906">
        <v>30000</v>
      </c>
      <c r="G714" s="906">
        <v>530215.62</v>
      </c>
      <c r="H714" s="906">
        <f t="shared" si="178"/>
        <v>2970286.8699999959</v>
      </c>
      <c r="I714" s="906">
        <f t="shared" si="179"/>
        <v>7230213.749999987</v>
      </c>
      <c r="J714" s="906">
        <f t="shared" si="180"/>
        <v>90000</v>
      </c>
      <c r="K714" s="906">
        <f t="shared" si="181"/>
        <v>1590646.8599999999</v>
      </c>
      <c r="L714" s="906">
        <f t="shared" si="182"/>
        <v>8910860.6099999882</v>
      </c>
    </row>
    <row r="715" spans="1:12" x14ac:dyDescent="0.45">
      <c r="A715" s="903"/>
      <c r="B715" s="903"/>
      <c r="C715" s="905" t="s">
        <v>187</v>
      </c>
      <c r="D715" s="906">
        <v>1</v>
      </c>
      <c r="E715" s="906">
        <v>2549045.0000000042</v>
      </c>
      <c r="F715" s="906">
        <v>30000</v>
      </c>
      <c r="G715" s="906">
        <v>560789.9</v>
      </c>
      <c r="H715" s="906">
        <f t="shared" si="178"/>
        <v>3139834.9000000041</v>
      </c>
      <c r="I715" s="906">
        <f t="shared" si="179"/>
        <v>2549045.0000000042</v>
      </c>
      <c r="J715" s="906">
        <f t="shared" si="180"/>
        <v>30000</v>
      </c>
      <c r="K715" s="906">
        <f t="shared" si="181"/>
        <v>560789.9</v>
      </c>
      <c r="L715" s="906">
        <f t="shared" si="182"/>
        <v>3139834.9000000041</v>
      </c>
    </row>
    <row r="716" spans="1:12" x14ac:dyDescent="0.45">
      <c r="A716" s="903"/>
      <c r="B716" s="903"/>
      <c r="C716" s="905" t="s">
        <v>341</v>
      </c>
      <c r="D716" s="906">
        <v>2</v>
      </c>
      <c r="E716" s="906">
        <v>2618532.5000000042</v>
      </c>
      <c r="F716" s="906">
        <v>30000</v>
      </c>
      <c r="G716" s="906">
        <v>576077.26</v>
      </c>
      <c r="H716" s="906">
        <f t="shared" si="178"/>
        <v>3224609.7600000044</v>
      </c>
      <c r="I716" s="906">
        <f t="shared" si="179"/>
        <v>5237065.0000000084</v>
      </c>
      <c r="J716" s="906">
        <f t="shared" si="180"/>
        <v>60000</v>
      </c>
      <c r="K716" s="906">
        <f t="shared" si="181"/>
        <v>1152154.52</v>
      </c>
      <c r="L716" s="906">
        <f t="shared" si="182"/>
        <v>6449219.5200000089</v>
      </c>
    </row>
    <row r="717" spans="1:12" x14ac:dyDescent="0.45">
      <c r="A717" s="903"/>
      <c r="B717" s="903"/>
      <c r="C717" s="905" t="s">
        <v>343</v>
      </c>
      <c r="D717" s="906">
        <v>3</v>
      </c>
      <c r="E717" s="906">
        <v>2757506.25</v>
      </c>
      <c r="F717" s="906">
        <v>30000</v>
      </c>
      <c r="G717" s="906">
        <v>606651.31999999995</v>
      </c>
      <c r="H717" s="906">
        <f t="shared" si="178"/>
        <v>3394157.57</v>
      </c>
      <c r="I717" s="906">
        <f t="shared" si="179"/>
        <v>8272518.75</v>
      </c>
      <c r="J717" s="906">
        <f t="shared" si="180"/>
        <v>90000</v>
      </c>
      <c r="K717" s="906">
        <f t="shared" si="181"/>
        <v>1819953.96</v>
      </c>
      <c r="L717" s="906">
        <f t="shared" si="182"/>
        <v>10182472.709999999</v>
      </c>
    </row>
    <row r="718" spans="1:12" x14ac:dyDescent="0.45">
      <c r="A718" s="903"/>
      <c r="B718" s="903"/>
      <c r="C718" s="905" t="s">
        <v>344</v>
      </c>
      <c r="D718" s="906">
        <v>7</v>
      </c>
      <c r="E718" s="906">
        <v>2463354.9999999958</v>
      </c>
      <c r="F718" s="906">
        <v>30000</v>
      </c>
      <c r="G718" s="906">
        <v>541938.1</v>
      </c>
      <c r="H718" s="906">
        <f t="shared" si="178"/>
        <v>3035293.0999999959</v>
      </c>
      <c r="I718" s="906">
        <f t="shared" si="179"/>
        <v>17243484.99999997</v>
      </c>
      <c r="J718" s="906">
        <f t="shared" si="180"/>
        <v>210000</v>
      </c>
      <c r="K718" s="906">
        <f t="shared" si="181"/>
        <v>3793566.6999999997</v>
      </c>
      <c r="L718" s="906">
        <f t="shared" si="182"/>
        <v>21247051.699999973</v>
      </c>
    </row>
    <row r="719" spans="1:12" x14ac:dyDescent="0.45">
      <c r="A719" s="903"/>
      <c r="B719" s="903"/>
      <c r="C719" s="905" t="s">
        <v>345</v>
      </c>
      <c r="D719" s="906">
        <v>1</v>
      </c>
      <c r="E719" s="906">
        <v>2538162.5000000042</v>
      </c>
      <c r="F719" s="906">
        <v>30000</v>
      </c>
      <c r="G719" s="906">
        <v>558395.86</v>
      </c>
      <c r="H719" s="906">
        <f t="shared" si="178"/>
        <v>3126558.3600000041</v>
      </c>
      <c r="I719" s="906">
        <f t="shared" si="179"/>
        <v>2538162.5000000042</v>
      </c>
      <c r="J719" s="906">
        <f t="shared" si="180"/>
        <v>30000</v>
      </c>
      <c r="K719" s="906">
        <f t="shared" si="181"/>
        <v>558395.86</v>
      </c>
      <c r="L719" s="906">
        <f t="shared" si="182"/>
        <v>3126558.3600000041</v>
      </c>
    </row>
    <row r="720" spans="1:12" x14ac:dyDescent="0.45">
      <c r="A720" s="903"/>
      <c r="B720" s="903"/>
      <c r="C720" s="905" t="s">
        <v>190</v>
      </c>
      <c r="D720" s="906">
        <v>1</v>
      </c>
      <c r="E720" s="906">
        <v>2762581.2500000042</v>
      </c>
      <c r="F720" s="906">
        <v>30000</v>
      </c>
      <c r="G720" s="906">
        <v>607767.81999999995</v>
      </c>
      <c r="H720" s="906">
        <f t="shared" si="178"/>
        <v>3400349.070000004</v>
      </c>
      <c r="I720" s="906">
        <f t="shared" si="179"/>
        <v>2762581.2500000042</v>
      </c>
      <c r="J720" s="906">
        <f t="shared" si="180"/>
        <v>30000</v>
      </c>
      <c r="K720" s="906">
        <f t="shared" si="181"/>
        <v>607767.81999999995</v>
      </c>
      <c r="L720" s="906">
        <f t="shared" si="182"/>
        <v>3400349.070000004</v>
      </c>
    </row>
    <row r="721" spans="1:12" x14ac:dyDescent="0.45">
      <c r="A721" s="903"/>
      <c r="B721" s="903"/>
      <c r="C721" s="905" t="s">
        <v>304</v>
      </c>
      <c r="D721" s="906">
        <v>2</v>
      </c>
      <c r="E721" s="906">
        <v>2987000.0000000042</v>
      </c>
      <c r="F721" s="906">
        <v>30000</v>
      </c>
      <c r="G721" s="906">
        <v>657140</v>
      </c>
      <c r="H721" s="906">
        <f t="shared" si="178"/>
        <v>3674140.0000000042</v>
      </c>
      <c r="I721" s="906">
        <f t="shared" si="179"/>
        <v>5974000.0000000084</v>
      </c>
      <c r="J721" s="906">
        <f t="shared" si="180"/>
        <v>60000</v>
      </c>
      <c r="K721" s="906">
        <f t="shared" si="181"/>
        <v>1314280</v>
      </c>
      <c r="L721" s="906">
        <f t="shared" si="182"/>
        <v>7348280.0000000084</v>
      </c>
    </row>
    <row r="722" spans="1:12" x14ac:dyDescent="0.45">
      <c r="A722" s="903"/>
      <c r="B722" s="903"/>
      <c r="C722" s="902" t="s">
        <v>321</v>
      </c>
      <c r="D722" s="906">
        <v>3</v>
      </c>
      <c r="E722" s="906">
        <v>2998646.25</v>
      </c>
      <c r="F722" s="906">
        <v>30000</v>
      </c>
      <c r="G722" s="906">
        <v>659702.12</v>
      </c>
      <c r="H722" s="906">
        <f t="shared" si="178"/>
        <v>3688348.37</v>
      </c>
      <c r="I722" s="906">
        <f t="shared" si="179"/>
        <v>8995938.75</v>
      </c>
      <c r="J722" s="906">
        <f t="shared" si="180"/>
        <v>90000</v>
      </c>
      <c r="K722" s="906">
        <f t="shared" si="181"/>
        <v>1979106.3599999999</v>
      </c>
      <c r="L722" s="906">
        <f t="shared" si="182"/>
        <v>11065045.109999999</v>
      </c>
    </row>
    <row r="723" spans="1:12" x14ac:dyDescent="0.45">
      <c r="A723" s="903"/>
      <c r="B723" s="903"/>
      <c r="C723" s="902" t="s">
        <v>306</v>
      </c>
      <c r="D723" s="906">
        <v>8</v>
      </c>
      <c r="E723" s="906">
        <v>3102765</v>
      </c>
      <c r="F723" s="906">
        <v>30000</v>
      </c>
      <c r="G723" s="906">
        <v>682608.3</v>
      </c>
      <c r="H723" s="906">
        <f t="shared" si="178"/>
        <v>3815373.3</v>
      </c>
      <c r="I723" s="906">
        <f t="shared" si="179"/>
        <v>24822120</v>
      </c>
      <c r="J723" s="906">
        <f t="shared" si="180"/>
        <v>240000</v>
      </c>
      <c r="K723" s="906">
        <f t="shared" si="181"/>
        <v>5460866.4000000004</v>
      </c>
      <c r="L723" s="906">
        <f t="shared" si="182"/>
        <v>30522986.399999999</v>
      </c>
    </row>
    <row r="724" spans="1:12" x14ac:dyDescent="0.45">
      <c r="A724" s="903"/>
      <c r="B724" s="903"/>
      <c r="C724" s="902" t="s">
        <v>307</v>
      </c>
      <c r="D724" s="906">
        <v>2</v>
      </c>
      <c r="E724" s="906">
        <v>3206882.4999999963</v>
      </c>
      <c r="F724" s="906">
        <v>30000</v>
      </c>
      <c r="G724" s="906">
        <v>705514.26</v>
      </c>
      <c r="H724" s="906">
        <f t="shared" si="178"/>
        <v>3942396.7599999961</v>
      </c>
      <c r="I724" s="906">
        <f t="shared" si="179"/>
        <v>6413764.9999999925</v>
      </c>
      <c r="J724" s="906">
        <f t="shared" si="180"/>
        <v>60000</v>
      </c>
      <c r="K724" s="906">
        <f t="shared" si="181"/>
        <v>1411028.52</v>
      </c>
      <c r="L724" s="906">
        <f t="shared" si="182"/>
        <v>7884793.5199999921</v>
      </c>
    </row>
    <row r="725" spans="1:12" x14ac:dyDescent="0.45">
      <c r="A725" s="903"/>
      <c r="B725" s="903"/>
      <c r="C725" s="902" t="s">
        <v>194</v>
      </c>
      <c r="D725" s="906">
        <v>1</v>
      </c>
      <c r="E725" s="906">
        <v>3415119.9999999963</v>
      </c>
      <c r="F725" s="906">
        <v>30000</v>
      </c>
      <c r="G725" s="906">
        <v>751326.4</v>
      </c>
      <c r="H725" s="906">
        <f t="shared" si="178"/>
        <v>4196446.3999999966</v>
      </c>
      <c r="I725" s="906">
        <f t="shared" si="179"/>
        <v>3415119.9999999963</v>
      </c>
      <c r="J725" s="906">
        <f t="shared" si="180"/>
        <v>30000</v>
      </c>
      <c r="K725" s="906">
        <f t="shared" si="181"/>
        <v>751326.4</v>
      </c>
      <c r="L725" s="906">
        <f t="shared" si="182"/>
        <v>4196446.3999999966</v>
      </c>
    </row>
    <row r="726" spans="1:12" x14ac:dyDescent="0.45">
      <c r="A726" s="903"/>
      <c r="B726" s="903"/>
      <c r="C726" s="902" t="s">
        <v>346</v>
      </c>
      <c r="D726" s="906">
        <v>1</v>
      </c>
      <c r="E726" s="906">
        <v>3491690.0000000037</v>
      </c>
      <c r="F726" s="906">
        <v>30000</v>
      </c>
      <c r="G726" s="906">
        <v>768171.8</v>
      </c>
      <c r="H726" s="906">
        <f t="shared" si="178"/>
        <v>4289861.8000000035</v>
      </c>
      <c r="I726" s="906">
        <f t="shared" si="179"/>
        <v>3491690.0000000037</v>
      </c>
      <c r="J726" s="906">
        <f t="shared" si="180"/>
        <v>30000</v>
      </c>
      <c r="K726" s="906">
        <f t="shared" si="181"/>
        <v>768171.8</v>
      </c>
      <c r="L726" s="906">
        <f t="shared" si="182"/>
        <v>4289861.8000000035</v>
      </c>
    </row>
    <row r="727" spans="1:12" x14ac:dyDescent="0.45">
      <c r="A727" s="903"/>
      <c r="B727" s="903"/>
      <c r="C727" s="902" t="s">
        <v>200</v>
      </c>
      <c r="D727" s="906">
        <v>1</v>
      </c>
      <c r="E727" s="906">
        <v>7530664.0500000007</v>
      </c>
      <c r="F727" s="906">
        <v>30000</v>
      </c>
      <c r="G727" s="906">
        <v>1656746.08</v>
      </c>
      <c r="H727" s="906">
        <f t="shared" si="178"/>
        <v>9217410.1300000008</v>
      </c>
      <c r="I727" s="906">
        <f t="shared" si="179"/>
        <v>7530664.0500000007</v>
      </c>
      <c r="J727" s="906">
        <f t="shared" si="180"/>
        <v>30000</v>
      </c>
      <c r="K727" s="906">
        <f t="shared" si="181"/>
        <v>1656746.08</v>
      </c>
      <c r="L727" s="906">
        <f t="shared" si="182"/>
        <v>9217410.1300000008</v>
      </c>
    </row>
    <row r="728" spans="1:12" x14ac:dyDescent="0.45">
      <c r="A728" s="903"/>
      <c r="B728" s="907" t="s">
        <v>201</v>
      </c>
      <c r="C728" s="905" t="s">
        <v>202</v>
      </c>
      <c r="D728" s="896">
        <f>SUM(D684:D727)</f>
        <v>101</v>
      </c>
      <c r="E728" s="896">
        <f>SUM(E684:E727)</f>
        <v>97091805.299999982</v>
      </c>
      <c r="F728" s="896">
        <f>SUM(F684:F727)</f>
        <v>1320000</v>
      </c>
      <c r="G728" s="896"/>
      <c r="H728" s="896">
        <f>SUM(H684:H727)</f>
        <v>119772003.27999996</v>
      </c>
      <c r="I728" s="896">
        <f>SUM(I684:I727)</f>
        <v>217965106.54999998</v>
      </c>
      <c r="J728" s="896">
        <f>SUM(J684:J727)</f>
        <v>3030000</v>
      </c>
      <c r="K728" s="896">
        <f>SUM(K684:K727)</f>
        <v>47952325.660000004</v>
      </c>
      <c r="L728" s="896">
        <f>SUM(L684:L727)</f>
        <v>268947432.20999998</v>
      </c>
    </row>
    <row r="729" spans="1:12" x14ac:dyDescent="0.45">
      <c r="A729" s="903"/>
      <c r="B729" s="903" t="s">
        <v>370</v>
      </c>
      <c r="C729" s="508" t="s">
        <v>371</v>
      </c>
      <c r="D729" s="111"/>
      <c r="E729" s="111"/>
      <c r="F729" s="111"/>
      <c r="G729" s="111"/>
      <c r="H729" s="906"/>
      <c r="I729" s="906">
        <f t="shared" ref="I729:I732" si="183">D729*E729</f>
        <v>0</v>
      </c>
      <c r="J729" s="906">
        <f t="shared" ref="J729:J732" si="184">D729*F729</f>
        <v>0</v>
      </c>
      <c r="K729" s="906">
        <f t="shared" ref="K729:K732" si="185">D729*G729</f>
        <v>0</v>
      </c>
      <c r="L729" s="906">
        <f t="shared" ref="L729:L732" si="186">D729*H729</f>
        <v>0</v>
      </c>
    </row>
    <row r="730" spans="1:12" x14ac:dyDescent="0.45">
      <c r="A730" s="903"/>
      <c r="B730" s="903"/>
      <c r="C730" s="908" t="s">
        <v>203</v>
      </c>
      <c r="D730" s="906"/>
      <c r="E730" s="111">
        <v>1247870.04</v>
      </c>
      <c r="F730" s="906">
        <v>374361</v>
      </c>
      <c r="G730" s="906">
        <v>10640338.32</v>
      </c>
      <c r="H730" s="906">
        <f t="shared" ref="H730:H732" si="187">SUM(E730:G730)</f>
        <v>12262569.359999999</v>
      </c>
      <c r="I730" s="906">
        <f t="shared" si="183"/>
        <v>0</v>
      </c>
      <c r="J730" s="906">
        <f t="shared" si="184"/>
        <v>0</v>
      </c>
      <c r="K730" s="906">
        <f t="shared" si="185"/>
        <v>0</v>
      </c>
      <c r="L730" s="906">
        <f t="shared" si="186"/>
        <v>0</v>
      </c>
    </row>
    <row r="731" spans="1:12" x14ac:dyDescent="0.45">
      <c r="A731" s="903"/>
      <c r="B731" s="903"/>
      <c r="C731" s="908" t="s">
        <v>1472</v>
      </c>
      <c r="D731" s="906"/>
      <c r="E731" s="906"/>
      <c r="F731" s="906"/>
      <c r="G731" s="906"/>
      <c r="H731" s="906">
        <f t="shared" si="187"/>
        <v>0</v>
      </c>
      <c r="I731" s="906">
        <f t="shared" si="183"/>
        <v>0</v>
      </c>
      <c r="J731" s="906">
        <f t="shared" si="184"/>
        <v>0</v>
      </c>
      <c r="K731" s="906">
        <f t="shared" si="185"/>
        <v>0</v>
      </c>
      <c r="L731" s="906">
        <f t="shared" si="186"/>
        <v>0</v>
      </c>
    </row>
    <row r="732" spans="1:12" x14ac:dyDescent="0.45">
      <c r="A732" s="903"/>
      <c r="B732" s="903"/>
      <c r="C732" s="908" t="s">
        <v>432</v>
      </c>
      <c r="D732" s="906"/>
      <c r="E732" s="906"/>
      <c r="F732" s="906"/>
      <c r="G732" s="906"/>
      <c r="H732" s="906">
        <f t="shared" si="187"/>
        <v>0</v>
      </c>
      <c r="I732" s="906">
        <f t="shared" si="183"/>
        <v>0</v>
      </c>
      <c r="J732" s="906">
        <f t="shared" si="184"/>
        <v>0</v>
      </c>
      <c r="K732" s="906">
        <f t="shared" si="185"/>
        <v>0</v>
      </c>
      <c r="L732" s="906">
        <f t="shared" si="186"/>
        <v>0</v>
      </c>
    </row>
    <row r="733" spans="1:12" x14ac:dyDescent="0.45">
      <c r="A733" s="903"/>
      <c r="B733" s="909" t="s">
        <v>201</v>
      </c>
      <c r="C733" s="910"/>
      <c r="D733" s="896">
        <f t="shared" ref="D733:L733" si="188">SUM(D729:D732)</f>
        <v>0</v>
      </c>
      <c r="E733" s="896">
        <f t="shared" si="188"/>
        <v>1247870.04</v>
      </c>
      <c r="F733" s="896">
        <f t="shared" si="188"/>
        <v>374361</v>
      </c>
      <c r="G733" s="896">
        <f t="shared" si="188"/>
        <v>10640338.32</v>
      </c>
      <c r="H733" s="896">
        <f t="shared" si="188"/>
        <v>12262569.359999999</v>
      </c>
      <c r="I733" s="896">
        <f t="shared" si="188"/>
        <v>0</v>
      </c>
      <c r="J733" s="896">
        <f t="shared" si="188"/>
        <v>0</v>
      </c>
      <c r="K733" s="896">
        <f t="shared" si="188"/>
        <v>0</v>
      </c>
      <c r="L733" s="896">
        <f t="shared" si="188"/>
        <v>0</v>
      </c>
    </row>
    <row r="734" spans="1:12" x14ac:dyDescent="0.45">
      <c r="A734" s="903"/>
      <c r="B734" s="903"/>
      <c r="C734" s="908"/>
      <c r="D734" s="906"/>
      <c r="E734" s="906"/>
      <c r="F734" s="906"/>
      <c r="G734" s="906"/>
      <c r="H734" s="906"/>
      <c r="I734" s="906"/>
      <c r="J734" s="906"/>
      <c r="K734" s="906"/>
      <c r="L734" s="906"/>
    </row>
    <row r="735" spans="1:12" x14ac:dyDescent="0.45">
      <c r="A735" s="909" t="s">
        <v>204</v>
      </c>
      <c r="B735" s="903"/>
      <c r="C735" s="903"/>
      <c r="D735" s="114">
        <f>D728+D733</f>
        <v>101</v>
      </c>
      <c r="E735" s="115">
        <f t="shared" ref="E735:L735" si="189">SUM(E728:E732)</f>
        <v>98339675.339999989</v>
      </c>
      <c r="F735" s="115">
        <f t="shared" si="189"/>
        <v>1694361</v>
      </c>
      <c r="G735" s="115">
        <f t="shared" si="189"/>
        <v>10640338.32</v>
      </c>
      <c r="H735" s="115">
        <f t="shared" si="189"/>
        <v>132034572.63999996</v>
      </c>
      <c r="I735" s="115">
        <f t="shared" si="189"/>
        <v>217965106.54999998</v>
      </c>
      <c r="J735" s="115">
        <f t="shared" si="189"/>
        <v>3030000</v>
      </c>
      <c r="K735" s="115">
        <f t="shared" si="189"/>
        <v>47952325.660000004</v>
      </c>
      <c r="L735" s="115">
        <f t="shared" si="189"/>
        <v>268947432.20999998</v>
      </c>
    </row>
    <row r="738" spans="1:12" x14ac:dyDescent="0.45">
      <c r="A738" s="939" t="s">
        <v>89</v>
      </c>
      <c r="B738" s="939"/>
      <c r="C738" s="939"/>
      <c r="D738" s="939"/>
      <c r="E738" s="939"/>
      <c r="F738" s="939"/>
      <c r="G738" s="939"/>
      <c r="H738" s="939"/>
      <c r="I738" s="939"/>
      <c r="J738" s="939"/>
      <c r="K738" s="939"/>
      <c r="L738" s="939"/>
    </row>
    <row r="739" spans="1:12" x14ac:dyDescent="0.45">
      <c r="A739" s="939" t="s">
        <v>90</v>
      </c>
      <c r="B739" s="940"/>
      <c r="C739" s="940"/>
      <c r="D739" s="940"/>
      <c r="E739" s="940"/>
      <c r="F739" s="940"/>
      <c r="G739" s="940"/>
      <c r="H739" s="940"/>
      <c r="I739" s="940"/>
      <c r="J739" s="940"/>
      <c r="K739" s="940"/>
      <c r="L739" s="940"/>
    </row>
    <row r="740" spans="1:12" x14ac:dyDescent="0.45">
      <c r="A740" s="932" t="s">
        <v>1473</v>
      </c>
      <c r="B740" s="932"/>
      <c r="C740" s="932"/>
      <c r="D740" s="932"/>
      <c r="E740" s="932"/>
      <c r="F740" s="932"/>
      <c r="G740" s="932"/>
      <c r="H740" s="932"/>
      <c r="I740" s="932"/>
      <c r="J740" s="932"/>
      <c r="K740" s="932"/>
      <c r="L740" s="932"/>
    </row>
    <row r="741" spans="1:12" ht="55.5" x14ac:dyDescent="0.45">
      <c r="A741" s="918" t="s">
        <v>91</v>
      </c>
      <c r="B741" s="909"/>
      <c r="C741" s="918" t="s">
        <v>92</v>
      </c>
      <c r="D741" s="918" t="s">
        <v>93</v>
      </c>
      <c r="E741" s="918" t="s">
        <v>94</v>
      </c>
      <c r="F741" s="918" t="s">
        <v>95</v>
      </c>
      <c r="G741" s="918" t="s">
        <v>96</v>
      </c>
      <c r="H741" s="918" t="s">
        <v>97</v>
      </c>
      <c r="I741" s="918" t="s">
        <v>98</v>
      </c>
      <c r="J741" s="918" t="s">
        <v>99</v>
      </c>
      <c r="K741" s="918" t="s">
        <v>100</v>
      </c>
      <c r="L741" s="897" t="s">
        <v>101</v>
      </c>
    </row>
    <row r="742" spans="1:12" x14ac:dyDescent="0.45">
      <c r="A742" s="902"/>
      <c r="B742" s="903"/>
      <c r="C742" s="903"/>
      <c r="D742" s="904"/>
      <c r="E742" s="903"/>
      <c r="F742" s="903"/>
      <c r="G742" s="903"/>
      <c r="H742" s="903"/>
      <c r="I742" s="903"/>
      <c r="J742" s="903"/>
      <c r="K742" s="903"/>
      <c r="L742" s="898" t="s">
        <v>650</v>
      </c>
    </row>
    <row r="743" spans="1:12" x14ac:dyDescent="0.45">
      <c r="A743" s="903"/>
      <c r="B743" s="903"/>
      <c r="C743" s="905" t="s">
        <v>1061</v>
      </c>
      <c r="D743" s="906">
        <v>1</v>
      </c>
      <c r="E743" s="906">
        <v>971172.50000000047</v>
      </c>
      <c r="F743" s="906">
        <v>30000</v>
      </c>
      <c r="G743" s="906"/>
      <c r="H743" s="906">
        <f t="shared" ref="H743:H806" si="190">SUM(E743:G743)</f>
        <v>1001172.5000000005</v>
      </c>
      <c r="I743" s="906">
        <f t="shared" ref="I743:I806" si="191">D743*E743</f>
        <v>971172.50000000047</v>
      </c>
      <c r="J743" s="906">
        <f t="shared" ref="J743:J806" si="192">D743*F743</f>
        <v>30000</v>
      </c>
      <c r="K743" s="906">
        <f t="shared" ref="K743:K806" si="193">D743*G743</f>
        <v>0</v>
      </c>
      <c r="L743" s="906">
        <f t="shared" ref="L743:L806" si="194">D743*H743</f>
        <v>1001172.5000000005</v>
      </c>
    </row>
    <row r="744" spans="1:12" x14ac:dyDescent="0.45">
      <c r="A744" s="903"/>
      <c r="B744" s="903"/>
      <c r="C744" s="905" t="s">
        <v>1062</v>
      </c>
      <c r="D744" s="906">
        <v>1</v>
      </c>
      <c r="E744" s="906">
        <v>976758.75</v>
      </c>
      <c r="F744" s="906">
        <v>30000</v>
      </c>
      <c r="G744" s="906"/>
      <c r="H744" s="906">
        <f t="shared" si="190"/>
        <v>1006758.75</v>
      </c>
      <c r="I744" s="906">
        <f t="shared" si="191"/>
        <v>976758.75</v>
      </c>
      <c r="J744" s="906">
        <f t="shared" si="192"/>
        <v>30000</v>
      </c>
      <c r="K744" s="906">
        <f t="shared" si="193"/>
        <v>0</v>
      </c>
      <c r="L744" s="906">
        <f t="shared" si="194"/>
        <v>1006758.75</v>
      </c>
    </row>
    <row r="745" spans="1:12" x14ac:dyDescent="0.45">
      <c r="A745" s="903"/>
      <c r="B745" s="903"/>
      <c r="C745" s="905" t="s">
        <v>521</v>
      </c>
      <c r="D745" s="906">
        <v>1</v>
      </c>
      <c r="E745" s="906">
        <v>1031463.75</v>
      </c>
      <c r="F745" s="906">
        <v>30000</v>
      </c>
      <c r="G745" s="906"/>
      <c r="H745" s="906">
        <f t="shared" si="190"/>
        <v>1061463.75</v>
      </c>
      <c r="I745" s="906">
        <f t="shared" si="191"/>
        <v>1031463.75</v>
      </c>
      <c r="J745" s="906">
        <f t="shared" si="192"/>
        <v>30000</v>
      </c>
      <c r="K745" s="906">
        <f t="shared" si="193"/>
        <v>0</v>
      </c>
      <c r="L745" s="906">
        <f t="shared" si="194"/>
        <v>1061463.75</v>
      </c>
    </row>
    <row r="746" spans="1:12" x14ac:dyDescent="0.45">
      <c r="A746" s="903"/>
      <c r="B746" s="903"/>
      <c r="C746" s="905" t="s">
        <v>542</v>
      </c>
      <c r="D746" s="906">
        <v>1</v>
      </c>
      <c r="E746" s="906">
        <v>1053375</v>
      </c>
      <c r="F746" s="906">
        <v>30000</v>
      </c>
      <c r="G746" s="906"/>
      <c r="H746" s="906">
        <f t="shared" si="190"/>
        <v>1083375</v>
      </c>
      <c r="I746" s="906">
        <f t="shared" si="191"/>
        <v>1053375</v>
      </c>
      <c r="J746" s="906">
        <f t="shared" si="192"/>
        <v>30000</v>
      </c>
      <c r="K746" s="906">
        <f t="shared" si="193"/>
        <v>0</v>
      </c>
      <c r="L746" s="906">
        <f t="shared" si="194"/>
        <v>1083375</v>
      </c>
    </row>
    <row r="747" spans="1:12" x14ac:dyDescent="0.45">
      <c r="A747" s="903"/>
      <c r="B747" s="903"/>
      <c r="C747" s="905" t="s">
        <v>477</v>
      </c>
      <c r="D747" s="906">
        <v>3</v>
      </c>
      <c r="E747" s="906">
        <v>1063622.4999999995</v>
      </c>
      <c r="F747" s="906">
        <v>30000</v>
      </c>
      <c r="G747" s="906"/>
      <c r="H747" s="906">
        <f t="shared" si="190"/>
        <v>1093622.4999999995</v>
      </c>
      <c r="I747" s="906">
        <f t="shared" si="191"/>
        <v>3190867.4999999986</v>
      </c>
      <c r="J747" s="906">
        <f t="shared" si="192"/>
        <v>90000</v>
      </c>
      <c r="K747" s="906">
        <f t="shared" si="193"/>
        <v>0</v>
      </c>
      <c r="L747" s="906">
        <f t="shared" si="194"/>
        <v>3280867.4999999986</v>
      </c>
    </row>
    <row r="748" spans="1:12" x14ac:dyDescent="0.45">
      <c r="A748" s="903"/>
      <c r="B748" s="903"/>
      <c r="C748" s="905" t="s">
        <v>367</v>
      </c>
      <c r="D748" s="906">
        <v>6</v>
      </c>
      <c r="E748" s="906">
        <v>1072599.9999999995</v>
      </c>
      <c r="F748" s="906">
        <v>30000</v>
      </c>
      <c r="G748" s="906"/>
      <c r="H748" s="906">
        <f t="shared" si="190"/>
        <v>1102599.9999999995</v>
      </c>
      <c r="I748" s="906">
        <f t="shared" si="191"/>
        <v>6435599.9999999972</v>
      </c>
      <c r="J748" s="906">
        <f t="shared" si="192"/>
        <v>180000</v>
      </c>
      <c r="K748" s="906">
        <f t="shared" si="193"/>
        <v>0</v>
      </c>
      <c r="L748" s="906">
        <f t="shared" si="194"/>
        <v>6615599.9999999972</v>
      </c>
    </row>
    <row r="749" spans="1:12" x14ac:dyDescent="0.45">
      <c r="A749" s="903"/>
      <c r="B749" s="903"/>
      <c r="C749" s="905" t="s">
        <v>296</v>
      </c>
      <c r="D749" s="906">
        <v>2</v>
      </c>
      <c r="E749" s="906">
        <v>1081577.4999999995</v>
      </c>
      <c r="F749" s="906">
        <v>30000</v>
      </c>
      <c r="G749" s="906"/>
      <c r="H749" s="906">
        <f t="shared" si="190"/>
        <v>1111577.4999999995</v>
      </c>
      <c r="I749" s="906">
        <f t="shared" si="191"/>
        <v>2163154.9999999991</v>
      </c>
      <c r="J749" s="906">
        <f t="shared" si="192"/>
        <v>60000</v>
      </c>
      <c r="K749" s="906">
        <f t="shared" si="193"/>
        <v>0</v>
      </c>
      <c r="L749" s="906">
        <f t="shared" si="194"/>
        <v>2223154.9999999991</v>
      </c>
    </row>
    <row r="750" spans="1:12" x14ac:dyDescent="0.45">
      <c r="A750" s="903"/>
      <c r="B750" s="903"/>
      <c r="C750" s="905" t="s">
        <v>545</v>
      </c>
      <c r="D750" s="906">
        <v>1</v>
      </c>
      <c r="E750" s="906">
        <v>1144419.9999999995</v>
      </c>
      <c r="F750" s="906">
        <v>30000</v>
      </c>
      <c r="G750" s="906"/>
      <c r="H750" s="906">
        <f t="shared" si="190"/>
        <v>1174419.9999999995</v>
      </c>
      <c r="I750" s="906">
        <f t="shared" si="191"/>
        <v>1144419.9999999995</v>
      </c>
      <c r="J750" s="906">
        <f t="shared" si="192"/>
        <v>30000</v>
      </c>
      <c r="K750" s="906">
        <f t="shared" si="193"/>
        <v>0</v>
      </c>
      <c r="L750" s="906">
        <f t="shared" si="194"/>
        <v>1174419.9999999995</v>
      </c>
    </row>
    <row r="751" spans="1:12" x14ac:dyDescent="0.45">
      <c r="A751" s="903"/>
      <c r="B751" s="903"/>
      <c r="C751" s="905" t="s">
        <v>105</v>
      </c>
      <c r="D751" s="906">
        <v>12</v>
      </c>
      <c r="E751" s="906">
        <v>1153397.4999999995</v>
      </c>
      <c r="F751" s="906">
        <v>30000</v>
      </c>
      <c r="G751" s="906"/>
      <c r="H751" s="906">
        <f t="shared" si="190"/>
        <v>1183397.4999999995</v>
      </c>
      <c r="I751" s="906">
        <f t="shared" si="191"/>
        <v>13840769.999999994</v>
      </c>
      <c r="J751" s="906">
        <f t="shared" si="192"/>
        <v>360000</v>
      </c>
      <c r="K751" s="906">
        <f t="shared" si="193"/>
        <v>0</v>
      </c>
      <c r="L751" s="906">
        <f t="shared" si="194"/>
        <v>14200769.999999994</v>
      </c>
    </row>
    <row r="752" spans="1:12" x14ac:dyDescent="0.45">
      <c r="A752" s="903"/>
      <c r="B752" s="903"/>
      <c r="C752" s="905" t="s">
        <v>106</v>
      </c>
      <c r="D752" s="906">
        <v>9</v>
      </c>
      <c r="E752" s="906">
        <v>1083387.5000000005</v>
      </c>
      <c r="F752" s="906">
        <v>30000</v>
      </c>
      <c r="G752" s="906"/>
      <c r="H752" s="906">
        <f t="shared" si="190"/>
        <v>1113387.5000000005</v>
      </c>
      <c r="I752" s="906">
        <f t="shared" si="191"/>
        <v>9750487.5000000037</v>
      </c>
      <c r="J752" s="906">
        <f t="shared" si="192"/>
        <v>270000</v>
      </c>
      <c r="K752" s="906">
        <f t="shared" si="193"/>
        <v>0</v>
      </c>
      <c r="L752" s="906">
        <f t="shared" si="194"/>
        <v>10020487.500000004</v>
      </c>
    </row>
    <row r="753" spans="1:12" x14ac:dyDescent="0.45">
      <c r="A753" s="903"/>
      <c r="B753" s="903"/>
      <c r="C753" s="905" t="s">
        <v>107</v>
      </c>
      <c r="D753" s="906">
        <v>2</v>
      </c>
      <c r="E753" s="906">
        <v>1094173.7499999995</v>
      </c>
      <c r="F753" s="906">
        <v>30000</v>
      </c>
      <c r="G753" s="906"/>
      <c r="H753" s="906">
        <f t="shared" si="190"/>
        <v>1124173.7499999995</v>
      </c>
      <c r="I753" s="906">
        <f t="shared" si="191"/>
        <v>2188347.4999999991</v>
      </c>
      <c r="J753" s="906">
        <f t="shared" si="192"/>
        <v>60000</v>
      </c>
      <c r="K753" s="906">
        <f t="shared" si="193"/>
        <v>0</v>
      </c>
      <c r="L753" s="906">
        <f t="shared" si="194"/>
        <v>2248347.4999999991</v>
      </c>
    </row>
    <row r="754" spans="1:12" x14ac:dyDescent="0.45">
      <c r="A754" s="903"/>
      <c r="B754" s="903"/>
      <c r="C754" s="905" t="s">
        <v>368</v>
      </c>
      <c r="D754" s="906">
        <v>4</v>
      </c>
      <c r="E754" s="906">
        <v>1100712.5000000005</v>
      </c>
      <c r="F754" s="906">
        <v>30000</v>
      </c>
      <c r="G754" s="906"/>
      <c r="H754" s="906">
        <f t="shared" si="190"/>
        <v>1130712.5000000005</v>
      </c>
      <c r="I754" s="906">
        <f t="shared" si="191"/>
        <v>4402850.0000000019</v>
      </c>
      <c r="J754" s="906">
        <f t="shared" si="192"/>
        <v>120000</v>
      </c>
      <c r="K754" s="906">
        <f t="shared" si="193"/>
        <v>0</v>
      </c>
      <c r="L754" s="906">
        <f t="shared" si="194"/>
        <v>4522850.0000000019</v>
      </c>
    </row>
    <row r="755" spans="1:12" x14ac:dyDescent="0.45">
      <c r="A755" s="903"/>
      <c r="B755" s="903"/>
      <c r="C755" s="905" t="s">
        <v>115</v>
      </c>
      <c r="D755" s="906">
        <v>5</v>
      </c>
      <c r="E755" s="906">
        <v>1113242.4999999995</v>
      </c>
      <c r="F755" s="906">
        <v>30000</v>
      </c>
      <c r="G755" s="906"/>
      <c r="H755" s="906">
        <f t="shared" si="190"/>
        <v>1143242.4999999995</v>
      </c>
      <c r="I755" s="906">
        <f t="shared" si="191"/>
        <v>5566212.4999999981</v>
      </c>
      <c r="J755" s="906">
        <f t="shared" si="192"/>
        <v>150000</v>
      </c>
      <c r="K755" s="906">
        <f t="shared" si="193"/>
        <v>0</v>
      </c>
      <c r="L755" s="906">
        <f t="shared" si="194"/>
        <v>5716212.4999999981</v>
      </c>
    </row>
    <row r="756" spans="1:12" x14ac:dyDescent="0.45">
      <c r="A756" s="903"/>
      <c r="B756" s="903"/>
      <c r="C756" s="905" t="s">
        <v>118</v>
      </c>
      <c r="D756" s="906">
        <v>1</v>
      </c>
      <c r="E756" s="906">
        <v>1125772.5</v>
      </c>
      <c r="F756" s="906">
        <v>30000</v>
      </c>
      <c r="G756" s="906"/>
      <c r="H756" s="906">
        <f t="shared" si="190"/>
        <v>1155772.5</v>
      </c>
      <c r="I756" s="906">
        <f t="shared" si="191"/>
        <v>1125772.5</v>
      </c>
      <c r="J756" s="906">
        <f t="shared" si="192"/>
        <v>30000</v>
      </c>
      <c r="K756" s="906">
        <f t="shared" si="193"/>
        <v>0</v>
      </c>
      <c r="L756" s="906">
        <f t="shared" si="194"/>
        <v>1155772.5</v>
      </c>
    </row>
    <row r="757" spans="1:12" x14ac:dyDescent="0.45">
      <c r="A757" s="903"/>
      <c r="B757" s="903"/>
      <c r="C757" s="905" t="s">
        <v>551</v>
      </c>
      <c r="D757" s="906">
        <v>1</v>
      </c>
      <c r="E757" s="906">
        <v>1188422.4999999995</v>
      </c>
      <c r="F757" s="906">
        <v>30000</v>
      </c>
      <c r="G757" s="906"/>
      <c r="H757" s="906">
        <f t="shared" si="190"/>
        <v>1218422.4999999995</v>
      </c>
      <c r="I757" s="906">
        <f t="shared" si="191"/>
        <v>1188422.4999999995</v>
      </c>
      <c r="J757" s="906">
        <f t="shared" si="192"/>
        <v>30000</v>
      </c>
      <c r="K757" s="906">
        <f t="shared" si="193"/>
        <v>0</v>
      </c>
      <c r="L757" s="906">
        <f t="shared" si="194"/>
        <v>1218422.4999999995</v>
      </c>
    </row>
    <row r="758" spans="1:12" x14ac:dyDescent="0.45">
      <c r="A758" s="903"/>
      <c r="B758" s="903"/>
      <c r="C758" s="905" t="s">
        <v>607</v>
      </c>
      <c r="D758" s="906">
        <v>1</v>
      </c>
      <c r="E758" s="906">
        <v>1213482.5000000042</v>
      </c>
      <c r="F758" s="906">
        <v>30000</v>
      </c>
      <c r="G758" s="906"/>
      <c r="H758" s="906">
        <f t="shared" si="190"/>
        <v>1243482.5000000042</v>
      </c>
      <c r="I758" s="906">
        <f t="shared" si="191"/>
        <v>1213482.5000000042</v>
      </c>
      <c r="J758" s="906">
        <f t="shared" si="192"/>
        <v>30000</v>
      </c>
      <c r="K758" s="906">
        <f t="shared" si="193"/>
        <v>0</v>
      </c>
      <c r="L758" s="906">
        <f t="shared" si="194"/>
        <v>1243482.5000000042</v>
      </c>
    </row>
    <row r="759" spans="1:12" x14ac:dyDescent="0.45">
      <c r="A759" s="903"/>
      <c r="B759" s="903"/>
      <c r="C759" s="905" t="s">
        <v>124</v>
      </c>
      <c r="D759" s="906">
        <v>7</v>
      </c>
      <c r="E759" s="906">
        <v>1117059.9999999995</v>
      </c>
      <c r="F759" s="906">
        <v>30000</v>
      </c>
      <c r="G759" s="906"/>
      <c r="H759" s="906">
        <f t="shared" si="190"/>
        <v>1147059.9999999995</v>
      </c>
      <c r="I759" s="906">
        <f t="shared" si="191"/>
        <v>7819419.9999999963</v>
      </c>
      <c r="J759" s="906">
        <f t="shared" si="192"/>
        <v>210000</v>
      </c>
      <c r="K759" s="906">
        <f t="shared" si="193"/>
        <v>0</v>
      </c>
      <c r="L759" s="906">
        <f t="shared" si="194"/>
        <v>8029419.9999999963</v>
      </c>
    </row>
    <row r="760" spans="1:12" x14ac:dyDescent="0.45">
      <c r="A760" s="903"/>
      <c r="B760" s="903"/>
      <c r="C760" s="905" t="s">
        <v>297</v>
      </c>
      <c r="D760" s="906">
        <v>9</v>
      </c>
      <c r="E760" s="906">
        <v>1132333.7499999995</v>
      </c>
      <c r="F760" s="906">
        <v>30000</v>
      </c>
      <c r="G760" s="906"/>
      <c r="H760" s="906">
        <f t="shared" si="190"/>
        <v>1162333.7499999995</v>
      </c>
      <c r="I760" s="906">
        <f t="shared" si="191"/>
        <v>10191003.749999996</v>
      </c>
      <c r="J760" s="906">
        <f t="shared" si="192"/>
        <v>270000</v>
      </c>
      <c r="K760" s="906">
        <f t="shared" si="193"/>
        <v>0</v>
      </c>
      <c r="L760" s="906">
        <f t="shared" si="194"/>
        <v>10461003.749999996</v>
      </c>
    </row>
    <row r="761" spans="1:12" x14ac:dyDescent="0.45">
      <c r="A761" s="903"/>
      <c r="B761" s="903"/>
      <c r="C761" s="905" t="s">
        <v>448</v>
      </c>
      <c r="D761" s="906">
        <v>1</v>
      </c>
      <c r="E761" s="906">
        <v>1147607.4999999995</v>
      </c>
      <c r="F761" s="906">
        <v>30000</v>
      </c>
      <c r="G761" s="906"/>
      <c r="H761" s="906">
        <f t="shared" si="190"/>
        <v>1177607.4999999995</v>
      </c>
      <c r="I761" s="906">
        <f t="shared" si="191"/>
        <v>1147607.4999999995</v>
      </c>
      <c r="J761" s="906">
        <f t="shared" si="192"/>
        <v>30000</v>
      </c>
      <c r="K761" s="906">
        <f t="shared" si="193"/>
        <v>0</v>
      </c>
      <c r="L761" s="906">
        <f t="shared" si="194"/>
        <v>1177607.4999999995</v>
      </c>
    </row>
    <row r="762" spans="1:12" x14ac:dyDescent="0.45">
      <c r="A762" s="903"/>
      <c r="B762" s="903"/>
      <c r="C762" s="905" t="s">
        <v>401</v>
      </c>
      <c r="D762" s="906">
        <v>3</v>
      </c>
      <c r="E762" s="906">
        <v>1157666.25</v>
      </c>
      <c r="F762" s="906">
        <v>30000</v>
      </c>
      <c r="G762" s="906"/>
      <c r="H762" s="906">
        <f t="shared" si="190"/>
        <v>1187666.25</v>
      </c>
      <c r="I762" s="906">
        <f t="shared" si="191"/>
        <v>3472998.75</v>
      </c>
      <c r="J762" s="906">
        <f t="shared" si="192"/>
        <v>90000</v>
      </c>
      <c r="K762" s="906">
        <f t="shared" si="193"/>
        <v>0</v>
      </c>
      <c r="L762" s="906">
        <f t="shared" si="194"/>
        <v>3562998.75</v>
      </c>
    </row>
    <row r="763" spans="1:12" x14ac:dyDescent="0.45">
      <c r="A763" s="903"/>
      <c r="B763" s="903"/>
      <c r="C763" s="905" t="s">
        <v>133</v>
      </c>
      <c r="D763" s="906">
        <v>13</v>
      </c>
      <c r="E763" s="906">
        <v>1186546.2500000005</v>
      </c>
      <c r="F763" s="906">
        <v>30000</v>
      </c>
      <c r="G763" s="906"/>
      <c r="H763" s="906">
        <f t="shared" si="190"/>
        <v>1216546.2500000005</v>
      </c>
      <c r="I763" s="906">
        <f t="shared" si="191"/>
        <v>15425101.250000006</v>
      </c>
      <c r="J763" s="906">
        <f t="shared" si="192"/>
        <v>390000</v>
      </c>
      <c r="K763" s="906">
        <f t="shared" si="193"/>
        <v>0</v>
      </c>
      <c r="L763" s="906">
        <f t="shared" si="194"/>
        <v>15815101.250000006</v>
      </c>
    </row>
    <row r="764" spans="1:12" x14ac:dyDescent="0.45">
      <c r="A764" s="903"/>
      <c r="B764" s="903"/>
      <c r="C764" s="905" t="s">
        <v>134</v>
      </c>
      <c r="D764" s="906">
        <v>11</v>
      </c>
      <c r="E764" s="906">
        <v>1215425.0000000042</v>
      </c>
      <c r="F764" s="906">
        <v>30000</v>
      </c>
      <c r="G764" s="906"/>
      <c r="H764" s="906">
        <f t="shared" si="190"/>
        <v>1245425.0000000042</v>
      </c>
      <c r="I764" s="906">
        <f t="shared" si="191"/>
        <v>13369675.000000047</v>
      </c>
      <c r="J764" s="906">
        <f t="shared" si="192"/>
        <v>330000</v>
      </c>
      <c r="K764" s="906">
        <f t="shared" si="193"/>
        <v>0</v>
      </c>
      <c r="L764" s="906">
        <f t="shared" si="194"/>
        <v>13699675.000000047</v>
      </c>
    </row>
    <row r="765" spans="1:12" x14ac:dyDescent="0.45">
      <c r="A765" s="903"/>
      <c r="B765" s="903"/>
      <c r="C765" s="905" t="s">
        <v>136</v>
      </c>
      <c r="D765" s="906">
        <v>1</v>
      </c>
      <c r="E765" s="906">
        <v>1244303.7500000042</v>
      </c>
      <c r="F765" s="906">
        <v>30000</v>
      </c>
      <c r="G765" s="906"/>
      <c r="H765" s="906">
        <f t="shared" si="190"/>
        <v>1274303.7500000042</v>
      </c>
      <c r="I765" s="906">
        <f t="shared" si="191"/>
        <v>1244303.7500000042</v>
      </c>
      <c r="J765" s="906">
        <f t="shared" si="192"/>
        <v>30000</v>
      </c>
      <c r="K765" s="906">
        <f t="shared" si="193"/>
        <v>0</v>
      </c>
      <c r="L765" s="906">
        <f t="shared" si="194"/>
        <v>1274303.7500000042</v>
      </c>
    </row>
    <row r="766" spans="1:12" x14ac:dyDescent="0.45">
      <c r="A766" s="903"/>
      <c r="B766" s="903"/>
      <c r="C766" s="905" t="s">
        <v>139</v>
      </c>
      <c r="D766" s="906">
        <v>1</v>
      </c>
      <c r="E766" s="906">
        <v>1273182.5000000042</v>
      </c>
      <c r="F766" s="906">
        <v>30000</v>
      </c>
      <c r="G766" s="906"/>
      <c r="H766" s="906">
        <f t="shared" si="190"/>
        <v>1303182.5000000042</v>
      </c>
      <c r="I766" s="906">
        <f t="shared" si="191"/>
        <v>1273182.5000000042</v>
      </c>
      <c r="J766" s="906">
        <f t="shared" si="192"/>
        <v>30000</v>
      </c>
      <c r="K766" s="906">
        <f t="shared" si="193"/>
        <v>0</v>
      </c>
      <c r="L766" s="906">
        <f t="shared" si="194"/>
        <v>1303182.5000000042</v>
      </c>
    </row>
    <row r="767" spans="1:12" x14ac:dyDescent="0.45">
      <c r="A767" s="903"/>
      <c r="B767" s="903"/>
      <c r="C767" s="905" t="s">
        <v>298</v>
      </c>
      <c r="D767" s="906">
        <v>1</v>
      </c>
      <c r="E767" s="906">
        <v>1330940.0000000042</v>
      </c>
      <c r="F767" s="906">
        <v>30000</v>
      </c>
      <c r="G767" s="906"/>
      <c r="H767" s="906">
        <f t="shared" si="190"/>
        <v>1360940.0000000042</v>
      </c>
      <c r="I767" s="906">
        <f t="shared" si="191"/>
        <v>1330940.0000000042</v>
      </c>
      <c r="J767" s="906">
        <f t="shared" si="192"/>
        <v>30000</v>
      </c>
      <c r="K767" s="906">
        <f t="shared" si="193"/>
        <v>0</v>
      </c>
      <c r="L767" s="906">
        <f t="shared" si="194"/>
        <v>1360940.0000000042</v>
      </c>
    </row>
    <row r="768" spans="1:12" x14ac:dyDescent="0.45">
      <c r="A768" s="903"/>
      <c r="B768" s="903"/>
      <c r="C768" s="905" t="s">
        <v>535</v>
      </c>
      <c r="D768" s="906">
        <v>1</v>
      </c>
      <c r="E768" s="906">
        <v>1388698.7499999958</v>
      </c>
      <c r="F768" s="906">
        <v>30000</v>
      </c>
      <c r="G768" s="906"/>
      <c r="H768" s="906">
        <f t="shared" si="190"/>
        <v>1418698.7499999958</v>
      </c>
      <c r="I768" s="906">
        <f t="shared" si="191"/>
        <v>1388698.7499999958</v>
      </c>
      <c r="J768" s="906">
        <f t="shared" si="192"/>
        <v>30000</v>
      </c>
      <c r="K768" s="906">
        <f t="shared" si="193"/>
        <v>0</v>
      </c>
      <c r="L768" s="906">
        <f t="shared" si="194"/>
        <v>1418698.7499999958</v>
      </c>
    </row>
    <row r="769" spans="1:12" x14ac:dyDescent="0.45">
      <c r="A769" s="903"/>
      <c r="B769" s="903"/>
      <c r="C769" s="905" t="s">
        <v>212</v>
      </c>
      <c r="D769" s="906">
        <v>1</v>
      </c>
      <c r="E769" s="906">
        <v>1504213.7499999958</v>
      </c>
      <c r="F769" s="906">
        <v>30000</v>
      </c>
      <c r="G769" s="906"/>
      <c r="H769" s="906">
        <f t="shared" si="190"/>
        <v>1534213.7499999958</v>
      </c>
      <c r="I769" s="906">
        <f t="shared" si="191"/>
        <v>1504213.7499999958</v>
      </c>
      <c r="J769" s="906">
        <f t="shared" si="192"/>
        <v>30000</v>
      </c>
      <c r="K769" s="906">
        <f t="shared" si="193"/>
        <v>0</v>
      </c>
      <c r="L769" s="906">
        <f t="shared" si="194"/>
        <v>1534213.7499999958</v>
      </c>
    </row>
    <row r="770" spans="1:12" x14ac:dyDescent="0.45">
      <c r="A770" s="903"/>
      <c r="B770" s="903"/>
      <c r="C770" s="905" t="s">
        <v>147</v>
      </c>
      <c r="D770" s="906">
        <v>2</v>
      </c>
      <c r="E770" s="906">
        <v>1561971.2499999958</v>
      </c>
      <c r="F770" s="906">
        <v>30000</v>
      </c>
      <c r="G770" s="906"/>
      <c r="H770" s="906">
        <f t="shared" si="190"/>
        <v>1591971.2499999958</v>
      </c>
      <c r="I770" s="906">
        <f t="shared" si="191"/>
        <v>3123942.4999999916</v>
      </c>
      <c r="J770" s="906">
        <f t="shared" si="192"/>
        <v>60000</v>
      </c>
      <c r="K770" s="906">
        <f t="shared" si="193"/>
        <v>0</v>
      </c>
      <c r="L770" s="906">
        <f t="shared" si="194"/>
        <v>3183942.4999999916</v>
      </c>
    </row>
    <row r="771" spans="1:12" x14ac:dyDescent="0.45">
      <c r="A771" s="903"/>
      <c r="B771" s="903"/>
      <c r="C771" s="905" t="s">
        <v>553</v>
      </c>
      <c r="D771" s="906">
        <v>1</v>
      </c>
      <c r="E771" s="906">
        <v>1359276.2499999958</v>
      </c>
      <c r="F771" s="906">
        <v>30000</v>
      </c>
      <c r="G771" s="906"/>
      <c r="H771" s="906">
        <f t="shared" si="190"/>
        <v>1389276.2499999958</v>
      </c>
      <c r="I771" s="906">
        <f t="shared" si="191"/>
        <v>1359276.2499999958</v>
      </c>
      <c r="J771" s="906">
        <f t="shared" si="192"/>
        <v>30000</v>
      </c>
      <c r="K771" s="906">
        <f t="shared" si="193"/>
        <v>0</v>
      </c>
      <c r="L771" s="906">
        <f t="shared" si="194"/>
        <v>1389276.2499999958</v>
      </c>
    </row>
    <row r="772" spans="1:12" x14ac:dyDescent="0.45">
      <c r="A772" s="903"/>
      <c r="B772" s="903"/>
      <c r="C772" s="905" t="s">
        <v>149</v>
      </c>
      <c r="D772" s="906">
        <v>2</v>
      </c>
      <c r="E772" s="906">
        <v>1392755.0000000042</v>
      </c>
      <c r="F772" s="906">
        <v>30000</v>
      </c>
      <c r="G772" s="906"/>
      <c r="H772" s="906">
        <f t="shared" si="190"/>
        <v>1422755.0000000042</v>
      </c>
      <c r="I772" s="906">
        <f t="shared" si="191"/>
        <v>2785510.0000000084</v>
      </c>
      <c r="J772" s="906">
        <f t="shared" si="192"/>
        <v>60000</v>
      </c>
      <c r="K772" s="906">
        <f t="shared" si="193"/>
        <v>0</v>
      </c>
      <c r="L772" s="906">
        <f t="shared" si="194"/>
        <v>2845510.0000000084</v>
      </c>
    </row>
    <row r="773" spans="1:12" x14ac:dyDescent="0.45">
      <c r="A773" s="903"/>
      <c r="B773" s="903"/>
      <c r="C773" s="905" t="s">
        <v>299</v>
      </c>
      <c r="D773" s="906">
        <v>2</v>
      </c>
      <c r="E773" s="906">
        <v>1426235.0000000042</v>
      </c>
      <c r="F773" s="906">
        <v>30000</v>
      </c>
      <c r="G773" s="906"/>
      <c r="H773" s="906">
        <f t="shared" si="190"/>
        <v>1456235.0000000042</v>
      </c>
      <c r="I773" s="906">
        <f t="shared" si="191"/>
        <v>2852470.0000000084</v>
      </c>
      <c r="J773" s="906">
        <f t="shared" si="192"/>
        <v>60000</v>
      </c>
      <c r="K773" s="906">
        <f t="shared" si="193"/>
        <v>0</v>
      </c>
      <c r="L773" s="906">
        <f t="shared" si="194"/>
        <v>2912470.0000000084</v>
      </c>
    </row>
    <row r="774" spans="1:12" x14ac:dyDescent="0.45">
      <c r="A774" s="903"/>
      <c r="B774" s="903"/>
      <c r="C774" s="905" t="s">
        <v>151</v>
      </c>
      <c r="D774" s="906">
        <v>1</v>
      </c>
      <c r="E774" s="906">
        <v>1459715.0000000042</v>
      </c>
      <c r="F774" s="906">
        <v>30000</v>
      </c>
      <c r="G774" s="906"/>
      <c r="H774" s="906">
        <f t="shared" si="190"/>
        <v>1489715.0000000042</v>
      </c>
      <c r="I774" s="906">
        <f t="shared" si="191"/>
        <v>1459715.0000000042</v>
      </c>
      <c r="J774" s="906">
        <f t="shared" si="192"/>
        <v>30000</v>
      </c>
      <c r="K774" s="906">
        <f t="shared" si="193"/>
        <v>0</v>
      </c>
      <c r="L774" s="906">
        <f t="shared" si="194"/>
        <v>1489715.0000000042</v>
      </c>
    </row>
    <row r="775" spans="1:12" x14ac:dyDescent="0.45">
      <c r="A775" s="903"/>
      <c r="B775" s="903"/>
      <c r="C775" s="905" t="s">
        <v>213</v>
      </c>
      <c r="D775" s="906">
        <v>1</v>
      </c>
      <c r="E775" s="906">
        <v>1493195.0000000042</v>
      </c>
      <c r="F775" s="906">
        <v>30000</v>
      </c>
      <c r="G775" s="906"/>
      <c r="H775" s="906">
        <f t="shared" si="190"/>
        <v>1523195.0000000042</v>
      </c>
      <c r="I775" s="906">
        <f t="shared" si="191"/>
        <v>1493195.0000000042</v>
      </c>
      <c r="J775" s="906">
        <f t="shared" si="192"/>
        <v>30000</v>
      </c>
      <c r="K775" s="906">
        <f t="shared" si="193"/>
        <v>0</v>
      </c>
      <c r="L775" s="906">
        <f t="shared" si="194"/>
        <v>1523195.0000000042</v>
      </c>
    </row>
    <row r="776" spans="1:12" x14ac:dyDescent="0.45">
      <c r="A776" s="903"/>
      <c r="B776" s="903"/>
      <c r="C776" s="905" t="s">
        <v>243</v>
      </c>
      <c r="D776" s="906">
        <v>1</v>
      </c>
      <c r="E776" s="906">
        <v>1526675.0000000042</v>
      </c>
      <c r="F776" s="906">
        <v>30000</v>
      </c>
      <c r="G776" s="906"/>
      <c r="H776" s="906">
        <f t="shared" si="190"/>
        <v>1556675.0000000042</v>
      </c>
      <c r="I776" s="906">
        <f t="shared" si="191"/>
        <v>1526675.0000000042</v>
      </c>
      <c r="J776" s="906">
        <f t="shared" si="192"/>
        <v>30000</v>
      </c>
      <c r="K776" s="906">
        <f t="shared" si="193"/>
        <v>0</v>
      </c>
      <c r="L776" s="906">
        <f t="shared" si="194"/>
        <v>1556675.0000000042</v>
      </c>
    </row>
    <row r="777" spans="1:12" x14ac:dyDescent="0.45">
      <c r="A777" s="903"/>
      <c r="B777" s="903"/>
      <c r="C777" s="905" t="s">
        <v>300</v>
      </c>
      <c r="D777" s="906">
        <v>1</v>
      </c>
      <c r="E777" s="906">
        <v>1560155.0000000042</v>
      </c>
      <c r="F777" s="906">
        <v>30000</v>
      </c>
      <c r="G777" s="906"/>
      <c r="H777" s="906">
        <f t="shared" si="190"/>
        <v>1590155.0000000042</v>
      </c>
      <c r="I777" s="906">
        <f t="shared" si="191"/>
        <v>1560155.0000000042</v>
      </c>
      <c r="J777" s="906">
        <f t="shared" si="192"/>
        <v>30000</v>
      </c>
      <c r="K777" s="906">
        <f t="shared" si="193"/>
        <v>0</v>
      </c>
      <c r="L777" s="906">
        <f t="shared" si="194"/>
        <v>1590155.0000000042</v>
      </c>
    </row>
    <row r="778" spans="1:12" x14ac:dyDescent="0.45">
      <c r="A778" s="903"/>
      <c r="B778" s="903"/>
      <c r="C778" s="905" t="s">
        <v>152</v>
      </c>
      <c r="D778" s="906">
        <v>2</v>
      </c>
      <c r="E778" s="906">
        <v>1593635.0000000042</v>
      </c>
      <c r="F778" s="906">
        <v>30000</v>
      </c>
      <c r="G778" s="906"/>
      <c r="H778" s="906">
        <f t="shared" si="190"/>
        <v>1623635.0000000042</v>
      </c>
      <c r="I778" s="906">
        <f t="shared" si="191"/>
        <v>3187270.0000000084</v>
      </c>
      <c r="J778" s="906">
        <f t="shared" si="192"/>
        <v>60000</v>
      </c>
      <c r="K778" s="906">
        <f t="shared" si="193"/>
        <v>0</v>
      </c>
      <c r="L778" s="906">
        <f t="shared" si="194"/>
        <v>3247270.0000000084</v>
      </c>
    </row>
    <row r="779" spans="1:12" x14ac:dyDescent="0.45">
      <c r="A779" s="903"/>
      <c r="B779" s="903"/>
      <c r="C779" s="905" t="s">
        <v>244</v>
      </c>
      <c r="D779" s="906">
        <v>1</v>
      </c>
      <c r="E779" s="906">
        <v>1627115.0000000042</v>
      </c>
      <c r="F779" s="906">
        <v>30000</v>
      </c>
      <c r="G779" s="906"/>
      <c r="H779" s="906">
        <f t="shared" si="190"/>
        <v>1657115.0000000042</v>
      </c>
      <c r="I779" s="906">
        <f t="shared" si="191"/>
        <v>1627115.0000000042</v>
      </c>
      <c r="J779" s="906">
        <f t="shared" si="192"/>
        <v>30000</v>
      </c>
      <c r="K779" s="906">
        <f t="shared" si="193"/>
        <v>0</v>
      </c>
      <c r="L779" s="906">
        <f t="shared" si="194"/>
        <v>1657115.0000000042</v>
      </c>
    </row>
    <row r="780" spans="1:12" x14ac:dyDescent="0.45">
      <c r="A780" s="903"/>
      <c r="B780" s="903"/>
      <c r="C780" s="905" t="s">
        <v>155</v>
      </c>
      <c r="D780" s="906">
        <v>2</v>
      </c>
      <c r="E780" s="906">
        <v>1560755.0000000042</v>
      </c>
      <c r="F780" s="906">
        <v>30000</v>
      </c>
      <c r="G780" s="906"/>
      <c r="H780" s="906">
        <f t="shared" si="190"/>
        <v>1590755.0000000042</v>
      </c>
      <c r="I780" s="906">
        <f t="shared" si="191"/>
        <v>3121510.0000000084</v>
      </c>
      <c r="J780" s="906">
        <f t="shared" si="192"/>
        <v>60000</v>
      </c>
      <c r="K780" s="906">
        <f t="shared" si="193"/>
        <v>0</v>
      </c>
      <c r="L780" s="906">
        <f t="shared" si="194"/>
        <v>3181510.0000000084</v>
      </c>
    </row>
    <row r="781" spans="1:12" x14ac:dyDescent="0.45">
      <c r="A781" s="903"/>
      <c r="B781" s="903"/>
      <c r="C781" s="905" t="s">
        <v>157</v>
      </c>
      <c r="D781" s="906">
        <v>6</v>
      </c>
      <c r="E781" s="906">
        <v>1600284.9999999958</v>
      </c>
      <c r="F781" s="906">
        <v>30000</v>
      </c>
      <c r="G781" s="906"/>
      <c r="H781" s="906">
        <f t="shared" si="190"/>
        <v>1630284.9999999958</v>
      </c>
      <c r="I781" s="906">
        <f t="shared" si="191"/>
        <v>9601709.9999999739</v>
      </c>
      <c r="J781" s="906">
        <f t="shared" si="192"/>
        <v>180000</v>
      </c>
      <c r="K781" s="906">
        <f t="shared" si="193"/>
        <v>0</v>
      </c>
      <c r="L781" s="906">
        <f t="shared" si="194"/>
        <v>9781709.9999999739</v>
      </c>
    </row>
    <row r="782" spans="1:12" x14ac:dyDescent="0.45">
      <c r="A782" s="903"/>
      <c r="B782" s="903"/>
      <c r="C782" s="905" t="s">
        <v>302</v>
      </c>
      <c r="D782" s="906">
        <v>5</v>
      </c>
      <c r="E782" s="906">
        <v>1639813.7499999958</v>
      </c>
      <c r="F782" s="906">
        <v>30000</v>
      </c>
      <c r="G782" s="906"/>
      <c r="H782" s="906">
        <f t="shared" si="190"/>
        <v>1669813.7499999958</v>
      </c>
      <c r="I782" s="906">
        <f t="shared" si="191"/>
        <v>8199068.7499999795</v>
      </c>
      <c r="J782" s="906">
        <f t="shared" si="192"/>
        <v>150000</v>
      </c>
      <c r="K782" s="906">
        <f t="shared" si="193"/>
        <v>0</v>
      </c>
      <c r="L782" s="906">
        <f t="shared" si="194"/>
        <v>8349068.7499999795</v>
      </c>
    </row>
    <row r="783" spans="1:12" x14ac:dyDescent="0.45">
      <c r="A783" s="903"/>
      <c r="B783" s="903"/>
      <c r="C783" s="905" t="s">
        <v>159</v>
      </c>
      <c r="D783" s="906">
        <v>1</v>
      </c>
      <c r="E783" s="906">
        <v>1679343.75</v>
      </c>
      <c r="F783" s="906">
        <v>30000</v>
      </c>
      <c r="G783" s="906"/>
      <c r="H783" s="906">
        <f t="shared" si="190"/>
        <v>1709343.75</v>
      </c>
      <c r="I783" s="906">
        <f t="shared" si="191"/>
        <v>1679343.75</v>
      </c>
      <c r="J783" s="906">
        <f t="shared" si="192"/>
        <v>30000</v>
      </c>
      <c r="K783" s="906">
        <f t="shared" si="193"/>
        <v>0</v>
      </c>
      <c r="L783" s="906">
        <f t="shared" si="194"/>
        <v>1709343.75</v>
      </c>
    </row>
    <row r="784" spans="1:12" x14ac:dyDescent="0.45">
      <c r="A784" s="903"/>
      <c r="B784" s="903"/>
      <c r="C784" s="905" t="s">
        <v>335</v>
      </c>
      <c r="D784" s="906">
        <v>2</v>
      </c>
      <c r="E784" s="906">
        <v>1797932.4999999958</v>
      </c>
      <c r="F784" s="906">
        <v>30000</v>
      </c>
      <c r="G784" s="906"/>
      <c r="H784" s="906">
        <f t="shared" si="190"/>
        <v>1827932.4999999958</v>
      </c>
      <c r="I784" s="906">
        <f t="shared" si="191"/>
        <v>3595864.9999999916</v>
      </c>
      <c r="J784" s="906">
        <f t="shared" si="192"/>
        <v>60000</v>
      </c>
      <c r="K784" s="906">
        <f t="shared" si="193"/>
        <v>0</v>
      </c>
      <c r="L784" s="906">
        <f t="shared" si="194"/>
        <v>3655864.9999999916</v>
      </c>
    </row>
    <row r="785" spans="1:12" x14ac:dyDescent="0.45">
      <c r="A785" s="903"/>
      <c r="B785" s="903"/>
      <c r="C785" s="905" t="s">
        <v>1088</v>
      </c>
      <c r="D785" s="906">
        <v>1</v>
      </c>
      <c r="E785" s="906">
        <v>1995578.7500000042</v>
      </c>
      <c r="F785" s="906">
        <v>30000</v>
      </c>
      <c r="G785" s="906"/>
      <c r="H785" s="906">
        <f t="shared" si="190"/>
        <v>2025578.7500000042</v>
      </c>
      <c r="I785" s="906">
        <f t="shared" si="191"/>
        <v>1995578.7500000042</v>
      </c>
      <c r="J785" s="906">
        <f t="shared" si="192"/>
        <v>30000</v>
      </c>
      <c r="K785" s="906">
        <f t="shared" si="193"/>
        <v>0</v>
      </c>
      <c r="L785" s="906">
        <f t="shared" si="194"/>
        <v>2025578.7500000042</v>
      </c>
    </row>
    <row r="786" spans="1:12" x14ac:dyDescent="0.45">
      <c r="A786" s="903"/>
      <c r="B786" s="903"/>
      <c r="C786" s="905" t="s">
        <v>336</v>
      </c>
      <c r="D786" s="906">
        <v>7</v>
      </c>
      <c r="E786" s="906">
        <v>1686041.25</v>
      </c>
      <c r="F786" s="906">
        <v>30000</v>
      </c>
      <c r="G786" s="906"/>
      <c r="H786" s="906">
        <f t="shared" si="190"/>
        <v>1716041.25</v>
      </c>
      <c r="I786" s="906">
        <f t="shared" si="191"/>
        <v>11802288.75</v>
      </c>
      <c r="J786" s="906">
        <f t="shared" si="192"/>
        <v>210000</v>
      </c>
      <c r="K786" s="906">
        <f t="shared" si="193"/>
        <v>0</v>
      </c>
      <c r="L786" s="906">
        <f t="shared" si="194"/>
        <v>12012288.75</v>
      </c>
    </row>
    <row r="787" spans="1:12" x14ac:dyDescent="0.45">
      <c r="A787" s="903"/>
      <c r="B787" s="903"/>
      <c r="C787" s="905" t="s">
        <v>165</v>
      </c>
      <c r="D787" s="906">
        <v>9</v>
      </c>
      <c r="E787" s="906">
        <v>1728414.9999999958</v>
      </c>
      <c r="F787" s="906">
        <v>30000</v>
      </c>
      <c r="G787" s="906"/>
      <c r="H787" s="906">
        <f t="shared" si="190"/>
        <v>1758414.9999999958</v>
      </c>
      <c r="I787" s="906">
        <f t="shared" si="191"/>
        <v>15555734.999999963</v>
      </c>
      <c r="J787" s="906">
        <f t="shared" si="192"/>
        <v>270000</v>
      </c>
      <c r="K787" s="906">
        <f t="shared" si="193"/>
        <v>0</v>
      </c>
      <c r="L787" s="906">
        <f t="shared" si="194"/>
        <v>15825734.999999963</v>
      </c>
    </row>
    <row r="788" spans="1:12" x14ac:dyDescent="0.45">
      <c r="A788" s="903"/>
      <c r="B788" s="903"/>
      <c r="C788" s="905" t="s">
        <v>166</v>
      </c>
      <c r="D788" s="906">
        <v>5</v>
      </c>
      <c r="E788" s="906">
        <v>1770788.7500000042</v>
      </c>
      <c r="F788" s="906">
        <v>30000</v>
      </c>
      <c r="G788" s="906"/>
      <c r="H788" s="906">
        <f t="shared" si="190"/>
        <v>1800788.7500000042</v>
      </c>
      <c r="I788" s="906">
        <f t="shared" si="191"/>
        <v>8853943.7500000205</v>
      </c>
      <c r="J788" s="906">
        <f t="shared" si="192"/>
        <v>150000</v>
      </c>
      <c r="K788" s="906">
        <f t="shared" si="193"/>
        <v>0</v>
      </c>
      <c r="L788" s="906">
        <f t="shared" si="194"/>
        <v>9003943.7500000205</v>
      </c>
    </row>
    <row r="789" spans="1:12" x14ac:dyDescent="0.45">
      <c r="A789" s="903"/>
      <c r="B789" s="903"/>
      <c r="C789" s="905" t="s">
        <v>167</v>
      </c>
      <c r="D789" s="906">
        <v>1</v>
      </c>
      <c r="E789" s="906">
        <v>1813162.5</v>
      </c>
      <c r="F789" s="906">
        <v>30000</v>
      </c>
      <c r="G789" s="906"/>
      <c r="H789" s="906">
        <f t="shared" si="190"/>
        <v>1843162.5</v>
      </c>
      <c r="I789" s="906">
        <f t="shared" si="191"/>
        <v>1813162.5</v>
      </c>
      <c r="J789" s="906">
        <f t="shared" si="192"/>
        <v>30000</v>
      </c>
      <c r="K789" s="906">
        <f t="shared" si="193"/>
        <v>0</v>
      </c>
      <c r="L789" s="906">
        <f t="shared" si="194"/>
        <v>1843162.5</v>
      </c>
    </row>
    <row r="790" spans="1:12" x14ac:dyDescent="0.45">
      <c r="A790" s="903"/>
      <c r="B790" s="903"/>
      <c r="C790" s="905" t="s">
        <v>169</v>
      </c>
      <c r="D790" s="906">
        <v>1</v>
      </c>
      <c r="E790" s="906">
        <v>1855535.0000000042</v>
      </c>
      <c r="F790" s="906">
        <v>30000</v>
      </c>
      <c r="G790" s="906"/>
      <c r="H790" s="906">
        <f t="shared" si="190"/>
        <v>1885535.0000000042</v>
      </c>
      <c r="I790" s="906">
        <f t="shared" si="191"/>
        <v>1855535.0000000042</v>
      </c>
      <c r="J790" s="906">
        <f t="shared" si="192"/>
        <v>30000</v>
      </c>
      <c r="K790" s="906">
        <f t="shared" si="193"/>
        <v>0</v>
      </c>
      <c r="L790" s="906">
        <f t="shared" si="194"/>
        <v>1885535.0000000042</v>
      </c>
    </row>
    <row r="791" spans="1:12" x14ac:dyDescent="0.45">
      <c r="A791" s="903"/>
      <c r="B791" s="903"/>
      <c r="C791" s="905" t="s">
        <v>170</v>
      </c>
      <c r="D791" s="906">
        <v>1</v>
      </c>
      <c r="E791" s="906">
        <v>1897908.75</v>
      </c>
      <c r="F791" s="906">
        <v>30000</v>
      </c>
      <c r="G791" s="906"/>
      <c r="H791" s="906">
        <f t="shared" si="190"/>
        <v>1927908.75</v>
      </c>
      <c r="I791" s="906">
        <f t="shared" si="191"/>
        <v>1897908.75</v>
      </c>
      <c r="J791" s="906">
        <f t="shared" si="192"/>
        <v>30000</v>
      </c>
      <c r="K791" s="906">
        <f t="shared" si="193"/>
        <v>0</v>
      </c>
      <c r="L791" s="906">
        <f t="shared" si="194"/>
        <v>1927908.75</v>
      </c>
    </row>
    <row r="792" spans="1:12" x14ac:dyDescent="0.45">
      <c r="A792" s="903"/>
      <c r="B792" s="903"/>
      <c r="C792" s="905" t="s">
        <v>172</v>
      </c>
      <c r="D792" s="906">
        <v>2</v>
      </c>
      <c r="E792" s="906">
        <v>1940282.4999999958</v>
      </c>
      <c r="F792" s="906">
        <v>30000</v>
      </c>
      <c r="G792" s="906"/>
      <c r="H792" s="906">
        <f t="shared" si="190"/>
        <v>1970282.4999999958</v>
      </c>
      <c r="I792" s="906">
        <f t="shared" si="191"/>
        <v>3880564.9999999916</v>
      </c>
      <c r="J792" s="906">
        <f t="shared" si="192"/>
        <v>60000</v>
      </c>
      <c r="K792" s="906">
        <f t="shared" si="193"/>
        <v>0</v>
      </c>
      <c r="L792" s="906">
        <f t="shared" si="194"/>
        <v>3940564.9999999916</v>
      </c>
    </row>
    <row r="793" spans="1:12" x14ac:dyDescent="0.45">
      <c r="A793" s="903"/>
      <c r="B793" s="903"/>
      <c r="C793" s="905" t="s">
        <v>404</v>
      </c>
      <c r="D793" s="906">
        <v>1</v>
      </c>
      <c r="E793" s="906">
        <v>1887152.4999999958</v>
      </c>
      <c r="F793" s="906">
        <v>30000</v>
      </c>
      <c r="G793" s="906"/>
      <c r="H793" s="906">
        <f t="shared" si="190"/>
        <v>1917152.4999999958</v>
      </c>
      <c r="I793" s="906">
        <f t="shared" si="191"/>
        <v>1887152.4999999958</v>
      </c>
      <c r="J793" s="906">
        <f t="shared" si="192"/>
        <v>30000</v>
      </c>
      <c r="K793" s="906">
        <f t="shared" si="193"/>
        <v>0</v>
      </c>
      <c r="L793" s="906">
        <f t="shared" si="194"/>
        <v>1917152.4999999958</v>
      </c>
    </row>
    <row r="794" spans="1:12" x14ac:dyDescent="0.45">
      <c r="A794" s="903"/>
      <c r="B794" s="903"/>
      <c r="C794" s="905" t="s">
        <v>175</v>
      </c>
      <c r="D794" s="906">
        <v>1</v>
      </c>
      <c r="E794" s="906">
        <v>2018604.9999999958</v>
      </c>
      <c r="F794" s="906">
        <v>30000</v>
      </c>
      <c r="G794" s="906"/>
      <c r="H794" s="906">
        <f t="shared" si="190"/>
        <v>2048604.9999999958</v>
      </c>
      <c r="I794" s="906">
        <f t="shared" si="191"/>
        <v>2018604.9999999958</v>
      </c>
      <c r="J794" s="906">
        <f t="shared" si="192"/>
        <v>30000</v>
      </c>
      <c r="K794" s="906">
        <f t="shared" si="193"/>
        <v>0</v>
      </c>
      <c r="L794" s="906">
        <f t="shared" si="194"/>
        <v>2048604.9999999958</v>
      </c>
    </row>
    <row r="795" spans="1:12" x14ac:dyDescent="0.45">
      <c r="A795" s="903"/>
      <c r="B795" s="903"/>
      <c r="C795" s="905" t="s">
        <v>176</v>
      </c>
      <c r="D795" s="906">
        <v>2</v>
      </c>
      <c r="E795" s="906">
        <v>2084331.2499999958</v>
      </c>
      <c r="F795" s="906">
        <v>30000</v>
      </c>
      <c r="G795" s="906"/>
      <c r="H795" s="906">
        <f t="shared" si="190"/>
        <v>2114331.2499999958</v>
      </c>
      <c r="I795" s="906">
        <f t="shared" si="191"/>
        <v>4168662.4999999916</v>
      </c>
      <c r="J795" s="906">
        <f t="shared" si="192"/>
        <v>60000</v>
      </c>
      <c r="K795" s="906">
        <f t="shared" si="193"/>
        <v>0</v>
      </c>
      <c r="L795" s="906">
        <f t="shared" si="194"/>
        <v>4228662.4999999916</v>
      </c>
    </row>
    <row r="796" spans="1:12" x14ac:dyDescent="0.45">
      <c r="A796" s="903"/>
      <c r="B796" s="903"/>
      <c r="C796" s="905" t="s">
        <v>178</v>
      </c>
      <c r="D796" s="906">
        <v>2</v>
      </c>
      <c r="E796" s="906">
        <v>2150057.4999999958</v>
      </c>
      <c r="F796" s="906">
        <v>30000</v>
      </c>
      <c r="G796" s="906"/>
      <c r="H796" s="906">
        <f t="shared" si="190"/>
        <v>2180057.4999999958</v>
      </c>
      <c r="I796" s="906">
        <f t="shared" si="191"/>
        <v>4300114.9999999916</v>
      </c>
      <c r="J796" s="906">
        <f t="shared" si="192"/>
        <v>60000</v>
      </c>
      <c r="K796" s="906">
        <f t="shared" si="193"/>
        <v>0</v>
      </c>
      <c r="L796" s="906">
        <f t="shared" si="194"/>
        <v>4360114.9999999916</v>
      </c>
    </row>
    <row r="797" spans="1:12" x14ac:dyDescent="0.45">
      <c r="A797" s="903"/>
      <c r="B797" s="903"/>
      <c r="C797" s="905" t="s">
        <v>180</v>
      </c>
      <c r="D797" s="906">
        <v>1</v>
      </c>
      <c r="E797" s="906">
        <v>2281509.9999999958</v>
      </c>
      <c r="F797" s="906">
        <v>30000</v>
      </c>
      <c r="G797" s="906"/>
      <c r="H797" s="906">
        <f t="shared" si="190"/>
        <v>2311509.9999999958</v>
      </c>
      <c r="I797" s="906">
        <f t="shared" si="191"/>
        <v>2281509.9999999958</v>
      </c>
      <c r="J797" s="906">
        <f t="shared" si="192"/>
        <v>30000</v>
      </c>
      <c r="K797" s="906">
        <f t="shared" si="193"/>
        <v>0</v>
      </c>
      <c r="L797" s="906">
        <f t="shared" si="194"/>
        <v>2311509.9999999958</v>
      </c>
    </row>
    <row r="798" spans="1:12" x14ac:dyDescent="0.45">
      <c r="A798" s="903"/>
      <c r="B798" s="903"/>
      <c r="C798" s="905" t="s">
        <v>338</v>
      </c>
      <c r="D798" s="906">
        <v>1</v>
      </c>
      <c r="E798" s="906">
        <v>2412962.4999999958</v>
      </c>
      <c r="F798" s="906">
        <v>30000</v>
      </c>
      <c r="G798" s="906"/>
      <c r="H798" s="906">
        <f t="shared" si="190"/>
        <v>2442962.4999999958</v>
      </c>
      <c r="I798" s="906">
        <f t="shared" si="191"/>
        <v>2412962.4999999958</v>
      </c>
      <c r="J798" s="906">
        <f t="shared" si="192"/>
        <v>30000</v>
      </c>
      <c r="K798" s="906">
        <f t="shared" si="193"/>
        <v>0</v>
      </c>
      <c r="L798" s="906">
        <f t="shared" si="194"/>
        <v>2442962.4999999958</v>
      </c>
    </row>
    <row r="799" spans="1:12" x14ac:dyDescent="0.45">
      <c r="A799" s="903"/>
      <c r="B799" s="903"/>
      <c r="C799" s="905" t="s">
        <v>247</v>
      </c>
      <c r="D799" s="906">
        <v>1</v>
      </c>
      <c r="E799" s="906">
        <v>2478688.7499999958</v>
      </c>
      <c r="F799" s="906">
        <v>30000</v>
      </c>
      <c r="G799" s="906"/>
      <c r="H799" s="906">
        <f t="shared" si="190"/>
        <v>2508688.7499999958</v>
      </c>
      <c r="I799" s="906">
        <f t="shared" si="191"/>
        <v>2478688.7499999958</v>
      </c>
      <c r="J799" s="906">
        <f t="shared" si="192"/>
        <v>30000</v>
      </c>
      <c r="K799" s="906">
        <f t="shared" si="193"/>
        <v>0</v>
      </c>
      <c r="L799" s="906">
        <f t="shared" si="194"/>
        <v>2508688.7499999958</v>
      </c>
    </row>
    <row r="800" spans="1:12" x14ac:dyDescent="0.45">
      <c r="A800" s="903"/>
      <c r="B800" s="903"/>
      <c r="C800" s="905" t="s">
        <v>183</v>
      </c>
      <c r="D800" s="906">
        <v>1</v>
      </c>
      <c r="E800" s="906">
        <v>2271097.5</v>
      </c>
      <c r="F800" s="906">
        <v>30000</v>
      </c>
      <c r="G800" s="906"/>
      <c r="H800" s="906">
        <f t="shared" si="190"/>
        <v>2301097.5</v>
      </c>
      <c r="I800" s="906">
        <f t="shared" si="191"/>
        <v>2271097.5</v>
      </c>
      <c r="J800" s="906">
        <f t="shared" si="192"/>
        <v>30000</v>
      </c>
      <c r="K800" s="906">
        <f t="shared" si="193"/>
        <v>0</v>
      </c>
      <c r="L800" s="906">
        <f t="shared" si="194"/>
        <v>2301097.5</v>
      </c>
    </row>
    <row r="801" spans="1:12" x14ac:dyDescent="0.45">
      <c r="A801" s="903"/>
      <c r="B801" s="903"/>
      <c r="C801" s="905" t="s">
        <v>185</v>
      </c>
      <c r="D801" s="906">
        <v>1</v>
      </c>
      <c r="E801" s="906">
        <v>2340585</v>
      </c>
      <c r="F801" s="906">
        <v>30000</v>
      </c>
      <c r="G801" s="906"/>
      <c r="H801" s="906">
        <f t="shared" si="190"/>
        <v>2370585</v>
      </c>
      <c r="I801" s="906">
        <f t="shared" si="191"/>
        <v>2340585</v>
      </c>
      <c r="J801" s="906">
        <f t="shared" si="192"/>
        <v>30000</v>
      </c>
      <c r="K801" s="906">
        <f t="shared" si="193"/>
        <v>0</v>
      </c>
      <c r="L801" s="906">
        <f t="shared" si="194"/>
        <v>2370585</v>
      </c>
    </row>
    <row r="802" spans="1:12" x14ac:dyDescent="0.45">
      <c r="A802" s="903"/>
      <c r="B802" s="903"/>
      <c r="C802" s="905" t="s">
        <v>320</v>
      </c>
      <c r="D802" s="906">
        <v>1</v>
      </c>
      <c r="E802" s="906">
        <v>2410071.2499999958</v>
      </c>
      <c r="F802" s="906">
        <v>30000</v>
      </c>
      <c r="G802" s="906"/>
      <c r="H802" s="906">
        <f t="shared" si="190"/>
        <v>2440071.2499999958</v>
      </c>
      <c r="I802" s="906">
        <f t="shared" si="191"/>
        <v>2410071.2499999958</v>
      </c>
      <c r="J802" s="906">
        <f t="shared" si="192"/>
        <v>30000</v>
      </c>
      <c r="K802" s="906">
        <f t="shared" si="193"/>
        <v>0</v>
      </c>
      <c r="L802" s="906">
        <f t="shared" si="194"/>
        <v>2440071.2499999958</v>
      </c>
    </row>
    <row r="803" spans="1:12" x14ac:dyDescent="0.45">
      <c r="A803" s="903"/>
      <c r="B803" s="903"/>
      <c r="C803" s="905" t="s">
        <v>187</v>
      </c>
      <c r="D803" s="906">
        <v>1</v>
      </c>
      <c r="E803" s="906">
        <v>2549045.0000000042</v>
      </c>
      <c r="F803" s="906">
        <v>30000</v>
      </c>
      <c r="G803" s="906"/>
      <c r="H803" s="906">
        <f t="shared" si="190"/>
        <v>2579045.0000000042</v>
      </c>
      <c r="I803" s="906">
        <f t="shared" si="191"/>
        <v>2549045.0000000042</v>
      </c>
      <c r="J803" s="906">
        <f t="shared" si="192"/>
        <v>30000</v>
      </c>
      <c r="K803" s="906">
        <f t="shared" si="193"/>
        <v>0</v>
      </c>
      <c r="L803" s="906">
        <f t="shared" si="194"/>
        <v>2579045.0000000042</v>
      </c>
    </row>
    <row r="804" spans="1:12" x14ac:dyDescent="0.45">
      <c r="A804" s="903"/>
      <c r="B804" s="903"/>
      <c r="C804" s="905" t="s">
        <v>341</v>
      </c>
      <c r="D804" s="906">
        <v>1</v>
      </c>
      <c r="E804" s="906">
        <v>2618532.5000000042</v>
      </c>
      <c r="F804" s="906">
        <v>30000</v>
      </c>
      <c r="G804" s="906"/>
      <c r="H804" s="906">
        <f t="shared" si="190"/>
        <v>2648532.5000000042</v>
      </c>
      <c r="I804" s="906">
        <f t="shared" si="191"/>
        <v>2618532.5000000042</v>
      </c>
      <c r="J804" s="906">
        <f t="shared" si="192"/>
        <v>30000</v>
      </c>
      <c r="K804" s="906">
        <f t="shared" si="193"/>
        <v>0</v>
      </c>
      <c r="L804" s="906">
        <f t="shared" si="194"/>
        <v>2648532.5000000042</v>
      </c>
    </row>
    <row r="805" spans="1:12" x14ac:dyDescent="0.45">
      <c r="A805" s="903"/>
      <c r="B805" s="903"/>
      <c r="C805" s="905" t="s">
        <v>345</v>
      </c>
      <c r="D805" s="906">
        <v>1</v>
      </c>
      <c r="E805" s="906">
        <v>2538162.5000000042</v>
      </c>
      <c r="F805" s="906">
        <v>30000</v>
      </c>
      <c r="G805" s="906"/>
      <c r="H805" s="906">
        <f t="shared" si="190"/>
        <v>2568162.5000000042</v>
      </c>
      <c r="I805" s="906">
        <f t="shared" si="191"/>
        <v>2538162.5000000042</v>
      </c>
      <c r="J805" s="906">
        <f t="shared" si="192"/>
        <v>30000</v>
      </c>
      <c r="K805" s="906">
        <f t="shared" si="193"/>
        <v>0</v>
      </c>
      <c r="L805" s="906">
        <f t="shared" si="194"/>
        <v>2568162.5000000042</v>
      </c>
    </row>
    <row r="806" spans="1:12" x14ac:dyDescent="0.45">
      <c r="A806" s="903"/>
      <c r="B806" s="903"/>
      <c r="C806" s="905" t="s">
        <v>191</v>
      </c>
      <c r="D806" s="906">
        <v>1</v>
      </c>
      <c r="E806" s="906">
        <v>2837387.4999999958</v>
      </c>
      <c r="F806" s="906">
        <v>30000</v>
      </c>
      <c r="G806" s="906"/>
      <c r="H806" s="906">
        <f t="shared" si="190"/>
        <v>2867387.4999999958</v>
      </c>
      <c r="I806" s="906">
        <f t="shared" si="191"/>
        <v>2837387.4999999958</v>
      </c>
      <c r="J806" s="906">
        <f t="shared" si="192"/>
        <v>30000</v>
      </c>
      <c r="K806" s="906">
        <f t="shared" si="193"/>
        <v>0</v>
      </c>
      <c r="L806" s="906">
        <f t="shared" si="194"/>
        <v>2867387.4999999958</v>
      </c>
    </row>
    <row r="807" spans="1:12" x14ac:dyDescent="0.45">
      <c r="A807" s="903"/>
      <c r="B807" s="903"/>
      <c r="C807" s="905" t="s">
        <v>304</v>
      </c>
      <c r="D807" s="906">
        <v>3</v>
      </c>
      <c r="E807" s="906">
        <v>2987000.0000000042</v>
      </c>
      <c r="F807" s="906">
        <v>30000</v>
      </c>
      <c r="G807" s="906"/>
      <c r="H807" s="906">
        <f t="shared" ref="H807:H814" si="195">SUM(E807:G807)</f>
        <v>3017000.0000000042</v>
      </c>
      <c r="I807" s="906">
        <f t="shared" ref="I807:I814" si="196">D807*E807</f>
        <v>8961000.000000013</v>
      </c>
      <c r="J807" s="906">
        <f t="shared" ref="J807:J814" si="197">D807*F807</f>
        <v>90000</v>
      </c>
      <c r="K807" s="906">
        <f t="shared" ref="K807:K814" si="198">D807*G807</f>
        <v>0</v>
      </c>
      <c r="L807" s="906">
        <f t="shared" ref="L807:L814" si="199">D807*H807</f>
        <v>9051000.000000013</v>
      </c>
    </row>
    <row r="808" spans="1:12" x14ac:dyDescent="0.45">
      <c r="A808" s="903"/>
      <c r="B808" s="903"/>
      <c r="C808" s="902" t="s">
        <v>321</v>
      </c>
      <c r="D808" s="906">
        <v>1</v>
      </c>
      <c r="E808" s="906">
        <v>2998646.25</v>
      </c>
      <c r="F808" s="906">
        <v>30000</v>
      </c>
      <c r="G808" s="906"/>
      <c r="H808" s="906">
        <f t="shared" si="195"/>
        <v>3028646.25</v>
      </c>
      <c r="I808" s="906">
        <f t="shared" si="196"/>
        <v>2998646.25</v>
      </c>
      <c r="J808" s="906">
        <f t="shared" si="197"/>
        <v>30000</v>
      </c>
      <c r="K808" s="906">
        <f t="shared" si="198"/>
        <v>0</v>
      </c>
      <c r="L808" s="906">
        <f t="shared" si="199"/>
        <v>3028646.25</v>
      </c>
    </row>
    <row r="809" spans="1:12" x14ac:dyDescent="0.45">
      <c r="A809" s="903"/>
      <c r="B809" s="903"/>
      <c r="C809" s="902" t="s">
        <v>307</v>
      </c>
      <c r="D809" s="906">
        <v>1</v>
      </c>
      <c r="E809" s="906">
        <v>3206882.4999999963</v>
      </c>
      <c r="F809" s="906">
        <v>30000</v>
      </c>
      <c r="G809" s="906"/>
      <c r="H809" s="906">
        <f t="shared" si="195"/>
        <v>3236882.4999999963</v>
      </c>
      <c r="I809" s="906">
        <f t="shared" si="196"/>
        <v>3206882.4999999963</v>
      </c>
      <c r="J809" s="906">
        <f t="shared" si="197"/>
        <v>30000</v>
      </c>
      <c r="K809" s="906">
        <f t="shared" si="198"/>
        <v>0</v>
      </c>
      <c r="L809" s="906">
        <f t="shared" si="199"/>
        <v>3236882.4999999963</v>
      </c>
    </row>
    <row r="810" spans="1:12" x14ac:dyDescent="0.45">
      <c r="A810" s="903"/>
      <c r="B810" s="903"/>
      <c r="C810" s="902" t="s">
        <v>193</v>
      </c>
      <c r="D810" s="906">
        <v>3</v>
      </c>
      <c r="E810" s="906">
        <v>3311001.2499999963</v>
      </c>
      <c r="F810" s="906">
        <v>30000</v>
      </c>
      <c r="G810" s="906"/>
      <c r="H810" s="906">
        <f t="shared" si="195"/>
        <v>3341001.2499999963</v>
      </c>
      <c r="I810" s="906">
        <f t="shared" si="196"/>
        <v>9933003.7499999888</v>
      </c>
      <c r="J810" s="906">
        <f t="shared" si="197"/>
        <v>90000</v>
      </c>
      <c r="K810" s="906">
        <f t="shared" si="198"/>
        <v>0</v>
      </c>
      <c r="L810" s="906">
        <f t="shared" si="199"/>
        <v>10023003.749999989</v>
      </c>
    </row>
    <row r="811" spans="1:12" x14ac:dyDescent="0.45">
      <c r="A811" s="903"/>
      <c r="B811" s="903"/>
      <c r="C811" s="902" t="s">
        <v>347</v>
      </c>
      <c r="D811" s="906">
        <v>2</v>
      </c>
      <c r="E811" s="906">
        <v>3616821.2499999963</v>
      </c>
      <c r="F811" s="906">
        <v>30000</v>
      </c>
      <c r="G811" s="906"/>
      <c r="H811" s="906">
        <f t="shared" si="195"/>
        <v>3646821.2499999963</v>
      </c>
      <c r="I811" s="906">
        <f t="shared" si="196"/>
        <v>7233642.4999999925</v>
      </c>
      <c r="J811" s="906">
        <f t="shared" si="197"/>
        <v>60000</v>
      </c>
      <c r="K811" s="906">
        <f t="shared" si="198"/>
        <v>0</v>
      </c>
      <c r="L811" s="906">
        <f t="shared" si="199"/>
        <v>7293642.4999999925</v>
      </c>
    </row>
    <row r="812" spans="1:12" x14ac:dyDescent="0.45">
      <c r="A812" s="903"/>
      <c r="B812" s="903"/>
      <c r="C812" s="902" t="s">
        <v>308</v>
      </c>
      <c r="D812" s="906">
        <v>2</v>
      </c>
      <c r="E812" s="906">
        <v>3741953.7500000037</v>
      </c>
      <c r="F812" s="906">
        <v>30000</v>
      </c>
      <c r="G812" s="906"/>
      <c r="H812" s="906">
        <f t="shared" si="195"/>
        <v>3771953.7500000037</v>
      </c>
      <c r="I812" s="906">
        <f t="shared" si="196"/>
        <v>7483907.5000000075</v>
      </c>
      <c r="J812" s="906">
        <f t="shared" si="197"/>
        <v>60000</v>
      </c>
      <c r="K812" s="906">
        <f t="shared" si="198"/>
        <v>0</v>
      </c>
      <c r="L812" s="906">
        <f t="shared" si="199"/>
        <v>7543907.5000000075</v>
      </c>
    </row>
    <row r="813" spans="1:12" x14ac:dyDescent="0.45">
      <c r="A813" s="903"/>
      <c r="B813" s="903"/>
      <c r="C813" s="902" t="s">
        <v>198</v>
      </c>
      <c r="D813" s="906">
        <v>1</v>
      </c>
      <c r="E813" s="906">
        <v>3867086.25</v>
      </c>
      <c r="F813" s="906">
        <v>30000</v>
      </c>
      <c r="G813" s="906"/>
      <c r="H813" s="906">
        <f t="shared" si="195"/>
        <v>3897086.25</v>
      </c>
      <c r="I813" s="906">
        <f t="shared" si="196"/>
        <v>3867086.25</v>
      </c>
      <c r="J813" s="906">
        <f t="shared" si="197"/>
        <v>30000</v>
      </c>
      <c r="K813" s="906">
        <f t="shared" si="198"/>
        <v>0</v>
      </c>
      <c r="L813" s="906">
        <f t="shared" si="199"/>
        <v>3897086.25</v>
      </c>
    </row>
    <row r="814" spans="1:12" x14ac:dyDescent="0.45">
      <c r="A814" s="903"/>
      <c r="B814" s="903"/>
      <c r="C814" s="902" t="s">
        <v>309</v>
      </c>
      <c r="D814" s="906">
        <v>1</v>
      </c>
      <c r="E814" s="906">
        <v>7042594.5</v>
      </c>
      <c r="F814" s="906">
        <v>30000</v>
      </c>
      <c r="G814" s="906"/>
      <c r="H814" s="906">
        <f t="shared" si="195"/>
        <v>7072594.5</v>
      </c>
      <c r="I814" s="906">
        <f t="shared" si="196"/>
        <v>7042594.5</v>
      </c>
      <c r="J814" s="906">
        <f t="shared" si="197"/>
        <v>30000</v>
      </c>
      <c r="K814" s="906">
        <f t="shared" si="198"/>
        <v>0</v>
      </c>
      <c r="L814" s="906">
        <f t="shared" si="199"/>
        <v>7072594.5</v>
      </c>
    </row>
    <row r="815" spans="1:12" x14ac:dyDescent="0.45">
      <c r="A815" s="903"/>
      <c r="B815" s="907" t="s">
        <v>201</v>
      </c>
      <c r="C815" s="905" t="s">
        <v>202</v>
      </c>
      <c r="D815" s="896">
        <f>SUM(D743:D814)</f>
        <v>187</v>
      </c>
      <c r="E815" s="896">
        <f>SUM(E743:E814)</f>
        <v>132782303.25000006</v>
      </c>
      <c r="F815" s="896">
        <f>SUM(F743:F814)</f>
        <v>2160000</v>
      </c>
      <c r="G815" s="896"/>
      <c r="H815" s="896">
        <f>SUM(H743:H814)</f>
        <v>134942303.25000006</v>
      </c>
      <c r="I815" s="896">
        <f>SUM(I743:I814)</f>
        <v>297077182</v>
      </c>
      <c r="J815" s="896">
        <f>SUM(J743:J814)</f>
        <v>5610000</v>
      </c>
      <c r="K815" s="896">
        <f>SUM(K743:K814)</f>
        <v>0</v>
      </c>
      <c r="L815" s="896">
        <f>SUM(L743:L814)</f>
        <v>302687182</v>
      </c>
    </row>
    <row r="816" spans="1:12" x14ac:dyDescent="0.45">
      <c r="A816" s="903"/>
      <c r="B816" s="903"/>
      <c r="C816" s="903"/>
      <c r="D816" s="906"/>
      <c r="E816" s="906"/>
      <c r="F816" s="906"/>
      <c r="G816" s="906"/>
      <c r="H816" s="906"/>
      <c r="I816" s="906"/>
      <c r="J816" s="906"/>
      <c r="K816" s="906"/>
      <c r="L816" s="906"/>
    </row>
    <row r="817" spans="1:12" x14ac:dyDescent="0.45">
      <c r="A817" s="903"/>
      <c r="B817" s="903" t="s">
        <v>370</v>
      </c>
      <c r="C817" s="508" t="s">
        <v>1474</v>
      </c>
      <c r="D817" s="111">
        <v>1</v>
      </c>
      <c r="E817" s="111">
        <v>1337225</v>
      </c>
      <c r="F817" s="111">
        <v>381109</v>
      </c>
      <c r="G817" s="111">
        <v>13099508</v>
      </c>
      <c r="H817" s="906">
        <f t="shared" ref="H817:H818" si="200">SUM(E817:G817)</f>
        <v>14817842</v>
      </c>
      <c r="I817" s="906">
        <f t="shared" ref="I817:I818" si="201">D817*E817</f>
        <v>1337225</v>
      </c>
      <c r="J817" s="906">
        <f t="shared" ref="J817:J818" si="202">D817*F817</f>
        <v>381109</v>
      </c>
      <c r="K817" s="906">
        <f t="shared" ref="K817:K818" si="203">D817*G817</f>
        <v>13099508</v>
      </c>
      <c r="L817" s="906">
        <f t="shared" ref="L817:L818" si="204">D817*H817</f>
        <v>14817842</v>
      </c>
    </row>
    <row r="818" spans="1:12" x14ac:dyDescent="0.45">
      <c r="A818" s="903"/>
      <c r="B818" s="903"/>
      <c r="C818" s="908" t="s">
        <v>203</v>
      </c>
      <c r="D818" s="906">
        <v>1</v>
      </c>
      <c r="E818" s="111">
        <v>1247870.04</v>
      </c>
      <c r="F818" s="906">
        <v>374361</v>
      </c>
      <c r="G818" s="906">
        <v>10640338.32</v>
      </c>
      <c r="H818" s="906">
        <f t="shared" si="200"/>
        <v>12262569.359999999</v>
      </c>
      <c r="I818" s="906">
        <f t="shared" si="201"/>
        <v>1247870.04</v>
      </c>
      <c r="J818" s="906">
        <f t="shared" si="202"/>
        <v>374361</v>
      </c>
      <c r="K818" s="906">
        <f t="shared" si="203"/>
        <v>10640338.32</v>
      </c>
      <c r="L818" s="906">
        <f t="shared" si="204"/>
        <v>12262569.359999999</v>
      </c>
    </row>
    <row r="819" spans="1:12" x14ac:dyDescent="0.45">
      <c r="A819" s="903"/>
      <c r="B819" s="909" t="s">
        <v>201</v>
      </c>
      <c r="C819" s="910"/>
      <c r="D819" s="896">
        <f t="shared" ref="D819:L819" si="205">SUM(D817:D818)</f>
        <v>2</v>
      </c>
      <c r="E819" s="896">
        <f t="shared" si="205"/>
        <v>2585095.04</v>
      </c>
      <c r="F819" s="896">
        <f t="shared" si="205"/>
        <v>755470</v>
      </c>
      <c r="G819" s="896">
        <f t="shared" si="205"/>
        <v>23739846.32</v>
      </c>
      <c r="H819" s="896">
        <f t="shared" si="205"/>
        <v>27080411.359999999</v>
      </c>
      <c r="I819" s="896">
        <f t="shared" si="205"/>
        <v>2585095.04</v>
      </c>
      <c r="J819" s="896">
        <f t="shared" si="205"/>
        <v>755470</v>
      </c>
      <c r="K819" s="896">
        <f t="shared" si="205"/>
        <v>23739846.32</v>
      </c>
      <c r="L819" s="896">
        <f t="shared" si="205"/>
        <v>27080411.359999999</v>
      </c>
    </row>
    <row r="820" spans="1:12" x14ac:dyDescent="0.45">
      <c r="A820" s="903"/>
      <c r="B820" s="903"/>
      <c r="C820" s="908"/>
      <c r="D820" s="906"/>
      <c r="E820" s="906"/>
      <c r="F820" s="906"/>
      <c r="G820" s="906"/>
      <c r="H820" s="906"/>
      <c r="I820" s="906"/>
      <c r="J820" s="906"/>
      <c r="K820" s="906"/>
      <c r="L820" s="906"/>
    </row>
    <row r="821" spans="1:12" x14ac:dyDescent="0.45">
      <c r="A821" s="909" t="s">
        <v>204</v>
      </c>
      <c r="B821" s="903"/>
      <c r="C821" s="903"/>
      <c r="D821" s="114">
        <f>D815+D819</f>
        <v>189</v>
      </c>
      <c r="E821" s="115">
        <f t="shared" ref="E821:L821" si="206">SUM(E815:E818)</f>
        <v>135367398.29000005</v>
      </c>
      <c r="F821" s="115">
        <f t="shared" si="206"/>
        <v>2915470</v>
      </c>
      <c r="G821" s="115">
        <f t="shared" si="206"/>
        <v>23739846.32</v>
      </c>
      <c r="H821" s="115">
        <f t="shared" si="206"/>
        <v>162022714.61000007</v>
      </c>
      <c r="I821" s="115">
        <f t="shared" si="206"/>
        <v>299662277.04000002</v>
      </c>
      <c r="J821" s="115">
        <f t="shared" si="206"/>
        <v>6365470</v>
      </c>
      <c r="K821" s="115">
        <f t="shared" si="206"/>
        <v>23739846.32</v>
      </c>
      <c r="L821" s="115">
        <f t="shared" si="206"/>
        <v>329767593.36000001</v>
      </c>
    </row>
    <row r="824" spans="1:12" x14ac:dyDescent="0.45">
      <c r="A824" s="938" t="s">
        <v>0</v>
      </c>
      <c r="B824" s="938"/>
      <c r="C824" s="938"/>
      <c r="D824" s="938"/>
      <c r="E824" s="938"/>
      <c r="F824" s="938"/>
      <c r="G824" s="938"/>
      <c r="H824" s="938"/>
      <c r="I824" s="938"/>
      <c r="J824" s="938"/>
      <c r="K824" s="938"/>
      <c r="L824" s="938"/>
    </row>
    <row r="825" spans="1:12" x14ac:dyDescent="0.45">
      <c r="A825" s="939" t="s">
        <v>89</v>
      </c>
      <c r="B825" s="939"/>
      <c r="C825" s="939"/>
      <c r="D825" s="939"/>
      <c r="E825" s="939"/>
      <c r="F825" s="939"/>
      <c r="G825" s="939"/>
      <c r="H825" s="939"/>
      <c r="I825" s="939"/>
      <c r="J825" s="939"/>
      <c r="K825" s="939"/>
      <c r="L825" s="939"/>
    </row>
    <row r="826" spans="1:12" x14ac:dyDescent="0.45">
      <c r="A826" s="939" t="s">
        <v>90</v>
      </c>
      <c r="B826" s="940"/>
      <c r="C826" s="940"/>
      <c r="D826" s="940"/>
      <c r="E826" s="940"/>
      <c r="F826" s="940"/>
      <c r="G826" s="940"/>
      <c r="H826" s="940"/>
      <c r="I826" s="940"/>
      <c r="J826" s="940"/>
      <c r="K826" s="940"/>
      <c r="L826" s="940"/>
    </row>
    <row r="827" spans="1:12" x14ac:dyDescent="0.45">
      <c r="A827" s="930" t="s">
        <v>1475</v>
      </c>
      <c r="B827" s="930"/>
      <c r="C827" s="930"/>
      <c r="D827" s="930"/>
      <c r="E827" s="930"/>
      <c r="F827" s="930"/>
      <c r="G827" s="930"/>
      <c r="H827" s="930"/>
      <c r="I827" s="930"/>
      <c r="J827" s="930"/>
      <c r="K827" s="930"/>
      <c r="L827" s="930"/>
    </row>
    <row r="828" spans="1:12" ht="55.5" x14ac:dyDescent="0.45">
      <c r="A828" s="918" t="s">
        <v>91</v>
      </c>
      <c r="B828" s="909"/>
      <c r="C828" s="918" t="s">
        <v>92</v>
      </c>
      <c r="D828" s="918" t="s">
        <v>93</v>
      </c>
      <c r="E828" s="918" t="s">
        <v>94</v>
      </c>
      <c r="F828" s="918" t="s">
        <v>95</v>
      </c>
      <c r="G828" s="918" t="s">
        <v>96</v>
      </c>
      <c r="H828" s="918" t="s">
        <v>97</v>
      </c>
      <c r="I828" s="918" t="s">
        <v>98</v>
      </c>
      <c r="J828" s="918" t="s">
        <v>99</v>
      </c>
      <c r="K828" s="918" t="s">
        <v>100</v>
      </c>
      <c r="L828" s="897" t="s">
        <v>101</v>
      </c>
    </row>
    <row r="829" spans="1:12" x14ac:dyDescent="0.45">
      <c r="A829" s="903"/>
      <c r="B829" s="903"/>
      <c r="C829" s="905" t="s">
        <v>542</v>
      </c>
      <c r="D829" s="906">
        <v>1</v>
      </c>
      <c r="E829" s="906">
        <v>1053375</v>
      </c>
      <c r="F829" s="906">
        <v>30000</v>
      </c>
      <c r="G829" s="906"/>
      <c r="H829" s="906">
        <f t="shared" ref="H829:H874" si="207">SUM(E829:G829)</f>
        <v>1083375</v>
      </c>
      <c r="I829" s="906">
        <f t="shared" ref="I829:I874" si="208">D829*E829</f>
        <v>1053375</v>
      </c>
      <c r="J829" s="906">
        <f t="shared" ref="J829:J874" si="209">D829*F829</f>
        <v>30000</v>
      </c>
      <c r="K829" s="906">
        <f t="shared" ref="K829:K874" si="210">D829*G829</f>
        <v>0</v>
      </c>
      <c r="L829" s="906">
        <f t="shared" ref="L829:L874" si="211">D829*H829</f>
        <v>1083375</v>
      </c>
    </row>
    <row r="830" spans="1:12" x14ac:dyDescent="0.45">
      <c r="A830" s="903"/>
      <c r="B830" s="903"/>
      <c r="C830" s="905" t="s">
        <v>480</v>
      </c>
      <c r="D830" s="906">
        <v>1</v>
      </c>
      <c r="E830" s="906">
        <v>1126412.4999999995</v>
      </c>
      <c r="F830" s="906">
        <v>30000</v>
      </c>
      <c r="G830" s="906"/>
      <c r="H830" s="906">
        <f t="shared" si="207"/>
        <v>1156412.4999999995</v>
      </c>
      <c r="I830" s="906">
        <f t="shared" si="208"/>
        <v>1126412.4999999995</v>
      </c>
      <c r="J830" s="906">
        <f t="shared" si="209"/>
        <v>30000</v>
      </c>
      <c r="K830" s="906">
        <f t="shared" si="210"/>
        <v>0</v>
      </c>
      <c r="L830" s="906">
        <f t="shared" si="211"/>
        <v>1156412.4999999995</v>
      </c>
    </row>
    <row r="831" spans="1:12" x14ac:dyDescent="0.45">
      <c r="A831" s="903"/>
      <c r="B831" s="903"/>
      <c r="C831" s="905" t="s">
        <v>296</v>
      </c>
      <c r="D831" s="906">
        <v>1</v>
      </c>
      <c r="E831" s="906">
        <v>1081577.4999999995</v>
      </c>
      <c r="F831" s="906">
        <v>30000</v>
      </c>
      <c r="G831" s="906"/>
      <c r="H831" s="906">
        <f t="shared" si="207"/>
        <v>1111577.4999999995</v>
      </c>
      <c r="I831" s="906">
        <f t="shared" si="208"/>
        <v>1081577.4999999995</v>
      </c>
      <c r="J831" s="906">
        <f t="shared" si="209"/>
        <v>30000</v>
      </c>
      <c r="K831" s="906">
        <f t="shared" si="210"/>
        <v>0</v>
      </c>
      <c r="L831" s="906">
        <f t="shared" si="211"/>
        <v>1111577.4999999995</v>
      </c>
    </row>
    <row r="832" spans="1:12" x14ac:dyDescent="0.45">
      <c r="A832" s="903"/>
      <c r="B832" s="903"/>
      <c r="C832" s="905" t="s">
        <v>327</v>
      </c>
      <c r="D832" s="906">
        <v>1</v>
      </c>
      <c r="E832" s="906">
        <v>1090554.9999999995</v>
      </c>
      <c r="F832" s="906">
        <v>30000</v>
      </c>
      <c r="G832" s="906"/>
      <c r="H832" s="906">
        <f t="shared" si="207"/>
        <v>1120554.9999999995</v>
      </c>
      <c r="I832" s="906">
        <f t="shared" si="208"/>
        <v>1090554.9999999995</v>
      </c>
      <c r="J832" s="906">
        <f t="shared" si="209"/>
        <v>30000</v>
      </c>
      <c r="K832" s="906">
        <f t="shared" si="210"/>
        <v>0</v>
      </c>
      <c r="L832" s="906">
        <f t="shared" si="211"/>
        <v>1120554.9999999995</v>
      </c>
    </row>
    <row r="833" spans="1:12" x14ac:dyDescent="0.45">
      <c r="A833" s="903"/>
      <c r="B833" s="903"/>
      <c r="C833" s="905" t="s">
        <v>105</v>
      </c>
      <c r="D833" s="906">
        <v>3</v>
      </c>
      <c r="E833" s="906">
        <v>1153397.4999999995</v>
      </c>
      <c r="F833" s="906">
        <v>30000</v>
      </c>
      <c r="G833" s="906"/>
      <c r="H833" s="906">
        <f t="shared" si="207"/>
        <v>1183397.4999999995</v>
      </c>
      <c r="I833" s="906">
        <f t="shared" si="208"/>
        <v>3460192.4999999986</v>
      </c>
      <c r="J833" s="906">
        <f t="shared" si="209"/>
        <v>90000</v>
      </c>
      <c r="K833" s="906">
        <f t="shared" si="210"/>
        <v>0</v>
      </c>
      <c r="L833" s="906">
        <f t="shared" si="211"/>
        <v>3550192.4999999986</v>
      </c>
    </row>
    <row r="834" spans="1:12" x14ac:dyDescent="0.45">
      <c r="A834" s="903"/>
      <c r="B834" s="903"/>
      <c r="C834" s="905" t="s">
        <v>525</v>
      </c>
      <c r="D834" s="906">
        <v>93</v>
      </c>
      <c r="E834" s="906">
        <v>1051028.7500000005</v>
      </c>
      <c r="F834" s="906">
        <v>30000</v>
      </c>
      <c r="G834" s="906"/>
      <c r="H834" s="906">
        <f t="shared" si="207"/>
        <v>1081028.7500000005</v>
      </c>
      <c r="I834" s="906">
        <f t="shared" si="208"/>
        <v>97745673.750000045</v>
      </c>
      <c r="J834" s="906">
        <f t="shared" si="209"/>
        <v>2790000</v>
      </c>
      <c r="K834" s="906">
        <f t="shared" si="210"/>
        <v>0</v>
      </c>
      <c r="L834" s="906">
        <f t="shared" si="211"/>
        <v>100535673.75000004</v>
      </c>
    </row>
    <row r="835" spans="1:12" x14ac:dyDescent="0.45">
      <c r="A835" s="903"/>
      <c r="B835" s="903"/>
      <c r="C835" s="905" t="s">
        <v>442</v>
      </c>
      <c r="D835" s="906">
        <v>1</v>
      </c>
      <c r="E835" s="906">
        <v>1072601.25</v>
      </c>
      <c r="F835" s="906">
        <v>30000</v>
      </c>
      <c r="G835" s="906"/>
      <c r="H835" s="906">
        <f t="shared" si="207"/>
        <v>1102601.25</v>
      </c>
      <c r="I835" s="906">
        <f t="shared" si="208"/>
        <v>1072601.25</v>
      </c>
      <c r="J835" s="906">
        <f t="shared" si="209"/>
        <v>30000</v>
      </c>
      <c r="K835" s="906">
        <f t="shared" si="210"/>
        <v>0</v>
      </c>
      <c r="L835" s="906">
        <f t="shared" si="211"/>
        <v>1102601.25</v>
      </c>
    </row>
    <row r="836" spans="1:12" x14ac:dyDescent="0.45">
      <c r="A836" s="903"/>
      <c r="B836" s="903"/>
      <c r="C836" s="905" t="s">
        <v>106</v>
      </c>
      <c r="D836" s="906">
        <v>1</v>
      </c>
      <c r="E836" s="906">
        <v>1083387.5000000005</v>
      </c>
      <c r="F836" s="906">
        <v>30000</v>
      </c>
      <c r="G836" s="906"/>
      <c r="H836" s="906">
        <f t="shared" si="207"/>
        <v>1113387.5000000005</v>
      </c>
      <c r="I836" s="906">
        <f t="shared" si="208"/>
        <v>1083387.5000000005</v>
      </c>
      <c r="J836" s="906">
        <f t="shared" si="209"/>
        <v>30000</v>
      </c>
      <c r="K836" s="906">
        <f t="shared" si="210"/>
        <v>0</v>
      </c>
      <c r="L836" s="906">
        <f t="shared" si="211"/>
        <v>1113387.5000000005</v>
      </c>
    </row>
    <row r="837" spans="1:12" x14ac:dyDescent="0.45">
      <c r="A837" s="903"/>
      <c r="B837" s="903"/>
      <c r="C837" s="905" t="s">
        <v>368</v>
      </c>
      <c r="D837" s="906">
        <v>1</v>
      </c>
      <c r="E837" s="906">
        <v>1100712.5000000005</v>
      </c>
      <c r="F837" s="906">
        <v>30000</v>
      </c>
      <c r="G837" s="906"/>
      <c r="H837" s="906">
        <f t="shared" si="207"/>
        <v>1130712.5000000005</v>
      </c>
      <c r="I837" s="906">
        <f t="shared" si="208"/>
        <v>1100712.5000000005</v>
      </c>
      <c r="J837" s="906">
        <f t="shared" si="209"/>
        <v>30000</v>
      </c>
      <c r="K837" s="906">
        <f t="shared" si="210"/>
        <v>0</v>
      </c>
      <c r="L837" s="906">
        <f t="shared" si="211"/>
        <v>1130712.5000000005</v>
      </c>
    </row>
    <row r="838" spans="1:12" x14ac:dyDescent="0.45">
      <c r="A838" s="903"/>
      <c r="B838" s="903"/>
      <c r="C838" s="905" t="s">
        <v>115</v>
      </c>
      <c r="D838" s="906">
        <v>2</v>
      </c>
      <c r="E838" s="906">
        <v>1113242.4999999995</v>
      </c>
      <c r="F838" s="906">
        <v>30000</v>
      </c>
      <c r="G838" s="906"/>
      <c r="H838" s="906">
        <f t="shared" si="207"/>
        <v>1143242.4999999995</v>
      </c>
      <c r="I838" s="906">
        <f t="shared" si="208"/>
        <v>2226484.9999999991</v>
      </c>
      <c r="J838" s="906">
        <f t="shared" si="209"/>
        <v>60000</v>
      </c>
      <c r="K838" s="906">
        <f t="shared" si="210"/>
        <v>0</v>
      </c>
      <c r="L838" s="906">
        <f t="shared" si="211"/>
        <v>2286484.9999999991</v>
      </c>
    </row>
    <row r="839" spans="1:12" x14ac:dyDescent="0.45">
      <c r="A839" s="903"/>
      <c r="B839" s="903"/>
      <c r="C839" s="905" t="s">
        <v>446</v>
      </c>
      <c r="D839" s="906">
        <v>1</v>
      </c>
      <c r="E839" s="906">
        <v>1150832.4999999995</v>
      </c>
      <c r="F839" s="906">
        <v>30000</v>
      </c>
      <c r="G839" s="906"/>
      <c r="H839" s="906">
        <f t="shared" si="207"/>
        <v>1180832.4999999995</v>
      </c>
      <c r="I839" s="906">
        <f t="shared" si="208"/>
        <v>1150832.4999999995</v>
      </c>
      <c r="J839" s="906">
        <f t="shared" si="209"/>
        <v>30000</v>
      </c>
      <c r="K839" s="906">
        <f t="shared" si="210"/>
        <v>0</v>
      </c>
      <c r="L839" s="906">
        <f t="shared" si="211"/>
        <v>1180832.4999999995</v>
      </c>
    </row>
    <row r="840" spans="1:12" x14ac:dyDescent="0.45">
      <c r="A840" s="903"/>
      <c r="B840" s="903"/>
      <c r="C840" s="905" t="s">
        <v>1085</v>
      </c>
      <c r="D840" s="906">
        <v>1</v>
      </c>
      <c r="E840" s="906">
        <v>1163362.5</v>
      </c>
      <c r="F840" s="906">
        <v>30000</v>
      </c>
      <c r="G840" s="906"/>
      <c r="H840" s="906">
        <f t="shared" si="207"/>
        <v>1193362.5</v>
      </c>
      <c r="I840" s="906">
        <f t="shared" si="208"/>
        <v>1163362.5</v>
      </c>
      <c r="J840" s="906">
        <f t="shared" si="209"/>
        <v>30000</v>
      </c>
      <c r="K840" s="906">
        <f t="shared" si="210"/>
        <v>0</v>
      </c>
      <c r="L840" s="906">
        <f t="shared" si="211"/>
        <v>1193362.5</v>
      </c>
    </row>
    <row r="841" spans="1:12" x14ac:dyDescent="0.45">
      <c r="A841" s="903"/>
      <c r="B841" s="903"/>
      <c r="C841" s="905" t="s">
        <v>124</v>
      </c>
      <c r="D841" s="906">
        <v>6</v>
      </c>
      <c r="E841" s="906">
        <v>1117059.9999999995</v>
      </c>
      <c r="F841" s="906">
        <v>30000</v>
      </c>
      <c r="G841" s="906"/>
      <c r="H841" s="906">
        <f t="shared" si="207"/>
        <v>1147059.9999999995</v>
      </c>
      <c r="I841" s="906">
        <f t="shared" si="208"/>
        <v>6702359.9999999972</v>
      </c>
      <c r="J841" s="906">
        <f t="shared" si="209"/>
        <v>180000</v>
      </c>
      <c r="K841" s="906">
        <f t="shared" si="210"/>
        <v>0</v>
      </c>
      <c r="L841" s="906">
        <f t="shared" si="211"/>
        <v>6882359.9999999972</v>
      </c>
    </row>
    <row r="842" spans="1:12" x14ac:dyDescent="0.45">
      <c r="A842" s="903"/>
      <c r="B842" s="903"/>
      <c r="C842" s="905" t="s">
        <v>297</v>
      </c>
      <c r="D842" s="906">
        <v>3</v>
      </c>
      <c r="E842" s="906">
        <v>1132333.7499999995</v>
      </c>
      <c r="F842" s="906">
        <v>30000</v>
      </c>
      <c r="G842" s="906"/>
      <c r="H842" s="906">
        <f t="shared" si="207"/>
        <v>1162333.7499999995</v>
      </c>
      <c r="I842" s="906">
        <f t="shared" si="208"/>
        <v>3397001.2499999986</v>
      </c>
      <c r="J842" s="906">
        <f t="shared" si="209"/>
        <v>90000</v>
      </c>
      <c r="K842" s="906">
        <f t="shared" si="210"/>
        <v>0</v>
      </c>
      <c r="L842" s="906">
        <f t="shared" si="211"/>
        <v>3487001.2499999986</v>
      </c>
    </row>
    <row r="843" spans="1:12" x14ac:dyDescent="0.45">
      <c r="A843" s="903"/>
      <c r="B843" s="903"/>
      <c r="C843" s="905" t="s">
        <v>448</v>
      </c>
      <c r="D843" s="906">
        <v>3</v>
      </c>
      <c r="E843" s="906">
        <v>1147607.4999999995</v>
      </c>
      <c r="F843" s="906">
        <v>30000</v>
      </c>
      <c r="G843" s="906"/>
      <c r="H843" s="906">
        <f t="shared" si="207"/>
        <v>1177607.4999999995</v>
      </c>
      <c r="I843" s="906">
        <f t="shared" si="208"/>
        <v>3442822.4999999986</v>
      </c>
      <c r="J843" s="906">
        <f t="shared" si="209"/>
        <v>90000</v>
      </c>
      <c r="K843" s="906">
        <f t="shared" si="210"/>
        <v>0</v>
      </c>
      <c r="L843" s="906">
        <f t="shared" si="211"/>
        <v>3532822.4999999986</v>
      </c>
    </row>
    <row r="844" spans="1:12" x14ac:dyDescent="0.45">
      <c r="A844" s="903"/>
      <c r="B844" s="903"/>
      <c r="C844" s="905" t="s">
        <v>211</v>
      </c>
      <c r="D844" s="906">
        <v>3</v>
      </c>
      <c r="E844" s="906">
        <v>1162881.2499999995</v>
      </c>
      <c r="F844" s="906">
        <v>30000</v>
      </c>
      <c r="G844" s="906"/>
      <c r="H844" s="906">
        <f t="shared" si="207"/>
        <v>1192881.2499999995</v>
      </c>
      <c r="I844" s="906">
        <f t="shared" si="208"/>
        <v>3488643.7499999986</v>
      </c>
      <c r="J844" s="906">
        <f t="shared" si="209"/>
        <v>90000</v>
      </c>
      <c r="K844" s="906">
        <f t="shared" si="210"/>
        <v>0</v>
      </c>
      <c r="L844" s="906">
        <f t="shared" si="211"/>
        <v>3578643.7499999986</v>
      </c>
    </row>
    <row r="845" spans="1:12" x14ac:dyDescent="0.45">
      <c r="A845" s="903"/>
      <c r="B845" s="903"/>
      <c r="C845" s="905" t="s">
        <v>128</v>
      </c>
      <c r="D845" s="906">
        <v>1</v>
      </c>
      <c r="E845" s="906">
        <v>1178154.9999999995</v>
      </c>
      <c r="F845" s="906">
        <v>30000</v>
      </c>
      <c r="G845" s="906"/>
      <c r="H845" s="906">
        <f t="shared" si="207"/>
        <v>1208154.9999999995</v>
      </c>
      <c r="I845" s="906">
        <f t="shared" si="208"/>
        <v>1178154.9999999995</v>
      </c>
      <c r="J845" s="906">
        <f t="shared" si="209"/>
        <v>30000</v>
      </c>
      <c r="K845" s="906">
        <f t="shared" si="210"/>
        <v>0</v>
      </c>
      <c r="L845" s="906">
        <f t="shared" si="211"/>
        <v>1208154.9999999995</v>
      </c>
    </row>
    <row r="846" spans="1:12" x14ac:dyDescent="0.45">
      <c r="A846" s="903"/>
      <c r="B846" s="903"/>
      <c r="C846" s="905" t="s">
        <v>134</v>
      </c>
      <c r="D846" s="906">
        <v>1</v>
      </c>
      <c r="E846" s="906">
        <v>1215425.0000000042</v>
      </c>
      <c r="F846" s="906">
        <v>30000</v>
      </c>
      <c r="G846" s="906"/>
      <c r="H846" s="906">
        <f t="shared" si="207"/>
        <v>1245425.0000000042</v>
      </c>
      <c r="I846" s="906">
        <f t="shared" si="208"/>
        <v>1215425.0000000042</v>
      </c>
      <c r="J846" s="906">
        <f t="shared" si="209"/>
        <v>30000</v>
      </c>
      <c r="K846" s="906">
        <f t="shared" si="210"/>
        <v>0</v>
      </c>
      <c r="L846" s="906">
        <f t="shared" si="211"/>
        <v>1245425.0000000042</v>
      </c>
    </row>
    <row r="847" spans="1:12" x14ac:dyDescent="0.45">
      <c r="A847" s="903"/>
      <c r="B847" s="903"/>
      <c r="C847" s="905" t="s">
        <v>136</v>
      </c>
      <c r="D847" s="906">
        <v>1</v>
      </c>
      <c r="E847" s="906">
        <v>1244303.7500000042</v>
      </c>
      <c r="F847" s="906">
        <v>30000</v>
      </c>
      <c r="G847" s="906"/>
      <c r="H847" s="906">
        <f t="shared" si="207"/>
        <v>1274303.7500000042</v>
      </c>
      <c r="I847" s="906">
        <f t="shared" si="208"/>
        <v>1244303.7500000042</v>
      </c>
      <c r="J847" s="906">
        <f t="shared" si="209"/>
        <v>30000</v>
      </c>
      <c r="K847" s="906">
        <f t="shared" si="210"/>
        <v>0</v>
      </c>
      <c r="L847" s="906">
        <f t="shared" si="211"/>
        <v>1274303.7500000042</v>
      </c>
    </row>
    <row r="848" spans="1:12" x14ac:dyDescent="0.45">
      <c r="A848" s="903"/>
      <c r="B848" s="903"/>
      <c r="C848" s="905" t="s">
        <v>139</v>
      </c>
      <c r="D848" s="906">
        <v>1</v>
      </c>
      <c r="E848" s="906">
        <v>1273182.5000000042</v>
      </c>
      <c r="F848" s="906">
        <v>30000</v>
      </c>
      <c r="G848" s="906"/>
      <c r="H848" s="906">
        <f t="shared" si="207"/>
        <v>1303182.5000000042</v>
      </c>
      <c r="I848" s="906">
        <f t="shared" si="208"/>
        <v>1273182.5000000042</v>
      </c>
      <c r="J848" s="906">
        <f t="shared" si="209"/>
        <v>30000</v>
      </c>
      <c r="K848" s="906">
        <f t="shared" si="210"/>
        <v>0</v>
      </c>
      <c r="L848" s="906">
        <f t="shared" si="211"/>
        <v>1303182.5000000042</v>
      </c>
    </row>
    <row r="849" spans="1:12" x14ac:dyDescent="0.45">
      <c r="A849" s="903"/>
      <c r="B849" s="903"/>
      <c r="C849" s="905" t="s">
        <v>333</v>
      </c>
      <c r="D849" s="906">
        <v>2</v>
      </c>
      <c r="E849" s="906">
        <v>1302061.2500000042</v>
      </c>
      <c r="F849" s="906">
        <v>30000</v>
      </c>
      <c r="G849" s="906"/>
      <c r="H849" s="906">
        <f t="shared" si="207"/>
        <v>1332061.2500000042</v>
      </c>
      <c r="I849" s="906">
        <f t="shared" si="208"/>
        <v>2604122.5000000084</v>
      </c>
      <c r="J849" s="906">
        <f t="shared" si="209"/>
        <v>60000</v>
      </c>
      <c r="K849" s="906">
        <f t="shared" si="210"/>
        <v>0</v>
      </c>
      <c r="L849" s="906">
        <f t="shared" si="211"/>
        <v>2664122.5000000084</v>
      </c>
    </row>
    <row r="850" spans="1:12" x14ac:dyDescent="0.45">
      <c r="A850" s="903"/>
      <c r="B850" s="903"/>
      <c r="C850" s="905" t="s">
        <v>143</v>
      </c>
      <c r="D850" s="906">
        <v>2</v>
      </c>
      <c r="E850" s="906">
        <v>1359818.7500000042</v>
      </c>
      <c r="F850" s="906">
        <v>30000</v>
      </c>
      <c r="G850" s="906"/>
      <c r="H850" s="906">
        <f t="shared" si="207"/>
        <v>1389818.7500000042</v>
      </c>
      <c r="I850" s="906">
        <f t="shared" si="208"/>
        <v>2719637.5000000084</v>
      </c>
      <c r="J850" s="906">
        <f t="shared" si="209"/>
        <v>60000</v>
      </c>
      <c r="K850" s="906">
        <f t="shared" si="210"/>
        <v>0</v>
      </c>
      <c r="L850" s="906">
        <f t="shared" si="211"/>
        <v>2779637.5000000084</v>
      </c>
    </row>
    <row r="851" spans="1:12" x14ac:dyDescent="0.45">
      <c r="A851" s="903"/>
      <c r="B851" s="903"/>
      <c r="C851" s="905" t="s">
        <v>535</v>
      </c>
      <c r="D851" s="906">
        <v>1</v>
      </c>
      <c r="E851" s="906">
        <v>1388698.7499999958</v>
      </c>
      <c r="F851" s="906">
        <v>30000</v>
      </c>
      <c r="G851" s="906"/>
      <c r="H851" s="906">
        <f t="shared" si="207"/>
        <v>1418698.7499999958</v>
      </c>
      <c r="I851" s="906">
        <f t="shared" si="208"/>
        <v>1388698.7499999958</v>
      </c>
      <c r="J851" s="906">
        <f t="shared" si="209"/>
        <v>30000</v>
      </c>
      <c r="K851" s="906">
        <f t="shared" si="210"/>
        <v>0</v>
      </c>
      <c r="L851" s="906">
        <f t="shared" si="211"/>
        <v>1418698.7499999958</v>
      </c>
    </row>
    <row r="852" spans="1:12" x14ac:dyDescent="0.45">
      <c r="A852" s="903"/>
      <c r="B852" s="903"/>
      <c r="C852" s="905" t="s">
        <v>403</v>
      </c>
      <c r="D852" s="906">
        <v>1</v>
      </c>
      <c r="E852" s="906">
        <v>1446456.2499999958</v>
      </c>
      <c r="F852" s="906">
        <v>30000</v>
      </c>
      <c r="G852" s="906"/>
      <c r="H852" s="906">
        <f t="shared" si="207"/>
        <v>1476456.2499999958</v>
      </c>
      <c r="I852" s="906">
        <f t="shared" si="208"/>
        <v>1446456.2499999958</v>
      </c>
      <c r="J852" s="906">
        <f t="shared" si="209"/>
        <v>30000</v>
      </c>
      <c r="K852" s="906">
        <f t="shared" si="210"/>
        <v>0</v>
      </c>
      <c r="L852" s="906">
        <f t="shared" si="211"/>
        <v>1476456.2499999958</v>
      </c>
    </row>
    <row r="853" spans="1:12" x14ac:dyDescent="0.45">
      <c r="A853" s="903"/>
      <c r="B853" s="903"/>
      <c r="C853" s="905" t="s">
        <v>212</v>
      </c>
      <c r="D853" s="906">
        <v>3</v>
      </c>
      <c r="E853" s="906">
        <v>1504213.7499999958</v>
      </c>
      <c r="F853" s="906">
        <v>30000</v>
      </c>
      <c r="G853" s="906"/>
      <c r="H853" s="906">
        <f t="shared" si="207"/>
        <v>1534213.7499999958</v>
      </c>
      <c r="I853" s="906">
        <f t="shared" si="208"/>
        <v>4512641.249999987</v>
      </c>
      <c r="J853" s="906">
        <f t="shared" si="209"/>
        <v>90000</v>
      </c>
      <c r="K853" s="906">
        <f t="shared" si="210"/>
        <v>0</v>
      </c>
      <c r="L853" s="906">
        <f t="shared" si="211"/>
        <v>4602641.249999987</v>
      </c>
    </row>
    <row r="854" spans="1:12" x14ac:dyDescent="0.45">
      <c r="A854" s="903"/>
      <c r="B854" s="903"/>
      <c r="C854" s="905" t="s">
        <v>552</v>
      </c>
      <c r="D854" s="906">
        <v>1</v>
      </c>
      <c r="E854" s="906">
        <v>1533092.4999999958</v>
      </c>
      <c r="F854" s="906">
        <v>30000</v>
      </c>
      <c r="G854" s="906"/>
      <c r="H854" s="906">
        <f t="shared" si="207"/>
        <v>1563092.4999999958</v>
      </c>
      <c r="I854" s="906">
        <f t="shared" si="208"/>
        <v>1533092.4999999958</v>
      </c>
      <c r="J854" s="906">
        <f t="shared" si="209"/>
        <v>30000</v>
      </c>
      <c r="K854" s="906">
        <f t="shared" si="210"/>
        <v>0</v>
      </c>
      <c r="L854" s="906">
        <f t="shared" si="211"/>
        <v>1563092.4999999958</v>
      </c>
    </row>
    <row r="855" spans="1:12" x14ac:dyDescent="0.45">
      <c r="A855" s="903"/>
      <c r="B855" s="903"/>
      <c r="C855" s="905" t="s">
        <v>147</v>
      </c>
      <c r="D855" s="906">
        <v>1</v>
      </c>
      <c r="E855" s="906">
        <v>1561971.2499999958</v>
      </c>
      <c r="F855" s="906">
        <v>30000</v>
      </c>
      <c r="G855" s="906"/>
      <c r="H855" s="906">
        <f t="shared" si="207"/>
        <v>1591971.2499999958</v>
      </c>
      <c r="I855" s="906">
        <f t="shared" si="208"/>
        <v>1561971.2499999958</v>
      </c>
      <c r="J855" s="906">
        <f t="shared" si="209"/>
        <v>30000</v>
      </c>
      <c r="K855" s="906">
        <f t="shared" si="210"/>
        <v>0</v>
      </c>
      <c r="L855" s="906">
        <f t="shared" si="211"/>
        <v>1591971.2499999958</v>
      </c>
    </row>
    <row r="856" spans="1:12" x14ac:dyDescent="0.45">
      <c r="A856" s="903"/>
      <c r="B856" s="903"/>
      <c r="C856" s="905" t="s">
        <v>299</v>
      </c>
      <c r="D856" s="906">
        <v>2</v>
      </c>
      <c r="E856" s="906">
        <v>1426235.0000000042</v>
      </c>
      <c r="F856" s="906">
        <v>30000</v>
      </c>
      <c r="G856" s="906"/>
      <c r="H856" s="906">
        <f t="shared" si="207"/>
        <v>1456235.0000000042</v>
      </c>
      <c r="I856" s="906">
        <f t="shared" si="208"/>
        <v>2852470.0000000084</v>
      </c>
      <c r="J856" s="906">
        <f t="shared" si="209"/>
        <v>60000</v>
      </c>
      <c r="K856" s="906">
        <f t="shared" si="210"/>
        <v>0</v>
      </c>
      <c r="L856" s="906">
        <f t="shared" si="211"/>
        <v>2912470.0000000084</v>
      </c>
    </row>
    <row r="857" spans="1:12" x14ac:dyDescent="0.45">
      <c r="A857" s="903"/>
      <c r="B857" s="903"/>
      <c r="C857" s="905" t="s">
        <v>213</v>
      </c>
      <c r="D857" s="906">
        <v>1</v>
      </c>
      <c r="E857" s="906">
        <v>1493195.0000000042</v>
      </c>
      <c r="F857" s="906">
        <v>30000</v>
      </c>
      <c r="G857" s="906"/>
      <c r="H857" s="906">
        <f t="shared" si="207"/>
        <v>1523195.0000000042</v>
      </c>
      <c r="I857" s="906">
        <f t="shared" si="208"/>
        <v>1493195.0000000042</v>
      </c>
      <c r="J857" s="906">
        <f t="shared" si="209"/>
        <v>30000</v>
      </c>
      <c r="K857" s="906">
        <f t="shared" si="210"/>
        <v>0</v>
      </c>
      <c r="L857" s="906">
        <f t="shared" si="211"/>
        <v>1523195.0000000042</v>
      </c>
    </row>
    <row r="858" spans="1:12" x14ac:dyDescent="0.45">
      <c r="A858" s="903"/>
      <c r="B858" s="903"/>
      <c r="C858" s="905" t="s">
        <v>157</v>
      </c>
      <c r="D858" s="906">
        <v>3</v>
      </c>
      <c r="E858" s="906">
        <v>1600284.9999999958</v>
      </c>
      <c r="F858" s="906">
        <v>30000</v>
      </c>
      <c r="G858" s="906"/>
      <c r="H858" s="906">
        <f t="shared" si="207"/>
        <v>1630284.9999999958</v>
      </c>
      <c r="I858" s="906">
        <f t="shared" si="208"/>
        <v>4800854.999999987</v>
      </c>
      <c r="J858" s="906">
        <f t="shared" si="209"/>
        <v>90000</v>
      </c>
      <c r="K858" s="906">
        <f t="shared" si="210"/>
        <v>0</v>
      </c>
      <c r="L858" s="906">
        <f t="shared" si="211"/>
        <v>4890854.999999987</v>
      </c>
    </row>
    <row r="859" spans="1:12" x14ac:dyDescent="0.45">
      <c r="A859" s="903"/>
      <c r="B859" s="903"/>
      <c r="C859" s="905" t="s">
        <v>302</v>
      </c>
      <c r="D859" s="906">
        <v>3</v>
      </c>
      <c r="E859" s="906">
        <v>1639813.7499999958</v>
      </c>
      <c r="F859" s="906">
        <v>30000</v>
      </c>
      <c r="G859" s="906"/>
      <c r="H859" s="906">
        <f t="shared" si="207"/>
        <v>1669813.7499999958</v>
      </c>
      <c r="I859" s="906">
        <f t="shared" si="208"/>
        <v>4919441.249999987</v>
      </c>
      <c r="J859" s="906">
        <f t="shared" si="209"/>
        <v>90000</v>
      </c>
      <c r="K859" s="906">
        <f t="shared" si="210"/>
        <v>0</v>
      </c>
      <c r="L859" s="906">
        <f t="shared" si="211"/>
        <v>5009441.249999987</v>
      </c>
    </row>
    <row r="860" spans="1:12" x14ac:dyDescent="0.45">
      <c r="A860" s="903"/>
      <c r="B860" s="903"/>
      <c r="C860" s="905" t="s">
        <v>159</v>
      </c>
      <c r="D860" s="906">
        <v>2</v>
      </c>
      <c r="E860" s="906">
        <v>1679343.75</v>
      </c>
      <c r="F860" s="906">
        <v>30000</v>
      </c>
      <c r="G860" s="906"/>
      <c r="H860" s="906">
        <f t="shared" si="207"/>
        <v>1709343.75</v>
      </c>
      <c r="I860" s="906">
        <f t="shared" si="208"/>
        <v>3358687.5</v>
      </c>
      <c r="J860" s="906">
        <f t="shared" si="209"/>
        <v>60000</v>
      </c>
      <c r="K860" s="906">
        <f t="shared" si="210"/>
        <v>0</v>
      </c>
      <c r="L860" s="906">
        <f t="shared" si="211"/>
        <v>3418687.5</v>
      </c>
    </row>
    <row r="861" spans="1:12" x14ac:dyDescent="0.45">
      <c r="A861" s="903"/>
      <c r="B861" s="903"/>
      <c r="C861" s="905" t="s">
        <v>336</v>
      </c>
      <c r="D861" s="906">
        <v>1</v>
      </c>
      <c r="E861" s="906">
        <v>1686041.25</v>
      </c>
      <c r="F861" s="906">
        <v>30000</v>
      </c>
      <c r="G861" s="906"/>
      <c r="H861" s="906">
        <f t="shared" si="207"/>
        <v>1716041.25</v>
      </c>
      <c r="I861" s="906">
        <f t="shared" si="208"/>
        <v>1686041.25</v>
      </c>
      <c r="J861" s="906">
        <f t="shared" si="209"/>
        <v>30000</v>
      </c>
      <c r="K861" s="906">
        <f t="shared" si="210"/>
        <v>0</v>
      </c>
      <c r="L861" s="906">
        <f t="shared" si="211"/>
        <v>1716041.25</v>
      </c>
    </row>
    <row r="862" spans="1:12" x14ac:dyDescent="0.45">
      <c r="A862" s="903"/>
      <c r="B862" s="903"/>
      <c r="C862" s="905" t="s">
        <v>165</v>
      </c>
      <c r="D862" s="906">
        <v>5</v>
      </c>
      <c r="E862" s="906">
        <v>1728414.9999999958</v>
      </c>
      <c r="F862" s="906">
        <v>30000</v>
      </c>
      <c r="G862" s="906"/>
      <c r="H862" s="906">
        <f t="shared" si="207"/>
        <v>1758414.9999999958</v>
      </c>
      <c r="I862" s="906">
        <f t="shared" si="208"/>
        <v>8642074.9999999795</v>
      </c>
      <c r="J862" s="906">
        <f t="shared" si="209"/>
        <v>150000</v>
      </c>
      <c r="K862" s="906">
        <f t="shared" si="210"/>
        <v>0</v>
      </c>
      <c r="L862" s="906">
        <f t="shared" si="211"/>
        <v>8792074.9999999795</v>
      </c>
    </row>
    <row r="863" spans="1:12" x14ac:dyDescent="0.45">
      <c r="A863" s="903"/>
      <c r="B863" s="903"/>
      <c r="C863" s="905" t="s">
        <v>166</v>
      </c>
      <c r="D863" s="906">
        <v>2</v>
      </c>
      <c r="E863" s="906">
        <v>1770788.7500000042</v>
      </c>
      <c r="F863" s="906">
        <v>30000</v>
      </c>
      <c r="G863" s="906"/>
      <c r="H863" s="906">
        <f t="shared" si="207"/>
        <v>1800788.7500000042</v>
      </c>
      <c r="I863" s="906">
        <f t="shared" si="208"/>
        <v>3541577.5000000084</v>
      </c>
      <c r="J863" s="906">
        <f t="shared" si="209"/>
        <v>60000</v>
      </c>
      <c r="K863" s="906">
        <f t="shared" si="210"/>
        <v>0</v>
      </c>
      <c r="L863" s="906">
        <f t="shared" si="211"/>
        <v>3601577.5000000084</v>
      </c>
    </row>
    <row r="864" spans="1:12" x14ac:dyDescent="0.45">
      <c r="A864" s="903"/>
      <c r="B864" s="903"/>
      <c r="C864" s="905" t="s">
        <v>167</v>
      </c>
      <c r="D864" s="906">
        <v>2</v>
      </c>
      <c r="E864" s="906">
        <v>1813162.5</v>
      </c>
      <c r="F864" s="906">
        <v>30000</v>
      </c>
      <c r="G864" s="906"/>
      <c r="H864" s="906">
        <f t="shared" si="207"/>
        <v>1843162.5</v>
      </c>
      <c r="I864" s="906">
        <f t="shared" si="208"/>
        <v>3626325</v>
      </c>
      <c r="J864" s="906">
        <f t="shared" si="209"/>
        <v>60000</v>
      </c>
      <c r="K864" s="906">
        <f t="shared" si="210"/>
        <v>0</v>
      </c>
      <c r="L864" s="906">
        <f t="shared" si="211"/>
        <v>3686325</v>
      </c>
    </row>
    <row r="865" spans="1:12" x14ac:dyDescent="0.45">
      <c r="A865" s="903"/>
      <c r="B865" s="903"/>
      <c r="C865" s="905" t="s">
        <v>170</v>
      </c>
      <c r="D865" s="906">
        <v>1</v>
      </c>
      <c r="E865" s="906">
        <v>1897908.75</v>
      </c>
      <c r="F865" s="906">
        <v>30000</v>
      </c>
      <c r="G865" s="906"/>
      <c r="H865" s="906">
        <f t="shared" si="207"/>
        <v>1927908.75</v>
      </c>
      <c r="I865" s="906">
        <f t="shared" si="208"/>
        <v>1897908.75</v>
      </c>
      <c r="J865" s="906">
        <f t="shared" si="209"/>
        <v>30000</v>
      </c>
      <c r="K865" s="906">
        <f t="shared" si="210"/>
        <v>0</v>
      </c>
      <c r="L865" s="906">
        <f t="shared" si="211"/>
        <v>1927908.75</v>
      </c>
    </row>
    <row r="866" spans="1:12" x14ac:dyDescent="0.45">
      <c r="A866" s="903"/>
      <c r="B866" s="903"/>
      <c r="C866" s="905" t="s">
        <v>172</v>
      </c>
      <c r="D866" s="906">
        <v>1</v>
      </c>
      <c r="E866" s="906">
        <v>1940282.4999999958</v>
      </c>
      <c r="F866" s="906">
        <v>30000</v>
      </c>
      <c r="G866" s="906"/>
      <c r="H866" s="906">
        <f t="shared" si="207"/>
        <v>1970282.4999999958</v>
      </c>
      <c r="I866" s="906">
        <f t="shared" si="208"/>
        <v>1940282.4999999958</v>
      </c>
      <c r="J866" s="906">
        <f t="shared" si="209"/>
        <v>30000</v>
      </c>
      <c r="K866" s="906">
        <f t="shared" si="210"/>
        <v>0</v>
      </c>
      <c r="L866" s="906">
        <f t="shared" si="211"/>
        <v>1970282.4999999958</v>
      </c>
    </row>
    <row r="867" spans="1:12" x14ac:dyDescent="0.45">
      <c r="A867" s="903"/>
      <c r="B867" s="903"/>
      <c r="C867" s="905" t="s">
        <v>175</v>
      </c>
      <c r="D867" s="906">
        <v>1</v>
      </c>
      <c r="E867" s="906">
        <v>2018604.9999999958</v>
      </c>
      <c r="F867" s="906">
        <v>30000</v>
      </c>
      <c r="G867" s="906"/>
      <c r="H867" s="906">
        <f t="shared" si="207"/>
        <v>2048604.9999999958</v>
      </c>
      <c r="I867" s="906">
        <f t="shared" si="208"/>
        <v>2018604.9999999958</v>
      </c>
      <c r="J867" s="906">
        <f t="shared" si="209"/>
        <v>30000</v>
      </c>
      <c r="K867" s="906">
        <f t="shared" si="210"/>
        <v>0</v>
      </c>
      <c r="L867" s="906">
        <f t="shared" si="211"/>
        <v>2048604.9999999958</v>
      </c>
    </row>
    <row r="868" spans="1:12" x14ac:dyDescent="0.45">
      <c r="A868" s="903"/>
      <c r="B868" s="903"/>
      <c r="C868" s="905" t="s">
        <v>176</v>
      </c>
      <c r="D868" s="906">
        <v>1</v>
      </c>
      <c r="E868" s="906">
        <v>2084331.2499999958</v>
      </c>
      <c r="F868" s="906">
        <v>30000</v>
      </c>
      <c r="G868" s="906"/>
      <c r="H868" s="906">
        <f t="shared" si="207"/>
        <v>2114331.2499999958</v>
      </c>
      <c r="I868" s="906">
        <f t="shared" si="208"/>
        <v>2084331.2499999958</v>
      </c>
      <c r="J868" s="906">
        <f t="shared" si="209"/>
        <v>30000</v>
      </c>
      <c r="K868" s="906">
        <f t="shared" si="210"/>
        <v>0</v>
      </c>
      <c r="L868" s="906">
        <f t="shared" si="211"/>
        <v>2114331.2499999958</v>
      </c>
    </row>
    <row r="869" spans="1:12" x14ac:dyDescent="0.45">
      <c r="A869" s="903"/>
      <c r="B869" s="903"/>
      <c r="C869" s="905" t="s">
        <v>178</v>
      </c>
      <c r="D869" s="906">
        <v>1</v>
      </c>
      <c r="E869" s="906">
        <v>2150057.4999999958</v>
      </c>
      <c r="F869" s="906">
        <v>30000</v>
      </c>
      <c r="G869" s="906"/>
      <c r="H869" s="906">
        <f t="shared" si="207"/>
        <v>2180057.4999999958</v>
      </c>
      <c r="I869" s="906">
        <f t="shared" si="208"/>
        <v>2150057.4999999958</v>
      </c>
      <c r="J869" s="906">
        <f t="shared" si="209"/>
        <v>30000</v>
      </c>
      <c r="K869" s="906">
        <f t="shared" si="210"/>
        <v>0</v>
      </c>
      <c r="L869" s="906">
        <f t="shared" si="211"/>
        <v>2180057.4999999958</v>
      </c>
    </row>
    <row r="870" spans="1:12" x14ac:dyDescent="0.45">
      <c r="A870" s="903"/>
      <c r="B870" s="903"/>
      <c r="C870" s="905" t="s">
        <v>185</v>
      </c>
      <c r="D870" s="906">
        <v>1</v>
      </c>
      <c r="E870" s="906">
        <v>2340585</v>
      </c>
      <c r="F870" s="906">
        <v>30000</v>
      </c>
      <c r="G870" s="906"/>
      <c r="H870" s="906">
        <f t="shared" si="207"/>
        <v>2370585</v>
      </c>
      <c r="I870" s="906">
        <f t="shared" si="208"/>
        <v>2340585</v>
      </c>
      <c r="J870" s="906">
        <f t="shared" si="209"/>
        <v>30000</v>
      </c>
      <c r="K870" s="906">
        <f t="shared" si="210"/>
        <v>0</v>
      </c>
      <c r="L870" s="906">
        <f t="shared" si="211"/>
        <v>2370585</v>
      </c>
    </row>
    <row r="871" spans="1:12" x14ac:dyDescent="0.45">
      <c r="A871" s="903"/>
      <c r="B871" s="903"/>
      <c r="C871" s="905" t="s">
        <v>187</v>
      </c>
      <c r="D871" s="906">
        <v>1</v>
      </c>
      <c r="E871" s="906">
        <v>2549045.0000000042</v>
      </c>
      <c r="F871" s="906">
        <v>30000</v>
      </c>
      <c r="G871" s="906"/>
      <c r="H871" s="906">
        <f t="shared" si="207"/>
        <v>2579045.0000000042</v>
      </c>
      <c r="I871" s="906">
        <f t="shared" si="208"/>
        <v>2549045.0000000042</v>
      </c>
      <c r="J871" s="906">
        <f t="shared" si="209"/>
        <v>30000</v>
      </c>
      <c r="K871" s="906">
        <f t="shared" si="210"/>
        <v>0</v>
      </c>
      <c r="L871" s="906">
        <f t="shared" si="211"/>
        <v>2579045.0000000042</v>
      </c>
    </row>
    <row r="872" spans="1:12" x14ac:dyDescent="0.45">
      <c r="A872" s="903"/>
      <c r="B872" s="903"/>
      <c r="C872" s="902" t="s">
        <v>193</v>
      </c>
      <c r="D872" s="906">
        <v>1</v>
      </c>
      <c r="E872" s="906">
        <v>3311001.2499999963</v>
      </c>
      <c r="F872" s="906">
        <v>30000</v>
      </c>
      <c r="G872" s="906"/>
      <c r="H872" s="906">
        <f t="shared" si="207"/>
        <v>3341001.2499999963</v>
      </c>
      <c r="I872" s="906">
        <f t="shared" si="208"/>
        <v>3311001.2499999963</v>
      </c>
      <c r="J872" s="906">
        <f t="shared" si="209"/>
        <v>30000</v>
      </c>
      <c r="K872" s="906">
        <f t="shared" si="210"/>
        <v>0</v>
      </c>
      <c r="L872" s="906">
        <f t="shared" si="211"/>
        <v>3341001.2499999963</v>
      </c>
    </row>
    <row r="873" spans="1:12" x14ac:dyDescent="0.45">
      <c r="A873" s="903"/>
      <c r="B873" s="903"/>
      <c r="C873" s="902" t="s">
        <v>199</v>
      </c>
      <c r="D873" s="906">
        <v>1</v>
      </c>
      <c r="E873" s="906">
        <v>3992217.5000000037</v>
      </c>
      <c r="F873" s="906">
        <v>30000</v>
      </c>
      <c r="G873" s="906"/>
      <c r="H873" s="906">
        <f t="shared" si="207"/>
        <v>4022217.5000000037</v>
      </c>
      <c r="I873" s="906">
        <f t="shared" si="208"/>
        <v>3992217.5000000037</v>
      </c>
      <c r="J873" s="906">
        <f t="shared" si="209"/>
        <v>30000</v>
      </c>
      <c r="K873" s="906">
        <f t="shared" si="210"/>
        <v>0</v>
      </c>
      <c r="L873" s="906">
        <f t="shared" si="211"/>
        <v>4022217.5000000037</v>
      </c>
    </row>
    <row r="874" spans="1:12" x14ac:dyDescent="0.45">
      <c r="A874" s="903"/>
      <c r="B874" s="903"/>
      <c r="C874" s="902" t="s">
        <v>350</v>
      </c>
      <c r="D874" s="906">
        <v>1</v>
      </c>
      <c r="E874" s="906">
        <v>7286629.9499999993</v>
      </c>
      <c r="F874" s="906">
        <v>30000</v>
      </c>
      <c r="G874" s="906"/>
      <c r="H874" s="906">
        <f t="shared" si="207"/>
        <v>7316629.9499999993</v>
      </c>
      <c r="I874" s="906">
        <f t="shared" si="208"/>
        <v>7286629.9499999993</v>
      </c>
      <c r="J874" s="906">
        <f t="shared" si="209"/>
        <v>30000</v>
      </c>
      <c r="K874" s="906">
        <f t="shared" si="210"/>
        <v>0</v>
      </c>
      <c r="L874" s="906">
        <f t="shared" si="211"/>
        <v>7316629.9499999993</v>
      </c>
    </row>
    <row r="875" spans="1:12" x14ac:dyDescent="0.45">
      <c r="A875" s="903"/>
      <c r="B875" s="907" t="s">
        <v>201</v>
      </c>
      <c r="C875" s="905" t="s">
        <v>202</v>
      </c>
      <c r="D875" s="896">
        <f>SUM(D829:D874)</f>
        <v>168</v>
      </c>
      <c r="E875" s="896">
        <f>SUM(E829:E874)</f>
        <v>77215689.949999973</v>
      </c>
      <c r="F875" s="896">
        <f>SUM(F829:F874)</f>
        <v>1380000</v>
      </c>
      <c r="G875" s="896"/>
      <c r="H875" s="896">
        <f>SUM(H829:H874)</f>
        <v>78595689.949999973</v>
      </c>
      <c r="I875" s="896">
        <f>SUM(I829:I874)</f>
        <v>215555012.45000002</v>
      </c>
      <c r="J875" s="896">
        <f>SUM(J829:J874)</f>
        <v>5040000</v>
      </c>
      <c r="K875" s="896">
        <f>SUM(K829:K874)</f>
        <v>0</v>
      </c>
      <c r="L875" s="896">
        <f>SUM(L829:L874)</f>
        <v>220595012.44999999</v>
      </c>
    </row>
    <row r="876" spans="1:12" x14ac:dyDescent="0.45">
      <c r="A876" s="903"/>
      <c r="B876" s="903"/>
      <c r="C876" s="903"/>
      <c r="D876" s="906"/>
      <c r="E876" s="906"/>
      <c r="F876" s="906"/>
      <c r="G876" s="906"/>
      <c r="H876" s="906"/>
      <c r="I876" s="906"/>
      <c r="J876" s="906"/>
      <c r="K876" s="906"/>
      <c r="L876" s="906"/>
    </row>
    <row r="877" spans="1:12" x14ac:dyDescent="0.45">
      <c r="A877" s="903"/>
      <c r="B877" s="903" t="s">
        <v>370</v>
      </c>
      <c r="C877" s="508" t="s">
        <v>371</v>
      </c>
      <c r="D877" s="111"/>
      <c r="E877" s="111"/>
      <c r="F877" s="111"/>
      <c r="G877" s="111"/>
      <c r="H877" s="906"/>
      <c r="I877" s="906">
        <f t="shared" ref="I877:I879" si="212">D877*E877</f>
        <v>0</v>
      </c>
      <c r="J877" s="906">
        <f t="shared" ref="J877:J879" si="213">D877*F877</f>
        <v>0</v>
      </c>
      <c r="K877" s="906">
        <f t="shared" ref="K877:K879" si="214">D877*G877</f>
        <v>0</v>
      </c>
      <c r="L877" s="906">
        <f t="shared" ref="L877:L879" si="215">D877*H877</f>
        <v>0</v>
      </c>
    </row>
    <row r="878" spans="1:12" x14ac:dyDescent="0.45">
      <c r="A878" s="903"/>
      <c r="B878" s="903"/>
      <c r="C878" s="908" t="s">
        <v>203</v>
      </c>
      <c r="D878" s="906">
        <v>1</v>
      </c>
      <c r="E878" s="111">
        <v>1247870.04</v>
      </c>
      <c r="F878" s="906">
        <v>374361</v>
      </c>
      <c r="G878" s="906">
        <v>10640338.32</v>
      </c>
      <c r="H878" s="906">
        <f t="shared" ref="H878:H879" si="216">SUM(E878:G878)</f>
        <v>12262569.359999999</v>
      </c>
      <c r="I878" s="906">
        <f t="shared" si="212"/>
        <v>1247870.04</v>
      </c>
      <c r="J878" s="906">
        <f t="shared" si="213"/>
        <v>374361</v>
      </c>
      <c r="K878" s="906">
        <f t="shared" si="214"/>
        <v>10640338.32</v>
      </c>
      <c r="L878" s="906">
        <f t="shared" si="215"/>
        <v>12262569.359999999</v>
      </c>
    </row>
    <row r="879" spans="1:12" x14ac:dyDescent="0.45">
      <c r="A879" s="903"/>
      <c r="B879" s="903"/>
      <c r="C879" s="908"/>
      <c r="D879" s="906"/>
      <c r="E879" s="906"/>
      <c r="F879" s="906"/>
      <c r="G879" s="906"/>
      <c r="H879" s="906">
        <f t="shared" si="216"/>
        <v>0</v>
      </c>
      <c r="I879" s="906">
        <f t="shared" si="212"/>
        <v>0</v>
      </c>
      <c r="J879" s="906">
        <f t="shared" si="213"/>
        <v>0</v>
      </c>
      <c r="K879" s="906">
        <f t="shared" si="214"/>
        <v>0</v>
      </c>
      <c r="L879" s="906">
        <f t="shared" si="215"/>
        <v>0</v>
      </c>
    </row>
    <row r="880" spans="1:12" x14ac:dyDescent="0.45">
      <c r="A880" s="903"/>
      <c r="B880" s="909" t="s">
        <v>201</v>
      </c>
      <c r="C880" s="910"/>
      <c r="D880" s="896">
        <f t="shared" ref="D880:L880" si="217">SUM(D877:D879)</f>
        <v>1</v>
      </c>
      <c r="E880" s="896">
        <f t="shared" si="217"/>
        <v>1247870.04</v>
      </c>
      <c r="F880" s="896">
        <f t="shared" si="217"/>
        <v>374361</v>
      </c>
      <c r="G880" s="896">
        <f t="shared" si="217"/>
        <v>10640338.32</v>
      </c>
      <c r="H880" s="896">
        <f t="shared" si="217"/>
        <v>12262569.359999999</v>
      </c>
      <c r="I880" s="896">
        <f t="shared" si="217"/>
        <v>1247870.04</v>
      </c>
      <c r="J880" s="896">
        <f t="shared" si="217"/>
        <v>374361</v>
      </c>
      <c r="K880" s="896">
        <f t="shared" si="217"/>
        <v>10640338.32</v>
      </c>
      <c r="L880" s="896">
        <f t="shared" si="217"/>
        <v>12262569.359999999</v>
      </c>
    </row>
    <row r="881" spans="1:12" x14ac:dyDescent="0.45">
      <c r="A881" s="903"/>
      <c r="B881" s="903"/>
      <c r="C881" s="908"/>
      <c r="D881" s="906"/>
      <c r="E881" s="906"/>
      <c r="F881" s="906"/>
      <c r="G881" s="906"/>
      <c r="H881" s="906"/>
      <c r="I881" s="906"/>
      <c r="J881" s="906"/>
      <c r="K881" s="906"/>
      <c r="L881" s="906"/>
    </row>
    <row r="882" spans="1:12" x14ac:dyDescent="0.45">
      <c r="A882" s="909" t="s">
        <v>204</v>
      </c>
      <c r="B882" s="903"/>
      <c r="C882" s="903"/>
      <c r="D882" s="114">
        <f>D875+D880</f>
        <v>169</v>
      </c>
      <c r="E882" s="115">
        <f t="shared" ref="E882:L882" si="218">SUM(E875:E878)</f>
        <v>78463559.98999998</v>
      </c>
      <c r="F882" s="115">
        <f t="shared" si="218"/>
        <v>1754361</v>
      </c>
      <c r="G882" s="115">
        <f t="shared" si="218"/>
        <v>10640338.32</v>
      </c>
      <c r="H882" s="115">
        <f t="shared" si="218"/>
        <v>90858259.309999973</v>
      </c>
      <c r="I882" s="115">
        <f t="shared" si="218"/>
        <v>216802882.49000001</v>
      </c>
      <c r="J882" s="115">
        <f t="shared" si="218"/>
        <v>5414361</v>
      </c>
      <c r="K882" s="115">
        <f t="shared" si="218"/>
        <v>10640338.32</v>
      </c>
      <c r="L882" s="115">
        <f t="shared" si="218"/>
        <v>232857581.81</v>
      </c>
    </row>
    <row r="885" spans="1:12" x14ac:dyDescent="0.45">
      <c r="A885" s="938" t="s">
        <v>0</v>
      </c>
      <c r="B885" s="938"/>
      <c r="C885" s="938"/>
      <c r="D885" s="938"/>
      <c r="E885" s="938"/>
      <c r="F885" s="938"/>
      <c r="G885" s="938"/>
      <c r="H885" s="938"/>
      <c r="I885" s="938"/>
      <c r="J885" s="938"/>
      <c r="K885" s="938"/>
      <c r="L885" s="938"/>
    </row>
    <row r="886" spans="1:12" x14ac:dyDescent="0.45">
      <c r="A886" s="939" t="s">
        <v>89</v>
      </c>
      <c r="B886" s="939"/>
      <c r="C886" s="939"/>
      <c r="D886" s="939"/>
      <c r="E886" s="939"/>
      <c r="F886" s="939"/>
      <c r="G886" s="939"/>
      <c r="H886" s="939"/>
      <c r="I886" s="939"/>
      <c r="J886" s="939"/>
      <c r="K886" s="939"/>
      <c r="L886" s="939"/>
    </row>
    <row r="887" spans="1:12" x14ac:dyDescent="0.45">
      <c r="A887" s="939" t="s">
        <v>90</v>
      </c>
      <c r="B887" s="940"/>
      <c r="C887" s="940"/>
      <c r="D887" s="940"/>
      <c r="E887" s="940"/>
      <c r="F887" s="940"/>
      <c r="G887" s="940"/>
      <c r="H887" s="940"/>
      <c r="I887" s="940"/>
      <c r="J887" s="940"/>
      <c r="K887" s="940"/>
      <c r="L887" s="940"/>
    </row>
    <row r="888" spans="1:12" x14ac:dyDescent="0.45">
      <c r="A888" s="941" t="s">
        <v>1476</v>
      </c>
      <c r="B888" s="941"/>
      <c r="C888" s="941"/>
      <c r="D888" s="941"/>
      <c r="E888" s="941"/>
      <c r="F888" s="941"/>
      <c r="G888" s="941"/>
      <c r="H888" s="941"/>
      <c r="I888" s="941"/>
      <c r="J888" s="941"/>
      <c r="K888" s="941"/>
      <c r="L888" s="941"/>
    </row>
    <row r="889" spans="1:12" ht="55.5" x14ac:dyDescent="0.45">
      <c r="A889" s="899" t="s">
        <v>91</v>
      </c>
      <c r="B889" s="900"/>
      <c r="C889" s="899" t="s">
        <v>92</v>
      </c>
      <c r="D889" s="899" t="s">
        <v>93</v>
      </c>
      <c r="E889" s="899" t="s">
        <v>94</v>
      </c>
      <c r="F889" s="899" t="s">
        <v>95</v>
      </c>
      <c r="G889" s="899" t="s">
        <v>96</v>
      </c>
      <c r="H889" s="899" t="s">
        <v>97</v>
      </c>
      <c r="I889" s="899" t="s">
        <v>98</v>
      </c>
      <c r="J889" s="899" t="s">
        <v>99</v>
      </c>
      <c r="K889" s="899" t="s">
        <v>100</v>
      </c>
      <c r="L889" s="901" t="s">
        <v>101</v>
      </c>
    </row>
    <row r="890" spans="1:12" x14ac:dyDescent="0.45">
      <c r="A890" s="903"/>
      <c r="B890" s="903"/>
      <c r="C890" s="905" t="s">
        <v>105</v>
      </c>
      <c r="D890" s="906">
        <v>1</v>
      </c>
      <c r="E890" s="906">
        <v>1153397.4999999995</v>
      </c>
      <c r="F890" s="906">
        <v>30000</v>
      </c>
      <c r="G890" s="906"/>
      <c r="H890" s="906">
        <f t="shared" ref="H890:H897" si="219">SUM(E890:G890)</f>
        <v>1183397.4999999995</v>
      </c>
      <c r="I890" s="906">
        <f t="shared" ref="I890:I897" si="220">D890*E890</f>
        <v>1153397.4999999995</v>
      </c>
      <c r="J890" s="906">
        <f t="shared" ref="J890:J897" si="221">D890*F890</f>
        <v>30000</v>
      </c>
      <c r="K890" s="906">
        <f t="shared" ref="K890:K897" si="222">D890*G890</f>
        <v>0</v>
      </c>
      <c r="L890" s="906">
        <f t="shared" ref="L890:L897" si="223">D890*H890</f>
        <v>1183397.4999999995</v>
      </c>
    </row>
    <row r="891" spans="1:12" x14ac:dyDescent="0.45">
      <c r="A891" s="903"/>
      <c r="B891" s="903"/>
      <c r="C891" s="905" t="s">
        <v>535</v>
      </c>
      <c r="D891" s="906">
        <v>1</v>
      </c>
      <c r="E891" s="906">
        <v>1388698.7499999958</v>
      </c>
      <c r="F891" s="906">
        <v>30000</v>
      </c>
      <c r="G891" s="906"/>
      <c r="H891" s="906">
        <f t="shared" si="219"/>
        <v>1418698.7499999958</v>
      </c>
      <c r="I891" s="906">
        <f t="shared" si="220"/>
        <v>1388698.7499999958</v>
      </c>
      <c r="J891" s="906">
        <f t="shared" si="221"/>
        <v>30000</v>
      </c>
      <c r="K891" s="906">
        <f t="shared" si="222"/>
        <v>0</v>
      </c>
      <c r="L891" s="906">
        <f t="shared" si="223"/>
        <v>1418698.7499999958</v>
      </c>
    </row>
    <row r="892" spans="1:12" x14ac:dyDescent="0.45">
      <c r="A892" s="903"/>
      <c r="B892" s="903"/>
      <c r="C892" s="905" t="s">
        <v>147</v>
      </c>
      <c r="D892" s="906">
        <v>3</v>
      </c>
      <c r="E892" s="906">
        <v>1561971.2499999958</v>
      </c>
      <c r="F892" s="906">
        <v>30000</v>
      </c>
      <c r="G892" s="906"/>
      <c r="H892" s="906">
        <f t="shared" si="219"/>
        <v>1591971.2499999958</v>
      </c>
      <c r="I892" s="906">
        <f t="shared" si="220"/>
        <v>4685913.749999987</v>
      </c>
      <c r="J892" s="906">
        <f t="shared" si="221"/>
        <v>90000</v>
      </c>
      <c r="K892" s="906">
        <f t="shared" si="222"/>
        <v>0</v>
      </c>
      <c r="L892" s="906">
        <f t="shared" si="223"/>
        <v>4775913.749999987</v>
      </c>
    </row>
    <row r="893" spans="1:12" x14ac:dyDescent="0.45">
      <c r="A893" s="903"/>
      <c r="B893" s="903"/>
      <c r="C893" s="905" t="s">
        <v>302</v>
      </c>
      <c r="D893" s="906">
        <v>1</v>
      </c>
      <c r="E893" s="906">
        <v>1639813.7499999958</v>
      </c>
      <c r="F893" s="906">
        <v>30000</v>
      </c>
      <c r="G893" s="906"/>
      <c r="H893" s="906">
        <f t="shared" si="219"/>
        <v>1669813.7499999958</v>
      </c>
      <c r="I893" s="906">
        <f t="shared" si="220"/>
        <v>1639813.7499999958</v>
      </c>
      <c r="J893" s="906">
        <f t="shared" si="221"/>
        <v>30000</v>
      </c>
      <c r="K893" s="906">
        <f t="shared" si="222"/>
        <v>0</v>
      </c>
      <c r="L893" s="906">
        <f t="shared" si="223"/>
        <v>1669813.7499999958</v>
      </c>
    </row>
    <row r="894" spans="1:12" x14ac:dyDescent="0.45">
      <c r="A894" s="903"/>
      <c r="B894" s="903"/>
      <c r="C894" s="905" t="s">
        <v>162</v>
      </c>
      <c r="D894" s="906">
        <v>1</v>
      </c>
      <c r="E894" s="906">
        <v>1758402.5000000042</v>
      </c>
      <c r="F894" s="906">
        <v>30000</v>
      </c>
      <c r="G894" s="906"/>
      <c r="H894" s="906">
        <f t="shared" si="219"/>
        <v>1788402.5000000042</v>
      </c>
      <c r="I894" s="906">
        <f t="shared" si="220"/>
        <v>1758402.5000000042</v>
      </c>
      <c r="J894" s="906">
        <f t="shared" si="221"/>
        <v>30000</v>
      </c>
      <c r="K894" s="906">
        <f t="shared" si="222"/>
        <v>0</v>
      </c>
      <c r="L894" s="906">
        <f t="shared" si="223"/>
        <v>1788402.5000000042</v>
      </c>
    </row>
    <row r="895" spans="1:12" x14ac:dyDescent="0.45">
      <c r="A895" s="903"/>
      <c r="B895" s="903"/>
      <c r="C895" s="905" t="s">
        <v>180</v>
      </c>
      <c r="D895" s="906">
        <v>1</v>
      </c>
      <c r="E895" s="906">
        <v>2281509.9999999958</v>
      </c>
      <c r="F895" s="906">
        <v>30000</v>
      </c>
      <c r="G895" s="906"/>
      <c r="H895" s="906">
        <f t="shared" si="219"/>
        <v>2311509.9999999958</v>
      </c>
      <c r="I895" s="906">
        <f t="shared" si="220"/>
        <v>2281509.9999999958</v>
      </c>
      <c r="J895" s="906">
        <f t="shared" si="221"/>
        <v>30000</v>
      </c>
      <c r="K895" s="906">
        <f t="shared" si="222"/>
        <v>0</v>
      </c>
      <c r="L895" s="906">
        <f t="shared" si="223"/>
        <v>2311509.9999999958</v>
      </c>
    </row>
    <row r="896" spans="1:12" x14ac:dyDescent="0.45">
      <c r="A896" s="903"/>
      <c r="B896" s="903"/>
      <c r="C896" s="905" t="s">
        <v>343</v>
      </c>
      <c r="D896" s="906">
        <v>1</v>
      </c>
      <c r="E896" s="906">
        <v>2757506.25</v>
      </c>
      <c r="F896" s="906">
        <v>30000</v>
      </c>
      <c r="G896" s="906"/>
      <c r="H896" s="906">
        <f t="shared" si="219"/>
        <v>2787506.25</v>
      </c>
      <c r="I896" s="906">
        <f t="shared" si="220"/>
        <v>2757506.25</v>
      </c>
      <c r="J896" s="906">
        <f t="shared" si="221"/>
        <v>30000</v>
      </c>
      <c r="K896" s="906">
        <f t="shared" si="222"/>
        <v>0</v>
      </c>
      <c r="L896" s="906">
        <f t="shared" si="223"/>
        <v>2787506.25</v>
      </c>
    </row>
    <row r="897" spans="1:12" x14ac:dyDescent="0.45">
      <c r="A897" s="903"/>
      <c r="B897" s="903"/>
      <c r="C897" s="902" t="s">
        <v>194</v>
      </c>
      <c r="D897" s="906">
        <v>1</v>
      </c>
      <c r="E897" s="906">
        <v>3415119.9999999963</v>
      </c>
      <c r="F897" s="906">
        <v>30000</v>
      </c>
      <c r="G897" s="906"/>
      <c r="H897" s="906">
        <f t="shared" si="219"/>
        <v>3445119.9999999963</v>
      </c>
      <c r="I897" s="906">
        <f t="shared" si="220"/>
        <v>3415119.9999999963</v>
      </c>
      <c r="J897" s="906">
        <f t="shared" si="221"/>
        <v>30000</v>
      </c>
      <c r="K897" s="906">
        <f t="shared" si="222"/>
        <v>0</v>
      </c>
      <c r="L897" s="906">
        <f t="shared" si="223"/>
        <v>3445119.9999999963</v>
      </c>
    </row>
    <row r="898" spans="1:12" x14ac:dyDescent="0.45">
      <c r="A898" s="903"/>
      <c r="B898" s="907" t="s">
        <v>201</v>
      </c>
      <c r="C898" s="905" t="s">
        <v>202</v>
      </c>
      <c r="D898" s="896">
        <f>SUM(D890:D897)</f>
        <v>10</v>
      </c>
      <c r="E898" s="896">
        <f>SUM(E890:E897)</f>
        <v>15956419.999999983</v>
      </c>
      <c r="F898" s="896">
        <f>SUM(F890:F897)</f>
        <v>240000</v>
      </c>
      <c r="G898" s="896"/>
      <c r="H898" s="896">
        <f>SUM(H890:H897)</f>
        <v>16196419.999999983</v>
      </c>
      <c r="I898" s="896">
        <f>SUM(I890:I897)</f>
        <v>19080362.499999974</v>
      </c>
      <c r="J898" s="896">
        <f>SUM(J890:J897)</f>
        <v>300000</v>
      </c>
      <c r="K898" s="896">
        <f>SUM(K890:K897)</f>
        <v>0</v>
      </c>
      <c r="L898" s="896">
        <f>SUM(L890:L897)</f>
        <v>19380362.499999974</v>
      </c>
    </row>
    <row r="899" spans="1:12" x14ac:dyDescent="0.45">
      <c r="A899" s="903"/>
      <c r="B899" s="903"/>
      <c r="C899" s="903"/>
      <c r="D899" s="906"/>
      <c r="E899" s="906"/>
      <c r="F899" s="906"/>
      <c r="G899" s="906"/>
      <c r="H899" s="906"/>
      <c r="I899" s="906"/>
      <c r="J899" s="906"/>
      <c r="K899" s="906"/>
      <c r="L899" s="906"/>
    </row>
    <row r="900" spans="1:12" x14ac:dyDescent="0.45">
      <c r="A900" s="903"/>
      <c r="B900" s="903"/>
      <c r="C900" s="908" t="s">
        <v>203</v>
      </c>
      <c r="D900" s="906"/>
      <c r="E900" s="111">
        <v>1247870.04</v>
      </c>
      <c r="F900" s="906">
        <v>374361</v>
      </c>
      <c r="G900" s="906">
        <v>10640338.32</v>
      </c>
      <c r="H900" s="906">
        <f t="shared" ref="H900" si="224">SUM(E900:G900)</f>
        <v>12262569.359999999</v>
      </c>
      <c r="I900" s="906">
        <f t="shared" ref="I900" si="225">D900*E900</f>
        <v>0</v>
      </c>
      <c r="J900" s="906">
        <f t="shared" ref="J900" si="226">D900*F900</f>
        <v>0</v>
      </c>
      <c r="K900" s="906">
        <f t="shared" ref="K900" si="227">D900*G900</f>
        <v>0</v>
      </c>
      <c r="L900" s="906">
        <f t="shared" ref="L900" si="228">D900*H900</f>
        <v>0</v>
      </c>
    </row>
    <row r="901" spans="1:12" x14ac:dyDescent="0.45">
      <c r="A901" s="903"/>
      <c r="B901" s="909" t="s">
        <v>201</v>
      </c>
      <c r="C901" s="910"/>
      <c r="D901" s="896">
        <f t="shared" ref="D901:L901" si="229">SUM(D900:D900)</f>
        <v>0</v>
      </c>
      <c r="E901" s="896">
        <f t="shared" si="229"/>
        <v>1247870.04</v>
      </c>
      <c r="F901" s="896">
        <f t="shared" si="229"/>
        <v>374361</v>
      </c>
      <c r="G901" s="896">
        <f t="shared" si="229"/>
        <v>10640338.32</v>
      </c>
      <c r="H901" s="896">
        <f t="shared" si="229"/>
        <v>12262569.359999999</v>
      </c>
      <c r="I901" s="896">
        <f t="shared" si="229"/>
        <v>0</v>
      </c>
      <c r="J901" s="896">
        <f t="shared" si="229"/>
        <v>0</v>
      </c>
      <c r="K901" s="896">
        <f t="shared" si="229"/>
        <v>0</v>
      </c>
      <c r="L901" s="896">
        <f t="shared" si="229"/>
        <v>0</v>
      </c>
    </row>
    <row r="902" spans="1:12" x14ac:dyDescent="0.45">
      <c r="A902" s="903"/>
      <c r="B902" s="903"/>
      <c r="C902" s="908"/>
      <c r="D902" s="906"/>
      <c r="E902" s="906"/>
      <c r="F902" s="906"/>
      <c r="G902" s="906"/>
      <c r="H902" s="906"/>
      <c r="I902" s="906"/>
      <c r="J902" s="906"/>
      <c r="K902" s="906"/>
      <c r="L902" s="906"/>
    </row>
    <row r="903" spans="1:12" x14ac:dyDescent="0.45">
      <c r="A903" s="909" t="s">
        <v>204</v>
      </c>
      <c r="B903" s="903"/>
      <c r="C903" s="903"/>
      <c r="D903" s="114">
        <f>D898+D901</f>
        <v>10</v>
      </c>
      <c r="E903" s="115">
        <f t="shared" ref="E903:L903" si="230">SUM(E898:E900)</f>
        <v>17204290.039999984</v>
      </c>
      <c r="F903" s="115">
        <f t="shared" si="230"/>
        <v>614361</v>
      </c>
      <c r="G903" s="115">
        <f t="shared" si="230"/>
        <v>10640338.32</v>
      </c>
      <c r="H903" s="115">
        <f t="shared" si="230"/>
        <v>28458989.359999985</v>
      </c>
      <c r="I903" s="115">
        <f t="shared" si="230"/>
        <v>19080362.499999974</v>
      </c>
      <c r="J903" s="115">
        <f t="shared" si="230"/>
        <v>300000</v>
      </c>
      <c r="K903" s="115">
        <f t="shared" si="230"/>
        <v>0</v>
      </c>
      <c r="L903" s="115">
        <f t="shared" si="230"/>
        <v>19380362.499999974</v>
      </c>
    </row>
    <row r="906" spans="1:12" x14ac:dyDescent="0.45">
      <c r="A906" s="938" t="s">
        <v>0</v>
      </c>
      <c r="B906" s="938"/>
      <c r="C906" s="938"/>
      <c r="D906" s="938"/>
      <c r="E906" s="938"/>
      <c r="F906" s="938"/>
      <c r="G906" s="938"/>
      <c r="H906" s="938"/>
      <c r="I906" s="938"/>
      <c r="J906" s="938"/>
      <c r="K906" s="938"/>
      <c r="L906" s="938"/>
    </row>
    <row r="907" spans="1:12" x14ac:dyDescent="0.45">
      <c r="A907" s="939" t="s">
        <v>89</v>
      </c>
      <c r="B907" s="939"/>
      <c r="C907" s="939"/>
      <c r="D907" s="939"/>
      <c r="E907" s="939"/>
      <c r="F907" s="939"/>
      <c r="G907" s="939"/>
      <c r="H907" s="939"/>
      <c r="I907" s="939"/>
      <c r="J907" s="939"/>
      <c r="K907" s="939"/>
      <c r="L907" s="939"/>
    </row>
    <row r="908" spans="1:12" x14ac:dyDescent="0.45">
      <c r="A908" s="939" t="s">
        <v>90</v>
      </c>
      <c r="B908" s="940"/>
      <c r="C908" s="940"/>
      <c r="D908" s="940"/>
      <c r="E908" s="940"/>
      <c r="F908" s="940"/>
      <c r="G908" s="940"/>
      <c r="H908" s="940"/>
      <c r="I908" s="940"/>
      <c r="J908" s="940"/>
      <c r="K908" s="940"/>
      <c r="L908" s="940"/>
    </row>
    <row r="909" spans="1:12" x14ac:dyDescent="0.45">
      <c r="A909" s="941" t="s">
        <v>1477</v>
      </c>
      <c r="B909" s="941"/>
      <c r="C909" s="941"/>
      <c r="D909" s="941"/>
      <c r="E909" s="941"/>
      <c r="F909" s="941"/>
      <c r="G909" s="941"/>
      <c r="H909" s="941"/>
      <c r="I909" s="941"/>
      <c r="J909" s="941"/>
      <c r="K909" s="941"/>
      <c r="L909" s="941"/>
    </row>
    <row r="910" spans="1:12" ht="74" x14ac:dyDescent="0.45">
      <c r="A910" s="899" t="s">
        <v>91</v>
      </c>
      <c r="B910" s="900"/>
      <c r="C910" s="899" t="s">
        <v>92</v>
      </c>
      <c r="D910" s="899" t="s">
        <v>93</v>
      </c>
      <c r="E910" s="899" t="s">
        <v>94</v>
      </c>
      <c r="F910" s="899" t="s">
        <v>95</v>
      </c>
      <c r="G910" s="899" t="s">
        <v>1478</v>
      </c>
      <c r="H910" s="899" t="s">
        <v>97</v>
      </c>
      <c r="I910" s="899" t="s">
        <v>98</v>
      </c>
      <c r="J910" s="899" t="s">
        <v>99</v>
      </c>
      <c r="K910" s="899" t="s">
        <v>100</v>
      </c>
      <c r="L910" s="901" t="s">
        <v>101</v>
      </c>
    </row>
    <row r="911" spans="1:12" x14ac:dyDescent="0.45">
      <c r="A911" s="903"/>
      <c r="B911" s="903"/>
      <c r="C911" s="905" t="s">
        <v>327</v>
      </c>
      <c r="D911" s="906">
        <v>1</v>
      </c>
      <c r="E911" s="906">
        <v>1090554.9999999995</v>
      </c>
      <c r="F911" s="906">
        <v>30000</v>
      </c>
      <c r="G911" s="906">
        <f>E911*0.4</f>
        <v>436221.99999999983</v>
      </c>
      <c r="H911" s="906">
        <f t="shared" ref="H911:H942" si="231">SUM(E911:G911)</f>
        <v>1556776.9999999993</v>
      </c>
      <c r="I911" s="906">
        <f t="shared" ref="I911:I942" si="232">D911*E911</f>
        <v>1090554.9999999995</v>
      </c>
      <c r="J911" s="906">
        <f t="shared" ref="J911:J942" si="233">D911*F911</f>
        <v>30000</v>
      </c>
      <c r="K911" s="906">
        <f t="shared" ref="K911:K942" si="234">D911*G911</f>
        <v>436221.99999999983</v>
      </c>
      <c r="L911" s="906">
        <f t="shared" ref="L911:L942" si="235">D911*H911</f>
        <v>1556776.9999999993</v>
      </c>
    </row>
    <row r="912" spans="1:12" x14ac:dyDescent="0.45">
      <c r="A912" s="903"/>
      <c r="B912" s="903"/>
      <c r="C912" s="905" t="s">
        <v>105</v>
      </c>
      <c r="D912" s="906">
        <v>1</v>
      </c>
      <c r="E912" s="906">
        <v>1153397.4999999995</v>
      </c>
      <c r="F912" s="906">
        <v>30000</v>
      </c>
      <c r="G912" s="906">
        <f t="shared" ref="G912:G942" si="236">E912*0.4</f>
        <v>461358.99999999983</v>
      </c>
      <c r="H912" s="906">
        <f t="shared" si="231"/>
        <v>1644756.4999999993</v>
      </c>
      <c r="I912" s="906">
        <f t="shared" si="232"/>
        <v>1153397.4999999995</v>
      </c>
      <c r="J912" s="906">
        <f t="shared" si="233"/>
        <v>30000</v>
      </c>
      <c r="K912" s="906">
        <f t="shared" si="234"/>
        <v>461358.99999999983</v>
      </c>
      <c r="L912" s="906">
        <f t="shared" si="235"/>
        <v>1644756.4999999993</v>
      </c>
    </row>
    <row r="913" spans="1:12" x14ac:dyDescent="0.45">
      <c r="A913" s="903"/>
      <c r="B913" s="903"/>
      <c r="C913" s="905" t="s">
        <v>118</v>
      </c>
      <c r="D913" s="906">
        <v>1</v>
      </c>
      <c r="E913" s="906">
        <v>1125772.5</v>
      </c>
      <c r="F913" s="906">
        <v>30000</v>
      </c>
      <c r="G913" s="906">
        <f t="shared" si="236"/>
        <v>450309</v>
      </c>
      <c r="H913" s="906">
        <f t="shared" si="231"/>
        <v>1606081.5</v>
      </c>
      <c r="I913" s="906">
        <f t="shared" si="232"/>
        <v>1125772.5</v>
      </c>
      <c r="J913" s="906">
        <f t="shared" si="233"/>
        <v>30000</v>
      </c>
      <c r="K913" s="906">
        <f t="shared" si="234"/>
        <v>450309</v>
      </c>
      <c r="L913" s="906">
        <f t="shared" si="235"/>
        <v>1606081.5</v>
      </c>
    </row>
    <row r="914" spans="1:12" x14ac:dyDescent="0.45">
      <c r="A914" s="903"/>
      <c r="B914" s="903"/>
      <c r="C914" s="905" t="s">
        <v>448</v>
      </c>
      <c r="D914" s="906">
        <v>2</v>
      </c>
      <c r="E914" s="906">
        <v>1147607.4999999995</v>
      </c>
      <c r="F914" s="906">
        <v>30000</v>
      </c>
      <c r="G914" s="906">
        <f t="shared" si="236"/>
        <v>459042.99999999983</v>
      </c>
      <c r="H914" s="906">
        <f t="shared" si="231"/>
        <v>1636650.4999999993</v>
      </c>
      <c r="I914" s="906">
        <f t="shared" si="232"/>
        <v>2295214.9999999991</v>
      </c>
      <c r="J914" s="906">
        <f t="shared" si="233"/>
        <v>60000</v>
      </c>
      <c r="K914" s="906">
        <f t="shared" si="234"/>
        <v>918085.99999999965</v>
      </c>
      <c r="L914" s="906">
        <f t="shared" si="235"/>
        <v>3273300.9999999986</v>
      </c>
    </row>
    <row r="915" spans="1:12" x14ac:dyDescent="0.45">
      <c r="A915" s="903"/>
      <c r="B915" s="903"/>
      <c r="C915" s="905" t="s">
        <v>403</v>
      </c>
      <c r="D915" s="906">
        <v>1</v>
      </c>
      <c r="E915" s="906">
        <v>1446456.2499999958</v>
      </c>
      <c r="F915" s="906">
        <v>30000</v>
      </c>
      <c r="G915" s="906">
        <f t="shared" si="236"/>
        <v>578582.49999999837</v>
      </c>
      <c r="H915" s="906">
        <f t="shared" si="231"/>
        <v>2055038.7499999942</v>
      </c>
      <c r="I915" s="906">
        <f t="shared" si="232"/>
        <v>1446456.2499999958</v>
      </c>
      <c r="J915" s="906">
        <f t="shared" si="233"/>
        <v>30000</v>
      </c>
      <c r="K915" s="906">
        <f t="shared" si="234"/>
        <v>578582.49999999837</v>
      </c>
      <c r="L915" s="906">
        <f t="shared" si="235"/>
        <v>2055038.7499999942</v>
      </c>
    </row>
    <row r="916" spans="1:12" x14ac:dyDescent="0.45">
      <c r="A916" s="903"/>
      <c r="B916" s="903"/>
      <c r="C916" s="905" t="s">
        <v>147</v>
      </c>
      <c r="D916" s="906">
        <v>1</v>
      </c>
      <c r="E916" s="906">
        <v>1561971.2499999958</v>
      </c>
      <c r="F916" s="906">
        <v>30000</v>
      </c>
      <c r="G916" s="906">
        <f t="shared" si="236"/>
        <v>624788.49999999837</v>
      </c>
      <c r="H916" s="906">
        <f t="shared" si="231"/>
        <v>2216759.7499999944</v>
      </c>
      <c r="I916" s="906">
        <f t="shared" si="232"/>
        <v>1561971.2499999958</v>
      </c>
      <c r="J916" s="906">
        <f t="shared" si="233"/>
        <v>30000</v>
      </c>
      <c r="K916" s="906">
        <f t="shared" si="234"/>
        <v>624788.49999999837</v>
      </c>
      <c r="L916" s="906">
        <f t="shared" si="235"/>
        <v>2216759.7499999944</v>
      </c>
    </row>
    <row r="917" spans="1:12" x14ac:dyDescent="0.45">
      <c r="A917" s="903"/>
      <c r="B917" s="903"/>
      <c r="C917" s="905" t="s">
        <v>149</v>
      </c>
      <c r="D917" s="906">
        <v>10</v>
      </c>
      <c r="E917" s="906">
        <v>1392755.0000000042</v>
      </c>
      <c r="F917" s="906">
        <v>30000</v>
      </c>
      <c r="G917" s="906">
        <f t="shared" si="236"/>
        <v>557102.00000000175</v>
      </c>
      <c r="H917" s="906">
        <f t="shared" si="231"/>
        <v>1979857.0000000061</v>
      </c>
      <c r="I917" s="906">
        <f t="shared" si="232"/>
        <v>13927550.000000041</v>
      </c>
      <c r="J917" s="906">
        <f t="shared" si="233"/>
        <v>300000</v>
      </c>
      <c r="K917" s="906">
        <f t="shared" si="234"/>
        <v>5571020.0000000177</v>
      </c>
      <c r="L917" s="906">
        <f t="shared" si="235"/>
        <v>19798570.00000006</v>
      </c>
    </row>
    <row r="918" spans="1:12" x14ac:dyDescent="0.45">
      <c r="A918" s="903"/>
      <c r="B918" s="903"/>
      <c r="C918" s="905" t="s">
        <v>511</v>
      </c>
      <c r="D918" s="906">
        <v>1</v>
      </c>
      <c r="E918" s="906">
        <v>1727555.0000000042</v>
      </c>
      <c r="F918" s="906">
        <v>30000</v>
      </c>
      <c r="G918" s="906">
        <f t="shared" si="236"/>
        <v>691022.00000000175</v>
      </c>
      <c r="H918" s="906">
        <f t="shared" si="231"/>
        <v>2448577.0000000061</v>
      </c>
      <c r="I918" s="906">
        <f t="shared" si="232"/>
        <v>1727555.0000000042</v>
      </c>
      <c r="J918" s="906">
        <f t="shared" si="233"/>
        <v>30000</v>
      </c>
      <c r="K918" s="906">
        <f t="shared" si="234"/>
        <v>691022.00000000175</v>
      </c>
      <c r="L918" s="906">
        <f t="shared" si="235"/>
        <v>2448577.0000000061</v>
      </c>
    </row>
    <row r="919" spans="1:12" x14ac:dyDescent="0.45">
      <c r="A919" s="903"/>
      <c r="B919" s="903"/>
      <c r="C919" s="905" t="s">
        <v>302</v>
      </c>
      <c r="D919" s="906">
        <v>17</v>
      </c>
      <c r="E919" s="906">
        <v>1639813.7499999958</v>
      </c>
      <c r="F919" s="906">
        <v>30000</v>
      </c>
      <c r="G919" s="906">
        <f t="shared" si="236"/>
        <v>655925.49999999837</v>
      </c>
      <c r="H919" s="906">
        <f t="shared" si="231"/>
        <v>2325739.2499999944</v>
      </c>
      <c r="I919" s="906">
        <f t="shared" si="232"/>
        <v>27876833.749999929</v>
      </c>
      <c r="J919" s="906">
        <f t="shared" si="233"/>
        <v>510000</v>
      </c>
      <c r="K919" s="906">
        <f t="shared" si="234"/>
        <v>11150733.499999972</v>
      </c>
      <c r="L919" s="906">
        <f t="shared" si="235"/>
        <v>39537567.249999903</v>
      </c>
    </row>
    <row r="920" spans="1:12" x14ac:dyDescent="0.45">
      <c r="A920" s="903"/>
      <c r="B920" s="903"/>
      <c r="C920" s="905" t="s">
        <v>159</v>
      </c>
      <c r="D920" s="906">
        <v>5</v>
      </c>
      <c r="E920" s="906">
        <v>1679343.75</v>
      </c>
      <c r="F920" s="906">
        <v>30000</v>
      </c>
      <c r="G920" s="906">
        <f t="shared" si="236"/>
        <v>671737.5</v>
      </c>
      <c r="H920" s="906">
        <f t="shared" si="231"/>
        <v>2381081.25</v>
      </c>
      <c r="I920" s="906">
        <f t="shared" si="232"/>
        <v>8396718.75</v>
      </c>
      <c r="J920" s="906">
        <f t="shared" si="233"/>
        <v>150000</v>
      </c>
      <c r="K920" s="906">
        <f t="shared" si="234"/>
        <v>3358687.5</v>
      </c>
      <c r="L920" s="906">
        <f t="shared" si="235"/>
        <v>11905406.25</v>
      </c>
    </row>
    <row r="921" spans="1:12" x14ac:dyDescent="0.45">
      <c r="A921" s="903"/>
      <c r="B921" s="903"/>
      <c r="C921" s="905" t="s">
        <v>161</v>
      </c>
      <c r="D921" s="906">
        <v>3</v>
      </c>
      <c r="E921" s="906">
        <v>1718873.7500000042</v>
      </c>
      <c r="F921" s="906">
        <v>30000</v>
      </c>
      <c r="G921" s="906">
        <f t="shared" si="236"/>
        <v>687549.50000000175</v>
      </c>
      <c r="H921" s="906">
        <f t="shared" si="231"/>
        <v>2436423.2500000061</v>
      </c>
      <c r="I921" s="906">
        <f t="shared" si="232"/>
        <v>5156621.250000013</v>
      </c>
      <c r="J921" s="906">
        <f t="shared" si="233"/>
        <v>90000</v>
      </c>
      <c r="K921" s="906">
        <f t="shared" si="234"/>
        <v>2062648.5000000051</v>
      </c>
      <c r="L921" s="906">
        <f t="shared" si="235"/>
        <v>7309269.7500000186</v>
      </c>
    </row>
    <row r="922" spans="1:12" x14ac:dyDescent="0.45">
      <c r="A922" s="903"/>
      <c r="B922" s="903"/>
      <c r="C922" s="905" t="s">
        <v>163</v>
      </c>
      <c r="D922" s="906">
        <v>1</v>
      </c>
      <c r="E922" s="906">
        <v>1837461.2499999958</v>
      </c>
      <c r="F922" s="906">
        <v>30000</v>
      </c>
      <c r="G922" s="906">
        <f t="shared" si="236"/>
        <v>734984.49999999837</v>
      </c>
      <c r="H922" s="906">
        <f t="shared" si="231"/>
        <v>2602445.7499999944</v>
      </c>
      <c r="I922" s="906">
        <f t="shared" si="232"/>
        <v>1837461.2499999958</v>
      </c>
      <c r="J922" s="906">
        <f t="shared" si="233"/>
        <v>30000</v>
      </c>
      <c r="K922" s="906">
        <f t="shared" si="234"/>
        <v>734984.49999999837</v>
      </c>
      <c r="L922" s="906">
        <f t="shared" si="235"/>
        <v>2602445.7499999944</v>
      </c>
    </row>
    <row r="923" spans="1:12" x14ac:dyDescent="0.45">
      <c r="A923" s="903"/>
      <c r="B923" s="903"/>
      <c r="C923" s="905" t="s">
        <v>165</v>
      </c>
      <c r="D923" s="906">
        <v>1</v>
      </c>
      <c r="E923" s="906">
        <v>1728414.9999999958</v>
      </c>
      <c r="F923" s="906">
        <v>30000</v>
      </c>
      <c r="G923" s="906">
        <f t="shared" si="236"/>
        <v>691365.99999999837</v>
      </c>
      <c r="H923" s="906">
        <f t="shared" si="231"/>
        <v>2449780.9999999944</v>
      </c>
      <c r="I923" s="906">
        <f t="shared" si="232"/>
        <v>1728414.9999999958</v>
      </c>
      <c r="J923" s="906">
        <f t="shared" si="233"/>
        <v>30000</v>
      </c>
      <c r="K923" s="906">
        <f t="shared" si="234"/>
        <v>691365.99999999837</v>
      </c>
      <c r="L923" s="906">
        <f t="shared" si="235"/>
        <v>2449780.9999999944</v>
      </c>
    </row>
    <row r="924" spans="1:12" x14ac:dyDescent="0.45">
      <c r="A924" s="903"/>
      <c r="B924" s="903"/>
      <c r="C924" s="905" t="s">
        <v>166</v>
      </c>
      <c r="D924" s="906">
        <v>1</v>
      </c>
      <c r="E924" s="906">
        <v>1770788.7500000042</v>
      </c>
      <c r="F924" s="906">
        <v>30000</v>
      </c>
      <c r="G924" s="906">
        <f t="shared" si="236"/>
        <v>708315.50000000175</v>
      </c>
      <c r="H924" s="906">
        <f t="shared" si="231"/>
        <v>2509104.2500000061</v>
      </c>
      <c r="I924" s="906">
        <f t="shared" si="232"/>
        <v>1770788.7500000042</v>
      </c>
      <c r="J924" s="906">
        <f t="shared" si="233"/>
        <v>30000</v>
      </c>
      <c r="K924" s="906">
        <f t="shared" si="234"/>
        <v>708315.50000000175</v>
      </c>
      <c r="L924" s="906">
        <f t="shared" si="235"/>
        <v>2509104.2500000061</v>
      </c>
    </row>
    <row r="925" spans="1:12" x14ac:dyDescent="0.45">
      <c r="A925" s="903"/>
      <c r="B925" s="903"/>
      <c r="C925" s="905" t="s">
        <v>169</v>
      </c>
      <c r="D925" s="906">
        <v>1</v>
      </c>
      <c r="E925" s="906">
        <v>1855535.0000000042</v>
      </c>
      <c r="F925" s="906">
        <v>30000</v>
      </c>
      <c r="G925" s="906">
        <f t="shared" si="236"/>
        <v>742214.00000000175</v>
      </c>
      <c r="H925" s="906">
        <f t="shared" si="231"/>
        <v>2627749.0000000061</v>
      </c>
      <c r="I925" s="906">
        <f t="shared" si="232"/>
        <v>1855535.0000000042</v>
      </c>
      <c r="J925" s="906">
        <f t="shared" si="233"/>
        <v>30000</v>
      </c>
      <c r="K925" s="906">
        <f t="shared" si="234"/>
        <v>742214.00000000175</v>
      </c>
      <c r="L925" s="906">
        <f t="shared" si="235"/>
        <v>2627749.0000000061</v>
      </c>
    </row>
    <row r="926" spans="1:12" x14ac:dyDescent="0.45">
      <c r="A926" s="903"/>
      <c r="B926" s="903"/>
      <c r="C926" s="905" t="s">
        <v>215</v>
      </c>
      <c r="D926" s="906">
        <v>1</v>
      </c>
      <c r="E926" s="906">
        <v>2067402.5000000042</v>
      </c>
      <c r="F926" s="906">
        <v>30000</v>
      </c>
      <c r="G926" s="906">
        <f t="shared" si="236"/>
        <v>826961.00000000175</v>
      </c>
      <c r="H926" s="906">
        <f t="shared" si="231"/>
        <v>2924363.5000000061</v>
      </c>
      <c r="I926" s="906">
        <f t="shared" si="232"/>
        <v>2067402.5000000042</v>
      </c>
      <c r="J926" s="906">
        <f t="shared" si="233"/>
        <v>30000</v>
      </c>
      <c r="K926" s="906">
        <f t="shared" si="234"/>
        <v>826961.00000000175</v>
      </c>
      <c r="L926" s="906">
        <f t="shared" si="235"/>
        <v>2924363.5000000061</v>
      </c>
    </row>
    <row r="927" spans="1:12" x14ac:dyDescent="0.45">
      <c r="A927" s="903"/>
      <c r="B927" s="903"/>
      <c r="C927" s="905" t="s">
        <v>178</v>
      </c>
      <c r="D927" s="906">
        <v>5</v>
      </c>
      <c r="E927" s="906">
        <v>2150057.4999999958</v>
      </c>
      <c r="F927" s="906">
        <v>30000</v>
      </c>
      <c r="G927" s="906">
        <f t="shared" si="236"/>
        <v>860022.99999999837</v>
      </c>
      <c r="H927" s="906">
        <f t="shared" si="231"/>
        <v>3040080.4999999944</v>
      </c>
      <c r="I927" s="906">
        <f t="shared" si="232"/>
        <v>10750287.49999998</v>
      </c>
      <c r="J927" s="906">
        <f t="shared" si="233"/>
        <v>150000</v>
      </c>
      <c r="K927" s="906">
        <f t="shared" si="234"/>
        <v>4300114.9999999916</v>
      </c>
      <c r="L927" s="906">
        <f t="shared" si="235"/>
        <v>15200402.499999972</v>
      </c>
    </row>
    <row r="928" spans="1:12" x14ac:dyDescent="0.45">
      <c r="A928" s="903"/>
      <c r="B928" s="903"/>
      <c r="C928" s="905" t="s">
        <v>179</v>
      </c>
      <c r="D928" s="906">
        <v>1</v>
      </c>
      <c r="E928" s="906">
        <v>2215783.7499999958</v>
      </c>
      <c r="F928" s="906">
        <v>30000</v>
      </c>
      <c r="G928" s="906">
        <f t="shared" si="236"/>
        <v>886313.49999999837</v>
      </c>
      <c r="H928" s="906">
        <f t="shared" si="231"/>
        <v>3132097.2499999944</v>
      </c>
      <c r="I928" s="906">
        <f t="shared" si="232"/>
        <v>2215783.7499999958</v>
      </c>
      <c r="J928" s="906">
        <f t="shared" si="233"/>
        <v>30000</v>
      </c>
      <c r="K928" s="906">
        <f t="shared" si="234"/>
        <v>886313.49999999837</v>
      </c>
      <c r="L928" s="906">
        <f t="shared" si="235"/>
        <v>3132097.2499999944</v>
      </c>
    </row>
    <row r="929" spans="1:12" x14ac:dyDescent="0.45">
      <c r="A929" s="903"/>
      <c r="B929" s="903"/>
      <c r="C929" s="905" t="s">
        <v>180</v>
      </c>
      <c r="D929" s="906">
        <v>2</v>
      </c>
      <c r="E929" s="906">
        <v>2281509.9999999958</v>
      </c>
      <c r="F929" s="906">
        <v>30000</v>
      </c>
      <c r="G929" s="906">
        <f t="shared" si="236"/>
        <v>912603.99999999837</v>
      </c>
      <c r="H929" s="906">
        <f t="shared" si="231"/>
        <v>3224113.9999999944</v>
      </c>
      <c r="I929" s="906">
        <f t="shared" si="232"/>
        <v>4563019.9999999916</v>
      </c>
      <c r="J929" s="906">
        <f t="shared" si="233"/>
        <v>60000</v>
      </c>
      <c r="K929" s="906">
        <f t="shared" si="234"/>
        <v>1825207.9999999967</v>
      </c>
      <c r="L929" s="906">
        <f t="shared" si="235"/>
        <v>6448227.9999999888</v>
      </c>
    </row>
    <row r="930" spans="1:12" x14ac:dyDescent="0.45">
      <c r="A930" s="903"/>
      <c r="B930" s="903"/>
      <c r="C930" s="905" t="s">
        <v>181</v>
      </c>
      <c r="D930" s="906">
        <v>1</v>
      </c>
      <c r="E930" s="906">
        <v>2347236.2499999958</v>
      </c>
      <c r="F930" s="906">
        <v>30000</v>
      </c>
      <c r="G930" s="906">
        <f t="shared" si="236"/>
        <v>938894.49999999837</v>
      </c>
      <c r="H930" s="906">
        <f t="shared" si="231"/>
        <v>3316130.7499999944</v>
      </c>
      <c r="I930" s="906">
        <f t="shared" si="232"/>
        <v>2347236.2499999958</v>
      </c>
      <c r="J930" s="906">
        <f t="shared" si="233"/>
        <v>30000</v>
      </c>
      <c r="K930" s="906">
        <f t="shared" si="234"/>
        <v>938894.49999999837</v>
      </c>
      <c r="L930" s="906">
        <f t="shared" si="235"/>
        <v>3316130.7499999944</v>
      </c>
    </row>
    <row r="931" spans="1:12" x14ac:dyDescent="0.45">
      <c r="A931" s="903"/>
      <c r="B931" s="903"/>
      <c r="C931" s="905" t="s">
        <v>338</v>
      </c>
      <c r="D931" s="906">
        <v>1</v>
      </c>
      <c r="E931" s="906">
        <v>2412962.4999999958</v>
      </c>
      <c r="F931" s="906">
        <v>30000</v>
      </c>
      <c r="G931" s="906">
        <f t="shared" si="236"/>
        <v>965184.99999999837</v>
      </c>
      <c r="H931" s="906">
        <f t="shared" si="231"/>
        <v>3408147.4999999944</v>
      </c>
      <c r="I931" s="906">
        <f t="shared" si="232"/>
        <v>2412962.4999999958</v>
      </c>
      <c r="J931" s="906">
        <f t="shared" si="233"/>
        <v>30000</v>
      </c>
      <c r="K931" s="906">
        <f t="shared" si="234"/>
        <v>965184.99999999837</v>
      </c>
      <c r="L931" s="906">
        <f t="shared" si="235"/>
        <v>3408147.4999999944</v>
      </c>
    </row>
    <row r="932" spans="1:12" x14ac:dyDescent="0.45">
      <c r="A932" s="903"/>
      <c r="B932" s="903"/>
      <c r="C932" s="905" t="s">
        <v>247</v>
      </c>
      <c r="D932" s="906">
        <v>1</v>
      </c>
      <c r="E932" s="906">
        <v>2478688.7499999958</v>
      </c>
      <c r="F932" s="906">
        <v>30000</v>
      </c>
      <c r="G932" s="906">
        <f t="shared" si="236"/>
        <v>991475.49999999837</v>
      </c>
      <c r="H932" s="906">
        <f t="shared" si="231"/>
        <v>3500164.2499999944</v>
      </c>
      <c r="I932" s="906">
        <f t="shared" si="232"/>
        <v>2478688.7499999958</v>
      </c>
      <c r="J932" s="906">
        <f t="shared" si="233"/>
        <v>30000</v>
      </c>
      <c r="K932" s="906">
        <f t="shared" si="234"/>
        <v>991475.49999999837</v>
      </c>
      <c r="L932" s="906">
        <f t="shared" si="235"/>
        <v>3500164.2499999944</v>
      </c>
    </row>
    <row r="933" spans="1:12" x14ac:dyDescent="0.45">
      <c r="A933" s="903"/>
      <c r="B933" s="903"/>
      <c r="C933" s="905" t="s">
        <v>339</v>
      </c>
      <c r="D933" s="906">
        <v>2</v>
      </c>
      <c r="E933" s="906">
        <v>2544414.9999999958</v>
      </c>
      <c r="F933" s="906">
        <v>30000</v>
      </c>
      <c r="G933" s="906">
        <f t="shared" si="236"/>
        <v>1017765.9999999984</v>
      </c>
      <c r="H933" s="906">
        <f t="shared" si="231"/>
        <v>3592180.9999999944</v>
      </c>
      <c r="I933" s="906">
        <f t="shared" si="232"/>
        <v>5088829.9999999916</v>
      </c>
      <c r="J933" s="906">
        <f t="shared" si="233"/>
        <v>60000</v>
      </c>
      <c r="K933" s="906">
        <f t="shared" si="234"/>
        <v>2035531.9999999967</v>
      </c>
      <c r="L933" s="906">
        <f t="shared" si="235"/>
        <v>7184361.9999999888</v>
      </c>
    </row>
    <row r="934" spans="1:12" x14ac:dyDescent="0.45">
      <c r="A934" s="903"/>
      <c r="B934" s="903"/>
      <c r="C934" s="905" t="s">
        <v>186</v>
      </c>
      <c r="D934" s="906">
        <v>3</v>
      </c>
      <c r="E934" s="906">
        <v>2479558.7499999958</v>
      </c>
      <c r="F934" s="906">
        <v>30000</v>
      </c>
      <c r="G934" s="906">
        <f t="shared" si="236"/>
        <v>991823.49999999837</v>
      </c>
      <c r="H934" s="906">
        <f t="shared" si="231"/>
        <v>3501382.2499999944</v>
      </c>
      <c r="I934" s="906">
        <f t="shared" si="232"/>
        <v>7438676.249999987</v>
      </c>
      <c r="J934" s="906">
        <f t="shared" si="233"/>
        <v>90000</v>
      </c>
      <c r="K934" s="906">
        <f t="shared" si="234"/>
        <v>2975470.4999999953</v>
      </c>
      <c r="L934" s="906">
        <f t="shared" si="235"/>
        <v>10504146.749999983</v>
      </c>
    </row>
    <row r="935" spans="1:12" x14ac:dyDescent="0.45">
      <c r="A935" s="903"/>
      <c r="B935" s="903"/>
      <c r="C935" s="905" t="s">
        <v>187</v>
      </c>
      <c r="D935" s="906">
        <v>2</v>
      </c>
      <c r="E935" s="906">
        <v>2549045.0000000042</v>
      </c>
      <c r="F935" s="906">
        <v>30000</v>
      </c>
      <c r="G935" s="906">
        <f t="shared" si="236"/>
        <v>1019618.0000000017</v>
      </c>
      <c r="H935" s="906">
        <f t="shared" si="231"/>
        <v>3598663.0000000061</v>
      </c>
      <c r="I935" s="906">
        <f t="shared" si="232"/>
        <v>5098090.0000000084</v>
      </c>
      <c r="J935" s="906">
        <f t="shared" si="233"/>
        <v>60000</v>
      </c>
      <c r="K935" s="906">
        <f t="shared" si="234"/>
        <v>2039236.0000000035</v>
      </c>
      <c r="L935" s="906">
        <f t="shared" si="235"/>
        <v>7197326.0000000121</v>
      </c>
    </row>
    <row r="936" spans="1:12" x14ac:dyDescent="0.45">
      <c r="A936" s="903"/>
      <c r="B936" s="903"/>
      <c r="C936" s="905" t="s">
        <v>341</v>
      </c>
      <c r="D936" s="906">
        <v>1</v>
      </c>
      <c r="E936" s="906">
        <v>2618532.5000000042</v>
      </c>
      <c r="F936" s="906">
        <v>30000</v>
      </c>
      <c r="G936" s="906">
        <f t="shared" si="236"/>
        <v>1047413.0000000017</v>
      </c>
      <c r="H936" s="906">
        <f t="shared" si="231"/>
        <v>3695945.5000000061</v>
      </c>
      <c r="I936" s="906">
        <f t="shared" si="232"/>
        <v>2618532.5000000042</v>
      </c>
      <c r="J936" s="906">
        <f t="shared" si="233"/>
        <v>30000</v>
      </c>
      <c r="K936" s="906">
        <f t="shared" si="234"/>
        <v>1047413.0000000017</v>
      </c>
      <c r="L936" s="906">
        <f t="shared" si="235"/>
        <v>3695945.5000000061</v>
      </c>
    </row>
    <row r="937" spans="1:12" x14ac:dyDescent="0.45">
      <c r="A937" s="903"/>
      <c r="B937" s="903"/>
      <c r="C937" s="905" t="s">
        <v>343</v>
      </c>
      <c r="D937" s="906">
        <v>2</v>
      </c>
      <c r="E937" s="906">
        <v>2757506.25</v>
      </c>
      <c r="F937" s="906">
        <v>30000</v>
      </c>
      <c r="G937" s="906">
        <f t="shared" si="236"/>
        <v>1103002.5</v>
      </c>
      <c r="H937" s="906">
        <f t="shared" si="231"/>
        <v>3890508.75</v>
      </c>
      <c r="I937" s="906">
        <f t="shared" si="232"/>
        <v>5515012.5</v>
      </c>
      <c r="J937" s="906">
        <f t="shared" si="233"/>
        <v>60000</v>
      </c>
      <c r="K937" s="906">
        <f t="shared" si="234"/>
        <v>2206005</v>
      </c>
      <c r="L937" s="906">
        <f t="shared" si="235"/>
        <v>7781017.5</v>
      </c>
    </row>
    <row r="938" spans="1:12" x14ac:dyDescent="0.45">
      <c r="A938" s="903"/>
      <c r="B938" s="903"/>
      <c r="C938" s="905" t="s">
        <v>191</v>
      </c>
      <c r="D938" s="906">
        <v>5</v>
      </c>
      <c r="E938" s="906">
        <v>2837387.4999999958</v>
      </c>
      <c r="F938" s="906">
        <v>30000</v>
      </c>
      <c r="G938" s="906">
        <f t="shared" si="236"/>
        <v>1134954.9999999984</v>
      </c>
      <c r="H938" s="906">
        <f t="shared" si="231"/>
        <v>4002342.4999999944</v>
      </c>
      <c r="I938" s="906">
        <f t="shared" si="232"/>
        <v>14186937.49999998</v>
      </c>
      <c r="J938" s="906">
        <f t="shared" si="233"/>
        <v>150000</v>
      </c>
      <c r="K938" s="906">
        <f t="shared" si="234"/>
        <v>5674774.9999999916</v>
      </c>
      <c r="L938" s="906">
        <f t="shared" si="235"/>
        <v>20011712.49999997</v>
      </c>
    </row>
    <row r="939" spans="1:12" x14ac:dyDescent="0.45">
      <c r="A939" s="903"/>
      <c r="B939" s="903"/>
      <c r="C939" s="905" t="s">
        <v>248</v>
      </c>
      <c r="D939" s="906">
        <v>1</v>
      </c>
      <c r="E939" s="906">
        <v>2912193.75</v>
      </c>
      <c r="F939" s="906">
        <v>30000</v>
      </c>
      <c r="G939" s="906">
        <f t="shared" si="236"/>
        <v>1164877.5</v>
      </c>
      <c r="H939" s="906">
        <f t="shared" si="231"/>
        <v>4107071.25</v>
      </c>
      <c r="I939" s="906">
        <f t="shared" si="232"/>
        <v>2912193.75</v>
      </c>
      <c r="J939" s="906">
        <f t="shared" si="233"/>
        <v>30000</v>
      </c>
      <c r="K939" s="906">
        <f t="shared" si="234"/>
        <v>1164877.5</v>
      </c>
      <c r="L939" s="906">
        <f t="shared" si="235"/>
        <v>4107071.25</v>
      </c>
    </row>
    <row r="940" spans="1:12" x14ac:dyDescent="0.45">
      <c r="A940" s="903"/>
      <c r="B940" s="903"/>
      <c r="C940" s="905" t="s">
        <v>304</v>
      </c>
      <c r="D940" s="906">
        <v>1</v>
      </c>
      <c r="E940" s="906">
        <v>2987000.0000000042</v>
      </c>
      <c r="F940" s="906">
        <v>30000</v>
      </c>
      <c r="G940" s="906">
        <f t="shared" si="236"/>
        <v>1194800.0000000016</v>
      </c>
      <c r="H940" s="906">
        <f t="shared" si="231"/>
        <v>4211800.0000000056</v>
      </c>
      <c r="I940" s="906">
        <f t="shared" si="232"/>
        <v>2987000.0000000042</v>
      </c>
      <c r="J940" s="906">
        <f t="shared" si="233"/>
        <v>30000</v>
      </c>
      <c r="K940" s="906">
        <f t="shared" si="234"/>
        <v>1194800.0000000016</v>
      </c>
      <c r="L940" s="906">
        <f t="shared" si="235"/>
        <v>4211800.0000000056</v>
      </c>
    </row>
    <row r="941" spans="1:12" x14ac:dyDescent="0.45">
      <c r="A941" s="903"/>
      <c r="B941" s="903"/>
      <c r="C941" s="902" t="s">
        <v>199</v>
      </c>
      <c r="D941" s="906">
        <v>1</v>
      </c>
      <c r="E941" s="906">
        <v>3992217.5000000037</v>
      </c>
      <c r="F941" s="906">
        <v>30000</v>
      </c>
      <c r="G941" s="906">
        <f t="shared" si="236"/>
        <v>1596887.0000000016</v>
      </c>
      <c r="H941" s="906">
        <f t="shared" si="231"/>
        <v>5619104.5000000056</v>
      </c>
      <c r="I941" s="906">
        <f t="shared" si="232"/>
        <v>3992217.5000000037</v>
      </c>
      <c r="J941" s="906">
        <f t="shared" si="233"/>
        <v>30000</v>
      </c>
      <c r="K941" s="906">
        <f t="shared" si="234"/>
        <v>1596887.0000000016</v>
      </c>
      <c r="L941" s="906">
        <f t="shared" si="235"/>
        <v>5619104.5000000056</v>
      </c>
    </row>
    <row r="942" spans="1:12" x14ac:dyDescent="0.45">
      <c r="A942" s="903"/>
      <c r="B942" s="903"/>
      <c r="C942" s="902" t="s">
        <v>349</v>
      </c>
      <c r="D942" s="906">
        <v>2</v>
      </c>
      <c r="E942" s="906">
        <v>4242482.4999999963</v>
      </c>
      <c r="F942" s="906">
        <v>30000</v>
      </c>
      <c r="G942" s="906">
        <f t="shared" si="236"/>
        <v>1696992.9999999986</v>
      </c>
      <c r="H942" s="906">
        <f t="shared" si="231"/>
        <v>5969475.4999999944</v>
      </c>
      <c r="I942" s="906">
        <f t="shared" si="232"/>
        <v>8484964.9999999925</v>
      </c>
      <c r="J942" s="906">
        <f t="shared" si="233"/>
        <v>60000</v>
      </c>
      <c r="K942" s="906">
        <f t="shared" si="234"/>
        <v>3393985.9999999972</v>
      </c>
      <c r="L942" s="906">
        <f t="shared" si="235"/>
        <v>11938950.999999989</v>
      </c>
    </row>
    <row r="943" spans="1:12" x14ac:dyDescent="0.45">
      <c r="A943" s="903"/>
      <c r="B943" s="907" t="s">
        <v>201</v>
      </c>
      <c r="C943" s="905" t="s">
        <v>202</v>
      </c>
      <c r="D943" s="896">
        <f t="shared" ref="D943:L943" si="237">SUM(D911:D942)</f>
        <v>79</v>
      </c>
      <c r="E943" s="896">
        <f t="shared" si="237"/>
        <v>68750281.24999997</v>
      </c>
      <c r="F943" s="896">
        <f t="shared" si="237"/>
        <v>960000</v>
      </c>
      <c r="G943" s="896">
        <f t="shared" si="237"/>
        <v>27500112.499999989</v>
      </c>
      <c r="H943" s="896">
        <f t="shared" si="237"/>
        <v>97210393.749999955</v>
      </c>
      <c r="I943" s="896">
        <f t="shared" si="237"/>
        <v>158108682.49999991</v>
      </c>
      <c r="J943" s="896">
        <f t="shared" si="237"/>
        <v>2370000</v>
      </c>
      <c r="K943" s="896">
        <f t="shared" si="237"/>
        <v>63243472.999999963</v>
      </c>
      <c r="L943" s="896">
        <f t="shared" si="237"/>
        <v>223722155.49999985</v>
      </c>
    </row>
    <row r="944" spans="1:12" x14ac:dyDescent="0.45">
      <c r="A944" s="903"/>
      <c r="B944" s="903"/>
      <c r="C944" s="908" t="s">
        <v>1479</v>
      </c>
      <c r="D944" s="906">
        <v>1</v>
      </c>
      <c r="E944" s="111">
        <v>1247870.04</v>
      </c>
      <c r="F944" s="906">
        <v>374361</v>
      </c>
      <c r="G944" s="906">
        <v>10640338.32</v>
      </c>
      <c r="H944" s="906">
        <f t="shared" ref="H944" si="238">SUM(E944:G944)</f>
        <v>12262569.359999999</v>
      </c>
      <c r="I944" s="906">
        <f t="shared" ref="I944" si="239">D944*E944</f>
        <v>1247870.04</v>
      </c>
      <c r="J944" s="906">
        <f t="shared" ref="J944" si="240">D944*F944</f>
        <v>374361</v>
      </c>
      <c r="K944" s="906">
        <f t="shared" ref="K944" si="241">D944*G944</f>
        <v>10640338.32</v>
      </c>
      <c r="L944" s="906">
        <f t="shared" ref="L944" si="242">D944*H944</f>
        <v>12262569.359999999</v>
      </c>
    </row>
    <row r="945" spans="1:12" x14ac:dyDescent="0.45">
      <c r="A945" s="903"/>
      <c r="B945" s="909" t="s">
        <v>201</v>
      </c>
      <c r="C945" s="910"/>
      <c r="D945" s="896">
        <f t="shared" ref="D945:L945" si="243">SUM(D944:D944)</f>
        <v>1</v>
      </c>
      <c r="E945" s="896">
        <f t="shared" si="243"/>
        <v>1247870.04</v>
      </c>
      <c r="F945" s="896">
        <f t="shared" si="243"/>
        <v>374361</v>
      </c>
      <c r="G945" s="896">
        <f t="shared" si="243"/>
        <v>10640338.32</v>
      </c>
      <c r="H945" s="896">
        <f t="shared" si="243"/>
        <v>12262569.359999999</v>
      </c>
      <c r="I945" s="896">
        <f t="shared" si="243"/>
        <v>1247870.04</v>
      </c>
      <c r="J945" s="896">
        <f t="shared" si="243"/>
        <v>374361</v>
      </c>
      <c r="K945" s="896">
        <f t="shared" si="243"/>
        <v>10640338.32</v>
      </c>
      <c r="L945" s="896">
        <f t="shared" si="243"/>
        <v>12262569.359999999</v>
      </c>
    </row>
    <row r="946" spans="1:12" x14ac:dyDescent="0.45">
      <c r="A946" s="909"/>
      <c r="B946" s="946" t="s">
        <v>1480</v>
      </c>
      <c r="C946" s="947"/>
      <c r="D946" s="114">
        <f>D943+D945</f>
        <v>80</v>
      </c>
      <c r="E946" s="115">
        <f t="shared" ref="E946:L946" si="244">SUM(E943:E944)</f>
        <v>69998151.289999977</v>
      </c>
      <c r="F946" s="115">
        <f t="shared" si="244"/>
        <v>1334361</v>
      </c>
      <c r="G946" s="115">
        <f t="shared" si="244"/>
        <v>38140450.819999993</v>
      </c>
      <c r="H946" s="115">
        <f t="shared" si="244"/>
        <v>109472963.10999995</v>
      </c>
      <c r="I946" s="115">
        <f t="shared" si="244"/>
        <v>159356552.5399999</v>
      </c>
      <c r="J946" s="115">
        <f t="shared" si="244"/>
        <v>2744361</v>
      </c>
      <c r="K946" s="115">
        <f t="shared" si="244"/>
        <v>73883811.319999963</v>
      </c>
      <c r="L946" s="115">
        <f t="shared" si="244"/>
        <v>235984724.85999984</v>
      </c>
    </row>
    <row r="949" spans="1:12" x14ac:dyDescent="0.45">
      <c r="A949" s="938" t="s">
        <v>0</v>
      </c>
      <c r="B949" s="938"/>
      <c r="C949" s="938"/>
      <c r="D949" s="938"/>
      <c r="E949" s="938"/>
      <c r="F949" s="938"/>
      <c r="G949" s="938"/>
      <c r="H949" s="938"/>
      <c r="I949" s="938"/>
      <c r="J949" s="938"/>
      <c r="K949" s="938"/>
      <c r="L949" s="938"/>
    </row>
    <row r="950" spans="1:12" x14ac:dyDescent="0.45">
      <c r="A950" s="939" t="s">
        <v>89</v>
      </c>
      <c r="B950" s="939"/>
      <c r="C950" s="939"/>
      <c r="D950" s="939"/>
      <c r="E950" s="939"/>
      <c r="F950" s="939"/>
      <c r="G950" s="939"/>
      <c r="H950" s="939"/>
      <c r="I950" s="939"/>
      <c r="J950" s="939"/>
      <c r="K950" s="939"/>
      <c r="L950" s="939"/>
    </row>
    <row r="951" spans="1:12" x14ac:dyDescent="0.45">
      <c r="A951" s="939" t="s">
        <v>90</v>
      </c>
      <c r="B951" s="940"/>
      <c r="C951" s="940"/>
      <c r="D951" s="940"/>
      <c r="E951" s="940"/>
      <c r="F951" s="940"/>
      <c r="G951" s="940"/>
      <c r="H951" s="940"/>
      <c r="I951" s="940"/>
      <c r="J951" s="940"/>
      <c r="K951" s="940"/>
      <c r="L951" s="940"/>
    </row>
    <row r="952" spans="1:12" x14ac:dyDescent="0.45">
      <c r="A952" s="941" t="s">
        <v>1481</v>
      </c>
      <c r="B952" s="941"/>
      <c r="C952" s="941"/>
      <c r="D952" s="941"/>
      <c r="E952" s="941"/>
      <c r="F952" s="941"/>
      <c r="G952" s="941"/>
      <c r="H952" s="941"/>
      <c r="I952" s="941"/>
      <c r="J952" s="941"/>
      <c r="K952" s="941"/>
      <c r="L952" s="941"/>
    </row>
    <row r="953" spans="1:12" ht="55.5" x14ac:dyDescent="0.45">
      <c r="A953" s="899" t="s">
        <v>91</v>
      </c>
      <c r="B953" s="900"/>
      <c r="C953" s="899" t="s">
        <v>92</v>
      </c>
      <c r="D953" s="899" t="s">
        <v>93</v>
      </c>
      <c r="E953" s="899" t="s">
        <v>94</v>
      </c>
      <c r="F953" s="899" t="s">
        <v>95</v>
      </c>
      <c r="G953" s="899" t="s">
        <v>96</v>
      </c>
      <c r="H953" s="899" t="s">
        <v>97</v>
      </c>
      <c r="I953" s="899" t="s">
        <v>98</v>
      </c>
      <c r="J953" s="899" t="s">
        <v>99</v>
      </c>
      <c r="K953" s="899" t="s">
        <v>100</v>
      </c>
      <c r="L953" s="901" t="s">
        <v>101</v>
      </c>
    </row>
    <row r="954" spans="1:12" x14ac:dyDescent="0.45">
      <c r="A954" s="903"/>
      <c r="B954" s="903"/>
      <c r="C954" s="905" t="s">
        <v>105</v>
      </c>
      <c r="D954" s="906">
        <v>1</v>
      </c>
      <c r="E954" s="906">
        <v>1153397.4999999995</v>
      </c>
      <c r="F954" s="906">
        <v>30000</v>
      </c>
      <c r="G954" s="906"/>
      <c r="H954" s="906">
        <f t="shared" ref="H954:H974" si="245">SUM(E954:G954)</f>
        <v>1183397.4999999995</v>
      </c>
      <c r="I954" s="906">
        <f t="shared" ref="I954:I974" si="246">D954*E954</f>
        <v>1153397.4999999995</v>
      </c>
      <c r="J954" s="906">
        <f t="shared" ref="J954:J974" si="247">D954*F954</f>
        <v>30000</v>
      </c>
      <c r="K954" s="906">
        <f t="shared" ref="K954:K974" si="248">D954*G954</f>
        <v>0</v>
      </c>
      <c r="L954" s="906">
        <f t="shared" ref="L954:L974" si="249">D954*H954</f>
        <v>1183397.4999999995</v>
      </c>
    </row>
    <row r="955" spans="1:12" x14ac:dyDescent="0.45">
      <c r="A955" s="903"/>
      <c r="B955" s="903"/>
      <c r="C955" s="905" t="s">
        <v>118</v>
      </c>
      <c r="D955" s="906">
        <v>1</v>
      </c>
      <c r="E955" s="906">
        <v>1125772.5</v>
      </c>
      <c r="F955" s="906">
        <v>30000</v>
      </c>
      <c r="G955" s="906"/>
      <c r="H955" s="906">
        <f t="shared" si="245"/>
        <v>1155772.5</v>
      </c>
      <c r="I955" s="906">
        <f t="shared" si="246"/>
        <v>1125772.5</v>
      </c>
      <c r="J955" s="906">
        <f t="shared" si="247"/>
        <v>30000</v>
      </c>
      <c r="K955" s="906">
        <f t="shared" si="248"/>
        <v>0</v>
      </c>
      <c r="L955" s="906">
        <f t="shared" si="249"/>
        <v>1155772.5</v>
      </c>
    </row>
    <row r="956" spans="1:12" x14ac:dyDescent="0.45">
      <c r="A956" s="903"/>
      <c r="B956" s="903"/>
      <c r="C956" s="905" t="s">
        <v>297</v>
      </c>
      <c r="D956" s="906">
        <v>1</v>
      </c>
      <c r="E956" s="906">
        <v>1132333.7499999995</v>
      </c>
      <c r="F956" s="906">
        <v>30000</v>
      </c>
      <c r="G956" s="906"/>
      <c r="H956" s="906">
        <f t="shared" si="245"/>
        <v>1162333.7499999995</v>
      </c>
      <c r="I956" s="906">
        <f t="shared" si="246"/>
        <v>1132333.7499999995</v>
      </c>
      <c r="J956" s="906">
        <f t="shared" si="247"/>
        <v>30000</v>
      </c>
      <c r="K956" s="906">
        <f t="shared" si="248"/>
        <v>0</v>
      </c>
      <c r="L956" s="906">
        <f t="shared" si="249"/>
        <v>1162333.7499999995</v>
      </c>
    </row>
    <row r="957" spans="1:12" x14ac:dyDescent="0.45">
      <c r="A957" s="903"/>
      <c r="B957" s="903"/>
      <c r="C957" s="905" t="s">
        <v>242</v>
      </c>
      <c r="D957" s="906">
        <v>1</v>
      </c>
      <c r="E957" s="906">
        <v>1269797.4999999958</v>
      </c>
      <c r="F957" s="906">
        <v>30000</v>
      </c>
      <c r="G957" s="906"/>
      <c r="H957" s="906">
        <f t="shared" si="245"/>
        <v>1299797.4999999958</v>
      </c>
      <c r="I957" s="906">
        <f t="shared" si="246"/>
        <v>1269797.4999999958</v>
      </c>
      <c r="J957" s="906">
        <f t="shared" si="247"/>
        <v>30000</v>
      </c>
      <c r="K957" s="906">
        <f t="shared" si="248"/>
        <v>0</v>
      </c>
      <c r="L957" s="906">
        <f t="shared" si="249"/>
        <v>1299797.4999999958</v>
      </c>
    </row>
    <row r="958" spans="1:12" x14ac:dyDescent="0.45">
      <c r="A958" s="903"/>
      <c r="B958" s="903"/>
      <c r="C958" s="905" t="s">
        <v>134</v>
      </c>
      <c r="D958" s="906">
        <v>1</v>
      </c>
      <c r="E958" s="906">
        <v>1215425.0000000042</v>
      </c>
      <c r="F958" s="906">
        <v>30000</v>
      </c>
      <c r="G958" s="906"/>
      <c r="H958" s="906">
        <f t="shared" si="245"/>
        <v>1245425.0000000042</v>
      </c>
      <c r="I958" s="906">
        <f t="shared" si="246"/>
        <v>1215425.0000000042</v>
      </c>
      <c r="J958" s="906">
        <f t="shared" si="247"/>
        <v>30000</v>
      </c>
      <c r="K958" s="906">
        <f t="shared" si="248"/>
        <v>0</v>
      </c>
      <c r="L958" s="906">
        <f t="shared" si="249"/>
        <v>1245425.0000000042</v>
      </c>
    </row>
    <row r="959" spans="1:12" x14ac:dyDescent="0.45">
      <c r="A959" s="903"/>
      <c r="B959" s="903"/>
      <c r="C959" s="905" t="s">
        <v>136</v>
      </c>
      <c r="D959" s="906">
        <v>1</v>
      </c>
      <c r="E959" s="906">
        <v>1244303.7500000042</v>
      </c>
      <c r="F959" s="906">
        <v>30000</v>
      </c>
      <c r="G959" s="906"/>
      <c r="H959" s="906">
        <f t="shared" si="245"/>
        <v>1274303.7500000042</v>
      </c>
      <c r="I959" s="906">
        <f t="shared" si="246"/>
        <v>1244303.7500000042</v>
      </c>
      <c r="J959" s="906">
        <f t="shared" si="247"/>
        <v>30000</v>
      </c>
      <c r="K959" s="906">
        <f t="shared" si="248"/>
        <v>0</v>
      </c>
      <c r="L959" s="906">
        <f t="shared" si="249"/>
        <v>1274303.7500000042</v>
      </c>
    </row>
    <row r="960" spans="1:12" x14ac:dyDescent="0.45">
      <c r="A960" s="903"/>
      <c r="B960" s="903"/>
      <c r="C960" s="905" t="s">
        <v>139</v>
      </c>
      <c r="D960" s="906">
        <v>1</v>
      </c>
      <c r="E960" s="906">
        <v>1273182.5000000042</v>
      </c>
      <c r="F960" s="906">
        <v>30000</v>
      </c>
      <c r="G960" s="906"/>
      <c r="H960" s="906">
        <f t="shared" si="245"/>
        <v>1303182.5000000042</v>
      </c>
      <c r="I960" s="906">
        <f t="shared" si="246"/>
        <v>1273182.5000000042</v>
      </c>
      <c r="J960" s="906">
        <f t="shared" si="247"/>
        <v>30000</v>
      </c>
      <c r="K960" s="906">
        <f t="shared" si="248"/>
        <v>0</v>
      </c>
      <c r="L960" s="906">
        <f t="shared" si="249"/>
        <v>1303182.5000000042</v>
      </c>
    </row>
    <row r="961" spans="1:12" x14ac:dyDescent="0.45">
      <c r="A961" s="903"/>
      <c r="B961" s="903"/>
      <c r="C961" s="905" t="s">
        <v>143</v>
      </c>
      <c r="D961" s="906">
        <v>1</v>
      </c>
      <c r="E961" s="906">
        <v>1359818.7500000042</v>
      </c>
      <c r="F961" s="906">
        <v>30000</v>
      </c>
      <c r="G961" s="906"/>
      <c r="H961" s="906">
        <f t="shared" si="245"/>
        <v>1389818.7500000042</v>
      </c>
      <c r="I961" s="906">
        <f t="shared" si="246"/>
        <v>1359818.7500000042</v>
      </c>
      <c r="J961" s="906">
        <f t="shared" si="247"/>
        <v>30000</v>
      </c>
      <c r="K961" s="906">
        <f t="shared" si="248"/>
        <v>0</v>
      </c>
      <c r="L961" s="906">
        <f t="shared" si="249"/>
        <v>1389818.7500000042</v>
      </c>
    </row>
    <row r="962" spans="1:12" x14ac:dyDescent="0.45">
      <c r="A962" s="903"/>
      <c r="B962" s="903"/>
      <c r="C962" s="905" t="s">
        <v>147</v>
      </c>
      <c r="D962" s="906">
        <v>2</v>
      </c>
      <c r="E962" s="906">
        <v>1561971.2499999958</v>
      </c>
      <c r="F962" s="906">
        <v>30000</v>
      </c>
      <c r="G962" s="906"/>
      <c r="H962" s="906">
        <f t="shared" si="245"/>
        <v>1591971.2499999958</v>
      </c>
      <c r="I962" s="906">
        <f t="shared" si="246"/>
        <v>3123942.4999999916</v>
      </c>
      <c r="J962" s="906">
        <f t="shared" si="247"/>
        <v>60000</v>
      </c>
      <c r="K962" s="906">
        <f t="shared" si="248"/>
        <v>0</v>
      </c>
      <c r="L962" s="906">
        <f t="shared" si="249"/>
        <v>3183942.4999999916</v>
      </c>
    </row>
    <row r="963" spans="1:12" x14ac:dyDescent="0.45">
      <c r="A963" s="903"/>
      <c r="B963" s="903"/>
      <c r="C963" s="905" t="s">
        <v>149</v>
      </c>
      <c r="D963" s="906">
        <v>1</v>
      </c>
      <c r="E963" s="906">
        <v>1392755.0000000042</v>
      </c>
      <c r="F963" s="906">
        <v>30000</v>
      </c>
      <c r="G963" s="906"/>
      <c r="H963" s="906">
        <f t="shared" si="245"/>
        <v>1422755.0000000042</v>
      </c>
      <c r="I963" s="906">
        <f t="shared" si="246"/>
        <v>1392755.0000000042</v>
      </c>
      <c r="J963" s="906">
        <f t="shared" si="247"/>
        <v>30000</v>
      </c>
      <c r="K963" s="906">
        <f t="shared" si="248"/>
        <v>0</v>
      </c>
      <c r="L963" s="906">
        <f t="shared" si="249"/>
        <v>1422755.0000000042</v>
      </c>
    </row>
    <row r="964" spans="1:12" x14ac:dyDescent="0.45">
      <c r="A964" s="903"/>
      <c r="B964" s="903"/>
      <c r="C964" s="905" t="s">
        <v>151</v>
      </c>
      <c r="D964" s="906">
        <v>1</v>
      </c>
      <c r="E964" s="906">
        <v>1459715.0000000042</v>
      </c>
      <c r="F964" s="906">
        <v>30000</v>
      </c>
      <c r="G964" s="906"/>
      <c r="H964" s="906">
        <f t="shared" si="245"/>
        <v>1489715.0000000042</v>
      </c>
      <c r="I964" s="906">
        <f t="shared" si="246"/>
        <v>1459715.0000000042</v>
      </c>
      <c r="J964" s="906">
        <f t="shared" si="247"/>
        <v>30000</v>
      </c>
      <c r="K964" s="906">
        <f t="shared" si="248"/>
        <v>0</v>
      </c>
      <c r="L964" s="906">
        <f t="shared" si="249"/>
        <v>1489715.0000000042</v>
      </c>
    </row>
    <row r="965" spans="1:12" x14ac:dyDescent="0.45">
      <c r="A965" s="903"/>
      <c r="B965" s="903"/>
      <c r="C965" s="905" t="s">
        <v>157</v>
      </c>
      <c r="D965" s="906">
        <v>1</v>
      </c>
      <c r="E965" s="906">
        <v>1600284.9999999958</v>
      </c>
      <c r="F965" s="906">
        <v>30000</v>
      </c>
      <c r="G965" s="906"/>
      <c r="H965" s="906">
        <f t="shared" si="245"/>
        <v>1630284.9999999958</v>
      </c>
      <c r="I965" s="906">
        <f t="shared" si="246"/>
        <v>1600284.9999999958</v>
      </c>
      <c r="J965" s="906">
        <f t="shared" si="247"/>
        <v>30000</v>
      </c>
      <c r="K965" s="906">
        <f t="shared" si="248"/>
        <v>0</v>
      </c>
      <c r="L965" s="906">
        <f t="shared" si="249"/>
        <v>1630284.9999999958</v>
      </c>
    </row>
    <row r="966" spans="1:12" x14ac:dyDescent="0.45">
      <c r="A966" s="903"/>
      <c r="B966" s="903"/>
      <c r="C966" s="905" t="s">
        <v>302</v>
      </c>
      <c r="D966" s="906">
        <v>6</v>
      </c>
      <c r="E966" s="906">
        <v>1639813.7499999958</v>
      </c>
      <c r="F966" s="906">
        <v>30000</v>
      </c>
      <c r="G966" s="906"/>
      <c r="H966" s="906">
        <f t="shared" si="245"/>
        <v>1669813.7499999958</v>
      </c>
      <c r="I966" s="906">
        <f t="shared" si="246"/>
        <v>9838882.4999999739</v>
      </c>
      <c r="J966" s="906">
        <f t="shared" si="247"/>
        <v>180000</v>
      </c>
      <c r="K966" s="906">
        <f t="shared" si="248"/>
        <v>0</v>
      </c>
      <c r="L966" s="906">
        <f t="shared" si="249"/>
        <v>10018882.499999974</v>
      </c>
    </row>
    <row r="967" spans="1:12" x14ac:dyDescent="0.45">
      <c r="A967" s="903"/>
      <c r="B967" s="903"/>
      <c r="C967" s="905" t="s">
        <v>165</v>
      </c>
      <c r="D967" s="906">
        <v>1</v>
      </c>
      <c r="E967" s="906">
        <v>1728414.9999999958</v>
      </c>
      <c r="F967" s="906">
        <v>30000</v>
      </c>
      <c r="G967" s="906"/>
      <c r="H967" s="906">
        <f t="shared" si="245"/>
        <v>1758414.9999999958</v>
      </c>
      <c r="I967" s="906">
        <f t="shared" si="246"/>
        <v>1728414.9999999958</v>
      </c>
      <c r="J967" s="906">
        <f t="shared" si="247"/>
        <v>30000</v>
      </c>
      <c r="K967" s="906">
        <f t="shared" si="248"/>
        <v>0</v>
      </c>
      <c r="L967" s="906">
        <f t="shared" si="249"/>
        <v>1758414.9999999958</v>
      </c>
    </row>
    <row r="968" spans="1:12" x14ac:dyDescent="0.45">
      <c r="A968" s="903"/>
      <c r="B968" s="903"/>
      <c r="C968" s="905" t="s">
        <v>167</v>
      </c>
      <c r="D968" s="906">
        <v>2</v>
      </c>
      <c r="E968" s="906">
        <v>1813162.5</v>
      </c>
      <c r="F968" s="906">
        <v>30000</v>
      </c>
      <c r="G968" s="906"/>
      <c r="H968" s="906">
        <f t="shared" si="245"/>
        <v>1843162.5</v>
      </c>
      <c r="I968" s="906">
        <f t="shared" si="246"/>
        <v>3626325</v>
      </c>
      <c r="J968" s="906">
        <f t="shared" si="247"/>
        <v>60000</v>
      </c>
      <c r="K968" s="906">
        <f t="shared" si="248"/>
        <v>0</v>
      </c>
      <c r="L968" s="906">
        <f t="shared" si="249"/>
        <v>3686325</v>
      </c>
    </row>
    <row r="969" spans="1:12" x14ac:dyDescent="0.45">
      <c r="A969" s="903"/>
      <c r="B969" s="903"/>
      <c r="C969" s="905" t="s">
        <v>176</v>
      </c>
      <c r="D969" s="906">
        <v>5</v>
      </c>
      <c r="E969" s="906">
        <v>2084331.2499999958</v>
      </c>
      <c r="F969" s="906">
        <v>30000</v>
      </c>
      <c r="G969" s="906"/>
      <c r="H969" s="906">
        <f t="shared" si="245"/>
        <v>2114331.2499999958</v>
      </c>
      <c r="I969" s="906">
        <f t="shared" si="246"/>
        <v>10421656.24999998</v>
      </c>
      <c r="J969" s="906">
        <f t="shared" si="247"/>
        <v>150000</v>
      </c>
      <c r="K969" s="906">
        <f t="shared" si="248"/>
        <v>0</v>
      </c>
      <c r="L969" s="906">
        <f t="shared" si="249"/>
        <v>10571656.24999998</v>
      </c>
    </row>
    <row r="970" spans="1:12" x14ac:dyDescent="0.45">
      <c r="A970" s="903"/>
      <c r="B970" s="903"/>
      <c r="C970" s="905" t="s">
        <v>339</v>
      </c>
      <c r="D970" s="906">
        <v>1</v>
      </c>
      <c r="E970" s="906">
        <v>2544414.9999999958</v>
      </c>
      <c r="F970" s="906">
        <v>30000</v>
      </c>
      <c r="G970" s="906"/>
      <c r="H970" s="906">
        <f t="shared" si="245"/>
        <v>2574414.9999999958</v>
      </c>
      <c r="I970" s="906">
        <f t="shared" si="246"/>
        <v>2544414.9999999958</v>
      </c>
      <c r="J970" s="906">
        <f t="shared" si="247"/>
        <v>30000</v>
      </c>
      <c r="K970" s="906">
        <f t="shared" si="248"/>
        <v>0</v>
      </c>
      <c r="L970" s="906">
        <f t="shared" si="249"/>
        <v>2574414.9999999958</v>
      </c>
    </row>
    <row r="971" spans="1:12" x14ac:dyDescent="0.45">
      <c r="A971" s="903"/>
      <c r="B971" s="903"/>
      <c r="C971" s="905" t="s">
        <v>183</v>
      </c>
      <c r="D971" s="906">
        <v>1</v>
      </c>
      <c r="E971" s="906">
        <v>2271097.5</v>
      </c>
      <c r="F971" s="906">
        <v>30000</v>
      </c>
      <c r="G971" s="906"/>
      <c r="H971" s="906">
        <f t="shared" si="245"/>
        <v>2301097.5</v>
      </c>
      <c r="I971" s="906">
        <f t="shared" si="246"/>
        <v>2271097.5</v>
      </c>
      <c r="J971" s="906">
        <f t="shared" si="247"/>
        <v>30000</v>
      </c>
      <c r="K971" s="906">
        <f t="shared" si="248"/>
        <v>0</v>
      </c>
      <c r="L971" s="906">
        <f t="shared" si="249"/>
        <v>2301097.5</v>
      </c>
    </row>
    <row r="972" spans="1:12" x14ac:dyDescent="0.45">
      <c r="A972" s="903"/>
      <c r="B972" s="903"/>
      <c r="C972" s="905" t="s">
        <v>185</v>
      </c>
      <c r="D972" s="906">
        <v>1</v>
      </c>
      <c r="E972" s="906">
        <v>2340585</v>
      </c>
      <c r="F972" s="906">
        <v>30000</v>
      </c>
      <c r="G972" s="906"/>
      <c r="H972" s="906">
        <f t="shared" si="245"/>
        <v>2370585</v>
      </c>
      <c r="I972" s="906">
        <f t="shared" si="246"/>
        <v>2340585</v>
      </c>
      <c r="J972" s="906">
        <f t="shared" si="247"/>
        <v>30000</v>
      </c>
      <c r="K972" s="906">
        <f t="shared" si="248"/>
        <v>0</v>
      </c>
      <c r="L972" s="906">
        <f t="shared" si="249"/>
        <v>2370585</v>
      </c>
    </row>
    <row r="973" spans="1:12" x14ac:dyDescent="0.45">
      <c r="A973" s="903"/>
      <c r="B973" s="903"/>
      <c r="C973" s="905" t="s">
        <v>189</v>
      </c>
      <c r="D973" s="906">
        <v>1</v>
      </c>
      <c r="E973" s="906">
        <v>2687775</v>
      </c>
      <c r="F973" s="906">
        <v>30000</v>
      </c>
      <c r="G973" s="906"/>
      <c r="H973" s="906">
        <f t="shared" si="245"/>
        <v>2717775</v>
      </c>
      <c r="I973" s="906">
        <f t="shared" si="246"/>
        <v>2687775</v>
      </c>
      <c r="J973" s="906">
        <f t="shared" si="247"/>
        <v>30000</v>
      </c>
      <c r="K973" s="906">
        <f t="shared" si="248"/>
        <v>0</v>
      </c>
      <c r="L973" s="906">
        <f t="shared" si="249"/>
        <v>2717775</v>
      </c>
    </row>
    <row r="974" spans="1:12" x14ac:dyDescent="0.45">
      <c r="A974" s="903"/>
      <c r="B974" s="903"/>
      <c r="C974" s="902" t="s">
        <v>307</v>
      </c>
      <c r="D974" s="906">
        <v>1</v>
      </c>
      <c r="E974" s="906">
        <v>3206882.4999999963</v>
      </c>
      <c r="F974" s="906">
        <v>30000</v>
      </c>
      <c r="G974" s="906"/>
      <c r="H974" s="906">
        <f t="shared" si="245"/>
        <v>3236882.4999999963</v>
      </c>
      <c r="I974" s="906">
        <f t="shared" si="246"/>
        <v>3206882.4999999963</v>
      </c>
      <c r="J974" s="906">
        <f t="shared" si="247"/>
        <v>30000</v>
      </c>
      <c r="K974" s="906">
        <f t="shared" si="248"/>
        <v>0</v>
      </c>
      <c r="L974" s="906">
        <f t="shared" si="249"/>
        <v>3236882.4999999963</v>
      </c>
    </row>
    <row r="975" spans="1:12" x14ac:dyDescent="0.45">
      <c r="A975" s="903"/>
      <c r="B975" s="907" t="s">
        <v>201</v>
      </c>
      <c r="C975" s="905" t="s">
        <v>202</v>
      </c>
      <c r="D975" s="896">
        <f>SUM(D954:D974)</f>
        <v>32</v>
      </c>
      <c r="E975" s="896">
        <f>SUM(E954:E974)</f>
        <v>36105234.999999985</v>
      </c>
      <c r="F975" s="896">
        <f>SUM(F954:F974)</f>
        <v>630000</v>
      </c>
      <c r="G975" s="896"/>
      <c r="H975" s="896">
        <f>SUM(H954:H974)</f>
        <v>36735234.999999985</v>
      </c>
      <c r="I975" s="896">
        <f>SUM(I954:I974)</f>
        <v>56016762.49999994</v>
      </c>
      <c r="J975" s="896">
        <f>SUM(J954:J974)</f>
        <v>960000</v>
      </c>
      <c r="K975" s="896">
        <f>SUM(K954:K974)</f>
        <v>0</v>
      </c>
      <c r="L975" s="896">
        <f>SUM(L954:L974)</f>
        <v>56976762.49999994</v>
      </c>
    </row>
    <row r="976" spans="1:12" x14ac:dyDescent="0.45">
      <c r="A976" s="903"/>
      <c r="B976" s="903"/>
      <c r="C976" s="908" t="s">
        <v>203</v>
      </c>
      <c r="D976" s="906">
        <v>1</v>
      </c>
      <c r="E976" s="111">
        <v>1247870.04</v>
      </c>
      <c r="F976" s="906">
        <v>374361</v>
      </c>
      <c r="G976" s="906">
        <v>10640338.32</v>
      </c>
      <c r="H976" s="906">
        <f t="shared" ref="H976" si="250">SUM(E976:G976)</f>
        <v>12262569.359999999</v>
      </c>
      <c r="I976" s="906">
        <f t="shared" ref="I976" si="251">D976*E976</f>
        <v>1247870.04</v>
      </c>
      <c r="J976" s="906">
        <f t="shared" ref="J976" si="252">D976*F976</f>
        <v>374361</v>
      </c>
      <c r="K976" s="906">
        <f t="shared" ref="K976" si="253">D976*G976</f>
        <v>10640338.32</v>
      </c>
      <c r="L976" s="906">
        <f t="shared" ref="L976" si="254">D976*H976</f>
        <v>12262569.359999999</v>
      </c>
    </row>
    <row r="977" spans="1:12" x14ac:dyDescent="0.45">
      <c r="A977" s="903"/>
      <c r="B977" s="909" t="s">
        <v>201</v>
      </c>
      <c r="C977" s="910"/>
      <c r="D977" s="896">
        <f t="shared" ref="D977:L977" si="255">SUM(D976:D976)</f>
        <v>1</v>
      </c>
      <c r="E977" s="896">
        <f t="shared" si="255"/>
        <v>1247870.04</v>
      </c>
      <c r="F977" s="896">
        <f t="shared" si="255"/>
        <v>374361</v>
      </c>
      <c r="G977" s="896">
        <f t="shared" si="255"/>
        <v>10640338.32</v>
      </c>
      <c r="H977" s="896">
        <f t="shared" si="255"/>
        <v>12262569.359999999</v>
      </c>
      <c r="I977" s="896">
        <f t="shared" si="255"/>
        <v>1247870.04</v>
      </c>
      <c r="J977" s="896">
        <f t="shared" si="255"/>
        <v>374361</v>
      </c>
      <c r="K977" s="896">
        <f t="shared" si="255"/>
        <v>10640338.32</v>
      </c>
      <c r="L977" s="896">
        <f t="shared" si="255"/>
        <v>12262569.359999999</v>
      </c>
    </row>
    <row r="978" spans="1:12" x14ac:dyDescent="0.45">
      <c r="A978" s="903"/>
      <c r="B978" s="903"/>
      <c r="C978" s="908"/>
      <c r="D978" s="906"/>
      <c r="E978" s="906"/>
      <c r="F978" s="906"/>
      <c r="G978" s="906"/>
      <c r="H978" s="906"/>
      <c r="I978" s="906"/>
      <c r="J978" s="906"/>
      <c r="K978" s="906"/>
      <c r="L978" s="906"/>
    </row>
    <row r="979" spans="1:12" x14ac:dyDescent="0.45">
      <c r="A979" s="909" t="s">
        <v>204</v>
      </c>
      <c r="B979" s="903"/>
      <c r="C979" s="903"/>
      <c r="D979" s="114">
        <f>D975+D977</f>
        <v>33</v>
      </c>
      <c r="E979" s="115">
        <f t="shared" ref="E979:L979" si="256">SUM(E975:E976)</f>
        <v>37353105.039999984</v>
      </c>
      <c r="F979" s="115">
        <f t="shared" si="256"/>
        <v>1004361</v>
      </c>
      <c r="G979" s="115">
        <f t="shared" si="256"/>
        <v>10640338.32</v>
      </c>
      <c r="H979" s="115">
        <f t="shared" si="256"/>
        <v>48997804.359999985</v>
      </c>
      <c r="I979" s="115">
        <f t="shared" si="256"/>
        <v>57264632.53999994</v>
      </c>
      <c r="J979" s="115">
        <f t="shared" si="256"/>
        <v>1334361</v>
      </c>
      <c r="K979" s="115">
        <f t="shared" si="256"/>
        <v>10640338.32</v>
      </c>
      <c r="L979" s="115">
        <f t="shared" si="256"/>
        <v>69239331.85999994</v>
      </c>
    </row>
    <row r="982" spans="1:12" x14ac:dyDescent="0.45">
      <c r="A982" s="938" t="s">
        <v>0</v>
      </c>
      <c r="B982" s="938"/>
      <c r="C982" s="938"/>
      <c r="D982" s="938"/>
      <c r="E982" s="938"/>
      <c r="F982" s="938"/>
      <c r="G982" s="938"/>
      <c r="H982" s="938"/>
      <c r="I982" s="938"/>
      <c r="J982" s="938"/>
      <c r="K982" s="938"/>
      <c r="L982" s="938"/>
    </row>
    <row r="983" spans="1:12" x14ac:dyDescent="0.45">
      <c r="A983" s="939" t="s">
        <v>89</v>
      </c>
      <c r="B983" s="939"/>
      <c r="C983" s="939"/>
      <c r="D983" s="939"/>
      <c r="E983" s="939"/>
      <c r="F983" s="939"/>
      <c r="G983" s="939"/>
      <c r="H983" s="939"/>
      <c r="I983" s="939"/>
      <c r="J983" s="939"/>
      <c r="K983" s="939"/>
      <c r="L983" s="939"/>
    </row>
    <row r="984" spans="1:12" x14ac:dyDescent="0.45">
      <c r="A984" s="939" t="s">
        <v>90</v>
      </c>
      <c r="B984" s="940"/>
      <c r="C984" s="940"/>
      <c r="D984" s="940"/>
      <c r="E984" s="940"/>
      <c r="F984" s="940"/>
      <c r="G984" s="940"/>
      <c r="H984" s="940"/>
      <c r="I984" s="940"/>
      <c r="J984" s="940"/>
      <c r="K984" s="940"/>
      <c r="L984" s="940"/>
    </row>
    <row r="985" spans="1:12" x14ac:dyDescent="0.45">
      <c r="A985" s="941" t="s">
        <v>1482</v>
      </c>
      <c r="B985" s="941"/>
      <c r="C985" s="941"/>
      <c r="D985" s="941"/>
      <c r="E985" s="941"/>
      <c r="F985" s="941"/>
      <c r="G985" s="941"/>
      <c r="H985" s="941"/>
      <c r="I985" s="941"/>
      <c r="J985" s="941"/>
      <c r="K985" s="941"/>
      <c r="L985" s="941"/>
    </row>
    <row r="986" spans="1:12" ht="55.5" x14ac:dyDescent="0.45">
      <c r="A986" s="899" t="s">
        <v>91</v>
      </c>
      <c r="B986" s="900"/>
      <c r="C986" s="899" t="s">
        <v>92</v>
      </c>
      <c r="D986" s="899" t="s">
        <v>93</v>
      </c>
      <c r="E986" s="899" t="s">
        <v>94</v>
      </c>
      <c r="F986" s="899" t="s">
        <v>95</v>
      </c>
      <c r="G986" s="899" t="s">
        <v>96</v>
      </c>
      <c r="H986" s="899" t="s">
        <v>97</v>
      </c>
      <c r="I986" s="899" t="s">
        <v>98</v>
      </c>
      <c r="J986" s="899" t="s">
        <v>99</v>
      </c>
      <c r="K986" s="899" t="s">
        <v>100</v>
      </c>
      <c r="L986" s="901" t="s">
        <v>101</v>
      </c>
    </row>
    <row r="987" spans="1:12" x14ac:dyDescent="0.45">
      <c r="A987" s="903"/>
      <c r="B987" s="919"/>
      <c r="C987" s="905" t="s">
        <v>1066</v>
      </c>
      <c r="D987" s="906">
        <v>1</v>
      </c>
      <c r="E987" s="906">
        <v>1004690.0000000005</v>
      </c>
      <c r="F987" s="906">
        <v>30000</v>
      </c>
      <c r="G987" s="906"/>
      <c r="H987" s="906">
        <f>SUM(E987:G987)</f>
        <v>1034690.0000000005</v>
      </c>
      <c r="I987" s="906">
        <f>D987*E987</f>
        <v>1004690.0000000005</v>
      </c>
      <c r="J987" s="906">
        <f t="shared" ref="J987:J1017" si="257">D987*F987</f>
        <v>30000</v>
      </c>
      <c r="K987" s="906">
        <f t="shared" ref="K987:K1017" si="258">D987*G987</f>
        <v>0</v>
      </c>
      <c r="L987" s="906">
        <f t="shared" ref="L987:L1017" si="259">D987*H987</f>
        <v>1034690.0000000005</v>
      </c>
    </row>
    <row r="988" spans="1:12" x14ac:dyDescent="0.45">
      <c r="A988" s="903"/>
      <c r="B988" s="919"/>
      <c r="C988" s="905" t="s">
        <v>157</v>
      </c>
      <c r="D988" s="906">
        <v>5</v>
      </c>
      <c r="E988" s="906">
        <v>1600285</v>
      </c>
      <c r="F988" s="906">
        <v>30000</v>
      </c>
      <c r="G988" s="906"/>
      <c r="H988" s="906">
        <f>SUM(E988:G988)</f>
        <v>1630285</v>
      </c>
      <c r="I988" s="906">
        <f>D988*E988</f>
        <v>8001425</v>
      </c>
      <c r="J988" s="906">
        <f t="shared" si="257"/>
        <v>150000</v>
      </c>
      <c r="K988" s="906">
        <f t="shared" si="258"/>
        <v>0</v>
      </c>
      <c r="L988" s="906">
        <f t="shared" si="259"/>
        <v>8151425</v>
      </c>
    </row>
    <row r="989" spans="1:12" x14ac:dyDescent="0.45">
      <c r="A989" s="903"/>
      <c r="B989" s="903"/>
      <c r="C989" s="905" t="s">
        <v>105</v>
      </c>
      <c r="D989" s="906">
        <v>2</v>
      </c>
      <c r="E989" s="906">
        <v>1153397.4999999995</v>
      </c>
      <c r="F989" s="906">
        <v>30000</v>
      </c>
      <c r="G989" s="906"/>
      <c r="H989" s="906">
        <f t="shared" ref="H989:H1017" si="260">SUM(E989:G989)</f>
        <v>1183397.4999999995</v>
      </c>
      <c r="I989" s="906">
        <f t="shared" ref="I989:I1017" si="261">D989*E989</f>
        <v>2306794.9999999991</v>
      </c>
      <c r="J989" s="906">
        <f t="shared" si="257"/>
        <v>60000</v>
      </c>
      <c r="K989" s="906">
        <f t="shared" si="258"/>
        <v>0</v>
      </c>
      <c r="L989" s="906">
        <f t="shared" si="259"/>
        <v>2366794.9999999991</v>
      </c>
    </row>
    <row r="990" spans="1:12" x14ac:dyDescent="0.45">
      <c r="A990" s="903"/>
      <c r="B990" s="903"/>
      <c r="C990" s="905" t="s">
        <v>297</v>
      </c>
      <c r="D990" s="906">
        <v>3</v>
      </c>
      <c r="E990" s="906">
        <v>1132333.7499999995</v>
      </c>
      <c r="F990" s="906">
        <v>30000</v>
      </c>
      <c r="G990" s="906"/>
      <c r="H990" s="906">
        <f t="shared" si="260"/>
        <v>1162333.7499999995</v>
      </c>
      <c r="I990" s="906">
        <f t="shared" si="261"/>
        <v>3397001.2499999986</v>
      </c>
      <c r="J990" s="906">
        <f t="shared" si="257"/>
        <v>90000</v>
      </c>
      <c r="K990" s="906">
        <f t="shared" si="258"/>
        <v>0</v>
      </c>
      <c r="L990" s="906">
        <f t="shared" si="259"/>
        <v>3487001.2499999986</v>
      </c>
    </row>
    <row r="991" spans="1:12" x14ac:dyDescent="0.45">
      <c r="A991" s="903"/>
      <c r="B991" s="903"/>
      <c r="C991" s="905" t="s">
        <v>129</v>
      </c>
      <c r="D991" s="906">
        <v>1</v>
      </c>
      <c r="E991" s="906">
        <v>1193428.7499999995</v>
      </c>
      <c r="F991" s="906">
        <v>30000</v>
      </c>
      <c r="G991" s="906"/>
      <c r="H991" s="906">
        <f t="shared" si="260"/>
        <v>1223428.7499999995</v>
      </c>
      <c r="I991" s="906">
        <f t="shared" si="261"/>
        <v>1193428.7499999995</v>
      </c>
      <c r="J991" s="906">
        <f t="shared" si="257"/>
        <v>30000</v>
      </c>
      <c r="K991" s="906">
        <f t="shared" si="258"/>
        <v>0</v>
      </c>
      <c r="L991" s="906">
        <f t="shared" si="259"/>
        <v>1223428.7499999995</v>
      </c>
    </row>
    <row r="992" spans="1:12" x14ac:dyDescent="0.45">
      <c r="A992" s="903"/>
      <c r="B992" s="903"/>
      <c r="C992" s="905" t="s">
        <v>333</v>
      </c>
      <c r="D992" s="906">
        <v>1</v>
      </c>
      <c r="E992" s="906">
        <v>1302061.2500000042</v>
      </c>
      <c r="F992" s="906">
        <v>30000</v>
      </c>
      <c r="G992" s="906"/>
      <c r="H992" s="906">
        <f t="shared" si="260"/>
        <v>1332061.2500000042</v>
      </c>
      <c r="I992" s="906">
        <f t="shared" si="261"/>
        <v>1302061.2500000042</v>
      </c>
      <c r="J992" s="906">
        <f t="shared" si="257"/>
        <v>30000</v>
      </c>
      <c r="K992" s="906">
        <f t="shared" si="258"/>
        <v>0</v>
      </c>
      <c r="L992" s="906">
        <f t="shared" si="259"/>
        <v>1332061.2500000042</v>
      </c>
    </row>
    <row r="993" spans="1:12" x14ac:dyDescent="0.45">
      <c r="A993" s="903"/>
      <c r="B993" s="903"/>
      <c r="C993" s="905" t="s">
        <v>298</v>
      </c>
      <c r="D993" s="906">
        <v>1</v>
      </c>
      <c r="E993" s="906">
        <v>1330940.0000000042</v>
      </c>
      <c r="F993" s="906">
        <v>30000</v>
      </c>
      <c r="G993" s="906"/>
      <c r="H993" s="906">
        <f t="shared" si="260"/>
        <v>1360940.0000000042</v>
      </c>
      <c r="I993" s="906">
        <f t="shared" si="261"/>
        <v>1330940.0000000042</v>
      </c>
      <c r="J993" s="906">
        <f t="shared" si="257"/>
        <v>30000</v>
      </c>
      <c r="K993" s="906">
        <f t="shared" si="258"/>
        <v>0</v>
      </c>
      <c r="L993" s="906">
        <f t="shared" si="259"/>
        <v>1360940.0000000042</v>
      </c>
    </row>
    <row r="994" spans="1:12" x14ac:dyDescent="0.45">
      <c r="A994" s="903"/>
      <c r="B994" s="903"/>
      <c r="C994" s="905" t="s">
        <v>143</v>
      </c>
      <c r="D994" s="906">
        <v>1</v>
      </c>
      <c r="E994" s="906">
        <v>1359818.7500000042</v>
      </c>
      <c r="F994" s="906">
        <v>30000</v>
      </c>
      <c r="G994" s="906"/>
      <c r="H994" s="906">
        <f t="shared" si="260"/>
        <v>1389818.7500000042</v>
      </c>
      <c r="I994" s="906">
        <f t="shared" si="261"/>
        <v>1359818.7500000042</v>
      </c>
      <c r="J994" s="906">
        <f t="shared" si="257"/>
        <v>30000</v>
      </c>
      <c r="K994" s="906">
        <f t="shared" si="258"/>
        <v>0</v>
      </c>
      <c r="L994" s="906">
        <f t="shared" si="259"/>
        <v>1389818.7500000042</v>
      </c>
    </row>
    <row r="995" spans="1:12" x14ac:dyDescent="0.45">
      <c r="A995" s="903"/>
      <c r="B995" s="903"/>
      <c r="C995" s="905" t="s">
        <v>212</v>
      </c>
      <c r="D995" s="906">
        <v>1</v>
      </c>
      <c r="E995" s="906">
        <v>1504213.7499999958</v>
      </c>
      <c r="F995" s="906">
        <v>30000</v>
      </c>
      <c r="G995" s="906"/>
      <c r="H995" s="906">
        <f t="shared" si="260"/>
        <v>1534213.7499999958</v>
      </c>
      <c r="I995" s="906">
        <f t="shared" si="261"/>
        <v>1504213.7499999958</v>
      </c>
      <c r="J995" s="906">
        <f t="shared" si="257"/>
        <v>30000</v>
      </c>
      <c r="K995" s="906">
        <f t="shared" si="258"/>
        <v>0</v>
      </c>
      <c r="L995" s="906">
        <f t="shared" si="259"/>
        <v>1534213.7499999958</v>
      </c>
    </row>
    <row r="996" spans="1:12" x14ac:dyDescent="0.45">
      <c r="A996" s="903"/>
      <c r="B996" s="903"/>
      <c r="C996" s="905" t="s">
        <v>147</v>
      </c>
      <c r="D996" s="906">
        <v>2</v>
      </c>
      <c r="E996" s="906">
        <v>1561971.2499999958</v>
      </c>
      <c r="F996" s="906">
        <v>30000</v>
      </c>
      <c r="G996" s="906"/>
      <c r="H996" s="906">
        <f t="shared" si="260"/>
        <v>1591971.2499999958</v>
      </c>
      <c r="I996" s="906">
        <f t="shared" si="261"/>
        <v>3123942.4999999916</v>
      </c>
      <c r="J996" s="906">
        <f t="shared" si="257"/>
        <v>60000</v>
      </c>
      <c r="K996" s="906">
        <f t="shared" si="258"/>
        <v>0</v>
      </c>
      <c r="L996" s="906">
        <f t="shared" si="259"/>
        <v>3183942.4999999916</v>
      </c>
    </row>
    <row r="997" spans="1:12" x14ac:dyDescent="0.45">
      <c r="A997" s="903"/>
      <c r="B997" s="903"/>
      <c r="C997" s="905" t="s">
        <v>553</v>
      </c>
      <c r="D997" s="906">
        <v>1</v>
      </c>
      <c r="E997" s="906">
        <v>1359276.2499999958</v>
      </c>
      <c r="F997" s="906">
        <v>30000</v>
      </c>
      <c r="G997" s="906"/>
      <c r="H997" s="906">
        <f t="shared" si="260"/>
        <v>1389276.2499999958</v>
      </c>
      <c r="I997" s="906">
        <f t="shared" si="261"/>
        <v>1359276.2499999958</v>
      </c>
      <c r="J997" s="906">
        <f t="shared" si="257"/>
        <v>30000</v>
      </c>
      <c r="K997" s="906">
        <f t="shared" si="258"/>
        <v>0</v>
      </c>
      <c r="L997" s="906">
        <f t="shared" si="259"/>
        <v>1389276.2499999958</v>
      </c>
    </row>
    <row r="998" spans="1:12" x14ac:dyDescent="0.45">
      <c r="A998" s="903"/>
      <c r="B998" s="903"/>
      <c r="C998" s="905" t="s">
        <v>334</v>
      </c>
      <c r="D998" s="906">
        <v>1</v>
      </c>
      <c r="E998" s="906">
        <v>1521226.2500000042</v>
      </c>
      <c r="F998" s="906">
        <v>30000</v>
      </c>
      <c r="G998" s="906"/>
      <c r="H998" s="906">
        <f t="shared" si="260"/>
        <v>1551226.2500000042</v>
      </c>
      <c r="I998" s="906">
        <f t="shared" si="261"/>
        <v>1521226.2500000042</v>
      </c>
      <c r="J998" s="906">
        <f t="shared" si="257"/>
        <v>30000</v>
      </c>
      <c r="K998" s="906">
        <f t="shared" si="258"/>
        <v>0</v>
      </c>
      <c r="L998" s="906">
        <f t="shared" si="259"/>
        <v>1551226.2500000042</v>
      </c>
    </row>
    <row r="999" spans="1:12" x14ac:dyDescent="0.45">
      <c r="A999" s="903"/>
      <c r="B999" s="903"/>
      <c r="C999" s="905" t="s">
        <v>157</v>
      </c>
      <c r="D999" s="906">
        <v>5</v>
      </c>
      <c r="E999" s="906">
        <v>1600284.9999999958</v>
      </c>
      <c r="F999" s="906">
        <v>30000</v>
      </c>
      <c r="G999" s="906"/>
      <c r="H999" s="906">
        <f t="shared" si="260"/>
        <v>1630284.9999999958</v>
      </c>
      <c r="I999" s="906">
        <f t="shared" si="261"/>
        <v>8001424.9999999795</v>
      </c>
      <c r="J999" s="906">
        <f t="shared" si="257"/>
        <v>150000</v>
      </c>
      <c r="K999" s="906">
        <f t="shared" si="258"/>
        <v>0</v>
      </c>
      <c r="L999" s="906">
        <f t="shared" si="259"/>
        <v>8151424.9999999795</v>
      </c>
    </row>
    <row r="1000" spans="1:12" x14ac:dyDescent="0.45">
      <c r="A1000" s="903"/>
      <c r="B1000" s="903"/>
      <c r="C1000" s="905" t="s">
        <v>302</v>
      </c>
      <c r="D1000" s="906">
        <v>5</v>
      </c>
      <c r="E1000" s="906">
        <v>1639813.7499999958</v>
      </c>
      <c r="F1000" s="906">
        <v>30000</v>
      </c>
      <c r="G1000" s="906"/>
      <c r="H1000" s="906">
        <f t="shared" si="260"/>
        <v>1669813.7499999958</v>
      </c>
      <c r="I1000" s="906">
        <f t="shared" si="261"/>
        <v>8199068.7499999795</v>
      </c>
      <c r="J1000" s="906">
        <f t="shared" si="257"/>
        <v>150000</v>
      </c>
      <c r="K1000" s="906">
        <f t="shared" si="258"/>
        <v>0</v>
      </c>
      <c r="L1000" s="906">
        <f t="shared" si="259"/>
        <v>8349068.7499999795</v>
      </c>
    </row>
    <row r="1001" spans="1:12" x14ac:dyDescent="0.45">
      <c r="A1001" s="903"/>
      <c r="B1001" s="903"/>
      <c r="C1001" s="905" t="s">
        <v>161</v>
      </c>
      <c r="D1001" s="906">
        <v>1</v>
      </c>
      <c r="E1001" s="906">
        <v>1718873.7500000042</v>
      </c>
      <c r="F1001" s="906">
        <v>30000</v>
      </c>
      <c r="G1001" s="906"/>
      <c r="H1001" s="906">
        <f t="shared" si="260"/>
        <v>1748873.7500000042</v>
      </c>
      <c r="I1001" s="906">
        <f t="shared" si="261"/>
        <v>1718873.7500000042</v>
      </c>
      <c r="J1001" s="906">
        <f t="shared" si="257"/>
        <v>30000</v>
      </c>
      <c r="K1001" s="906">
        <f t="shared" si="258"/>
        <v>0</v>
      </c>
      <c r="L1001" s="906">
        <f t="shared" si="259"/>
        <v>1748873.7500000042</v>
      </c>
    </row>
    <row r="1002" spans="1:12" x14ac:dyDescent="0.45">
      <c r="A1002" s="903"/>
      <c r="B1002" s="903"/>
      <c r="C1002" s="905" t="s">
        <v>165</v>
      </c>
      <c r="D1002" s="906">
        <v>2</v>
      </c>
      <c r="E1002" s="906">
        <v>1728414.9999999958</v>
      </c>
      <c r="F1002" s="906">
        <v>30000</v>
      </c>
      <c r="G1002" s="906"/>
      <c r="H1002" s="906">
        <f t="shared" si="260"/>
        <v>1758414.9999999958</v>
      </c>
      <c r="I1002" s="906">
        <f t="shared" si="261"/>
        <v>3456829.9999999916</v>
      </c>
      <c r="J1002" s="906">
        <f t="shared" si="257"/>
        <v>60000</v>
      </c>
      <c r="K1002" s="906">
        <f t="shared" si="258"/>
        <v>0</v>
      </c>
      <c r="L1002" s="906">
        <f t="shared" si="259"/>
        <v>3516829.9999999916</v>
      </c>
    </row>
    <row r="1003" spans="1:12" x14ac:dyDescent="0.45">
      <c r="A1003" s="903"/>
      <c r="B1003" s="903"/>
      <c r="C1003" s="905" t="s">
        <v>166</v>
      </c>
      <c r="D1003" s="906">
        <v>3</v>
      </c>
      <c r="E1003" s="906">
        <v>1770788.7500000042</v>
      </c>
      <c r="F1003" s="906">
        <v>30000</v>
      </c>
      <c r="G1003" s="906"/>
      <c r="H1003" s="906">
        <f t="shared" si="260"/>
        <v>1800788.7500000042</v>
      </c>
      <c r="I1003" s="906">
        <f t="shared" si="261"/>
        <v>5312366.250000013</v>
      </c>
      <c r="J1003" s="906">
        <f t="shared" si="257"/>
        <v>90000</v>
      </c>
      <c r="K1003" s="906">
        <f t="shared" si="258"/>
        <v>0</v>
      </c>
      <c r="L1003" s="906">
        <f t="shared" si="259"/>
        <v>5402366.250000013</v>
      </c>
    </row>
    <row r="1004" spans="1:12" x14ac:dyDescent="0.45">
      <c r="A1004" s="903"/>
      <c r="B1004" s="903"/>
      <c r="C1004" s="905" t="s">
        <v>167</v>
      </c>
      <c r="D1004" s="906">
        <v>1</v>
      </c>
      <c r="E1004" s="906">
        <v>1813162.5</v>
      </c>
      <c r="F1004" s="906">
        <v>30000</v>
      </c>
      <c r="G1004" s="906"/>
      <c r="H1004" s="906">
        <f t="shared" si="260"/>
        <v>1843162.5</v>
      </c>
      <c r="I1004" s="906">
        <f t="shared" si="261"/>
        <v>1813162.5</v>
      </c>
      <c r="J1004" s="906">
        <f t="shared" si="257"/>
        <v>30000</v>
      </c>
      <c r="K1004" s="906">
        <f t="shared" si="258"/>
        <v>0</v>
      </c>
      <c r="L1004" s="906">
        <f t="shared" si="259"/>
        <v>1843162.5</v>
      </c>
    </row>
    <row r="1005" spans="1:12" x14ac:dyDescent="0.45">
      <c r="A1005" s="903"/>
      <c r="B1005" s="903"/>
      <c r="C1005" s="905" t="s">
        <v>175</v>
      </c>
      <c r="D1005" s="906">
        <v>1</v>
      </c>
      <c r="E1005" s="906">
        <v>2018604.9999999958</v>
      </c>
      <c r="F1005" s="906">
        <v>30000</v>
      </c>
      <c r="G1005" s="906"/>
      <c r="H1005" s="906">
        <f t="shared" si="260"/>
        <v>2048604.9999999958</v>
      </c>
      <c r="I1005" s="906">
        <f t="shared" si="261"/>
        <v>2018604.9999999958</v>
      </c>
      <c r="J1005" s="906">
        <f t="shared" si="257"/>
        <v>30000</v>
      </c>
      <c r="K1005" s="906">
        <f t="shared" si="258"/>
        <v>0</v>
      </c>
      <c r="L1005" s="906">
        <f t="shared" si="259"/>
        <v>2048604.9999999958</v>
      </c>
    </row>
    <row r="1006" spans="1:12" x14ac:dyDescent="0.45">
      <c r="A1006" s="903"/>
      <c r="B1006" s="903"/>
      <c r="C1006" s="905" t="s">
        <v>179</v>
      </c>
      <c r="D1006" s="906">
        <v>1</v>
      </c>
      <c r="E1006" s="906">
        <v>2215783.7499999958</v>
      </c>
      <c r="F1006" s="906">
        <v>30000</v>
      </c>
      <c r="G1006" s="906"/>
      <c r="H1006" s="906">
        <f t="shared" si="260"/>
        <v>2245783.7499999958</v>
      </c>
      <c r="I1006" s="906">
        <f t="shared" si="261"/>
        <v>2215783.7499999958</v>
      </c>
      <c r="J1006" s="906">
        <f t="shared" si="257"/>
        <v>30000</v>
      </c>
      <c r="K1006" s="906">
        <f t="shared" si="258"/>
        <v>0</v>
      </c>
      <c r="L1006" s="906">
        <f t="shared" si="259"/>
        <v>2245783.7499999958</v>
      </c>
    </row>
    <row r="1007" spans="1:12" x14ac:dyDescent="0.45">
      <c r="A1007" s="903"/>
      <c r="B1007" s="903"/>
      <c r="C1007" s="905" t="s">
        <v>183</v>
      </c>
      <c r="D1007" s="906">
        <v>1</v>
      </c>
      <c r="E1007" s="906">
        <v>2271097.5</v>
      </c>
      <c r="F1007" s="906">
        <v>30000</v>
      </c>
      <c r="G1007" s="906"/>
      <c r="H1007" s="906">
        <f t="shared" si="260"/>
        <v>2301097.5</v>
      </c>
      <c r="I1007" s="906">
        <f t="shared" si="261"/>
        <v>2271097.5</v>
      </c>
      <c r="J1007" s="906">
        <f t="shared" si="257"/>
        <v>30000</v>
      </c>
      <c r="K1007" s="906">
        <f t="shared" si="258"/>
        <v>0</v>
      </c>
      <c r="L1007" s="906">
        <f t="shared" si="259"/>
        <v>2301097.5</v>
      </c>
    </row>
    <row r="1008" spans="1:12" x14ac:dyDescent="0.45">
      <c r="A1008" s="903"/>
      <c r="B1008" s="903"/>
      <c r="C1008" s="905" t="s">
        <v>185</v>
      </c>
      <c r="D1008" s="906">
        <v>2</v>
      </c>
      <c r="E1008" s="906">
        <v>2340585</v>
      </c>
      <c r="F1008" s="906">
        <v>30000</v>
      </c>
      <c r="G1008" s="906"/>
      <c r="H1008" s="906">
        <f t="shared" si="260"/>
        <v>2370585</v>
      </c>
      <c r="I1008" s="906">
        <f t="shared" si="261"/>
        <v>4681170</v>
      </c>
      <c r="J1008" s="906">
        <f t="shared" si="257"/>
        <v>60000</v>
      </c>
      <c r="K1008" s="906">
        <f t="shared" si="258"/>
        <v>0</v>
      </c>
      <c r="L1008" s="906">
        <f t="shared" si="259"/>
        <v>4741170</v>
      </c>
    </row>
    <row r="1009" spans="1:12" x14ac:dyDescent="0.45">
      <c r="A1009" s="903"/>
      <c r="B1009" s="903"/>
      <c r="C1009" s="905" t="s">
        <v>320</v>
      </c>
      <c r="D1009" s="906">
        <v>1</v>
      </c>
      <c r="E1009" s="906">
        <v>2410071.2499999958</v>
      </c>
      <c r="F1009" s="906">
        <v>30000</v>
      </c>
      <c r="G1009" s="906"/>
      <c r="H1009" s="906">
        <f t="shared" si="260"/>
        <v>2440071.2499999958</v>
      </c>
      <c r="I1009" s="906">
        <f t="shared" si="261"/>
        <v>2410071.2499999958</v>
      </c>
      <c r="J1009" s="906">
        <f t="shared" si="257"/>
        <v>30000</v>
      </c>
      <c r="K1009" s="906">
        <f t="shared" si="258"/>
        <v>0</v>
      </c>
      <c r="L1009" s="906">
        <f t="shared" si="259"/>
        <v>2440071.2499999958</v>
      </c>
    </row>
    <row r="1010" spans="1:12" x14ac:dyDescent="0.45">
      <c r="A1010" s="903"/>
      <c r="B1010" s="903"/>
      <c r="C1010" s="905" t="s">
        <v>343</v>
      </c>
      <c r="D1010" s="906">
        <v>1</v>
      </c>
      <c r="E1010" s="906">
        <v>2757506.25</v>
      </c>
      <c r="F1010" s="906">
        <v>30000</v>
      </c>
      <c r="G1010" s="906"/>
      <c r="H1010" s="906">
        <f t="shared" si="260"/>
        <v>2787506.25</v>
      </c>
      <c r="I1010" s="906">
        <f t="shared" si="261"/>
        <v>2757506.25</v>
      </c>
      <c r="J1010" s="906">
        <f t="shared" si="257"/>
        <v>30000</v>
      </c>
      <c r="K1010" s="906">
        <f t="shared" si="258"/>
        <v>0</v>
      </c>
      <c r="L1010" s="906">
        <f t="shared" si="259"/>
        <v>2787506.25</v>
      </c>
    </row>
    <row r="1011" spans="1:12" x14ac:dyDescent="0.45">
      <c r="A1011" s="903"/>
      <c r="B1011" s="903"/>
      <c r="C1011" s="905" t="s">
        <v>345</v>
      </c>
      <c r="D1011" s="906">
        <v>1</v>
      </c>
      <c r="E1011" s="906">
        <v>2538162.5000000042</v>
      </c>
      <c r="F1011" s="906">
        <v>30000</v>
      </c>
      <c r="G1011" s="906"/>
      <c r="H1011" s="906">
        <f t="shared" si="260"/>
        <v>2568162.5000000042</v>
      </c>
      <c r="I1011" s="906">
        <f t="shared" si="261"/>
        <v>2538162.5000000042</v>
      </c>
      <c r="J1011" s="906">
        <f t="shared" si="257"/>
        <v>30000</v>
      </c>
      <c r="K1011" s="906">
        <f t="shared" si="258"/>
        <v>0</v>
      </c>
      <c r="L1011" s="906">
        <f t="shared" si="259"/>
        <v>2568162.5000000042</v>
      </c>
    </row>
    <row r="1012" spans="1:12" x14ac:dyDescent="0.45">
      <c r="A1012" s="903"/>
      <c r="B1012" s="903"/>
      <c r="C1012" s="905" t="s">
        <v>188</v>
      </c>
      <c r="D1012" s="906">
        <v>2</v>
      </c>
      <c r="E1012" s="906">
        <v>2612968.7499999958</v>
      </c>
      <c r="F1012" s="906">
        <v>30000</v>
      </c>
      <c r="G1012" s="906"/>
      <c r="H1012" s="906">
        <f t="shared" si="260"/>
        <v>2642968.7499999958</v>
      </c>
      <c r="I1012" s="906">
        <f t="shared" si="261"/>
        <v>5225937.4999999916</v>
      </c>
      <c r="J1012" s="906">
        <f t="shared" si="257"/>
        <v>60000</v>
      </c>
      <c r="K1012" s="906">
        <f t="shared" si="258"/>
        <v>0</v>
      </c>
      <c r="L1012" s="906">
        <f t="shared" si="259"/>
        <v>5285937.4999999916</v>
      </c>
    </row>
    <row r="1013" spans="1:12" x14ac:dyDescent="0.45">
      <c r="A1013" s="903"/>
      <c r="B1013" s="903"/>
      <c r="C1013" s="905" t="s">
        <v>248</v>
      </c>
      <c r="D1013" s="906">
        <v>1</v>
      </c>
      <c r="E1013" s="906">
        <v>2912193.75</v>
      </c>
      <c r="F1013" s="906">
        <v>30000</v>
      </c>
      <c r="G1013" s="906"/>
      <c r="H1013" s="906">
        <f t="shared" si="260"/>
        <v>2942193.75</v>
      </c>
      <c r="I1013" s="906">
        <f t="shared" si="261"/>
        <v>2912193.75</v>
      </c>
      <c r="J1013" s="906">
        <f t="shared" si="257"/>
        <v>30000</v>
      </c>
      <c r="K1013" s="906">
        <f t="shared" si="258"/>
        <v>0</v>
      </c>
      <c r="L1013" s="906">
        <f t="shared" si="259"/>
        <v>2942193.75</v>
      </c>
    </row>
    <row r="1014" spans="1:12" x14ac:dyDescent="0.45">
      <c r="A1014" s="903"/>
      <c r="B1014" s="903"/>
      <c r="C1014" s="902" t="s">
        <v>321</v>
      </c>
      <c r="D1014" s="906">
        <v>2</v>
      </c>
      <c r="E1014" s="906">
        <v>2998646.25</v>
      </c>
      <c r="F1014" s="906">
        <v>30000</v>
      </c>
      <c r="G1014" s="906"/>
      <c r="H1014" s="906">
        <f t="shared" si="260"/>
        <v>3028646.25</v>
      </c>
      <c r="I1014" s="906">
        <f t="shared" si="261"/>
        <v>5997292.5</v>
      </c>
      <c r="J1014" s="906">
        <f t="shared" si="257"/>
        <v>60000</v>
      </c>
      <c r="K1014" s="906">
        <f t="shared" si="258"/>
        <v>0</v>
      </c>
      <c r="L1014" s="906">
        <f t="shared" si="259"/>
        <v>6057292.5</v>
      </c>
    </row>
    <row r="1015" spans="1:12" x14ac:dyDescent="0.45">
      <c r="A1015" s="903"/>
      <c r="B1015" s="903"/>
      <c r="C1015" s="902" t="s">
        <v>307</v>
      </c>
      <c r="D1015" s="906">
        <v>1</v>
      </c>
      <c r="E1015" s="906">
        <v>3206882.4999999963</v>
      </c>
      <c r="F1015" s="906">
        <v>30000</v>
      </c>
      <c r="G1015" s="906"/>
      <c r="H1015" s="906">
        <f t="shared" si="260"/>
        <v>3236882.4999999963</v>
      </c>
      <c r="I1015" s="906">
        <f t="shared" si="261"/>
        <v>3206882.4999999963</v>
      </c>
      <c r="J1015" s="906">
        <f t="shared" si="257"/>
        <v>30000</v>
      </c>
      <c r="K1015" s="906">
        <f t="shared" si="258"/>
        <v>0</v>
      </c>
      <c r="L1015" s="906">
        <f t="shared" si="259"/>
        <v>3236882.4999999963</v>
      </c>
    </row>
    <row r="1016" spans="1:12" x14ac:dyDescent="0.45">
      <c r="A1016" s="903"/>
      <c r="B1016" s="903"/>
      <c r="C1016" s="902" t="s">
        <v>308</v>
      </c>
      <c r="D1016" s="906">
        <v>2</v>
      </c>
      <c r="E1016" s="906">
        <v>3741953.7500000037</v>
      </c>
      <c r="F1016" s="906">
        <v>30000</v>
      </c>
      <c r="G1016" s="906"/>
      <c r="H1016" s="906">
        <f t="shared" si="260"/>
        <v>3771953.7500000037</v>
      </c>
      <c r="I1016" s="906">
        <f t="shared" si="261"/>
        <v>7483907.5000000075</v>
      </c>
      <c r="J1016" s="906">
        <f t="shared" si="257"/>
        <v>60000</v>
      </c>
      <c r="K1016" s="906">
        <f t="shared" si="258"/>
        <v>0</v>
      </c>
      <c r="L1016" s="906">
        <f t="shared" si="259"/>
        <v>7543907.5000000075</v>
      </c>
    </row>
    <row r="1017" spans="1:12" x14ac:dyDescent="0.45">
      <c r="A1017" s="903"/>
      <c r="B1017" s="903"/>
      <c r="C1017" s="902" t="s">
        <v>1102</v>
      </c>
      <c r="D1017" s="906">
        <v>1</v>
      </c>
      <c r="E1017" s="906">
        <v>8750837.25</v>
      </c>
      <c r="F1017" s="906">
        <v>30000</v>
      </c>
      <c r="G1017" s="906"/>
      <c r="H1017" s="906">
        <f t="shared" si="260"/>
        <v>8780837.25</v>
      </c>
      <c r="I1017" s="906">
        <f t="shared" si="261"/>
        <v>8750837.25</v>
      </c>
      <c r="J1017" s="906">
        <f t="shared" si="257"/>
        <v>30000</v>
      </c>
      <c r="K1017" s="906">
        <f t="shared" si="258"/>
        <v>0</v>
      </c>
      <c r="L1017" s="906">
        <f t="shared" si="259"/>
        <v>8780837.25</v>
      </c>
    </row>
    <row r="1018" spans="1:12" x14ac:dyDescent="0.45">
      <c r="A1018" s="903"/>
      <c r="B1018" s="907" t="s">
        <v>201</v>
      </c>
      <c r="C1018" s="905" t="s">
        <v>202</v>
      </c>
      <c r="D1018" s="896">
        <f>SUM(D987:D1017)</f>
        <v>54</v>
      </c>
      <c r="E1018" s="896">
        <f>SUM(E987:E1017)</f>
        <v>67070274.749999985</v>
      </c>
      <c r="F1018" s="896">
        <f>SUM(F987:F1017)</f>
        <v>930000</v>
      </c>
      <c r="G1018" s="896"/>
      <c r="H1018" s="896">
        <f>SUM(H987:H1017)</f>
        <v>68000274.749999985</v>
      </c>
      <c r="I1018" s="896">
        <f>SUM(I987:I1017)</f>
        <v>108375992.24999994</v>
      </c>
      <c r="J1018" s="896">
        <f>SUM(J987:J1017)</f>
        <v>1620000</v>
      </c>
      <c r="K1018" s="896">
        <f>SUM(K987:K1017)</f>
        <v>0</v>
      </c>
      <c r="L1018" s="896">
        <f>SUM(L987:L1017)</f>
        <v>109995992.24999994</v>
      </c>
    </row>
    <row r="1019" spans="1:12" x14ac:dyDescent="0.45">
      <c r="A1019" s="903"/>
      <c r="B1019" s="903"/>
      <c r="C1019" s="908" t="s">
        <v>203</v>
      </c>
      <c r="D1019" s="906">
        <v>1</v>
      </c>
      <c r="E1019" s="111">
        <v>1247870.04</v>
      </c>
      <c r="F1019" s="906">
        <v>374361</v>
      </c>
      <c r="G1019" s="906">
        <v>10640338.32</v>
      </c>
      <c r="H1019" s="906">
        <f t="shared" ref="H1019" si="262">SUM(E1019:G1019)</f>
        <v>12262569.359999999</v>
      </c>
      <c r="I1019" s="906">
        <f t="shared" ref="I1019" si="263">D1019*E1019</f>
        <v>1247870.04</v>
      </c>
      <c r="J1019" s="906">
        <f t="shared" ref="J1019" si="264">D1019*F1019</f>
        <v>374361</v>
      </c>
      <c r="K1019" s="906">
        <f t="shared" ref="K1019" si="265">D1019*G1019</f>
        <v>10640338.32</v>
      </c>
      <c r="L1019" s="906">
        <f t="shared" ref="L1019" si="266">D1019*H1019</f>
        <v>12262569.359999999</v>
      </c>
    </row>
    <row r="1020" spans="1:12" x14ac:dyDescent="0.45">
      <c r="A1020" s="903"/>
      <c r="B1020" s="909" t="s">
        <v>201</v>
      </c>
      <c r="C1020" s="910"/>
      <c r="D1020" s="896">
        <f t="shared" ref="D1020:L1020" si="267">SUM(D1019:D1019)</f>
        <v>1</v>
      </c>
      <c r="E1020" s="896">
        <f t="shared" si="267"/>
        <v>1247870.04</v>
      </c>
      <c r="F1020" s="896">
        <f t="shared" si="267"/>
        <v>374361</v>
      </c>
      <c r="G1020" s="896">
        <f t="shared" si="267"/>
        <v>10640338.32</v>
      </c>
      <c r="H1020" s="896">
        <f t="shared" si="267"/>
        <v>12262569.359999999</v>
      </c>
      <c r="I1020" s="896">
        <f t="shared" si="267"/>
        <v>1247870.04</v>
      </c>
      <c r="J1020" s="896">
        <f t="shared" si="267"/>
        <v>374361</v>
      </c>
      <c r="K1020" s="896">
        <f t="shared" si="267"/>
        <v>10640338.32</v>
      </c>
      <c r="L1020" s="896">
        <f t="shared" si="267"/>
        <v>12262569.359999999</v>
      </c>
    </row>
    <row r="1021" spans="1:12" x14ac:dyDescent="0.45">
      <c r="A1021" s="903"/>
      <c r="B1021" s="903"/>
      <c r="C1021" s="908"/>
      <c r="D1021" s="906"/>
      <c r="E1021" s="906"/>
      <c r="F1021" s="906"/>
      <c r="G1021" s="906"/>
      <c r="H1021" s="906"/>
      <c r="I1021" s="906"/>
      <c r="J1021" s="906"/>
      <c r="K1021" s="906"/>
      <c r="L1021" s="906"/>
    </row>
    <row r="1022" spans="1:12" x14ac:dyDescent="0.45">
      <c r="A1022" s="909" t="s">
        <v>204</v>
      </c>
      <c r="B1022" s="903"/>
      <c r="C1022" s="903"/>
      <c r="D1022" s="114">
        <f>D1018+D1020+D1019</f>
        <v>56</v>
      </c>
      <c r="E1022" s="115">
        <f t="shared" ref="E1022:K1022" si="268">SUM(E1018:E1019)</f>
        <v>68318144.789999992</v>
      </c>
      <c r="F1022" s="115">
        <f t="shared" si="268"/>
        <v>1304361</v>
      </c>
      <c r="G1022" s="115">
        <f t="shared" si="268"/>
        <v>10640338.32</v>
      </c>
      <c r="H1022" s="115">
        <f t="shared" si="268"/>
        <v>80262844.109999985</v>
      </c>
      <c r="I1022" s="115">
        <f t="shared" si="268"/>
        <v>109623862.28999995</v>
      </c>
      <c r="J1022" s="115">
        <f t="shared" si="268"/>
        <v>1994361</v>
      </c>
      <c r="K1022" s="115">
        <f t="shared" si="268"/>
        <v>10640338.32</v>
      </c>
      <c r="L1022" s="115">
        <f>SUM(L1018:L1019)</f>
        <v>122258561.60999994</v>
      </c>
    </row>
    <row r="1023" spans="1:12" x14ac:dyDescent="0.45">
      <c r="A1023" s="900"/>
      <c r="B1023" s="920"/>
      <c r="C1023" s="920"/>
      <c r="D1023" s="551"/>
      <c r="E1023" s="589"/>
      <c r="F1023" s="589"/>
      <c r="G1023" s="589"/>
      <c r="H1023" s="589"/>
      <c r="I1023" s="589"/>
      <c r="J1023" s="589"/>
      <c r="K1023" s="589"/>
      <c r="L1023" s="589"/>
    </row>
    <row r="1024" spans="1:12" x14ac:dyDescent="0.45">
      <c r="A1024" s="900"/>
      <c r="B1024" s="920"/>
      <c r="C1024" s="920"/>
      <c r="D1024" s="551"/>
      <c r="E1024" s="589"/>
      <c r="F1024" s="589"/>
      <c r="G1024" s="589"/>
      <c r="H1024" s="589"/>
      <c r="I1024" s="589"/>
      <c r="J1024" s="589"/>
      <c r="K1024" s="589"/>
      <c r="L1024" s="589"/>
    </row>
    <row r="1025" spans="1:12" x14ac:dyDescent="0.45">
      <c r="A1025" s="938" t="s">
        <v>0</v>
      </c>
      <c r="B1025" s="938"/>
      <c r="C1025" s="938"/>
      <c r="D1025" s="938"/>
      <c r="E1025" s="938"/>
      <c r="F1025" s="938"/>
      <c r="G1025" s="938"/>
      <c r="H1025" s="938"/>
      <c r="I1025" s="938"/>
      <c r="J1025" s="938"/>
      <c r="K1025" s="938"/>
      <c r="L1025" s="938"/>
    </row>
    <row r="1026" spans="1:12" x14ac:dyDescent="0.45">
      <c r="A1026" s="939" t="s">
        <v>89</v>
      </c>
      <c r="B1026" s="939"/>
      <c r="C1026" s="939"/>
      <c r="D1026" s="939"/>
      <c r="E1026" s="939"/>
      <c r="F1026" s="939"/>
      <c r="G1026" s="939"/>
      <c r="H1026" s="939"/>
      <c r="I1026" s="939"/>
      <c r="J1026" s="939"/>
      <c r="K1026" s="939"/>
      <c r="L1026" s="939"/>
    </row>
    <row r="1027" spans="1:12" x14ac:dyDescent="0.45">
      <c r="A1027" s="939" t="s">
        <v>90</v>
      </c>
      <c r="B1027" s="940"/>
      <c r="C1027" s="940"/>
      <c r="D1027" s="940"/>
      <c r="E1027" s="940"/>
      <c r="F1027" s="940"/>
      <c r="G1027" s="940"/>
      <c r="H1027" s="940"/>
      <c r="I1027" s="940"/>
      <c r="J1027" s="940"/>
      <c r="K1027" s="940"/>
      <c r="L1027" s="940"/>
    </row>
    <row r="1028" spans="1:12" x14ac:dyDescent="0.45">
      <c r="A1028" s="941" t="s">
        <v>1483</v>
      </c>
      <c r="B1028" s="941"/>
      <c r="C1028" s="941"/>
      <c r="D1028" s="941"/>
      <c r="E1028" s="941"/>
      <c r="F1028" s="941"/>
      <c r="G1028" s="941"/>
      <c r="H1028" s="941"/>
      <c r="I1028" s="941"/>
      <c r="J1028" s="941"/>
      <c r="K1028" s="941"/>
      <c r="L1028" s="941"/>
    </row>
    <row r="1029" spans="1:12" ht="55.5" x14ac:dyDescent="0.45">
      <c r="A1029" s="899" t="s">
        <v>91</v>
      </c>
      <c r="B1029" s="900"/>
      <c r="C1029" s="899" t="s">
        <v>92</v>
      </c>
      <c r="D1029" s="899" t="s">
        <v>93</v>
      </c>
      <c r="E1029" s="899" t="s">
        <v>94</v>
      </c>
      <c r="F1029" s="899" t="s">
        <v>95</v>
      </c>
      <c r="G1029" s="899" t="s">
        <v>96</v>
      </c>
      <c r="H1029" s="899" t="s">
        <v>97</v>
      </c>
      <c r="I1029" s="899" t="s">
        <v>98</v>
      </c>
      <c r="J1029" s="899" t="s">
        <v>99</v>
      </c>
      <c r="K1029" s="899" t="s">
        <v>100</v>
      </c>
      <c r="L1029" s="901" t="s">
        <v>101</v>
      </c>
    </row>
    <row r="1030" spans="1:12" x14ac:dyDescent="0.45">
      <c r="A1030" s="902"/>
      <c r="B1030" s="903"/>
      <c r="C1030" s="903"/>
      <c r="D1030" s="904"/>
      <c r="E1030" s="903"/>
      <c r="F1030" s="903"/>
      <c r="G1030" s="903"/>
      <c r="H1030" s="903"/>
      <c r="I1030" s="903"/>
      <c r="J1030" s="903"/>
      <c r="K1030" s="903"/>
      <c r="L1030" s="898" t="s">
        <v>650</v>
      </c>
    </row>
    <row r="1031" spans="1:12" x14ac:dyDescent="0.45">
      <c r="A1031" s="903"/>
      <c r="B1031" s="903"/>
      <c r="C1031" s="905" t="s">
        <v>296</v>
      </c>
      <c r="D1031" s="906">
        <v>5</v>
      </c>
      <c r="E1031" s="906">
        <v>1081577.4999999995</v>
      </c>
      <c r="F1031" s="906">
        <v>30000</v>
      </c>
      <c r="G1031" s="906"/>
      <c r="H1031" s="906">
        <f t="shared" ref="H1031:H1094" si="269">SUM(E1031:G1031)</f>
        <v>1111577.4999999995</v>
      </c>
      <c r="I1031" s="906">
        <f t="shared" ref="I1031:I1094" si="270">D1031*E1031</f>
        <v>5407887.4999999981</v>
      </c>
      <c r="J1031" s="906">
        <f t="shared" ref="J1031:J1094" si="271">D1031*F1031</f>
        <v>150000</v>
      </c>
      <c r="K1031" s="906">
        <f t="shared" ref="K1031:K1094" si="272">D1031*G1031</f>
        <v>0</v>
      </c>
      <c r="L1031" s="906">
        <f t="shared" ref="L1031:L1094" si="273">D1031*H1031</f>
        <v>5557887.4999999981</v>
      </c>
    </row>
    <row r="1032" spans="1:12" x14ac:dyDescent="0.45">
      <c r="A1032" s="903"/>
      <c r="B1032" s="903"/>
      <c r="C1032" s="905" t="s">
        <v>481</v>
      </c>
      <c r="D1032" s="906">
        <v>2</v>
      </c>
      <c r="E1032" s="906">
        <v>1117487.4999999995</v>
      </c>
      <c r="F1032" s="906">
        <v>30000</v>
      </c>
      <c r="G1032" s="906"/>
      <c r="H1032" s="906">
        <f t="shared" si="269"/>
        <v>1147487.4999999995</v>
      </c>
      <c r="I1032" s="906">
        <f t="shared" si="270"/>
        <v>2234974.9999999991</v>
      </c>
      <c r="J1032" s="906">
        <f t="shared" si="271"/>
        <v>60000</v>
      </c>
      <c r="K1032" s="906">
        <f t="shared" si="272"/>
        <v>0</v>
      </c>
      <c r="L1032" s="906">
        <f t="shared" si="273"/>
        <v>2294974.9999999991</v>
      </c>
    </row>
    <row r="1033" spans="1:12" x14ac:dyDescent="0.45">
      <c r="A1033" s="903"/>
      <c r="B1033" s="903"/>
      <c r="C1033" s="905" t="s">
        <v>328</v>
      </c>
      <c r="D1033" s="906">
        <v>2</v>
      </c>
      <c r="E1033" s="906">
        <v>1126464.9999999995</v>
      </c>
      <c r="F1033" s="906">
        <v>30000</v>
      </c>
      <c r="G1033" s="906"/>
      <c r="H1033" s="906">
        <f t="shared" si="269"/>
        <v>1156464.9999999995</v>
      </c>
      <c r="I1033" s="906">
        <f t="shared" si="270"/>
        <v>2252929.9999999991</v>
      </c>
      <c r="J1033" s="906">
        <f t="shared" si="271"/>
        <v>60000</v>
      </c>
      <c r="K1033" s="906">
        <f t="shared" si="272"/>
        <v>0</v>
      </c>
      <c r="L1033" s="906">
        <f t="shared" si="273"/>
        <v>2312929.9999999991</v>
      </c>
    </row>
    <row r="1034" spans="1:12" x14ac:dyDescent="0.45">
      <c r="A1034" s="903"/>
      <c r="B1034" s="903"/>
      <c r="C1034" s="905" t="s">
        <v>105</v>
      </c>
      <c r="D1034" s="906">
        <v>1</v>
      </c>
      <c r="E1034" s="906">
        <v>1153397.4999999995</v>
      </c>
      <c r="F1034" s="906">
        <v>30000</v>
      </c>
      <c r="G1034" s="906"/>
      <c r="H1034" s="906">
        <f t="shared" si="269"/>
        <v>1183397.4999999995</v>
      </c>
      <c r="I1034" s="906">
        <f t="shared" si="270"/>
        <v>1153397.4999999995</v>
      </c>
      <c r="J1034" s="906">
        <f t="shared" si="271"/>
        <v>30000</v>
      </c>
      <c r="K1034" s="906">
        <f t="shared" si="272"/>
        <v>0</v>
      </c>
      <c r="L1034" s="906">
        <f t="shared" si="273"/>
        <v>1183397.4999999995</v>
      </c>
    </row>
    <row r="1035" spans="1:12" x14ac:dyDescent="0.45">
      <c r="A1035" s="903"/>
      <c r="B1035" s="903"/>
      <c r="C1035" s="905" t="s">
        <v>442</v>
      </c>
      <c r="D1035" s="906">
        <v>1</v>
      </c>
      <c r="E1035" s="906">
        <v>1072601.25</v>
      </c>
      <c r="F1035" s="906">
        <v>30000</v>
      </c>
      <c r="G1035" s="906"/>
      <c r="H1035" s="906">
        <f t="shared" si="269"/>
        <v>1102601.25</v>
      </c>
      <c r="I1035" s="906">
        <f t="shared" si="270"/>
        <v>1072601.25</v>
      </c>
      <c r="J1035" s="906">
        <f t="shared" si="271"/>
        <v>30000</v>
      </c>
      <c r="K1035" s="906">
        <f t="shared" si="272"/>
        <v>0</v>
      </c>
      <c r="L1035" s="906">
        <f t="shared" si="273"/>
        <v>1102601.25</v>
      </c>
    </row>
    <row r="1036" spans="1:12" x14ac:dyDescent="0.45">
      <c r="A1036" s="903"/>
      <c r="B1036" s="903"/>
      <c r="C1036" s="905" t="s">
        <v>106</v>
      </c>
      <c r="D1036" s="906">
        <v>1</v>
      </c>
      <c r="E1036" s="906">
        <v>1083387.5000000005</v>
      </c>
      <c r="F1036" s="906">
        <v>30000</v>
      </c>
      <c r="G1036" s="906"/>
      <c r="H1036" s="906">
        <f t="shared" si="269"/>
        <v>1113387.5000000005</v>
      </c>
      <c r="I1036" s="906">
        <f t="shared" si="270"/>
        <v>1083387.5000000005</v>
      </c>
      <c r="J1036" s="906">
        <f t="shared" si="271"/>
        <v>30000</v>
      </c>
      <c r="K1036" s="906">
        <f t="shared" si="272"/>
        <v>0</v>
      </c>
      <c r="L1036" s="906">
        <f t="shared" si="273"/>
        <v>1113387.5000000005</v>
      </c>
    </row>
    <row r="1037" spans="1:12" x14ac:dyDescent="0.45">
      <c r="A1037" s="903"/>
      <c r="B1037" s="903"/>
      <c r="C1037" s="905" t="s">
        <v>330</v>
      </c>
      <c r="D1037" s="906">
        <v>1</v>
      </c>
      <c r="E1037" s="906">
        <v>1148105.0000000005</v>
      </c>
      <c r="F1037" s="906">
        <v>30000</v>
      </c>
      <c r="G1037" s="906"/>
      <c r="H1037" s="906">
        <f t="shared" si="269"/>
        <v>1178105.0000000005</v>
      </c>
      <c r="I1037" s="906">
        <f t="shared" si="270"/>
        <v>1148105.0000000005</v>
      </c>
      <c r="J1037" s="906">
        <f t="shared" si="271"/>
        <v>30000</v>
      </c>
      <c r="K1037" s="906">
        <f t="shared" si="272"/>
        <v>0</v>
      </c>
      <c r="L1037" s="906">
        <f t="shared" si="273"/>
        <v>1178105.0000000005</v>
      </c>
    </row>
    <row r="1038" spans="1:12" x14ac:dyDescent="0.45">
      <c r="A1038" s="903"/>
      <c r="B1038" s="903"/>
      <c r="C1038" s="905" t="s">
        <v>1083</v>
      </c>
      <c r="D1038" s="906">
        <v>4</v>
      </c>
      <c r="E1038" s="906">
        <v>1158891.2499999995</v>
      </c>
      <c r="F1038" s="906">
        <v>30000</v>
      </c>
      <c r="G1038" s="906"/>
      <c r="H1038" s="906">
        <f t="shared" si="269"/>
        <v>1188891.2499999995</v>
      </c>
      <c r="I1038" s="906">
        <f t="shared" si="270"/>
        <v>4635564.9999999981</v>
      </c>
      <c r="J1038" s="906">
        <f t="shared" si="271"/>
        <v>120000</v>
      </c>
      <c r="K1038" s="906">
        <f t="shared" si="272"/>
        <v>0</v>
      </c>
      <c r="L1038" s="906">
        <f t="shared" si="273"/>
        <v>4755564.9999999981</v>
      </c>
    </row>
    <row r="1039" spans="1:12" x14ac:dyDescent="0.45">
      <c r="A1039" s="903"/>
      <c r="B1039" s="903"/>
      <c r="C1039" s="905" t="s">
        <v>1094</v>
      </c>
      <c r="D1039" s="906">
        <v>1</v>
      </c>
      <c r="E1039" s="906">
        <v>1169677.5</v>
      </c>
      <c r="F1039" s="906">
        <v>30000</v>
      </c>
      <c r="G1039" s="906"/>
      <c r="H1039" s="906">
        <f t="shared" si="269"/>
        <v>1199677.5</v>
      </c>
      <c r="I1039" s="906">
        <f t="shared" si="270"/>
        <v>1169677.5</v>
      </c>
      <c r="J1039" s="906">
        <f t="shared" si="271"/>
        <v>30000</v>
      </c>
      <c r="K1039" s="906">
        <f t="shared" si="272"/>
        <v>0</v>
      </c>
      <c r="L1039" s="906">
        <f t="shared" si="273"/>
        <v>1199677.5</v>
      </c>
    </row>
    <row r="1040" spans="1:12" x14ac:dyDescent="0.45">
      <c r="A1040" s="903"/>
      <c r="B1040" s="903"/>
      <c r="C1040" s="905" t="s">
        <v>120</v>
      </c>
      <c r="D1040" s="906">
        <v>4</v>
      </c>
      <c r="E1040" s="906">
        <v>1138302.5000000005</v>
      </c>
      <c r="F1040" s="906">
        <v>30000</v>
      </c>
      <c r="G1040" s="906"/>
      <c r="H1040" s="906">
        <f t="shared" si="269"/>
        <v>1168302.5000000005</v>
      </c>
      <c r="I1040" s="906">
        <f t="shared" si="270"/>
        <v>4553210.0000000019</v>
      </c>
      <c r="J1040" s="906">
        <f t="shared" si="271"/>
        <v>120000</v>
      </c>
      <c r="K1040" s="906">
        <f t="shared" si="272"/>
        <v>0</v>
      </c>
      <c r="L1040" s="906">
        <f t="shared" si="273"/>
        <v>4673210.0000000019</v>
      </c>
    </row>
    <row r="1041" spans="1:12" x14ac:dyDescent="0.45">
      <c r="A1041" s="903"/>
      <c r="B1041" s="903"/>
      <c r="C1041" s="905" t="s">
        <v>1085</v>
      </c>
      <c r="D1041" s="906">
        <v>1</v>
      </c>
      <c r="E1041" s="906">
        <v>1163362.5</v>
      </c>
      <c r="F1041" s="906">
        <v>30000</v>
      </c>
      <c r="G1041" s="906"/>
      <c r="H1041" s="906">
        <f t="shared" si="269"/>
        <v>1193362.5</v>
      </c>
      <c r="I1041" s="906">
        <f t="shared" si="270"/>
        <v>1163362.5</v>
      </c>
      <c r="J1041" s="906">
        <f t="shared" si="271"/>
        <v>30000</v>
      </c>
      <c r="K1041" s="906">
        <f t="shared" si="272"/>
        <v>0</v>
      </c>
      <c r="L1041" s="906">
        <f t="shared" si="273"/>
        <v>1193362.5</v>
      </c>
    </row>
    <row r="1042" spans="1:12" x14ac:dyDescent="0.45">
      <c r="A1042" s="903"/>
      <c r="B1042" s="903"/>
      <c r="C1042" s="905" t="s">
        <v>550</v>
      </c>
      <c r="D1042" s="906">
        <v>2</v>
      </c>
      <c r="E1042" s="906">
        <v>1175892.5000000005</v>
      </c>
      <c r="F1042" s="906">
        <v>30000</v>
      </c>
      <c r="G1042" s="906"/>
      <c r="H1042" s="906">
        <f t="shared" si="269"/>
        <v>1205892.5000000005</v>
      </c>
      <c r="I1042" s="906">
        <f t="shared" si="270"/>
        <v>2351785.0000000009</v>
      </c>
      <c r="J1042" s="906">
        <f t="shared" si="271"/>
        <v>60000</v>
      </c>
      <c r="K1042" s="906">
        <f t="shared" si="272"/>
        <v>0</v>
      </c>
      <c r="L1042" s="906">
        <f t="shared" si="273"/>
        <v>2411785.0000000009</v>
      </c>
    </row>
    <row r="1043" spans="1:12" x14ac:dyDescent="0.45">
      <c r="A1043" s="903"/>
      <c r="B1043" s="903"/>
      <c r="C1043" s="905" t="s">
        <v>551</v>
      </c>
      <c r="D1043" s="906">
        <v>2</v>
      </c>
      <c r="E1043" s="906">
        <v>1188422.4999999995</v>
      </c>
      <c r="F1043" s="906">
        <v>30000</v>
      </c>
      <c r="G1043" s="906"/>
      <c r="H1043" s="906">
        <f t="shared" si="269"/>
        <v>1218422.4999999995</v>
      </c>
      <c r="I1043" s="906">
        <f t="shared" si="270"/>
        <v>2376844.9999999991</v>
      </c>
      <c r="J1043" s="906">
        <f t="shared" si="271"/>
        <v>60000</v>
      </c>
      <c r="K1043" s="906">
        <f t="shared" si="272"/>
        <v>0</v>
      </c>
      <c r="L1043" s="906">
        <f t="shared" si="273"/>
        <v>2436844.9999999991</v>
      </c>
    </row>
    <row r="1044" spans="1:12" x14ac:dyDescent="0.45">
      <c r="A1044" s="903"/>
      <c r="B1044" s="903"/>
      <c r="C1044" s="905" t="s">
        <v>331</v>
      </c>
      <c r="D1044" s="906">
        <v>1</v>
      </c>
      <c r="E1044" s="906">
        <v>1200952.5</v>
      </c>
      <c r="F1044" s="906">
        <v>30000</v>
      </c>
      <c r="G1044" s="906"/>
      <c r="H1044" s="906">
        <f t="shared" si="269"/>
        <v>1230952.5</v>
      </c>
      <c r="I1044" s="906">
        <f t="shared" si="270"/>
        <v>1200952.5</v>
      </c>
      <c r="J1044" s="906">
        <f t="shared" si="271"/>
        <v>30000</v>
      </c>
      <c r="K1044" s="906">
        <f t="shared" si="272"/>
        <v>0</v>
      </c>
      <c r="L1044" s="906">
        <f t="shared" si="273"/>
        <v>1230952.5</v>
      </c>
    </row>
    <row r="1045" spans="1:12" x14ac:dyDescent="0.45">
      <c r="A1045" s="903"/>
      <c r="B1045" s="903"/>
      <c r="C1045" s="905" t="s">
        <v>607</v>
      </c>
      <c r="D1045" s="906">
        <v>1</v>
      </c>
      <c r="E1045" s="906">
        <v>1213482.5000000042</v>
      </c>
      <c r="F1045" s="906">
        <v>30000</v>
      </c>
      <c r="G1045" s="906"/>
      <c r="H1045" s="906">
        <f t="shared" si="269"/>
        <v>1243482.5000000042</v>
      </c>
      <c r="I1045" s="906">
        <f t="shared" si="270"/>
        <v>1213482.5000000042</v>
      </c>
      <c r="J1045" s="906">
        <f t="shared" si="271"/>
        <v>30000</v>
      </c>
      <c r="K1045" s="906">
        <f t="shared" si="272"/>
        <v>0</v>
      </c>
      <c r="L1045" s="906">
        <f t="shared" si="273"/>
        <v>1243482.5000000042</v>
      </c>
    </row>
    <row r="1046" spans="1:12" x14ac:dyDescent="0.45">
      <c r="A1046" s="903"/>
      <c r="B1046" s="903"/>
      <c r="C1046" s="905" t="s">
        <v>478</v>
      </c>
      <c r="D1046" s="906">
        <v>2</v>
      </c>
      <c r="E1046" s="906">
        <v>1208702.4999999958</v>
      </c>
      <c r="F1046" s="906">
        <v>30000</v>
      </c>
      <c r="G1046" s="906"/>
      <c r="H1046" s="906">
        <f t="shared" si="269"/>
        <v>1238702.4999999958</v>
      </c>
      <c r="I1046" s="906">
        <f t="shared" si="270"/>
        <v>2417404.9999999916</v>
      </c>
      <c r="J1046" s="906">
        <f t="shared" si="271"/>
        <v>60000</v>
      </c>
      <c r="K1046" s="906">
        <f t="shared" si="272"/>
        <v>0</v>
      </c>
      <c r="L1046" s="906">
        <f t="shared" si="273"/>
        <v>2477404.9999999916</v>
      </c>
    </row>
    <row r="1047" spans="1:12" x14ac:dyDescent="0.45">
      <c r="A1047" s="903"/>
      <c r="B1047" s="903"/>
      <c r="C1047" s="905" t="s">
        <v>332</v>
      </c>
      <c r="D1047" s="906">
        <v>7</v>
      </c>
      <c r="E1047" s="906">
        <v>1239249.9999999958</v>
      </c>
      <c r="F1047" s="906">
        <v>30000</v>
      </c>
      <c r="G1047" s="906"/>
      <c r="H1047" s="906">
        <f t="shared" si="269"/>
        <v>1269249.9999999958</v>
      </c>
      <c r="I1047" s="906">
        <f t="shared" si="270"/>
        <v>8674749.9999999702</v>
      </c>
      <c r="J1047" s="906">
        <f t="shared" si="271"/>
        <v>210000</v>
      </c>
      <c r="K1047" s="906">
        <f t="shared" si="272"/>
        <v>0</v>
      </c>
      <c r="L1047" s="906">
        <f t="shared" si="273"/>
        <v>8884749.9999999702</v>
      </c>
    </row>
    <row r="1048" spans="1:12" x14ac:dyDescent="0.45">
      <c r="A1048" s="903"/>
      <c r="B1048" s="903"/>
      <c r="C1048" s="905" t="s">
        <v>242</v>
      </c>
      <c r="D1048" s="906">
        <v>2</v>
      </c>
      <c r="E1048" s="906">
        <v>1269797.4999999958</v>
      </c>
      <c r="F1048" s="906">
        <v>30000</v>
      </c>
      <c r="G1048" s="906"/>
      <c r="H1048" s="906">
        <f t="shared" si="269"/>
        <v>1299797.4999999958</v>
      </c>
      <c r="I1048" s="906">
        <f t="shared" si="270"/>
        <v>2539594.9999999916</v>
      </c>
      <c r="J1048" s="906">
        <f t="shared" si="271"/>
        <v>60000</v>
      </c>
      <c r="K1048" s="906">
        <f t="shared" si="272"/>
        <v>0</v>
      </c>
      <c r="L1048" s="906">
        <f t="shared" si="273"/>
        <v>2599594.9999999916</v>
      </c>
    </row>
    <row r="1049" spans="1:12" x14ac:dyDescent="0.45">
      <c r="A1049" s="903"/>
      <c r="B1049" s="903"/>
      <c r="C1049" s="905" t="s">
        <v>560</v>
      </c>
      <c r="D1049" s="906">
        <v>1</v>
      </c>
      <c r="E1049" s="906">
        <v>1285071.2499999958</v>
      </c>
      <c r="F1049" s="906">
        <v>30000</v>
      </c>
      <c r="G1049" s="906"/>
      <c r="H1049" s="906">
        <f t="shared" si="269"/>
        <v>1315071.2499999958</v>
      </c>
      <c r="I1049" s="906">
        <f t="shared" si="270"/>
        <v>1285071.2499999958</v>
      </c>
      <c r="J1049" s="906">
        <f t="shared" si="271"/>
        <v>30000</v>
      </c>
      <c r="K1049" s="906">
        <f t="shared" si="272"/>
        <v>0</v>
      </c>
      <c r="L1049" s="906">
        <f t="shared" si="273"/>
        <v>1315071.2499999958</v>
      </c>
    </row>
    <row r="1050" spans="1:12" x14ac:dyDescent="0.45">
      <c r="A1050" s="903"/>
      <c r="B1050" s="903"/>
      <c r="C1050" s="905" t="s">
        <v>134</v>
      </c>
      <c r="D1050" s="906">
        <v>3</v>
      </c>
      <c r="E1050" s="906">
        <v>1215425.0000000042</v>
      </c>
      <c r="F1050" s="906">
        <v>30000</v>
      </c>
      <c r="G1050" s="906"/>
      <c r="H1050" s="906">
        <f t="shared" si="269"/>
        <v>1245425.0000000042</v>
      </c>
      <c r="I1050" s="906">
        <f t="shared" si="270"/>
        <v>3646275.0000000126</v>
      </c>
      <c r="J1050" s="906">
        <f t="shared" si="271"/>
        <v>90000</v>
      </c>
      <c r="K1050" s="906">
        <f t="shared" si="272"/>
        <v>0</v>
      </c>
      <c r="L1050" s="906">
        <f t="shared" si="273"/>
        <v>3736275.0000000126</v>
      </c>
    </row>
    <row r="1051" spans="1:12" x14ac:dyDescent="0.45">
      <c r="A1051" s="903"/>
      <c r="B1051" s="903"/>
      <c r="C1051" s="905" t="s">
        <v>136</v>
      </c>
      <c r="D1051" s="906">
        <v>10</v>
      </c>
      <c r="E1051" s="906">
        <v>1244303.7500000042</v>
      </c>
      <c r="F1051" s="906">
        <v>30000</v>
      </c>
      <c r="G1051" s="906"/>
      <c r="H1051" s="906">
        <f t="shared" si="269"/>
        <v>1274303.7500000042</v>
      </c>
      <c r="I1051" s="906">
        <f t="shared" si="270"/>
        <v>12443037.500000041</v>
      </c>
      <c r="J1051" s="906">
        <f t="shared" si="271"/>
        <v>300000</v>
      </c>
      <c r="K1051" s="906">
        <f t="shared" si="272"/>
        <v>0</v>
      </c>
      <c r="L1051" s="906">
        <f t="shared" si="273"/>
        <v>12743037.500000041</v>
      </c>
    </row>
    <row r="1052" spans="1:12" x14ac:dyDescent="0.45">
      <c r="A1052" s="903"/>
      <c r="B1052" s="903"/>
      <c r="C1052" s="905" t="s">
        <v>333</v>
      </c>
      <c r="D1052" s="906">
        <v>4</v>
      </c>
      <c r="E1052" s="906">
        <v>1302061.2500000042</v>
      </c>
      <c r="F1052" s="906">
        <v>30000</v>
      </c>
      <c r="G1052" s="906"/>
      <c r="H1052" s="906">
        <f t="shared" si="269"/>
        <v>1332061.2500000042</v>
      </c>
      <c r="I1052" s="906">
        <f t="shared" si="270"/>
        <v>5208245.0000000168</v>
      </c>
      <c r="J1052" s="906">
        <f t="shared" si="271"/>
        <v>120000</v>
      </c>
      <c r="K1052" s="906">
        <f t="shared" si="272"/>
        <v>0</v>
      </c>
      <c r="L1052" s="906">
        <f t="shared" si="273"/>
        <v>5328245.0000000168</v>
      </c>
    </row>
    <row r="1053" spans="1:12" x14ac:dyDescent="0.45">
      <c r="A1053" s="903"/>
      <c r="B1053" s="903"/>
      <c r="C1053" s="905" t="s">
        <v>298</v>
      </c>
      <c r="D1053" s="906">
        <v>8</v>
      </c>
      <c r="E1053" s="906">
        <v>1330940.0000000042</v>
      </c>
      <c r="F1053" s="906">
        <v>30000</v>
      </c>
      <c r="G1053" s="906"/>
      <c r="H1053" s="906">
        <f t="shared" si="269"/>
        <v>1360940.0000000042</v>
      </c>
      <c r="I1053" s="906">
        <f t="shared" si="270"/>
        <v>10647520.000000034</v>
      </c>
      <c r="J1053" s="906">
        <f t="shared" si="271"/>
        <v>240000</v>
      </c>
      <c r="K1053" s="906">
        <f t="shared" si="272"/>
        <v>0</v>
      </c>
      <c r="L1053" s="906">
        <f t="shared" si="273"/>
        <v>10887520.000000034</v>
      </c>
    </row>
    <row r="1054" spans="1:12" x14ac:dyDescent="0.45">
      <c r="A1054" s="903"/>
      <c r="B1054" s="903"/>
      <c r="C1054" s="905" t="s">
        <v>143</v>
      </c>
      <c r="D1054" s="906">
        <v>7</v>
      </c>
      <c r="E1054" s="906">
        <v>1359818.7500000042</v>
      </c>
      <c r="F1054" s="906">
        <v>30000</v>
      </c>
      <c r="G1054" s="906"/>
      <c r="H1054" s="906">
        <f t="shared" si="269"/>
        <v>1389818.7500000042</v>
      </c>
      <c r="I1054" s="906">
        <f t="shared" si="270"/>
        <v>9518731.2500000298</v>
      </c>
      <c r="J1054" s="906">
        <f t="shared" si="271"/>
        <v>210000</v>
      </c>
      <c r="K1054" s="906">
        <f t="shared" si="272"/>
        <v>0</v>
      </c>
      <c r="L1054" s="906">
        <f t="shared" si="273"/>
        <v>9728731.2500000298</v>
      </c>
    </row>
    <row r="1055" spans="1:12" x14ac:dyDescent="0.45">
      <c r="A1055" s="903"/>
      <c r="B1055" s="903"/>
      <c r="C1055" s="905" t="s">
        <v>535</v>
      </c>
      <c r="D1055" s="906">
        <v>9</v>
      </c>
      <c r="E1055" s="906">
        <v>1388698.7499999958</v>
      </c>
      <c r="F1055" s="906">
        <v>30000</v>
      </c>
      <c r="G1055" s="906"/>
      <c r="H1055" s="906">
        <f t="shared" si="269"/>
        <v>1418698.7499999958</v>
      </c>
      <c r="I1055" s="906">
        <f t="shared" si="270"/>
        <v>12498288.749999963</v>
      </c>
      <c r="J1055" s="906">
        <f t="shared" si="271"/>
        <v>270000</v>
      </c>
      <c r="K1055" s="906">
        <f t="shared" si="272"/>
        <v>0</v>
      </c>
      <c r="L1055" s="906">
        <f t="shared" si="273"/>
        <v>12768288.749999963</v>
      </c>
    </row>
    <row r="1056" spans="1:12" x14ac:dyDescent="0.45">
      <c r="A1056" s="903"/>
      <c r="B1056" s="903"/>
      <c r="C1056" s="905" t="s">
        <v>402</v>
      </c>
      <c r="D1056" s="906">
        <v>7</v>
      </c>
      <c r="E1056" s="906">
        <v>1417577.4999999958</v>
      </c>
      <c r="F1056" s="906">
        <v>30000</v>
      </c>
      <c r="G1056" s="906"/>
      <c r="H1056" s="906">
        <f t="shared" si="269"/>
        <v>1447577.4999999958</v>
      </c>
      <c r="I1056" s="906">
        <f t="shared" si="270"/>
        <v>9923042.4999999702</v>
      </c>
      <c r="J1056" s="906">
        <f t="shared" si="271"/>
        <v>210000</v>
      </c>
      <c r="K1056" s="906">
        <f t="shared" si="272"/>
        <v>0</v>
      </c>
      <c r="L1056" s="906">
        <f t="shared" si="273"/>
        <v>10133042.49999997</v>
      </c>
    </row>
    <row r="1057" spans="1:12" x14ac:dyDescent="0.45">
      <c r="A1057" s="903"/>
      <c r="B1057" s="903"/>
      <c r="C1057" s="905" t="s">
        <v>403</v>
      </c>
      <c r="D1057" s="906">
        <v>8</v>
      </c>
      <c r="E1057" s="906">
        <v>1446456.2499999958</v>
      </c>
      <c r="F1057" s="906">
        <v>30000</v>
      </c>
      <c r="G1057" s="906"/>
      <c r="H1057" s="906">
        <f t="shared" si="269"/>
        <v>1476456.2499999958</v>
      </c>
      <c r="I1057" s="906">
        <f t="shared" si="270"/>
        <v>11571649.999999966</v>
      </c>
      <c r="J1057" s="906">
        <f t="shared" si="271"/>
        <v>240000</v>
      </c>
      <c r="K1057" s="906">
        <f t="shared" si="272"/>
        <v>0</v>
      </c>
      <c r="L1057" s="906">
        <f t="shared" si="273"/>
        <v>11811649.999999966</v>
      </c>
    </row>
    <row r="1058" spans="1:12" x14ac:dyDescent="0.45">
      <c r="A1058" s="903"/>
      <c r="B1058" s="903"/>
      <c r="C1058" s="905" t="s">
        <v>319</v>
      </c>
      <c r="D1058" s="906">
        <v>9</v>
      </c>
      <c r="E1058" s="906">
        <v>1475334.9999999958</v>
      </c>
      <c r="F1058" s="906">
        <v>30000</v>
      </c>
      <c r="G1058" s="906"/>
      <c r="H1058" s="906">
        <f t="shared" si="269"/>
        <v>1505334.9999999958</v>
      </c>
      <c r="I1058" s="906">
        <f t="shared" si="270"/>
        <v>13278014.999999963</v>
      </c>
      <c r="J1058" s="906">
        <f t="shared" si="271"/>
        <v>270000</v>
      </c>
      <c r="K1058" s="906">
        <f t="shared" si="272"/>
        <v>0</v>
      </c>
      <c r="L1058" s="906">
        <f t="shared" si="273"/>
        <v>13548014.999999963</v>
      </c>
    </row>
    <row r="1059" spans="1:12" x14ac:dyDescent="0.45">
      <c r="A1059" s="903"/>
      <c r="B1059" s="903"/>
      <c r="C1059" s="905" t="s">
        <v>151</v>
      </c>
      <c r="D1059" s="906">
        <v>3</v>
      </c>
      <c r="E1059" s="906">
        <v>1459715.0000000042</v>
      </c>
      <c r="F1059" s="906">
        <v>30000</v>
      </c>
      <c r="G1059" s="906"/>
      <c r="H1059" s="906">
        <f t="shared" si="269"/>
        <v>1489715.0000000042</v>
      </c>
      <c r="I1059" s="906">
        <f t="shared" si="270"/>
        <v>4379145.000000013</v>
      </c>
      <c r="J1059" s="906">
        <f t="shared" si="271"/>
        <v>90000</v>
      </c>
      <c r="K1059" s="906">
        <f t="shared" si="272"/>
        <v>0</v>
      </c>
      <c r="L1059" s="906">
        <f t="shared" si="273"/>
        <v>4469145.000000013</v>
      </c>
    </row>
    <row r="1060" spans="1:12" x14ac:dyDescent="0.45">
      <c r="A1060" s="903"/>
      <c r="B1060" s="903"/>
      <c r="C1060" s="905" t="s">
        <v>213</v>
      </c>
      <c r="D1060" s="906">
        <v>4</v>
      </c>
      <c r="E1060" s="906">
        <v>1493195.0000000042</v>
      </c>
      <c r="F1060" s="906">
        <v>30000</v>
      </c>
      <c r="G1060" s="906"/>
      <c r="H1060" s="906">
        <f t="shared" si="269"/>
        <v>1523195.0000000042</v>
      </c>
      <c r="I1060" s="906">
        <f t="shared" si="270"/>
        <v>5972780.0000000168</v>
      </c>
      <c r="J1060" s="906">
        <f t="shared" si="271"/>
        <v>120000</v>
      </c>
      <c r="K1060" s="906">
        <f t="shared" si="272"/>
        <v>0</v>
      </c>
      <c r="L1060" s="906">
        <f t="shared" si="273"/>
        <v>6092780.0000000168</v>
      </c>
    </row>
    <row r="1061" spans="1:12" x14ac:dyDescent="0.45">
      <c r="A1061" s="903"/>
      <c r="B1061" s="903"/>
      <c r="C1061" s="905" t="s">
        <v>243</v>
      </c>
      <c r="D1061" s="906">
        <v>4</v>
      </c>
      <c r="E1061" s="906">
        <v>1526675.0000000042</v>
      </c>
      <c r="F1061" s="906">
        <v>30000</v>
      </c>
      <c r="G1061" s="906"/>
      <c r="H1061" s="906">
        <f t="shared" si="269"/>
        <v>1556675.0000000042</v>
      </c>
      <c r="I1061" s="906">
        <f t="shared" si="270"/>
        <v>6106700.0000000168</v>
      </c>
      <c r="J1061" s="906">
        <f t="shared" si="271"/>
        <v>120000</v>
      </c>
      <c r="K1061" s="906">
        <f t="shared" si="272"/>
        <v>0</v>
      </c>
      <c r="L1061" s="906">
        <f t="shared" si="273"/>
        <v>6226700.0000000168</v>
      </c>
    </row>
    <row r="1062" spans="1:12" x14ac:dyDescent="0.45">
      <c r="A1062" s="903"/>
      <c r="B1062" s="903"/>
      <c r="C1062" s="905" t="s">
        <v>300</v>
      </c>
      <c r="D1062" s="906">
        <v>5</v>
      </c>
      <c r="E1062" s="906">
        <v>1560155.0000000042</v>
      </c>
      <c r="F1062" s="906">
        <v>30000</v>
      </c>
      <c r="G1062" s="906"/>
      <c r="H1062" s="906">
        <f t="shared" si="269"/>
        <v>1590155.0000000042</v>
      </c>
      <c r="I1062" s="906">
        <f t="shared" si="270"/>
        <v>7800775.0000000205</v>
      </c>
      <c r="J1062" s="906">
        <f t="shared" si="271"/>
        <v>150000</v>
      </c>
      <c r="K1062" s="906">
        <f t="shared" si="272"/>
        <v>0</v>
      </c>
      <c r="L1062" s="906">
        <f t="shared" si="273"/>
        <v>7950775.0000000205</v>
      </c>
    </row>
    <row r="1063" spans="1:12" x14ac:dyDescent="0.45">
      <c r="A1063" s="903"/>
      <c r="B1063" s="903"/>
      <c r="C1063" s="905" t="s">
        <v>157</v>
      </c>
      <c r="D1063" s="906">
        <v>4</v>
      </c>
      <c r="E1063" s="906">
        <v>1600284.9999999958</v>
      </c>
      <c r="F1063" s="906">
        <v>30000</v>
      </c>
      <c r="G1063" s="906"/>
      <c r="H1063" s="906">
        <f t="shared" si="269"/>
        <v>1630284.9999999958</v>
      </c>
      <c r="I1063" s="906">
        <f t="shared" si="270"/>
        <v>6401139.9999999832</v>
      </c>
      <c r="J1063" s="906">
        <f t="shared" si="271"/>
        <v>120000</v>
      </c>
      <c r="K1063" s="906">
        <f t="shared" si="272"/>
        <v>0</v>
      </c>
      <c r="L1063" s="906">
        <f t="shared" si="273"/>
        <v>6521139.9999999832</v>
      </c>
    </row>
    <row r="1064" spans="1:12" x14ac:dyDescent="0.45">
      <c r="A1064" s="903"/>
      <c r="B1064" s="903"/>
      <c r="C1064" s="905" t="s">
        <v>302</v>
      </c>
      <c r="D1064" s="906">
        <v>2</v>
      </c>
      <c r="E1064" s="906">
        <v>1639813.7499999958</v>
      </c>
      <c r="F1064" s="906">
        <v>30000</v>
      </c>
      <c r="G1064" s="906"/>
      <c r="H1064" s="906">
        <f t="shared" si="269"/>
        <v>1669813.7499999958</v>
      </c>
      <c r="I1064" s="906">
        <f t="shared" si="270"/>
        <v>3279627.4999999916</v>
      </c>
      <c r="J1064" s="906">
        <f t="shared" si="271"/>
        <v>60000</v>
      </c>
      <c r="K1064" s="906">
        <f t="shared" si="272"/>
        <v>0</v>
      </c>
      <c r="L1064" s="906">
        <f t="shared" si="273"/>
        <v>3339627.4999999916</v>
      </c>
    </row>
    <row r="1065" spans="1:12" x14ac:dyDescent="0.45">
      <c r="A1065" s="903"/>
      <c r="B1065" s="903"/>
      <c r="C1065" s="905" t="s">
        <v>159</v>
      </c>
      <c r="D1065" s="906">
        <v>5</v>
      </c>
      <c r="E1065" s="906">
        <v>1679343.75</v>
      </c>
      <c r="F1065" s="906">
        <v>30000</v>
      </c>
      <c r="G1065" s="906"/>
      <c r="H1065" s="906">
        <f t="shared" si="269"/>
        <v>1709343.75</v>
      </c>
      <c r="I1065" s="906">
        <f t="shared" si="270"/>
        <v>8396718.75</v>
      </c>
      <c r="J1065" s="906">
        <f t="shared" si="271"/>
        <v>150000</v>
      </c>
      <c r="K1065" s="906">
        <f t="shared" si="272"/>
        <v>0</v>
      </c>
      <c r="L1065" s="906">
        <f t="shared" si="273"/>
        <v>8546718.75</v>
      </c>
    </row>
    <row r="1066" spans="1:12" x14ac:dyDescent="0.45">
      <c r="A1066" s="903"/>
      <c r="B1066" s="903"/>
      <c r="C1066" s="905" t="s">
        <v>161</v>
      </c>
      <c r="D1066" s="906">
        <v>3</v>
      </c>
      <c r="E1066" s="906">
        <v>1718873.7500000042</v>
      </c>
      <c r="F1066" s="906">
        <v>30000</v>
      </c>
      <c r="G1066" s="906"/>
      <c r="H1066" s="906">
        <f t="shared" si="269"/>
        <v>1748873.7500000042</v>
      </c>
      <c r="I1066" s="906">
        <f t="shared" si="270"/>
        <v>5156621.250000013</v>
      </c>
      <c r="J1066" s="906">
        <f t="shared" si="271"/>
        <v>90000</v>
      </c>
      <c r="K1066" s="906">
        <f t="shared" si="272"/>
        <v>0</v>
      </c>
      <c r="L1066" s="906">
        <f t="shared" si="273"/>
        <v>5246621.250000013</v>
      </c>
    </row>
    <row r="1067" spans="1:12" x14ac:dyDescent="0.45">
      <c r="A1067" s="903"/>
      <c r="B1067" s="903"/>
      <c r="C1067" s="905" t="s">
        <v>169</v>
      </c>
      <c r="D1067" s="906">
        <v>2</v>
      </c>
      <c r="E1067" s="906">
        <v>1855535.0000000042</v>
      </c>
      <c r="F1067" s="906">
        <v>30000</v>
      </c>
      <c r="G1067" s="906"/>
      <c r="H1067" s="906">
        <f t="shared" si="269"/>
        <v>1885535.0000000042</v>
      </c>
      <c r="I1067" s="906">
        <f t="shared" si="270"/>
        <v>3711070.0000000084</v>
      </c>
      <c r="J1067" s="906">
        <f t="shared" si="271"/>
        <v>60000</v>
      </c>
      <c r="K1067" s="906">
        <f t="shared" si="272"/>
        <v>0</v>
      </c>
      <c r="L1067" s="906">
        <f t="shared" si="273"/>
        <v>3771070.0000000084</v>
      </c>
    </row>
    <row r="1068" spans="1:12" x14ac:dyDescent="0.45">
      <c r="A1068" s="903"/>
      <c r="B1068" s="903"/>
      <c r="C1068" s="905" t="s">
        <v>170</v>
      </c>
      <c r="D1068" s="906">
        <v>3</v>
      </c>
      <c r="E1068" s="906">
        <v>1897908.75</v>
      </c>
      <c r="F1068" s="906">
        <v>30000</v>
      </c>
      <c r="G1068" s="906"/>
      <c r="H1068" s="906">
        <f t="shared" si="269"/>
        <v>1927908.75</v>
      </c>
      <c r="I1068" s="906">
        <f t="shared" si="270"/>
        <v>5693726.25</v>
      </c>
      <c r="J1068" s="906">
        <f t="shared" si="271"/>
        <v>90000</v>
      </c>
      <c r="K1068" s="906">
        <f t="shared" si="272"/>
        <v>0</v>
      </c>
      <c r="L1068" s="906">
        <f t="shared" si="273"/>
        <v>5783726.25</v>
      </c>
    </row>
    <row r="1069" spans="1:12" x14ac:dyDescent="0.45">
      <c r="A1069" s="903"/>
      <c r="B1069" s="903"/>
      <c r="C1069" s="905" t="s">
        <v>172</v>
      </c>
      <c r="D1069" s="906">
        <v>3</v>
      </c>
      <c r="E1069" s="906">
        <v>1940282.4999999958</v>
      </c>
      <c r="F1069" s="906">
        <v>30000</v>
      </c>
      <c r="G1069" s="906"/>
      <c r="H1069" s="906">
        <f t="shared" si="269"/>
        <v>1970282.4999999958</v>
      </c>
      <c r="I1069" s="906">
        <f t="shared" si="270"/>
        <v>5820847.499999987</v>
      </c>
      <c r="J1069" s="906">
        <f t="shared" si="271"/>
        <v>90000</v>
      </c>
      <c r="K1069" s="906">
        <f t="shared" si="272"/>
        <v>0</v>
      </c>
      <c r="L1069" s="906">
        <f t="shared" si="273"/>
        <v>5910847.499999987</v>
      </c>
    </row>
    <row r="1070" spans="1:12" x14ac:dyDescent="0.45">
      <c r="A1070" s="903"/>
      <c r="B1070" s="903"/>
      <c r="C1070" s="905" t="s">
        <v>173</v>
      </c>
      <c r="D1070" s="906">
        <v>2</v>
      </c>
      <c r="E1070" s="906">
        <v>1982656.2500000042</v>
      </c>
      <c r="F1070" s="906">
        <v>30000</v>
      </c>
      <c r="G1070" s="906"/>
      <c r="H1070" s="906">
        <f t="shared" si="269"/>
        <v>2012656.2500000042</v>
      </c>
      <c r="I1070" s="906">
        <f t="shared" si="270"/>
        <v>3965312.5000000084</v>
      </c>
      <c r="J1070" s="906">
        <f t="shared" si="271"/>
        <v>60000</v>
      </c>
      <c r="K1070" s="906">
        <f t="shared" si="272"/>
        <v>0</v>
      </c>
      <c r="L1070" s="906">
        <f t="shared" si="273"/>
        <v>4025312.5000000084</v>
      </c>
    </row>
    <row r="1071" spans="1:12" x14ac:dyDescent="0.45">
      <c r="A1071" s="903"/>
      <c r="B1071" s="903"/>
      <c r="C1071" s="905" t="s">
        <v>214</v>
      </c>
      <c r="D1071" s="906">
        <v>3</v>
      </c>
      <c r="E1071" s="906">
        <v>2025030</v>
      </c>
      <c r="F1071" s="906">
        <v>30000</v>
      </c>
      <c r="G1071" s="906"/>
      <c r="H1071" s="906">
        <f t="shared" si="269"/>
        <v>2055030</v>
      </c>
      <c r="I1071" s="906">
        <f t="shared" si="270"/>
        <v>6075090</v>
      </c>
      <c r="J1071" s="906">
        <f t="shared" si="271"/>
        <v>90000</v>
      </c>
      <c r="K1071" s="906">
        <f t="shared" si="272"/>
        <v>0</v>
      </c>
      <c r="L1071" s="906">
        <f t="shared" si="273"/>
        <v>6165090</v>
      </c>
    </row>
    <row r="1072" spans="1:12" x14ac:dyDescent="0.45">
      <c r="A1072" s="903"/>
      <c r="B1072" s="903"/>
      <c r="C1072" s="905" t="s">
        <v>303</v>
      </c>
      <c r="D1072" s="906">
        <v>4</v>
      </c>
      <c r="E1072" s="906">
        <v>1952878.7499999958</v>
      </c>
      <c r="F1072" s="906">
        <v>30000</v>
      </c>
      <c r="G1072" s="906"/>
      <c r="H1072" s="906">
        <f t="shared" si="269"/>
        <v>1982878.7499999958</v>
      </c>
      <c r="I1072" s="906">
        <f t="shared" si="270"/>
        <v>7811514.9999999832</v>
      </c>
      <c r="J1072" s="906">
        <f t="shared" si="271"/>
        <v>120000</v>
      </c>
      <c r="K1072" s="906">
        <f t="shared" si="272"/>
        <v>0</v>
      </c>
      <c r="L1072" s="906">
        <f t="shared" si="273"/>
        <v>7931514.9999999832</v>
      </c>
    </row>
    <row r="1073" spans="1:12" x14ac:dyDescent="0.45">
      <c r="A1073" s="903"/>
      <c r="B1073" s="903"/>
      <c r="C1073" s="905" t="s">
        <v>175</v>
      </c>
      <c r="D1073" s="906">
        <v>10</v>
      </c>
      <c r="E1073" s="906">
        <v>2018604.9999999958</v>
      </c>
      <c r="F1073" s="906">
        <v>30000</v>
      </c>
      <c r="G1073" s="906"/>
      <c r="H1073" s="906">
        <f t="shared" si="269"/>
        <v>2048604.9999999958</v>
      </c>
      <c r="I1073" s="906">
        <f t="shared" si="270"/>
        <v>20186049.999999959</v>
      </c>
      <c r="J1073" s="906">
        <f t="shared" si="271"/>
        <v>300000</v>
      </c>
      <c r="K1073" s="906">
        <f t="shared" si="272"/>
        <v>0</v>
      </c>
      <c r="L1073" s="906">
        <f t="shared" si="273"/>
        <v>20486049.999999959</v>
      </c>
    </row>
    <row r="1074" spans="1:12" x14ac:dyDescent="0.45">
      <c r="A1074" s="903"/>
      <c r="B1074" s="903"/>
      <c r="C1074" s="905" t="s">
        <v>176</v>
      </c>
      <c r="D1074" s="906">
        <v>12</v>
      </c>
      <c r="E1074" s="906">
        <v>2084331.2499999958</v>
      </c>
      <c r="F1074" s="906">
        <v>30000</v>
      </c>
      <c r="G1074" s="906"/>
      <c r="H1074" s="906">
        <f t="shared" si="269"/>
        <v>2114331.2499999958</v>
      </c>
      <c r="I1074" s="906">
        <f t="shared" si="270"/>
        <v>25011974.999999948</v>
      </c>
      <c r="J1074" s="906">
        <f t="shared" si="271"/>
        <v>360000</v>
      </c>
      <c r="K1074" s="906">
        <f t="shared" si="272"/>
        <v>0</v>
      </c>
      <c r="L1074" s="906">
        <f t="shared" si="273"/>
        <v>25371974.999999948</v>
      </c>
    </row>
    <row r="1075" spans="1:12" x14ac:dyDescent="0.45">
      <c r="A1075" s="903"/>
      <c r="B1075" s="903"/>
      <c r="C1075" s="905" t="s">
        <v>178</v>
      </c>
      <c r="D1075" s="906">
        <v>6</v>
      </c>
      <c r="E1075" s="906">
        <v>2150057.4999999958</v>
      </c>
      <c r="F1075" s="906">
        <v>30000</v>
      </c>
      <c r="G1075" s="906"/>
      <c r="H1075" s="906">
        <f t="shared" si="269"/>
        <v>2180057.4999999958</v>
      </c>
      <c r="I1075" s="906">
        <f t="shared" si="270"/>
        <v>12900344.999999974</v>
      </c>
      <c r="J1075" s="906">
        <f t="shared" si="271"/>
        <v>180000</v>
      </c>
      <c r="K1075" s="906">
        <f t="shared" si="272"/>
        <v>0</v>
      </c>
      <c r="L1075" s="906">
        <f t="shared" si="273"/>
        <v>13080344.999999974</v>
      </c>
    </row>
    <row r="1076" spans="1:12" x14ac:dyDescent="0.45">
      <c r="A1076" s="903"/>
      <c r="B1076" s="903"/>
      <c r="C1076" s="905" t="s">
        <v>179</v>
      </c>
      <c r="D1076" s="906">
        <v>5</v>
      </c>
      <c r="E1076" s="906">
        <v>2215783.7499999958</v>
      </c>
      <c r="F1076" s="906">
        <v>30000</v>
      </c>
      <c r="G1076" s="906"/>
      <c r="H1076" s="906">
        <f t="shared" si="269"/>
        <v>2245783.7499999958</v>
      </c>
      <c r="I1076" s="906">
        <f t="shared" si="270"/>
        <v>11078918.74999998</v>
      </c>
      <c r="J1076" s="906">
        <f t="shared" si="271"/>
        <v>150000</v>
      </c>
      <c r="K1076" s="906">
        <f t="shared" si="272"/>
        <v>0</v>
      </c>
      <c r="L1076" s="906">
        <f t="shared" si="273"/>
        <v>11228918.74999998</v>
      </c>
    </row>
    <row r="1077" spans="1:12" x14ac:dyDescent="0.45">
      <c r="A1077" s="903"/>
      <c r="B1077" s="903"/>
      <c r="C1077" s="905" t="s">
        <v>180</v>
      </c>
      <c r="D1077" s="906">
        <v>8</v>
      </c>
      <c r="E1077" s="906">
        <v>2281509.9999999958</v>
      </c>
      <c r="F1077" s="906">
        <v>30000</v>
      </c>
      <c r="G1077" s="906"/>
      <c r="H1077" s="906">
        <f t="shared" si="269"/>
        <v>2311509.9999999958</v>
      </c>
      <c r="I1077" s="906">
        <f t="shared" si="270"/>
        <v>18252079.999999966</v>
      </c>
      <c r="J1077" s="906">
        <f t="shared" si="271"/>
        <v>240000</v>
      </c>
      <c r="K1077" s="906">
        <f t="shared" si="272"/>
        <v>0</v>
      </c>
      <c r="L1077" s="906">
        <f t="shared" si="273"/>
        <v>18492079.999999966</v>
      </c>
    </row>
    <row r="1078" spans="1:12" x14ac:dyDescent="0.45">
      <c r="A1078" s="903"/>
      <c r="B1078" s="907"/>
      <c r="C1078" s="905" t="s">
        <v>428</v>
      </c>
      <c r="D1078" s="896">
        <v>7</v>
      </c>
      <c r="E1078" s="906">
        <v>2132123.7500000042</v>
      </c>
      <c r="F1078" s="906">
        <v>30000</v>
      </c>
      <c r="G1078" s="906"/>
      <c r="H1078" s="906">
        <f t="shared" si="269"/>
        <v>2162123.7500000042</v>
      </c>
      <c r="I1078" s="906">
        <f t="shared" si="270"/>
        <v>14924866.25000003</v>
      </c>
      <c r="J1078" s="906">
        <f t="shared" si="271"/>
        <v>210000</v>
      </c>
      <c r="K1078" s="906">
        <f t="shared" si="272"/>
        <v>0</v>
      </c>
      <c r="L1078" s="906">
        <f t="shared" si="273"/>
        <v>15134866.25000003</v>
      </c>
    </row>
    <row r="1079" spans="1:12" x14ac:dyDescent="0.45">
      <c r="A1079" s="903"/>
      <c r="B1079" s="907"/>
      <c r="C1079" s="905" t="s">
        <v>340</v>
      </c>
      <c r="D1079" s="896">
        <v>5</v>
      </c>
      <c r="E1079" s="906">
        <v>2201611.2500000042</v>
      </c>
      <c r="F1079" s="906">
        <v>30000</v>
      </c>
      <c r="G1079" s="906"/>
      <c r="H1079" s="906">
        <f t="shared" si="269"/>
        <v>2231611.2500000042</v>
      </c>
      <c r="I1079" s="906">
        <f t="shared" si="270"/>
        <v>11008056.25000002</v>
      </c>
      <c r="J1079" s="906">
        <f t="shared" si="271"/>
        <v>150000</v>
      </c>
      <c r="K1079" s="906">
        <f t="shared" si="272"/>
        <v>0</v>
      </c>
      <c r="L1079" s="906">
        <f t="shared" si="273"/>
        <v>11158056.25000002</v>
      </c>
    </row>
    <row r="1080" spans="1:12" x14ac:dyDescent="0.45">
      <c r="A1080" s="903"/>
      <c r="B1080" s="903"/>
      <c r="C1080" s="905" t="s">
        <v>183</v>
      </c>
      <c r="D1080" s="906">
        <v>4</v>
      </c>
      <c r="E1080" s="906">
        <v>2271097.5</v>
      </c>
      <c r="F1080" s="906">
        <v>30000</v>
      </c>
      <c r="G1080" s="906"/>
      <c r="H1080" s="906">
        <f t="shared" si="269"/>
        <v>2301097.5</v>
      </c>
      <c r="I1080" s="906">
        <f t="shared" si="270"/>
        <v>9084390</v>
      </c>
      <c r="J1080" s="906">
        <f t="shared" si="271"/>
        <v>120000</v>
      </c>
      <c r="K1080" s="906">
        <f t="shared" si="272"/>
        <v>0</v>
      </c>
      <c r="L1080" s="906">
        <f t="shared" si="273"/>
        <v>9204390</v>
      </c>
    </row>
    <row r="1081" spans="1:12" x14ac:dyDescent="0.45">
      <c r="A1081" s="903"/>
      <c r="B1081" s="903"/>
      <c r="C1081" s="905" t="s">
        <v>185</v>
      </c>
      <c r="D1081" s="906">
        <v>2</v>
      </c>
      <c r="E1081" s="906">
        <v>2340585</v>
      </c>
      <c r="F1081" s="906">
        <v>30000</v>
      </c>
      <c r="G1081" s="906"/>
      <c r="H1081" s="906">
        <f t="shared" si="269"/>
        <v>2370585</v>
      </c>
      <c r="I1081" s="906">
        <f t="shared" si="270"/>
        <v>4681170</v>
      </c>
      <c r="J1081" s="906">
        <f t="shared" si="271"/>
        <v>60000</v>
      </c>
      <c r="K1081" s="906">
        <f t="shared" si="272"/>
        <v>0</v>
      </c>
      <c r="L1081" s="906">
        <f t="shared" si="273"/>
        <v>4741170</v>
      </c>
    </row>
    <row r="1082" spans="1:12" x14ac:dyDescent="0.45">
      <c r="A1082" s="903"/>
      <c r="B1082" s="903"/>
      <c r="C1082" s="905" t="s">
        <v>320</v>
      </c>
      <c r="D1082" s="906">
        <v>6</v>
      </c>
      <c r="E1082" s="906">
        <v>2410071.2499999958</v>
      </c>
      <c r="F1082" s="906">
        <v>30000</v>
      </c>
      <c r="G1082" s="906"/>
      <c r="H1082" s="906">
        <f t="shared" si="269"/>
        <v>2440071.2499999958</v>
      </c>
      <c r="I1082" s="906">
        <f t="shared" si="270"/>
        <v>14460427.499999974</v>
      </c>
      <c r="J1082" s="906">
        <f t="shared" si="271"/>
        <v>180000</v>
      </c>
      <c r="K1082" s="906">
        <f t="shared" si="272"/>
        <v>0</v>
      </c>
      <c r="L1082" s="906">
        <f t="shared" si="273"/>
        <v>14640427.499999974</v>
      </c>
    </row>
    <row r="1083" spans="1:12" x14ac:dyDescent="0.45">
      <c r="A1083" s="903"/>
      <c r="B1083" s="903"/>
      <c r="C1083" s="905" t="s">
        <v>186</v>
      </c>
      <c r="D1083" s="906">
        <v>2</v>
      </c>
      <c r="E1083" s="906">
        <v>2479558.7499999958</v>
      </c>
      <c r="F1083" s="906">
        <v>30000</v>
      </c>
      <c r="G1083" s="906"/>
      <c r="H1083" s="906">
        <f t="shared" si="269"/>
        <v>2509558.7499999958</v>
      </c>
      <c r="I1083" s="906">
        <f t="shared" si="270"/>
        <v>4959117.4999999916</v>
      </c>
      <c r="J1083" s="906">
        <f t="shared" si="271"/>
        <v>60000</v>
      </c>
      <c r="K1083" s="906">
        <f t="shared" si="272"/>
        <v>0</v>
      </c>
      <c r="L1083" s="906">
        <f t="shared" si="273"/>
        <v>5019117.4999999916</v>
      </c>
    </row>
    <row r="1084" spans="1:12" x14ac:dyDescent="0.45">
      <c r="A1084" s="903"/>
      <c r="B1084" s="903"/>
      <c r="C1084" s="905" t="s">
        <v>187</v>
      </c>
      <c r="D1084" s="906">
        <v>5</v>
      </c>
      <c r="E1084" s="906">
        <v>2549045.0000000042</v>
      </c>
      <c r="F1084" s="906">
        <v>30000</v>
      </c>
      <c r="G1084" s="906"/>
      <c r="H1084" s="906">
        <f t="shared" si="269"/>
        <v>2579045.0000000042</v>
      </c>
      <c r="I1084" s="906">
        <f t="shared" si="270"/>
        <v>12745225.00000002</v>
      </c>
      <c r="J1084" s="906">
        <f t="shared" si="271"/>
        <v>150000</v>
      </c>
      <c r="K1084" s="906">
        <f t="shared" si="272"/>
        <v>0</v>
      </c>
      <c r="L1084" s="906">
        <f t="shared" si="273"/>
        <v>12895225.00000002</v>
      </c>
    </row>
    <row r="1085" spans="1:12" x14ac:dyDescent="0.45">
      <c r="A1085" s="903"/>
      <c r="B1085" s="903"/>
      <c r="C1085" s="905" t="s">
        <v>405</v>
      </c>
      <c r="D1085" s="906">
        <v>4</v>
      </c>
      <c r="E1085" s="906">
        <v>2313742.5</v>
      </c>
      <c r="F1085" s="906">
        <v>30000</v>
      </c>
      <c r="G1085" s="906"/>
      <c r="H1085" s="906">
        <f t="shared" si="269"/>
        <v>2343742.5</v>
      </c>
      <c r="I1085" s="906">
        <f t="shared" si="270"/>
        <v>9254970</v>
      </c>
      <c r="J1085" s="906">
        <f t="shared" si="271"/>
        <v>120000</v>
      </c>
      <c r="K1085" s="906">
        <f t="shared" si="272"/>
        <v>0</v>
      </c>
      <c r="L1085" s="906">
        <f t="shared" si="273"/>
        <v>9374970</v>
      </c>
    </row>
    <row r="1086" spans="1:12" x14ac:dyDescent="0.45">
      <c r="A1086" s="903"/>
      <c r="B1086" s="903"/>
      <c r="C1086" s="905" t="s">
        <v>449</v>
      </c>
      <c r="D1086" s="906">
        <v>3</v>
      </c>
      <c r="E1086" s="906">
        <v>2388548.7500000042</v>
      </c>
      <c r="F1086" s="906">
        <v>30000</v>
      </c>
      <c r="G1086" s="906"/>
      <c r="H1086" s="906">
        <f t="shared" si="269"/>
        <v>2418548.7500000042</v>
      </c>
      <c r="I1086" s="906">
        <f t="shared" si="270"/>
        <v>7165646.250000013</v>
      </c>
      <c r="J1086" s="906">
        <f t="shared" si="271"/>
        <v>90000</v>
      </c>
      <c r="K1086" s="906">
        <f t="shared" si="272"/>
        <v>0</v>
      </c>
      <c r="L1086" s="906">
        <f t="shared" si="273"/>
        <v>7255646.250000013</v>
      </c>
    </row>
    <row r="1087" spans="1:12" x14ac:dyDescent="0.45">
      <c r="A1087" s="903"/>
      <c r="B1087" s="903"/>
      <c r="C1087" s="905" t="s">
        <v>344</v>
      </c>
      <c r="D1087" s="906">
        <v>5</v>
      </c>
      <c r="E1087" s="906">
        <v>2463354.9999999958</v>
      </c>
      <c r="F1087" s="906">
        <v>30000</v>
      </c>
      <c r="G1087" s="906"/>
      <c r="H1087" s="906">
        <f t="shared" si="269"/>
        <v>2493354.9999999958</v>
      </c>
      <c r="I1087" s="906">
        <f t="shared" si="270"/>
        <v>12316774.99999998</v>
      </c>
      <c r="J1087" s="906">
        <f t="shared" si="271"/>
        <v>150000</v>
      </c>
      <c r="K1087" s="906">
        <f t="shared" si="272"/>
        <v>0</v>
      </c>
      <c r="L1087" s="906">
        <f t="shared" si="273"/>
        <v>12466774.99999998</v>
      </c>
    </row>
    <row r="1088" spans="1:12" x14ac:dyDescent="0.45">
      <c r="A1088" s="903"/>
      <c r="B1088" s="903"/>
      <c r="C1088" s="905" t="s">
        <v>345</v>
      </c>
      <c r="D1088" s="906">
        <v>2</v>
      </c>
      <c r="E1088" s="906">
        <v>2538162.5000000042</v>
      </c>
      <c r="F1088" s="906">
        <v>30000</v>
      </c>
      <c r="G1088" s="906"/>
      <c r="H1088" s="906">
        <f t="shared" si="269"/>
        <v>2568162.5000000042</v>
      </c>
      <c r="I1088" s="906">
        <f t="shared" si="270"/>
        <v>5076325.0000000084</v>
      </c>
      <c r="J1088" s="906">
        <f t="shared" si="271"/>
        <v>60000</v>
      </c>
      <c r="K1088" s="906">
        <f t="shared" si="272"/>
        <v>0</v>
      </c>
      <c r="L1088" s="906">
        <f t="shared" si="273"/>
        <v>5136325.0000000084</v>
      </c>
    </row>
    <row r="1089" spans="1:12" x14ac:dyDescent="0.45">
      <c r="A1089" s="903"/>
      <c r="B1089" s="903"/>
      <c r="C1089" s="905" t="s">
        <v>188</v>
      </c>
      <c r="D1089" s="906">
        <v>2</v>
      </c>
      <c r="E1089" s="906">
        <v>2612968.7499999958</v>
      </c>
      <c r="F1089" s="906">
        <v>30000</v>
      </c>
      <c r="G1089" s="906">
        <v>120000</v>
      </c>
      <c r="H1089" s="906">
        <f t="shared" si="269"/>
        <v>2762968.7499999958</v>
      </c>
      <c r="I1089" s="906">
        <f t="shared" si="270"/>
        <v>5225937.4999999916</v>
      </c>
      <c r="J1089" s="906">
        <f t="shared" si="271"/>
        <v>60000</v>
      </c>
      <c r="K1089" s="906">
        <f t="shared" si="272"/>
        <v>240000</v>
      </c>
      <c r="L1089" s="906">
        <f t="shared" si="273"/>
        <v>5525937.4999999916</v>
      </c>
    </row>
    <row r="1090" spans="1:12" x14ac:dyDescent="0.45">
      <c r="A1090" s="903"/>
      <c r="B1090" s="903"/>
      <c r="C1090" s="905" t="s">
        <v>189</v>
      </c>
      <c r="D1090" s="906">
        <v>2</v>
      </c>
      <c r="E1090" s="906">
        <v>2687775</v>
      </c>
      <c r="F1090" s="906">
        <v>30000</v>
      </c>
      <c r="G1090" s="906">
        <v>120000</v>
      </c>
      <c r="H1090" s="906">
        <f t="shared" si="269"/>
        <v>2837775</v>
      </c>
      <c r="I1090" s="906">
        <f t="shared" si="270"/>
        <v>5375550</v>
      </c>
      <c r="J1090" s="906">
        <f t="shared" si="271"/>
        <v>60000</v>
      </c>
      <c r="K1090" s="906">
        <f t="shared" si="272"/>
        <v>240000</v>
      </c>
      <c r="L1090" s="906">
        <f t="shared" si="273"/>
        <v>5675550</v>
      </c>
    </row>
    <row r="1091" spans="1:12" x14ac:dyDescent="0.45">
      <c r="A1091" s="903"/>
      <c r="B1091" s="903"/>
      <c r="C1091" s="902" t="s">
        <v>321</v>
      </c>
      <c r="D1091" s="906">
        <v>2</v>
      </c>
      <c r="E1091" s="906">
        <v>2998646.25</v>
      </c>
      <c r="F1091" s="906">
        <v>30000</v>
      </c>
      <c r="G1091" s="906"/>
      <c r="H1091" s="906">
        <f t="shared" si="269"/>
        <v>3028646.25</v>
      </c>
      <c r="I1091" s="906">
        <f t="shared" si="270"/>
        <v>5997292.5</v>
      </c>
      <c r="J1091" s="906">
        <f t="shared" si="271"/>
        <v>60000</v>
      </c>
      <c r="K1091" s="906">
        <f t="shared" si="272"/>
        <v>0</v>
      </c>
      <c r="L1091" s="906">
        <f t="shared" si="273"/>
        <v>6057292.5</v>
      </c>
    </row>
    <row r="1092" spans="1:12" x14ac:dyDescent="0.45">
      <c r="A1092" s="903"/>
      <c r="B1092" s="903"/>
      <c r="C1092" s="902" t="s">
        <v>306</v>
      </c>
      <c r="D1092" s="906">
        <v>2</v>
      </c>
      <c r="E1092" s="906">
        <v>3102765</v>
      </c>
      <c r="F1092" s="906">
        <v>30000</v>
      </c>
      <c r="G1092" s="906">
        <v>120000</v>
      </c>
      <c r="H1092" s="906">
        <f t="shared" si="269"/>
        <v>3252765</v>
      </c>
      <c r="I1092" s="906">
        <f t="shared" si="270"/>
        <v>6205530</v>
      </c>
      <c r="J1092" s="906">
        <f t="shared" si="271"/>
        <v>60000</v>
      </c>
      <c r="K1092" s="906">
        <f t="shared" si="272"/>
        <v>240000</v>
      </c>
      <c r="L1092" s="906">
        <f t="shared" si="273"/>
        <v>6505530</v>
      </c>
    </row>
    <row r="1093" spans="1:12" x14ac:dyDescent="0.45">
      <c r="A1093" s="903"/>
      <c r="B1093" s="903"/>
      <c r="C1093" s="902" t="s">
        <v>307</v>
      </c>
      <c r="D1093" s="906">
        <v>3</v>
      </c>
      <c r="E1093" s="906">
        <v>3206882.4999999963</v>
      </c>
      <c r="F1093" s="906">
        <v>30000</v>
      </c>
      <c r="G1093" s="906">
        <v>120000</v>
      </c>
      <c r="H1093" s="906">
        <f t="shared" si="269"/>
        <v>3356882.4999999963</v>
      </c>
      <c r="I1093" s="906">
        <f t="shared" si="270"/>
        <v>9620647.4999999888</v>
      </c>
      <c r="J1093" s="906">
        <f t="shared" si="271"/>
        <v>90000</v>
      </c>
      <c r="K1093" s="906">
        <f t="shared" si="272"/>
        <v>360000</v>
      </c>
      <c r="L1093" s="906">
        <f t="shared" si="273"/>
        <v>10070647.499999989</v>
      </c>
    </row>
    <row r="1094" spans="1:12" x14ac:dyDescent="0.45">
      <c r="A1094" s="903"/>
      <c r="B1094" s="903"/>
      <c r="C1094" s="902" t="s">
        <v>347</v>
      </c>
      <c r="D1094" s="906">
        <v>3</v>
      </c>
      <c r="E1094" s="906">
        <v>3616821.2499999963</v>
      </c>
      <c r="F1094" s="906">
        <v>30000</v>
      </c>
      <c r="G1094" s="906"/>
      <c r="H1094" s="906">
        <f t="shared" si="269"/>
        <v>3646821.2499999963</v>
      </c>
      <c r="I1094" s="906">
        <f t="shared" si="270"/>
        <v>10850463.749999989</v>
      </c>
      <c r="J1094" s="906">
        <f t="shared" si="271"/>
        <v>90000</v>
      </c>
      <c r="K1094" s="906">
        <f t="shared" si="272"/>
        <v>0</v>
      </c>
      <c r="L1094" s="906">
        <f t="shared" si="273"/>
        <v>10940463.749999989</v>
      </c>
    </row>
    <row r="1095" spans="1:12" x14ac:dyDescent="0.45">
      <c r="A1095" s="903"/>
      <c r="B1095" s="903"/>
      <c r="C1095" s="902" t="s">
        <v>308</v>
      </c>
      <c r="D1095" s="906">
        <v>1</v>
      </c>
      <c r="E1095" s="906">
        <v>3741953.7500000037</v>
      </c>
      <c r="F1095" s="906">
        <v>30000</v>
      </c>
      <c r="G1095" s="906"/>
      <c r="H1095" s="906">
        <f t="shared" ref="H1095:H1096" si="274">SUM(E1095:G1095)</f>
        <v>3771953.7500000037</v>
      </c>
      <c r="I1095" s="906">
        <f t="shared" ref="I1095:I1096" si="275">D1095*E1095</f>
        <v>3741953.7500000037</v>
      </c>
      <c r="J1095" s="906">
        <f t="shared" ref="J1095:J1096" si="276">D1095*F1095</f>
        <v>30000</v>
      </c>
      <c r="K1095" s="906">
        <f t="shared" ref="K1095:K1096" si="277">D1095*G1095</f>
        <v>0</v>
      </c>
      <c r="L1095" s="906">
        <f t="shared" ref="L1095:L1096" si="278">D1095*H1095</f>
        <v>3771953.7500000037</v>
      </c>
    </row>
    <row r="1096" spans="1:12" x14ac:dyDescent="0.45">
      <c r="A1096" s="903"/>
      <c r="B1096" s="903"/>
      <c r="C1096" s="902" t="s">
        <v>198</v>
      </c>
      <c r="D1096" s="906">
        <v>2</v>
      </c>
      <c r="E1096" s="906">
        <v>3867086.25</v>
      </c>
      <c r="F1096" s="906">
        <v>30000</v>
      </c>
      <c r="G1096" s="906"/>
      <c r="H1096" s="906">
        <f t="shared" si="274"/>
        <v>3897086.25</v>
      </c>
      <c r="I1096" s="906">
        <f t="shared" si="275"/>
        <v>7734172.5</v>
      </c>
      <c r="J1096" s="906">
        <f t="shared" si="276"/>
        <v>60000</v>
      </c>
      <c r="K1096" s="906">
        <f t="shared" si="277"/>
        <v>0</v>
      </c>
      <c r="L1096" s="906">
        <f t="shared" si="278"/>
        <v>7794172.5</v>
      </c>
    </row>
    <row r="1097" spans="1:12" x14ac:dyDescent="0.45">
      <c r="A1097" s="903"/>
      <c r="B1097" s="907" t="s">
        <v>201</v>
      </c>
      <c r="C1097" s="905" t="s">
        <v>202</v>
      </c>
      <c r="D1097" s="896">
        <f>SUM(D1031:D1096)</f>
        <v>256</v>
      </c>
      <c r="E1097" s="896">
        <f>SUM(E1031:E1096)</f>
        <v>121380877.49999999</v>
      </c>
      <c r="F1097" s="896">
        <f>SUM(F1031:F1096)</f>
        <v>1980000</v>
      </c>
      <c r="G1097" s="896"/>
      <c r="H1097" s="896">
        <f>SUM(H1031:H1096)</f>
        <v>123840877.49999999</v>
      </c>
      <c r="I1097" s="896">
        <f>SUM(I1031:I1096)</f>
        <v>465098743.74999988</v>
      </c>
      <c r="J1097" s="896">
        <f>SUM(J1031:J1096)</f>
        <v>7680000</v>
      </c>
      <c r="K1097" s="896">
        <f>SUM(K1031:K1096)</f>
        <v>1080000</v>
      </c>
      <c r="L1097" s="896">
        <f>SUM(L1031:L1096)</f>
        <v>473858743.74999988</v>
      </c>
    </row>
    <row r="1098" spans="1:12" x14ac:dyDescent="0.45">
      <c r="A1098" s="903"/>
      <c r="B1098" s="903"/>
      <c r="C1098" s="903"/>
      <c r="D1098" s="906"/>
      <c r="E1098" s="906"/>
      <c r="F1098" s="906"/>
      <c r="G1098" s="906"/>
      <c r="H1098" s="906"/>
      <c r="I1098" s="906"/>
      <c r="J1098" s="906"/>
      <c r="K1098" s="906"/>
      <c r="L1098" s="906"/>
    </row>
    <row r="1099" spans="1:12" x14ac:dyDescent="0.45">
      <c r="A1099" s="903"/>
      <c r="B1099" s="903" t="s">
        <v>370</v>
      </c>
      <c r="C1099" s="508" t="s">
        <v>371</v>
      </c>
      <c r="D1099" s="111"/>
      <c r="E1099" s="111"/>
      <c r="F1099" s="111"/>
      <c r="G1099" s="111"/>
      <c r="H1099" s="906"/>
      <c r="I1099" s="906">
        <f t="shared" ref="I1099:I1114" si="279">D1099*E1099</f>
        <v>0</v>
      </c>
      <c r="J1099" s="906">
        <f t="shared" ref="J1099:J1114" si="280">D1099*F1099</f>
        <v>0</v>
      </c>
      <c r="K1099" s="906">
        <f t="shared" ref="K1099:K1114" si="281">D1099*G1099</f>
        <v>0</v>
      </c>
      <c r="L1099" s="906">
        <f t="shared" ref="L1099:L1114" si="282">D1099*H1099</f>
        <v>0</v>
      </c>
    </row>
    <row r="1100" spans="1:12" ht="55.5" x14ac:dyDescent="0.45">
      <c r="A1100" s="903"/>
      <c r="B1100" s="903" t="s">
        <v>311</v>
      </c>
      <c r="C1100" s="508" t="s">
        <v>312</v>
      </c>
      <c r="D1100" s="111"/>
      <c r="E1100" s="111"/>
      <c r="F1100" s="111"/>
      <c r="G1100" s="111"/>
      <c r="H1100" s="906"/>
      <c r="I1100" s="906">
        <f t="shared" si="279"/>
        <v>0</v>
      </c>
      <c r="J1100" s="906">
        <f t="shared" si="280"/>
        <v>0</v>
      </c>
      <c r="K1100" s="906">
        <f t="shared" si="281"/>
        <v>0</v>
      </c>
      <c r="L1100" s="906">
        <f t="shared" si="282"/>
        <v>0</v>
      </c>
    </row>
    <row r="1101" spans="1:12" x14ac:dyDescent="0.45">
      <c r="A1101" s="903"/>
      <c r="B1101" s="903"/>
      <c r="C1101" s="908" t="s">
        <v>203</v>
      </c>
      <c r="D1101" s="906"/>
      <c r="E1101" s="111">
        <v>1247870.04</v>
      </c>
      <c r="F1101" s="906">
        <v>374361</v>
      </c>
      <c r="G1101" s="906">
        <v>10640338.32</v>
      </c>
      <c r="H1101" s="906">
        <f t="shared" ref="H1101:H1114" si="283">SUM(E1101:G1101)</f>
        <v>12262569.359999999</v>
      </c>
      <c r="I1101" s="906">
        <f t="shared" si="279"/>
        <v>0</v>
      </c>
      <c r="J1101" s="906">
        <f t="shared" si="280"/>
        <v>0</v>
      </c>
      <c r="K1101" s="906">
        <f t="shared" si="281"/>
        <v>0</v>
      </c>
      <c r="L1101" s="906">
        <f t="shared" si="282"/>
        <v>0</v>
      </c>
    </row>
    <row r="1102" spans="1:12" x14ac:dyDescent="0.45">
      <c r="A1102" s="903"/>
      <c r="B1102" s="903"/>
      <c r="C1102" s="908" t="s">
        <v>554</v>
      </c>
      <c r="D1102" s="906"/>
      <c r="E1102" s="111"/>
      <c r="F1102" s="906"/>
      <c r="G1102" s="906"/>
      <c r="H1102" s="906">
        <f t="shared" si="283"/>
        <v>0</v>
      </c>
      <c r="I1102" s="906">
        <f t="shared" si="279"/>
        <v>0</v>
      </c>
      <c r="J1102" s="906">
        <f t="shared" si="280"/>
        <v>0</v>
      </c>
      <c r="K1102" s="906">
        <f t="shared" si="281"/>
        <v>0</v>
      </c>
      <c r="L1102" s="906">
        <f t="shared" si="282"/>
        <v>0</v>
      </c>
    </row>
    <row r="1103" spans="1:12" x14ac:dyDescent="0.45">
      <c r="A1103" s="903"/>
      <c r="B1103" s="903"/>
      <c r="C1103" s="908" t="s">
        <v>1463</v>
      </c>
      <c r="D1103" s="906"/>
      <c r="E1103" s="111"/>
      <c r="F1103" s="906"/>
      <c r="G1103" s="906"/>
      <c r="H1103" s="906">
        <f t="shared" si="283"/>
        <v>0</v>
      </c>
      <c r="I1103" s="906">
        <f t="shared" si="279"/>
        <v>0</v>
      </c>
      <c r="J1103" s="906">
        <f t="shared" si="280"/>
        <v>0</v>
      </c>
      <c r="K1103" s="906">
        <f t="shared" si="281"/>
        <v>0</v>
      </c>
      <c r="L1103" s="906">
        <f t="shared" si="282"/>
        <v>0</v>
      </c>
    </row>
    <row r="1104" spans="1:12" x14ac:dyDescent="0.45">
      <c r="A1104" s="903"/>
      <c r="B1104" s="903"/>
      <c r="C1104" s="908" t="s">
        <v>1484</v>
      </c>
      <c r="D1104" s="906"/>
      <c r="E1104" s="906"/>
      <c r="F1104" s="906"/>
      <c r="G1104" s="906"/>
      <c r="H1104" s="906">
        <f t="shared" si="283"/>
        <v>0</v>
      </c>
      <c r="I1104" s="906">
        <f t="shared" si="279"/>
        <v>0</v>
      </c>
      <c r="J1104" s="906">
        <f t="shared" si="280"/>
        <v>0</v>
      </c>
      <c r="K1104" s="906">
        <f t="shared" si="281"/>
        <v>0</v>
      </c>
      <c r="L1104" s="906">
        <f t="shared" si="282"/>
        <v>0</v>
      </c>
    </row>
    <row r="1105" spans="1:12" ht="37" x14ac:dyDescent="0.45">
      <c r="A1105" s="903"/>
      <c r="B1105" s="905"/>
      <c r="C1105" s="921" t="s">
        <v>1459</v>
      </c>
      <c r="D1105" s="906"/>
      <c r="E1105" s="906"/>
      <c r="F1105" s="906"/>
      <c r="G1105" s="906"/>
      <c r="H1105" s="906">
        <f t="shared" si="283"/>
        <v>0</v>
      </c>
      <c r="I1105" s="906">
        <f t="shared" si="279"/>
        <v>0</v>
      </c>
      <c r="J1105" s="906">
        <f t="shared" si="280"/>
        <v>0</v>
      </c>
      <c r="K1105" s="906">
        <f t="shared" si="281"/>
        <v>0</v>
      </c>
      <c r="L1105" s="906">
        <f t="shared" si="282"/>
        <v>0</v>
      </c>
    </row>
    <row r="1106" spans="1:12" x14ac:dyDescent="0.45">
      <c r="A1106" s="903"/>
      <c r="B1106" s="903"/>
      <c r="C1106" s="908" t="s">
        <v>1472</v>
      </c>
      <c r="D1106" s="906"/>
      <c r="E1106" s="906"/>
      <c r="F1106" s="906"/>
      <c r="G1106" s="906"/>
      <c r="H1106" s="906">
        <f t="shared" si="283"/>
        <v>0</v>
      </c>
      <c r="I1106" s="906">
        <f t="shared" si="279"/>
        <v>0</v>
      </c>
      <c r="J1106" s="906">
        <f t="shared" si="280"/>
        <v>0</v>
      </c>
      <c r="K1106" s="906">
        <f t="shared" si="281"/>
        <v>0</v>
      </c>
      <c r="L1106" s="906">
        <f t="shared" si="282"/>
        <v>0</v>
      </c>
    </row>
    <row r="1107" spans="1:12" x14ac:dyDescent="0.45">
      <c r="A1107" s="903"/>
      <c r="B1107" s="903"/>
      <c r="C1107" s="908" t="s">
        <v>432</v>
      </c>
      <c r="D1107" s="906"/>
      <c r="E1107" s="906"/>
      <c r="F1107" s="906"/>
      <c r="G1107" s="906"/>
      <c r="H1107" s="906">
        <f t="shared" si="283"/>
        <v>0</v>
      </c>
      <c r="I1107" s="906">
        <f t="shared" si="279"/>
        <v>0</v>
      </c>
      <c r="J1107" s="906">
        <f t="shared" si="280"/>
        <v>0</v>
      </c>
      <c r="K1107" s="906">
        <f t="shared" si="281"/>
        <v>0</v>
      </c>
      <c r="L1107" s="906">
        <f t="shared" si="282"/>
        <v>0</v>
      </c>
    </row>
    <row r="1108" spans="1:12" x14ac:dyDescent="0.45">
      <c r="A1108" s="903"/>
      <c r="B1108" s="903"/>
      <c r="C1108" s="908" t="s">
        <v>1485</v>
      </c>
      <c r="D1108" s="906"/>
      <c r="E1108" s="906"/>
      <c r="F1108" s="906"/>
      <c r="G1108" s="906"/>
      <c r="H1108" s="906">
        <f t="shared" si="283"/>
        <v>0</v>
      </c>
      <c r="I1108" s="906">
        <f t="shared" si="279"/>
        <v>0</v>
      </c>
      <c r="J1108" s="906">
        <f t="shared" si="280"/>
        <v>0</v>
      </c>
      <c r="K1108" s="906">
        <f t="shared" si="281"/>
        <v>0</v>
      </c>
      <c r="L1108" s="906">
        <f t="shared" si="282"/>
        <v>0</v>
      </c>
    </row>
    <row r="1109" spans="1:12" x14ac:dyDescent="0.45">
      <c r="A1109" s="903"/>
      <c r="B1109" s="903"/>
      <c r="C1109" s="908" t="s">
        <v>1486</v>
      </c>
      <c r="D1109" s="906"/>
      <c r="E1109" s="906"/>
      <c r="F1109" s="906"/>
      <c r="G1109" s="906"/>
      <c r="H1109" s="906">
        <f t="shared" si="283"/>
        <v>0</v>
      </c>
      <c r="I1109" s="906">
        <f t="shared" si="279"/>
        <v>0</v>
      </c>
      <c r="J1109" s="906">
        <f t="shared" si="280"/>
        <v>0</v>
      </c>
      <c r="K1109" s="906">
        <f t="shared" si="281"/>
        <v>0</v>
      </c>
      <c r="L1109" s="906">
        <f t="shared" si="282"/>
        <v>0</v>
      </c>
    </row>
    <row r="1110" spans="1:12" x14ac:dyDescent="0.45">
      <c r="A1110" s="903"/>
      <c r="B1110" s="903"/>
      <c r="C1110" s="908" t="s">
        <v>1487</v>
      </c>
      <c r="D1110" s="906"/>
      <c r="E1110" s="906"/>
      <c r="F1110" s="906"/>
      <c r="G1110" s="906"/>
      <c r="H1110" s="906">
        <f t="shared" si="283"/>
        <v>0</v>
      </c>
      <c r="I1110" s="906">
        <f t="shared" si="279"/>
        <v>0</v>
      </c>
      <c r="J1110" s="906">
        <f t="shared" si="280"/>
        <v>0</v>
      </c>
      <c r="K1110" s="906">
        <f t="shared" si="281"/>
        <v>0</v>
      </c>
      <c r="L1110" s="906">
        <f t="shared" si="282"/>
        <v>0</v>
      </c>
    </row>
    <row r="1111" spans="1:12" x14ac:dyDescent="0.45">
      <c r="A1111" s="903"/>
      <c r="B1111" s="903"/>
      <c r="C1111" s="908" t="s">
        <v>1466</v>
      </c>
      <c r="D1111" s="906"/>
      <c r="E1111" s="906"/>
      <c r="F1111" s="906"/>
      <c r="G1111" s="906"/>
      <c r="H1111" s="906">
        <f t="shared" si="283"/>
        <v>0</v>
      </c>
      <c r="I1111" s="906">
        <f t="shared" si="279"/>
        <v>0</v>
      </c>
      <c r="J1111" s="906">
        <f t="shared" si="280"/>
        <v>0</v>
      </c>
      <c r="K1111" s="906">
        <f t="shared" si="281"/>
        <v>0</v>
      </c>
      <c r="L1111" s="906">
        <f t="shared" si="282"/>
        <v>0</v>
      </c>
    </row>
    <row r="1112" spans="1:12" x14ac:dyDescent="0.45">
      <c r="A1112" s="903"/>
      <c r="B1112" s="903"/>
      <c r="C1112" s="908" t="s">
        <v>1462</v>
      </c>
      <c r="D1112" s="906"/>
      <c r="E1112" s="906"/>
      <c r="F1112" s="906"/>
      <c r="G1112" s="906"/>
      <c r="H1112" s="906">
        <f t="shared" si="283"/>
        <v>0</v>
      </c>
      <c r="I1112" s="906">
        <f t="shared" si="279"/>
        <v>0</v>
      </c>
      <c r="J1112" s="906">
        <f t="shared" si="280"/>
        <v>0</v>
      </c>
      <c r="K1112" s="906">
        <f t="shared" si="281"/>
        <v>0</v>
      </c>
      <c r="L1112" s="906">
        <f t="shared" si="282"/>
        <v>0</v>
      </c>
    </row>
    <row r="1113" spans="1:12" x14ac:dyDescent="0.45">
      <c r="A1113" s="903"/>
      <c r="B1113" s="903"/>
      <c r="C1113" s="908"/>
      <c r="D1113" s="906"/>
      <c r="E1113" s="906"/>
      <c r="F1113" s="906"/>
      <c r="G1113" s="906"/>
      <c r="H1113" s="906">
        <f t="shared" si="283"/>
        <v>0</v>
      </c>
      <c r="I1113" s="906">
        <f t="shared" si="279"/>
        <v>0</v>
      </c>
      <c r="J1113" s="906">
        <f t="shared" si="280"/>
        <v>0</v>
      </c>
      <c r="K1113" s="906">
        <f t="shared" si="281"/>
        <v>0</v>
      </c>
      <c r="L1113" s="906">
        <f t="shared" si="282"/>
        <v>0</v>
      </c>
    </row>
    <row r="1114" spans="1:12" x14ac:dyDescent="0.45">
      <c r="A1114" s="903"/>
      <c r="B1114" s="903"/>
      <c r="C1114" s="908"/>
      <c r="D1114" s="906"/>
      <c r="E1114" s="906"/>
      <c r="F1114" s="906"/>
      <c r="G1114" s="906"/>
      <c r="H1114" s="906">
        <f t="shared" si="283"/>
        <v>0</v>
      </c>
      <c r="I1114" s="906">
        <f t="shared" si="279"/>
        <v>0</v>
      </c>
      <c r="J1114" s="906">
        <f t="shared" si="280"/>
        <v>0</v>
      </c>
      <c r="K1114" s="906">
        <f t="shared" si="281"/>
        <v>0</v>
      </c>
      <c r="L1114" s="906">
        <f t="shared" si="282"/>
        <v>0</v>
      </c>
    </row>
    <row r="1115" spans="1:12" x14ac:dyDescent="0.45">
      <c r="A1115" s="903"/>
      <c r="B1115" s="909" t="s">
        <v>201</v>
      </c>
      <c r="C1115" s="910"/>
      <c r="D1115" s="896">
        <f t="shared" ref="D1115:L1115" si="284">SUM(D1099:D1114)</f>
        <v>0</v>
      </c>
      <c r="E1115" s="896">
        <f t="shared" si="284"/>
        <v>1247870.04</v>
      </c>
      <c r="F1115" s="896">
        <f t="shared" si="284"/>
        <v>374361</v>
      </c>
      <c r="G1115" s="896">
        <f t="shared" si="284"/>
        <v>10640338.32</v>
      </c>
      <c r="H1115" s="896">
        <f t="shared" si="284"/>
        <v>12262569.359999999</v>
      </c>
      <c r="I1115" s="896">
        <f t="shared" si="284"/>
        <v>0</v>
      </c>
      <c r="J1115" s="896">
        <f t="shared" si="284"/>
        <v>0</v>
      </c>
      <c r="K1115" s="896">
        <f t="shared" si="284"/>
        <v>0</v>
      </c>
      <c r="L1115" s="896">
        <f t="shared" si="284"/>
        <v>0</v>
      </c>
    </row>
    <row r="1116" spans="1:12" x14ac:dyDescent="0.45">
      <c r="A1116" s="903"/>
      <c r="B1116" s="903"/>
      <c r="C1116" s="908"/>
      <c r="D1116" s="906"/>
      <c r="E1116" s="906"/>
      <c r="F1116" s="906"/>
      <c r="G1116" s="906"/>
      <c r="H1116" s="906"/>
      <c r="I1116" s="906"/>
      <c r="J1116" s="906"/>
      <c r="K1116" s="906"/>
      <c r="L1116" s="906"/>
    </row>
    <row r="1117" spans="1:12" x14ac:dyDescent="0.45">
      <c r="A1117" s="909" t="s">
        <v>204</v>
      </c>
      <c r="B1117" s="903"/>
      <c r="C1117" s="903"/>
      <c r="D1117" s="114">
        <f>D1097+D1115</f>
        <v>256</v>
      </c>
      <c r="E1117" s="115">
        <f>SUM(E1097:E1112)</f>
        <v>122628747.53999999</v>
      </c>
      <c r="F1117" s="115">
        <f>SUM(F1097:F1112)</f>
        <v>2354361</v>
      </c>
      <c r="G1117" s="115">
        <f>SUM(G1097:G1112)</f>
        <v>10640338.32</v>
      </c>
      <c r="H1117" s="115">
        <f>SUM(H1097:H1112)</f>
        <v>136103446.85999998</v>
      </c>
      <c r="I1117" s="115">
        <f>SUM(I1097:I1112)</f>
        <v>465098743.74999988</v>
      </c>
      <c r="J1117" s="115">
        <f t="shared" ref="J1117:K1117" si="285">SUM(J1097:J1112)</f>
        <v>7680000</v>
      </c>
      <c r="K1117" s="115">
        <f t="shared" si="285"/>
        <v>1080000</v>
      </c>
      <c r="L1117" s="115">
        <f>SUM(L1097:L1112)</f>
        <v>473858743.74999988</v>
      </c>
    </row>
    <row r="1120" spans="1:12" x14ac:dyDescent="0.45">
      <c r="A1120" s="938" t="s">
        <v>0</v>
      </c>
      <c r="B1120" s="938"/>
      <c r="C1120" s="938"/>
      <c r="D1120" s="938"/>
      <c r="E1120" s="938"/>
      <c r="F1120" s="938"/>
      <c r="G1120" s="938"/>
      <c r="H1120" s="938"/>
      <c r="I1120" s="938"/>
      <c r="J1120" s="938"/>
      <c r="K1120" s="938"/>
      <c r="L1120" s="938"/>
    </row>
    <row r="1121" spans="1:12" x14ac:dyDescent="0.45">
      <c r="A1121" s="939" t="s">
        <v>89</v>
      </c>
      <c r="B1121" s="939"/>
      <c r="C1121" s="939"/>
      <c r="D1121" s="939"/>
      <c r="E1121" s="939"/>
      <c r="F1121" s="939"/>
      <c r="G1121" s="939"/>
      <c r="H1121" s="939"/>
      <c r="I1121" s="939"/>
      <c r="J1121" s="939"/>
      <c r="K1121" s="939"/>
      <c r="L1121" s="939"/>
    </row>
    <row r="1122" spans="1:12" x14ac:dyDescent="0.45">
      <c r="A1122" s="939" t="s">
        <v>90</v>
      </c>
      <c r="B1122" s="940"/>
      <c r="C1122" s="940"/>
      <c r="D1122" s="940"/>
      <c r="E1122" s="940"/>
      <c r="F1122" s="940"/>
      <c r="G1122" s="940"/>
      <c r="H1122" s="940"/>
      <c r="I1122" s="940"/>
      <c r="J1122" s="940"/>
      <c r="K1122" s="940"/>
      <c r="L1122" s="940"/>
    </row>
    <row r="1123" spans="1:12" x14ac:dyDescent="0.45">
      <c r="A1123" s="941" t="s">
        <v>1488</v>
      </c>
      <c r="B1123" s="941"/>
      <c r="C1123" s="941"/>
      <c r="D1123" s="941"/>
      <c r="E1123" s="941"/>
      <c r="F1123" s="941"/>
      <c r="G1123" s="941"/>
      <c r="H1123" s="941"/>
      <c r="I1123" s="941"/>
      <c r="J1123" s="941"/>
      <c r="K1123" s="941"/>
      <c r="L1123" s="941"/>
    </row>
    <row r="1124" spans="1:12" ht="55.5" x14ac:dyDescent="0.45">
      <c r="A1124" s="899" t="s">
        <v>91</v>
      </c>
      <c r="B1124" s="900"/>
      <c r="C1124" s="899" t="s">
        <v>92</v>
      </c>
      <c r="D1124" s="899" t="s">
        <v>93</v>
      </c>
      <c r="E1124" s="899" t="s">
        <v>94</v>
      </c>
      <c r="F1124" s="899" t="s">
        <v>95</v>
      </c>
      <c r="G1124" s="899" t="s">
        <v>96</v>
      </c>
      <c r="H1124" s="899" t="s">
        <v>97</v>
      </c>
      <c r="I1124" s="899" t="s">
        <v>98</v>
      </c>
      <c r="J1124" s="899" t="s">
        <v>99</v>
      </c>
      <c r="K1124" s="899" t="s">
        <v>100</v>
      </c>
      <c r="L1124" s="901" t="s">
        <v>101</v>
      </c>
    </row>
    <row r="1125" spans="1:12" x14ac:dyDescent="0.45">
      <c r="A1125" s="903"/>
      <c r="B1125" s="903"/>
      <c r="C1125" s="905" t="s">
        <v>477</v>
      </c>
      <c r="D1125" s="906">
        <v>2</v>
      </c>
      <c r="E1125" s="906">
        <v>1063622.4999999995</v>
      </c>
      <c r="F1125" s="906">
        <v>30000</v>
      </c>
      <c r="G1125" s="906"/>
      <c r="H1125" s="906">
        <f t="shared" ref="H1125:H1162" si="286">SUM(E1125:G1125)</f>
        <v>1093622.4999999995</v>
      </c>
      <c r="I1125" s="906">
        <f t="shared" ref="I1125:I1162" si="287">D1125*E1125</f>
        <v>2127244.9999999991</v>
      </c>
      <c r="J1125" s="906">
        <f t="shared" ref="J1125:J1162" si="288">D1125*F1125</f>
        <v>60000</v>
      </c>
      <c r="K1125" s="906">
        <f t="shared" ref="K1125:K1162" si="289">D1125*G1125</f>
        <v>0</v>
      </c>
      <c r="L1125" s="906">
        <f t="shared" ref="L1125:L1162" si="290">D1125*H1125</f>
        <v>2187244.9999999991</v>
      </c>
    </row>
    <row r="1126" spans="1:12" x14ac:dyDescent="0.45">
      <c r="A1126" s="903"/>
      <c r="B1126" s="903"/>
      <c r="C1126" s="905" t="s">
        <v>545</v>
      </c>
      <c r="D1126" s="906">
        <v>2</v>
      </c>
      <c r="E1126" s="906">
        <v>1144419.9999999995</v>
      </c>
      <c r="F1126" s="906">
        <v>30000</v>
      </c>
      <c r="G1126" s="906"/>
      <c r="H1126" s="906">
        <f t="shared" si="286"/>
        <v>1174419.9999999995</v>
      </c>
      <c r="I1126" s="906">
        <f t="shared" si="287"/>
        <v>2288839.9999999991</v>
      </c>
      <c r="J1126" s="906">
        <f t="shared" si="288"/>
        <v>60000</v>
      </c>
      <c r="K1126" s="906">
        <f t="shared" si="289"/>
        <v>0</v>
      </c>
      <c r="L1126" s="906">
        <f t="shared" si="290"/>
        <v>2348839.9999999991</v>
      </c>
    </row>
    <row r="1127" spans="1:12" x14ac:dyDescent="0.45">
      <c r="A1127" s="903"/>
      <c r="B1127" s="903"/>
      <c r="C1127" s="905" t="s">
        <v>105</v>
      </c>
      <c r="D1127" s="906">
        <v>4</v>
      </c>
      <c r="E1127" s="906">
        <v>1153397.4999999995</v>
      </c>
      <c r="F1127" s="906">
        <v>30000</v>
      </c>
      <c r="G1127" s="906"/>
      <c r="H1127" s="906">
        <f t="shared" si="286"/>
        <v>1183397.4999999995</v>
      </c>
      <c r="I1127" s="906">
        <f t="shared" si="287"/>
        <v>4613589.9999999981</v>
      </c>
      <c r="J1127" s="906">
        <f t="shared" si="288"/>
        <v>120000</v>
      </c>
      <c r="K1127" s="906">
        <f t="shared" si="289"/>
        <v>0</v>
      </c>
      <c r="L1127" s="906">
        <f t="shared" si="290"/>
        <v>4733589.9999999981</v>
      </c>
    </row>
    <row r="1128" spans="1:12" x14ac:dyDescent="0.45">
      <c r="A1128" s="903"/>
      <c r="B1128" s="903"/>
      <c r="C1128" s="905" t="s">
        <v>107</v>
      </c>
      <c r="D1128" s="906">
        <v>1</v>
      </c>
      <c r="E1128" s="906">
        <v>1094173.7499999995</v>
      </c>
      <c r="F1128" s="906">
        <v>30000</v>
      </c>
      <c r="G1128" s="906"/>
      <c r="H1128" s="906">
        <f t="shared" si="286"/>
        <v>1124173.7499999995</v>
      </c>
      <c r="I1128" s="906">
        <f t="shared" si="287"/>
        <v>1094173.7499999995</v>
      </c>
      <c r="J1128" s="906">
        <f t="shared" si="288"/>
        <v>30000</v>
      </c>
      <c r="K1128" s="906">
        <f t="shared" si="289"/>
        <v>0</v>
      </c>
      <c r="L1128" s="906">
        <f t="shared" si="290"/>
        <v>1124173.7499999995</v>
      </c>
    </row>
    <row r="1129" spans="1:12" x14ac:dyDescent="0.45">
      <c r="A1129" s="903"/>
      <c r="B1129" s="903"/>
      <c r="C1129" s="905" t="s">
        <v>124</v>
      </c>
      <c r="D1129" s="906">
        <v>3</v>
      </c>
      <c r="E1129" s="906">
        <v>1117059.9999999995</v>
      </c>
      <c r="F1129" s="906">
        <v>30000</v>
      </c>
      <c r="G1129" s="906"/>
      <c r="H1129" s="906">
        <f t="shared" si="286"/>
        <v>1147059.9999999995</v>
      </c>
      <c r="I1129" s="906">
        <f t="shared" si="287"/>
        <v>3351179.9999999986</v>
      </c>
      <c r="J1129" s="906">
        <f t="shared" si="288"/>
        <v>90000</v>
      </c>
      <c r="K1129" s="906">
        <f t="shared" si="289"/>
        <v>0</v>
      </c>
      <c r="L1129" s="906">
        <f t="shared" si="290"/>
        <v>3441179.9999999986</v>
      </c>
    </row>
    <row r="1130" spans="1:12" x14ac:dyDescent="0.45">
      <c r="A1130" s="903"/>
      <c r="B1130" s="903"/>
      <c r="C1130" s="905" t="s">
        <v>297</v>
      </c>
      <c r="D1130" s="906">
        <v>3</v>
      </c>
      <c r="E1130" s="906">
        <v>1132333.7499999995</v>
      </c>
      <c r="F1130" s="906">
        <v>30000</v>
      </c>
      <c r="G1130" s="906"/>
      <c r="H1130" s="906">
        <f t="shared" si="286"/>
        <v>1162333.7499999995</v>
      </c>
      <c r="I1130" s="906">
        <f t="shared" si="287"/>
        <v>3397001.2499999986</v>
      </c>
      <c r="J1130" s="906">
        <f t="shared" si="288"/>
        <v>90000</v>
      </c>
      <c r="K1130" s="906">
        <f t="shared" si="289"/>
        <v>0</v>
      </c>
      <c r="L1130" s="906">
        <f t="shared" si="290"/>
        <v>3487001.2499999986</v>
      </c>
    </row>
    <row r="1131" spans="1:12" x14ac:dyDescent="0.45">
      <c r="A1131" s="903"/>
      <c r="B1131" s="903"/>
      <c r="C1131" s="905" t="s">
        <v>448</v>
      </c>
      <c r="D1131" s="906">
        <v>1</v>
      </c>
      <c r="E1131" s="906">
        <v>1147607.4999999995</v>
      </c>
      <c r="F1131" s="906">
        <v>30000</v>
      </c>
      <c r="G1131" s="906"/>
      <c r="H1131" s="906">
        <f t="shared" si="286"/>
        <v>1177607.4999999995</v>
      </c>
      <c r="I1131" s="906">
        <f t="shared" si="287"/>
        <v>1147607.4999999995</v>
      </c>
      <c r="J1131" s="906">
        <f t="shared" si="288"/>
        <v>30000</v>
      </c>
      <c r="K1131" s="906">
        <f t="shared" si="289"/>
        <v>0</v>
      </c>
      <c r="L1131" s="906">
        <f t="shared" si="290"/>
        <v>1177607.4999999995</v>
      </c>
    </row>
    <row r="1132" spans="1:12" x14ac:dyDescent="0.45">
      <c r="A1132" s="903"/>
      <c r="B1132" s="903"/>
      <c r="C1132" s="905" t="s">
        <v>136</v>
      </c>
      <c r="D1132" s="906">
        <v>1</v>
      </c>
      <c r="E1132" s="906">
        <v>1244303.7500000042</v>
      </c>
      <c r="F1132" s="906">
        <v>30000</v>
      </c>
      <c r="G1132" s="906"/>
      <c r="H1132" s="906">
        <f t="shared" si="286"/>
        <v>1274303.7500000042</v>
      </c>
      <c r="I1132" s="906">
        <f t="shared" si="287"/>
        <v>1244303.7500000042</v>
      </c>
      <c r="J1132" s="906">
        <f t="shared" si="288"/>
        <v>30000</v>
      </c>
      <c r="K1132" s="906">
        <f t="shared" si="289"/>
        <v>0</v>
      </c>
      <c r="L1132" s="906">
        <f t="shared" si="290"/>
        <v>1274303.7500000042</v>
      </c>
    </row>
    <row r="1133" spans="1:12" x14ac:dyDescent="0.45">
      <c r="A1133" s="903"/>
      <c r="B1133" s="903"/>
      <c r="C1133" s="905" t="s">
        <v>403</v>
      </c>
      <c r="D1133" s="906">
        <v>1</v>
      </c>
      <c r="E1133" s="906">
        <v>1446456.2499999958</v>
      </c>
      <c r="F1133" s="906">
        <v>30000</v>
      </c>
      <c r="G1133" s="906"/>
      <c r="H1133" s="906">
        <f t="shared" si="286"/>
        <v>1476456.2499999958</v>
      </c>
      <c r="I1133" s="906">
        <f t="shared" si="287"/>
        <v>1446456.2499999958</v>
      </c>
      <c r="J1133" s="906">
        <f t="shared" si="288"/>
        <v>30000</v>
      </c>
      <c r="K1133" s="906">
        <f t="shared" si="289"/>
        <v>0</v>
      </c>
      <c r="L1133" s="906">
        <f t="shared" si="290"/>
        <v>1476456.2499999958</v>
      </c>
    </row>
    <row r="1134" spans="1:12" x14ac:dyDescent="0.45">
      <c r="A1134" s="903"/>
      <c r="B1134" s="903"/>
      <c r="C1134" s="905" t="s">
        <v>147</v>
      </c>
      <c r="D1134" s="906">
        <v>5</v>
      </c>
      <c r="E1134" s="906">
        <v>1561971.2499999958</v>
      </c>
      <c r="F1134" s="906">
        <v>30000</v>
      </c>
      <c r="G1134" s="906"/>
      <c r="H1134" s="906">
        <f t="shared" si="286"/>
        <v>1591971.2499999958</v>
      </c>
      <c r="I1134" s="906">
        <f t="shared" si="287"/>
        <v>7809856.2499999795</v>
      </c>
      <c r="J1134" s="906">
        <f t="shared" si="288"/>
        <v>150000</v>
      </c>
      <c r="K1134" s="906">
        <f t="shared" si="289"/>
        <v>0</v>
      </c>
      <c r="L1134" s="906">
        <f t="shared" si="290"/>
        <v>7959856.2499999795</v>
      </c>
    </row>
    <row r="1135" spans="1:12" x14ac:dyDescent="0.45">
      <c r="A1135" s="903"/>
      <c r="B1135" s="903"/>
      <c r="C1135" s="905" t="s">
        <v>299</v>
      </c>
      <c r="D1135" s="906">
        <v>1</v>
      </c>
      <c r="E1135" s="906">
        <v>1426235.0000000042</v>
      </c>
      <c r="F1135" s="906">
        <v>30000</v>
      </c>
      <c r="G1135" s="906"/>
      <c r="H1135" s="906">
        <f t="shared" si="286"/>
        <v>1456235.0000000042</v>
      </c>
      <c r="I1135" s="906">
        <f t="shared" si="287"/>
        <v>1426235.0000000042</v>
      </c>
      <c r="J1135" s="906">
        <f t="shared" si="288"/>
        <v>30000</v>
      </c>
      <c r="K1135" s="906">
        <f t="shared" si="289"/>
        <v>0</v>
      </c>
      <c r="L1135" s="906">
        <f t="shared" si="290"/>
        <v>1456235.0000000042</v>
      </c>
    </row>
    <row r="1136" spans="1:12" x14ac:dyDescent="0.45">
      <c r="A1136" s="903"/>
      <c r="B1136" s="903"/>
      <c r="C1136" s="905" t="s">
        <v>243</v>
      </c>
      <c r="D1136" s="906">
        <v>1</v>
      </c>
      <c r="E1136" s="906">
        <v>1526675.0000000042</v>
      </c>
      <c r="F1136" s="906">
        <v>30000</v>
      </c>
      <c r="G1136" s="906"/>
      <c r="H1136" s="906">
        <f t="shared" si="286"/>
        <v>1556675.0000000042</v>
      </c>
      <c r="I1136" s="906">
        <f t="shared" si="287"/>
        <v>1526675.0000000042</v>
      </c>
      <c r="J1136" s="906">
        <f t="shared" si="288"/>
        <v>30000</v>
      </c>
      <c r="K1136" s="906">
        <f t="shared" si="289"/>
        <v>0</v>
      </c>
      <c r="L1136" s="906">
        <f t="shared" si="290"/>
        <v>1556675.0000000042</v>
      </c>
    </row>
    <row r="1137" spans="1:12" x14ac:dyDescent="0.45">
      <c r="A1137" s="903"/>
      <c r="B1137" s="903"/>
      <c r="C1137" s="905" t="s">
        <v>300</v>
      </c>
      <c r="D1137" s="906">
        <v>1</v>
      </c>
      <c r="E1137" s="906">
        <v>1560155.0000000042</v>
      </c>
      <c r="F1137" s="906">
        <v>30000</v>
      </c>
      <c r="G1137" s="906"/>
      <c r="H1137" s="906">
        <f t="shared" si="286"/>
        <v>1590155.0000000042</v>
      </c>
      <c r="I1137" s="906">
        <f t="shared" si="287"/>
        <v>1560155.0000000042</v>
      </c>
      <c r="J1137" s="906">
        <f t="shared" si="288"/>
        <v>30000</v>
      </c>
      <c r="K1137" s="906">
        <f t="shared" si="289"/>
        <v>0</v>
      </c>
      <c r="L1137" s="906">
        <f t="shared" si="290"/>
        <v>1590155.0000000042</v>
      </c>
    </row>
    <row r="1138" spans="1:12" x14ac:dyDescent="0.45">
      <c r="A1138" s="903"/>
      <c r="B1138" s="903"/>
      <c r="C1138" s="905" t="s">
        <v>302</v>
      </c>
      <c r="D1138" s="906">
        <v>1</v>
      </c>
      <c r="E1138" s="906">
        <v>1639813.7499999958</v>
      </c>
      <c r="F1138" s="906">
        <v>30000</v>
      </c>
      <c r="G1138" s="906"/>
      <c r="H1138" s="906">
        <f t="shared" si="286"/>
        <v>1669813.7499999958</v>
      </c>
      <c r="I1138" s="906">
        <f t="shared" si="287"/>
        <v>1639813.7499999958</v>
      </c>
      <c r="J1138" s="906">
        <f t="shared" si="288"/>
        <v>30000</v>
      </c>
      <c r="K1138" s="906">
        <f t="shared" si="289"/>
        <v>0</v>
      </c>
      <c r="L1138" s="906">
        <f t="shared" si="290"/>
        <v>1669813.7499999958</v>
      </c>
    </row>
    <row r="1139" spans="1:12" x14ac:dyDescent="0.45">
      <c r="A1139" s="903"/>
      <c r="B1139" s="903"/>
      <c r="C1139" s="905" t="s">
        <v>159</v>
      </c>
      <c r="D1139" s="906">
        <v>1</v>
      </c>
      <c r="E1139" s="906">
        <v>1679343.75</v>
      </c>
      <c r="F1139" s="906">
        <v>30000</v>
      </c>
      <c r="G1139" s="906"/>
      <c r="H1139" s="906">
        <f t="shared" si="286"/>
        <v>1709343.75</v>
      </c>
      <c r="I1139" s="906">
        <f t="shared" si="287"/>
        <v>1679343.75</v>
      </c>
      <c r="J1139" s="906">
        <f t="shared" si="288"/>
        <v>30000</v>
      </c>
      <c r="K1139" s="906">
        <f t="shared" si="289"/>
        <v>0</v>
      </c>
      <c r="L1139" s="906">
        <f t="shared" si="290"/>
        <v>1709343.75</v>
      </c>
    </row>
    <row r="1140" spans="1:12" x14ac:dyDescent="0.45">
      <c r="A1140" s="903"/>
      <c r="B1140" s="903"/>
      <c r="C1140" s="905" t="s">
        <v>165</v>
      </c>
      <c r="D1140" s="906">
        <v>9</v>
      </c>
      <c r="E1140" s="906">
        <v>1728414.9999999958</v>
      </c>
      <c r="F1140" s="906">
        <v>30000</v>
      </c>
      <c r="G1140" s="906"/>
      <c r="H1140" s="906">
        <f t="shared" si="286"/>
        <v>1758414.9999999958</v>
      </c>
      <c r="I1140" s="906">
        <f t="shared" si="287"/>
        <v>15555734.999999963</v>
      </c>
      <c r="J1140" s="906">
        <f t="shared" si="288"/>
        <v>270000</v>
      </c>
      <c r="K1140" s="906">
        <f t="shared" si="289"/>
        <v>0</v>
      </c>
      <c r="L1140" s="906">
        <f t="shared" si="290"/>
        <v>15825734.999999963</v>
      </c>
    </row>
    <row r="1141" spans="1:12" x14ac:dyDescent="0.45">
      <c r="A1141" s="903"/>
      <c r="B1141" s="903"/>
      <c r="C1141" s="905" t="s">
        <v>166</v>
      </c>
      <c r="D1141" s="906">
        <v>1</v>
      </c>
      <c r="E1141" s="906">
        <v>1770788.7500000042</v>
      </c>
      <c r="F1141" s="906">
        <v>30000</v>
      </c>
      <c r="G1141" s="906"/>
      <c r="H1141" s="906">
        <f t="shared" si="286"/>
        <v>1800788.7500000042</v>
      </c>
      <c r="I1141" s="906">
        <f t="shared" si="287"/>
        <v>1770788.7500000042</v>
      </c>
      <c r="J1141" s="906">
        <f t="shared" si="288"/>
        <v>30000</v>
      </c>
      <c r="K1141" s="906">
        <f t="shared" si="289"/>
        <v>0</v>
      </c>
      <c r="L1141" s="906">
        <f t="shared" si="290"/>
        <v>1800788.7500000042</v>
      </c>
    </row>
    <row r="1142" spans="1:12" x14ac:dyDescent="0.45">
      <c r="A1142" s="903"/>
      <c r="B1142" s="903"/>
      <c r="C1142" s="905" t="s">
        <v>167</v>
      </c>
      <c r="D1142" s="906">
        <v>1</v>
      </c>
      <c r="E1142" s="906">
        <v>1813162.5</v>
      </c>
      <c r="F1142" s="906">
        <v>30000</v>
      </c>
      <c r="G1142" s="906"/>
      <c r="H1142" s="906">
        <f t="shared" si="286"/>
        <v>1843162.5</v>
      </c>
      <c r="I1142" s="906">
        <f t="shared" si="287"/>
        <v>1813162.5</v>
      </c>
      <c r="J1142" s="906">
        <f t="shared" si="288"/>
        <v>30000</v>
      </c>
      <c r="K1142" s="906">
        <f t="shared" si="289"/>
        <v>0</v>
      </c>
      <c r="L1142" s="906">
        <f t="shared" si="290"/>
        <v>1843162.5</v>
      </c>
    </row>
    <row r="1143" spans="1:12" x14ac:dyDescent="0.45">
      <c r="A1143" s="903"/>
      <c r="B1143" s="903"/>
      <c r="C1143" s="905" t="s">
        <v>303</v>
      </c>
      <c r="D1143" s="906">
        <v>1</v>
      </c>
      <c r="E1143" s="906">
        <v>1952878.7499999958</v>
      </c>
      <c r="F1143" s="906">
        <v>30000</v>
      </c>
      <c r="G1143" s="906"/>
      <c r="H1143" s="906">
        <f t="shared" si="286"/>
        <v>1982878.7499999958</v>
      </c>
      <c r="I1143" s="906">
        <f t="shared" si="287"/>
        <v>1952878.7499999958</v>
      </c>
      <c r="J1143" s="906">
        <f t="shared" si="288"/>
        <v>30000</v>
      </c>
      <c r="K1143" s="906">
        <f t="shared" si="289"/>
        <v>0</v>
      </c>
      <c r="L1143" s="906">
        <f t="shared" si="290"/>
        <v>1982878.7499999958</v>
      </c>
    </row>
    <row r="1144" spans="1:12" x14ac:dyDescent="0.45">
      <c r="A1144" s="903"/>
      <c r="B1144" s="903"/>
      <c r="C1144" s="905" t="s">
        <v>175</v>
      </c>
      <c r="D1144" s="906">
        <v>1</v>
      </c>
      <c r="E1144" s="906">
        <v>2018604.9999999958</v>
      </c>
      <c r="F1144" s="906">
        <v>30000</v>
      </c>
      <c r="G1144" s="906"/>
      <c r="H1144" s="906">
        <f t="shared" si="286"/>
        <v>2048604.9999999958</v>
      </c>
      <c r="I1144" s="906">
        <f t="shared" si="287"/>
        <v>2018604.9999999958</v>
      </c>
      <c r="J1144" s="906">
        <f t="shared" si="288"/>
        <v>30000</v>
      </c>
      <c r="K1144" s="906">
        <f t="shared" si="289"/>
        <v>0</v>
      </c>
      <c r="L1144" s="906">
        <f t="shared" si="290"/>
        <v>2048604.9999999958</v>
      </c>
    </row>
    <row r="1145" spans="1:12" x14ac:dyDescent="0.45">
      <c r="A1145" s="903"/>
      <c r="B1145" s="903"/>
      <c r="C1145" s="905" t="s">
        <v>176</v>
      </c>
      <c r="D1145" s="906">
        <v>6</v>
      </c>
      <c r="E1145" s="906">
        <v>2084331.2499999958</v>
      </c>
      <c r="F1145" s="906">
        <v>30000</v>
      </c>
      <c r="G1145" s="906"/>
      <c r="H1145" s="906">
        <f t="shared" si="286"/>
        <v>2114331.2499999958</v>
      </c>
      <c r="I1145" s="906">
        <f t="shared" si="287"/>
        <v>12505987.499999974</v>
      </c>
      <c r="J1145" s="906">
        <f t="shared" si="288"/>
        <v>180000</v>
      </c>
      <c r="K1145" s="906">
        <f t="shared" si="289"/>
        <v>0</v>
      </c>
      <c r="L1145" s="906">
        <f t="shared" si="290"/>
        <v>12685987.499999974</v>
      </c>
    </row>
    <row r="1146" spans="1:12" x14ac:dyDescent="0.45">
      <c r="A1146" s="903"/>
      <c r="B1146" s="907"/>
      <c r="C1146" s="905" t="s">
        <v>340</v>
      </c>
      <c r="D1146" s="896">
        <v>3</v>
      </c>
      <c r="E1146" s="906">
        <v>2201611.2500000042</v>
      </c>
      <c r="F1146" s="906">
        <v>30000</v>
      </c>
      <c r="G1146" s="906"/>
      <c r="H1146" s="906">
        <f t="shared" si="286"/>
        <v>2231611.2500000042</v>
      </c>
      <c r="I1146" s="906">
        <f t="shared" si="287"/>
        <v>6604833.750000013</v>
      </c>
      <c r="J1146" s="906">
        <f t="shared" si="288"/>
        <v>90000</v>
      </c>
      <c r="K1146" s="906">
        <f t="shared" si="289"/>
        <v>0</v>
      </c>
      <c r="L1146" s="906">
        <f t="shared" si="290"/>
        <v>6694833.750000013</v>
      </c>
    </row>
    <row r="1147" spans="1:12" x14ac:dyDescent="0.45">
      <c r="A1147" s="903"/>
      <c r="B1147" s="903"/>
      <c r="C1147" s="905" t="s">
        <v>183</v>
      </c>
      <c r="D1147" s="906">
        <v>2</v>
      </c>
      <c r="E1147" s="906">
        <v>2271097.5</v>
      </c>
      <c r="F1147" s="906">
        <v>30000</v>
      </c>
      <c r="G1147" s="906"/>
      <c r="H1147" s="906">
        <f t="shared" si="286"/>
        <v>2301097.5</v>
      </c>
      <c r="I1147" s="906">
        <f t="shared" si="287"/>
        <v>4542195</v>
      </c>
      <c r="J1147" s="906">
        <f t="shared" si="288"/>
        <v>60000</v>
      </c>
      <c r="K1147" s="906">
        <f t="shared" si="289"/>
        <v>0</v>
      </c>
      <c r="L1147" s="906">
        <f t="shared" si="290"/>
        <v>4602195</v>
      </c>
    </row>
    <row r="1148" spans="1:12" x14ac:dyDescent="0.45">
      <c r="A1148" s="903"/>
      <c r="B1148" s="903"/>
      <c r="C1148" s="905" t="s">
        <v>185</v>
      </c>
      <c r="D1148" s="906">
        <v>1</v>
      </c>
      <c r="E1148" s="906">
        <v>2340585</v>
      </c>
      <c r="F1148" s="906">
        <v>30000</v>
      </c>
      <c r="G1148" s="906"/>
      <c r="H1148" s="906">
        <f t="shared" si="286"/>
        <v>2370585</v>
      </c>
      <c r="I1148" s="906">
        <f t="shared" si="287"/>
        <v>2340585</v>
      </c>
      <c r="J1148" s="906">
        <f t="shared" si="288"/>
        <v>30000</v>
      </c>
      <c r="K1148" s="906">
        <f t="shared" si="289"/>
        <v>0</v>
      </c>
      <c r="L1148" s="906">
        <f t="shared" si="290"/>
        <v>2370585</v>
      </c>
    </row>
    <row r="1149" spans="1:12" x14ac:dyDescent="0.45">
      <c r="A1149" s="903"/>
      <c r="B1149" s="903"/>
      <c r="C1149" s="905" t="s">
        <v>186</v>
      </c>
      <c r="D1149" s="906">
        <v>1</v>
      </c>
      <c r="E1149" s="906">
        <v>2479558.7499999958</v>
      </c>
      <c r="F1149" s="906">
        <v>30000</v>
      </c>
      <c r="G1149" s="906"/>
      <c r="H1149" s="906">
        <f t="shared" si="286"/>
        <v>2509558.7499999958</v>
      </c>
      <c r="I1149" s="906">
        <f t="shared" si="287"/>
        <v>2479558.7499999958</v>
      </c>
      <c r="J1149" s="906">
        <f t="shared" si="288"/>
        <v>30000</v>
      </c>
      <c r="K1149" s="906">
        <f t="shared" si="289"/>
        <v>0</v>
      </c>
      <c r="L1149" s="906">
        <f t="shared" si="290"/>
        <v>2509558.7499999958</v>
      </c>
    </row>
    <row r="1150" spans="1:12" x14ac:dyDescent="0.45">
      <c r="A1150" s="903"/>
      <c r="B1150" s="903"/>
      <c r="C1150" s="905" t="s">
        <v>187</v>
      </c>
      <c r="D1150" s="906">
        <v>1</v>
      </c>
      <c r="E1150" s="906">
        <v>2549045.0000000042</v>
      </c>
      <c r="F1150" s="906">
        <v>30000</v>
      </c>
      <c r="G1150" s="906"/>
      <c r="H1150" s="906">
        <f t="shared" si="286"/>
        <v>2579045.0000000042</v>
      </c>
      <c r="I1150" s="906">
        <f t="shared" si="287"/>
        <v>2549045.0000000042</v>
      </c>
      <c r="J1150" s="906">
        <f t="shared" si="288"/>
        <v>30000</v>
      </c>
      <c r="K1150" s="906">
        <f t="shared" si="289"/>
        <v>0</v>
      </c>
      <c r="L1150" s="906">
        <f t="shared" si="290"/>
        <v>2579045.0000000042</v>
      </c>
    </row>
    <row r="1151" spans="1:12" x14ac:dyDescent="0.45">
      <c r="A1151" s="903"/>
      <c r="B1151" s="903"/>
      <c r="C1151" s="905" t="s">
        <v>345</v>
      </c>
      <c r="D1151" s="906">
        <v>1</v>
      </c>
      <c r="E1151" s="906">
        <v>2538162.5000000042</v>
      </c>
      <c r="F1151" s="906">
        <v>30000</v>
      </c>
      <c r="G1151" s="906"/>
      <c r="H1151" s="906">
        <f t="shared" si="286"/>
        <v>2568162.5000000042</v>
      </c>
      <c r="I1151" s="906">
        <f t="shared" si="287"/>
        <v>2538162.5000000042</v>
      </c>
      <c r="J1151" s="906">
        <f t="shared" si="288"/>
        <v>30000</v>
      </c>
      <c r="K1151" s="906">
        <f t="shared" si="289"/>
        <v>0</v>
      </c>
      <c r="L1151" s="906">
        <f t="shared" si="290"/>
        <v>2568162.5000000042</v>
      </c>
    </row>
    <row r="1152" spans="1:12" x14ac:dyDescent="0.45">
      <c r="A1152" s="903"/>
      <c r="B1152" s="903"/>
      <c r="C1152" s="905" t="s">
        <v>189</v>
      </c>
      <c r="D1152" s="906">
        <v>1</v>
      </c>
      <c r="E1152" s="906">
        <v>2687775</v>
      </c>
      <c r="F1152" s="906">
        <v>30000</v>
      </c>
      <c r="G1152" s="906"/>
      <c r="H1152" s="906">
        <f t="shared" si="286"/>
        <v>2717775</v>
      </c>
      <c r="I1152" s="906">
        <f t="shared" si="287"/>
        <v>2687775</v>
      </c>
      <c r="J1152" s="906">
        <f t="shared" si="288"/>
        <v>30000</v>
      </c>
      <c r="K1152" s="906">
        <f t="shared" si="289"/>
        <v>0</v>
      </c>
      <c r="L1152" s="906">
        <f t="shared" si="290"/>
        <v>2717775</v>
      </c>
    </row>
    <row r="1153" spans="1:12" x14ac:dyDescent="0.45">
      <c r="A1153" s="903"/>
      <c r="B1153" s="903"/>
      <c r="C1153" s="905" t="s">
        <v>190</v>
      </c>
      <c r="D1153" s="906">
        <v>1</v>
      </c>
      <c r="E1153" s="906">
        <v>2762581.2500000042</v>
      </c>
      <c r="F1153" s="906">
        <v>30000</v>
      </c>
      <c r="G1153" s="906"/>
      <c r="H1153" s="906">
        <f t="shared" si="286"/>
        <v>2792581.2500000042</v>
      </c>
      <c r="I1153" s="906">
        <f t="shared" si="287"/>
        <v>2762581.2500000042</v>
      </c>
      <c r="J1153" s="906">
        <f t="shared" si="288"/>
        <v>30000</v>
      </c>
      <c r="K1153" s="906">
        <f t="shared" si="289"/>
        <v>0</v>
      </c>
      <c r="L1153" s="906">
        <f t="shared" si="290"/>
        <v>2792581.2500000042</v>
      </c>
    </row>
    <row r="1154" spans="1:12" x14ac:dyDescent="0.45">
      <c r="A1154" s="903"/>
      <c r="B1154" s="903"/>
      <c r="C1154" s="905" t="s">
        <v>248</v>
      </c>
      <c r="D1154" s="906">
        <v>1</v>
      </c>
      <c r="E1154" s="906">
        <v>2912193.75</v>
      </c>
      <c r="F1154" s="906">
        <v>30000</v>
      </c>
      <c r="G1154" s="906"/>
      <c r="H1154" s="906">
        <f t="shared" si="286"/>
        <v>2942193.75</v>
      </c>
      <c r="I1154" s="906">
        <f t="shared" si="287"/>
        <v>2912193.75</v>
      </c>
      <c r="J1154" s="906">
        <f t="shared" si="288"/>
        <v>30000</v>
      </c>
      <c r="K1154" s="906">
        <f t="shared" si="289"/>
        <v>0</v>
      </c>
      <c r="L1154" s="906">
        <f t="shared" si="290"/>
        <v>2942193.75</v>
      </c>
    </row>
    <row r="1155" spans="1:12" x14ac:dyDescent="0.45">
      <c r="A1155" s="903"/>
      <c r="B1155" s="903"/>
      <c r="C1155" s="905" t="s">
        <v>304</v>
      </c>
      <c r="D1155" s="906">
        <v>1</v>
      </c>
      <c r="E1155" s="906">
        <v>2987000.0000000042</v>
      </c>
      <c r="F1155" s="906">
        <v>30000</v>
      </c>
      <c r="G1155" s="906"/>
      <c r="H1155" s="906">
        <f t="shared" si="286"/>
        <v>3017000.0000000042</v>
      </c>
      <c r="I1155" s="906">
        <f t="shared" si="287"/>
        <v>2987000.0000000042</v>
      </c>
      <c r="J1155" s="906">
        <f t="shared" si="288"/>
        <v>30000</v>
      </c>
      <c r="K1155" s="906">
        <f t="shared" si="289"/>
        <v>0</v>
      </c>
      <c r="L1155" s="906">
        <f t="shared" si="290"/>
        <v>3017000.0000000042</v>
      </c>
    </row>
    <row r="1156" spans="1:12" x14ac:dyDescent="0.45">
      <c r="A1156" s="903"/>
      <c r="B1156" s="903"/>
      <c r="C1156" s="902" t="s">
        <v>321</v>
      </c>
      <c r="D1156" s="906">
        <v>1</v>
      </c>
      <c r="E1156" s="906">
        <v>2998646.25</v>
      </c>
      <c r="F1156" s="906">
        <v>30000</v>
      </c>
      <c r="G1156" s="906"/>
      <c r="H1156" s="906">
        <f t="shared" si="286"/>
        <v>3028646.25</v>
      </c>
      <c r="I1156" s="906">
        <f t="shared" si="287"/>
        <v>2998646.25</v>
      </c>
      <c r="J1156" s="906">
        <f t="shared" si="288"/>
        <v>30000</v>
      </c>
      <c r="K1156" s="906">
        <f t="shared" si="289"/>
        <v>0</v>
      </c>
      <c r="L1156" s="906">
        <f t="shared" si="290"/>
        <v>3028646.25</v>
      </c>
    </row>
    <row r="1157" spans="1:12" x14ac:dyDescent="0.45">
      <c r="A1157" s="903"/>
      <c r="B1157" s="903"/>
      <c r="C1157" s="902" t="s">
        <v>307</v>
      </c>
      <c r="D1157" s="906">
        <v>1</v>
      </c>
      <c r="E1157" s="906">
        <v>3206882.4999999963</v>
      </c>
      <c r="F1157" s="906">
        <v>30000</v>
      </c>
      <c r="G1157" s="906"/>
      <c r="H1157" s="906">
        <f t="shared" si="286"/>
        <v>3236882.4999999963</v>
      </c>
      <c r="I1157" s="906">
        <f t="shared" si="287"/>
        <v>3206882.4999999963</v>
      </c>
      <c r="J1157" s="906">
        <f t="shared" si="288"/>
        <v>30000</v>
      </c>
      <c r="K1157" s="906">
        <f t="shared" si="289"/>
        <v>0</v>
      </c>
      <c r="L1157" s="906">
        <f t="shared" si="290"/>
        <v>3236882.4999999963</v>
      </c>
    </row>
    <row r="1158" spans="1:12" x14ac:dyDescent="0.45">
      <c r="A1158" s="903"/>
      <c r="B1158" s="903"/>
      <c r="C1158" s="902" t="s">
        <v>193</v>
      </c>
      <c r="D1158" s="906">
        <v>1</v>
      </c>
      <c r="E1158" s="906">
        <v>3311001.2499999963</v>
      </c>
      <c r="F1158" s="906">
        <v>30000</v>
      </c>
      <c r="G1158" s="906"/>
      <c r="H1158" s="906">
        <f t="shared" si="286"/>
        <v>3341001.2499999963</v>
      </c>
      <c r="I1158" s="906">
        <f t="shared" si="287"/>
        <v>3311001.2499999963</v>
      </c>
      <c r="J1158" s="906">
        <f t="shared" si="288"/>
        <v>30000</v>
      </c>
      <c r="K1158" s="906">
        <f t="shared" si="289"/>
        <v>0</v>
      </c>
      <c r="L1158" s="906">
        <f t="shared" si="290"/>
        <v>3341001.2499999963</v>
      </c>
    </row>
    <row r="1159" spans="1:12" x14ac:dyDescent="0.45">
      <c r="A1159" s="903"/>
      <c r="B1159" s="903"/>
      <c r="C1159" s="902" t="s">
        <v>347</v>
      </c>
      <c r="D1159" s="906">
        <v>2</v>
      </c>
      <c r="E1159" s="906">
        <v>3616821.2499999963</v>
      </c>
      <c r="F1159" s="906">
        <v>30000</v>
      </c>
      <c r="G1159" s="906"/>
      <c r="H1159" s="906">
        <f t="shared" si="286"/>
        <v>3646821.2499999963</v>
      </c>
      <c r="I1159" s="906">
        <f t="shared" si="287"/>
        <v>7233642.4999999925</v>
      </c>
      <c r="J1159" s="906">
        <f t="shared" si="288"/>
        <v>60000</v>
      </c>
      <c r="K1159" s="906">
        <f t="shared" si="289"/>
        <v>0</v>
      </c>
      <c r="L1159" s="906">
        <f t="shared" si="290"/>
        <v>7293642.4999999925</v>
      </c>
    </row>
    <row r="1160" spans="1:12" x14ac:dyDescent="0.45">
      <c r="A1160" s="903"/>
      <c r="B1160" s="903"/>
      <c r="C1160" s="902" t="s">
        <v>198</v>
      </c>
      <c r="D1160" s="906">
        <v>1</v>
      </c>
      <c r="E1160" s="906">
        <v>3867086.25</v>
      </c>
      <c r="F1160" s="906">
        <v>30000</v>
      </c>
      <c r="G1160" s="906"/>
      <c r="H1160" s="906">
        <f t="shared" si="286"/>
        <v>3897086.25</v>
      </c>
      <c r="I1160" s="906">
        <f t="shared" si="287"/>
        <v>3867086.25</v>
      </c>
      <c r="J1160" s="906">
        <f t="shared" si="288"/>
        <v>30000</v>
      </c>
      <c r="K1160" s="906">
        <f t="shared" si="289"/>
        <v>0</v>
      </c>
      <c r="L1160" s="906">
        <f t="shared" si="290"/>
        <v>3897086.25</v>
      </c>
    </row>
    <row r="1161" spans="1:12" x14ac:dyDescent="0.45">
      <c r="A1161" s="903"/>
      <c r="B1161" s="903"/>
      <c r="C1161" s="902" t="s">
        <v>309</v>
      </c>
      <c r="D1161" s="906">
        <v>1</v>
      </c>
      <c r="E1161" s="906">
        <v>7042594.5</v>
      </c>
      <c r="F1161" s="906">
        <v>30000</v>
      </c>
      <c r="G1161" s="906"/>
      <c r="H1161" s="906">
        <f t="shared" si="286"/>
        <v>7072594.5</v>
      </c>
      <c r="I1161" s="906">
        <f t="shared" si="287"/>
        <v>7042594.5</v>
      </c>
      <c r="J1161" s="906">
        <f t="shared" si="288"/>
        <v>30000</v>
      </c>
      <c r="K1161" s="906">
        <f t="shared" si="289"/>
        <v>0</v>
      </c>
      <c r="L1161" s="906">
        <f t="shared" si="290"/>
        <v>7072594.5</v>
      </c>
    </row>
    <row r="1162" spans="1:12" x14ac:dyDescent="0.45">
      <c r="A1162" s="903"/>
      <c r="B1162" s="903"/>
      <c r="C1162" s="902" t="s">
        <v>200</v>
      </c>
      <c r="D1162" s="906">
        <v>2</v>
      </c>
      <c r="E1162" s="906">
        <v>7530664.0500000007</v>
      </c>
      <c r="F1162" s="906">
        <v>30000</v>
      </c>
      <c r="G1162" s="906"/>
      <c r="H1162" s="906">
        <f t="shared" si="286"/>
        <v>7560664.0500000007</v>
      </c>
      <c r="I1162" s="906">
        <f t="shared" si="287"/>
        <v>15061328.100000001</v>
      </c>
      <c r="J1162" s="906">
        <f t="shared" si="288"/>
        <v>60000</v>
      </c>
      <c r="K1162" s="906">
        <f t="shared" si="289"/>
        <v>0</v>
      </c>
      <c r="L1162" s="906">
        <f t="shared" si="290"/>
        <v>15121328.100000001</v>
      </c>
    </row>
    <row r="1163" spans="1:12" x14ac:dyDescent="0.45">
      <c r="A1163" s="922"/>
      <c r="B1163" s="923" t="s">
        <v>201</v>
      </c>
      <c r="C1163" s="924" t="s">
        <v>202</v>
      </c>
      <c r="D1163" s="925">
        <f>SUM(D1125:D1162)</f>
        <v>69</v>
      </c>
      <c r="E1163" s="925">
        <f>SUM(E1125:E1162)</f>
        <v>88609056.050000012</v>
      </c>
      <c r="F1163" s="925">
        <f>SUM(F1125:F1162)</f>
        <v>1140000</v>
      </c>
      <c r="G1163" s="925"/>
      <c r="H1163" s="925">
        <f>SUM(H1125:H1162)</f>
        <v>89749056.050000012</v>
      </c>
      <c r="I1163" s="925">
        <f>SUM(I1125:I1162)</f>
        <v>147094745.0999999</v>
      </c>
      <c r="J1163" s="925">
        <f>SUM(J1125:J1162)</f>
        <v>2070000</v>
      </c>
      <c r="K1163" s="925">
        <f>SUM(K1125:K1162)</f>
        <v>0</v>
      </c>
      <c r="L1163" s="925">
        <f>SUM(L1125:L1162)</f>
        <v>149164745.0999999</v>
      </c>
    </row>
    <row r="1164" spans="1:12" x14ac:dyDescent="0.45">
      <c r="A1164" s="903"/>
      <c r="B1164" s="903"/>
      <c r="C1164" s="903"/>
      <c r="D1164" s="906"/>
      <c r="E1164" s="906"/>
      <c r="F1164" s="906"/>
      <c r="G1164" s="906"/>
      <c r="H1164" s="906"/>
      <c r="I1164" s="906"/>
      <c r="J1164" s="906"/>
      <c r="K1164" s="906"/>
      <c r="L1164" s="906"/>
    </row>
    <row r="1165" spans="1:12" x14ac:dyDescent="0.45">
      <c r="A1165" s="903"/>
      <c r="B1165" s="903" t="s">
        <v>370</v>
      </c>
      <c r="C1165" s="590" t="s">
        <v>371</v>
      </c>
      <c r="D1165" s="591">
        <v>1</v>
      </c>
      <c r="E1165" s="591">
        <v>3026267.4</v>
      </c>
      <c r="F1165" s="591"/>
      <c r="G1165" s="591">
        <v>9998803.1199999992</v>
      </c>
      <c r="H1165" s="926">
        <f>SUM(E1165:G1165)</f>
        <v>13025070.52</v>
      </c>
      <c r="I1165" s="926">
        <f t="shared" ref="I1165:I1230" si="291">D1165*E1165</f>
        <v>3026267.4</v>
      </c>
      <c r="J1165" s="926">
        <f t="shared" ref="J1165:J1186" si="292">D1165*F1165</f>
        <v>0</v>
      </c>
      <c r="K1165" s="926">
        <f t="shared" ref="K1165:K1228" si="293">D1165*G1165</f>
        <v>9998803.1199999992</v>
      </c>
      <c r="L1165" s="926">
        <f t="shared" ref="L1165:L1185" si="294">D1165*H1165</f>
        <v>13025070.52</v>
      </c>
    </row>
    <row r="1166" spans="1:12" ht="55.5" x14ac:dyDescent="0.45">
      <c r="A1166" s="903"/>
      <c r="B1166" s="903" t="s">
        <v>311</v>
      </c>
      <c r="C1166" s="590" t="s">
        <v>312</v>
      </c>
      <c r="D1166" s="591">
        <v>28</v>
      </c>
      <c r="E1166" s="591">
        <v>3026267.4</v>
      </c>
      <c r="F1166" s="591"/>
      <c r="G1166" s="591">
        <v>9787732.5999999996</v>
      </c>
      <c r="H1166" s="926">
        <f>SUM(E1166:G1166)</f>
        <v>12814000</v>
      </c>
      <c r="I1166" s="926">
        <f t="shared" si="291"/>
        <v>84735487.200000003</v>
      </c>
      <c r="J1166" s="926">
        <f t="shared" si="292"/>
        <v>0</v>
      </c>
      <c r="K1166" s="926">
        <f>D1166*G1166</f>
        <v>274056512.80000001</v>
      </c>
      <c r="L1166" s="926">
        <f>D1166*H1166</f>
        <v>358792000</v>
      </c>
    </row>
    <row r="1167" spans="1:12" x14ac:dyDescent="0.45">
      <c r="A1167" s="903"/>
      <c r="B1167" s="903"/>
      <c r="C1167" s="927" t="s">
        <v>203</v>
      </c>
      <c r="D1167" s="926">
        <v>3</v>
      </c>
      <c r="E1167" s="591">
        <v>1247870.04</v>
      </c>
      <c r="F1167" s="926">
        <v>374361</v>
      </c>
      <c r="G1167" s="926">
        <v>10640338.32</v>
      </c>
      <c r="H1167" s="926">
        <f>SUM(E1167:G1167)</f>
        <v>12262569.359999999</v>
      </c>
      <c r="I1167" s="926">
        <f t="shared" si="291"/>
        <v>3743610.12</v>
      </c>
      <c r="J1167" s="926">
        <f t="shared" si="292"/>
        <v>1123083</v>
      </c>
      <c r="K1167" s="926">
        <f t="shared" si="293"/>
        <v>31921014.960000001</v>
      </c>
      <c r="L1167" s="926">
        <f t="shared" si="294"/>
        <v>36787708.079999998</v>
      </c>
    </row>
    <row r="1168" spans="1:12" x14ac:dyDescent="0.45">
      <c r="A1168" s="903"/>
      <c r="B1168" s="903"/>
      <c r="C1168" s="927" t="s">
        <v>1459</v>
      </c>
      <c r="D1168" s="926">
        <v>1</v>
      </c>
      <c r="E1168" s="591">
        <v>3266825.04</v>
      </c>
      <c r="F1168" s="926"/>
      <c r="G1168" s="928">
        <v>9549174.9600000009</v>
      </c>
      <c r="H1168" s="926">
        <f t="shared" ref="H1168:H1231" si="295">SUM(E1168:G1168)</f>
        <v>12816000</v>
      </c>
      <c r="I1168" s="926">
        <f t="shared" si="291"/>
        <v>3266825.04</v>
      </c>
      <c r="J1168" s="926">
        <f t="shared" si="292"/>
        <v>0</v>
      </c>
      <c r="K1168" s="926">
        <f t="shared" si="293"/>
        <v>9549174.9600000009</v>
      </c>
      <c r="L1168" s="926">
        <f t="shared" si="294"/>
        <v>12816000</v>
      </c>
    </row>
    <row r="1169" spans="1:12" x14ac:dyDescent="0.45">
      <c r="A1169" s="903"/>
      <c r="B1169" s="903"/>
      <c r="C1169" s="927" t="s">
        <v>1472</v>
      </c>
      <c r="D1169" s="926">
        <v>1</v>
      </c>
      <c r="E1169" s="592">
        <v>2777225.04</v>
      </c>
      <c r="F1169" s="926"/>
      <c r="G1169" s="926">
        <v>6775950.5999999996</v>
      </c>
      <c r="H1169" s="926">
        <f t="shared" si="295"/>
        <v>9553175.6400000006</v>
      </c>
      <c r="I1169" s="926">
        <v>2777225</v>
      </c>
      <c r="J1169" s="926">
        <f t="shared" si="292"/>
        <v>0</v>
      </c>
      <c r="K1169" s="926">
        <f t="shared" si="293"/>
        <v>6775950.5999999996</v>
      </c>
      <c r="L1169" s="926">
        <f t="shared" si="294"/>
        <v>9553175.6400000006</v>
      </c>
    </row>
    <row r="1170" spans="1:12" x14ac:dyDescent="0.45">
      <c r="A1170" s="903"/>
      <c r="B1170" s="903"/>
      <c r="C1170" s="927" t="s">
        <v>1489</v>
      </c>
      <c r="D1170" s="926">
        <v>1</v>
      </c>
      <c r="E1170" s="926">
        <v>3026267.4</v>
      </c>
      <c r="F1170" s="926"/>
      <c r="G1170" s="926">
        <v>9789732.5999999996</v>
      </c>
      <c r="H1170" s="926">
        <f t="shared" si="295"/>
        <v>12816000</v>
      </c>
      <c r="I1170" s="926">
        <f t="shared" si="291"/>
        <v>3026267.4</v>
      </c>
      <c r="J1170" s="926">
        <f t="shared" si="292"/>
        <v>0</v>
      </c>
      <c r="K1170" s="926">
        <f t="shared" si="293"/>
        <v>9789732.5999999996</v>
      </c>
      <c r="L1170" s="926">
        <f t="shared" si="294"/>
        <v>12816000</v>
      </c>
    </row>
    <row r="1171" spans="1:12" ht="92.5" x14ac:dyDescent="0.45">
      <c r="A1171" s="903"/>
      <c r="B1171" s="905"/>
      <c r="C1171" s="929" t="s">
        <v>1490</v>
      </c>
      <c r="D1171" s="926">
        <v>1</v>
      </c>
      <c r="E1171" s="926">
        <v>2350363.7999999998</v>
      </c>
      <c r="F1171" s="926"/>
      <c r="G1171" s="593">
        <v>5108415.84</v>
      </c>
      <c r="H1171" s="926">
        <f t="shared" si="295"/>
        <v>7458779.6399999997</v>
      </c>
      <c r="I1171" s="926">
        <f t="shared" si="291"/>
        <v>2350363.7999999998</v>
      </c>
      <c r="J1171" s="926">
        <f t="shared" si="292"/>
        <v>0</v>
      </c>
      <c r="K1171" s="926">
        <f t="shared" si="293"/>
        <v>5108415.84</v>
      </c>
      <c r="L1171" s="926">
        <f t="shared" si="294"/>
        <v>7458779.6399999997</v>
      </c>
    </row>
    <row r="1172" spans="1:12" x14ac:dyDescent="0.45">
      <c r="A1172" s="903"/>
      <c r="B1172" s="903"/>
      <c r="C1172" s="927" t="s">
        <v>1491</v>
      </c>
      <c r="D1172" s="926">
        <v>1</v>
      </c>
      <c r="E1172" s="926">
        <v>2777225.04</v>
      </c>
      <c r="F1172" s="926"/>
      <c r="G1172" s="926">
        <v>6775950.5999999996</v>
      </c>
      <c r="H1172" s="926">
        <f t="shared" si="295"/>
        <v>9553175.6400000006</v>
      </c>
      <c r="I1172" s="926">
        <f t="shared" si="291"/>
        <v>2777225.04</v>
      </c>
      <c r="J1172" s="926">
        <f t="shared" si="292"/>
        <v>0</v>
      </c>
      <c r="K1172" s="926">
        <f t="shared" si="293"/>
        <v>6775950.5999999996</v>
      </c>
      <c r="L1172" s="926">
        <f t="shared" si="294"/>
        <v>9553175.6400000006</v>
      </c>
    </row>
    <row r="1173" spans="1:12" x14ac:dyDescent="0.45">
      <c r="A1173" s="903"/>
      <c r="B1173" s="903"/>
      <c r="C1173" s="927" t="s">
        <v>1492</v>
      </c>
      <c r="D1173" s="926">
        <v>1</v>
      </c>
      <c r="E1173" s="926">
        <v>2350363.7999999998</v>
      </c>
      <c r="F1173" s="926"/>
      <c r="G1173" s="926">
        <v>5108415.84</v>
      </c>
      <c r="H1173" s="926">
        <f t="shared" si="295"/>
        <v>7458779.6399999997</v>
      </c>
      <c r="I1173" s="926">
        <f t="shared" si="291"/>
        <v>2350363.7999999998</v>
      </c>
      <c r="J1173" s="926">
        <f t="shared" si="292"/>
        <v>0</v>
      </c>
      <c r="K1173" s="926">
        <f t="shared" si="293"/>
        <v>5108415.84</v>
      </c>
      <c r="L1173" s="926">
        <f t="shared" si="294"/>
        <v>7458779.6399999997</v>
      </c>
    </row>
    <row r="1174" spans="1:12" x14ac:dyDescent="0.45">
      <c r="A1174" s="903"/>
      <c r="B1174" s="903"/>
      <c r="C1174" s="927" t="s">
        <v>1493</v>
      </c>
      <c r="D1174" s="926">
        <v>46</v>
      </c>
      <c r="E1174" s="926">
        <v>2350363.7999999998</v>
      </c>
      <c r="F1174" s="926"/>
      <c r="G1174" s="926">
        <v>5108415.84</v>
      </c>
      <c r="H1174" s="926">
        <f t="shared" si="295"/>
        <v>7458779.6399999997</v>
      </c>
      <c r="I1174" s="926">
        <f t="shared" si="291"/>
        <v>108116734.8</v>
      </c>
      <c r="J1174" s="926">
        <f t="shared" si="292"/>
        <v>0</v>
      </c>
      <c r="K1174" s="926">
        <f t="shared" si="293"/>
        <v>234987128.63999999</v>
      </c>
      <c r="L1174" s="926">
        <f t="shared" si="294"/>
        <v>343103863.44</v>
      </c>
    </row>
    <row r="1175" spans="1:12" x14ac:dyDescent="0.45">
      <c r="A1175" s="903"/>
      <c r="B1175" s="903"/>
      <c r="C1175" s="927" t="s">
        <v>1494</v>
      </c>
      <c r="D1175" s="926">
        <v>172</v>
      </c>
      <c r="E1175" s="926">
        <v>2350363.7999999998</v>
      </c>
      <c r="F1175" s="926"/>
      <c r="G1175" s="926">
        <v>5108414.5999999996</v>
      </c>
      <c r="H1175" s="926">
        <f t="shared" si="295"/>
        <v>7458778.3999999994</v>
      </c>
      <c r="I1175" s="926">
        <f t="shared" si="291"/>
        <v>404262573.59999996</v>
      </c>
      <c r="J1175" s="926">
        <f t="shared" si="292"/>
        <v>0</v>
      </c>
      <c r="K1175" s="926">
        <f t="shared" si="293"/>
        <v>878647311.19999993</v>
      </c>
      <c r="L1175" s="926">
        <f t="shared" si="294"/>
        <v>1282909884.8</v>
      </c>
    </row>
    <row r="1176" spans="1:12" x14ac:dyDescent="0.45">
      <c r="A1176" s="903"/>
      <c r="B1176" s="903"/>
      <c r="C1176" s="927" t="s">
        <v>1495</v>
      </c>
      <c r="D1176" s="926">
        <v>4</v>
      </c>
      <c r="E1176" s="926">
        <v>2350363.7999999998</v>
      </c>
      <c r="F1176" s="926"/>
      <c r="G1176" s="926">
        <v>5108415.84</v>
      </c>
      <c r="H1176" s="926">
        <f t="shared" si="295"/>
        <v>7458779.6399999997</v>
      </c>
      <c r="I1176" s="926">
        <f t="shared" si="291"/>
        <v>9401455.1999999993</v>
      </c>
      <c r="J1176" s="926">
        <f t="shared" si="292"/>
        <v>0</v>
      </c>
      <c r="K1176" s="926">
        <f t="shared" si="293"/>
        <v>20433663.359999999</v>
      </c>
      <c r="L1176" s="926">
        <f t="shared" si="294"/>
        <v>29835118.559999999</v>
      </c>
    </row>
    <row r="1177" spans="1:12" x14ac:dyDescent="0.45">
      <c r="A1177" s="903"/>
      <c r="B1177" s="903"/>
      <c r="C1177" s="927" t="s">
        <v>1496</v>
      </c>
      <c r="D1177" s="926">
        <v>248</v>
      </c>
      <c r="E1177" s="926">
        <v>1015296.12</v>
      </c>
      <c r="F1177" s="926"/>
      <c r="G1177" s="926">
        <v>3026058.24</v>
      </c>
      <c r="H1177" s="926">
        <f t="shared" si="295"/>
        <v>4041354.3600000003</v>
      </c>
      <c r="I1177" s="926">
        <f t="shared" si="291"/>
        <v>251793437.75999999</v>
      </c>
      <c r="J1177" s="926">
        <f t="shared" si="292"/>
        <v>0</v>
      </c>
      <c r="K1177" s="926">
        <f t="shared" si="293"/>
        <v>750462443.5200001</v>
      </c>
      <c r="L1177" s="926">
        <f t="shared" si="294"/>
        <v>1002255881.2800001</v>
      </c>
    </row>
    <row r="1178" spans="1:12" x14ac:dyDescent="0.45">
      <c r="A1178" s="903"/>
      <c r="B1178" s="903"/>
      <c r="C1178" s="927" t="s">
        <v>1497</v>
      </c>
      <c r="D1178" s="926">
        <v>1</v>
      </c>
      <c r="E1178" s="926">
        <v>1015296.12</v>
      </c>
      <c r="F1178" s="926"/>
      <c r="G1178" s="926">
        <v>3026058.24</v>
      </c>
      <c r="H1178" s="926">
        <f t="shared" si="295"/>
        <v>4041354.3600000003</v>
      </c>
      <c r="I1178" s="926">
        <f>D1178*E1178</f>
        <v>1015296.12</v>
      </c>
      <c r="J1178" s="926">
        <f t="shared" si="292"/>
        <v>0</v>
      </c>
      <c r="K1178" s="926">
        <f t="shared" si="293"/>
        <v>3026058.24</v>
      </c>
      <c r="L1178" s="926">
        <f t="shared" si="294"/>
        <v>4041354.3600000003</v>
      </c>
    </row>
    <row r="1179" spans="1:12" x14ac:dyDescent="0.45">
      <c r="A1179" s="903"/>
      <c r="B1179" s="903"/>
      <c r="C1179" s="927" t="s">
        <v>1498</v>
      </c>
      <c r="D1179" s="926">
        <v>1</v>
      </c>
      <c r="E1179" s="926">
        <v>2350363.7999999998</v>
      </c>
      <c r="F1179" s="926"/>
      <c r="G1179" s="926">
        <v>5108415.84</v>
      </c>
      <c r="H1179" s="926">
        <f t="shared" si="295"/>
        <v>7458779.6399999997</v>
      </c>
      <c r="I1179" s="926">
        <f t="shared" si="291"/>
        <v>2350363.7999999998</v>
      </c>
      <c r="J1179" s="926">
        <f>D1179*F1179</f>
        <v>0</v>
      </c>
      <c r="K1179" s="926">
        <f t="shared" si="293"/>
        <v>5108415.84</v>
      </c>
      <c r="L1179" s="926">
        <f t="shared" si="294"/>
        <v>7458779.6399999997</v>
      </c>
    </row>
    <row r="1180" spans="1:12" x14ac:dyDescent="0.45">
      <c r="A1180" s="903"/>
      <c r="B1180" s="903"/>
      <c r="C1180" s="927" t="s">
        <v>1499</v>
      </c>
      <c r="D1180" s="926">
        <v>1</v>
      </c>
      <c r="E1180" s="926">
        <v>2350363.7999999998</v>
      </c>
      <c r="F1180" s="926"/>
      <c r="G1180" s="926">
        <v>5108415.84</v>
      </c>
      <c r="H1180" s="926">
        <f t="shared" si="295"/>
        <v>7458779.6399999997</v>
      </c>
      <c r="I1180" s="926">
        <f t="shared" si="291"/>
        <v>2350363.7999999998</v>
      </c>
      <c r="J1180" s="926">
        <f>D1180*F1180</f>
        <v>0</v>
      </c>
      <c r="K1180" s="926">
        <f t="shared" si="293"/>
        <v>5108415.84</v>
      </c>
      <c r="L1180" s="926">
        <f t="shared" si="294"/>
        <v>7458779.6399999997</v>
      </c>
    </row>
    <row r="1181" spans="1:12" x14ac:dyDescent="0.45">
      <c r="A1181" s="903"/>
      <c r="B1181" s="903"/>
      <c r="C1181" s="927" t="s">
        <v>1500</v>
      </c>
      <c r="D1181" s="926">
        <v>7</v>
      </c>
      <c r="E1181" s="926">
        <v>1015296.12</v>
      </c>
      <c r="F1181" s="926"/>
      <c r="G1181" s="926">
        <v>3026058.24</v>
      </c>
      <c r="H1181" s="926">
        <f t="shared" si="295"/>
        <v>4041354.3600000003</v>
      </c>
      <c r="I1181" s="926">
        <f>D1181*E1181</f>
        <v>7107072.8399999999</v>
      </c>
      <c r="J1181" s="926">
        <f>D1180*F1180</f>
        <v>0</v>
      </c>
      <c r="K1181" s="926">
        <f t="shared" si="293"/>
        <v>21182407.68</v>
      </c>
      <c r="L1181" s="926">
        <f t="shared" si="294"/>
        <v>28289480.520000003</v>
      </c>
    </row>
    <row r="1182" spans="1:12" x14ac:dyDescent="0.45">
      <c r="A1182" s="903"/>
      <c r="B1182" s="903"/>
      <c r="C1182" s="927" t="s">
        <v>1501</v>
      </c>
      <c r="D1182" s="926">
        <v>2</v>
      </c>
      <c r="E1182" s="926">
        <v>904813.2</v>
      </c>
      <c r="F1182" s="926"/>
      <c r="G1182" s="926">
        <v>1450441.8</v>
      </c>
      <c r="H1182" s="926">
        <f t="shared" si="295"/>
        <v>2355255</v>
      </c>
      <c r="I1182" s="926">
        <f t="shared" si="291"/>
        <v>1809626.4</v>
      </c>
      <c r="J1182" s="926">
        <f t="shared" ref="J1182:J1231" si="296">D1181*F1181</f>
        <v>0</v>
      </c>
      <c r="K1182" s="926">
        <f t="shared" si="293"/>
        <v>2900883.6</v>
      </c>
      <c r="L1182" s="926">
        <f t="shared" si="294"/>
        <v>4710510</v>
      </c>
    </row>
    <row r="1183" spans="1:12" x14ac:dyDescent="0.45">
      <c r="A1183" s="903"/>
      <c r="B1183" s="903"/>
      <c r="C1183" s="927" t="s">
        <v>1502</v>
      </c>
      <c r="D1183" s="926">
        <v>34</v>
      </c>
      <c r="E1183" s="926">
        <v>904813.2</v>
      </c>
      <c r="F1183" s="926"/>
      <c r="G1183" s="926">
        <v>1450441.8</v>
      </c>
      <c r="H1183" s="926">
        <f t="shared" si="295"/>
        <v>2355255</v>
      </c>
      <c r="I1183" s="926">
        <f t="shared" si="291"/>
        <v>30763648.799999997</v>
      </c>
      <c r="J1183" s="926">
        <f t="shared" si="296"/>
        <v>0</v>
      </c>
      <c r="K1183" s="926">
        <f t="shared" si="293"/>
        <v>49315021.200000003</v>
      </c>
      <c r="L1183" s="926">
        <f t="shared" si="294"/>
        <v>80078670</v>
      </c>
    </row>
    <row r="1184" spans="1:12" x14ac:dyDescent="0.45">
      <c r="A1184" s="903"/>
      <c r="B1184" s="903"/>
      <c r="C1184" s="927" t="s">
        <v>1503</v>
      </c>
      <c r="D1184" s="926">
        <v>1</v>
      </c>
      <c r="E1184" s="926">
        <v>2350363.7999999998</v>
      </c>
      <c r="F1184" s="926"/>
      <c r="G1184" s="926">
        <v>5108415.84</v>
      </c>
      <c r="H1184" s="926">
        <f t="shared" si="295"/>
        <v>7458779.6399999997</v>
      </c>
      <c r="I1184" s="926">
        <f>D1184*E1184</f>
        <v>2350363.7999999998</v>
      </c>
      <c r="J1184" s="926">
        <f t="shared" si="296"/>
        <v>0</v>
      </c>
      <c r="K1184" s="926">
        <f t="shared" si="293"/>
        <v>5108415.84</v>
      </c>
      <c r="L1184" s="926">
        <f t="shared" si="294"/>
        <v>7458779.6399999997</v>
      </c>
    </row>
    <row r="1185" spans="1:12" x14ac:dyDescent="0.45">
      <c r="A1185" s="903"/>
      <c r="B1185" s="903"/>
      <c r="C1185" s="927" t="s">
        <v>1504</v>
      </c>
      <c r="D1185" s="926">
        <v>1193</v>
      </c>
      <c r="E1185" s="926">
        <v>1015296.12</v>
      </c>
      <c r="F1185" s="926"/>
      <c r="G1185" s="926">
        <v>3026058.24</v>
      </c>
      <c r="H1185" s="926">
        <f t="shared" si="295"/>
        <v>4041354.3600000003</v>
      </c>
      <c r="I1185" s="926">
        <f t="shared" si="291"/>
        <v>1211248271.1600001</v>
      </c>
      <c r="J1185" s="926">
        <f t="shared" si="296"/>
        <v>0</v>
      </c>
      <c r="K1185" s="926">
        <f t="shared" si="293"/>
        <v>3610087480.3200002</v>
      </c>
      <c r="L1185" s="926">
        <f t="shared" si="294"/>
        <v>4821335751.4800005</v>
      </c>
    </row>
    <row r="1186" spans="1:12" x14ac:dyDescent="0.45">
      <c r="A1186" s="903"/>
      <c r="B1186" s="903"/>
      <c r="C1186" s="927" t="s">
        <v>1505</v>
      </c>
      <c r="D1186" s="926">
        <v>22</v>
      </c>
      <c r="E1186" s="926">
        <v>1015296.12</v>
      </c>
      <c r="F1186" s="926"/>
      <c r="G1186" s="926">
        <v>3026058.24</v>
      </c>
      <c r="H1186" s="926">
        <f t="shared" si="295"/>
        <v>4041354.3600000003</v>
      </c>
      <c r="I1186" s="926">
        <f t="shared" si="291"/>
        <v>22336514.640000001</v>
      </c>
      <c r="J1186" s="926">
        <f t="shared" si="292"/>
        <v>0</v>
      </c>
      <c r="K1186" s="926">
        <f t="shared" si="293"/>
        <v>66573281.280000001</v>
      </c>
      <c r="L1186" s="926">
        <f>D1186*H1186</f>
        <v>88909795.920000002</v>
      </c>
    </row>
    <row r="1187" spans="1:12" x14ac:dyDescent="0.45">
      <c r="A1187" s="903"/>
      <c r="B1187" s="903"/>
      <c r="C1187" s="927" t="s">
        <v>1506</v>
      </c>
      <c r="D1187" s="926">
        <v>1889</v>
      </c>
      <c r="E1187" s="926">
        <v>904813.2</v>
      </c>
      <c r="F1187" s="926"/>
      <c r="G1187" s="926">
        <v>1450441.8</v>
      </c>
      <c r="H1187" s="926">
        <f t="shared" si="295"/>
        <v>2355255</v>
      </c>
      <c r="I1187" s="926">
        <f t="shared" si="291"/>
        <v>1709192134.8</v>
      </c>
      <c r="J1187" s="926">
        <f t="shared" si="296"/>
        <v>0</v>
      </c>
      <c r="K1187" s="926">
        <f t="shared" si="293"/>
        <v>2739884560.2000003</v>
      </c>
      <c r="L1187" s="926">
        <f t="shared" ref="L1187:L1231" si="297">D1187*H1187</f>
        <v>4449076695</v>
      </c>
    </row>
    <row r="1188" spans="1:12" x14ac:dyDescent="0.45">
      <c r="A1188" s="903"/>
      <c r="B1188" s="903"/>
      <c r="C1188" s="927" t="s">
        <v>1507</v>
      </c>
      <c r="D1188" s="926">
        <v>27</v>
      </c>
      <c r="E1188" s="926">
        <v>904813.2</v>
      </c>
      <c r="F1188" s="926"/>
      <c r="G1188" s="926">
        <v>1450441.8</v>
      </c>
      <c r="H1188" s="926">
        <f t="shared" si="295"/>
        <v>2355255</v>
      </c>
      <c r="I1188" s="926">
        <f t="shared" si="291"/>
        <v>24429956.399999999</v>
      </c>
      <c r="J1188" s="926">
        <f t="shared" si="296"/>
        <v>0</v>
      </c>
      <c r="K1188" s="926">
        <f t="shared" si="293"/>
        <v>39161928.600000001</v>
      </c>
      <c r="L1188" s="926">
        <f t="shared" si="297"/>
        <v>63591885</v>
      </c>
    </row>
    <row r="1189" spans="1:12" x14ac:dyDescent="0.45">
      <c r="A1189" s="903"/>
      <c r="B1189" s="903"/>
      <c r="C1189" s="927" t="s">
        <v>1508</v>
      </c>
      <c r="D1189" s="926">
        <v>126</v>
      </c>
      <c r="E1189" s="926"/>
      <c r="F1189" s="926"/>
      <c r="G1189" s="926">
        <v>1800000</v>
      </c>
      <c r="H1189" s="926">
        <f>SUM(E1189:G1189)</f>
        <v>1800000</v>
      </c>
      <c r="I1189" s="926">
        <f t="shared" si="291"/>
        <v>0</v>
      </c>
      <c r="J1189" s="926">
        <f t="shared" si="296"/>
        <v>0</v>
      </c>
      <c r="K1189" s="926">
        <f t="shared" si="293"/>
        <v>226800000</v>
      </c>
      <c r="L1189" s="926">
        <f t="shared" si="297"/>
        <v>226800000</v>
      </c>
    </row>
    <row r="1190" spans="1:12" x14ac:dyDescent="0.45">
      <c r="A1190" s="903"/>
      <c r="B1190" s="903"/>
      <c r="C1190" s="927" t="s">
        <v>1509</v>
      </c>
      <c r="D1190" s="926">
        <v>1</v>
      </c>
      <c r="E1190" s="926">
        <v>1015296.12</v>
      </c>
      <c r="F1190" s="926"/>
      <c r="G1190" s="926">
        <v>3026058.24</v>
      </c>
      <c r="H1190" s="926">
        <f t="shared" si="295"/>
        <v>4041354.3600000003</v>
      </c>
      <c r="I1190" s="926">
        <f t="shared" si="291"/>
        <v>1015296.12</v>
      </c>
      <c r="J1190" s="926">
        <f t="shared" si="296"/>
        <v>0</v>
      </c>
      <c r="K1190" s="926">
        <f t="shared" si="293"/>
        <v>3026058.24</v>
      </c>
      <c r="L1190" s="926">
        <f t="shared" si="297"/>
        <v>4041354.3600000003</v>
      </c>
    </row>
    <row r="1191" spans="1:12" x14ac:dyDescent="0.45">
      <c r="A1191" s="903"/>
      <c r="B1191" s="903"/>
      <c r="C1191" s="927" t="s">
        <v>1510</v>
      </c>
      <c r="D1191" s="926">
        <v>5</v>
      </c>
      <c r="E1191" s="926">
        <v>2777225.04</v>
      </c>
      <c r="F1191" s="926"/>
      <c r="G1191" s="926">
        <v>6775950.5999999996</v>
      </c>
      <c r="H1191" s="926">
        <f t="shared" si="295"/>
        <v>9553175.6400000006</v>
      </c>
      <c r="I1191" s="926">
        <f t="shared" si="291"/>
        <v>13886125.199999999</v>
      </c>
      <c r="J1191" s="926">
        <f t="shared" si="296"/>
        <v>0</v>
      </c>
      <c r="K1191" s="926">
        <f t="shared" si="293"/>
        <v>33879753</v>
      </c>
      <c r="L1191" s="926">
        <f t="shared" si="297"/>
        <v>47765878.200000003</v>
      </c>
    </row>
    <row r="1192" spans="1:12" x14ac:dyDescent="0.45">
      <c r="A1192" s="903"/>
      <c r="B1192" s="903"/>
      <c r="C1192" s="927" t="s">
        <v>1511</v>
      </c>
      <c r="D1192" s="926">
        <v>1</v>
      </c>
      <c r="E1192" s="926">
        <v>3026267.4</v>
      </c>
      <c r="F1192" s="926"/>
      <c r="G1192" s="926">
        <v>12409077.48</v>
      </c>
      <c r="H1192" s="926">
        <f t="shared" si="295"/>
        <v>15435344.880000001</v>
      </c>
      <c r="I1192" s="926">
        <f t="shared" si="291"/>
        <v>3026267.4</v>
      </c>
      <c r="J1192" s="926">
        <f t="shared" si="296"/>
        <v>0</v>
      </c>
      <c r="K1192" s="926">
        <f t="shared" si="293"/>
        <v>12409077.48</v>
      </c>
      <c r="L1192" s="926">
        <f t="shared" si="297"/>
        <v>15435344.880000001</v>
      </c>
    </row>
    <row r="1193" spans="1:12" x14ac:dyDescent="0.45">
      <c r="A1193" s="903"/>
      <c r="B1193" s="903"/>
      <c r="C1193" s="927" t="s">
        <v>1512</v>
      </c>
      <c r="D1193" s="926">
        <v>31</v>
      </c>
      <c r="E1193" s="926">
        <v>2777225.04</v>
      </c>
      <c r="F1193" s="926"/>
      <c r="G1193" s="926">
        <v>6775950.5999999996</v>
      </c>
      <c r="H1193" s="926">
        <f t="shared" si="295"/>
        <v>9553175.6400000006</v>
      </c>
      <c r="I1193" s="926">
        <f t="shared" si="291"/>
        <v>86093976.239999995</v>
      </c>
      <c r="J1193" s="926">
        <f t="shared" si="296"/>
        <v>0</v>
      </c>
      <c r="K1193" s="926">
        <f t="shared" si="293"/>
        <v>210054468.59999999</v>
      </c>
      <c r="L1193" s="926">
        <f t="shared" si="297"/>
        <v>296148444.84000003</v>
      </c>
    </row>
    <row r="1194" spans="1:12" x14ac:dyDescent="0.45">
      <c r="A1194" s="903"/>
      <c r="B1194" s="903"/>
      <c r="C1194" s="927" t="s">
        <v>1513</v>
      </c>
      <c r="D1194" s="926">
        <v>21</v>
      </c>
      <c r="E1194" s="926">
        <v>2350363.7999999998</v>
      </c>
      <c r="F1194" s="926"/>
      <c r="G1194" s="926">
        <v>5108415.84</v>
      </c>
      <c r="H1194" s="926">
        <f t="shared" si="295"/>
        <v>7458779.6399999997</v>
      </c>
      <c r="I1194" s="926">
        <f t="shared" si="291"/>
        <v>49357639.799999997</v>
      </c>
      <c r="J1194" s="926">
        <f t="shared" si="296"/>
        <v>0</v>
      </c>
      <c r="K1194" s="926">
        <f t="shared" si="293"/>
        <v>107276732.64</v>
      </c>
      <c r="L1194" s="926">
        <f t="shared" si="297"/>
        <v>156634372.44</v>
      </c>
    </row>
    <row r="1195" spans="1:12" x14ac:dyDescent="0.45">
      <c r="A1195" s="903"/>
      <c r="B1195" s="903"/>
      <c r="C1195" s="927" t="s">
        <v>1514</v>
      </c>
      <c r="D1195" s="926">
        <v>4</v>
      </c>
      <c r="E1195" s="926">
        <v>2350363.7999999998</v>
      </c>
      <c r="F1195" s="926"/>
      <c r="G1195" s="926">
        <v>5108415.84</v>
      </c>
      <c r="H1195" s="926">
        <f t="shared" si="295"/>
        <v>7458779.6399999997</v>
      </c>
      <c r="I1195" s="926">
        <f t="shared" si="291"/>
        <v>9401455.1999999993</v>
      </c>
      <c r="J1195" s="926">
        <f t="shared" si="296"/>
        <v>0</v>
      </c>
      <c r="K1195" s="926">
        <f t="shared" si="293"/>
        <v>20433663.359999999</v>
      </c>
      <c r="L1195" s="926">
        <f t="shared" si="297"/>
        <v>29835118.559999999</v>
      </c>
    </row>
    <row r="1196" spans="1:12" x14ac:dyDescent="0.45">
      <c r="A1196" s="903"/>
      <c r="B1196" s="903"/>
      <c r="C1196" s="927" t="s">
        <v>1515</v>
      </c>
      <c r="D1196" s="926">
        <v>5</v>
      </c>
      <c r="E1196" s="926">
        <v>2350363.7999999998</v>
      </c>
      <c r="F1196" s="926"/>
      <c r="G1196" s="926">
        <v>5108415.84</v>
      </c>
      <c r="H1196" s="926">
        <f t="shared" si="295"/>
        <v>7458779.6399999997</v>
      </c>
      <c r="I1196" s="926">
        <f t="shared" si="291"/>
        <v>11751819</v>
      </c>
      <c r="J1196" s="926">
        <f t="shared" si="296"/>
        <v>0</v>
      </c>
      <c r="K1196" s="926">
        <f t="shared" si="293"/>
        <v>25542079.199999999</v>
      </c>
      <c r="L1196" s="926">
        <f t="shared" si="297"/>
        <v>37293898.199999996</v>
      </c>
    </row>
    <row r="1197" spans="1:12" x14ac:dyDescent="0.45">
      <c r="A1197" s="903"/>
      <c r="B1197" s="903"/>
      <c r="C1197" s="927" t="s">
        <v>1516</v>
      </c>
      <c r="D1197" s="926">
        <v>9</v>
      </c>
      <c r="E1197" s="926">
        <v>2350363.7999999998</v>
      </c>
      <c r="F1197" s="926"/>
      <c r="G1197" s="926">
        <v>5108415.84</v>
      </c>
      <c r="H1197" s="926">
        <f t="shared" si="295"/>
        <v>7458779.6399999997</v>
      </c>
      <c r="I1197" s="926">
        <f t="shared" si="291"/>
        <v>21153274.199999999</v>
      </c>
      <c r="J1197" s="926">
        <f t="shared" si="296"/>
        <v>0</v>
      </c>
      <c r="K1197" s="926">
        <f t="shared" si="293"/>
        <v>45975742.560000002</v>
      </c>
      <c r="L1197" s="926">
        <f t="shared" si="297"/>
        <v>67129016.75999999</v>
      </c>
    </row>
    <row r="1198" spans="1:12" x14ac:dyDescent="0.45">
      <c r="A1198" s="903"/>
      <c r="B1198" s="903"/>
      <c r="C1198" s="927" t="s">
        <v>1517</v>
      </c>
      <c r="D1198" s="926">
        <v>1</v>
      </c>
      <c r="E1198" s="926">
        <v>2350363.7999999998</v>
      </c>
      <c r="F1198" s="926"/>
      <c r="G1198" s="926">
        <v>5108415.84</v>
      </c>
      <c r="H1198" s="926">
        <f t="shared" si="295"/>
        <v>7458779.6399999997</v>
      </c>
      <c r="I1198" s="926">
        <f t="shared" si="291"/>
        <v>2350363.7999999998</v>
      </c>
      <c r="J1198" s="926">
        <f t="shared" si="296"/>
        <v>0</v>
      </c>
      <c r="K1198" s="926">
        <f t="shared" si="293"/>
        <v>5108415.84</v>
      </c>
      <c r="L1198" s="926">
        <f t="shared" si="297"/>
        <v>7458779.6399999997</v>
      </c>
    </row>
    <row r="1199" spans="1:12" x14ac:dyDescent="0.45">
      <c r="A1199" s="903"/>
      <c r="B1199" s="903"/>
      <c r="C1199" s="927" t="s">
        <v>1518</v>
      </c>
      <c r="D1199" s="926">
        <v>5</v>
      </c>
      <c r="E1199" s="926">
        <v>2350363.7999999998</v>
      </c>
      <c r="F1199" s="926"/>
      <c r="G1199" s="926">
        <v>5108415.84</v>
      </c>
      <c r="H1199" s="926">
        <f t="shared" si="295"/>
        <v>7458779.6399999997</v>
      </c>
      <c r="I1199" s="926">
        <f t="shared" si="291"/>
        <v>11751819</v>
      </c>
      <c r="J1199" s="926">
        <f t="shared" si="296"/>
        <v>0</v>
      </c>
      <c r="K1199" s="926">
        <f t="shared" si="293"/>
        <v>25542079.199999999</v>
      </c>
      <c r="L1199" s="926">
        <f t="shared" si="297"/>
        <v>37293898.199999996</v>
      </c>
    </row>
    <row r="1200" spans="1:12" x14ac:dyDescent="0.45">
      <c r="A1200" s="903"/>
      <c r="B1200" s="903"/>
      <c r="C1200" s="927" t="s">
        <v>1519</v>
      </c>
      <c r="D1200" s="926">
        <v>8</v>
      </c>
      <c r="E1200" s="926">
        <v>2350363.7999999998</v>
      </c>
      <c r="F1200" s="926"/>
      <c r="G1200" s="926">
        <v>5108415.84</v>
      </c>
      <c r="H1200" s="926">
        <f t="shared" si="295"/>
        <v>7458779.6399999997</v>
      </c>
      <c r="I1200" s="926">
        <f t="shared" si="291"/>
        <v>18802910.399999999</v>
      </c>
      <c r="J1200" s="926">
        <f t="shared" si="296"/>
        <v>0</v>
      </c>
      <c r="K1200" s="926">
        <f t="shared" si="293"/>
        <v>40867326.719999999</v>
      </c>
      <c r="L1200" s="926">
        <f t="shared" si="297"/>
        <v>59670237.119999997</v>
      </c>
    </row>
    <row r="1201" spans="1:12" x14ac:dyDescent="0.45">
      <c r="A1201" s="903"/>
      <c r="B1201" s="903"/>
      <c r="C1201" s="927" t="s">
        <v>1520</v>
      </c>
      <c r="D1201" s="926">
        <v>32</v>
      </c>
      <c r="E1201" s="926">
        <v>2350363.7999999998</v>
      </c>
      <c r="F1201" s="926"/>
      <c r="G1201" s="926">
        <v>5108415.84</v>
      </c>
      <c r="H1201" s="926">
        <f t="shared" si="295"/>
        <v>7458779.6399999997</v>
      </c>
      <c r="I1201" s="926">
        <f t="shared" si="291"/>
        <v>75211641.599999994</v>
      </c>
      <c r="J1201" s="926">
        <f t="shared" si="296"/>
        <v>0</v>
      </c>
      <c r="K1201" s="926">
        <f t="shared" si="293"/>
        <v>163469306.88</v>
      </c>
      <c r="L1201" s="926">
        <f t="shared" si="297"/>
        <v>238680948.47999999</v>
      </c>
    </row>
    <row r="1202" spans="1:12" x14ac:dyDescent="0.45">
      <c r="A1202" s="903"/>
      <c r="B1202" s="903"/>
      <c r="C1202" s="927" t="s">
        <v>1521</v>
      </c>
      <c r="D1202" s="926">
        <v>465</v>
      </c>
      <c r="E1202" s="926">
        <v>1015296.12</v>
      </c>
      <c r="F1202" s="926"/>
      <c r="G1202" s="926">
        <v>3026058.24</v>
      </c>
      <c r="H1202" s="926">
        <f t="shared" si="295"/>
        <v>4041354.3600000003</v>
      </c>
      <c r="I1202" s="926">
        <f t="shared" si="291"/>
        <v>472112695.80000001</v>
      </c>
      <c r="J1202" s="926">
        <f t="shared" si="296"/>
        <v>0</v>
      </c>
      <c r="K1202" s="926">
        <f t="shared" si="293"/>
        <v>1407117081.6000001</v>
      </c>
      <c r="L1202" s="926">
        <f t="shared" si="297"/>
        <v>1879229777.4000001</v>
      </c>
    </row>
    <row r="1203" spans="1:12" x14ac:dyDescent="0.45">
      <c r="A1203" s="903"/>
      <c r="B1203" s="903"/>
      <c r="C1203" s="927" t="s">
        <v>1522</v>
      </c>
      <c r="D1203" s="926">
        <v>246</v>
      </c>
      <c r="E1203" s="926"/>
      <c r="F1203" s="926"/>
      <c r="G1203" s="926">
        <v>4800000</v>
      </c>
      <c r="H1203" s="926">
        <f t="shared" si="295"/>
        <v>4800000</v>
      </c>
      <c r="I1203" s="926">
        <f t="shared" si="291"/>
        <v>0</v>
      </c>
      <c r="J1203" s="926">
        <f t="shared" si="296"/>
        <v>0</v>
      </c>
      <c r="K1203" s="926">
        <f t="shared" si="293"/>
        <v>1180800000</v>
      </c>
      <c r="L1203" s="926">
        <f t="shared" si="297"/>
        <v>1180800000</v>
      </c>
    </row>
    <row r="1204" spans="1:12" x14ac:dyDescent="0.45">
      <c r="A1204" s="903"/>
      <c r="B1204" s="903"/>
      <c r="C1204" s="927" t="s">
        <v>1523</v>
      </c>
      <c r="D1204" s="926">
        <v>6</v>
      </c>
      <c r="E1204" s="926">
        <v>1380814.92</v>
      </c>
      <c r="F1204" s="926"/>
      <c r="G1204" s="926">
        <v>3026058.24</v>
      </c>
      <c r="H1204" s="926">
        <f t="shared" si="295"/>
        <v>4406873.16</v>
      </c>
      <c r="I1204" s="926">
        <f t="shared" si="291"/>
        <v>8284889.5199999996</v>
      </c>
      <c r="J1204" s="926">
        <f t="shared" si="296"/>
        <v>0</v>
      </c>
      <c r="K1204" s="926">
        <f t="shared" si="293"/>
        <v>18156349.440000001</v>
      </c>
      <c r="L1204" s="926">
        <f t="shared" si="297"/>
        <v>26441238.960000001</v>
      </c>
    </row>
    <row r="1205" spans="1:12" x14ac:dyDescent="0.45">
      <c r="A1205" s="903"/>
      <c r="B1205" s="903"/>
      <c r="C1205" s="927" t="s">
        <v>1524</v>
      </c>
      <c r="D1205" s="926">
        <v>14</v>
      </c>
      <c r="E1205" s="926">
        <v>1015296.12</v>
      </c>
      <c r="F1205" s="926"/>
      <c r="G1205" s="926">
        <v>3026058.24</v>
      </c>
      <c r="H1205" s="926">
        <f t="shared" si="295"/>
        <v>4041354.3600000003</v>
      </c>
      <c r="I1205" s="926">
        <f t="shared" si="291"/>
        <v>14214145.68</v>
      </c>
      <c r="J1205" s="926">
        <f t="shared" si="296"/>
        <v>0</v>
      </c>
      <c r="K1205" s="926">
        <f t="shared" si="293"/>
        <v>42364815.359999999</v>
      </c>
      <c r="L1205" s="926">
        <f t="shared" si="297"/>
        <v>56578961.040000007</v>
      </c>
    </row>
    <row r="1206" spans="1:12" x14ac:dyDescent="0.45">
      <c r="A1206" s="903"/>
      <c r="B1206" s="903"/>
      <c r="C1206" s="927" t="s">
        <v>1525</v>
      </c>
      <c r="D1206" s="926">
        <v>109</v>
      </c>
      <c r="E1206" s="926">
        <v>1015296.12</v>
      </c>
      <c r="F1206" s="926"/>
      <c r="G1206" s="926">
        <v>3026058.24</v>
      </c>
      <c r="H1206" s="926">
        <f t="shared" si="295"/>
        <v>4041354.3600000003</v>
      </c>
      <c r="I1206" s="926">
        <f t="shared" si="291"/>
        <v>110667277.08</v>
      </c>
      <c r="J1206" s="926">
        <f t="shared" si="296"/>
        <v>0</v>
      </c>
      <c r="K1206" s="926">
        <f t="shared" si="293"/>
        <v>329840348.16000003</v>
      </c>
      <c r="L1206" s="926">
        <f t="shared" si="297"/>
        <v>440507625.24000001</v>
      </c>
    </row>
    <row r="1207" spans="1:12" x14ac:dyDescent="0.45">
      <c r="A1207" s="903"/>
      <c r="B1207" s="903"/>
      <c r="C1207" s="927" t="s">
        <v>1526</v>
      </c>
      <c r="D1207" s="926">
        <v>1</v>
      </c>
      <c r="E1207" s="926">
        <v>2350363.7999999998</v>
      </c>
      <c r="F1207" s="926"/>
      <c r="G1207" s="926">
        <v>5108415.84</v>
      </c>
      <c r="H1207" s="926">
        <f t="shared" si="295"/>
        <v>7458779.6399999997</v>
      </c>
      <c r="I1207" s="926">
        <f t="shared" si="291"/>
        <v>2350363.7999999998</v>
      </c>
      <c r="J1207" s="926">
        <f t="shared" si="296"/>
        <v>0</v>
      </c>
      <c r="K1207" s="926">
        <f t="shared" si="293"/>
        <v>5108415.84</v>
      </c>
      <c r="L1207" s="926">
        <f t="shared" si="297"/>
        <v>7458779.6399999997</v>
      </c>
    </row>
    <row r="1208" spans="1:12" x14ac:dyDescent="0.45">
      <c r="A1208" s="903"/>
      <c r="B1208" s="903"/>
      <c r="C1208" s="927" t="s">
        <v>1527</v>
      </c>
      <c r="D1208" s="926">
        <v>1</v>
      </c>
      <c r="E1208" s="926">
        <v>2350363.7999999998</v>
      </c>
      <c r="F1208" s="926"/>
      <c r="G1208" s="926">
        <v>5108415.84</v>
      </c>
      <c r="H1208" s="926">
        <f t="shared" si="295"/>
        <v>7458779.6399999997</v>
      </c>
      <c r="I1208" s="926">
        <f t="shared" si="291"/>
        <v>2350363.7999999998</v>
      </c>
      <c r="J1208" s="926">
        <f t="shared" si="296"/>
        <v>0</v>
      </c>
      <c r="K1208" s="926">
        <f t="shared" si="293"/>
        <v>5108415.84</v>
      </c>
      <c r="L1208" s="926">
        <f t="shared" si="297"/>
        <v>7458779.6399999997</v>
      </c>
    </row>
    <row r="1209" spans="1:12" x14ac:dyDescent="0.45">
      <c r="A1209" s="903"/>
      <c r="B1209" s="903"/>
      <c r="C1209" s="927" t="s">
        <v>1528</v>
      </c>
      <c r="D1209" s="926">
        <v>1</v>
      </c>
      <c r="E1209" s="926">
        <v>2350363.7999999998</v>
      </c>
      <c r="F1209" s="926"/>
      <c r="G1209" s="926">
        <v>5108415.84</v>
      </c>
      <c r="H1209" s="926">
        <f t="shared" si="295"/>
        <v>7458779.6399999997</v>
      </c>
      <c r="I1209" s="926">
        <f t="shared" si="291"/>
        <v>2350363.7999999998</v>
      </c>
      <c r="J1209" s="926">
        <f t="shared" si="296"/>
        <v>0</v>
      </c>
      <c r="K1209" s="926">
        <f t="shared" si="293"/>
        <v>5108415.84</v>
      </c>
      <c r="L1209" s="926">
        <f t="shared" si="297"/>
        <v>7458779.6399999997</v>
      </c>
    </row>
    <row r="1210" spans="1:12" x14ac:dyDescent="0.45">
      <c r="A1210" s="903"/>
      <c r="B1210" s="903"/>
      <c r="C1210" s="927" t="s">
        <v>1529</v>
      </c>
      <c r="D1210" s="926">
        <v>49</v>
      </c>
      <c r="E1210" s="926">
        <v>403788</v>
      </c>
      <c r="F1210" s="926"/>
      <c r="G1210" s="926">
        <v>1636212</v>
      </c>
      <c r="H1210" s="926">
        <f t="shared" si="295"/>
        <v>2040000</v>
      </c>
      <c r="I1210" s="926">
        <f t="shared" si="291"/>
        <v>19785612</v>
      </c>
      <c r="J1210" s="926">
        <f t="shared" si="296"/>
        <v>0</v>
      </c>
      <c r="K1210" s="926">
        <f t="shared" si="293"/>
        <v>80174388</v>
      </c>
      <c r="L1210" s="926">
        <f t="shared" si="297"/>
        <v>99960000</v>
      </c>
    </row>
    <row r="1211" spans="1:12" x14ac:dyDescent="0.45">
      <c r="A1211" s="903"/>
      <c r="B1211" s="903"/>
      <c r="C1211" s="927" t="s">
        <v>1530</v>
      </c>
      <c r="D1211" s="926">
        <v>31</v>
      </c>
      <c r="E1211" s="926">
        <v>403788</v>
      </c>
      <c r="F1211" s="926"/>
      <c r="G1211" s="926">
        <v>1636.212</v>
      </c>
      <c r="H1211" s="926">
        <f t="shared" si="295"/>
        <v>405424.212</v>
      </c>
      <c r="I1211" s="926">
        <f t="shared" si="291"/>
        <v>12517428</v>
      </c>
      <c r="J1211" s="926">
        <f t="shared" si="296"/>
        <v>0</v>
      </c>
      <c r="K1211" s="926">
        <f t="shared" si="293"/>
        <v>50722.572</v>
      </c>
      <c r="L1211" s="926">
        <f t="shared" si="297"/>
        <v>12568150.572000001</v>
      </c>
    </row>
    <row r="1212" spans="1:12" x14ac:dyDescent="0.45">
      <c r="A1212" s="903"/>
      <c r="B1212" s="903"/>
      <c r="C1212" s="927" t="s">
        <v>1531</v>
      </c>
      <c r="D1212" s="926">
        <v>496</v>
      </c>
      <c r="E1212" s="926">
        <v>403788</v>
      </c>
      <c r="F1212" s="926"/>
      <c r="G1212" s="926">
        <v>1036212</v>
      </c>
      <c r="H1212" s="926">
        <f t="shared" si="295"/>
        <v>1440000</v>
      </c>
      <c r="I1212" s="926">
        <f t="shared" si="291"/>
        <v>200278848</v>
      </c>
      <c r="J1212" s="926">
        <f t="shared" si="296"/>
        <v>0</v>
      </c>
      <c r="K1212" s="926">
        <f t="shared" si="293"/>
        <v>513961152</v>
      </c>
      <c r="L1212" s="926">
        <f t="shared" si="297"/>
        <v>714240000</v>
      </c>
    </row>
    <row r="1213" spans="1:12" x14ac:dyDescent="0.45">
      <c r="A1213" s="903"/>
      <c r="B1213" s="903"/>
      <c r="C1213" s="927" t="s">
        <v>1532</v>
      </c>
      <c r="D1213" s="926">
        <v>1</v>
      </c>
      <c r="E1213" s="926">
        <v>403788</v>
      </c>
      <c r="F1213" s="926"/>
      <c r="G1213" s="926">
        <v>1036212</v>
      </c>
      <c r="H1213" s="926">
        <f t="shared" si="295"/>
        <v>1440000</v>
      </c>
      <c r="I1213" s="926">
        <f t="shared" si="291"/>
        <v>403788</v>
      </c>
      <c r="J1213" s="926">
        <f t="shared" si="296"/>
        <v>0</v>
      </c>
      <c r="K1213" s="926">
        <f t="shared" si="293"/>
        <v>1036212</v>
      </c>
      <c r="L1213" s="926">
        <f t="shared" si="297"/>
        <v>1440000</v>
      </c>
    </row>
    <row r="1214" spans="1:12" x14ac:dyDescent="0.45">
      <c r="A1214" s="903"/>
      <c r="B1214" s="903"/>
      <c r="C1214" s="927" t="s">
        <v>1533</v>
      </c>
      <c r="D1214" s="926">
        <v>8</v>
      </c>
      <c r="E1214" s="926">
        <v>403788</v>
      </c>
      <c r="F1214" s="926"/>
      <c r="G1214" s="926">
        <v>1636212</v>
      </c>
      <c r="H1214" s="926">
        <f t="shared" si="295"/>
        <v>2040000</v>
      </c>
      <c r="I1214" s="926">
        <f t="shared" si="291"/>
        <v>3230304</v>
      </c>
      <c r="J1214" s="926">
        <f t="shared" si="296"/>
        <v>0</v>
      </c>
      <c r="K1214" s="926">
        <f t="shared" si="293"/>
        <v>13089696</v>
      </c>
      <c r="L1214" s="926">
        <f t="shared" si="297"/>
        <v>16320000</v>
      </c>
    </row>
    <row r="1215" spans="1:12" x14ac:dyDescent="0.45">
      <c r="A1215" s="903"/>
      <c r="B1215" s="903"/>
      <c r="C1215" s="927" t="s">
        <v>1534</v>
      </c>
      <c r="D1215" s="926">
        <v>8</v>
      </c>
      <c r="E1215" s="926">
        <v>403788</v>
      </c>
      <c r="F1215" s="926"/>
      <c r="G1215" s="926">
        <v>1636212</v>
      </c>
      <c r="H1215" s="926">
        <f t="shared" si="295"/>
        <v>2040000</v>
      </c>
      <c r="I1215" s="926">
        <f t="shared" si="291"/>
        <v>3230304</v>
      </c>
      <c r="J1215" s="926">
        <f t="shared" si="296"/>
        <v>0</v>
      </c>
      <c r="K1215" s="926">
        <f t="shared" si="293"/>
        <v>13089696</v>
      </c>
      <c r="L1215" s="926">
        <f t="shared" si="297"/>
        <v>16320000</v>
      </c>
    </row>
    <row r="1216" spans="1:12" x14ac:dyDescent="0.45">
      <c r="A1216" s="903"/>
      <c r="B1216" s="903"/>
      <c r="C1216" s="927" t="s">
        <v>1535</v>
      </c>
      <c r="D1216" s="926">
        <v>48</v>
      </c>
      <c r="E1216" s="926">
        <v>403788</v>
      </c>
      <c r="F1216" s="926"/>
      <c r="G1216" s="926">
        <v>1036212</v>
      </c>
      <c r="H1216" s="926">
        <f t="shared" si="295"/>
        <v>1440000</v>
      </c>
      <c r="I1216" s="926">
        <f t="shared" si="291"/>
        <v>19381824</v>
      </c>
      <c r="J1216" s="926">
        <f t="shared" si="296"/>
        <v>0</v>
      </c>
      <c r="K1216" s="926">
        <f t="shared" si="293"/>
        <v>49738176</v>
      </c>
      <c r="L1216" s="926">
        <f t="shared" si="297"/>
        <v>69120000</v>
      </c>
    </row>
    <row r="1217" spans="1:12" x14ac:dyDescent="0.45">
      <c r="A1217" s="903"/>
      <c r="B1217" s="903"/>
      <c r="C1217" s="927" t="s">
        <v>1536</v>
      </c>
      <c r="D1217" s="926">
        <v>8</v>
      </c>
      <c r="E1217" s="926">
        <v>403788</v>
      </c>
      <c r="F1217" s="926"/>
      <c r="G1217" s="926">
        <v>1636212</v>
      </c>
      <c r="H1217" s="926">
        <f t="shared" si="295"/>
        <v>2040000</v>
      </c>
      <c r="I1217" s="926">
        <f t="shared" si="291"/>
        <v>3230304</v>
      </c>
      <c r="J1217" s="926">
        <f t="shared" si="296"/>
        <v>0</v>
      </c>
      <c r="K1217" s="926">
        <f t="shared" si="293"/>
        <v>13089696</v>
      </c>
      <c r="L1217" s="926">
        <f t="shared" si="297"/>
        <v>16320000</v>
      </c>
    </row>
    <row r="1218" spans="1:12" x14ac:dyDescent="0.45">
      <c r="A1218" s="903"/>
      <c r="B1218" s="903"/>
      <c r="C1218" s="927" t="s">
        <v>1537</v>
      </c>
      <c r="D1218" s="926">
        <v>8</v>
      </c>
      <c r="E1218" s="926">
        <v>403788</v>
      </c>
      <c r="F1218" s="926"/>
      <c r="G1218" s="926">
        <v>1636212</v>
      </c>
      <c r="H1218" s="926">
        <f t="shared" si="295"/>
        <v>2040000</v>
      </c>
      <c r="I1218" s="926">
        <f t="shared" si="291"/>
        <v>3230304</v>
      </c>
      <c r="J1218" s="926">
        <f t="shared" si="296"/>
        <v>0</v>
      </c>
      <c r="K1218" s="926">
        <f t="shared" si="293"/>
        <v>13089696</v>
      </c>
      <c r="L1218" s="926">
        <f t="shared" si="297"/>
        <v>16320000</v>
      </c>
    </row>
    <row r="1219" spans="1:12" x14ac:dyDescent="0.45">
      <c r="A1219" s="903"/>
      <c r="B1219" s="903"/>
      <c r="C1219" s="927" t="s">
        <v>1538</v>
      </c>
      <c r="D1219" s="926">
        <v>46</v>
      </c>
      <c r="E1219" s="926">
        <v>403788</v>
      </c>
      <c r="F1219" s="926"/>
      <c r="G1219" s="926">
        <v>1036212</v>
      </c>
      <c r="H1219" s="926">
        <f t="shared" si="295"/>
        <v>1440000</v>
      </c>
      <c r="I1219" s="926">
        <f t="shared" si="291"/>
        <v>18574248</v>
      </c>
      <c r="J1219" s="926">
        <f t="shared" si="296"/>
        <v>0</v>
      </c>
      <c r="K1219" s="926">
        <f t="shared" si="293"/>
        <v>47665752</v>
      </c>
      <c r="L1219" s="926">
        <f t="shared" si="297"/>
        <v>66240000</v>
      </c>
    </row>
    <row r="1220" spans="1:12" x14ac:dyDescent="0.45">
      <c r="A1220" s="903"/>
      <c r="B1220" s="903"/>
      <c r="C1220" s="927" t="s">
        <v>1539</v>
      </c>
      <c r="D1220" s="926">
        <v>9</v>
      </c>
      <c r="E1220" s="926">
        <v>1015296.12</v>
      </c>
      <c r="F1220" s="926"/>
      <c r="G1220" s="926">
        <v>3026058.24</v>
      </c>
      <c r="H1220" s="926">
        <f t="shared" si="295"/>
        <v>4041354.3600000003</v>
      </c>
      <c r="I1220" s="926">
        <f t="shared" si="291"/>
        <v>9137665.0800000001</v>
      </c>
      <c r="J1220" s="926">
        <f t="shared" si="296"/>
        <v>0</v>
      </c>
      <c r="K1220" s="926">
        <f t="shared" si="293"/>
        <v>27234524.160000004</v>
      </c>
      <c r="L1220" s="926">
        <f t="shared" si="297"/>
        <v>36372189.240000002</v>
      </c>
    </row>
    <row r="1221" spans="1:12" x14ac:dyDescent="0.45">
      <c r="A1221" s="903"/>
      <c r="B1221" s="903"/>
      <c r="C1221" s="927" t="s">
        <v>1540</v>
      </c>
      <c r="D1221" s="926">
        <v>32</v>
      </c>
      <c r="E1221" s="926">
        <v>1015296.12</v>
      </c>
      <c r="F1221" s="926"/>
      <c r="G1221" s="926">
        <v>3026058.24</v>
      </c>
      <c r="H1221" s="926">
        <f t="shared" si="295"/>
        <v>4041354.3600000003</v>
      </c>
      <c r="I1221" s="926">
        <f t="shared" si="291"/>
        <v>32489475.84</v>
      </c>
      <c r="J1221" s="926">
        <f t="shared" si="296"/>
        <v>0</v>
      </c>
      <c r="K1221" s="926">
        <f t="shared" si="293"/>
        <v>96833863.680000007</v>
      </c>
      <c r="L1221" s="926">
        <f t="shared" si="297"/>
        <v>129323339.52000001</v>
      </c>
    </row>
    <row r="1222" spans="1:12" x14ac:dyDescent="0.45">
      <c r="A1222" s="903"/>
      <c r="B1222" s="903"/>
      <c r="C1222" s="927" t="s">
        <v>1541</v>
      </c>
      <c r="D1222" s="926">
        <v>7</v>
      </c>
      <c r="E1222" s="926">
        <v>904813.2</v>
      </c>
      <c r="F1222" s="926"/>
      <c r="G1222" s="926">
        <v>1450441.8</v>
      </c>
      <c r="H1222" s="926">
        <f t="shared" si="295"/>
        <v>2355255</v>
      </c>
      <c r="I1222" s="926">
        <f t="shared" si="291"/>
        <v>6333692.3999999994</v>
      </c>
      <c r="J1222" s="926">
        <f t="shared" si="296"/>
        <v>0</v>
      </c>
      <c r="K1222" s="926">
        <f t="shared" si="293"/>
        <v>10153092.6</v>
      </c>
      <c r="L1222" s="926">
        <f t="shared" si="297"/>
        <v>16486785</v>
      </c>
    </row>
    <row r="1223" spans="1:12" x14ac:dyDescent="0.45">
      <c r="A1223" s="903"/>
      <c r="B1223" s="903"/>
      <c r="C1223" s="927" t="s">
        <v>1542</v>
      </c>
      <c r="D1223" s="926">
        <v>34</v>
      </c>
      <c r="E1223" s="926">
        <v>904813.2</v>
      </c>
      <c r="F1223" s="926"/>
      <c r="G1223" s="926">
        <v>10450441.800000001</v>
      </c>
      <c r="H1223" s="926">
        <f t="shared" si="295"/>
        <v>11355255</v>
      </c>
      <c r="I1223" s="926">
        <f t="shared" si="291"/>
        <v>30763648.799999997</v>
      </c>
      <c r="J1223" s="926">
        <f t="shared" si="296"/>
        <v>0</v>
      </c>
      <c r="K1223" s="926">
        <f t="shared" si="293"/>
        <v>355315021.20000005</v>
      </c>
      <c r="L1223" s="926">
        <f t="shared" si="297"/>
        <v>386078670</v>
      </c>
    </row>
    <row r="1224" spans="1:12" x14ac:dyDescent="0.45">
      <c r="A1224" s="903"/>
      <c r="B1224" s="903"/>
      <c r="C1224" s="927" t="s">
        <v>1543</v>
      </c>
      <c r="D1224" s="926">
        <v>9</v>
      </c>
      <c r="E1224" s="926">
        <v>1015296.12</v>
      </c>
      <c r="F1224" s="926"/>
      <c r="G1224" s="926">
        <v>3026058.24</v>
      </c>
      <c r="H1224" s="926">
        <f t="shared" si="295"/>
        <v>4041354.3600000003</v>
      </c>
      <c r="I1224" s="926">
        <f t="shared" si="291"/>
        <v>9137665.0800000001</v>
      </c>
      <c r="J1224" s="926">
        <f t="shared" si="296"/>
        <v>0</v>
      </c>
      <c r="K1224" s="926">
        <f t="shared" si="293"/>
        <v>27234524.160000004</v>
      </c>
      <c r="L1224" s="926">
        <f t="shared" si="297"/>
        <v>36372189.240000002</v>
      </c>
    </row>
    <row r="1225" spans="1:12" x14ac:dyDescent="0.45">
      <c r="A1225" s="903"/>
      <c r="B1225" s="903"/>
      <c r="C1225" s="927" t="s">
        <v>1544</v>
      </c>
      <c r="D1225" s="926">
        <v>24</v>
      </c>
      <c r="E1225" s="926">
        <v>904813.2</v>
      </c>
      <c r="F1225" s="926"/>
      <c r="G1225" s="926">
        <v>1450448</v>
      </c>
      <c r="H1225" s="926">
        <f t="shared" si="295"/>
        <v>2355261.2000000002</v>
      </c>
      <c r="I1225" s="926">
        <f t="shared" si="291"/>
        <v>21715516.799999997</v>
      </c>
      <c r="J1225" s="926">
        <f t="shared" si="296"/>
        <v>0</v>
      </c>
      <c r="K1225" s="926">
        <f t="shared" si="293"/>
        <v>34810752</v>
      </c>
      <c r="L1225" s="926">
        <f t="shared" si="297"/>
        <v>56526268.800000004</v>
      </c>
    </row>
    <row r="1226" spans="1:12" x14ac:dyDescent="0.45">
      <c r="A1226" s="903"/>
      <c r="B1226" s="903"/>
      <c r="C1226" s="927" t="s">
        <v>1545</v>
      </c>
      <c r="D1226" s="926">
        <v>2148</v>
      </c>
      <c r="E1226" s="926"/>
      <c r="F1226" s="926"/>
      <c r="G1226" s="926">
        <v>1440000</v>
      </c>
      <c r="H1226" s="926">
        <f t="shared" si="295"/>
        <v>1440000</v>
      </c>
      <c r="I1226" s="926">
        <f t="shared" si="291"/>
        <v>0</v>
      </c>
      <c r="J1226" s="926">
        <f t="shared" si="296"/>
        <v>0</v>
      </c>
      <c r="K1226" s="926">
        <f t="shared" si="293"/>
        <v>3093120000</v>
      </c>
      <c r="L1226" s="926">
        <f t="shared" si="297"/>
        <v>3093120000</v>
      </c>
    </row>
    <row r="1227" spans="1:12" x14ac:dyDescent="0.45">
      <c r="A1227" s="903"/>
      <c r="B1227" s="903"/>
      <c r="C1227" s="927" t="s">
        <v>1546</v>
      </c>
      <c r="D1227" s="926">
        <v>57</v>
      </c>
      <c r="E1227" s="926"/>
      <c r="F1227" s="926"/>
      <c r="G1227" s="926">
        <v>1380000</v>
      </c>
      <c r="H1227" s="926">
        <f t="shared" si="295"/>
        <v>1380000</v>
      </c>
      <c r="I1227" s="926">
        <f t="shared" si="291"/>
        <v>0</v>
      </c>
      <c r="J1227" s="926">
        <f t="shared" si="296"/>
        <v>0</v>
      </c>
      <c r="K1227" s="926">
        <f t="shared" si="293"/>
        <v>78660000</v>
      </c>
      <c r="L1227" s="926">
        <f t="shared" si="297"/>
        <v>78660000</v>
      </c>
    </row>
    <row r="1228" spans="1:12" x14ac:dyDescent="0.45">
      <c r="A1228" s="903"/>
      <c r="B1228" s="903"/>
      <c r="C1228" s="927" t="s">
        <v>1547</v>
      </c>
      <c r="D1228" s="926">
        <v>30</v>
      </c>
      <c r="E1228" s="926">
        <v>904813.2</v>
      </c>
      <c r="F1228" s="926"/>
      <c r="G1228" s="926">
        <v>10450441.800000001</v>
      </c>
      <c r="H1228" s="926">
        <f t="shared" si="295"/>
        <v>11355255</v>
      </c>
      <c r="I1228" s="926">
        <f t="shared" si="291"/>
        <v>27144396</v>
      </c>
      <c r="J1228" s="926">
        <f t="shared" si="296"/>
        <v>0</v>
      </c>
      <c r="K1228" s="926">
        <f t="shared" si="293"/>
        <v>313513254</v>
      </c>
      <c r="L1228" s="926">
        <f t="shared" si="297"/>
        <v>340657650</v>
      </c>
    </row>
    <row r="1229" spans="1:12" x14ac:dyDescent="0.45">
      <c r="A1229" s="903"/>
      <c r="B1229" s="903"/>
      <c r="C1229" s="927" t="s">
        <v>1548</v>
      </c>
      <c r="D1229" s="926">
        <v>4</v>
      </c>
      <c r="E1229" s="926">
        <v>904813.2</v>
      </c>
      <c r="F1229" s="926"/>
      <c r="G1229" s="926">
        <v>10450441.800000001</v>
      </c>
      <c r="H1229" s="926">
        <f t="shared" si="295"/>
        <v>11355255</v>
      </c>
      <c r="I1229" s="926">
        <f t="shared" si="291"/>
        <v>3619252.8</v>
      </c>
      <c r="J1229" s="926">
        <f t="shared" si="296"/>
        <v>0</v>
      </c>
      <c r="K1229" s="926">
        <f t="shared" ref="K1229:K1231" si="298">D1229*G1229</f>
        <v>41801767.200000003</v>
      </c>
      <c r="L1229" s="926">
        <f t="shared" si="297"/>
        <v>45421020</v>
      </c>
    </row>
    <row r="1230" spans="1:12" x14ac:dyDescent="0.45">
      <c r="A1230" s="903"/>
      <c r="B1230" s="903"/>
      <c r="C1230" s="927" t="s">
        <v>1549</v>
      </c>
      <c r="D1230" s="926">
        <v>25</v>
      </c>
      <c r="E1230" s="926"/>
      <c r="F1230" s="926"/>
      <c r="G1230" s="926">
        <v>1440000</v>
      </c>
      <c r="H1230" s="926">
        <f t="shared" si="295"/>
        <v>1440000</v>
      </c>
      <c r="I1230" s="926">
        <f t="shared" si="291"/>
        <v>0</v>
      </c>
      <c r="J1230" s="926">
        <f t="shared" si="296"/>
        <v>0</v>
      </c>
      <c r="K1230" s="926">
        <f t="shared" si="298"/>
        <v>36000000</v>
      </c>
      <c r="L1230" s="926">
        <f t="shared" si="297"/>
        <v>36000000</v>
      </c>
    </row>
    <row r="1231" spans="1:12" x14ac:dyDescent="0.45">
      <c r="A1231" s="903"/>
      <c r="B1231" s="903"/>
      <c r="C1231" s="927" t="s">
        <v>1550</v>
      </c>
      <c r="D1231" s="926">
        <v>4</v>
      </c>
      <c r="E1231" s="926"/>
      <c r="F1231" s="926"/>
      <c r="G1231" s="926">
        <v>12000000</v>
      </c>
      <c r="H1231" s="926">
        <f t="shared" si="295"/>
        <v>12000000</v>
      </c>
      <c r="I1231" s="926"/>
      <c r="J1231" s="926">
        <f t="shared" si="296"/>
        <v>0</v>
      </c>
      <c r="K1231" s="926">
        <f t="shared" si="298"/>
        <v>48000000</v>
      </c>
      <c r="L1231" s="926">
        <f t="shared" si="297"/>
        <v>48000000</v>
      </c>
    </row>
    <row r="1232" spans="1:12" x14ac:dyDescent="0.45">
      <c r="A1232" s="903"/>
      <c r="B1232" s="909" t="s">
        <v>201</v>
      </c>
      <c r="C1232" s="910"/>
      <c r="D1232" s="896">
        <f t="shared" ref="D1232:L1232" si="299">SUM(D1165:D1231)</f>
        <v>7864</v>
      </c>
      <c r="E1232" s="896">
        <f t="shared" si="299"/>
        <v>98131144.200000003</v>
      </c>
      <c r="F1232" s="896">
        <f t="shared" si="299"/>
        <v>374361</v>
      </c>
      <c r="G1232" s="896">
        <f t="shared" si="299"/>
        <v>300918844.9320001</v>
      </c>
      <c r="H1232" s="896">
        <f t="shared" si="299"/>
        <v>399424350.13199997</v>
      </c>
      <c r="I1232" s="896">
        <f t="shared" si="299"/>
        <v>5236918412.960001</v>
      </c>
      <c r="J1232" s="896">
        <f t="shared" si="299"/>
        <v>1123083</v>
      </c>
      <c r="K1232" s="896">
        <f t="shared" si="299"/>
        <v>17612721918.052006</v>
      </c>
      <c r="L1232" s="896">
        <f t="shared" si="299"/>
        <v>22850763414.052002</v>
      </c>
    </row>
    <row r="1233" spans="1:12" x14ac:dyDescent="0.45">
      <c r="A1233" s="903"/>
      <c r="B1233" s="903"/>
      <c r="C1233" s="908"/>
      <c r="D1233" s="906"/>
      <c r="E1233" s="906"/>
      <c r="F1233" s="906"/>
      <c r="G1233" s="906"/>
      <c r="H1233" s="906"/>
      <c r="I1233" s="906"/>
      <c r="J1233" s="906"/>
      <c r="K1233" s="906"/>
      <c r="L1233" s="906"/>
    </row>
    <row r="1234" spans="1:12" x14ac:dyDescent="0.45">
      <c r="A1234" s="909" t="s">
        <v>204</v>
      </c>
      <c r="B1234" s="903"/>
      <c r="C1234" s="903"/>
      <c r="D1234" s="114">
        <f>D1163+D1232</f>
        <v>7933</v>
      </c>
      <c r="E1234" s="115">
        <f t="shared" ref="E1234:L1234" si="300">SUM(E1163:E1231)</f>
        <v>186740200.25000012</v>
      </c>
      <c r="F1234" s="115">
        <f t="shared" si="300"/>
        <v>1514361</v>
      </c>
      <c r="G1234" s="115">
        <f t="shared" si="300"/>
        <v>300918844.9320001</v>
      </c>
      <c r="H1234" s="115">
        <f t="shared" si="300"/>
        <v>489173406.18199992</v>
      </c>
      <c r="I1234" s="115">
        <f t="shared" si="300"/>
        <v>5384013158.0600014</v>
      </c>
      <c r="J1234" s="115">
        <f t="shared" si="300"/>
        <v>3193083</v>
      </c>
      <c r="K1234" s="115">
        <f t="shared" si="300"/>
        <v>17612721918.052006</v>
      </c>
      <c r="L1234" s="115">
        <f t="shared" si="300"/>
        <v>22999928159.152004</v>
      </c>
    </row>
    <row r="1237" spans="1:12" x14ac:dyDescent="0.45">
      <c r="A1237" s="938" t="s">
        <v>0</v>
      </c>
      <c r="B1237" s="938"/>
      <c r="C1237" s="938"/>
      <c r="D1237" s="938"/>
      <c r="E1237" s="938"/>
      <c r="F1237" s="938"/>
      <c r="G1237" s="938"/>
      <c r="H1237" s="938"/>
      <c r="I1237" s="938"/>
      <c r="J1237" s="938"/>
      <c r="K1237" s="938"/>
      <c r="L1237" s="938"/>
    </row>
    <row r="1238" spans="1:12" x14ac:dyDescent="0.45">
      <c r="A1238" s="939" t="s">
        <v>89</v>
      </c>
      <c r="B1238" s="939"/>
      <c r="C1238" s="939"/>
      <c r="D1238" s="939"/>
      <c r="E1238" s="939"/>
      <c r="F1238" s="939"/>
      <c r="G1238" s="939"/>
      <c r="H1238" s="939"/>
      <c r="I1238" s="939"/>
      <c r="J1238" s="939"/>
      <c r="K1238" s="939"/>
      <c r="L1238" s="939"/>
    </row>
    <row r="1239" spans="1:12" x14ac:dyDescent="0.45">
      <c r="A1239" s="939" t="s">
        <v>90</v>
      </c>
      <c r="B1239" s="940"/>
      <c r="C1239" s="940"/>
      <c r="D1239" s="940"/>
      <c r="E1239" s="940"/>
      <c r="F1239" s="940"/>
      <c r="G1239" s="940"/>
      <c r="H1239" s="940"/>
      <c r="I1239" s="940"/>
      <c r="J1239" s="940"/>
      <c r="K1239" s="940"/>
      <c r="L1239" s="940"/>
    </row>
    <row r="1240" spans="1:12" x14ac:dyDescent="0.45">
      <c r="A1240" s="941" t="s">
        <v>1551</v>
      </c>
      <c r="B1240" s="941"/>
      <c r="C1240" s="941"/>
      <c r="D1240" s="941"/>
      <c r="E1240" s="941"/>
      <c r="F1240" s="941"/>
      <c r="G1240" s="941"/>
      <c r="H1240" s="941"/>
      <c r="I1240" s="941"/>
      <c r="J1240" s="941"/>
      <c r="K1240" s="941"/>
      <c r="L1240" s="941"/>
    </row>
    <row r="1241" spans="1:12" ht="55.5" x14ac:dyDescent="0.45">
      <c r="A1241" s="899" t="s">
        <v>91</v>
      </c>
      <c r="B1241" s="900"/>
      <c r="C1241" s="899" t="s">
        <v>92</v>
      </c>
      <c r="D1241" s="899" t="s">
        <v>93</v>
      </c>
      <c r="E1241" s="899" t="s">
        <v>94</v>
      </c>
      <c r="F1241" s="899" t="s">
        <v>95</v>
      </c>
      <c r="G1241" s="899" t="s">
        <v>96</v>
      </c>
      <c r="H1241" s="899" t="s">
        <v>97</v>
      </c>
      <c r="I1241" s="899" t="s">
        <v>98</v>
      </c>
      <c r="J1241" s="899" t="s">
        <v>99</v>
      </c>
      <c r="K1241" s="899" t="s">
        <v>100</v>
      </c>
      <c r="L1241" s="901" t="s">
        <v>101</v>
      </c>
    </row>
    <row r="1242" spans="1:12" x14ac:dyDescent="0.45">
      <c r="A1242" s="902"/>
      <c r="B1242" s="903"/>
      <c r="C1242" s="903"/>
      <c r="D1242" s="904"/>
      <c r="E1242" s="903"/>
      <c r="F1242" s="903"/>
      <c r="G1242" s="903"/>
      <c r="H1242" s="903"/>
      <c r="I1242" s="903"/>
      <c r="J1242" s="903"/>
      <c r="K1242" s="903"/>
      <c r="L1242" s="898" t="s">
        <v>650</v>
      </c>
    </row>
    <row r="1243" spans="1:12" x14ac:dyDescent="0.45">
      <c r="A1243" s="903"/>
      <c r="B1243" s="903"/>
      <c r="C1243" s="905" t="s">
        <v>113</v>
      </c>
      <c r="D1243" s="906">
        <v>1</v>
      </c>
      <c r="E1243" s="906">
        <v>1191249.9999999995</v>
      </c>
      <c r="F1243" s="906">
        <v>30000</v>
      </c>
      <c r="G1243" s="906"/>
      <c r="H1243" s="906">
        <f t="shared" ref="H1243:H1257" si="301">SUM(E1243:G1243)</f>
        <v>1221249.9999999995</v>
      </c>
      <c r="I1243" s="906">
        <f t="shared" ref="I1243:I1257" si="302">D1243*E1243</f>
        <v>1191249.9999999995</v>
      </c>
      <c r="J1243" s="906">
        <f t="shared" ref="J1243:J1257" si="303">D1243*F1243</f>
        <v>30000</v>
      </c>
      <c r="K1243" s="906">
        <f t="shared" ref="K1243:K1257" si="304">D1243*G1243</f>
        <v>0</v>
      </c>
      <c r="L1243" s="906">
        <f t="shared" ref="L1243:L1257" si="305">D1243*H1243</f>
        <v>1221249.9999999995</v>
      </c>
    </row>
    <row r="1244" spans="1:12" x14ac:dyDescent="0.45">
      <c r="A1244" s="903"/>
      <c r="B1244" s="903"/>
      <c r="C1244" s="905" t="s">
        <v>333</v>
      </c>
      <c r="D1244" s="906">
        <v>1</v>
      </c>
      <c r="E1244" s="906">
        <v>1302061.2500000042</v>
      </c>
      <c r="F1244" s="906">
        <v>30000</v>
      </c>
      <c r="G1244" s="906"/>
      <c r="H1244" s="906">
        <f t="shared" si="301"/>
        <v>1332061.2500000042</v>
      </c>
      <c r="I1244" s="906">
        <f t="shared" si="302"/>
        <v>1302061.2500000042</v>
      </c>
      <c r="J1244" s="906">
        <f t="shared" si="303"/>
        <v>30000</v>
      </c>
      <c r="K1244" s="906">
        <f t="shared" si="304"/>
        <v>0</v>
      </c>
      <c r="L1244" s="906">
        <f t="shared" si="305"/>
        <v>1332061.2500000042</v>
      </c>
    </row>
    <row r="1245" spans="1:12" x14ac:dyDescent="0.45">
      <c r="A1245" s="903"/>
      <c r="B1245" s="903"/>
      <c r="C1245" s="905" t="s">
        <v>143</v>
      </c>
      <c r="D1245" s="906">
        <v>1</v>
      </c>
      <c r="E1245" s="906">
        <v>1359818.7500000042</v>
      </c>
      <c r="F1245" s="906">
        <v>30000</v>
      </c>
      <c r="G1245" s="906"/>
      <c r="H1245" s="906">
        <f t="shared" si="301"/>
        <v>1389818.7500000042</v>
      </c>
      <c r="I1245" s="906">
        <f t="shared" si="302"/>
        <v>1359818.7500000042</v>
      </c>
      <c r="J1245" s="906">
        <f t="shared" si="303"/>
        <v>30000</v>
      </c>
      <c r="K1245" s="906">
        <f t="shared" si="304"/>
        <v>0</v>
      </c>
      <c r="L1245" s="906">
        <f t="shared" si="305"/>
        <v>1389818.7500000042</v>
      </c>
    </row>
    <row r="1246" spans="1:12" x14ac:dyDescent="0.45">
      <c r="A1246" s="903"/>
      <c r="B1246" s="903"/>
      <c r="C1246" s="905" t="s">
        <v>319</v>
      </c>
      <c r="D1246" s="906">
        <v>1</v>
      </c>
      <c r="E1246" s="906">
        <v>1475334.9999999958</v>
      </c>
      <c r="F1246" s="906">
        <v>30000</v>
      </c>
      <c r="G1246" s="906"/>
      <c r="H1246" s="906">
        <f t="shared" si="301"/>
        <v>1505334.9999999958</v>
      </c>
      <c r="I1246" s="906">
        <f t="shared" si="302"/>
        <v>1475334.9999999958</v>
      </c>
      <c r="J1246" s="906">
        <f t="shared" si="303"/>
        <v>30000</v>
      </c>
      <c r="K1246" s="906">
        <f t="shared" si="304"/>
        <v>0</v>
      </c>
      <c r="L1246" s="906">
        <f t="shared" si="305"/>
        <v>1505334.9999999958</v>
      </c>
    </row>
    <row r="1247" spans="1:12" x14ac:dyDescent="0.45">
      <c r="A1247" s="903"/>
      <c r="B1247" s="903"/>
      <c r="C1247" s="905" t="s">
        <v>149</v>
      </c>
      <c r="D1247" s="906">
        <v>1</v>
      </c>
      <c r="E1247" s="906">
        <v>1392755.0000000042</v>
      </c>
      <c r="F1247" s="906">
        <v>30000</v>
      </c>
      <c r="G1247" s="906"/>
      <c r="H1247" s="906">
        <f t="shared" si="301"/>
        <v>1422755.0000000042</v>
      </c>
      <c r="I1247" s="906">
        <f t="shared" si="302"/>
        <v>1392755.0000000042</v>
      </c>
      <c r="J1247" s="906">
        <f t="shared" si="303"/>
        <v>30000</v>
      </c>
      <c r="K1247" s="906">
        <f t="shared" si="304"/>
        <v>0</v>
      </c>
      <c r="L1247" s="906">
        <f t="shared" si="305"/>
        <v>1422755.0000000042</v>
      </c>
    </row>
    <row r="1248" spans="1:12" x14ac:dyDescent="0.45">
      <c r="A1248" s="903"/>
      <c r="B1248" s="903"/>
      <c r="C1248" s="905" t="s">
        <v>159</v>
      </c>
      <c r="D1248" s="906">
        <v>1</v>
      </c>
      <c r="E1248" s="906">
        <v>1679343.75</v>
      </c>
      <c r="F1248" s="906">
        <v>30000</v>
      </c>
      <c r="G1248" s="906"/>
      <c r="H1248" s="906">
        <f t="shared" si="301"/>
        <v>1709343.75</v>
      </c>
      <c r="I1248" s="906">
        <f t="shared" si="302"/>
        <v>1679343.75</v>
      </c>
      <c r="J1248" s="906">
        <f t="shared" si="303"/>
        <v>30000</v>
      </c>
      <c r="K1248" s="906">
        <f t="shared" si="304"/>
        <v>0</v>
      </c>
      <c r="L1248" s="906">
        <f t="shared" si="305"/>
        <v>1709343.75</v>
      </c>
    </row>
    <row r="1249" spans="1:12" x14ac:dyDescent="0.45">
      <c r="A1249" s="903"/>
      <c r="B1249" s="903"/>
      <c r="C1249" s="905" t="s">
        <v>166</v>
      </c>
      <c r="D1249" s="906">
        <v>2</v>
      </c>
      <c r="E1249" s="906">
        <v>1770788.7500000042</v>
      </c>
      <c r="F1249" s="906">
        <v>30000</v>
      </c>
      <c r="G1249" s="906"/>
      <c r="H1249" s="906">
        <f t="shared" si="301"/>
        <v>1800788.7500000042</v>
      </c>
      <c r="I1249" s="906">
        <f t="shared" si="302"/>
        <v>3541577.5000000084</v>
      </c>
      <c r="J1249" s="906">
        <f t="shared" si="303"/>
        <v>60000</v>
      </c>
      <c r="K1249" s="906">
        <f t="shared" si="304"/>
        <v>0</v>
      </c>
      <c r="L1249" s="906">
        <f t="shared" si="305"/>
        <v>3601577.5000000084</v>
      </c>
    </row>
    <row r="1250" spans="1:12" x14ac:dyDescent="0.45">
      <c r="A1250" s="903"/>
      <c r="B1250" s="903"/>
      <c r="C1250" s="905" t="s">
        <v>169</v>
      </c>
      <c r="D1250" s="906">
        <v>1</v>
      </c>
      <c r="E1250" s="906">
        <v>1855535.0000000042</v>
      </c>
      <c r="F1250" s="906">
        <v>30000</v>
      </c>
      <c r="G1250" s="906"/>
      <c r="H1250" s="906">
        <f t="shared" si="301"/>
        <v>1885535.0000000042</v>
      </c>
      <c r="I1250" s="906">
        <f t="shared" si="302"/>
        <v>1855535.0000000042</v>
      </c>
      <c r="J1250" s="906">
        <f t="shared" si="303"/>
        <v>30000</v>
      </c>
      <c r="K1250" s="906">
        <f t="shared" si="304"/>
        <v>0</v>
      </c>
      <c r="L1250" s="906">
        <f t="shared" si="305"/>
        <v>1885535.0000000042</v>
      </c>
    </row>
    <row r="1251" spans="1:12" x14ac:dyDescent="0.45">
      <c r="A1251" s="903"/>
      <c r="B1251" s="903"/>
      <c r="C1251" s="905" t="s">
        <v>175</v>
      </c>
      <c r="D1251" s="906">
        <v>4</v>
      </c>
      <c r="E1251" s="906">
        <v>2018604.9999999958</v>
      </c>
      <c r="F1251" s="906">
        <v>30000</v>
      </c>
      <c r="G1251" s="906"/>
      <c r="H1251" s="906">
        <f t="shared" si="301"/>
        <v>2048604.9999999958</v>
      </c>
      <c r="I1251" s="906">
        <f t="shared" si="302"/>
        <v>8074419.9999999832</v>
      </c>
      <c r="J1251" s="906">
        <f t="shared" si="303"/>
        <v>120000</v>
      </c>
      <c r="K1251" s="906">
        <f t="shared" si="304"/>
        <v>0</v>
      </c>
      <c r="L1251" s="906">
        <f t="shared" si="305"/>
        <v>8194419.9999999832</v>
      </c>
    </row>
    <row r="1252" spans="1:12" x14ac:dyDescent="0.45">
      <c r="A1252" s="903"/>
      <c r="B1252" s="903"/>
      <c r="C1252" s="905" t="s">
        <v>180</v>
      </c>
      <c r="D1252" s="906">
        <v>1</v>
      </c>
      <c r="E1252" s="906">
        <v>2281509.9999999958</v>
      </c>
      <c r="F1252" s="906">
        <v>30000</v>
      </c>
      <c r="G1252" s="906"/>
      <c r="H1252" s="906">
        <f t="shared" si="301"/>
        <v>2311509.9999999958</v>
      </c>
      <c r="I1252" s="906">
        <f t="shared" si="302"/>
        <v>2281509.9999999958</v>
      </c>
      <c r="J1252" s="906">
        <f t="shared" si="303"/>
        <v>30000</v>
      </c>
      <c r="K1252" s="906">
        <f t="shared" si="304"/>
        <v>0</v>
      </c>
      <c r="L1252" s="906">
        <f t="shared" si="305"/>
        <v>2311509.9999999958</v>
      </c>
    </row>
    <row r="1253" spans="1:12" x14ac:dyDescent="0.45">
      <c r="A1253" s="903"/>
      <c r="B1253" s="907"/>
      <c r="C1253" s="905" t="s">
        <v>340</v>
      </c>
      <c r="D1253" s="896">
        <v>1</v>
      </c>
      <c r="E1253" s="906">
        <v>2201611.2500000042</v>
      </c>
      <c r="F1253" s="906">
        <v>30000</v>
      </c>
      <c r="G1253" s="906"/>
      <c r="H1253" s="906">
        <f t="shared" si="301"/>
        <v>2231611.2500000042</v>
      </c>
      <c r="I1253" s="906">
        <f t="shared" si="302"/>
        <v>2201611.2500000042</v>
      </c>
      <c r="J1253" s="906">
        <f t="shared" si="303"/>
        <v>30000</v>
      </c>
      <c r="K1253" s="906">
        <f t="shared" si="304"/>
        <v>0</v>
      </c>
      <c r="L1253" s="906">
        <f t="shared" si="305"/>
        <v>2231611.2500000042</v>
      </c>
    </row>
    <row r="1254" spans="1:12" x14ac:dyDescent="0.45">
      <c r="A1254" s="903"/>
      <c r="B1254" s="903"/>
      <c r="C1254" s="905" t="s">
        <v>188</v>
      </c>
      <c r="D1254" s="906">
        <v>1</v>
      </c>
      <c r="E1254" s="906">
        <v>2612968.7499999958</v>
      </c>
      <c r="F1254" s="906">
        <v>30000</v>
      </c>
      <c r="G1254" s="906"/>
      <c r="H1254" s="906">
        <f t="shared" si="301"/>
        <v>2642968.7499999958</v>
      </c>
      <c r="I1254" s="906">
        <f t="shared" si="302"/>
        <v>2612968.7499999958</v>
      </c>
      <c r="J1254" s="906">
        <f t="shared" si="303"/>
        <v>30000</v>
      </c>
      <c r="K1254" s="906">
        <f t="shared" si="304"/>
        <v>0</v>
      </c>
      <c r="L1254" s="906">
        <f t="shared" si="305"/>
        <v>2642968.7499999958</v>
      </c>
    </row>
    <row r="1255" spans="1:12" x14ac:dyDescent="0.45">
      <c r="A1255" s="903"/>
      <c r="B1255" s="903"/>
      <c r="C1255" s="905" t="s">
        <v>304</v>
      </c>
      <c r="D1255" s="906">
        <v>1</v>
      </c>
      <c r="E1255" s="906">
        <v>2987000.0000000042</v>
      </c>
      <c r="F1255" s="906">
        <v>30000</v>
      </c>
      <c r="G1255" s="906"/>
      <c r="H1255" s="906">
        <f t="shared" si="301"/>
        <v>3017000.0000000042</v>
      </c>
      <c r="I1255" s="906">
        <f t="shared" si="302"/>
        <v>2987000.0000000042</v>
      </c>
      <c r="J1255" s="906">
        <f t="shared" si="303"/>
        <v>30000</v>
      </c>
      <c r="K1255" s="906">
        <f t="shared" si="304"/>
        <v>0</v>
      </c>
      <c r="L1255" s="906">
        <f t="shared" si="305"/>
        <v>3017000.0000000042</v>
      </c>
    </row>
    <row r="1256" spans="1:12" x14ac:dyDescent="0.45">
      <c r="A1256" s="903"/>
      <c r="B1256" s="903"/>
      <c r="C1256" s="902" t="s">
        <v>306</v>
      </c>
      <c r="D1256" s="906">
        <v>1</v>
      </c>
      <c r="E1256" s="906">
        <v>3102765</v>
      </c>
      <c r="F1256" s="906">
        <v>30000</v>
      </c>
      <c r="G1256" s="906"/>
      <c r="H1256" s="906">
        <f t="shared" si="301"/>
        <v>3132765</v>
      </c>
      <c r="I1256" s="906">
        <f t="shared" si="302"/>
        <v>3102765</v>
      </c>
      <c r="J1256" s="906">
        <f t="shared" si="303"/>
        <v>30000</v>
      </c>
      <c r="K1256" s="906">
        <f t="shared" si="304"/>
        <v>0</v>
      </c>
      <c r="L1256" s="906">
        <f t="shared" si="305"/>
        <v>3132765</v>
      </c>
    </row>
    <row r="1257" spans="1:12" x14ac:dyDescent="0.45">
      <c r="A1257" s="903"/>
      <c r="B1257" s="903"/>
      <c r="C1257" s="902" t="s">
        <v>198</v>
      </c>
      <c r="D1257" s="906">
        <v>1</v>
      </c>
      <c r="E1257" s="906">
        <v>3867086.25</v>
      </c>
      <c r="F1257" s="906">
        <v>30000</v>
      </c>
      <c r="G1257" s="906">
        <v>80817</v>
      </c>
      <c r="H1257" s="906">
        <f t="shared" si="301"/>
        <v>3977903.25</v>
      </c>
      <c r="I1257" s="906">
        <f t="shared" si="302"/>
        <v>3867086.25</v>
      </c>
      <c r="J1257" s="906">
        <f t="shared" si="303"/>
        <v>30000</v>
      </c>
      <c r="K1257" s="906">
        <f t="shared" si="304"/>
        <v>80817</v>
      </c>
      <c r="L1257" s="906">
        <f t="shared" si="305"/>
        <v>3977903.25</v>
      </c>
    </row>
    <row r="1258" spans="1:12" x14ac:dyDescent="0.45">
      <c r="A1258" s="903"/>
      <c r="B1258" s="907" t="s">
        <v>201</v>
      </c>
      <c r="C1258" s="905" t="s">
        <v>202</v>
      </c>
      <c r="D1258" s="896">
        <f>SUM(D1243:D1257)</f>
        <v>19</v>
      </c>
      <c r="E1258" s="896">
        <f>SUM(E1243:E1257)</f>
        <v>31098433.750000011</v>
      </c>
      <c r="F1258" s="896">
        <f>SUM(F1243:F1257)</f>
        <v>450000</v>
      </c>
      <c r="G1258" s="896"/>
      <c r="H1258" s="896">
        <f>SUM(H1243:H1257)</f>
        <v>31629250.750000011</v>
      </c>
      <c r="I1258" s="896">
        <f>SUM(I1243:I1257)</f>
        <v>38925037.5</v>
      </c>
      <c r="J1258" s="896">
        <f>SUM(J1243:J1257)</f>
        <v>570000</v>
      </c>
      <c r="K1258" s="896">
        <f>SUM(K1243:K1257)</f>
        <v>80817</v>
      </c>
      <c r="L1258" s="896">
        <f>SUM(L1243:L1257)</f>
        <v>39575854.5</v>
      </c>
    </row>
    <row r="1259" spans="1:12" x14ac:dyDescent="0.45">
      <c r="A1259" s="903"/>
      <c r="B1259" s="903"/>
      <c r="C1259" s="903"/>
      <c r="D1259" s="906"/>
      <c r="E1259" s="906"/>
      <c r="F1259" s="906"/>
      <c r="G1259" s="906"/>
      <c r="H1259" s="906"/>
      <c r="I1259" s="906"/>
      <c r="J1259" s="906"/>
      <c r="K1259" s="906"/>
      <c r="L1259" s="906"/>
    </row>
    <row r="1260" spans="1:12" x14ac:dyDescent="0.45">
      <c r="A1260" s="903"/>
      <c r="B1260" s="903"/>
      <c r="C1260" s="908"/>
      <c r="D1260" s="906"/>
      <c r="E1260" s="906"/>
      <c r="F1260" s="906"/>
      <c r="G1260" s="906"/>
      <c r="H1260" s="906"/>
      <c r="I1260" s="906"/>
      <c r="J1260" s="906"/>
      <c r="K1260" s="906"/>
      <c r="L1260" s="906"/>
    </row>
    <row r="1261" spans="1:12" x14ac:dyDescent="0.45">
      <c r="A1261" s="909" t="s">
        <v>204</v>
      </c>
      <c r="B1261" s="903"/>
      <c r="C1261" s="903"/>
      <c r="D1261" s="114">
        <f>D1258</f>
        <v>19</v>
      </c>
      <c r="E1261" s="115">
        <f t="shared" ref="E1261:L1261" si="306">SUM(E1258:E1259)</f>
        <v>31098433.750000011</v>
      </c>
      <c r="F1261" s="115">
        <f t="shared" si="306"/>
        <v>450000</v>
      </c>
      <c r="G1261" s="115">
        <f t="shared" si="306"/>
        <v>0</v>
      </c>
      <c r="H1261" s="115">
        <f t="shared" si="306"/>
        <v>31629250.750000011</v>
      </c>
      <c r="I1261" s="115">
        <f t="shared" si="306"/>
        <v>38925037.5</v>
      </c>
      <c r="J1261" s="115">
        <f t="shared" si="306"/>
        <v>570000</v>
      </c>
      <c r="K1261" s="115">
        <f t="shared" si="306"/>
        <v>80817</v>
      </c>
      <c r="L1261" s="115">
        <f t="shared" si="306"/>
        <v>39575854.5</v>
      </c>
    </row>
    <row r="1264" spans="1:12" x14ac:dyDescent="0.45">
      <c r="A1264" s="938" t="s">
        <v>0</v>
      </c>
      <c r="B1264" s="938"/>
      <c r="C1264" s="938"/>
      <c r="D1264" s="938"/>
      <c r="E1264" s="938"/>
      <c r="F1264" s="938"/>
      <c r="G1264" s="938"/>
      <c r="H1264" s="938"/>
      <c r="I1264" s="938"/>
      <c r="J1264" s="938"/>
      <c r="K1264" s="938"/>
      <c r="L1264" s="938"/>
    </row>
    <row r="1265" spans="1:12" x14ac:dyDescent="0.45">
      <c r="A1265" s="939" t="s">
        <v>89</v>
      </c>
      <c r="B1265" s="939"/>
      <c r="C1265" s="939"/>
      <c r="D1265" s="939"/>
      <c r="E1265" s="939"/>
      <c r="F1265" s="939"/>
      <c r="G1265" s="939"/>
      <c r="H1265" s="939"/>
      <c r="I1265" s="939"/>
      <c r="J1265" s="939"/>
      <c r="K1265" s="939"/>
      <c r="L1265" s="939"/>
    </row>
    <row r="1266" spans="1:12" x14ac:dyDescent="0.45">
      <c r="A1266" s="939" t="s">
        <v>90</v>
      </c>
      <c r="B1266" s="940"/>
      <c r="C1266" s="940"/>
      <c r="D1266" s="940"/>
      <c r="E1266" s="940"/>
      <c r="F1266" s="940"/>
      <c r="G1266" s="940"/>
      <c r="H1266" s="940"/>
      <c r="I1266" s="940"/>
      <c r="J1266" s="940"/>
      <c r="K1266" s="940"/>
      <c r="L1266" s="940"/>
    </row>
    <row r="1267" spans="1:12" x14ac:dyDescent="0.45">
      <c r="A1267" s="941" t="s">
        <v>1552</v>
      </c>
      <c r="B1267" s="941"/>
      <c r="C1267" s="941"/>
      <c r="D1267" s="941"/>
      <c r="E1267" s="941"/>
      <c r="F1267" s="941"/>
      <c r="G1267" s="941"/>
      <c r="H1267" s="941"/>
      <c r="I1267" s="941"/>
      <c r="J1267" s="941"/>
      <c r="K1267" s="941"/>
      <c r="L1267" s="941"/>
    </row>
    <row r="1268" spans="1:12" ht="55.5" x14ac:dyDescent="0.45">
      <c r="A1268" s="899" t="s">
        <v>91</v>
      </c>
      <c r="B1268" s="900"/>
      <c r="C1268" s="899" t="s">
        <v>92</v>
      </c>
      <c r="D1268" s="899" t="s">
        <v>93</v>
      </c>
      <c r="E1268" s="899" t="s">
        <v>94</v>
      </c>
      <c r="F1268" s="899" t="s">
        <v>95</v>
      </c>
      <c r="G1268" s="899" t="s">
        <v>96</v>
      </c>
      <c r="H1268" s="899" t="s">
        <v>97</v>
      </c>
      <c r="I1268" s="899" t="s">
        <v>98</v>
      </c>
      <c r="J1268" s="899" t="s">
        <v>99</v>
      </c>
      <c r="K1268" s="899" t="s">
        <v>100</v>
      </c>
      <c r="L1268" s="901" t="s">
        <v>101</v>
      </c>
    </row>
    <row r="1269" spans="1:12" x14ac:dyDescent="0.45">
      <c r="A1269" s="902"/>
      <c r="B1269" s="903"/>
      <c r="C1269" s="903"/>
      <c r="D1269" s="904"/>
      <c r="E1269" s="903"/>
      <c r="F1269" s="903"/>
      <c r="G1269" s="903"/>
      <c r="H1269" s="903"/>
      <c r="I1269" s="903"/>
      <c r="J1269" s="903"/>
      <c r="K1269" s="903"/>
      <c r="L1269" s="898" t="s">
        <v>650</v>
      </c>
    </row>
    <row r="1270" spans="1:12" x14ac:dyDescent="0.45">
      <c r="A1270" s="903"/>
      <c r="B1270" s="903"/>
      <c r="C1270" s="905" t="s">
        <v>1059</v>
      </c>
      <c r="D1270" s="906">
        <v>1</v>
      </c>
      <c r="E1270" s="906">
        <v>1067982.5000000005</v>
      </c>
      <c r="F1270" s="906">
        <v>30000</v>
      </c>
      <c r="G1270" s="906"/>
      <c r="H1270" s="906">
        <f t="shared" ref="H1270:H1293" si="307">SUM(E1270:G1270)</f>
        <v>1097982.5000000005</v>
      </c>
      <c r="I1270" s="906">
        <f t="shared" ref="I1270:I1293" si="308">D1270*E1270</f>
        <v>1067982.5000000005</v>
      </c>
      <c r="J1270" s="906">
        <f t="shared" ref="J1270:J1293" si="309">D1270*F1270</f>
        <v>30000</v>
      </c>
      <c r="K1270" s="906">
        <f t="shared" ref="K1270:K1293" si="310">D1270*G1270</f>
        <v>0</v>
      </c>
      <c r="L1270" s="906">
        <f t="shared" ref="L1270:L1293" si="311">D1270*H1270</f>
        <v>1097982.5000000005</v>
      </c>
    </row>
    <row r="1271" spans="1:12" x14ac:dyDescent="0.45">
      <c r="A1271" s="903"/>
      <c r="B1271" s="903"/>
      <c r="C1271" s="905" t="s">
        <v>106</v>
      </c>
      <c r="D1271" s="906">
        <v>1</v>
      </c>
      <c r="E1271" s="906">
        <v>1083387.5000000005</v>
      </c>
      <c r="F1271" s="906">
        <v>30000</v>
      </c>
      <c r="G1271" s="906"/>
      <c r="H1271" s="906">
        <f t="shared" si="307"/>
        <v>1113387.5000000005</v>
      </c>
      <c r="I1271" s="906">
        <f t="shared" si="308"/>
        <v>1083387.5000000005</v>
      </c>
      <c r="J1271" s="906">
        <f t="shared" si="309"/>
        <v>30000</v>
      </c>
      <c r="K1271" s="906">
        <f t="shared" si="310"/>
        <v>0</v>
      </c>
      <c r="L1271" s="906">
        <f t="shared" si="311"/>
        <v>1113387.5000000005</v>
      </c>
    </row>
    <row r="1272" spans="1:12" x14ac:dyDescent="0.45">
      <c r="A1272" s="903"/>
      <c r="B1272" s="903"/>
      <c r="C1272" s="905" t="s">
        <v>118</v>
      </c>
      <c r="D1272" s="906">
        <v>1</v>
      </c>
      <c r="E1272" s="906">
        <v>1125772.5</v>
      </c>
      <c r="F1272" s="906">
        <v>30000</v>
      </c>
      <c r="G1272" s="906"/>
      <c r="H1272" s="906">
        <f t="shared" si="307"/>
        <v>1155772.5</v>
      </c>
      <c r="I1272" s="906">
        <f t="shared" si="308"/>
        <v>1125772.5</v>
      </c>
      <c r="J1272" s="906">
        <f t="shared" si="309"/>
        <v>30000</v>
      </c>
      <c r="K1272" s="906">
        <f t="shared" si="310"/>
        <v>0</v>
      </c>
      <c r="L1272" s="906">
        <f t="shared" si="311"/>
        <v>1155772.5</v>
      </c>
    </row>
    <row r="1273" spans="1:12" x14ac:dyDescent="0.45">
      <c r="A1273" s="903"/>
      <c r="B1273" s="903"/>
      <c r="C1273" s="905" t="s">
        <v>211</v>
      </c>
      <c r="D1273" s="906">
        <v>2</v>
      </c>
      <c r="E1273" s="906">
        <v>1162881.2499999995</v>
      </c>
      <c r="F1273" s="906">
        <v>30000</v>
      </c>
      <c r="G1273" s="906"/>
      <c r="H1273" s="906">
        <f t="shared" si="307"/>
        <v>1192881.2499999995</v>
      </c>
      <c r="I1273" s="906">
        <f t="shared" si="308"/>
        <v>2325762.4999999991</v>
      </c>
      <c r="J1273" s="906">
        <f t="shared" si="309"/>
        <v>60000</v>
      </c>
      <c r="K1273" s="906">
        <f t="shared" si="310"/>
        <v>0</v>
      </c>
      <c r="L1273" s="906">
        <f t="shared" si="311"/>
        <v>2385762.4999999991</v>
      </c>
    </row>
    <row r="1274" spans="1:12" x14ac:dyDescent="0.45">
      <c r="A1274" s="903"/>
      <c r="B1274" s="903"/>
      <c r="C1274" s="905" t="s">
        <v>128</v>
      </c>
      <c r="D1274" s="906">
        <v>3</v>
      </c>
      <c r="E1274" s="906">
        <v>1178154.9999999995</v>
      </c>
      <c r="F1274" s="906">
        <v>30000</v>
      </c>
      <c r="G1274" s="906"/>
      <c r="H1274" s="906">
        <f t="shared" si="307"/>
        <v>1208154.9999999995</v>
      </c>
      <c r="I1274" s="906">
        <f t="shared" si="308"/>
        <v>3534464.9999999986</v>
      </c>
      <c r="J1274" s="906">
        <f t="shared" si="309"/>
        <v>90000</v>
      </c>
      <c r="K1274" s="906">
        <f t="shared" si="310"/>
        <v>0</v>
      </c>
      <c r="L1274" s="906">
        <f t="shared" si="311"/>
        <v>3624464.9999999986</v>
      </c>
    </row>
    <row r="1275" spans="1:12" x14ac:dyDescent="0.45">
      <c r="A1275" s="903"/>
      <c r="B1275" s="903"/>
      <c r="C1275" s="905" t="s">
        <v>133</v>
      </c>
      <c r="D1275" s="906">
        <v>2</v>
      </c>
      <c r="E1275" s="906">
        <v>1186546.2500000005</v>
      </c>
      <c r="F1275" s="906">
        <v>30000</v>
      </c>
      <c r="G1275" s="906"/>
      <c r="H1275" s="906">
        <f t="shared" si="307"/>
        <v>1216546.2500000005</v>
      </c>
      <c r="I1275" s="906">
        <f t="shared" si="308"/>
        <v>2373092.5000000009</v>
      </c>
      <c r="J1275" s="906">
        <f t="shared" si="309"/>
        <v>60000</v>
      </c>
      <c r="K1275" s="906">
        <f t="shared" si="310"/>
        <v>0</v>
      </c>
      <c r="L1275" s="906">
        <f t="shared" si="311"/>
        <v>2433092.5000000009</v>
      </c>
    </row>
    <row r="1276" spans="1:12" x14ac:dyDescent="0.45">
      <c r="A1276" s="903"/>
      <c r="B1276" s="903"/>
      <c r="C1276" s="905" t="s">
        <v>139</v>
      </c>
      <c r="D1276" s="906">
        <v>1</v>
      </c>
      <c r="E1276" s="906">
        <v>1273182.5000000042</v>
      </c>
      <c r="F1276" s="906">
        <v>30000</v>
      </c>
      <c r="G1276" s="906"/>
      <c r="H1276" s="906">
        <f t="shared" si="307"/>
        <v>1303182.5000000042</v>
      </c>
      <c r="I1276" s="906">
        <f t="shared" si="308"/>
        <v>1273182.5000000042</v>
      </c>
      <c r="J1276" s="906">
        <f t="shared" si="309"/>
        <v>30000</v>
      </c>
      <c r="K1276" s="906">
        <f t="shared" si="310"/>
        <v>0</v>
      </c>
      <c r="L1276" s="906">
        <f t="shared" si="311"/>
        <v>1303182.5000000042</v>
      </c>
    </row>
    <row r="1277" spans="1:12" x14ac:dyDescent="0.45">
      <c r="A1277" s="903"/>
      <c r="B1277" s="903"/>
      <c r="C1277" s="905" t="s">
        <v>212</v>
      </c>
      <c r="D1277" s="906">
        <v>1</v>
      </c>
      <c r="E1277" s="906">
        <v>1504213.7499999958</v>
      </c>
      <c r="F1277" s="906">
        <v>30000</v>
      </c>
      <c r="G1277" s="906"/>
      <c r="H1277" s="906">
        <f t="shared" si="307"/>
        <v>1534213.7499999958</v>
      </c>
      <c r="I1277" s="906">
        <f t="shared" si="308"/>
        <v>1504213.7499999958</v>
      </c>
      <c r="J1277" s="906">
        <f t="shared" si="309"/>
        <v>30000</v>
      </c>
      <c r="K1277" s="906">
        <f t="shared" si="310"/>
        <v>0</v>
      </c>
      <c r="L1277" s="906">
        <f t="shared" si="311"/>
        <v>1534213.7499999958</v>
      </c>
    </row>
    <row r="1278" spans="1:12" x14ac:dyDescent="0.45">
      <c r="A1278" s="903"/>
      <c r="B1278" s="903"/>
      <c r="C1278" s="905" t="s">
        <v>552</v>
      </c>
      <c r="D1278" s="906">
        <v>1</v>
      </c>
      <c r="E1278" s="906">
        <v>1533092.4999999958</v>
      </c>
      <c r="F1278" s="906">
        <v>30000</v>
      </c>
      <c r="G1278" s="906"/>
      <c r="H1278" s="906">
        <f t="shared" si="307"/>
        <v>1563092.4999999958</v>
      </c>
      <c r="I1278" s="906">
        <f t="shared" si="308"/>
        <v>1533092.4999999958</v>
      </c>
      <c r="J1278" s="906">
        <f t="shared" si="309"/>
        <v>30000</v>
      </c>
      <c r="K1278" s="906">
        <f t="shared" si="310"/>
        <v>0</v>
      </c>
      <c r="L1278" s="906">
        <f t="shared" si="311"/>
        <v>1563092.4999999958</v>
      </c>
    </row>
    <row r="1279" spans="1:12" x14ac:dyDescent="0.45">
      <c r="A1279" s="903"/>
      <c r="B1279" s="903"/>
      <c r="C1279" s="905" t="s">
        <v>147</v>
      </c>
      <c r="D1279" s="906">
        <v>1</v>
      </c>
      <c r="E1279" s="906">
        <v>1561971.2499999958</v>
      </c>
      <c r="F1279" s="906">
        <v>30000</v>
      </c>
      <c r="G1279" s="906"/>
      <c r="H1279" s="906">
        <f t="shared" si="307"/>
        <v>1591971.2499999958</v>
      </c>
      <c r="I1279" s="906">
        <f t="shared" si="308"/>
        <v>1561971.2499999958</v>
      </c>
      <c r="J1279" s="906">
        <f t="shared" si="309"/>
        <v>30000</v>
      </c>
      <c r="K1279" s="906">
        <f t="shared" si="310"/>
        <v>0</v>
      </c>
      <c r="L1279" s="906">
        <f t="shared" si="311"/>
        <v>1591971.2499999958</v>
      </c>
    </row>
    <row r="1280" spans="1:12" x14ac:dyDescent="0.45">
      <c r="A1280" s="903"/>
      <c r="B1280" s="903"/>
      <c r="C1280" s="905" t="s">
        <v>149</v>
      </c>
      <c r="D1280" s="906">
        <v>1</v>
      </c>
      <c r="E1280" s="906">
        <v>1392755.0000000042</v>
      </c>
      <c r="F1280" s="906">
        <v>30000</v>
      </c>
      <c r="G1280" s="906"/>
      <c r="H1280" s="906">
        <f t="shared" si="307"/>
        <v>1422755.0000000042</v>
      </c>
      <c r="I1280" s="906">
        <f t="shared" si="308"/>
        <v>1392755.0000000042</v>
      </c>
      <c r="J1280" s="906">
        <f t="shared" si="309"/>
        <v>30000</v>
      </c>
      <c r="K1280" s="906">
        <f t="shared" si="310"/>
        <v>0</v>
      </c>
      <c r="L1280" s="906">
        <f t="shared" si="311"/>
        <v>1422755.0000000042</v>
      </c>
    </row>
    <row r="1281" spans="1:12" x14ac:dyDescent="0.45">
      <c r="A1281" s="903"/>
      <c r="B1281" s="903"/>
      <c r="C1281" s="905" t="s">
        <v>243</v>
      </c>
      <c r="D1281" s="906">
        <v>2</v>
      </c>
      <c r="E1281" s="906">
        <v>1526675.0000000042</v>
      </c>
      <c r="F1281" s="906">
        <v>30000</v>
      </c>
      <c r="G1281" s="906"/>
      <c r="H1281" s="906">
        <f t="shared" si="307"/>
        <v>1556675.0000000042</v>
      </c>
      <c r="I1281" s="906">
        <f t="shared" si="308"/>
        <v>3053350.0000000084</v>
      </c>
      <c r="J1281" s="906">
        <f t="shared" si="309"/>
        <v>60000</v>
      </c>
      <c r="K1281" s="906">
        <f t="shared" si="310"/>
        <v>0</v>
      </c>
      <c r="L1281" s="906">
        <f t="shared" si="311"/>
        <v>3113350.0000000084</v>
      </c>
    </row>
    <row r="1282" spans="1:12" x14ac:dyDescent="0.45">
      <c r="A1282" s="903"/>
      <c r="B1282" s="903"/>
      <c r="C1282" s="905" t="s">
        <v>1086</v>
      </c>
      <c r="D1282" s="906">
        <v>1</v>
      </c>
      <c r="E1282" s="906">
        <v>1827993.75</v>
      </c>
      <c r="F1282" s="906">
        <v>30000</v>
      </c>
      <c r="G1282" s="906"/>
      <c r="H1282" s="906">
        <f t="shared" si="307"/>
        <v>1857993.75</v>
      </c>
      <c r="I1282" s="906">
        <f t="shared" si="308"/>
        <v>1827993.75</v>
      </c>
      <c r="J1282" s="906">
        <f t="shared" si="309"/>
        <v>30000</v>
      </c>
      <c r="K1282" s="906">
        <f t="shared" si="310"/>
        <v>0</v>
      </c>
      <c r="L1282" s="906">
        <f t="shared" si="311"/>
        <v>1857993.75</v>
      </c>
    </row>
    <row r="1283" spans="1:12" x14ac:dyDescent="0.45">
      <c r="A1283" s="903"/>
      <c r="B1283" s="903"/>
      <c r="C1283" s="905" t="s">
        <v>155</v>
      </c>
      <c r="D1283" s="906">
        <v>1</v>
      </c>
      <c r="E1283" s="906">
        <v>1560755.0000000042</v>
      </c>
      <c r="F1283" s="906">
        <v>30000</v>
      </c>
      <c r="G1283" s="906"/>
      <c r="H1283" s="906">
        <f t="shared" si="307"/>
        <v>1590755.0000000042</v>
      </c>
      <c r="I1283" s="906">
        <f t="shared" si="308"/>
        <v>1560755.0000000042</v>
      </c>
      <c r="J1283" s="906">
        <f t="shared" si="309"/>
        <v>30000</v>
      </c>
      <c r="K1283" s="906">
        <f t="shared" si="310"/>
        <v>0</v>
      </c>
      <c r="L1283" s="906">
        <f t="shared" si="311"/>
        <v>1590755.0000000042</v>
      </c>
    </row>
    <row r="1284" spans="1:12" x14ac:dyDescent="0.45">
      <c r="A1284" s="903"/>
      <c r="B1284" s="903"/>
      <c r="C1284" s="905" t="s">
        <v>302</v>
      </c>
      <c r="D1284" s="906">
        <v>4</v>
      </c>
      <c r="E1284" s="906">
        <v>1639813.7499999958</v>
      </c>
      <c r="F1284" s="906">
        <v>30000</v>
      </c>
      <c r="G1284" s="906"/>
      <c r="H1284" s="906">
        <f t="shared" si="307"/>
        <v>1669813.7499999958</v>
      </c>
      <c r="I1284" s="906">
        <f t="shared" si="308"/>
        <v>6559254.9999999832</v>
      </c>
      <c r="J1284" s="906">
        <f t="shared" si="309"/>
        <v>120000</v>
      </c>
      <c r="K1284" s="906">
        <f t="shared" si="310"/>
        <v>0</v>
      </c>
      <c r="L1284" s="906">
        <f t="shared" si="311"/>
        <v>6679254.9999999832</v>
      </c>
    </row>
    <row r="1285" spans="1:12" x14ac:dyDescent="0.45">
      <c r="A1285" s="903"/>
      <c r="B1285" s="903"/>
      <c r="C1285" s="905" t="s">
        <v>546</v>
      </c>
      <c r="D1285" s="906">
        <v>1</v>
      </c>
      <c r="E1285" s="906">
        <v>2074638.75</v>
      </c>
      <c r="F1285" s="906">
        <v>30000</v>
      </c>
      <c r="G1285" s="906"/>
      <c r="H1285" s="906">
        <f t="shared" si="307"/>
        <v>2104638.75</v>
      </c>
      <c r="I1285" s="906">
        <f t="shared" si="308"/>
        <v>2074638.75</v>
      </c>
      <c r="J1285" s="906">
        <f t="shared" si="309"/>
        <v>30000</v>
      </c>
      <c r="K1285" s="906">
        <f t="shared" si="310"/>
        <v>0</v>
      </c>
      <c r="L1285" s="906">
        <f t="shared" si="311"/>
        <v>2104638.75</v>
      </c>
    </row>
    <row r="1286" spans="1:12" x14ac:dyDescent="0.45">
      <c r="A1286" s="903"/>
      <c r="B1286" s="903"/>
      <c r="C1286" s="905" t="s">
        <v>165</v>
      </c>
      <c r="D1286" s="906">
        <v>2</v>
      </c>
      <c r="E1286" s="906">
        <v>1728414.9999999958</v>
      </c>
      <c r="F1286" s="906">
        <v>30000</v>
      </c>
      <c r="G1286" s="906"/>
      <c r="H1286" s="906">
        <f t="shared" si="307"/>
        <v>1758414.9999999958</v>
      </c>
      <c r="I1286" s="906">
        <f t="shared" si="308"/>
        <v>3456829.9999999916</v>
      </c>
      <c r="J1286" s="906">
        <f t="shared" si="309"/>
        <v>60000</v>
      </c>
      <c r="K1286" s="906">
        <f t="shared" si="310"/>
        <v>0</v>
      </c>
      <c r="L1286" s="906">
        <f t="shared" si="311"/>
        <v>3516829.9999999916</v>
      </c>
    </row>
    <row r="1287" spans="1:12" x14ac:dyDescent="0.45">
      <c r="A1287" s="903"/>
      <c r="B1287" s="903"/>
      <c r="C1287" s="905" t="s">
        <v>166</v>
      </c>
      <c r="D1287" s="906">
        <v>1</v>
      </c>
      <c r="E1287" s="906">
        <v>1770788.7500000042</v>
      </c>
      <c r="F1287" s="906">
        <v>30000</v>
      </c>
      <c r="G1287" s="906"/>
      <c r="H1287" s="906">
        <f t="shared" si="307"/>
        <v>1800788.7500000042</v>
      </c>
      <c r="I1287" s="906">
        <f t="shared" si="308"/>
        <v>1770788.7500000042</v>
      </c>
      <c r="J1287" s="906">
        <f t="shared" si="309"/>
        <v>30000</v>
      </c>
      <c r="K1287" s="906">
        <f t="shared" si="310"/>
        <v>0</v>
      </c>
      <c r="L1287" s="906">
        <f t="shared" si="311"/>
        <v>1800788.7500000042</v>
      </c>
    </row>
    <row r="1288" spans="1:12" x14ac:dyDescent="0.45">
      <c r="A1288" s="903"/>
      <c r="B1288" s="903"/>
      <c r="C1288" s="905" t="s">
        <v>167</v>
      </c>
      <c r="D1288" s="906">
        <v>1</v>
      </c>
      <c r="E1288" s="906">
        <v>1813162.5</v>
      </c>
      <c r="F1288" s="906">
        <v>30000</v>
      </c>
      <c r="G1288" s="906"/>
      <c r="H1288" s="906">
        <f t="shared" si="307"/>
        <v>1843162.5</v>
      </c>
      <c r="I1288" s="906">
        <f t="shared" si="308"/>
        <v>1813162.5</v>
      </c>
      <c r="J1288" s="906">
        <f t="shared" si="309"/>
        <v>30000</v>
      </c>
      <c r="K1288" s="906">
        <f t="shared" si="310"/>
        <v>0</v>
      </c>
      <c r="L1288" s="906">
        <f t="shared" si="311"/>
        <v>1843162.5</v>
      </c>
    </row>
    <row r="1289" spans="1:12" x14ac:dyDescent="0.45">
      <c r="A1289" s="903"/>
      <c r="B1289" s="903"/>
      <c r="C1289" s="905" t="s">
        <v>179</v>
      </c>
      <c r="D1289" s="906">
        <v>1</v>
      </c>
      <c r="E1289" s="906">
        <v>2215783.7499999958</v>
      </c>
      <c r="F1289" s="906">
        <v>30000</v>
      </c>
      <c r="G1289" s="906"/>
      <c r="H1289" s="906">
        <f t="shared" si="307"/>
        <v>2245783.7499999958</v>
      </c>
      <c r="I1289" s="906">
        <f t="shared" si="308"/>
        <v>2215783.7499999958</v>
      </c>
      <c r="J1289" s="906">
        <f t="shared" si="309"/>
        <v>30000</v>
      </c>
      <c r="K1289" s="906">
        <f t="shared" si="310"/>
        <v>0</v>
      </c>
      <c r="L1289" s="906">
        <f t="shared" si="311"/>
        <v>2245783.7499999958</v>
      </c>
    </row>
    <row r="1290" spans="1:12" x14ac:dyDescent="0.45">
      <c r="A1290" s="903"/>
      <c r="B1290" s="903"/>
      <c r="C1290" s="905" t="s">
        <v>320</v>
      </c>
      <c r="D1290" s="906">
        <v>1</v>
      </c>
      <c r="E1290" s="906">
        <v>2410071.2499999958</v>
      </c>
      <c r="F1290" s="906">
        <v>30000</v>
      </c>
      <c r="G1290" s="906"/>
      <c r="H1290" s="906">
        <f t="shared" si="307"/>
        <v>2440071.2499999958</v>
      </c>
      <c r="I1290" s="906">
        <f t="shared" si="308"/>
        <v>2410071.2499999958</v>
      </c>
      <c r="J1290" s="906">
        <f t="shared" si="309"/>
        <v>30000</v>
      </c>
      <c r="K1290" s="906">
        <f t="shared" si="310"/>
        <v>0</v>
      </c>
      <c r="L1290" s="906">
        <f t="shared" si="311"/>
        <v>2440071.2499999958</v>
      </c>
    </row>
    <row r="1291" spans="1:12" x14ac:dyDescent="0.45">
      <c r="A1291" s="903"/>
      <c r="B1291" s="903"/>
      <c r="C1291" s="905" t="s">
        <v>342</v>
      </c>
      <c r="D1291" s="906">
        <v>1</v>
      </c>
      <c r="E1291" s="906">
        <v>2688018.75</v>
      </c>
      <c r="F1291" s="906">
        <v>30000</v>
      </c>
      <c r="G1291" s="906"/>
      <c r="H1291" s="906">
        <f t="shared" si="307"/>
        <v>2718018.75</v>
      </c>
      <c r="I1291" s="906">
        <f t="shared" si="308"/>
        <v>2688018.75</v>
      </c>
      <c r="J1291" s="906">
        <f t="shared" si="309"/>
        <v>30000</v>
      </c>
      <c r="K1291" s="906">
        <f t="shared" si="310"/>
        <v>0</v>
      </c>
      <c r="L1291" s="906">
        <f t="shared" si="311"/>
        <v>2718018.75</v>
      </c>
    </row>
    <row r="1292" spans="1:12" x14ac:dyDescent="0.45">
      <c r="A1292" s="903"/>
      <c r="B1292" s="903"/>
      <c r="C1292" s="902" t="s">
        <v>321</v>
      </c>
      <c r="D1292" s="906">
        <v>1</v>
      </c>
      <c r="E1292" s="906">
        <v>2998646.25</v>
      </c>
      <c r="F1292" s="906">
        <v>30000</v>
      </c>
      <c r="G1292" s="906"/>
      <c r="H1292" s="906">
        <f t="shared" si="307"/>
        <v>3028646.25</v>
      </c>
      <c r="I1292" s="906">
        <f t="shared" si="308"/>
        <v>2998646.25</v>
      </c>
      <c r="J1292" s="906">
        <f t="shared" si="309"/>
        <v>30000</v>
      </c>
      <c r="K1292" s="906">
        <f t="shared" si="310"/>
        <v>0</v>
      </c>
      <c r="L1292" s="906">
        <f t="shared" si="311"/>
        <v>3028646.25</v>
      </c>
    </row>
    <row r="1293" spans="1:12" x14ac:dyDescent="0.45">
      <c r="A1293" s="903"/>
      <c r="B1293" s="903"/>
      <c r="C1293" s="902" t="s">
        <v>347</v>
      </c>
      <c r="D1293" s="906">
        <v>1</v>
      </c>
      <c r="E1293" s="906">
        <v>3616821.2499999963</v>
      </c>
      <c r="F1293" s="906">
        <v>30000</v>
      </c>
      <c r="G1293" s="906"/>
      <c r="H1293" s="906">
        <f t="shared" si="307"/>
        <v>3646821.2499999963</v>
      </c>
      <c r="I1293" s="906">
        <f t="shared" si="308"/>
        <v>3616821.2499999963</v>
      </c>
      <c r="J1293" s="906">
        <f t="shared" si="309"/>
        <v>30000</v>
      </c>
      <c r="K1293" s="906">
        <f t="shared" si="310"/>
        <v>0</v>
      </c>
      <c r="L1293" s="906">
        <f t="shared" si="311"/>
        <v>3646821.2499999963</v>
      </c>
    </row>
    <row r="1294" spans="1:12" x14ac:dyDescent="0.45">
      <c r="A1294" s="903"/>
      <c r="B1294" s="907" t="s">
        <v>201</v>
      </c>
      <c r="C1294" s="905" t="s">
        <v>202</v>
      </c>
      <c r="D1294" s="896">
        <f>SUM(D1270:D1293)</f>
        <v>33</v>
      </c>
      <c r="E1294" s="896">
        <f>SUM(E1270:E1293)</f>
        <v>41941523.749999985</v>
      </c>
      <c r="F1294" s="896">
        <f>SUM(F1270:F1293)</f>
        <v>720000</v>
      </c>
      <c r="G1294" s="896"/>
      <c r="H1294" s="896">
        <f>SUM(H1270:H1293)</f>
        <v>42661523.749999985</v>
      </c>
      <c r="I1294" s="896">
        <f>SUM(I1270:I1293)</f>
        <v>54821792.49999997</v>
      </c>
      <c r="J1294" s="896">
        <f>SUM(J1270:J1293)</f>
        <v>990000</v>
      </c>
      <c r="K1294" s="896">
        <f>SUM(K1270:K1293)</f>
        <v>0</v>
      </c>
      <c r="L1294" s="896">
        <f>SUM(L1270:L1293)</f>
        <v>55811792.49999997</v>
      </c>
    </row>
    <row r="1295" spans="1:12" x14ac:dyDescent="0.45">
      <c r="A1295" s="903"/>
      <c r="B1295" s="903"/>
      <c r="C1295" s="903"/>
      <c r="D1295" s="906"/>
      <c r="E1295" s="906"/>
      <c r="F1295" s="906"/>
      <c r="G1295" s="906"/>
      <c r="H1295" s="906"/>
      <c r="I1295" s="906"/>
      <c r="J1295" s="906"/>
      <c r="K1295" s="906"/>
      <c r="L1295" s="906"/>
    </row>
    <row r="1296" spans="1:12" x14ac:dyDescent="0.45">
      <c r="A1296" s="903"/>
      <c r="B1296" s="903"/>
      <c r="C1296" s="908"/>
      <c r="D1296" s="906"/>
      <c r="E1296" s="906"/>
      <c r="F1296" s="906"/>
      <c r="G1296" s="906"/>
      <c r="H1296" s="906"/>
      <c r="I1296" s="906"/>
      <c r="J1296" s="906"/>
      <c r="K1296" s="906"/>
      <c r="L1296" s="906"/>
    </row>
    <row r="1297" spans="1:12" x14ac:dyDescent="0.45">
      <c r="A1297" s="909" t="s">
        <v>204</v>
      </c>
      <c r="B1297" s="903"/>
      <c r="C1297" s="903"/>
      <c r="D1297" s="114">
        <f>D1294</f>
        <v>33</v>
      </c>
      <c r="E1297" s="115">
        <f t="shared" ref="E1297:L1297" si="312">SUM(E1294:E1295)</f>
        <v>41941523.749999985</v>
      </c>
      <c r="F1297" s="115">
        <f t="shared" si="312"/>
        <v>720000</v>
      </c>
      <c r="G1297" s="115">
        <f t="shared" si="312"/>
        <v>0</v>
      </c>
      <c r="H1297" s="115">
        <f t="shared" si="312"/>
        <v>42661523.749999985</v>
      </c>
      <c r="I1297" s="115">
        <f t="shared" si="312"/>
        <v>54821792.49999997</v>
      </c>
      <c r="J1297" s="115">
        <f t="shared" si="312"/>
        <v>990000</v>
      </c>
      <c r="K1297" s="115">
        <f t="shared" si="312"/>
        <v>0</v>
      </c>
      <c r="L1297" s="115">
        <f t="shared" si="312"/>
        <v>55811792.49999997</v>
      </c>
    </row>
    <row r="1300" spans="1:12" x14ac:dyDescent="0.45">
      <c r="A1300" s="938" t="s">
        <v>0</v>
      </c>
      <c r="B1300" s="938"/>
      <c r="C1300" s="938"/>
      <c r="D1300" s="938"/>
      <c r="E1300" s="938"/>
      <c r="F1300" s="938"/>
      <c r="G1300" s="938"/>
      <c r="H1300" s="938"/>
      <c r="I1300" s="938"/>
      <c r="J1300" s="938"/>
      <c r="K1300" s="938"/>
      <c r="L1300" s="938"/>
    </row>
    <row r="1301" spans="1:12" x14ac:dyDescent="0.45">
      <c r="A1301" s="939" t="s">
        <v>89</v>
      </c>
      <c r="B1301" s="939"/>
      <c r="C1301" s="939"/>
      <c r="D1301" s="939"/>
      <c r="E1301" s="939"/>
      <c r="F1301" s="939"/>
      <c r="G1301" s="939"/>
      <c r="H1301" s="939"/>
      <c r="I1301" s="939"/>
      <c r="J1301" s="939"/>
      <c r="K1301" s="939"/>
      <c r="L1301" s="939"/>
    </row>
    <row r="1302" spans="1:12" x14ac:dyDescent="0.45">
      <c r="A1302" s="939" t="s">
        <v>90</v>
      </c>
      <c r="B1302" s="940"/>
      <c r="C1302" s="940"/>
      <c r="D1302" s="940"/>
      <c r="E1302" s="940"/>
      <c r="F1302" s="940"/>
      <c r="G1302" s="940"/>
      <c r="H1302" s="940"/>
      <c r="I1302" s="940"/>
      <c r="J1302" s="940"/>
      <c r="K1302" s="940"/>
      <c r="L1302" s="940"/>
    </row>
    <row r="1303" spans="1:12" x14ac:dyDescent="0.45">
      <c r="A1303" s="941" t="s">
        <v>1553</v>
      </c>
      <c r="B1303" s="941"/>
      <c r="C1303" s="941"/>
      <c r="D1303" s="941"/>
      <c r="E1303" s="941"/>
      <c r="F1303" s="941"/>
      <c r="G1303" s="941"/>
      <c r="H1303" s="941"/>
      <c r="I1303" s="941"/>
      <c r="J1303" s="941"/>
      <c r="K1303" s="941"/>
      <c r="L1303" s="941"/>
    </row>
    <row r="1304" spans="1:12" ht="55.5" x14ac:dyDescent="0.45">
      <c r="A1304" s="899" t="s">
        <v>91</v>
      </c>
      <c r="B1304" s="900"/>
      <c r="C1304" s="899" t="s">
        <v>92</v>
      </c>
      <c r="D1304" s="899" t="s">
        <v>93</v>
      </c>
      <c r="E1304" s="899" t="s">
        <v>94</v>
      </c>
      <c r="F1304" s="899" t="s">
        <v>95</v>
      </c>
      <c r="G1304" s="899" t="s">
        <v>96</v>
      </c>
      <c r="H1304" s="899" t="s">
        <v>97</v>
      </c>
      <c r="I1304" s="899" t="s">
        <v>98</v>
      </c>
      <c r="J1304" s="899" t="s">
        <v>99</v>
      </c>
      <c r="K1304" s="899" t="s">
        <v>100</v>
      </c>
      <c r="L1304" s="901" t="s">
        <v>101</v>
      </c>
    </row>
    <row r="1305" spans="1:12" x14ac:dyDescent="0.45">
      <c r="A1305" s="903"/>
      <c r="B1305" s="903"/>
      <c r="C1305" s="905" t="s">
        <v>105</v>
      </c>
      <c r="D1305" s="906">
        <v>1</v>
      </c>
      <c r="E1305" s="906">
        <v>1153397.4999999995</v>
      </c>
      <c r="F1305" s="906">
        <v>30000</v>
      </c>
      <c r="G1305" s="906"/>
      <c r="H1305" s="906">
        <f t="shared" ref="H1305:H1327" si="313">SUM(E1305:G1305)</f>
        <v>1183397.4999999995</v>
      </c>
      <c r="I1305" s="906">
        <f t="shared" ref="I1305:I1327" si="314">D1305*E1305</f>
        <v>1153397.4999999995</v>
      </c>
      <c r="J1305" s="906">
        <f t="shared" ref="J1305:J1327" si="315">D1305*F1305</f>
        <v>30000</v>
      </c>
      <c r="K1305" s="906">
        <f t="shared" ref="K1305:K1327" si="316">D1305*G1305</f>
        <v>0</v>
      </c>
      <c r="L1305" s="906">
        <f t="shared" ref="L1305:L1327" si="317">D1305*H1305</f>
        <v>1183397.4999999995</v>
      </c>
    </row>
    <row r="1306" spans="1:12" x14ac:dyDescent="0.45">
      <c r="A1306" s="903"/>
      <c r="B1306" s="903"/>
      <c r="C1306" s="905" t="s">
        <v>113</v>
      </c>
      <c r="D1306" s="906">
        <v>1</v>
      </c>
      <c r="E1306" s="906">
        <v>1191249.9999999995</v>
      </c>
      <c r="F1306" s="906">
        <v>30000</v>
      </c>
      <c r="G1306" s="906"/>
      <c r="H1306" s="906">
        <f t="shared" si="313"/>
        <v>1221249.9999999995</v>
      </c>
      <c r="I1306" s="906">
        <f t="shared" si="314"/>
        <v>1191249.9999999995</v>
      </c>
      <c r="J1306" s="906">
        <f t="shared" si="315"/>
        <v>30000</v>
      </c>
      <c r="K1306" s="906">
        <f t="shared" si="316"/>
        <v>0</v>
      </c>
      <c r="L1306" s="906">
        <f t="shared" si="317"/>
        <v>1221249.9999999995</v>
      </c>
    </row>
    <row r="1307" spans="1:12" x14ac:dyDescent="0.45">
      <c r="A1307" s="903"/>
      <c r="B1307" s="903"/>
      <c r="C1307" s="905" t="s">
        <v>319</v>
      </c>
      <c r="D1307" s="906">
        <v>1</v>
      </c>
      <c r="E1307" s="906">
        <v>1475334.9999999958</v>
      </c>
      <c r="F1307" s="906">
        <v>30000</v>
      </c>
      <c r="G1307" s="906"/>
      <c r="H1307" s="906">
        <f t="shared" si="313"/>
        <v>1505334.9999999958</v>
      </c>
      <c r="I1307" s="906">
        <f t="shared" si="314"/>
        <v>1475334.9999999958</v>
      </c>
      <c r="J1307" s="906">
        <f t="shared" si="315"/>
        <v>30000</v>
      </c>
      <c r="K1307" s="906">
        <f t="shared" si="316"/>
        <v>0</v>
      </c>
      <c r="L1307" s="906">
        <f t="shared" si="317"/>
        <v>1505334.9999999958</v>
      </c>
    </row>
    <row r="1308" spans="1:12" x14ac:dyDescent="0.45">
      <c r="A1308" s="903"/>
      <c r="B1308" s="903"/>
      <c r="C1308" s="905" t="s">
        <v>536</v>
      </c>
      <c r="D1308" s="906">
        <v>1</v>
      </c>
      <c r="E1308" s="906">
        <v>1660595.0000000042</v>
      </c>
      <c r="F1308" s="906">
        <v>30000</v>
      </c>
      <c r="G1308" s="906"/>
      <c r="H1308" s="906">
        <f t="shared" si="313"/>
        <v>1690595.0000000042</v>
      </c>
      <c r="I1308" s="906">
        <f t="shared" si="314"/>
        <v>1660595.0000000042</v>
      </c>
      <c r="J1308" s="906">
        <f t="shared" si="315"/>
        <v>30000</v>
      </c>
      <c r="K1308" s="906">
        <f t="shared" si="316"/>
        <v>0</v>
      </c>
      <c r="L1308" s="906">
        <f t="shared" si="317"/>
        <v>1690595.0000000042</v>
      </c>
    </row>
    <row r="1309" spans="1:12" x14ac:dyDescent="0.45">
      <c r="A1309" s="903"/>
      <c r="B1309" s="903"/>
      <c r="C1309" s="905" t="s">
        <v>157</v>
      </c>
      <c r="D1309" s="906">
        <v>1</v>
      </c>
      <c r="E1309" s="906">
        <v>1600284.9999999958</v>
      </c>
      <c r="F1309" s="906">
        <v>30000</v>
      </c>
      <c r="G1309" s="906"/>
      <c r="H1309" s="906">
        <f t="shared" si="313"/>
        <v>1630284.9999999958</v>
      </c>
      <c r="I1309" s="906">
        <f t="shared" si="314"/>
        <v>1600284.9999999958</v>
      </c>
      <c r="J1309" s="906">
        <f t="shared" si="315"/>
        <v>30000</v>
      </c>
      <c r="K1309" s="906">
        <f t="shared" si="316"/>
        <v>0</v>
      </c>
      <c r="L1309" s="906">
        <f t="shared" si="317"/>
        <v>1630284.9999999958</v>
      </c>
    </row>
    <row r="1310" spans="1:12" x14ac:dyDescent="0.45">
      <c r="A1310" s="903"/>
      <c r="B1310" s="903"/>
      <c r="C1310" s="905" t="s">
        <v>302</v>
      </c>
      <c r="D1310" s="906">
        <v>2</v>
      </c>
      <c r="E1310" s="906">
        <v>1639813.7499999958</v>
      </c>
      <c r="F1310" s="906">
        <v>30000</v>
      </c>
      <c r="G1310" s="906"/>
      <c r="H1310" s="906">
        <f t="shared" si="313"/>
        <v>1669813.7499999958</v>
      </c>
      <c r="I1310" s="906">
        <f t="shared" si="314"/>
        <v>3279627.4999999916</v>
      </c>
      <c r="J1310" s="906">
        <f t="shared" si="315"/>
        <v>60000</v>
      </c>
      <c r="K1310" s="906">
        <f t="shared" si="316"/>
        <v>0</v>
      </c>
      <c r="L1310" s="906">
        <f t="shared" si="317"/>
        <v>3339627.4999999916</v>
      </c>
    </row>
    <row r="1311" spans="1:12" x14ac:dyDescent="0.45">
      <c r="A1311" s="903"/>
      <c r="B1311" s="903"/>
      <c r="C1311" s="905" t="s">
        <v>159</v>
      </c>
      <c r="D1311" s="906">
        <v>2</v>
      </c>
      <c r="E1311" s="906">
        <v>1679343.75</v>
      </c>
      <c r="F1311" s="906">
        <v>30000</v>
      </c>
      <c r="G1311" s="906"/>
      <c r="H1311" s="906">
        <f t="shared" si="313"/>
        <v>1709343.75</v>
      </c>
      <c r="I1311" s="906">
        <f t="shared" si="314"/>
        <v>3358687.5</v>
      </c>
      <c r="J1311" s="906">
        <f t="shared" si="315"/>
        <v>60000</v>
      </c>
      <c r="K1311" s="906">
        <f t="shared" si="316"/>
        <v>0</v>
      </c>
      <c r="L1311" s="906">
        <f t="shared" si="317"/>
        <v>3418687.5</v>
      </c>
    </row>
    <row r="1312" spans="1:12" x14ac:dyDescent="0.45">
      <c r="A1312" s="903"/>
      <c r="B1312" s="903"/>
      <c r="C1312" s="905" t="s">
        <v>161</v>
      </c>
      <c r="D1312" s="906">
        <v>1</v>
      </c>
      <c r="E1312" s="906">
        <v>1718873.7500000042</v>
      </c>
      <c r="F1312" s="906">
        <v>30000</v>
      </c>
      <c r="G1312" s="906"/>
      <c r="H1312" s="906">
        <f t="shared" si="313"/>
        <v>1748873.7500000042</v>
      </c>
      <c r="I1312" s="906">
        <f t="shared" si="314"/>
        <v>1718873.7500000042</v>
      </c>
      <c r="J1312" s="906">
        <f t="shared" si="315"/>
        <v>30000</v>
      </c>
      <c r="K1312" s="906">
        <f t="shared" si="316"/>
        <v>0</v>
      </c>
      <c r="L1312" s="906">
        <f t="shared" si="317"/>
        <v>1748873.7500000042</v>
      </c>
    </row>
    <row r="1313" spans="1:12" x14ac:dyDescent="0.45">
      <c r="A1313" s="903"/>
      <c r="B1313" s="903"/>
      <c r="C1313" s="905" t="s">
        <v>165</v>
      </c>
      <c r="D1313" s="906">
        <v>5</v>
      </c>
      <c r="E1313" s="906">
        <v>1728414.9999999958</v>
      </c>
      <c r="F1313" s="906">
        <v>30000</v>
      </c>
      <c r="G1313" s="906"/>
      <c r="H1313" s="906">
        <f t="shared" si="313"/>
        <v>1758414.9999999958</v>
      </c>
      <c r="I1313" s="906">
        <f t="shared" si="314"/>
        <v>8642074.9999999795</v>
      </c>
      <c r="J1313" s="906">
        <f t="shared" si="315"/>
        <v>150000</v>
      </c>
      <c r="K1313" s="906">
        <f t="shared" si="316"/>
        <v>0</v>
      </c>
      <c r="L1313" s="906">
        <f t="shared" si="317"/>
        <v>8792074.9999999795</v>
      </c>
    </row>
    <row r="1314" spans="1:12" x14ac:dyDescent="0.45">
      <c r="A1314" s="903"/>
      <c r="B1314" s="903"/>
      <c r="C1314" s="905" t="s">
        <v>167</v>
      </c>
      <c r="D1314" s="906">
        <v>1</v>
      </c>
      <c r="E1314" s="906">
        <v>1813162.5</v>
      </c>
      <c r="F1314" s="906">
        <v>30000</v>
      </c>
      <c r="G1314" s="906"/>
      <c r="H1314" s="906">
        <f t="shared" si="313"/>
        <v>1843162.5</v>
      </c>
      <c r="I1314" s="906">
        <f t="shared" si="314"/>
        <v>1813162.5</v>
      </c>
      <c r="J1314" s="906">
        <f t="shared" si="315"/>
        <v>30000</v>
      </c>
      <c r="K1314" s="906">
        <f t="shared" si="316"/>
        <v>0</v>
      </c>
      <c r="L1314" s="906">
        <f t="shared" si="317"/>
        <v>1843162.5</v>
      </c>
    </row>
    <row r="1315" spans="1:12" x14ac:dyDescent="0.45">
      <c r="A1315" s="903"/>
      <c r="B1315" s="903"/>
      <c r="C1315" s="905" t="s">
        <v>170</v>
      </c>
      <c r="D1315" s="906">
        <v>1</v>
      </c>
      <c r="E1315" s="906">
        <v>1897908.75</v>
      </c>
      <c r="F1315" s="906">
        <v>30000</v>
      </c>
      <c r="G1315" s="906"/>
      <c r="H1315" s="906">
        <f t="shared" si="313"/>
        <v>1927908.75</v>
      </c>
      <c r="I1315" s="906">
        <f t="shared" si="314"/>
        <v>1897908.75</v>
      </c>
      <c r="J1315" s="906">
        <f t="shared" si="315"/>
        <v>30000</v>
      </c>
      <c r="K1315" s="906">
        <f t="shared" si="316"/>
        <v>0</v>
      </c>
      <c r="L1315" s="906">
        <f t="shared" si="317"/>
        <v>1927908.75</v>
      </c>
    </row>
    <row r="1316" spans="1:12" x14ac:dyDescent="0.45">
      <c r="A1316" s="903"/>
      <c r="B1316" s="903"/>
      <c r="C1316" s="905" t="s">
        <v>303</v>
      </c>
      <c r="D1316" s="906">
        <v>1</v>
      </c>
      <c r="E1316" s="906">
        <v>1952878.7499999958</v>
      </c>
      <c r="F1316" s="906">
        <v>30000</v>
      </c>
      <c r="G1316" s="906"/>
      <c r="H1316" s="906">
        <f t="shared" si="313"/>
        <v>1982878.7499999958</v>
      </c>
      <c r="I1316" s="906">
        <f t="shared" si="314"/>
        <v>1952878.7499999958</v>
      </c>
      <c r="J1316" s="906">
        <f t="shared" si="315"/>
        <v>30000</v>
      </c>
      <c r="K1316" s="906">
        <f t="shared" si="316"/>
        <v>0</v>
      </c>
      <c r="L1316" s="906">
        <f t="shared" si="317"/>
        <v>1982878.7499999958</v>
      </c>
    </row>
    <row r="1317" spans="1:12" x14ac:dyDescent="0.45">
      <c r="A1317" s="903"/>
      <c r="B1317" s="903"/>
      <c r="C1317" s="905" t="s">
        <v>175</v>
      </c>
      <c r="D1317" s="906">
        <v>1</v>
      </c>
      <c r="E1317" s="906">
        <v>2018604.9999999958</v>
      </c>
      <c r="F1317" s="906">
        <v>30000</v>
      </c>
      <c r="G1317" s="906"/>
      <c r="H1317" s="906">
        <f t="shared" si="313"/>
        <v>2048604.9999999958</v>
      </c>
      <c r="I1317" s="906">
        <f t="shared" si="314"/>
        <v>2018604.9999999958</v>
      </c>
      <c r="J1317" s="906">
        <f t="shared" si="315"/>
        <v>30000</v>
      </c>
      <c r="K1317" s="906">
        <f t="shared" si="316"/>
        <v>0</v>
      </c>
      <c r="L1317" s="906">
        <f t="shared" si="317"/>
        <v>2048604.9999999958</v>
      </c>
    </row>
    <row r="1318" spans="1:12" x14ac:dyDescent="0.45">
      <c r="A1318" s="903"/>
      <c r="B1318" s="903"/>
      <c r="C1318" s="905" t="s">
        <v>176</v>
      </c>
      <c r="D1318" s="906">
        <v>2</v>
      </c>
      <c r="E1318" s="906">
        <v>2084331.2499999958</v>
      </c>
      <c r="F1318" s="906">
        <v>30000</v>
      </c>
      <c r="G1318" s="906"/>
      <c r="H1318" s="906">
        <f t="shared" si="313"/>
        <v>2114331.2499999958</v>
      </c>
      <c r="I1318" s="906">
        <f t="shared" si="314"/>
        <v>4168662.4999999916</v>
      </c>
      <c r="J1318" s="906">
        <f t="shared" si="315"/>
        <v>60000</v>
      </c>
      <c r="K1318" s="906">
        <f t="shared" si="316"/>
        <v>0</v>
      </c>
      <c r="L1318" s="906">
        <f t="shared" si="317"/>
        <v>4228662.4999999916</v>
      </c>
    </row>
    <row r="1319" spans="1:12" x14ac:dyDescent="0.45">
      <c r="A1319" s="903"/>
      <c r="B1319" s="903"/>
      <c r="C1319" s="905" t="s">
        <v>180</v>
      </c>
      <c r="D1319" s="906">
        <v>1</v>
      </c>
      <c r="E1319" s="906">
        <v>2281509.9999999958</v>
      </c>
      <c r="F1319" s="906">
        <v>30000</v>
      </c>
      <c r="G1319" s="906"/>
      <c r="H1319" s="906">
        <f t="shared" si="313"/>
        <v>2311509.9999999958</v>
      </c>
      <c r="I1319" s="906">
        <f t="shared" si="314"/>
        <v>2281509.9999999958</v>
      </c>
      <c r="J1319" s="906">
        <f t="shared" si="315"/>
        <v>30000</v>
      </c>
      <c r="K1319" s="906">
        <f t="shared" si="316"/>
        <v>0</v>
      </c>
      <c r="L1319" s="906">
        <f t="shared" si="317"/>
        <v>2311509.9999999958</v>
      </c>
    </row>
    <row r="1320" spans="1:12" x14ac:dyDescent="0.45">
      <c r="A1320" s="903"/>
      <c r="B1320" s="903"/>
      <c r="C1320" s="905" t="s">
        <v>181</v>
      </c>
      <c r="D1320" s="906">
        <v>1</v>
      </c>
      <c r="E1320" s="906">
        <v>2347236.2499999958</v>
      </c>
      <c r="F1320" s="906">
        <v>30000</v>
      </c>
      <c r="G1320" s="906"/>
      <c r="H1320" s="906">
        <f t="shared" si="313"/>
        <v>2377236.2499999958</v>
      </c>
      <c r="I1320" s="906">
        <f t="shared" si="314"/>
        <v>2347236.2499999958</v>
      </c>
      <c r="J1320" s="906">
        <f t="shared" si="315"/>
        <v>30000</v>
      </c>
      <c r="K1320" s="906">
        <f t="shared" si="316"/>
        <v>0</v>
      </c>
      <c r="L1320" s="906">
        <f t="shared" si="317"/>
        <v>2377236.2499999958</v>
      </c>
    </row>
    <row r="1321" spans="1:12" x14ac:dyDescent="0.45">
      <c r="A1321" s="903"/>
      <c r="B1321" s="903"/>
      <c r="C1321" s="905" t="s">
        <v>339</v>
      </c>
      <c r="D1321" s="906">
        <v>1</v>
      </c>
      <c r="E1321" s="906">
        <v>2544414.9999999958</v>
      </c>
      <c r="F1321" s="906">
        <v>30000</v>
      </c>
      <c r="G1321" s="906"/>
      <c r="H1321" s="906">
        <f t="shared" si="313"/>
        <v>2574414.9999999958</v>
      </c>
      <c r="I1321" s="906">
        <f t="shared" si="314"/>
        <v>2544414.9999999958</v>
      </c>
      <c r="J1321" s="906">
        <f t="shared" si="315"/>
        <v>30000</v>
      </c>
      <c r="K1321" s="906">
        <f t="shared" si="316"/>
        <v>0</v>
      </c>
      <c r="L1321" s="906">
        <f t="shared" si="317"/>
        <v>2574414.9999999958</v>
      </c>
    </row>
    <row r="1322" spans="1:12" x14ac:dyDescent="0.45">
      <c r="A1322" s="903"/>
      <c r="B1322" s="903"/>
      <c r="C1322" s="905" t="s">
        <v>183</v>
      </c>
      <c r="D1322" s="906">
        <v>1</v>
      </c>
      <c r="E1322" s="906">
        <v>2271097.5</v>
      </c>
      <c r="F1322" s="906">
        <v>30000</v>
      </c>
      <c r="G1322" s="906"/>
      <c r="H1322" s="906">
        <f t="shared" si="313"/>
        <v>2301097.5</v>
      </c>
      <c r="I1322" s="906">
        <f t="shared" si="314"/>
        <v>2271097.5</v>
      </c>
      <c r="J1322" s="906">
        <f t="shared" si="315"/>
        <v>30000</v>
      </c>
      <c r="K1322" s="906">
        <f t="shared" si="316"/>
        <v>0</v>
      </c>
      <c r="L1322" s="906">
        <f t="shared" si="317"/>
        <v>2301097.5</v>
      </c>
    </row>
    <row r="1323" spans="1:12" x14ac:dyDescent="0.45">
      <c r="A1323" s="903"/>
      <c r="B1323" s="903"/>
      <c r="C1323" s="905" t="s">
        <v>343</v>
      </c>
      <c r="D1323" s="906">
        <v>2</v>
      </c>
      <c r="E1323" s="906">
        <v>2757506.25</v>
      </c>
      <c r="F1323" s="906">
        <v>30000</v>
      </c>
      <c r="G1323" s="906"/>
      <c r="H1323" s="906">
        <f t="shared" si="313"/>
        <v>2787506.25</v>
      </c>
      <c r="I1323" s="906">
        <f t="shared" si="314"/>
        <v>5515012.5</v>
      </c>
      <c r="J1323" s="906">
        <f t="shared" si="315"/>
        <v>60000</v>
      </c>
      <c r="K1323" s="906">
        <f t="shared" si="316"/>
        <v>0</v>
      </c>
      <c r="L1323" s="906">
        <f t="shared" si="317"/>
        <v>5575012.5</v>
      </c>
    </row>
    <row r="1324" spans="1:12" x14ac:dyDescent="0.45">
      <c r="A1324" s="903"/>
      <c r="B1324" s="903"/>
      <c r="C1324" s="905" t="s">
        <v>191</v>
      </c>
      <c r="D1324" s="906">
        <v>1</v>
      </c>
      <c r="E1324" s="906">
        <v>2837387.4999999958</v>
      </c>
      <c r="F1324" s="906">
        <v>30000</v>
      </c>
      <c r="G1324" s="906"/>
      <c r="H1324" s="906">
        <f t="shared" si="313"/>
        <v>2867387.4999999958</v>
      </c>
      <c r="I1324" s="906">
        <f t="shared" si="314"/>
        <v>2837387.4999999958</v>
      </c>
      <c r="J1324" s="906">
        <f t="shared" si="315"/>
        <v>30000</v>
      </c>
      <c r="K1324" s="906">
        <f t="shared" si="316"/>
        <v>0</v>
      </c>
      <c r="L1324" s="906">
        <f t="shared" si="317"/>
        <v>2867387.4999999958</v>
      </c>
    </row>
    <row r="1325" spans="1:12" x14ac:dyDescent="0.45">
      <c r="A1325" s="903"/>
      <c r="B1325" s="903"/>
      <c r="C1325" s="905" t="s">
        <v>304</v>
      </c>
      <c r="D1325" s="906">
        <v>1</v>
      </c>
      <c r="E1325" s="906">
        <v>2987000.0000000042</v>
      </c>
      <c r="F1325" s="906">
        <v>30000</v>
      </c>
      <c r="G1325" s="906"/>
      <c r="H1325" s="906">
        <f t="shared" si="313"/>
        <v>3017000.0000000042</v>
      </c>
      <c r="I1325" s="906">
        <f t="shared" si="314"/>
        <v>2987000.0000000042</v>
      </c>
      <c r="J1325" s="906">
        <f t="shared" si="315"/>
        <v>30000</v>
      </c>
      <c r="K1325" s="906">
        <f t="shared" si="316"/>
        <v>0</v>
      </c>
      <c r="L1325" s="906">
        <f t="shared" si="317"/>
        <v>3017000.0000000042</v>
      </c>
    </row>
    <row r="1326" spans="1:12" x14ac:dyDescent="0.45">
      <c r="A1326" s="903"/>
      <c r="B1326" s="903"/>
      <c r="C1326" s="902" t="s">
        <v>195</v>
      </c>
      <c r="D1326" s="906">
        <v>1</v>
      </c>
      <c r="E1326" s="906">
        <v>3519237.5000000037</v>
      </c>
      <c r="F1326" s="906">
        <v>30000</v>
      </c>
      <c r="G1326" s="906"/>
      <c r="H1326" s="906">
        <f t="shared" si="313"/>
        <v>3549237.5000000037</v>
      </c>
      <c r="I1326" s="906">
        <f t="shared" si="314"/>
        <v>3519237.5000000037</v>
      </c>
      <c r="J1326" s="906">
        <f t="shared" si="315"/>
        <v>30000</v>
      </c>
      <c r="K1326" s="906">
        <f t="shared" si="316"/>
        <v>0</v>
      </c>
      <c r="L1326" s="906">
        <f t="shared" si="317"/>
        <v>3549237.5000000037</v>
      </c>
    </row>
    <row r="1327" spans="1:12" x14ac:dyDescent="0.45">
      <c r="A1327" s="903"/>
      <c r="B1327" s="903"/>
      <c r="C1327" s="902" t="s">
        <v>594</v>
      </c>
      <c r="D1327" s="906">
        <v>1</v>
      </c>
      <c r="E1327" s="906">
        <v>4367613.75</v>
      </c>
      <c r="F1327" s="906">
        <v>30000</v>
      </c>
      <c r="G1327" s="906"/>
      <c r="H1327" s="906">
        <f t="shared" si="313"/>
        <v>4397613.75</v>
      </c>
      <c r="I1327" s="906">
        <f t="shared" si="314"/>
        <v>4367613.75</v>
      </c>
      <c r="J1327" s="906">
        <f t="shared" si="315"/>
        <v>30000</v>
      </c>
      <c r="K1327" s="906">
        <f t="shared" si="316"/>
        <v>0</v>
      </c>
      <c r="L1327" s="906">
        <f t="shared" si="317"/>
        <v>4397613.75</v>
      </c>
    </row>
    <row r="1328" spans="1:12" x14ac:dyDescent="0.45">
      <c r="A1328" s="903"/>
      <c r="B1328" s="907" t="s">
        <v>201</v>
      </c>
      <c r="C1328" s="905" t="s">
        <v>202</v>
      </c>
      <c r="D1328" s="896">
        <f>SUM(D1305:D1327)</f>
        <v>31</v>
      </c>
      <c r="E1328" s="896">
        <f>SUM(E1305:E1327)</f>
        <v>49527198.74999997</v>
      </c>
      <c r="F1328" s="896">
        <f>SUM(F1305:F1327)</f>
        <v>690000</v>
      </c>
      <c r="G1328" s="896"/>
      <c r="H1328" s="896">
        <f>SUM(H1305:H1327)</f>
        <v>50217198.74999997</v>
      </c>
      <c r="I1328" s="896">
        <f>SUM(I1305:I1327)</f>
        <v>64601853.74999994</v>
      </c>
      <c r="J1328" s="896">
        <f>SUM(J1305:J1327)</f>
        <v>930000</v>
      </c>
      <c r="K1328" s="896">
        <f>SUM(K1305:K1327)</f>
        <v>0</v>
      </c>
      <c r="L1328" s="896">
        <f>SUM(L1305:L1327)</f>
        <v>65531853.74999994</v>
      </c>
    </row>
    <row r="1329" spans="1:12" x14ac:dyDescent="0.45">
      <c r="A1329" s="903"/>
      <c r="B1329" s="903"/>
      <c r="C1329" s="908" t="s">
        <v>203</v>
      </c>
      <c r="D1329" s="906"/>
      <c r="E1329" s="111">
        <v>1247870.04</v>
      </c>
      <c r="F1329" s="906">
        <v>374361</v>
      </c>
      <c r="G1329" s="906">
        <v>10640338.32</v>
      </c>
      <c r="H1329" s="906">
        <f t="shared" ref="H1329" si="318">SUM(E1329:G1329)</f>
        <v>12262569.359999999</v>
      </c>
      <c r="I1329" s="906">
        <f t="shared" ref="I1329" si="319">D1329*E1329</f>
        <v>0</v>
      </c>
      <c r="J1329" s="906">
        <f t="shared" ref="J1329" si="320">D1329*F1329</f>
        <v>0</v>
      </c>
      <c r="K1329" s="906">
        <f t="shared" ref="K1329" si="321">D1329*G1329</f>
        <v>0</v>
      </c>
      <c r="L1329" s="906">
        <f t="shared" ref="L1329" si="322">D1329*H1329</f>
        <v>0</v>
      </c>
    </row>
    <row r="1330" spans="1:12" x14ac:dyDescent="0.45">
      <c r="A1330" s="903"/>
      <c r="B1330" s="909" t="s">
        <v>201</v>
      </c>
      <c r="C1330" s="910"/>
      <c r="D1330" s="896">
        <f t="shared" ref="D1330:L1330" si="323">SUM(D1329:D1329)</f>
        <v>0</v>
      </c>
      <c r="E1330" s="896">
        <f t="shared" si="323"/>
        <v>1247870.04</v>
      </c>
      <c r="F1330" s="896">
        <f t="shared" si="323"/>
        <v>374361</v>
      </c>
      <c r="G1330" s="896">
        <f t="shared" si="323"/>
        <v>10640338.32</v>
      </c>
      <c r="H1330" s="896">
        <f t="shared" si="323"/>
        <v>12262569.359999999</v>
      </c>
      <c r="I1330" s="896">
        <f t="shared" si="323"/>
        <v>0</v>
      </c>
      <c r="J1330" s="896">
        <f t="shared" si="323"/>
        <v>0</v>
      </c>
      <c r="K1330" s="896">
        <f t="shared" si="323"/>
        <v>0</v>
      </c>
      <c r="L1330" s="896">
        <f t="shared" si="323"/>
        <v>0</v>
      </c>
    </row>
    <row r="1331" spans="1:12" x14ac:dyDescent="0.45">
      <c r="A1331" s="903"/>
      <c r="B1331" s="903"/>
      <c r="C1331" s="908"/>
      <c r="D1331" s="906"/>
      <c r="E1331" s="906"/>
      <c r="F1331" s="906"/>
      <c r="G1331" s="906"/>
      <c r="H1331" s="906"/>
      <c r="I1331" s="906"/>
      <c r="J1331" s="906"/>
      <c r="K1331" s="906"/>
      <c r="L1331" s="906"/>
    </row>
    <row r="1332" spans="1:12" x14ac:dyDescent="0.45">
      <c r="A1332" s="909" t="s">
        <v>204</v>
      </c>
      <c r="B1332" s="903"/>
      <c r="C1332" s="903"/>
      <c r="D1332" s="114">
        <f>D1328+D1330</f>
        <v>31</v>
      </c>
      <c r="E1332" s="115">
        <f t="shared" ref="E1332:L1332" si="324">SUM(E1328:E1329)</f>
        <v>50775068.789999969</v>
      </c>
      <c r="F1332" s="115">
        <f t="shared" si="324"/>
        <v>1064361</v>
      </c>
      <c r="G1332" s="115">
        <f t="shared" si="324"/>
        <v>10640338.32</v>
      </c>
      <c r="H1332" s="115">
        <f t="shared" si="324"/>
        <v>62479768.10999997</v>
      </c>
      <c r="I1332" s="115">
        <f t="shared" si="324"/>
        <v>64601853.74999994</v>
      </c>
      <c r="J1332" s="115">
        <f t="shared" si="324"/>
        <v>930000</v>
      </c>
      <c r="K1332" s="115">
        <f t="shared" si="324"/>
        <v>0</v>
      </c>
      <c r="L1332" s="115">
        <f t="shared" si="324"/>
        <v>65531853.74999994</v>
      </c>
    </row>
    <row r="1335" spans="1:12" x14ac:dyDescent="0.45">
      <c r="A1335" s="938" t="s">
        <v>0</v>
      </c>
      <c r="B1335" s="938"/>
      <c r="C1335" s="938"/>
      <c r="D1335" s="938"/>
      <c r="E1335" s="938"/>
      <c r="F1335" s="938"/>
      <c r="G1335" s="938"/>
      <c r="H1335" s="938"/>
      <c r="I1335" s="938"/>
      <c r="J1335" s="938"/>
      <c r="K1335" s="938"/>
      <c r="L1335" s="938"/>
    </row>
    <row r="1336" spans="1:12" x14ac:dyDescent="0.45">
      <c r="A1336" s="939" t="s">
        <v>89</v>
      </c>
      <c r="B1336" s="939"/>
      <c r="C1336" s="939"/>
      <c r="D1336" s="939"/>
      <c r="E1336" s="939"/>
      <c r="F1336" s="939"/>
      <c r="G1336" s="939"/>
      <c r="H1336" s="939"/>
      <c r="I1336" s="939"/>
      <c r="J1336" s="939"/>
      <c r="K1336" s="939"/>
      <c r="L1336" s="939"/>
    </row>
    <row r="1337" spans="1:12" x14ac:dyDescent="0.45">
      <c r="A1337" s="939" t="s">
        <v>90</v>
      </c>
      <c r="B1337" s="940"/>
      <c r="C1337" s="940"/>
      <c r="D1337" s="940"/>
      <c r="E1337" s="940"/>
      <c r="F1337" s="940"/>
      <c r="G1337" s="940"/>
      <c r="H1337" s="940"/>
      <c r="I1337" s="940"/>
      <c r="J1337" s="940"/>
      <c r="K1337" s="940"/>
      <c r="L1337" s="940"/>
    </row>
    <row r="1338" spans="1:12" x14ac:dyDescent="0.45">
      <c r="A1338" s="941" t="s">
        <v>1554</v>
      </c>
      <c r="B1338" s="941"/>
      <c r="C1338" s="941"/>
      <c r="D1338" s="941"/>
      <c r="E1338" s="941"/>
      <c r="F1338" s="941"/>
      <c r="G1338" s="941"/>
      <c r="H1338" s="941"/>
      <c r="I1338" s="941"/>
      <c r="J1338" s="941"/>
      <c r="K1338" s="941"/>
      <c r="L1338" s="941"/>
    </row>
    <row r="1339" spans="1:12" ht="55.5" x14ac:dyDescent="0.45">
      <c r="A1339" s="899" t="s">
        <v>91</v>
      </c>
      <c r="B1339" s="900"/>
      <c r="C1339" s="899" t="s">
        <v>92</v>
      </c>
      <c r="D1339" s="899" t="s">
        <v>93</v>
      </c>
      <c r="E1339" s="899" t="s">
        <v>94</v>
      </c>
      <c r="F1339" s="899" t="s">
        <v>95</v>
      </c>
      <c r="G1339" s="899" t="s">
        <v>96</v>
      </c>
      <c r="H1339" s="899" t="s">
        <v>97</v>
      </c>
      <c r="I1339" s="899" t="s">
        <v>98</v>
      </c>
      <c r="J1339" s="899" t="s">
        <v>99</v>
      </c>
      <c r="K1339" s="899" t="s">
        <v>100</v>
      </c>
      <c r="L1339" s="901" t="s">
        <v>101</v>
      </c>
    </row>
    <row r="1340" spans="1:12" x14ac:dyDescent="0.45">
      <c r="A1340" s="903"/>
      <c r="B1340" s="903"/>
      <c r="C1340" s="905" t="s">
        <v>535</v>
      </c>
      <c r="D1340" s="906">
        <v>1</v>
      </c>
      <c r="E1340" s="906">
        <v>1388698.7499999958</v>
      </c>
      <c r="F1340" s="906">
        <v>30000</v>
      </c>
      <c r="G1340" s="906"/>
      <c r="H1340" s="906">
        <f t="shared" ref="H1340:H1348" si="325">SUM(E1340:G1340)</f>
        <v>1418698.7499999958</v>
      </c>
      <c r="I1340" s="906">
        <v>1388699</v>
      </c>
      <c r="J1340" s="906">
        <v>30000</v>
      </c>
      <c r="K1340" s="906">
        <f t="shared" ref="K1340:K1348" si="326">D1340*G1340</f>
        <v>0</v>
      </c>
      <c r="L1340" s="906">
        <f t="shared" ref="L1340:L1348" si="327">D1340*H1340</f>
        <v>1418698.7499999958</v>
      </c>
    </row>
    <row r="1341" spans="1:12" x14ac:dyDescent="0.45">
      <c r="A1341" s="903"/>
      <c r="B1341" s="903"/>
      <c r="C1341" s="905" t="s">
        <v>243</v>
      </c>
      <c r="D1341" s="906">
        <v>1</v>
      </c>
      <c r="E1341" s="906">
        <v>1526675.0000000042</v>
      </c>
      <c r="F1341" s="906">
        <v>30000</v>
      </c>
      <c r="G1341" s="906"/>
      <c r="H1341" s="906">
        <f t="shared" si="325"/>
        <v>1556675.0000000042</v>
      </c>
      <c r="I1341" s="906">
        <v>1526675</v>
      </c>
      <c r="J1341" s="906">
        <v>30000</v>
      </c>
      <c r="K1341" s="906">
        <f t="shared" si="326"/>
        <v>0</v>
      </c>
      <c r="L1341" s="906">
        <f t="shared" si="327"/>
        <v>1556675.0000000042</v>
      </c>
    </row>
    <row r="1342" spans="1:12" x14ac:dyDescent="0.45">
      <c r="A1342" s="903"/>
      <c r="B1342" s="903"/>
      <c r="C1342" s="905" t="s">
        <v>155</v>
      </c>
      <c r="D1342" s="906">
        <v>1</v>
      </c>
      <c r="E1342" s="906">
        <v>1560755.0000000042</v>
      </c>
      <c r="F1342" s="906">
        <v>30000</v>
      </c>
      <c r="G1342" s="906"/>
      <c r="H1342" s="906">
        <f t="shared" si="325"/>
        <v>1590755.0000000042</v>
      </c>
      <c r="I1342" s="906">
        <v>1590755</v>
      </c>
      <c r="J1342" s="906">
        <v>30000</v>
      </c>
      <c r="K1342" s="906">
        <f t="shared" si="326"/>
        <v>0</v>
      </c>
      <c r="L1342" s="906">
        <f t="shared" si="327"/>
        <v>1590755.0000000042</v>
      </c>
    </row>
    <row r="1343" spans="1:12" x14ac:dyDescent="0.45">
      <c r="A1343" s="903"/>
      <c r="B1343" s="903"/>
      <c r="C1343" s="905" t="s">
        <v>166</v>
      </c>
      <c r="D1343" s="906">
        <v>3</v>
      </c>
      <c r="E1343" s="906">
        <v>1770788.7500000042</v>
      </c>
      <c r="F1343" s="906">
        <v>30000</v>
      </c>
      <c r="G1343" s="906"/>
      <c r="H1343" s="906">
        <f t="shared" si="325"/>
        <v>1800788.7500000042</v>
      </c>
      <c r="I1343" s="906">
        <f>E1343*3</f>
        <v>5312366.250000013</v>
      </c>
      <c r="J1343" s="906">
        <v>90000</v>
      </c>
      <c r="K1343" s="906">
        <f t="shared" si="326"/>
        <v>0</v>
      </c>
      <c r="L1343" s="906">
        <f t="shared" si="327"/>
        <v>5402366.250000013</v>
      </c>
    </row>
    <row r="1344" spans="1:12" x14ac:dyDescent="0.45">
      <c r="A1344" s="903"/>
      <c r="B1344" s="903"/>
      <c r="C1344" s="905" t="s">
        <v>179</v>
      </c>
      <c r="D1344" s="906">
        <v>1</v>
      </c>
      <c r="E1344" s="906">
        <v>2215783.7499999958</v>
      </c>
      <c r="F1344" s="906">
        <v>30000</v>
      </c>
      <c r="G1344" s="906"/>
      <c r="H1344" s="906">
        <f t="shared" si="325"/>
        <v>2245783.7499999958</v>
      </c>
      <c r="I1344" s="906">
        <v>2215784</v>
      </c>
      <c r="J1344" s="906">
        <v>30000</v>
      </c>
      <c r="K1344" s="906">
        <f t="shared" si="326"/>
        <v>0</v>
      </c>
      <c r="L1344" s="906">
        <f t="shared" si="327"/>
        <v>2245783.7499999958</v>
      </c>
    </row>
    <row r="1345" spans="1:12" x14ac:dyDescent="0.45">
      <c r="A1345" s="903"/>
      <c r="B1345" s="907"/>
      <c r="C1345" s="905" t="s">
        <v>340</v>
      </c>
      <c r="D1345" s="896">
        <v>1</v>
      </c>
      <c r="E1345" s="906">
        <v>2201611.2500000042</v>
      </c>
      <c r="F1345" s="906">
        <v>30000</v>
      </c>
      <c r="G1345" s="906"/>
      <c r="H1345" s="906">
        <f t="shared" si="325"/>
        <v>2231611.2500000042</v>
      </c>
      <c r="I1345" s="906">
        <v>2201611</v>
      </c>
      <c r="J1345" s="906">
        <v>30000</v>
      </c>
      <c r="K1345" s="906">
        <f t="shared" si="326"/>
        <v>0</v>
      </c>
      <c r="L1345" s="906">
        <f t="shared" si="327"/>
        <v>2231611.2500000042</v>
      </c>
    </row>
    <row r="1346" spans="1:12" x14ac:dyDescent="0.45">
      <c r="A1346" s="903"/>
      <c r="B1346" s="903"/>
      <c r="C1346" s="905" t="s">
        <v>248</v>
      </c>
      <c r="D1346" s="906">
        <v>1</v>
      </c>
      <c r="E1346" s="906">
        <v>2912193.75</v>
      </c>
      <c r="F1346" s="906">
        <v>30000</v>
      </c>
      <c r="G1346" s="906"/>
      <c r="H1346" s="906">
        <f t="shared" si="325"/>
        <v>2942193.75</v>
      </c>
      <c r="I1346" s="906">
        <v>2912194</v>
      </c>
      <c r="J1346" s="906">
        <v>30000</v>
      </c>
      <c r="K1346" s="906">
        <f t="shared" si="326"/>
        <v>0</v>
      </c>
      <c r="L1346" s="906">
        <f t="shared" si="327"/>
        <v>2942193.75</v>
      </c>
    </row>
    <row r="1347" spans="1:12" x14ac:dyDescent="0.45">
      <c r="A1347" s="903"/>
      <c r="B1347" s="903"/>
      <c r="C1347" s="902" t="s">
        <v>307</v>
      </c>
      <c r="D1347" s="906">
        <v>1</v>
      </c>
      <c r="E1347" s="906">
        <v>3206882.4999999963</v>
      </c>
      <c r="F1347" s="906">
        <v>30000</v>
      </c>
      <c r="G1347" s="906"/>
      <c r="H1347" s="906">
        <f t="shared" si="325"/>
        <v>3236882.4999999963</v>
      </c>
      <c r="I1347" s="906">
        <v>3206882.52</v>
      </c>
      <c r="J1347" s="906">
        <v>30000</v>
      </c>
      <c r="K1347" s="906">
        <f t="shared" si="326"/>
        <v>0</v>
      </c>
      <c r="L1347" s="906">
        <f t="shared" si="327"/>
        <v>3236882.4999999963</v>
      </c>
    </row>
    <row r="1348" spans="1:12" x14ac:dyDescent="0.45">
      <c r="A1348" s="903"/>
      <c r="B1348" s="903"/>
      <c r="C1348" s="902" t="s">
        <v>406</v>
      </c>
      <c r="D1348" s="906">
        <v>1</v>
      </c>
      <c r="E1348" s="906">
        <v>6798560.3999999994</v>
      </c>
      <c r="F1348" s="906">
        <v>30000</v>
      </c>
      <c r="G1348" s="906"/>
      <c r="H1348" s="906">
        <f t="shared" si="325"/>
        <v>6828560.3999999994</v>
      </c>
      <c r="I1348" s="906">
        <v>6798560.4000000004</v>
      </c>
      <c r="J1348" s="906">
        <v>30000</v>
      </c>
      <c r="K1348" s="906">
        <f t="shared" si="326"/>
        <v>0</v>
      </c>
      <c r="L1348" s="906">
        <f t="shared" si="327"/>
        <v>6828560.3999999994</v>
      </c>
    </row>
    <row r="1349" spans="1:12" x14ac:dyDescent="0.45">
      <c r="A1349" s="903"/>
      <c r="B1349" s="907" t="s">
        <v>201</v>
      </c>
      <c r="C1349" s="905" t="s">
        <v>202</v>
      </c>
      <c r="D1349" s="896">
        <f>SUM(D1340:D1348)</f>
        <v>11</v>
      </c>
      <c r="E1349" s="896">
        <f>SUM(E1340:E1348)</f>
        <v>23581949.150000002</v>
      </c>
      <c r="F1349" s="896">
        <f>SUM(F1340:F1348)</f>
        <v>270000</v>
      </c>
      <c r="G1349" s="896"/>
      <c r="H1349" s="896">
        <f>SUM(H1340:H1348)</f>
        <v>23851949.150000002</v>
      </c>
      <c r="I1349" s="896">
        <f>SUM(I1340:I1348)</f>
        <v>27153527.170000017</v>
      </c>
      <c r="J1349" s="896">
        <f>SUM(J1340:J1348)</f>
        <v>330000</v>
      </c>
      <c r="K1349" s="896">
        <f>SUM(K1340:K1348)</f>
        <v>0</v>
      </c>
      <c r="L1349" s="896">
        <f>SUM(L1340:L1348)</f>
        <v>27453526.65000001</v>
      </c>
    </row>
    <row r="1350" spans="1:12" x14ac:dyDescent="0.45">
      <c r="A1350" s="903"/>
      <c r="B1350" s="903"/>
      <c r="C1350" s="908" t="s">
        <v>203</v>
      </c>
      <c r="D1350" s="906"/>
      <c r="E1350" s="111">
        <v>1247870.04</v>
      </c>
      <c r="F1350" s="906">
        <v>374361</v>
      </c>
      <c r="G1350" s="906">
        <v>10640338.32</v>
      </c>
      <c r="H1350" s="906">
        <f t="shared" ref="H1350" si="328">SUM(E1350:G1350)</f>
        <v>12262569.359999999</v>
      </c>
      <c r="I1350" s="906">
        <f t="shared" ref="I1350" si="329">D1350*E1350</f>
        <v>0</v>
      </c>
      <c r="J1350" s="906">
        <f t="shared" ref="J1350" si="330">D1350*F1350</f>
        <v>0</v>
      </c>
      <c r="K1350" s="906">
        <f t="shared" ref="K1350" si="331">D1350*G1350</f>
        <v>0</v>
      </c>
      <c r="L1350" s="906">
        <f t="shared" ref="L1350" si="332">D1350*H1350</f>
        <v>0</v>
      </c>
    </row>
    <row r="1351" spans="1:12" x14ac:dyDescent="0.45">
      <c r="A1351" s="903"/>
      <c r="B1351" s="909" t="s">
        <v>201</v>
      </c>
      <c r="C1351" s="910"/>
      <c r="D1351" s="896">
        <f t="shared" ref="D1351:L1351" si="333">SUM(D1350:D1350)</f>
        <v>0</v>
      </c>
      <c r="E1351" s="896">
        <f t="shared" si="333"/>
        <v>1247870.04</v>
      </c>
      <c r="F1351" s="896">
        <f t="shared" si="333"/>
        <v>374361</v>
      </c>
      <c r="G1351" s="896">
        <f t="shared" si="333"/>
        <v>10640338.32</v>
      </c>
      <c r="H1351" s="896">
        <f t="shared" si="333"/>
        <v>12262569.359999999</v>
      </c>
      <c r="I1351" s="896">
        <f t="shared" si="333"/>
        <v>0</v>
      </c>
      <c r="J1351" s="896">
        <f t="shared" si="333"/>
        <v>0</v>
      </c>
      <c r="K1351" s="896">
        <f t="shared" si="333"/>
        <v>0</v>
      </c>
      <c r="L1351" s="896">
        <f t="shared" si="333"/>
        <v>0</v>
      </c>
    </row>
    <row r="1352" spans="1:12" x14ac:dyDescent="0.45">
      <c r="A1352" s="903"/>
      <c r="B1352" s="903"/>
      <c r="C1352" s="908"/>
      <c r="D1352" s="906"/>
      <c r="E1352" s="906"/>
      <c r="F1352" s="906"/>
      <c r="G1352" s="906"/>
      <c r="H1352" s="906"/>
      <c r="I1352" s="906"/>
      <c r="J1352" s="906"/>
      <c r="K1352" s="906"/>
      <c r="L1352" s="906"/>
    </row>
    <row r="1353" spans="1:12" x14ac:dyDescent="0.45">
      <c r="A1353" s="909" t="s">
        <v>204</v>
      </c>
      <c r="B1353" s="903"/>
      <c r="C1353" s="903"/>
      <c r="D1353" s="114">
        <f>D1349+D1351</f>
        <v>11</v>
      </c>
      <c r="E1353" s="115">
        <f t="shared" ref="E1353:L1353" si="334">SUM(E1349:E1350)</f>
        <v>24829819.190000001</v>
      </c>
      <c r="F1353" s="115">
        <f t="shared" si="334"/>
        <v>644361</v>
      </c>
      <c r="G1353" s="115">
        <f t="shared" si="334"/>
        <v>10640338.32</v>
      </c>
      <c r="H1353" s="115">
        <f t="shared" si="334"/>
        <v>36114518.510000005</v>
      </c>
      <c r="I1353" s="115">
        <f t="shared" si="334"/>
        <v>27153527.170000017</v>
      </c>
      <c r="J1353" s="115">
        <f t="shared" si="334"/>
        <v>330000</v>
      </c>
      <c r="K1353" s="115">
        <f t="shared" si="334"/>
        <v>0</v>
      </c>
      <c r="L1353" s="115">
        <f t="shared" si="334"/>
        <v>27453526.65000001</v>
      </c>
    </row>
    <row r="1356" spans="1:12" x14ac:dyDescent="0.45">
      <c r="A1356" s="938" t="s">
        <v>0</v>
      </c>
      <c r="B1356" s="938"/>
      <c r="C1356" s="938"/>
      <c r="D1356" s="938"/>
      <c r="E1356" s="938"/>
      <c r="F1356" s="938"/>
      <c r="G1356" s="938"/>
      <c r="H1356" s="938"/>
      <c r="I1356" s="938"/>
      <c r="J1356" s="938"/>
      <c r="K1356" s="938"/>
      <c r="L1356" s="938"/>
    </row>
    <row r="1357" spans="1:12" x14ac:dyDescent="0.45">
      <c r="A1357" s="939" t="s">
        <v>89</v>
      </c>
      <c r="B1357" s="939"/>
      <c r="C1357" s="939"/>
      <c r="D1357" s="939"/>
      <c r="E1357" s="939"/>
      <c r="F1357" s="939"/>
      <c r="G1357" s="939"/>
      <c r="H1357" s="939"/>
      <c r="I1357" s="939"/>
      <c r="J1357" s="939"/>
      <c r="K1357" s="939"/>
      <c r="L1357" s="939"/>
    </row>
    <row r="1358" spans="1:12" x14ac:dyDescent="0.45">
      <c r="A1358" s="939" t="s">
        <v>90</v>
      </c>
      <c r="B1358" s="940"/>
      <c r="C1358" s="940"/>
      <c r="D1358" s="940"/>
      <c r="E1358" s="940"/>
      <c r="F1358" s="940"/>
      <c r="G1358" s="940"/>
      <c r="H1358" s="940"/>
      <c r="I1358" s="940"/>
      <c r="J1358" s="940"/>
      <c r="K1358" s="940"/>
      <c r="L1358" s="940"/>
    </row>
    <row r="1359" spans="1:12" x14ac:dyDescent="0.45">
      <c r="A1359" s="941" t="s">
        <v>1448</v>
      </c>
      <c r="B1359" s="941"/>
      <c r="C1359" s="941"/>
      <c r="D1359" s="941"/>
      <c r="E1359" s="941"/>
      <c r="F1359" s="941"/>
      <c r="G1359" s="941"/>
      <c r="H1359" s="941"/>
      <c r="I1359" s="941"/>
      <c r="J1359" s="941"/>
      <c r="K1359" s="941"/>
      <c r="L1359" s="941"/>
    </row>
    <row r="1360" spans="1:12" ht="55.5" x14ac:dyDescent="0.45">
      <c r="A1360" s="899" t="s">
        <v>91</v>
      </c>
      <c r="B1360" s="900"/>
      <c r="C1360" s="899" t="s">
        <v>92</v>
      </c>
      <c r="D1360" s="899" t="s">
        <v>93</v>
      </c>
      <c r="E1360" s="899" t="s">
        <v>94</v>
      </c>
      <c r="F1360" s="899" t="s">
        <v>95</v>
      </c>
      <c r="G1360" s="899" t="s">
        <v>96</v>
      </c>
      <c r="H1360" s="899" t="s">
        <v>97</v>
      </c>
      <c r="I1360" s="899" t="s">
        <v>98</v>
      </c>
      <c r="J1360" s="899" t="s">
        <v>99</v>
      </c>
      <c r="K1360" s="899" t="s">
        <v>100</v>
      </c>
      <c r="L1360" s="901" t="s">
        <v>101</v>
      </c>
    </row>
    <row r="1361" spans="1:12" x14ac:dyDescent="0.45">
      <c r="A1361" s="903"/>
      <c r="B1361" s="903"/>
      <c r="C1361" s="905" t="s">
        <v>105</v>
      </c>
      <c r="D1361" s="906">
        <v>1</v>
      </c>
      <c r="E1361" s="906">
        <v>1153397.5</v>
      </c>
      <c r="F1361" s="906">
        <v>30000</v>
      </c>
      <c r="G1361" s="906"/>
      <c r="H1361" s="906">
        <f t="shared" ref="H1361:H1371" si="335">SUM(E1361:G1361)</f>
        <v>1183397.5</v>
      </c>
      <c r="I1361" s="906">
        <f t="shared" ref="I1361:I1371" si="336">D1361*E1361</f>
        <v>1153397.5</v>
      </c>
      <c r="J1361" s="906">
        <f t="shared" ref="J1361:J1371" si="337">D1361*F1361</f>
        <v>30000</v>
      </c>
      <c r="K1361" s="906">
        <f t="shared" ref="K1361:K1371" si="338">D1361*G1361</f>
        <v>0</v>
      </c>
      <c r="L1361" s="906">
        <f t="shared" ref="L1361:L1371" si="339">D1361*H1361</f>
        <v>1183397.5</v>
      </c>
    </row>
    <row r="1362" spans="1:12" x14ac:dyDescent="0.45">
      <c r="A1362" s="903"/>
      <c r="B1362" s="903"/>
      <c r="C1362" s="905" t="s">
        <v>134</v>
      </c>
      <c r="D1362" s="906">
        <v>1</v>
      </c>
      <c r="E1362" s="906">
        <v>1215425</v>
      </c>
      <c r="F1362" s="906">
        <v>30000</v>
      </c>
      <c r="G1362" s="906"/>
      <c r="H1362" s="906">
        <f t="shared" si="335"/>
        <v>1245425</v>
      </c>
      <c r="I1362" s="906">
        <f t="shared" si="336"/>
        <v>1215425</v>
      </c>
      <c r="J1362" s="906">
        <f t="shared" si="337"/>
        <v>30000</v>
      </c>
      <c r="K1362" s="906">
        <f t="shared" si="338"/>
        <v>0</v>
      </c>
      <c r="L1362" s="906">
        <f t="shared" si="339"/>
        <v>1245425</v>
      </c>
    </row>
    <row r="1363" spans="1:12" x14ac:dyDescent="0.45">
      <c r="A1363" s="903"/>
      <c r="B1363" s="903"/>
      <c r="C1363" s="905" t="s">
        <v>147</v>
      </c>
      <c r="D1363" s="906">
        <v>1</v>
      </c>
      <c r="E1363" s="906">
        <v>1561971.25</v>
      </c>
      <c r="F1363" s="906">
        <v>30000</v>
      </c>
      <c r="G1363" s="906"/>
      <c r="H1363" s="906">
        <f t="shared" si="335"/>
        <v>1591971.25</v>
      </c>
      <c r="I1363" s="906">
        <f t="shared" si="336"/>
        <v>1561971.25</v>
      </c>
      <c r="J1363" s="906">
        <f t="shared" si="337"/>
        <v>30000</v>
      </c>
      <c r="K1363" s="906">
        <f t="shared" si="338"/>
        <v>0</v>
      </c>
      <c r="L1363" s="906">
        <f t="shared" si="339"/>
        <v>1591971.25</v>
      </c>
    </row>
    <row r="1364" spans="1:12" x14ac:dyDescent="0.45">
      <c r="A1364" s="903"/>
      <c r="B1364" s="903"/>
      <c r="C1364" s="905" t="s">
        <v>149</v>
      </c>
      <c r="D1364" s="906">
        <v>1</v>
      </c>
      <c r="E1364" s="906">
        <v>1392755</v>
      </c>
      <c r="F1364" s="906">
        <v>30000</v>
      </c>
      <c r="G1364" s="906"/>
      <c r="H1364" s="906">
        <f t="shared" si="335"/>
        <v>1422755</v>
      </c>
      <c r="I1364" s="906">
        <f t="shared" si="336"/>
        <v>1392755</v>
      </c>
      <c r="J1364" s="906">
        <f t="shared" si="337"/>
        <v>30000</v>
      </c>
      <c r="K1364" s="906">
        <f t="shared" si="338"/>
        <v>0</v>
      </c>
      <c r="L1364" s="906">
        <f t="shared" si="339"/>
        <v>1422755</v>
      </c>
    </row>
    <row r="1365" spans="1:12" x14ac:dyDescent="0.45">
      <c r="A1365" s="903"/>
      <c r="B1365" s="903"/>
      <c r="C1365" s="905" t="s">
        <v>159</v>
      </c>
      <c r="D1365" s="906">
        <v>1</v>
      </c>
      <c r="E1365" s="906">
        <v>1679343.75</v>
      </c>
      <c r="F1365" s="906">
        <v>30000</v>
      </c>
      <c r="G1365" s="906"/>
      <c r="H1365" s="906">
        <f t="shared" si="335"/>
        <v>1709343.75</v>
      </c>
      <c r="I1365" s="906">
        <f t="shared" si="336"/>
        <v>1679343.75</v>
      </c>
      <c r="J1365" s="906">
        <f t="shared" si="337"/>
        <v>30000</v>
      </c>
      <c r="K1365" s="906">
        <f t="shared" si="338"/>
        <v>0</v>
      </c>
      <c r="L1365" s="906">
        <f t="shared" si="339"/>
        <v>1709343.75</v>
      </c>
    </row>
    <row r="1366" spans="1:12" x14ac:dyDescent="0.45">
      <c r="A1366" s="903"/>
      <c r="B1366" s="903"/>
      <c r="C1366" s="905" t="s">
        <v>161</v>
      </c>
      <c r="D1366" s="906">
        <v>1</v>
      </c>
      <c r="E1366" s="906">
        <v>1718873.75</v>
      </c>
      <c r="F1366" s="906">
        <v>30000</v>
      </c>
      <c r="G1366" s="906"/>
      <c r="H1366" s="906">
        <f t="shared" si="335"/>
        <v>1748873.75</v>
      </c>
      <c r="I1366" s="906">
        <f t="shared" si="336"/>
        <v>1718873.75</v>
      </c>
      <c r="J1366" s="906">
        <f t="shared" si="337"/>
        <v>30000</v>
      </c>
      <c r="K1366" s="906">
        <f t="shared" si="338"/>
        <v>0</v>
      </c>
      <c r="L1366" s="906">
        <f t="shared" si="339"/>
        <v>1748873.75</v>
      </c>
    </row>
    <row r="1367" spans="1:12" x14ac:dyDescent="0.45">
      <c r="A1367" s="903"/>
      <c r="B1367" s="903"/>
      <c r="C1367" s="905" t="s">
        <v>167</v>
      </c>
      <c r="D1367" s="906">
        <v>1</v>
      </c>
      <c r="E1367" s="906">
        <v>1813162.5</v>
      </c>
      <c r="F1367" s="906">
        <v>30000</v>
      </c>
      <c r="G1367" s="906"/>
      <c r="H1367" s="906">
        <f t="shared" si="335"/>
        <v>1843162.5</v>
      </c>
      <c r="I1367" s="906">
        <f t="shared" si="336"/>
        <v>1813162.5</v>
      </c>
      <c r="J1367" s="906">
        <f t="shared" si="337"/>
        <v>30000</v>
      </c>
      <c r="K1367" s="906">
        <f t="shared" si="338"/>
        <v>0</v>
      </c>
      <c r="L1367" s="906">
        <f t="shared" si="339"/>
        <v>1843162.5</v>
      </c>
    </row>
    <row r="1368" spans="1:12" x14ac:dyDescent="0.45">
      <c r="A1368" s="903"/>
      <c r="B1368" s="903"/>
      <c r="C1368" s="905" t="s">
        <v>175</v>
      </c>
      <c r="D1368" s="906">
        <v>1</v>
      </c>
      <c r="E1368" s="906">
        <v>2018605</v>
      </c>
      <c r="F1368" s="906">
        <v>30000</v>
      </c>
      <c r="G1368" s="906"/>
      <c r="H1368" s="906">
        <f t="shared" si="335"/>
        <v>2048605</v>
      </c>
      <c r="I1368" s="906">
        <f t="shared" si="336"/>
        <v>2018605</v>
      </c>
      <c r="J1368" s="906">
        <f t="shared" si="337"/>
        <v>30000</v>
      </c>
      <c r="K1368" s="906">
        <f t="shared" si="338"/>
        <v>0</v>
      </c>
      <c r="L1368" s="906">
        <f t="shared" si="339"/>
        <v>2048605</v>
      </c>
    </row>
    <row r="1369" spans="1:12" x14ac:dyDescent="0.45">
      <c r="A1369" s="903"/>
      <c r="B1369" s="903"/>
      <c r="C1369" s="905" t="s">
        <v>179</v>
      </c>
      <c r="D1369" s="906">
        <v>1</v>
      </c>
      <c r="E1369" s="906">
        <v>2215783.75</v>
      </c>
      <c r="F1369" s="906">
        <v>30000</v>
      </c>
      <c r="G1369" s="906"/>
      <c r="H1369" s="906">
        <f t="shared" si="335"/>
        <v>2245783.75</v>
      </c>
      <c r="I1369" s="906">
        <f t="shared" si="336"/>
        <v>2215783.75</v>
      </c>
      <c r="J1369" s="906">
        <f t="shared" si="337"/>
        <v>30000</v>
      </c>
      <c r="K1369" s="906">
        <f t="shared" si="338"/>
        <v>0</v>
      </c>
      <c r="L1369" s="906">
        <f t="shared" si="339"/>
        <v>2245783.75</v>
      </c>
    </row>
    <row r="1370" spans="1:12" x14ac:dyDescent="0.45">
      <c r="A1370" s="903"/>
      <c r="B1370" s="903"/>
      <c r="C1370" s="902" t="s">
        <v>307</v>
      </c>
      <c r="D1370" s="906">
        <v>1</v>
      </c>
      <c r="E1370" s="906">
        <v>3206882.5</v>
      </c>
      <c r="F1370" s="906">
        <v>30000</v>
      </c>
      <c r="G1370" s="906"/>
      <c r="H1370" s="906">
        <f t="shared" si="335"/>
        <v>3236882.5</v>
      </c>
      <c r="I1370" s="906">
        <f t="shared" si="336"/>
        <v>3206882.5</v>
      </c>
      <c r="J1370" s="906">
        <f t="shared" si="337"/>
        <v>30000</v>
      </c>
      <c r="K1370" s="906">
        <f t="shared" si="338"/>
        <v>0</v>
      </c>
      <c r="L1370" s="906">
        <f t="shared" si="339"/>
        <v>3236882.5</v>
      </c>
    </row>
    <row r="1371" spans="1:12" x14ac:dyDescent="0.45">
      <c r="A1371" s="903"/>
      <c r="B1371" s="903"/>
      <c r="C1371" s="902" t="s">
        <v>196</v>
      </c>
      <c r="D1371" s="906">
        <v>1</v>
      </c>
      <c r="E1371" s="906">
        <v>3623356.25</v>
      </c>
      <c r="F1371" s="906">
        <v>30000</v>
      </c>
      <c r="G1371" s="906"/>
      <c r="H1371" s="906">
        <f t="shared" si="335"/>
        <v>3653356.25</v>
      </c>
      <c r="I1371" s="906">
        <f t="shared" si="336"/>
        <v>3623356.25</v>
      </c>
      <c r="J1371" s="906">
        <f t="shared" si="337"/>
        <v>30000</v>
      </c>
      <c r="K1371" s="906">
        <f t="shared" si="338"/>
        <v>0</v>
      </c>
      <c r="L1371" s="906">
        <f t="shared" si="339"/>
        <v>3653356.25</v>
      </c>
    </row>
    <row r="1372" spans="1:12" x14ac:dyDescent="0.45">
      <c r="A1372" s="903"/>
      <c r="B1372" s="907" t="s">
        <v>201</v>
      </c>
      <c r="C1372" s="905" t="s">
        <v>202</v>
      </c>
      <c r="D1372" s="896">
        <f>SUM(D1361:D1371)</f>
        <v>11</v>
      </c>
      <c r="E1372" s="896">
        <f>SUM(E1361:E1371)</f>
        <v>21599556.25</v>
      </c>
      <c r="F1372" s="896">
        <f>SUM(F1361:F1371)</f>
        <v>330000</v>
      </c>
      <c r="G1372" s="896"/>
      <c r="H1372" s="896">
        <f>SUM(H1361:H1371)</f>
        <v>21929556.25</v>
      </c>
      <c r="I1372" s="896">
        <f>SUM(I1361:I1371)</f>
        <v>21599556.25</v>
      </c>
      <c r="J1372" s="896">
        <f>SUM(J1361:J1371)</f>
        <v>330000</v>
      </c>
      <c r="K1372" s="896">
        <f>SUM(K1361:K1371)</f>
        <v>0</v>
      </c>
      <c r="L1372" s="896">
        <f>SUM(L1361:L1371)</f>
        <v>21929556.25</v>
      </c>
    </row>
    <row r="1373" spans="1:12" x14ac:dyDescent="0.45">
      <c r="A1373" s="903"/>
      <c r="B1373" s="903"/>
      <c r="C1373" s="908" t="s">
        <v>203</v>
      </c>
      <c r="D1373" s="906">
        <v>1</v>
      </c>
      <c r="E1373" s="111">
        <v>1247870.04</v>
      </c>
      <c r="F1373" s="906">
        <v>374361</v>
      </c>
      <c r="G1373" s="906">
        <v>10640338.32</v>
      </c>
      <c r="H1373" s="906">
        <f t="shared" ref="H1373" si="340">SUM(E1373:G1373)</f>
        <v>12262569.359999999</v>
      </c>
      <c r="I1373" s="906">
        <f t="shared" ref="I1373" si="341">D1373*E1373</f>
        <v>1247870.04</v>
      </c>
      <c r="J1373" s="906">
        <f t="shared" ref="J1373" si="342">D1373*F1373</f>
        <v>374361</v>
      </c>
      <c r="K1373" s="906">
        <f t="shared" ref="K1373" si="343">D1373*G1373</f>
        <v>10640338.32</v>
      </c>
      <c r="L1373" s="906">
        <f t="shared" ref="L1373" si="344">D1373*H1373</f>
        <v>12262569.359999999</v>
      </c>
    </row>
    <row r="1374" spans="1:12" x14ac:dyDescent="0.45">
      <c r="A1374" s="903"/>
      <c r="B1374" s="909" t="s">
        <v>201</v>
      </c>
      <c r="C1374" s="910"/>
      <c r="D1374" s="896">
        <f t="shared" ref="D1374:L1374" si="345">SUM(D1373:D1373)</f>
        <v>1</v>
      </c>
      <c r="E1374" s="896">
        <f t="shared" si="345"/>
        <v>1247870.04</v>
      </c>
      <c r="F1374" s="896">
        <f t="shared" si="345"/>
        <v>374361</v>
      </c>
      <c r="G1374" s="896">
        <f t="shared" si="345"/>
        <v>10640338.32</v>
      </c>
      <c r="H1374" s="896">
        <f t="shared" si="345"/>
        <v>12262569.359999999</v>
      </c>
      <c r="I1374" s="896">
        <f t="shared" si="345"/>
        <v>1247870.04</v>
      </c>
      <c r="J1374" s="896">
        <f t="shared" si="345"/>
        <v>374361</v>
      </c>
      <c r="K1374" s="896">
        <f t="shared" si="345"/>
        <v>10640338.32</v>
      </c>
      <c r="L1374" s="896">
        <f t="shared" si="345"/>
        <v>12262569.359999999</v>
      </c>
    </row>
    <row r="1375" spans="1:12" x14ac:dyDescent="0.45">
      <c r="A1375" s="903"/>
      <c r="B1375" s="903"/>
      <c r="C1375" s="908"/>
      <c r="D1375" s="906"/>
      <c r="E1375" s="906"/>
      <c r="F1375" s="906"/>
      <c r="G1375" s="906"/>
      <c r="H1375" s="906"/>
      <c r="I1375" s="906"/>
      <c r="J1375" s="906"/>
      <c r="K1375" s="906"/>
      <c r="L1375" s="906"/>
    </row>
    <row r="1376" spans="1:12" x14ac:dyDescent="0.45">
      <c r="A1376" s="909" t="s">
        <v>204</v>
      </c>
      <c r="B1376" s="903"/>
      <c r="C1376" s="903"/>
      <c r="D1376" s="114">
        <f>D1372+D1374</f>
        <v>12</v>
      </c>
      <c r="E1376" s="115">
        <f t="shared" ref="E1376:L1376" si="346">SUM(E1372:E1373)</f>
        <v>22847426.289999999</v>
      </c>
      <c r="F1376" s="115">
        <f t="shared" si="346"/>
        <v>704361</v>
      </c>
      <c r="G1376" s="115">
        <f t="shared" si="346"/>
        <v>10640338.32</v>
      </c>
      <c r="H1376" s="115">
        <f t="shared" si="346"/>
        <v>34192125.609999999</v>
      </c>
      <c r="I1376" s="115">
        <f t="shared" si="346"/>
        <v>22847426.289999999</v>
      </c>
      <c r="J1376" s="115">
        <f t="shared" si="346"/>
        <v>704361</v>
      </c>
      <c r="K1376" s="115">
        <f t="shared" si="346"/>
        <v>10640338.32</v>
      </c>
      <c r="L1376" s="115">
        <f t="shared" si="346"/>
        <v>34192125.609999999</v>
      </c>
    </row>
    <row r="1379" spans="1:12" x14ac:dyDescent="0.45">
      <c r="A1379" s="939" t="s">
        <v>89</v>
      </c>
      <c r="B1379" s="939"/>
      <c r="C1379" s="939"/>
      <c r="D1379" s="939"/>
      <c r="E1379" s="939"/>
      <c r="F1379" s="939"/>
      <c r="G1379" s="939"/>
      <c r="H1379" s="939"/>
      <c r="I1379" s="939"/>
      <c r="J1379" s="939"/>
      <c r="K1379" s="939"/>
      <c r="L1379" s="939"/>
    </row>
    <row r="1380" spans="1:12" x14ac:dyDescent="0.45">
      <c r="A1380" s="939" t="s">
        <v>90</v>
      </c>
      <c r="B1380" s="940"/>
      <c r="C1380" s="940"/>
      <c r="D1380" s="940"/>
      <c r="E1380" s="940"/>
      <c r="F1380" s="940"/>
      <c r="G1380" s="940"/>
      <c r="H1380" s="940"/>
      <c r="I1380" s="940"/>
      <c r="J1380" s="940"/>
      <c r="K1380" s="940"/>
      <c r="L1380" s="940"/>
    </row>
    <row r="1381" spans="1:12" x14ac:dyDescent="0.45">
      <c r="A1381" s="941" t="s">
        <v>1555</v>
      </c>
      <c r="B1381" s="941"/>
      <c r="C1381" s="941"/>
      <c r="D1381" s="941"/>
      <c r="E1381" s="941"/>
      <c r="F1381" s="941"/>
      <c r="G1381" s="941"/>
      <c r="H1381" s="941"/>
      <c r="I1381" s="941"/>
      <c r="J1381" s="941"/>
      <c r="K1381" s="941"/>
      <c r="L1381" s="941"/>
    </row>
    <row r="1382" spans="1:12" ht="55.5" x14ac:dyDescent="0.45">
      <c r="A1382" s="899" t="s">
        <v>91</v>
      </c>
      <c r="B1382" s="900"/>
      <c r="C1382" s="899" t="s">
        <v>92</v>
      </c>
      <c r="D1382" s="899" t="s">
        <v>93</v>
      </c>
      <c r="E1382" s="899" t="s">
        <v>94</v>
      </c>
      <c r="F1382" s="899" t="s">
        <v>95</v>
      </c>
      <c r="G1382" s="899" t="s">
        <v>96</v>
      </c>
      <c r="H1382" s="899" t="s">
        <v>97</v>
      </c>
      <c r="I1382" s="899" t="s">
        <v>98</v>
      </c>
      <c r="J1382" s="899" t="s">
        <v>99</v>
      </c>
      <c r="K1382" s="899" t="s">
        <v>100</v>
      </c>
      <c r="L1382" s="901" t="s">
        <v>101</v>
      </c>
    </row>
    <row r="1383" spans="1:12" x14ac:dyDescent="0.45">
      <c r="A1383" s="902"/>
      <c r="B1383" s="903"/>
      <c r="C1383" s="903"/>
      <c r="D1383" s="904"/>
      <c r="E1383" s="903"/>
      <c r="F1383" s="903"/>
      <c r="G1383" s="903"/>
      <c r="H1383" s="903"/>
      <c r="I1383" s="903"/>
      <c r="J1383" s="903"/>
      <c r="K1383" s="903"/>
      <c r="L1383" s="898" t="s">
        <v>650</v>
      </c>
    </row>
    <row r="1384" spans="1:12" x14ac:dyDescent="0.45">
      <c r="A1384" s="903"/>
      <c r="B1384" s="903"/>
      <c r="C1384" s="905" t="s">
        <v>105</v>
      </c>
      <c r="D1384" s="906">
        <v>2</v>
      </c>
      <c r="E1384" s="906">
        <v>1153397.4999999995</v>
      </c>
      <c r="F1384" s="906">
        <v>30000</v>
      </c>
      <c r="G1384" s="906"/>
      <c r="H1384" s="906">
        <f t="shared" ref="H1384:H1394" si="347">SUM(E1384:G1384)</f>
        <v>1183397.4999999995</v>
      </c>
      <c r="I1384" s="906">
        <f t="shared" ref="I1384:I1394" si="348">D1384*E1384</f>
        <v>2306794.9999999991</v>
      </c>
      <c r="J1384" s="906">
        <f t="shared" ref="J1384:J1394" si="349">D1384*F1384</f>
        <v>60000</v>
      </c>
      <c r="K1384" s="906">
        <f t="shared" ref="K1384:K1394" si="350">D1384*G1384</f>
        <v>0</v>
      </c>
      <c r="L1384" s="906">
        <f t="shared" ref="L1384:L1394" si="351">D1384*H1384</f>
        <v>2366794.9999999991</v>
      </c>
    </row>
    <row r="1385" spans="1:12" x14ac:dyDescent="0.45">
      <c r="A1385" s="903"/>
      <c r="B1385" s="903"/>
      <c r="C1385" s="905" t="s">
        <v>124</v>
      </c>
      <c r="D1385" s="906">
        <v>1</v>
      </c>
      <c r="E1385" s="906">
        <v>1117059.9999999995</v>
      </c>
      <c r="F1385" s="906">
        <v>30000</v>
      </c>
      <c r="G1385" s="906"/>
      <c r="H1385" s="906">
        <f t="shared" si="347"/>
        <v>1147059.9999999995</v>
      </c>
      <c r="I1385" s="906">
        <f t="shared" si="348"/>
        <v>1117059.9999999995</v>
      </c>
      <c r="J1385" s="906">
        <f t="shared" si="349"/>
        <v>30000</v>
      </c>
      <c r="K1385" s="906">
        <f t="shared" si="350"/>
        <v>0</v>
      </c>
      <c r="L1385" s="906">
        <f t="shared" si="351"/>
        <v>1147059.9999999995</v>
      </c>
    </row>
    <row r="1386" spans="1:12" x14ac:dyDescent="0.45">
      <c r="A1386" s="903"/>
      <c r="B1386" s="903"/>
      <c r="C1386" s="905" t="s">
        <v>131</v>
      </c>
      <c r="D1386" s="906">
        <v>1</v>
      </c>
      <c r="E1386" s="906">
        <v>1254523.7499999958</v>
      </c>
      <c r="F1386" s="906">
        <v>30000</v>
      </c>
      <c r="G1386" s="906"/>
      <c r="H1386" s="906">
        <f t="shared" si="347"/>
        <v>1284523.7499999958</v>
      </c>
      <c r="I1386" s="906">
        <f t="shared" si="348"/>
        <v>1254523.7499999958</v>
      </c>
      <c r="J1386" s="906">
        <f t="shared" si="349"/>
        <v>30000</v>
      </c>
      <c r="K1386" s="906">
        <f t="shared" si="350"/>
        <v>0</v>
      </c>
      <c r="L1386" s="906">
        <f t="shared" si="351"/>
        <v>1284523.7499999958</v>
      </c>
    </row>
    <row r="1387" spans="1:12" x14ac:dyDescent="0.45">
      <c r="A1387" s="903"/>
      <c r="B1387" s="903"/>
      <c r="C1387" s="905" t="s">
        <v>401</v>
      </c>
      <c r="D1387" s="906">
        <v>2</v>
      </c>
      <c r="E1387" s="906">
        <v>1157666.25</v>
      </c>
      <c r="F1387" s="906">
        <v>30000</v>
      </c>
      <c r="G1387" s="906"/>
      <c r="H1387" s="906">
        <f t="shared" si="347"/>
        <v>1187666.25</v>
      </c>
      <c r="I1387" s="906">
        <f t="shared" si="348"/>
        <v>2315332.5</v>
      </c>
      <c r="J1387" s="906">
        <f t="shared" si="349"/>
        <v>60000</v>
      </c>
      <c r="K1387" s="906">
        <f t="shared" si="350"/>
        <v>0</v>
      </c>
      <c r="L1387" s="906">
        <f t="shared" si="351"/>
        <v>2375332.5</v>
      </c>
    </row>
    <row r="1388" spans="1:12" x14ac:dyDescent="0.45">
      <c r="A1388" s="903"/>
      <c r="B1388" s="903"/>
      <c r="C1388" s="905" t="s">
        <v>147</v>
      </c>
      <c r="D1388" s="906">
        <v>1</v>
      </c>
      <c r="E1388" s="906">
        <v>1561971.2499999958</v>
      </c>
      <c r="F1388" s="906">
        <v>30000</v>
      </c>
      <c r="G1388" s="906"/>
      <c r="H1388" s="906">
        <f t="shared" si="347"/>
        <v>1591971.2499999958</v>
      </c>
      <c r="I1388" s="906">
        <f t="shared" si="348"/>
        <v>1561971.2499999958</v>
      </c>
      <c r="J1388" s="906">
        <f t="shared" si="349"/>
        <v>30000</v>
      </c>
      <c r="K1388" s="906">
        <f t="shared" si="350"/>
        <v>0</v>
      </c>
      <c r="L1388" s="906">
        <f t="shared" si="351"/>
        <v>1591971.2499999958</v>
      </c>
    </row>
    <row r="1389" spans="1:12" x14ac:dyDescent="0.45">
      <c r="A1389" s="903"/>
      <c r="B1389" s="903"/>
      <c r="C1389" s="905" t="s">
        <v>151</v>
      </c>
      <c r="D1389" s="906">
        <v>1</v>
      </c>
      <c r="E1389" s="906">
        <v>1459715.0000000042</v>
      </c>
      <c r="F1389" s="906">
        <v>30000</v>
      </c>
      <c r="G1389" s="906"/>
      <c r="H1389" s="906">
        <f t="shared" si="347"/>
        <v>1489715.0000000042</v>
      </c>
      <c r="I1389" s="906">
        <f t="shared" si="348"/>
        <v>1459715.0000000042</v>
      </c>
      <c r="J1389" s="906">
        <f t="shared" si="349"/>
        <v>30000</v>
      </c>
      <c r="K1389" s="906">
        <f t="shared" si="350"/>
        <v>0</v>
      </c>
      <c r="L1389" s="906">
        <f t="shared" si="351"/>
        <v>1489715.0000000042</v>
      </c>
    </row>
    <row r="1390" spans="1:12" x14ac:dyDescent="0.45">
      <c r="A1390" s="903"/>
      <c r="B1390" s="903"/>
      <c r="C1390" s="905" t="s">
        <v>243</v>
      </c>
      <c r="D1390" s="906">
        <v>1</v>
      </c>
      <c r="E1390" s="906">
        <v>1526675.0000000042</v>
      </c>
      <c r="F1390" s="906">
        <v>30000</v>
      </c>
      <c r="G1390" s="906"/>
      <c r="H1390" s="906">
        <f t="shared" si="347"/>
        <v>1556675.0000000042</v>
      </c>
      <c r="I1390" s="906">
        <f t="shared" si="348"/>
        <v>1526675.0000000042</v>
      </c>
      <c r="J1390" s="906">
        <f t="shared" si="349"/>
        <v>30000</v>
      </c>
      <c r="K1390" s="906">
        <f t="shared" si="350"/>
        <v>0</v>
      </c>
      <c r="L1390" s="906">
        <f t="shared" si="351"/>
        <v>1556675.0000000042</v>
      </c>
    </row>
    <row r="1391" spans="1:12" x14ac:dyDescent="0.45">
      <c r="A1391" s="903"/>
      <c r="B1391" s="903"/>
      <c r="C1391" s="905" t="s">
        <v>165</v>
      </c>
      <c r="D1391" s="906">
        <v>2</v>
      </c>
      <c r="E1391" s="906">
        <v>1728414.9999999958</v>
      </c>
      <c r="F1391" s="906">
        <v>30000</v>
      </c>
      <c r="G1391" s="906"/>
      <c r="H1391" s="906">
        <f t="shared" si="347"/>
        <v>1758414.9999999958</v>
      </c>
      <c r="I1391" s="906">
        <f t="shared" si="348"/>
        <v>3456829.9999999916</v>
      </c>
      <c r="J1391" s="906">
        <f t="shared" si="349"/>
        <v>60000</v>
      </c>
      <c r="K1391" s="906">
        <f t="shared" si="350"/>
        <v>0</v>
      </c>
      <c r="L1391" s="906">
        <f t="shared" si="351"/>
        <v>3516829.9999999916</v>
      </c>
    </row>
    <row r="1392" spans="1:12" x14ac:dyDescent="0.45">
      <c r="A1392" s="903"/>
      <c r="B1392" s="903"/>
      <c r="C1392" s="905" t="s">
        <v>166</v>
      </c>
      <c r="D1392" s="906">
        <v>1</v>
      </c>
      <c r="E1392" s="906">
        <v>1770788.7500000042</v>
      </c>
      <c r="F1392" s="906">
        <v>30000</v>
      </c>
      <c r="G1392" s="906"/>
      <c r="H1392" s="906">
        <f t="shared" si="347"/>
        <v>1800788.7500000042</v>
      </c>
      <c r="I1392" s="906">
        <f t="shared" si="348"/>
        <v>1770788.7500000042</v>
      </c>
      <c r="J1392" s="906">
        <f t="shared" si="349"/>
        <v>30000</v>
      </c>
      <c r="K1392" s="906">
        <f t="shared" si="350"/>
        <v>0</v>
      </c>
      <c r="L1392" s="906">
        <f t="shared" si="351"/>
        <v>1800788.7500000042</v>
      </c>
    </row>
    <row r="1393" spans="1:12" x14ac:dyDescent="0.45">
      <c r="A1393" s="903"/>
      <c r="B1393" s="903"/>
      <c r="C1393" s="905" t="s">
        <v>343</v>
      </c>
      <c r="D1393" s="906">
        <v>1</v>
      </c>
      <c r="E1393" s="906">
        <v>2757506.25</v>
      </c>
      <c r="F1393" s="906">
        <v>30000</v>
      </c>
      <c r="G1393" s="906"/>
      <c r="H1393" s="906">
        <f t="shared" si="347"/>
        <v>2787506.25</v>
      </c>
      <c r="I1393" s="906">
        <f t="shared" si="348"/>
        <v>2757506.25</v>
      </c>
      <c r="J1393" s="906">
        <f t="shared" si="349"/>
        <v>30000</v>
      </c>
      <c r="K1393" s="906">
        <f t="shared" si="350"/>
        <v>0</v>
      </c>
      <c r="L1393" s="906">
        <f t="shared" si="351"/>
        <v>2787506.25</v>
      </c>
    </row>
    <row r="1394" spans="1:12" x14ac:dyDescent="0.45">
      <c r="A1394" s="903"/>
      <c r="B1394" s="903"/>
      <c r="C1394" s="902" t="s">
        <v>308</v>
      </c>
      <c r="D1394" s="906">
        <v>1</v>
      </c>
      <c r="E1394" s="906">
        <v>3741953.7500000037</v>
      </c>
      <c r="F1394" s="906">
        <v>30000</v>
      </c>
      <c r="G1394" s="906"/>
      <c r="H1394" s="906">
        <f t="shared" si="347"/>
        <v>3771953.7500000037</v>
      </c>
      <c r="I1394" s="906">
        <f t="shared" si="348"/>
        <v>3741953.7500000037</v>
      </c>
      <c r="J1394" s="906">
        <f t="shared" si="349"/>
        <v>30000</v>
      </c>
      <c r="K1394" s="906">
        <f t="shared" si="350"/>
        <v>0</v>
      </c>
      <c r="L1394" s="906">
        <f t="shared" si="351"/>
        <v>3771953.7500000037</v>
      </c>
    </row>
    <row r="1395" spans="1:12" x14ac:dyDescent="0.45">
      <c r="A1395" s="903"/>
      <c r="B1395" s="907" t="s">
        <v>201</v>
      </c>
      <c r="C1395" s="905" t="s">
        <v>202</v>
      </c>
      <c r="D1395" s="896">
        <f>SUM(D1384:D1394)</f>
        <v>14</v>
      </c>
      <c r="E1395" s="896">
        <f>SUM(E1384:E1394)</f>
        <v>19229672.5</v>
      </c>
      <c r="F1395" s="896">
        <f>SUM(F1384:F1394)</f>
        <v>330000</v>
      </c>
      <c r="G1395" s="896"/>
      <c r="H1395" s="896">
        <f>SUM(H1384:H1394)</f>
        <v>19559672.5</v>
      </c>
      <c r="I1395" s="896">
        <f>SUM(I1384:I1394)</f>
        <v>23269151.249999996</v>
      </c>
      <c r="J1395" s="896">
        <f>SUM(J1384:J1394)</f>
        <v>420000</v>
      </c>
      <c r="K1395" s="896">
        <f>SUM(K1384:K1394)</f>
        <v>0</v>
      </c>
      <c r="L1395" s="896">
        <f>SUM(L1384:L1394)</f>
        <v>23689151.249999996</v>
      </c>
    </row>
    <row r="1396" spans="1:12" ht="55.5" x14ac:dyDescent="0.45">
      <c r="A1396" s="903"/>
      <c r="B1396" s="903" t="s">
        <v>311</v>
      </c>
      <c r="C1396" s="508" t="s">
        <v>312</v>
      </c>
      <c r="D1396" s="111"/>
      <c r="E1396" s="111"/>
      <c r="F1396" s="111"/>
      <c r="G1396" s="111"/>
      <c r="H1396" s="906"/>
      <c r="I1396" s="906">
        <f t="shared" ref="I1396:I1397" si="352">D1396*E1396</f>
        <v>0</v>
      </c>
      <c r="J1396" s="906">
        <f t="shared" ref="J1396:J1397" si="353">D1396*F1396</f>
        <v>0</v>
      </c>
      <c r="K1396" s="906">
        <f t="shared" ref="K1396:K1397" si="354">D1396*G1396</f>
        <v>0</v>
      </c>
      <c r="L1396" s="906">
        <f t="shared" ref="L1396:L1397" si="355">D1396*H1396</f>
        <v>0</v>
      </c>
    </row>
    <row r="1397" spans="1:12" x14ac:dyDescent="0.45">
      <c r="A1397" s="903"/>
      <c r="B1397" s="903"/>
      <c r="C1397" s="908" t="s">
        <v>203</v>
      </c>
      <c r="D1397" s="906">
        <v>1</v>
      </c>
      <c r="E1397" s="111">
        <v>1247870.04</v>
      </c>
      <c r="F1397" s="906">
        <v>374361</v>
      </c>
      <c r="G1397" s="906">
        <v>10640338.32</v>
      </c>
      <c r="H1397" s="906">
        <f t="shared" ref="H1397" si="356">SUM(E1397:G1397)</f>
        <v>12262569.359999999</v>
      </c>
      <c r="I1397" s="906">
        <f t="shared" si="352"/>
        <v>1247870.04</v>
      </c>
      <c r="J1397" s="906">
        <f t="shared" si="353"/>
        <v>374361</v>
      </c>
      <c r="K1397" s="906">
        <f t="shared" si="354"/>
        <v>10640338.32</v>
      </c>
      <c r="L1397" s="906">
        <f t="shared" si="355"/>
        <v>12262569.359999999</v>
      </c>
    </row>
    <row r="1398" spans="1:12" x14ac:dyDescent="0.45">
      <c r="A1398" s="903"/>
      <c r="B1398" s="909" t="s">
        <v>201</v>
      </c>
      <c r="C1398" s="910"/>
      <c r="D1398" s="896">
        <f t="shared" ref="D1398:L1398" si="357">SUM(D1396:D1397)</f>
        <v>1</v>
      </c>
      <c r="E1398" s="896">
        <f t="shared" si="357"/>
        <v>1247870.04</v>
      </c>
      <c r="F1398" s="896">
        <f t="shared" si="357"/>
        <v>374361</v>
      </c>
      <c r="G1398" s="896">
        <f t="shared" si="357"/>
        <v>10640338.32</v>
      </c>
      <c r="H1398" s="896">
        <f t="shared" si="357"/>
        <v>12262569.359999999</v>
      </c>
      <c r="I1398" s="896">
        <f t="shared" si="357"/>
        <v>1247870.04</v>
      </c>
      <c r="J1398" s="896">
        <f t="shared" si="357"/>
        <v>374361</v>
      </c>
      <c r="K1398" s="896">
        <f t="shared" si="357"/>
        <v>10640338.32</v>
      </c>
      <c r="L1398" s="896">
        <f t="shared" si="357"/>
        <v>12262569.359999999</v>
      </c>
    </row>
    <row r="1399" spans="1:12" x14ac:dyDescent="0.45">
      <c r="A1399" s="903"/>
      <c r="B1399" s="903"/>
      <c r="C1399" s="908"/>
      <c r="D1399" s="906"/>
      <c r="E1399" s="906"/>
      <c r="F1399" s="906"/>
      <c r="G1399" s="906"/>
      <c r="H1399" s="906"/>
      <c r="I1399" s="906"/>
      <c r="J1399" s="906"/>
      <c r="K1399" s="906"/>
      <c r="L1399" s="906"/>
    </row>
    <row r="1400" spans="1:12" x14ac:dyDescent="0.45">
      <c r="A1400" s="909" t="s">
        <v>204</v>
      </c>
      <c r="B1400" s="903"/>
      <c r="C1400" s="903"/>
      <c r="D1400" s="114">
        <f>D1395+D1398</f>
        <v>15</v>
      </c>
      <c r="E1400" s="115">
        <f t="shared" ref="E1400:K1400" si="358">SUM(E1395:E1397)</f>
        <v>20477542.539999999</v>
      </c>
      <c r="F1400" s="115">
        <f t="shared" si="358"/>
        <v>704361</v>
      </c>
      <c r="G1400" s="115">
        <f t="shared" si="358"/>
        <v>10640338.32</v>
      </c>
      <c r="H1400" s="115">
        <f t="shared" si="358"/>
        <v>31822241.859999999</v>
      </c>
      <c r="I1400" s="115">
        <f t="shared" si="358"/>
        <v>24517021.289999995</v>
      </c>
      <c r="J1400" s="115">
        <f t="shared" si="358"/>
        <v>794361</v>
      </c>
      <c r="K1400" s="115">
        <f t="shared" si="358"/>
        <v>10640338.32</v>
      </c>
      <c r="L1400" s="115">
        <f>I1400+J1400+K1400</f>
        <v>35951720.609999999</v>
      </c>
    </row>
    <row r="1403" spans="1:12" x14ac:dyDescent="0.45">
      <c r="A1403" s="938" t="s">
        <v>0</v>
      </c>
      <c r="B1403" s="938"/>
      <c r="C1403" s="938"/>
      <c r="D1403" s="938"/>
      <c r="E1403" s="938"/>
      <c r="F1403" s="938"/>
      <c r="G1403" s="938"/>
      <c r="H1403" s="938"/>
      <c r="I1403" s="938"/>
      <c r="J1403" s="938"/>
      <c r="K1403" s="938"/>
      <c r="L1403" s="938"/>
    </row>
    <row r="1404" spans="1:12" x14ac:dyDescent="0.45">
      <c r="A1404" s="939" t="s">
        <v>89</v>
      </c>
      <c r="B1404" s="939"/>
      <c r="C1404" s="939"/>
      <c r="D1404" s="939"/>
      <c r="E1404" s="939"/>
      <c r="F1404" s="939"/>
      <c r="G1404" s="939"/>
      <c r="H1404" s="939"/>
      <c r="I1404" s="939"/>
      <c r="J1404" s="939"/>
      <c r="K1404" s="939"/>
      <c r="L1404" s="939"/>
    </row>
    <row r="1405" spans="1:12" x14ac:dyDescent="0.45">
      <c r="A1405" s="939" t="s">
        <v>90</v>
      </c>
      <c r="B1405" s="940"/>
      <c r="C1405" s="940"/>
      <c r="D1405" s="940"/>
      <c r="E1405" s="940"/>
      <c r="F1405" s="940"/>
      <c r="G1405" s="940"/>
      <c r="H1405" s="940"/>
      <c r="I1405" s="940"/>
      <c r="J1405" s="940"/>
      <c r="K1405" s="940"/>
      <c r="L1405" s="940"/>
    </row>
    <row r="1406" spans="1:12" x14ac:dyDescent="0.45">
      <c r="A1406" s="941" t="s">
        <v>1556</v>
      </c>
      <c r="B1406" s="941"/>
      <c r="C1406" s="941"/>
      <c r="D1406" s="941"/>
      <c r="E1406" s="941"/>
      <c r="F1406" s="941"/>
      <c r="G1406" s="941"/>
      <c r="H1406" s="941"/>
      <c r="I1406" s="941"/>
      <c r="J1406" s="941"/>
      <c r="K1406" s="941"/>
      <c r="L1406" s="941"/>
    </row>
    <row r="1407" spans="1:12" ht="55.5" x14ac:dyDescent="0.45">
      <c r="A1407" s="899" t="s">
        <v>91</v>
      </c>
      <c r="B1407" s="900"/>
      <c r="C1407" s="899" t="s">
        <v>92</v>
      </c>
      <c r="D1407" s="899" t="s">
        <v>93</v>
      </c>
      <c r="E1407" s="899" t="s">
        <v>94</v>
      </c>
      <c r="F1407" s="899" t="s">
        <v>95</v>
      </c>
      <c r="G1407" s="899" t="s">
        <v>96</v>
      </c>
      <c r="H1407" s="899" t="s">
        <v>97</v>
      </c>
      <c r="I1407" s="899" t="s">
        <v>98</v>
      </c>
      <c r="J1407" s="899" t="s">
        <v>99</v>
      </c>
      <c r="K1407" s="899" t="s">
        <v>100</v>
      </c>
      <c r="L1407" s="901" t="s">
        <v>101</v>
      </c>
    </row>
    <row r="1408" spans="1:12" x14ac:dyDescent="0.45">
      <c r="A1408" s="903"/>
      <c r="B1408" s="903"/>
      <c r="C1408" s="905" t="s">
        <v>1081</v>
      </c>
      <c r="D1408" s="906">
        <v>1</v>
      </c>
      <c r="E1408" s="906">
        <v>1045667.5</v>
      </c>
      <c r="F1408" s="906">
        <v>30000</v>
      </c>
      <c r="G1408" s="906"/>
      <c r="H1408" s="906">
        <f t="shared" ref="H1408:H1418" si="359">SUM(E1408:G1408)</f>
        <v>1075667.5</v>
      </c>
      <c r="I1408" s="906">
        <f t="shared" ref="I1408:I1418" si="360">D1408*E1408</f>
        <v>1045667.5</v>
      </c>
      <c r="J1408" s="906">
        <f t="shared" ref="J1408:J1418" si="361">D1408*F1408</f>
        <v>30000</v>
      </c>
      <c r="K1408" s="906">
        <f t="shared" ref="K1408:K1418" si="362">D1408*G1408</f>
        <v>0</v>
      </c>
      <c r="L1408" s="906">
        <f t="shared" ref="L1408:L1418" si="363">D1408*H1408</f>
        <v>1075667.5</v>
      </c>
    </row>
    <row r="1409" spans="1:12" x14ac:dyDescent="0.45">
      <c r="A1409" s="903"/>
      <c r="B1409" s="903"/>
      <c r="C1409" s="905" t="s">
        <v>296</v>
      </c>
      <c r="D1409" s="906">
        <v>1</v>
      </c>
      <c r="E1409" s="906">
        <v>1081577.5</v>
      </c>
      <c r="F1409" s="906">
        <v>30000</v>
      </c>
      <c r="G1409" s="906"/>
      <c r="H1409" s="906">
        <f t="shared" si="359"/>
        <v>1111577.5</v>
      </c>
      <c r="I1409" s="906">
        <f t="shared" si="360"/>
        <v>1081577.5</v>
      </c>
      <c r="J1409" s="906">
        <f t="shared" si="361"/>
        <v>30000</v>
      </c>
      <c r="K1409" s="906">
        <f t="shared" si="362"/>
        <v>0</v>
      </c>
      <c r="L1409" s="906">
        <f t="shared" si="363"/>
        <v>1111577.5</v>
      </c>
    </row>
    <row r="1410" spans="1:12" x14ac:dyDescent="0.45">
      <c r="A1410" s="903"/>
      <c r="B1410" s="903"/>
      <c r="C1410" s="905" t="s">
        <v>134</v>
      </c>
      <c r="D1410" s="906">
        <v>1</v>
      </c>
      <c r="E1410" s="906">
        <v>1215425</v>
      </c>
      <c r="F1410" s="906">
        <v>30000</v>
      </c>
      <c r="G1410" s="906"/>
      <c r="H1410" s="906">
        <f t="shared" si="359"/>
        <v>1245425</v>
      </c>
      <c r="I1410" s="906">
        <f t="shared" si="360"/>
        <v>1215425</v>
      </c>
      <c r="J1410" s="906">
        <f t="shared" si="361"/>
        <v>30000</v>
      </c>
      <c r="K1410" s="906">
        <f t="shared" si="362"/>
        <v>0</v>
      </c>
      <c r="L1410" s="906">
        <f t="shared" si="363"/>
        <v>1245425</v>
      </c>
    </row>
    <row r="1411" spans="1:12" x14ac:dyDescent="0.45">
      <c r="A1411" s="903"/>
      <c r="B1411" s="903"/>
      <c r="C1411" s="905" t="s">
        <v>143</v>
      </c>
      <c r="D1411" s="906">
        <v>1</v>
      </c>
      <c r="E1411" s="906">
        <v>1359818.75</v>
      </c>
      <c r="F1411" s="906">
        <v>30000</v>
      </c>
      <c r="G1411" s="906"/>
      <c r="H1411" s="906">
        <f t="shared" si="359"/>
        <v>1389818.75</v>
      </c>
      <c r="I1411" s="906">
        <f t="shared" si="360"/>
        <v>1359818.75</v>
      </c>
      <c r="J1411" s="906">
        <f t="shared" si="361"/>
        <v>30000</v>
      </c>
      <c r="K1411" s="906">
        <f t="shared" si="362"/>
        <v>0</v>
      </c>
      <c r="L1411" s="906">
        <f t="shared" si="363"/>
        <v>1389818.75</v>
      </c>
    </row>
    <row r="1412" spans="1:12" x14ac:dyDescent="0.45">
      <c r="A1412" s="903"/>
      <c r="B1412" s="903"/>
      <c r="C1412" s="905" t="s">
        <v>165</v>
      </c>
      <c r="D1412" s="906">
        <v>1</v>
      </c>
      <c r="E1412" s="906">
        <v>1728415</v>
      </c>
      <c r="F1412" s="906">
        <v>30000</v>
      </c>
      <c r="G1412" s="906"/>
      <c r="H1412" s="906">
        <f t="shared" si="359"/>
        <v>1758415</v>
      </c>
      <c r="I1412" s="906">
        <f t="shared" si="360"/>
        <v>1728415</v>
      </c>
      <c r="J1412" s="906">
        <f t="shared" si="361"/>
        <v>30000</v>
      </c>
      <c r="K1412" s="906">
        <f t="shared" si="362"/>
        <v>0</v>
      </c>
      <c r="L1412" s="906">
        <f t="shared" si="363"/>
        <v>1758415</v>
      </c>
    </row>
    <row r="1413" spans="1:12" x14ac:dyDescent="0.45">
      <c r="A1413" s="903"/>
      <c r="B1413" s="903"/>
      <c r="C1413" s="905" t="s">
        <v>166</v>
      </c>
      <c r="D1413" s="906">
        <v>1</v>
      </c>
      <c r="E1413" s="906">
        <v>1770788.75</v>
      </c>
      <c r="F1413" s="906">
        <v>30000</v>
      </c>
      <c r="G1413" s="906"/>
      <c r="H1413" s="906">
        <f t="shared" si="359"/>
        <v>1800788.75</v>
      </c>
      <c r="I1413" s="906">
        <f t="shared" si="360"/>
        <v>1770788.75</v>
      </c>
      <c r="J1413" s="906">
        <f t="shared" si="361"/>
        <v>30000</v>
      </c>
      <c r="K1413" s="906">
        <f t="shared" si="362"/>
        <v>0</v>
      </c>
      <c r="L1413" s="906">
        <f t="shared" si="363"/>
        <v>1800788.75</v>
      </c>
    </row>
    <row r="1414" spans="1:12" x14ac:dyDescent="0.45">
      <c r="A1414" s="903"/>
      <c r="B1414" s="903"/>
      <c r="C1414" s="905" t="s">
        <v>167</v>
      </c>
      <c r="D1414" s="906">
        <v>1</v>
      </c>
      <c r="E1414" s="906">
        <v>1813162.5</v>
      </c>
      <c r="F1414" s="906">
        <v>30000</v>
      </c>
      <c r="G1414" s="906"/>
      <c r="H1414" s="906">
        <f t="shared" si="359"/>
        <v>1843162.5</v>
      </c>
      <c r="I1414" s="906">
        <f t="shared" si="360"/>
        <v>1813162.5</v>
      </c>
      <c r="J1414" s="906">
        <f t="shared" si="361"/>
        <v>30000</v>
      </c>
      <c r="K1414" s="906">
        <f t="shared" si="362"/>
        <v>0</v>
      </c>
      <c r="L1414" s="906">
        <f t="shared" si="363"/>
        <v>1843162.5</v>
      </c>
    </row>
    <row r="1415" spans="1:12" x14ac:dyDescent="0.45">
      <c r="A1415" s="903"/>
      <c r="B1415" s="903"/>
      <c r="C1415" s="905" t="s">
        <v>178</v>
      </c>
      <c r="D1415" s="906">
        <v>1</v>
      </c>
      <c r="E1415" s="906">
        <v>2150057.5</v>
      </c>
      <c r="F1415" s="906">
        <v>30000</v>
      </c>
      <c r="G1415" s="906"/>
      <c r="H1415" s="906">
        <f t="shared" si="359"/>
        <v>2180057.5</v>
      </c>
      <c r="I1415" s="906">
        <f t="shared" si="360"/>
        <v>2150057.5</v>
      </c>
      <c r="J1415" s="906">
        <f t="shared" si="361"/>
        <v>30000</v>
      </c>
      <c r="K1415" s="906">
        <f t="shared" si="362"/>
        <v>0</v>
      </c>
      <c r="L1415" s="906">
        <f t="shared" si="363"/>
        <v>2180057.5</v>
      </c>
    </row>
    <row r="1416" spans="1:12" x14ac:dyDescent="0.45">
      <c r="A1416" s="903"/>
      <c r="B1416" s="903"/>
      <c r="C1416" s="905" t="s">
        <v>179</v>
      </c>
      <c r="D1416" s="906">
        <v>1</v>
      </c>
      <c r="E1416" s="906">
        <v>2215783.75</v>
      </c>
      <c r="F1416" s="906">
        <v>30000</v>
      </c>
      <c r="G1416" s="906"/>
      <c r="H1416" s="906">
        <f t="shared" si="359"/>
        <v>2245783.75</v>
      </c>
      <c r="I1416" s="906">
        <f t="shared" si="360"/>
        <v>2215783.75</v>
      </c>
      <c r="J1416" s="906">
        <f t="shared" si="361"/>
        <v>30000</v>
      </c>
      <c r="K1416" s="906">
        <f t="shared" si="362"/>
        <v>0</v>
      </c>
      <c r="L1416" s="906">
        <f t="shared" si="363"/>
        <v>2245783.75</v>
      </c>
    </row>
    <row r="1417" spans="1:12" x14ac:dyDescent="0.45">
      <c r="A1417" s="903"/>
      <c r="B1417" s="903"/>
      <c r="C1417" s="905" t="s">
        <v>190</v>
      </c>
      <c r="D1417" s="906">
        <v>1</v>
      </c>
      <c r="E1417" s="906">
        <v>2762581.25</v>
      </c>
      <c r="F1417" s="906">
        <v>30000</v>
      </c>
      <c r="G1417" s="906"/>
      <c r="H1417" s="906">
        <f t="shared" si="359"/>
        <v>2792581.25</v>
      </c>
      <c r="I1417" s="906">
        <f t="shared" si="360"/>
        <v>2762581.25</v>
      </c>
      <c r="J1417" s="906">
        <f t="shared" si="361"/>
        <v>30000</v>
      </c>
      <c r="K1417" s="906">
        <f t="shared" si="362"/>
        <v>0</v>
      </c>
      <c r="L1417" s="906">
        <f t="shared" si="363"/>
        <v>2792581.25</v>
      </c>
    </row>
    <row r="1418" spans="1:12" x14ac:dyDescent="0.45">
      <c r="A1418" s="903"/>
      <c r="B1418" s="903"/>
      <c r="C1418" s="902" t="s">
        <v>198</v>
      </c>
      <c r="D1418" s="906">
        <v>1</v>
      </c>
      <c r="E1418" s="906">
        <v>3867086.25</v>
      </c>
      <c r="F1418" s="906">
        <v>30000</v>
      </c>
      <c r="G1418" s="906"/>
      <c r="H1418" s="906">
        <f t="shared" si="359"/>
        <v>3897086.25</v>
      </c>
      <c r="I1418" s="906">
        <f t="shared" si="360"/>
        <v>3867086.25</v>
      </c>
      <c r="J1418" s="906">
        <f t="shared" si="361"/>
        <v>30000</v>
      </c>
      <c r="K1418" s="906">
        <f t="shared" si="362"/>
        <v>0</v>
      </c>
      <c r="L1418" s="906">
        <f t="shared" si="363"/>
        <v>3897086.25</v>
      </c>
    </row>
    <row r="1419" spans="1:12" x14ac:dyDescent="0.45">
      <c r="A1419" s="903"/>
      <c r="B1419" s="907" t="s">
        <v>201</v>
      </c>
      <c r="C1419" s="905" t="s">
        <v>202</v>
      </c>
      <c r="D1419" s="896">
        <f>SUM(D1408:D1418)</f>
        <v>11</v>
      </c>
      <c r="E1419" s="896">
        <f>SUM(E1408:E1418)</f>
        <v>21010363.75</v>
      </c>
      <c r="F1419" s="896">
        <f>SUM(F1408:F1418)</f>
        <v>330000</v>
      </c>
      <c r="G1419" s="896"/>
      <c r="H1419" s="896">
        <f>SUM(H1408:H1418)</f>
        <v>21340363.75</v>
      </c>
      <c r="I1419" s="896">
        <f>SUM(I1408:I1418)</f>
        <v>21010363.75</v>
      </c>
      <c r="J1419" s="896">
        <f>SUM(J1408:J1418)</f>
        <v>330000</v>
      </c>
      <c r="K1419" s="896">
        <f>SUM(K1408:K1418)</f>
        <v>0</v>
      </c>
      <c r="L1419" s="896">
        <f>SUM(L1408:L1418)</f>
        <v>21340363.75</v>
      </c>
    </row>
    <row r="1420" spans="1:12" x14ac:dyDescent="0.45">
      <c r="A1420" s="903"/>
      <c r="B1420" s="903"/>
      <c r="C1420" s="908" t="s">
        <v>203</v>
      </c>
      <c r="D1420" s="906">
        <v>1</v>
      </c>
      <c r="E1420" s="111">
        <v>1247870.04</v>
      </c>
      <c r="F1420" s="906">
        <v>374361</v>
      </c>
      <c r="G1420" s="906">
        <v>10640338.32</v>
      </c>
      <c r="H1420" s="906">
        <f t="shared" ref="H1420" si="364">SUM(E1420:G1420)</f>
        <v>12262569.359999999</v>
      </c>
      <c r="I1420" s="906">
        <f t="shared" ref="I1420" si="365">D1420*E1420</f>
        <v>1247870.04</v>
      </c>
      <c r="J1420" s="906">
        <f t="shared" ref="J1420" si="366">D1420*F1420</f>
        <v>374361</v>
      </c>
      <c r="K1420" s="906">
        <f t="shared" ref="K1420" si="367">D1420*G1420</f>
        <v>10640338.32</v>
      </c>
      <c r="L1420" s="906">
        <f t="shared" ref="L1420" si="368">D1420*H1420</f>
        <v>12262569.359999999</v>
      </c>
    </row>
    <row r="1421" spans="1:12" x14ac:dyDescent="0.45">
      <c r="A1421" s="903"/>
      <c r="B1421" s="909" t="s">
        <v>201</v>
      </c>
      <c r="C1421" s="910"/>
      <c r="D1421" s="896">
        <f t="shared" ref="D1421:L1421" si="369">SUM(D1420:D1420)</f>
        <v>1</v>
      </c>
      <c r="E1421" s="896">
        <f t="shared" si="369"/>
        <v>1247870.04</v>
      </c>
      <c r="F1421" s="896">
        <f t="shared" si="369"/>
        <v>374361</v>
      </c>
      <c r="G1421" s="896">
        <f t="shared" si="369"/>
        <v>10640338.32</v>
      </c>
      <c r="H1421" s="896">
        <f t="shared" si="369"/>
        <v>12262569.359999999</v>
      </c>
      <c r="I1421" s="896">
        <f t="shared" si="369"/>
        <v>1247870.04</v>
      </c>
      <c r="J1421" s="896">
        <f t="shared" si="369"/>
        <v>374361</v>
      </c>
      <c r="K1421" s="896">
        <f t="shared" si="369"/>
        <v>10640338.32</v>
      </c>
      <c r="L1421" s="896">
        <f t="shared" si="369"/>
        <v>12262569.359999999</v>
      </c>
    </row>
    <row r="1422" spans="1:12" x14ac:dyDescent="0.45">
      <c r="A1422" s="903"/>
      <c r="B1422" s="903"/>
      <c r="C1422" s="908"/>
      <c r="D1422" s="906"/>
      <c r="E1422" s="906"/>
      <c r="F1422" s="906"/>
      <c r="G1422" s="906"/>
      <c r="H1422" s="906"/>
      <c r="I1422" s="906"/>
      <c r="J1422" s="906"/>
      <c r="K1422" s="906"/>
      <c r="L1422" s="906"/>
    </row>
    <row r="1423" spans="1:12" x14ac:dyDescent="0.45">
      <c r="A1423" s="909" t="s">
        <v>204</v>
      </c>
      <c r="B1423" s="903"/>
      <c r="C1423" s="903"/>
      <c r="D1423" s="114">
        <f>D1419+D1421</f>
        <v>12</v>
      </c>
      <c r="E1423" s="115">
        <f t="shared" ref="E1423:L1423" si="370">SUM(E1419:E1420)</f>
        <v>22258233.789999999</v>
      </c>
      <c r="F1423" s="115">
        <f t="shared" si="370"/>
        <v>704361</v>
      </c>
      <c r="G1423" s="115">
        <f t="shared" si="370"/>
        <v>10640338.32</v>
      </c>
      <c r="H1423" s="115">
        <f t="shared" si="370"/>
        <v>33602933.109999999</v>
      </c>
      <c r="I1423" s="115">
        <f t="shared" si="370"/>
        <v>22258233.789999999</v>
      </c>
      <c r="J1423" s="115">
        <f t="shared" si="370"/>
        <v>704361</v>
      </c>
      <c r="K1423" s="115">
        <f t="shared" si="370"/>
        <v>10640338.32</v>
      </c>
      <c r="L1423" s="115">
        <f t="shared" si="370"/>
        <v>33602933.109999999</v>
      </c>
    </row>
    <row r="1426" spans="1:12" x14ac:dyDescent="0.45">
      <c r="A1426" s="938" t="s">
        <v>0</v>
      </c>
      <c r="B1426" s="938"/>
      <c r="C1426" s="938"/>
      <c r="D1426" s="938"/>
      <c r="E1426" s="938"/>
      <c r="F1426" s="938"/>
      <c r="G1426" s="938"/>
      <c r="H1426" s="938"/>
      <c r="I1426" s="938"/>
      <c r="J1426" s="938"/>
      <c r="K1426" s="938"/>
      <c r="L1426" s="938"/>
    </row>
    <row r="1427" spans="1:12" x14ac:dyDescent="0.45">
      <c r="A1427" s="939" t="s">
        <v>89</v>
      </c>
      <c r="B1427" s="939"/>
      <c r="C1427" s="939"/>
      <c r="D1427" s="939"/>
      <c r="E1427" s="939"/>
      <c r="F1427" s="939"/>
      <c r="G1427" s="939"/>
      <c r="H1427" s="939"/>
      <c r="I1427" s="939"/>
      <c r="J1427" s="939"/>
      <c r="K1427" s="939"/>
      <c r="L1427" s="939"/>
    </row>
    <row r="1428" spans="1:12" x14ac:dyDescent="0.45">
      <c r="A1428" s="939" t="s">
        <v>90</v>
      </c>
      <c r="B1428" s="940"/>
      <c r="C1428" s="940"/>
      <c r="D1428" s="940"/>
      <c r="E1428" s="940"/>
      <c r="F1428" s="940"/>
      <c r="G1428" s="940"/>
      <c r="H1428" s="940"/>
      <c r="I1428" s="940"/>
      <c r="J1428" s="940"/>
      <c r="K1428" s="940"/>
      <c r="L1428" s="940"/>
    </row>
    <row r="1429" spans="1:12" x14ac:dyDescent="0.45">
      <c r="A1429" s="941" t="s">
        <v>1557</v>
      </c>
      <c r="B1429" s="941"/>
      <c r="C1429" s="941"/>
      <c r="D1429" s="941"/>
      <c r="E1429" s="941"/>
      <c r="F1429" s="941"/>
      <c r="G1429" s="941"/>
      <c r="H1429" s="941"/>
      <c r="I1429" s="941"/>
      <c r="J1429" s="941"/>
      <c r="K1429" s="941"/>
      <c r="L1429" s="941"/>
    </row>
    <row r="1430" spans="1:12" ht="55.5" x14ac:dyDescent="0.45">
      <c r="A1430" s="899" t="s">
        <v>91</v>
      </c>
      <c r="B1430" s="900"/>
      <c r="C1430" s="899" t="s">
        <v>92</v>
      </c>
      <c r="D1430" s="899" t="s">
        <v>93</v>
      </c>
      <c r="E1430" s="899" t="s">
        <v>94</v>
      </c>
      <c r="F1430" s="899" t="s">
        <v>95</v>
      </c>
      <c r="G1430" s="899" t="s">
        <v>96</v>
      </c>
      <c r="H1430" s="899" t="s">
        <v>97</v>
      </c>
      <c r="I1430" s="899" t="s">
        <v>98</v>
      </c>
      <c r="J1430" s="899" t="s">
        <v>99</v>
      </c>
      <c r="K1430" s="899" t="s">
        <v>100</v>
      </c>
      <c r="L1430" s="901" t="s">
        <v>101</v>
      </c>
    </row>
    <row r="1431" spans="1:12" x14ac:dyDescent="0.45">
      <c r="A1431" s="902"/>
      <c r="B1431" s="903"/>
      <c r="C1431" s="903"/>
      <c r="D1431" s="904"/>
      <c r="E1431" s="903"/>
      <c r="F1431" s="903"/>
      <c r="G1431" s="903"/>
      <c r="H1431" s="903"/>
      <c r="I1431" s="903"/>
      <c r="J1431" s="903"/>
      <c r="K1431" s="903"/>
      <c r="L1431" s="898" t="s">
        <v>650</v>
      </c>
    </row>
    <row r="1432" spans="1:12" x14ac:dyDescent="0.45">
      <c r="A1432" s="903"/>
      <c r="B1432" s="903"/>
      <c r="C1432" s="905" t="s">
        <v>1059</v>
      </c>
      <c r="D1432" s="906">
        <v>1</v>
      </c>
      <c r="E1432" s="906">
        <v>1067982.5000000005</v>
      </c>
      <c r="F1432" s="906">
        <v>30000</v>
      </c>
      <c r="G1432" s="906"/>
      <c r="H1432" s="906">
        <f t="shared" ref="H1432:H1460" si="371">SUM(E1432:G1432)</f>
        <v>1097982.5000000005</v>
      </c>
      <c r="I1432" s="906">
        <f t="shared" ref="I1432:I1460" si="372">D1432*E1432</f>
        <v>1067982.5000000005</v>
      </c>
      <c r="J1432" s="906">
        <f t="shared" ref="J1432:J1460" si="373">D1432*F1432</f>
        <v>30000</v>
      </c>
      <c r="K1432" s="906">
        <f t="shared" ref="K1432:K1460" si="374">D1432*G1432</f>
        <v>0</v>
      </c>
      <c r="L1432" s="906">
        <f t="shared" ref="L1432:L1460" si="375">D1432*H1432</f>
        <v>1097982.5000000005</v>
      </c>
    </row>
    <row r="1433" spans="1:12" x14ac:dyDescent="0.45">
      <c r="A1433" s="903"/>
      <c r="B1433" s="903"/>
      <c r="C1433" s="905" t="s">
        <v>327</v>
      </c>
      <c r="D1433" s="906">
        <v>1</v>
      </c>
      <c r="E1433" s="906">
        <v>1090554.9999999995</v>
      </c>
      <c r="F1433" s="906">
        <v>30000</v>
      </c>
      <c r="G1433" s="906"/>
      <c r="H1433" s="906">
        <f t="shared" si="371"/>
        <v>1120554.9999999995</v>
      </c>
      <c r="I1433" s="906">
        <f t="shared" si="372"/>
        <v>1090554.9999999995</v>
      </c>
      <c r="J1433" s="906">
        <f t="shared" si="373"/>
        <v>30000</v>
      </c>
      <c r="K1433" s="906">
        <f t="shared" si="374"/>
        <v>0</v>
      </c>
      <c r="L1433" s="906">
        <f t="shared" si="375"/>
        <v>1120554.9999999995</v>
      </c>
    </row>
    <row r="1434" spans="1:12" x14ac:dyDescent="0.45">
      <c r="A1434" s="903"/>
      <c r="B1434" s="903"/>
      <c r="C1434" s="905" t="s">
        <v>448</v>
      </c>
      <c r="D1434" s="906">
        <v>1</v>
      </c>
      <c r="E1434" s="906">
        <v>1147607.4999999995</v>
      </c>
      <c r="F1434" s="906">
        <v>30000</v>
      </c>
      <c r="G1434" s="906"/>
      <c r="H1434" s="906">
        <f t="shared" si="371"/>
        <v>1177607.4999999995</v>
      </c>
      <c r="I1434" s="906">
        <f t="shared" si="372"/>
        <v>1147607.4999999995</v>
      </c>
      <c r="J1434" s="906">
        <f t="shared" si="373"/>
        <v>30000</v>
      </c>
      <c r="K1434" s="906">
        <f t="shared" si="374"/>
        <v>0</v>
      </c>
      <c r="L1434" s="906">
        <f t="shared" si="375"/>
        <v>1177607.4999999995</v>
      </c>
    </row>
    <row r="1435" spans="1:12" x14ac:dyDescent="0.45">
      <c r="A1435" s="903"/>
      <c r="B1435" s="903"/>
      <c r="C1435" s="905" t="s">
        <v>211</v>
      </c>
      <c r="D1435" s="906">
        <v>1</v>
      </c>
      <c r="E1435" s="906">
        <v>1162881.2499999995</v>
      </c>
      <c r="F1435" s="906">
        <v>30000</v>
      </c>
      <c r="G1435" s="906"/>
      <c r="H1435" s="906">
        <f t="shared" si="371"/>
        <v>1192881.2499999995</v>
      </c>
      <c r="I1435" s="906">
        <f t="shared" si="372"/>
        <v>1162881.2499999995</v>
      </c>
      <c r="J1435" s="906">
        <f t="shared" si="373"/>
        <v>30000</v>
      </c>
      <c r="K1435" s="906">
        <f t="shared" si="374"/>
        <v>0</v>
      </c>
      <c r="L1435" s="906">
        <f t="shared" si="375"/>
        <v>1192881.2499999995</v>
      </c>
    </row>
    <row r="1436" spans="1:12" x14ac:dyDescent="0.45">
      <c r="A1436" s="903"/>
      <c r="B1436" s="903"/>
      <c r="C1436" s="905" t="s">
        <v>128</v>
      </c>
      <c r="D1436" s="906">
        <v>1</v>
      </c>
      <c r="E1436" s="906">
        <v>1178154.9999999995</v>
      </c>
      <c r="F1436" s="906">
        <v>30000</v>
      </c>
      <c r="G1436" s="906"/>
      <c r="H1436" s="906">
        <f t="shared" si="371"/>
        <v>1208154.9999999995</v>
      </c>
      <c r="I1436" s="906">
        <f t="shared" si="372"/>
        <v>1178154.9999999995</v>
      </c>
      <c r="J1436" s="906">
        <f t="shared" si="373"/>
        <v>30000</v>
      </c>
      <c r="K1436" s="906">
        <f t="shared" si="374"/>
        <v>0</v>
      </c>
      <c r="L1436" s="906">
        <f t="shared" si="375"/>
        <v>1208154.9999999995</v>
      </c>
    </row>
    <row r="1437" spans="1:12" x14ac:dyDescent="0.45">
      <c r="A1437" s="903"/>
      <c r="B1437" s="903"/>
      <c r="C1437" s="905" t="s">
        <v>133</v>
      </c>
      <c r="D1437" s="906">
        <v>3</v>
      </c>
      <c r="E1437" s="906">
        <v>1186546.2500000005</v>
      </c>
      <c r="F1437" s="906">
        <v>30000</v>
      </c>
      <c r="G1437" s="906"/>
      <c r="H1437" s="906">
        <f t="shared" si="371"/>
        <v>1216546.2500000005</v>
      </c>
      <c r="I1437" s="906">
        <f t="shared" si="372"/>
        <v>3559638.7500000014</v>
      </c>
      <c r="J1437" s="906">
        <f t="shared" si="373"/>
        <v>90000</v>
      </c>
      <c r="K1437" s="906">
        <f t="shared" si="374"/>
        <v>0</v>
      </c>
      <c r="L1437" s="906">
        <f t="shared" si="375"/>
        <v>3649638.7500000014</v>
      </c>
    </row>
    <row r="1438" spans="1:12" x14ac:dyDescent="0.45">
      <c r="A1438" s="903"/>
      <c r="B1438" s="903"/>
      <c r="C1438" s="905" t="s">
        <v>403</v>
      </c>
      <c r="D1438" s="906">
        <v>1</v>
      </c>
      <c r="E1438" s="906">
        <v>1446456.2499999958</v>
      </c>
      <c r="F1438" s="906">
        <v>30000</v>
      </c>
      <c r="G1438" s="906"/>
      <c r="H1438" s="906">
        <f t="shared" si="371"/>
        <v>1476456.2499999958</v>
      </c>
      <c r="I1438" s="906">
        <f t="shared" si="372"/>
        <v>1446456.2499999958</v>
      </c>
      <c r="J1438" s="906">
        <f t="shared" si="373"/>
        <v>30000</v>
      </c>
      <c r="K1438" s="906">
        <f t="shared" si="374"/>
        <v>0</v>
      </c>
      <c r="L1438" s="906">
        <f t="shared" si="375"/>
        <v>1476456.2499999958</v>
      </c>
    </row>
    <row r="1439" spans="1:12" x14ac:dyDescent="0.45">
      <c r="A1439" s="903"/>
      <c r="B1439" s="903"/>
      <c r="C1439" s="905" t="s">
        <v>243</v>
      </c>
      <c r="D1439" s="906">
        <v>1</v>
      </c>
      <c r="E1439" s="906">
        <v>1526675.0000000042</v>
      </c>
      <c r="F1439" s="906">
        <v>30000</v>
      </c>
      <c r="G1439" s="906"/>
      <c r="H1439" s="906">
        <f t="shared" si="371"/>
        <v>1556675.0000000042</v>
      </c>
      <c r="I1439" s="906">
        <f t="shared" si="372"/>
        <v>1526675.0000000042</v>
      </c>
      <c r="J1439" s="906">
        <f t="shared" si="373"/>
        <v>30000</v>
      </c>
      <c r="K1439" s="906">
        <f t="shared" si="374"/>
        <v>0</v>
      </c>
      <c r="L1439" s="906">
        <f t="shared" si="375"/>
        <v>1556675.0000000042</v>
      </c>
    </row>
    <row r="1440" spans="1:12" x14ac:dyDescent="0.45">
      <c r="A1440" s="903"/>
      <c r="B1440" s="903"/>
      <c r="C1440" s="905" t="s">
        <v>300</v>
      </c>
      <c r="D1440" s="906">
        <v>1</v>
      </c>
      <c r="E1440" s="906">
        <v>1560155.0000000042</v>
      </c>
      <c r="F1440" s="906">
        <v>30000</v>
      </c>
      <c r="G1440" s="906"/>
      <c r="H1440" s="906">
        <f t="shared" si="371"/>
        <v>1590155.0000000042</v>
      </c>
      <c r="I1440" s="906">
        <f t="shared" si="372"/>
        <v>1560155.0000000042</v>
      </c>
      <c r="J1440" s="906">
        <f t="shared" si="373"/>
        <v>30000</v>
      </c>
      <c r="K1440" s="906">
        <f t="shared" si="374"/>
        <v>0</v>
      </c>
      <c r="L1440" s="906">
        <f t="shared" si="375"/>
        <v>1590155.0000000042</v>
      </c>
    </row>
    <row r="1441" spans="1:12" x14ac:dyDescent="0.45">
      <c r="A1441" s="903"/>
      <c r="B1441" s="903"/>
      <c r="C1441" s="905" t="s">
        <v>152</v>
      </c>
      <c r="D1441" s="906">
        <v>1</v>
      </c>
      <c r="E1441" s="906">
        <v>1593635.0000000042</v>
      </c>
      <c r="F1441" s="906">
        <v>30000</v>
      </c>
      <c r="G1441" s="906"/>
      <c r="H1441" s="906">
        <f t="shared" si="371"/>
        <v>1623635.0000000042</v>
      </c>
      <c r="I1441" s="906">
        <f t="shared" si="372"/>
        <v>1593635.0000000042</v>
      </c>
      <c r="J1441" s="906">
        <f t="shared" si="373"/>
        <v>30000</v>
      </c>
      <c r="K1441" s="906">
        <f t="shared" si="374"/>
        <v>0</v>
      </c>
      <c r="L1441" s="906">
        <f t="shared" si="375"/>
        <v>1623635.0000000042</v>
      </c>
    </row>
    <row r="1442" spans="1:12" x14ac:dyDescent="0.45">
      <c r="A1442" s="903"/>
      <c r="B1442" s="903"/>
      <c r="C1442" s="905" t="s">
        <v>155</v>
      </c>
      <c r="D1442" s="906">
        <v>2</v>
      </c>
      <c r="E1442" s="906">
        <v>1560755.0000000042</v>
      </c>
      <c r="F1442" s="906">
        <v>30000</v>
      </c>
      <c r="G1442" s="906"/>
      <c r="H1442" s="906">
        <f t="shared" si="371"/>
        <v>1590755.0000000042</v>
      </c>
      <c r="I1442" s="906">
        <f t="shared" si="372"/>
        <v>3121510.0000000084</v>
      </c>
      <c r="J1442" s="906">
        <f t="shared" si="373"/>
        <v>60000</v>
      </c>
      <c r="K1442" s="906">
        <f t="shared" si="374"/>
        <v>0</v>
      </c>
      <c r="L1442" s="906">
        <f t="shared" si="375"/>
        <v>3181510.0000000084</v>
      </c>
    </row>
    <row r="1443" spans="1:12" x14ac:dyDescent="0.45">
      <c r="A1443" s="903"/>
      <c r="B1443" s="903"/>
      <c r="C1443" s="905" t="s">
        <v>157</v>
      </c>
      <c r="D1443" s="906">
        <v>1</v>
      </c>
      <c r="E1443" s="906">
        <v>1600284.9999999958</v>
      </c>
      <c r="F1443" s="906">
        <v>30000</v>
      </c>
      <c r="G1443" s="906"/>
      <c r="H1443" s="906">
        <f t="shared" si="371"/>
        <v>1630284.9999999958</v>
      </c>
      <c r="I1443" s="906">
        <f t="shared" si="372"/>
        <v>1600284.9999999958</v>
      </c>
      <c r="J1443" s="906">
        <f t="shared" si="373"/>
        <v>30000</v>
      </c>
      <c r="K1443" s="906">
        <f t="shared" si="374"/>
        <v>0</v>
      </c>
      <c r="L1443" s="906">
        <f t="shared" si="375"/>
        <v>1630284.9999999958</v>
      </c>
    </row>
    <row r="1444" spans="1:12" x14ac:dyDescent="0.45">
      <c r="A1444" s="903"/>
      <c r="B1444" s="903"/>
      <c r="C1444" s="905" t="s">
        <v>302</v>
      </c>
      <c r="D1444" s="906">
        <v>10</v>
      </c>
      <c r="E1444" s="906">
        <v>1639813.7499999958</v>
      </c>
      <c r="F1444" s="906">
        <v>30000</v>
      </c>
      <c r="G1444" s="906"/>
      <c r="H1444" s="906">
        <f t="shared" si="371"/>
        <v>1669813.7499999958</v>
      </c>
      <c r="I1444" s="906">
        <f t="shared" si="372"/>
        <v>16398137.499999959</v>
      </c>
      <c r="J1444" s="906">
        <f t="shared" si="373"/>
        <v>300000</v>
      </c>
      <c r="K1444" s="906">
        <f t="shared" si="374"/>
        <v>0</v>
      </c>
      <c r="L1444" s="906">
        <f t="shared" si="375"/>
        <v>16698137.499999959</v>
      </c>
    </row>
    <row r="1445" spans="1:12" x14ac:dyDescent="0.45">
      <c r="A1445" s="903"/>
      <c r="B1445" s="903"/>
      <c r="C1445" s="905" t="s">
        <v>336</v>
      </c>
      <c r="D1445" s="906">
        <v>3</v>
      </c>
      <c r="E1445" s="906">
        <v>1686041.25</v>
      </c>
      <c r="F1445" s="906">
        <v>30000</v>
      </c>
      <c r="G1445" s="906"/>
      <c r="H1445" s="906">
        <f t="shared" si="371"/>
        <v>1716041.25</v>
      </c>
      <c r="I1445" s="906">
        <f t="shared" si="372"/>
        <v>5058123.75</v>
      </c>
      <c r="J1445" s="906">
        <f t="shared" si="373"/>
        <v>90000</v>
      </c>
      <c r="K1445" s="906">
        <f t="shared" si="374"/>
        <v>0</v>
      </c>
      <c r="L1445" s="906">
        <f t="shared" si="375"/>
        <v>5148123.75</v>
      </c>
    </row>
    <row r="1446" spans="1:12" x14ac:dyDescent="0.45">
      <c r="A1446" s="903"/>
      <c r="B1446" s="903"/>
      <c r="C1446" s="905" t="s">
        <v>165</v>
      </c>
      <c r="D1446" s="906">
        <v>8</v>
      </c>
      <c r="E1446" s="906">
        <v>1728414.9999999958</v>
      </c>
      <c r="F1446" s="906">
        <v>30000</v>
      </c>
      <c r="G1446" s="906"/>
      <c r="H1446" s="906">
        <f t="shared" si="371"/>
        <v>1758414.9999999958</v>
      </c>
      <c r="I1446" s="906">
        <f t="shared" si="372"/>
        <v>13827319.999999966</v>
      </c>
      <c r="J1446" s="906">
        <f t="shared" si="373"/>
        <v>240000</v>
      </c>
      <c r="K1446" s="906">
        <f t="shared" si="374"/>
        <v>0</v>
      </c>
      <c r="L1446" s="906">
        <f t="shared" si="375"/>
        <v>14067319.999999966</v>
      </c>
    </row>
    <row r="1447" spans="1:12" x14ac:dyDescent="0.45">
      <c r="A1447" s="903"/>
      <c r="B1447" s="903"/>
      <c r="C1447" s="905" t="s">
        <v>167</v>
      </c>
      <c r="D1447" s="906">
        <v>3</v>
      </c>
      <c r="E1447" s="906">
        <v>1813162.5</v>
      </c>
      <c r="F1447" s="906">
        <v>30000</v>
      </c>
      <c r="G1447" s="906"/>
      <c r="H1447" s="906">
        <f t="shared" si="371"/>
        <v>1843162.5</v>
      </c>
      <c r="I1447" s="906">
        <f t="shared" si="372"/>
        <v>5439487.5</v>
      </c>
      <c r="J1447" s="906">
        <f t="shared" si="373"/>
        <v>90000</v>
      </c>
      <c r="K1447" s="906">
        <f t="shared" si="374"/>
        <v>0</v>
      </c>
      <c r="L1447" s="906">
        <f t="shared" si="375"/>
        <v>5529487.5</v>
      </c>
    </row>
    <row r="1448" spans="1:12" x14ac:dyDescent="0.45">
      <c r="A1448" s="903"/>
      <c r="B1448" s="903"/>
      <c r="C1448" s="905" t="s">
        <v>170</v>
      </c>
      <c r="D1448" s="906">
        <v>1</v>
      </c>
      <c r="E1448" s="906">
        <v>1897908.75</v>
      </c>
      <c r="F1448" s="906">
        <v>30000</v>
      </c>
      <c r="G1448" s="906"/>
      <c r="H1448" s="906">
        <f t="shared" si="371"/>
        <v>1927908.75</v>
      </c>
      <c r="I1448" s="906">
        <f t="shared" si="372"/>
        <v>1897908.75</v>
      </c>
      <c r="J1448" s="906">
        <f t="shared" si="373"/>
        <v>30000</v>
      </c>
      <c r="K1448" s="906">
        <f t="shared" si="374"/>
        <v>0</v>
      </c>
      <c r="L1448" s="906">
        <f t="shared" si="375"/>
        <v>1927908.75</v>
      </c>
    </row>
    <row r="1449" spans="1:12" x14ac:dyDescent="0.45">
      <c r="A1449" s="903"/>
      <c r="B1449" s="903"/>
      <c r="C1449" s="905" t="s">
        <v>172</v>
      </c>
      <c r="D1449" s="906">
        <v>1</v>
      </c>
      <c r="E1449" s="906">
        <v>1940282.4999999958</v>
      </c>
      <c r="F1449" s="906">
        <v>30000</v>
      </c>
      <c r="G1449" s="906"/>
      <c r="H1449" s="906">
        <f t="shared" si="371"/>
        <v>1970282.4999999958</v>
      </c>
      <c r="I1449" s="906">
        <f t="shared" si="372"/>
        <v>1940282.4999999958</v>
      </c>
      <c r="J1449" s="906">
        <f t="shared" si="373"/>
        <v>30000</v>
      </c>
      <c r="K1449" s="906">
        <f t="shared" si="374"/>
        <v>0</v>
      </c>
      <c r="L1449" s="906">
        <f t="shared" si="375"/>
        <v>1970282.4999999958</v>
      </c>
    </row>
    <row r="1450" spans="1:12" x14ac:dyDescent="0.45">
      <c r="A1450" s="903"/>
      <c r="B1450" s="903"/>
      <c r="C1450" s="905" t="s">
        <v>214</v>
      </c>
      <c r="D1450" s="906">
        <v>1</v>
      </c>
      <c r="E1450" s="906">
        <v>2025030</v>
      </c>
      <c r="F1450" s="906">
        <v>30000</v>
      </c>
      <c r="G1450" s="906"/>
      <c r="H1450" s="906">
        <f t="shared" si="371"/>
        <v>2055030</v>
      </c>
      <c r="I1450" s="906">
        <f t="shared" si="372"/>
        <v>2025030</v>
      </c>
      <c r="J1450" s="906">
        <f t="shared" si="373"/>
        <v>30000</v>
      </c>
      <c r="K1450" s="906">
        <f t="shared" si="374"/>
        <v>0</v>
      </c>
      <c r="L1450" s="906">
        <f t="shared" si="375"/>
        <v>2055030</v>
      </c>
    </row>
    <row r="1451" spans="1:12" x14ac:dyDescent="0.45">
      <c r="A1451" s="903"/>
      <c r="B1451" s="903"/>
      <c r="C1451" s="905" t="s">
        <v>1089</v>
      </c>
      <c r="D1451" s="906">
        <v>1</v>
      </c>
      <c r="E1451" s="906">
        <v>2236897.5</v>
      </c>
      <c r="F1451" s="906">
        <v>30000</v>
      </c>
      <c r="G1451" s="906"/>
      <c r="H1451" s="906">
        <f t="shared" si="371"/>
        <v>2266897.5</v>
      </c>
      <c r="I1451" s="906">
        <f t="shared" si="372"/>
        <v>2236897.5</v>
      </c>
      <c r="J1451" s="906">
        <f t="shared" si="373"/>
        <v>30000</v>
      </c>
      <c r="K1451" s="906">
        <f t="shared" si="374"/>
        <v>0</v>
      </c>
      <c r="L1451" s="906">
        <f t="shared" si="375"/>
        <v>2266897.5</v>
      </c>
    </row>
    <row r="1452" spans="1:12" x14ac:dyDescent="0.45">
      <c r="A1452" s="903"/>
      <c r="B1452" s="903"/>
      <c r="C1452" s="905" t="s">
        <v>176</v>
      </c>
      <c r="D1452" s="906">
        <v>2</v>
      </c>
      <c r="E1452" s="906">
        <v>2084331.2499999958</v>
      </c>
      <c r="F1452" s="906">
        <v>30000</v>
      </c>
      <c r="G1452" s="906"/>
      <c r="H1452" s="906">
        <f t="shared" si="371"/>
        <v>2114331.2499999958</v>
      </c>
      <c r="I1452" s="906">
        <f t="shared" si="372"/>
        <v>4168662.4999999916</v>
      </c>
      <c r="J1452" s="906">
        <f t="shared" si="373"/>
        <v>60000</v>
      </c>
      <c r="K1452" s="906">
        <f t="shared" si="374"/>
        <v>0</v>
      </c>
      <c r="L1452" s="906">
        <f t="shared" si="375"/>
        <v>4228662.4999999916</v>
      </c>
    </row>
    <row r="1453" spans="1:12" x14ac:dyDescent="0.45">
      <c r="A1453" s="903"/>
      <c r="B1453" s="903"/>
      <c r="C1453" s="905" t="s">
        <v>180</v>
      </c>
      <c r="D1453" s="906">
        <v>1</v>
      </c>
      <c r="E1453" s="906">
        <v>2281509.9999999958</v>
      </c>
      <c r="F1453" s="906">
        <v>30000</v>
      </c>
      <c r="G1453" s="906"/>
      <c r="H1453" s="906">
        <f t="shared" si="371"/>
        <v>2311509.9999999958</v>
      </c>
      <c r="I1453" s="906">
        <f t="shared" si="372"/>
        <v>2281509.9999999958</v>
      </c>
      <c r="J1453" s="906">
        <f t="shared" si="373"/>
        <v>30000</v>
      </c>
      <c r="K1453" s="906">
        <f t="shared" si="374"/>
        <v>0</v>
      </c>
      <c r="L1453" s="906">
        <f t="shared" si="375"/>
        <v>2311509.9999999958</v>
      </c>
    </row>
    <row r="1454" spans="1:12" x14ac:dyDescent="0.45">
      <c r="A1454" s="903"/>
      <c r="B1454" s="903"/>
      <c r="C1454" s="905" t="s">
        <v>338</v>
      </c>
      <c r="D1454" s="906">
        <v>1</v>
      </c>
      <c r="E1454" s="906">
        <v>2412962.4999999958</v>
      </c>
      <c r="F1454" s="906">
        <v>30000</v>
      </c>
      <c r="G1454" s="906"/>
      <c r="H1454" s="906">
        <f t="shared" si="371"/>
        <v>2442962.4999999958</v>
      </c>
      <c r="I1454" s="906">
        <f t="shared" si="372"/>
        <v>2412962.4999999958</v>
      </c>
      <c r="J1454" s="906">
        <f t="shared" si="373"/>
        <v>30000</v>
      </c>
      <c r="K1454" s="906">
        <f t="shared" si="374"/>
        <v>0</v>
      </c>
      <c r="L1454" s="906">
        <f t="shared" si="375"/>
        <v>2442962.4999999958</v>
      </c>
    </row>
    <row r="1455" spans="1:12" x14ac:dyDescent="0.45">
      <c r="A1455" s="903"/>
      <c r="B1455" s="903"/>
      <c r="C1455" s="905" t="s">
        <v>247</v>
      </c>
      <c r="D1455" s="906">
        <v>1</v>
      </c>
      <c r="E1455" s="906">
        <v>2478688.7499999958</v>
      </c>
      <c r="F1455" s="906">
        <v>30000</v>
      </c>
      <c r="G1455" s="906"/>
      <c r="H1455" s="906">
        <f t="shared" si="371"/>
        <v>2508688.7499999958</v>
      </c>
      <c r="I1455" s="906">
        <f t="shared" si="372"/>
        <v>2478688.7499999958</v>
      </c>
      <c r="J1455" s="906">
        <f t="shared" si="373"/>
        <v>30000</v>
      </c>
      <c r="K1455" s="906">
        <f t="shared" si="374"/>
        <v>0</v>
      </c>
      <c r="L1455" s="906">
        <f t="shared" si="375"/>
        <v>2508688.7499999958</v>
      </c>
    </row>
    <row r="1456" spans="1:12" x14ac:dyDescent="0.45">
      <c r="A1456" s="903"/>
      <c r="B1456" s="903"/>
      <c r="C1456" s="905" t="s">
        <v>185</v>
      </c>
      <c r="D1456" s="906">
        <v>1</v>
      </c>
      <c r="E1456" s="906">
        <v>2340585</v>
      </c>
      <c r="F1456" s="906">
        <v>30000</v>
      </c>
      <c r="G1456" s="906"/>
      <c r="H1456" s="906">
        <f t="shared" si="371"/>
        <v>2370585</v>
      </c>
      <c r="I1456" s="906">
        <f t="shared" si="372"/>
        <v>2340585</v>
      </c>
      <c r="J1456" s="906">
        <f t="shared" si="373"/>
        <v>30000</v>
      </c>
      <c r="K1456" s="906">
        <f t="shared" si="374"/>
        <v>0</v>
      </c>
      <c r="L1456" s="906">
        <f t="shared" si="375"/>
        <v>2370585</v>
      </c>
    </row>
    <row r="1457" spans="1:12" x14ac:dyDescent="0.45">
      <c r="A1457" s="903"/>
      <c r="B1457" s="903"/>
      <c r="C1457" s="905" t="s">
        <v>186</v>
      </c>
      <c r="D1457" s="906">
        <v>1</v>
      </c>
      <c r="E1457" s="906">
        <v>2479558.7499999958</v>
      </c>
      <c r="F1457" s="906">
        <v>30000</v>
      </c>
      <c r="G1457" s="906"/>
      <c r="H1457" s="906">
        <f t="shared" si="371"/>
        <v>2509558.7499999958</v>
      </c>
      <c r="I1457" s="906">
        <f t="shared" si="372"/>
        <v>2479558.7499999958</v>
      </c>
      <c r="J1457" s="906">
        <f t="shared" si="373"/>
        <v>30000</v>
      </c>
      <c r="K1457" s="906">
        <f t="shared" si="374"/>
        <v>0</v>
      </c>
      <c r="L1457" s="906">
        <f t="shared" si="375"/>
        <v>2509558.7499999958</v>
      </c>
    </row>
    <row r="1458" spans="1:12" x14ac:dyDescent="0.45">
      <c r="A1458" s="903"/>
      <c r="B1458" s="903"/>
      <c r="C1458" s="905" t="s">
        <v>187</v>
      </c>
      <c r="D1458" s="906">
        <v>1</v>
      </c>
      <c r="E1458" s="906">
        <v>2549045.0000000042</v>
      </c>
      <c r="F1458" s="906">
        <v>30000</v>
      </c>
      <c r="G1458" s="906"/>
      <c r="H1458" s="906">
        <f t="shared" si="371"/>
        <v>2579045.0000000042</v>
      </c>
      <c r="I1458" s="906">
        <f t="shared" si="372"/>
        <v>2549045.0000000042</v>
      </c>
      <c r="J1458" s="906">
        <f t="shared" si="373"/>
        <v>30000</v>
      </c>
      <c r="K1458" s="906">
        <f t="shared" si="374"/>
        <v>0</v>
      </c>
      <c r="L1458" s="906">
        <f t="shared" si="375"/>
        <v>2579045.0000000042</v>
      </c>
    </row>
    <row r="1459" spans="1:12" x14ac:dyDescent="0.45">
      <c r="A1459" s="903"/>
      <c r="B1459" s="903"/>
      <c r="C1459" s="902" t="s">
        <v>195</v>
      </c>
      <c r="D1459" s="906">
        <v>1</v>
      </c>
      <c r="E1459" s="906">
        <v>3519237.5000000037</v>
      </c>
      <c r="F1459" s="906">
        <v>30000</v>
      </c>
      <c r="G1459" s="906"/>
      <c r="H1459" s="906">
        <f t="shared" si="371"/>
        <v>3549237.5000000037</v>
      </c>
      <c r="I1459" s="906">
        <f t="shared" si="372"/>
        <v>3519237.5000000037</v>
      </c>
      <c r="J1459" s="906">
        <f t="shared" si="373"/>
        <v>30000</v>
      </c>
      <c r="K1459" s="906">
        <f t="shared" si="374"/>
        <v>0</v>
      </c>
      <c r="L1459" s="906">
        <f t="shared" si="375"/>
        <v>3549237.5000000037</v>
      </c>
    </row>
    <row r="1460" spans="1:12" x14ac:dyDescent="0.45">
      <c r="A1460" s="903"/>
      <c r="B1460" s="903"/>
      <c r="C1460" s="902" t="s">
        <v>199</v>
      </c>
      <c r="D1460" s="906">
        <v>1</v>
      </c>
      <c r="E1460" s="906">
        <v>3992217.5000000037</v>
      </c>
      <c r="F1460" s="906">
        <v>30000</v>
      </c>
      <c r="G1460" s="906"/>
      <c r="H1460" s="906">
        <f t="shared" si="371"/>
        <v>4022217.5000000037</v>
      </c>
      <c r="I1460" s="906">
        <f t="shared" si="372"/>
        <v>3992217.5000000037</v>
      </c>
      <c r="J1460" s="906">
        <f t="shared" si="373"/>
        <v>30000</v>
      </c>
      <c r="K1460" s="906">
        <f t="shared" si="374"/>
        <v>0</v>
      </c>
      <c r="L1460" s="906">
        <f t="shared" si="375"/>
        <v>4022217.5000000037</v>
      </c>
    </row>
    <row r="1461" spans="1:12" x14ac:dyDescent="0.45">
      <c r="A1461" s="903"/>
      <c r="B1461" s="907" t="s">
        <v>201</v>
      </c>
      <c r="C1461" s="905" t="s">
        <v>202</v>
      </c>
      <c r="D1461" s="896">
        <f>SUM(D1432:D1460)</f>
        <v>53</v>
      </c>
      <c r="E1461" s="896">
        <f>SUM(E1432:E1460)</f>
        <v>55227376.24999997</v>
      </c>
      <c r="F1461" s="896">
        <f>SUM(F1432:F1460)</f>
        <v>870000</v>
      </c>
      <c r="G1461" s="896"/>
      <c r="H1461" s="896">
        <f>SUM(H1432:H1460)</f>
        <v>56097376.24999997</v>
      </c>
      <c r="I1461" s="896">
        <f>SUM(I1432:I1460)</f>
        <v>95101191.249999925</v>
      </c>
      <c r="J1461" s="896">
        <f>SUM(J1432:J1460)</f>
        <v>1590000</v>
      </c>
      <c r="K1461" s="896">
        <f>SUM(K1432:K1460)</f>
        <v>0</v>
      </c>
      <c r="L1461" s="896">
        <f>SUM(L1432:L1460)</f>
        <v>96691191.249999925</v>
      </c>
    </row>
    <row r="1462" spans="1:12" x14ac:dyDescent="0.45">
      <c r="A1462" s="903"/>
      <c r="B1462" s="903"/>
      <c r="C1462" s="908" t="s">
        <v>203</v>
      </c>
      <c r="D1462" s="906"/>
      <c r="E1462" s="111">
        <v>1247870.04</v>
      </c>
      <c r="F1462" s="906">
        <v>374361</v>
      </c>
      <c r="G1462" s="906">
        <v>10640338.32</v>
      </c>
      <c r="H1462" s="906">
        <f t="shared" ref="H1462" si="376">SUM(E1462:G1462)</f>
        <v>12262569.359999999</v>
      </c>
      <c r="I1462" s="906">
        <f t="shared" ref="I1462" si="377">D1462*E1462</f>
        <v>0</v>
      </c>
      <c r="J1462" s="906">
        <f t="shared" ref="J1462" si="378">D1462*F1462</f>
        <v>0</v>
      </c>
      <c r="K1462" s="906">
        <f t="shared" ref="K1462" si="379">D1462*G1462</f>
        <v>0</v>
      </c>
      <c r="L1462" s="906">
        <f t="shared" ref="L1462" si="380">D1462*H1462</f>
        <v>0</v>
      </c>
    </row>
    <row r="1463" spans="1:12" x14ac:dyDescent="0.45">
      <c r="A1463" s="903"/>
      <c r="B1463" s="909" t="s">
        <v>201</v>
      </c>
      <c r="C1463" s="910"/>
      <c r="D1463" s="896">
        <f t="shared" ref="D1463:L1463" si="381">SUM(D1462:D1462)</f>
        <v>0</v>
      </c>
      <c r="E1463" s="896">
        <f t="shared" si="381"/>
        <v>1247870.04</v>
      </c>
      <c r="F1463" s="896">
        <f t="shared" si="381"/>
        <v>374361</v>
      </c>
      <c r="G1463" s="896">
        <f t="shared" si="381"/>
        <v>10640338.32</v>
      </c>
      <c r="H1463" s="896">
        <f t="shared" si="381"/>
        <v>12262569.359999999</v>
      </c>
      <c r="I1463" s="896">
        <f t="shared" si="381"/>
        <v>0</v>
      </c>
      <c r="J1463" s="896">
        <f t="shared" si="381"/>
        <v>0</v>
      </c>
      <c r="K1463" s="896">
        <f t="shared" si="381"/>
        <v>0</v>
      </c>
      <c r="L1463" s="896">
        <f t="shared" si="381"/>
        <v>0</v>
      </c>
    </row>
    <row r="1464" spans="1:12" x14ac:dyDescent="0.45">
      <c r="A1464" s="903"/>
      <c r="B1464" s="903"/>
      <c r="C1464" s="908"/>
      <c r="D1464" s="906"/>
      <c r="E1464" s="906"/>
      <c r="F1464" s="906"/>
      <c r="G1464" s="906"/>
      <c r="H1464" s="906"/>
      <c r="I1464" s="906"/>
      <c r="J1464" s="906"/>
      <c r="K1464" s="906"/>
      <c r="L1464" s="906"/>
    </row>
    <row r="1465" spans="1:12" x14ac:dyDescent="0.45">
      <c r="A1465" s="909" t="s">
        <v>204</v>
      </c>
      <c r="B1465" s="903"/>
      <c r="C1465" s="903"/>
      <c r="D1465" s="114">
        <f>D1461+D1463</f>
        <v>53</v>
      </c>
      <c r="E1465" s="115">
        <f t="shared" ref="E1465:L1465" si="382">SUM(E1461:E1462)</f>
        <v>56475246.289999969</v>
      </c>
      <c r="F1465" s="115">
        <f t="shared" si="382"/>
        <v>1244361</v>
      </c>
      <c r="G1465" s="115">
        <f t="shared" si="382"/>
        <v>10640338.32</v>
      </c>
      <c r="H1465" s="115">
        <f t="shared" si="382"/>
        <v>68359945.60999997</v>
      </c>
      <c r="I1465" s="115">
        <f t="shared" si="382"/>
        <v>95101191.249999925</v>
      </c>
      <c r="J1465" s="115">
        <f t="shared" si="382"/>
        <v>1590000</v>
      </c>
      <c r="K1465" s="115">
        <f t="shared" si="382"/>
        <v>0</v>
      </c>
      <c r="L1465" s="115">
        <f t="shared" si="382"/>
        <v>96691191.249999925</v>
      </c>
    </row>
  </sheetData>
  <mergeCells count="123">
    <mergeCell ref="A1427:L1427"/>
    <mergeCell ref="A1428:L1428"/>
    <mergeCell ref="A1429:L1429"/>
    <mergeCell ref="A1381:L1381"/>
    <mergeCell ref="A1403:L1403"/>
    <mergeCell ref="A1404:L1404"/>
    <mergeCell ref="A1405:L1405"/>
    <mergeCell ref="A1406:L1406"/>
    <mergeCell ref="A1426:L1426"/>
    <mergeCell ref="A1356:L1356"/>
    <mergeCell ref="A1357:L1357"/>
    <mergeCell ref="A1358:L1358"/>
    <mergeCell ref="A1359:L1359"/>
    <mergeCell ref="A1379:L1379"/>
    <mergeCell ref="A1380:L1380"/>
    <mergeCell ref="A1302:L1302"/>
    <mergeCell ref="A1303:L1303"/>
    <mergeCell ref="A1335:L1335"/>
    <mergeCell ref="A1336:L1336"/>
    <mergeCell ref="A1337:L1337"/>
    <mergeCell ref="A1338:L1338"/>
    <mergeCell ref="A1264:L1264"/>
    <mergeCell ref="A1265:L1265"/>
    <mergeCell ref="A1266:L1266"/>
    <mergeCell ref="A1267:L1267"/>
    <mergeCell ref="A1300:L1300"/>
    <mergeCell ref="A1301:L1301"/>
    <mergeCell ref="A1122:L1122"/>
    <mergeCell ref="A1123:L1123"/>
    <mergeCell ref="A1237:L1237"/>
    <mergeCell ref="A1238:L1238"/>
    <mergeCell ref="A1239:L1239"/>
    <mergeCell ref="A1240:L1240"/>
    <mergeCell ref="A1025:L1025"/>
    <mergeCell ref="A1026:L1026"/>
    <mergeCell ref="A1027:L1027"/>
    <mergeCell ref="A1028:L1028"/>
    <mergeCell ref="A1120:L1120"/>
    <mergeCell ref="A1121:L1121"/>
    <mergeCell ref="A951:L951"/>
    <mergeCell ref="A952:L952"/>
    <mergeCell ref="A982:L982"/>
    <mergeCell ref="A983:L983"/>
    <mergeCell ref="A984:L984"/>
    <mergeCell ref="A985:L985"/>
    <mergeCell ref="A907:L907"/>
    <mergeCell ref="A908:L908"/>
    <mergeCell ref="A909:L909"/>
    <mergeCell ref="B946:C946"/>
    <mergeCell ref="A949:L949"/>
    <mergeCell ref="A950:L950"/>
    <mergeCell ref="A827:L827"/>
    <mergeCell ref="A885:L885"/>
    <mergeCell ref="A886:L886"/>
    <mergeCell ref="A887:L887"/>
    <mergeCell ref="A888:L888"/>
    <mergeCell ref="A906:L906"/>
    <mergeCell ref="A738:L738"/>
    <mergeCell ref="A739:L739"/>
    <mergeCell ref="A740:L740"/>
    <mergeCell ref="A824:L824"/>
    <mergeCell ref="A825:L825"/>
    <mergeCell ref="A826:L826"/>
    <mergeCell ref="A658:L658"/>
    <mergeCell ref="A659:L659"/>
    <mergeCell ref="A679:L679"/>
    <mergeCell ref="A680:L680"/>
    <mergeCell ref="A681:L681"/>
    <mergeCell ref="A682:L682"/>
    <mergeCell ref="A584:L584"/>
    <mergeCell ref="A585:L585"/>
    <mergeCell ref="A586:L586"/>
    <mergeCell ref="A587:L587"/>
    <mergeCell ref="A656:L656"/>
    <mergeCell ref="A657:L657"/>
    <mergeCell ref="A427:L427"/>
    <mergeCell ref="A428:L428"/>
    <mergeCell ref="A520:L520"/>
    <mergeCell ref="A521:L521"/>
    <mergeCell ref="A522:L522"/>
    <mergeCell ref="A523:L523"/>
    <mergeCell ref="A370:L370"/>
    <mergeCell ref="A371:L371"/>
    <mergeCell ref="A372:L372"/>
    <mergeCell ref="A373:L373"/>
    <mergeCell ref="A425:L425"/>
    <mergeCell ref="A426:L426"/>
    <mergeCell ref="A263:L263"/>
    <mergeCell ref="A264:L264"/>
    <mergeCell ref="A288:L288"/>
    <mergeCell ref="A289:L289"/>
    <mergeCell ref="A290:L290"/>
    <mergeCell ref="A291:L291"/>
    <mergeCell ref="A230:L230"/>
    <mergeCell ref="A231:L231"/>
    <mergeCell ref="A232:L232"/>
    <mergeCell ref="A233:L233"/>
    <mergeCell ref="A261:L261"/>
    <mergeCell ref="A262:L262"/>
    <mergeCell ref="A173:L173"/>
    <mergeCell ref="A174:L174"/>
    <mergeCell ref="A191:L191"/>
    <mergeCell ref="A192:L192"/>
    <mergeCell ref="A193:L193"/>
    <mergeCell ref="A194:L194"/>
    <mergeCell ref="A158:L158"/>
    <mergeCell ref="A171:L171"/>
    <mergeCell ref="A172:L172"/>
    <mergeCell ref="A111:L111"/>
    <mergeCell ref="A112:L112"/>
    <mergeCell ref="A138:L138"/>
    <mergeCell ref="A139:L139"/>
    <mergeCell ref="A140:L140"/>
    <mergeCell ref="A141:L141"/>
    <mergeCell ref="A1:L1"/>
    <mergeCell ref="A2:L2"/>
    <mergeCell ref="A3:L3"/>
    <mergeCell ref="A4:L4"/>
    <mergeCell ref="A109:L109"/>
    <mergeCell ref="A110:L110"/>
    <mergeCell ref="A155:L155"/>
    <mergeCell ref="A156:L156"/>
    <mergeCell ref="A157:L157"/>
  </mergeCells>
  <pageMargins left="0.7" right="0.7" top="0" bottom="0" header="0.3" footer="0.3"/>
  <pageSetup paperSize="9" scale="7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3E9EA-FC66-46EE-BA5D-3EC890A09D3F}">
  <sheetPr>
    <pageSetUpPr fitToPage="1"/>
  </sheetPr>
  <dimension ref="A1:CW3098"/>
  <sheetViews>
    <sheetView topLeftCell="A374" zoomScale="80" zoomScaleNormal="80" workbookViewId="0">
      <selection activeCell="A252" sqref="A252:M384"/>
    </sheetView>
  </sheetViews>
  <sheetFormatPr defaultColWidth="9.1796875" defaultRowHeight="12.5" x14ac:dyDescent="0.25"/>
  <cols>
    <col min="1" max="1" width="15.54296875" style="5" customWidth="1"/>
    <col min="2" max="2" width="16" style="5" customWidth="1"/>
    <col min="3" max="3" width="21.453125" style="5" customWidth="1"/>
    <col min="4" max="4" width="14.1796875" style="5" customWidth="1"/>
    <col min="5" max="5" width="17.26953125" style="5" customWidth="1"/>
    <col min="6" max="6" width="44.81640625" style="6" customWidth="1"/>
    <col min="7" max="8" width="26.08984375" style="1" customWidth="1"/>
    <col min="9" max="9" width="11.26953125" style="1" customWidth="1"/>
    <col min="10" max="10" width="26.7265625" style="1" customWidth="1"/>
    <col min="11" max="11" width="25.6328125" style="1" customWidth="1"/>
    <col min="12" max="12" width="23.453125" style="1" customWidth="1"/>
    <col min="13" max="13" width="23.81640625" style="1" customWidth="1"/>
    <col min="14" max="16384" width="9.1796875" style="1"/>
  </cols>
  <sheetData>
    <row r="1" spans="1:13" ht="18.5" x14ac:dyDescent="0.45">
      <c r="A1" s="951" t="s">
        <v>0</v>
      </c>
      <c r="B1" s="951"/>
      <c r="C1" s="951"/>
      <c r="D1" s="951"/>
      <c r="E1" s="951"/>
      <c r="F1" s="951"/>
      <c r="G1" s="951"/>
      <c r="H1" s="951"/>
      <c r="I1" s="951"/>
      <c r="J1" s="951"/>
      <c r="K1" s="951"/>
      <c r="L1" s="951"/>
      <c r="M1" s="951"/>
    </row>
    <row r="2" spans="1:13" ht="18.5" x14ac:dyDescent="0.45">
      <c r="A2" s="930" t="s">
        <v>621</v>
      </c>
      <c r="B2" s="930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</row>
    <row r="3" spans="1:13" ht="74" x14ac:dyDescent="0.45">
      <c r="A3" s="100" t="s">
        <v>1</v>
      </c>
      <c r="B3" s="100" t="s">
        <v>2</v>
      </c>
      <c r="C3" s="100" t="s">
        <v>3</v>
      </c>
      <c r="D3" s="100" t="s">
        <v>4</v>
      </c>
      <c r="E3" s="100" t="s">
        <v>5</v>
      </c>
      <c r="F3" s="67" t="s">
        <v>6</v>
      </c>
      <c r="G3" s="100" t="s">
        <v>7</v>
      </c>
      <c r="H3" s="100" t="s">
        <v>8</v>
      </c>
      <c r="I3" s="100"/>
      <c r="J3" s="100" t="s">
        <v>9</v>
      </c>
      <c r="K3" s="100" t="s">
        <v>10</v>
      </c>
      <c r="L3" s="100" t="s">
        <v>11</v>
      </c>
      <c r="M3" s="100" t="s">
        <v>12</v>
      </c>
    </row>
    <row r="4" spans="1:13" ht="18.5" x14ac:dyDescent="0.45">
      <c r="A4" s="64">
        <v>1</v>
      </c>
      <c r="B4" s="65"/>
      <c r="C4" s="65"/>
      <c r="D4" s="66"/>
      <c r="E4" s="65"/>
      <c r="F4" s="67" t="s">
        <v>13</v>
      </c>
      <c r="G4" s="68">
        <f>G5</f>
        <v>0</v>
      </c>
      <c r="H4" s="69">
        <f t="shared" ref="H4:M6" si="0">H5</f>
        <v>3820000</v>
      </c>
      <c r="I4" s="68">
        <f t="shared" si="0"/>
        <v>0</v>
      </c>
      <c r="J4" s="68">
        <f t="shared" si="0"/>
        <v>0</v>
      </c>
      <c r="K4" s="68">
        <f t="shared" si="0"/>
        <v>0</v>
      </c>
      <c r="L4" s="68">
        <f t="shared" si="0"/>
        <v>0</v>
      </c>
      <c r="M4" s="69">
        <f t="shared" si="0"/>
        <v>0</v>
      </c>
    </row>
    <row r="5" spans="1:13" ht="18.5" x14ac:dyDescent="0.45">
      <c r="A5" s="64">
        <v>12</v>
      </c>
      <c r="B5" s="65"/>
      <c r="C5" s="65"/>
      <c r="D5" s="66"/>
      <c r="E5" s="65"/>
      <c r="F5" s="70" t="s">
        <v>14</v>
      </c>
      <c r="G5" s="71">
        <f>G6</f>
        <v>0</v>
      </c>
      <c r="H5" s="72">
        <f t="shared" si="0"/>
        <v>3820000</v>
      </c>
      <c r="I5" s="71">
        <f t="shared" si="0"/>
        <v>0</v>
      </c>
      <c r="J5" s="71">
        <f t="shared" si="0"/>
        <v>0</v>
      </c>
      <c r="K5" s="71">
        <f t="shared" si="0"/>
        <v>0</v>
      </c>
      <c r="L5" s="71">
        <f t="shared" si="0"/>
        <v>0</v>
      </c>
      <c r="M5" s="72">
        <f t="shared" si="0"/>
        <v>0</v>
      </c>
    </row>
    <row r="6" spans="1:13" ht="18.5" x14ac:dyDescent="0.45">
      <c r="A6" s="67">
        <v>1202</v>
      </c>
      <c r="B6" s="73"/>
      <c r="C6" s="73"/>
      <c r="D6" s="66"/>
      <c r="E6" s="73"/>
      <c r="F6" s="70" t="s">
        <v>15</v>
      </c>
      <c r="G6" s="68">
        <f>G7</f>
        <v>0</v>
      </c>
      <c r="H6" s="69">
        <f t="shared" si="0"/>
        <v>3820000</v>
      </c>
      <c r="I6" s="68">
        <f t="shared" si="0"/>
        <v>0</v>
      </c>
      <c r="J6" s="68">
        <f t="shared" si="0"/>
        <v>0</v>
      </c>
      <c r="K6" s="68">
        <f t="shared" si="0"/>
        <v>0</v>
      </c>
      <c r="L6" s="68">
        <f t="shared" si="0"/>
        <v>0</v>
      </c>
      <c r="M6" s="69">
        <f t="shared" ref="M6:M8" si="1">J6+K6+L6</f>
        <v>0</v>
      </c>
    </row>
    <row r="7" spans="1:13" ht="18.5" x14ac:dyDescent="0.45">
      <c r="A7" s="64">
        <v>120204</v>
      </c>
      <c r="B7" s="65"/>
      <c r="C7" s="65"/>
      <c r="D7" s="66"/>
      <c r="E7" s="65"/>
      <c r="F7" s="70" t="s">
        <v>16</v>
      </c>
      <c r="G7" s="68">
        <f>SUM(G8:G8)</f>
        <v>0</v>
      </c>
      <c r="H7" s="69">
        <f>SUM(H8:H8)</f>
        <v>3820000</v>
      </c>
      <c r="I7" s="68"/>
      <c r="J7" s="68">
        <f>SUM(J8:J8)</f>
        <v>0</v>
      </c>
      <c r="K7" s="68">
        <f>SUM(K8:K8)</f>
        <v>0</v>
      </c>
      <c r="L7" s="68">
        <f>SUM(L8:L8)</f>
        <v>0</v>
      </c>
      <c r="M7" s="69">
        <f t="shared" si="1"/>
        <v>0</v>
      </c>
    </row>
    <row r="8" spans="1:13" ht="18.5" x14ac:dyDescent="0.45">
      <c r="A8" s="74">
        <v>12020446</v>
      </c>
      <c r="B8" s="75"/>
      <c r="C8" s="75"/>
      <c r="D8" s="76"/>
      <c r="E8" s="75"/>
      <c r="F8" s="77" t="s">
        <v>17</v>
      </c>
      <c r="G8" s="78"/>
      <c r="H8" s="79">
        <v>3820000</v>
      </c>
      <c r="I8" s="78"/>
      <c r="J8" s="78"/>
      <c r="K8" s="78"/>
      <c r="L8" s="78"/>
      <c r="M8" s="69">
        <f t="shared" si="1"/>
        <v>0</v>
      </c>
    </row>
    <row r="9" spans="1:13" ht="18.5" x14ac:dyDescent="0.45">
      <c r="A9" s="64">
        <v>2</v>
      </c>
      <c r="B9" s="65"/>
      <c r="C9" s="66"/>
      <c r="D9" s="66"/>
      <c r="E9" s="65"/>
      <c r="F9" s="70" t="s">
        <v>18</v>
      </c>
      <c r="G9" s="80">
        <f>G10+G18+G61</f>
        <v>12580403412.84</v>
      </c>
      <c r="H9" s="80">
        <f>H10+H18+H61</f>
        <v>2212236917.8000002</v>
      </c>
      <c r="I9" s="80"/>
      <c r="J9" s="80">
        <f>J10+J18+J61</f>
        <v>10860194422.784401</v>
      </c>
      <c r="K9" s="80">
        <f>K10+K18+K61</f>
        <v>10860194422.784401</v>
      </c>
      <c r="L9" s="80">
        <f>L10+L18+L61</f>
        <v>10860194422.784401</v>
      </c>
      <c r="M9" s="69">
        <f>J9+K9+L9</f>
        <v>32580583268.353203</v>
      </c>
    </row>
    <row r="10" spans="1:13" ht="18.5" x14ac:dyDescent="0.45">
      <c r="A10" s="64">
        <v>21</v>
      </c>
      <c r="B10" s="65"/>
      <c r="C10" s="66"/>
      <c r="D10" s="66"/>
      <c r="E10" s="65"/>
      <c r="F10" s="70" t="s">
        <v>19</v>
      </c>
      <c r="G10" s="80">
        <f>G11+G14</f>
        <v>460403412.83999997</v>
      </c>
      <c r="H10" s="80">
        <f t="shared" ref="H10:J10" si="2">H11+H14</f>
        <v>529016097.79999995</v>
      </c>
      <c r="I10" s="80"/>
      <c r="J10" s="80">
        <f t="shared" si="2"/>
        <v>740194422.78440011</v>
      </c>
      <c r="K10" s="80">
        <v>740194422.78440011</v>
      </c>
      <c r="L10" s="80">
        <v>740194422.78440011</v>
      </c>
      <c r="M10" s="69">
        <f t="shared" ref="M10:M40" si="3">J10+K10+L10</f>
        <v>2220583268.3532004</v>
      </c>
    </row>
    <row r="11" spans="1:13" ht="18.5" x14ac:dyDescent="0.45">
      <c r="A11" s="64">
        <v>2101</v>
      </c>
      <c r="B11" s="65"/>
      <c r="C11" s="66"/>
      <c r="D11" s="66"/>
      <c r="E11" s="65"/>
      <c r="F11" s="70" t="s">
        <v>20</v>
      </c>
      <c r="G11" s="80">
        <f t="shared" ref="G11:J12" si="4">G12</f>
        <v>428766217.83999997</v>
      </c>
      <c r="H11" s="80">
        <f t="shared" si="4"/>
        <v>468809342.45999998</v>
      </c>
      <c r="I11" s="80"/>
      <c r="J11" s="80">
        <f>J12</f>
        <v>717539723.46440005</v>
      </c>
      <c r="K11" s="80">
        <v>717539723.46440005</v>
      </c>
      <c r="L11" s="80">
        <v>717539723.46440005</v>
      </c>
      <c r="M11" s="69">
        <f t="shared" si="3"/>
        <v>2152619170.3931999</v>
      </c>
    </row>
    <row r="12" spans="1:13" ht="18.5" x14ac:dyDescent="0.45">
      <c r="A12" s="64">
        <v>210101</v>
      </c>
      <c r="B12" s="65"/>
      <c r="C12" s="66"/>
      <c r="D12" s="66"/>
      <c r="E12" s="65"/>
      <c r="F12" s="70" t="s">
        <v>21</v>
      </c>
      <c r="G12" s="80">
        <f>G13</f>
        <v>428766217.83999997</v>
      </c>
      <c r="H12" s="80">
        <f t="shared" si="4"/>
        <v>468809342.45999998</v>
      </c>
      <c r="I12" s="80"/>
      <c r="J12" s="80">
        <f t="shared" si="4"/>
        <v>717539723.46440005</v>
      </c>
      <c r="K12" s="80">
        <v>717539723.46440005</v>
      </c>
      <c r="L12" s="80">
        <v>717539723.46440005</v>
      </c>
      <c r="M12" s="69">
        <f t="shared" si="3"/>
        <v>2152619170.3931999</v>
      </c>
    </row>
    <row r="13" spans="1:13" ht="18.5" x14ac:dyDescent="0.45">
      <c r="A13" s="74">
        <v>21010101</v>
      </c>
      <c r="B13" s="75"/>
      <c r="C13" s="76"/>
      <c r="D13" s="76"/>
      <c r="E13" s="75"/>
      <c r="F13" s="77" t="s">
        <v>20</v>
      </c>
      <c r="G13" s="81">
        <v>428766217.83999997</v>
      </c>
      <c r="H13" s="81">
        <v>468809342.45999998</v>
      </c>
      <c r="I13" s="81"/>
      <c r="J13" s="81">
        <f>'[2]CONSOLIDATED SCALE'!I108</f>
        <v>717539723.46440005</v>
      </c>
      <c r="K13" s="81">
        <v>717539723.46440005</v>
      </c>
      <c r="L13" s="81">
        <v>717539723.46440005</v>
      </c>
      <c r="M13" s="69">
        <f t="shared" si="3"/>
        <v>2152619170.3931999</v>
      </c>
    </row>
    <row r="14" spans="1:13" ht="37" x14ac:dyDescent="0.45">
      <c r="A14" s="64">
        <v>2102</v>
      </c>
      <c r="B14" s="65"/>
      <c r="C14" s="66"/>
      <c r="D14" s="66"/>
      <c r="E14" s="65"/>
      <c r="F14" s="70" t="s">
        <v>22</v>
      </c>
      <c r="G14" s="80">
        <f>G15</f>
        <v>31637195</v>
      </c>
      <c r="H14" s="80">
        <f t="shared" ref="H14:J14" si="5">H15</f>
        <v>60206755.340000004</v>
      </c>
      <c r="I14" s="80"/>
      <c r="J14" s="80">
        <f t="shared" si="5"/>
        <v>22654699.32</v>
      </c>
      <c r="K14" s="80">
        <v>22654699.32</v>
      </c>
      <c r="L14" s="80">
        <v>22654699.32</v>
      </c>
      <c r="M14" s="69">
        <f t="shared" si="3"/>
        <v>67964097.960000008</v>
      </c>
    </row>
    <row r="15" spans="1:13" ht="18.5" x14ac:dyDescent="0.45">
      <c r="A15" s="64">
        <v>210201</v>
      </c>
      <c r="B15" s="65"/>
      <c r="C15" s="66"/>
      <c r="D15" s="66"/>
      <c r="E15" s="65"/>
      <c r="F15" s="70" t="s">
        <v>23</v>
      </c>
      <c r="G15" s="80">
        <f>G16+G17</f>
        <v>31637195</v>
      </c>
      <c r="H15" s="80">
        <f t="shared" ref="H15:J15" si="6">H16+H17</f>
        <v>60206755.340000004</v>
      </c>
      <c r="I15" s="80"/>
      <c r="J15" s="80">
        <f t="shared" si="6"/>
        <v>22654699.32</v>
      </c>
      <c r="K15" s="80">
        <v>22654699.32</v>
      </c>
      <c r="L15" s="80">
        <v>22654699.32</v>
      </c>
      <c r="M15" s="69">
        <f t="shared" si="3"/>
        <v>67964097.960000008</v>
      </c>
    </row>
    <row r="16" spans="1:13" ht="18.5" x14ac:dyDescent="0.45">
      <c r="A16" s="74">
        <v>21020101</v>
      </c>
      <c r="B16" s="75"/>
      <c r="C16" s="76"/>
      <c r="D16" s="76"/>
      <c r="E16" s="75"/>
      <c r="F16" s="77" t="s">
        <v>24</v>
      </c>
      <c r="G16" s="81">
        <v>18831666</v>
      </c>
      <c r="H16" s="81">
        <v>51675984.590000004</v>
      </c>
      <c r="I16" s="81"/>
      <c r="J16" s="81">
        <f>'[2]CONSOLIDATED SCALE'!K108</f>
        <v>10640338.32</v>
      </c>
      <c r="K16" s="81">
        <v>10640338.32</v>
      </c>
      <c r="L16" s="81">
        <v>10640338.32</v>
      </c>
      <c r="M16" s="69">
        <f t="shared" si="3"/>
        <v>31921014.960000001</v>
      </c>
    </row>
    <row r="17" spans="1:13" ht="18.5" x14ac:dyDescent="0.45">
      <c r="A17" s="74">
        <v>21020102</v>
      </c>
      <c r="B17" s="75"/>
      <c r="C17" s="76"/>
      <c r="D17" s="76"/>
      <c r="E17" s="75"/>
      <c r="F17" s="77" t="s">
        <v>25</v>
      </c>
      <c r="G17" s="81">
        <v>12805529</v>
      </c>
      <c r="H17" s="81">
        <v>8530770.75</v>
      </c>
      <c r="I17" s="81"/>
      <c r="J17" s="81">
        <f>'[2]CONSOLIDATED SCALE'!J108</f>
        <v>12014361</v>
      </c>
      <c r="K17" s="81">
        <v>12014361</v>
      </c>
      <c r="L17" s="81">
        <v>12014361</v>
      </c>
      <c r="M17" s="69">
        <f t="shared" si="3"/>
        <v>36043083</v>
      </c>
    </row>
    <row r="18" spans="1:13" ht="18.5" x14ac:dyDescent="0.45">
      <c r="A18" s="64">
        <v>22</v>
      </c>
      <c r="B18" s="65"/>
      <c r="C18" s="66"/>
      <c r="D18" s="66"/>
      <c r="E18" s="65"/>
      <c r="F18" s="70" t="s">
        <v>26</v>
      </c>
      <c r="G18" s="80">
        <f>G19</f>
        <v>120000000</v>
      </c>
      <c r="H18" s="80">
        <f t="shared" ref="H18:M18" si="7">H19</f>
        <v>46990700</v>
      </c>
      <c r="I18" s="80"/>
      <c r="J18" s="80">
        <f t="shared" si="7"/>
        <v>120000000</v>
      </c>
      <c r="K18" s="80">
        <f t="shared" si="7"/>
        <v>120000000</v>
      </c>
      <c r="L18" s="80">
        <f t="shared" si="7"/>
        <v>120000000</v>
      </c>
      <c r="M18" s="80">
        <f t="shared" si="7"/>
        <v>360000000</v>
      </c>
    </row>
    <row r="19" spans="1:13" ht="18.5" x14ac:dyDescent="0.45">
      <c r="A19" s="64">
        <v>2202</v>
      </c>
      <c r="B19" s="65"/>
      <c r="C19" s="66"/>
      <c r="D19" s="66"/>
      <c r="E19" s="65"/>
      <c r="F19" s="70" t="s">
        <v>27</v>
      </c>
      <c r="G19" s="80">
        <f>G20+G23+G29+G34+G41+G43+G46+G49</f>
        <v>120000000</v>
      </c>
      <c r="H19" s="80">
        <f t="shared" ref="H19:M19" si="8">H20+H23+H29+H34+H41+H43+H46+H49</f>
        <v>46990700</v>
      </c>
      <c r="I19" s="80"/>
      <c r="J19" s="80">
        <f t="shared" si="8"/>
        <v>120000000</v>
      </c>
      <c r="K19" s="80">
        <f t="shared" si="8"/>
        <v>120000000</v>
      </c>
      <c r="L19" s="80">
        <f t="shared" si="8"/>
        <v>120000000</v>
      </c>
      <c r="M19" s="80">
        <f t="shared" si="8"/>
        <v>360000000</v>
      </c>
    </row>
    <row r="20" spans="1:13" ht="18.5" x14ac:dyDescent="0.45">
      <c r="A20" s="64">
        <v>220201</v>
      </c>
      <c r="B20" s="65"/>
      <c r="C20" s="66"/>
      <c r="D20" s="66"/>
      <c r="E20" s="65"/>
      <c r="F20" s="70" t="s">
        <v>28</v>
      </c>
      <c r="G20" s="80">
        <f>SUM(G21:G22)</f>
        <v>32000000</v>
      </c>
      <c r="H20" s="80">
        <f>SUM(H21:H22)</f>
        <v>24385900</v>
      </c>
      <c r="I20" s="80"/>
      <c r="J20" s="80">
        <f>SUM(J21:J22)</f>
        <v>35000000</v>
      </c>
      <c r="K20" s="80">
        <f>SUM(K21:K22)</f>
        <v>35000000</v>
      </c>
      <c r="L20" s="80">
        <f>SUM(L21:L22)</f>
        <v>35000000</v>
      </c>
      <c r="M20" s="69">
        <f t="shared" si="3"/>
        <v>105000000</v>
      </c>
    </row>
    <row r="21" spans="1:13" ht="18.5" x14ac:dyDescent="0.45">
      <c r="A21" s="74">
        <v>22020101</v>
      </c>
      <c r="B21" s="75"/>
      <c r="C21" s="76"/>
      <c r="D21" s="76"/>
      <c r="E21" s="75"/>
      <c r="F21" s="77" t="s">
        <v>29</v>
      </c>
      <c r="G21" s="81">
        <v>18000000</v>
      </c>
      <c r="H21" s="82">
        <v>15654200</v>
      </c>
      <c r="I21" s="81"/>
      <c r="J21" s="82">
        <v>20000000</v>
      </c>
      <c r="K21" s="82">
        <v>20000000</v>
      </c>
      <c r="L21" s="82">
        <v>20000000</v>
      </c>
      <c r="M21" s="69">
        <f t="shared" si="3"/>
        <v>60000000</v>
      </c>
    </row>
    <row r="22" spans="1:13" ht="18.5" x14ac:dyDescent="0.45">
      <c r="A22" s="74">
        <v>22020102</v>
      </c>
      <c r="B22" s="75"/>
      <c r="C22" s="76"/>
      <c r="D22" s="76"/>
      <c r="E22" s="75"/>
      <c r="F22" s="77" t="s">
        <v>30</v>
      </c>
      <c r="G22" s="81">
        <v>14000000</v>
      </c>
      <c r="H22" s="82">
        <v>8731700</v>
      </c>
      <c r="I22" s="81"/>
      <c r="J22" s="82">
        <v>15000000</v>
      </c>
      <c r="K22" s="82">
        <v>15000000</v>
      </c>
      <c r="L22" s="82">
        <v>15000000</v>
      </c>
      <c r="M22" s="69">
        <f t="shared" si="3"/>
        <v>45000000</v>
      </c>
    </row>
    <row r="23" spans="1:13" ht="18.5" x14ac:dyDescent="0.45">
      <c r="A23" s="64">
        <v>220202</v>
      </c>
      <c r="B23" s="65"/>
      <c r="C23" s="66"/>
      <c r="D23" s="66"/>
      <c r="E23" s="65"/>
      <c r="F23" s="70" t="s">
        <v>31</v>
      </c>
      <c r="G23" s="80">
        <f>SUM(G24:G28)</f>
        <v>500000</v>
      </c>
      <c r="H23" s="80">
        <f>SUM(H24:H28)</f>
        <v>0</v>
      </c>
      <c r="I23" s="80"/>
      <c r="J23" s="80">
        <f>SUM(J24:J28)</f>
        <v>500000</v>
      </c>
      <c r="K23" s="80">
        <f>SUM(K24:K28)</f>
        <v>500000</v>
      </c>
      <c r="L23" s="80">
        <f>SUM(L24:L28)</f>
        <v>500000</v>
      </c>
      <c r="M23" s="69">
        <f t="shared" si="3"/>
        <v>1500000</v>
      </c>
    </row>
    <row r="24" spans="1:13" ht="18.5" x14ac:dyDescent="0.45">
      <c r="A24" s="74">
        <v>22020201</v>
      </c>
      <c r="B24" s="75"/>
      <c r="C24" s="76"/>
      <c r="D24" s="76"/>
      <c r="E24" s="75"/>
      <c r="F24" s="77" t="s">
        <v>32</v>
      </c>
      <c r="G24" s="81">
        <v>100000</v>
      </c>
      <c r="H24" s="81"/>
      <c r="I24" s="81"/>
      <c r="J24" s="82">
        <v>100000</v>
      </c>
      <c r="K24" s="82">
        <v>100000</v>
      </c>
      <c r="L24" s="82">
        <v>100000</v>
      </c>
      <c r="M24" s="69">
        <f t="shared" si="3"/>
        <v>300000</v>
      </c>
    </row>
    <row r="25" spans="1:13" ht="18.5" x14ac:dyDescent="0.45">
      <c r="A25" s="74">
        <v>22020202</v>
      </c>
      <c r="B25" s="75"/>
      <c r="C25" s="76"/>
      <c r="D25" s="76"/>
      <c r="E25" s="75"/>
      <c r="F25" s="77" t="s">
        <v>33</v>
      </c>
      <c r="G25" s="81">
        <v>100000</v>
      </c>
      <c r="H25" s="81"/>
      <c r="I25" s="81"/>
      <c r="J25" s="82">
        <v>100000</v>
      </c>
      <c r="K25" s="82">
        <v>100000</v>
      </c>
      <c r="L25" s="82">
        <v>100000</v>
      </c>
      <c r="M25" s="69">
        <f t="shared" si="3"/>
        <v>300000</v>
      </c>
    </row>
    <row r="26" spans="1:13" ht="18.5" x14ac:dyDescent="0.45">
      <c r="A26" s="74">
        <v>22020203</v>
      </c>
      <c r="B26" s="75"/>
      <c r="C26" s="76"/>
      <c r="D26" s="76"/>
      <c r="E26" s="75"/>
      <c r="F26" s="77" t="s">
        <v>34</v>
      </c>
      <c r="G26" s="81">
        <v>100000</v>
      </c>
      <c r="H26" s="81"/>
      <c r="I26" s="81"/>
      <c r="J26" s="82">
        <v>100000</v>
      </c>
      <c r="K26" s="82">
        <v>100000</v>
      </c>
      <c r="L26" s="82">
        <v>100000</v>
      </c>
      <c r="M26" s="69">
        <f t="shared" si="3"/>
        <v>300000</v>
      </c>
    </row>
    <row r="27" spans="1:13" ht="18.5" x14ac:dyDescent="0.45">
      <c r="A27" s="74">
        <v>22020205</v>
      </c>
      <c r="B27" s="75"/>
      <c r="C27" s="76"/>
      <c r="D27" s="76"/>
      <c r="E27" s="75"/>
      <c r="F27" s="77" t="s">
        <v>35</v>
      </c>
      <c r="G27" s="81">
        <v>100000</v>
      </c>
      <c r="H27" s="81"/>
      <c r="I27" s="81"/>
      <c r="J27" s="82">
        <v>100000</v>
      </c>
      <c r="K27" s="82">
        <v>100000</v>
      </c>
      <c r="L27" s="82">
        <v>100000</v>
      </c>
      <c r="M27" s="69">
        <f t="shared" si="3"/>
        <v>300000</v>
      </c>
    </row>
    <row r="28" spans="1:13" ht="18.5" x14ac:dyDescent="0.45">
      <c r="A28" s="74">
        <v>22020206</v>
      </c>
      <c r="B28" s="75"/>
      <c r="C28" s="76"/>
      <c r="D28" s="76"/>
      <c r="E28" s="75"/>
      <c r="F28" s="77" t="s">
        <v>36</v>
      </c>
      <c r="G28" s="81">
        <v>100000</v>
      </c>
      <c r="H28" s="81"/>
      <c r="I28" s="81"/>
      <c r="J28" s="82">
        <v>100000</v>
      </c>
      <c r="K28" s="82">
        <v>100000</v>
      </c>
      <c r="L28" s="82">
        <v>100000</v>
      </c>
      <c r="M28" s="69">
        <f t="shared" si="3"/>
        <v>300000</v>
      </c>
    </row>
    <row r="29" spans="1:13" ht="18.5" x14ac:dyDescent="0.45">
      <c r="A29" s="64">
        <v>220203</v>
      </c>
      <c r="B29" s="65"/>
      <c r="C29" s="66"/>
      <c r="D29" s="66"/>
      <c r="E29" s="65"/>
      <c r="F29" s="70" t="s">
        <v>37</v>
      </c>
      <c r="G29" s="80">
        <f>SUM(G30:G33)</f>
        <v>17600000</v>
      </c>
      <c r="H29" s="80">
        <f>SUM(H30:H33)</f>
        <v>5059000</v>
      </c>
      <c r="I29" s="80"/>
      <c r="J29" s="80">
        <f>SUM(J30:J33)</f>
        <v>16600000</v>
      </c>
      <c r="K29" s="80">
        <f>SUM(K30:K33)</f>
        <v>16600000</v>
      </c>
      <c r="L29" s="80">
        <f>SUM(L30:L33)</f>
        <v>16600000</v>
      </c>
      <c r="M29" s="69">
        <f t="shared" si="3"/>
        <v>49800000</v>
      </c>
    </row>
    <row r="30" spans="1:13" ht="37" x14ac:dyDescent="0.45">
      <c r="A30" s="74">
        <v>22020301</v>
      </c>
      <c r="B30" s="75"/>
      <c r="C30" s="76"/>
      <c r="D30" s="76"/>
      <c r="E30" s="75"/>
      <c r="F30" s="77" t="s">
        <v>38</v>
      </c>
      <c r="G30" s="81">
        <v>16500000</v>
      </c>
      <c r="H30" s="82">
        <v>5059000</v>
      </c>
      <c r="I30" s="81"/>
      <c r="J30" s="82">
        <v>15500000</v>
      </c>
      <c r="K30" s="82">
        <v>15500000</v>
      </c>
      <c r="L30" s="82">
        <v>15500000</v>
      </c>
      <c r="M30" s="69">
        <f t="shared" si="3"/>
        <v>46500000</v>
      </c>
    </row>
    <row r="31" spans="1:13" ht="18.5" x14ac:dyDescent="0.45">
      <c r="A31" s="74">
        <v>22020302</v>
      </c>
      <c r="B31" s="75"/>
      <c r="C31" s="76"/>
      <c r="D31" s="76"/>
      <c r="E31" s="75"/>
      <c r="F31" s="77" t="s">
        <v>39</v>
      </c>
      <c r="G31" s="81">
        <v>100000</v>
      </c>
      <c r="H31" s="81"/>
      <c r="I31" s="81"/>
      <c r="J31" s="82">
        <v>100000</v>
      </c>
      <c r="K31" s="82">
        <v>100000</v>
      </c>
      <c r="L31" s="82">
        <v>100000</v>
      </c>
      <c r="M31" s="69">
        <f t="shared" si="3"/>
        <v>300000</v>
      </c>
    </row>
    <row r="32" spans="1:13" ht="18.5" x14ac:dyDescent="0.45">
      <c r="A32" s="74">
        <v>22020303</v>
      </c>
      <c r="B32" s="75"/>
      <c r="C32" s="76"/>
      <c r="D32" s="76"/>
      <c r="E32" s="75"/>
      <c r="F32" s="77" t="s">
        <v>40</v>
      </c>
      <c r="G32" s="81">
        <v>100000</v>
      </c>
      <c r="H32" s="81"/>
      <c r="I32" s="81"/>
      <c r="J32" s="82">
        <v>100000</v>
      </c>
      <c r="K32" s="82">
        <v>100000</v>
      </c>
      <c r="L32" s="82">
        <v>100000</v>
      </c>
      <c r="M32" s="69">
        <f t="shared" si="3"/>
        <v>300000</v>
      </c>
    </row>
    <row r="33" spans="1:13" ht="37" x14ac:dyDescent="0.45">
      <c r="A33" s="74">
        <v>22020305</v>
      </c>
      <c r="B33" s="75"/>
      <c r="C33" s="76"/>
      <c r="D33" s="76"/>
      <c r="E33" s="75"/>
      <c r="F33" s="77" t="s">
        <v>41</v>
      </c>
      <c r="G33" s="81">
        <v>900000</v>
      </c>
      <c r="H33" s="81"/>
      <c r="I33" s="81"/>
      <c r="J33" s="82">
        <v>900000</v>
      </c>
      <c r="K33" s="82">
        <v>900000</v>
      </c>
      <c r="L33" s="82">
        <v>900000</v>
      </c>
      <c r="M33" s="69">
        <f t="shared" si="3"/>
        <v>2700000</v>
      </c>
    </row>
    <row r="34" spans="1:13" ht="18.5" x14ac:dyDescent="0.45">
      <c r="A34" s="64">
        <v>220204</v>
      </c>
      <c r="B34" s="65"/>
      <c r="C34" s="66"/>
      <c r="D34" s="66"/>
      <c r="E34" s="65"/>
      <c r="F34" s="70" t="s">
        <v>42</v>
      </c>
      <c r="G34" s="80">
        <f>SUM(G35:G40)</f>
        <v>31000000</v>
      </c>
      <c r="H34" s="80">
        <f>SUM(H35:H40)</f>
        <v>7831000</v>
      </c>
      <c r="I34" s="80"/>
      <c r="J34" s="80">
        <f>SUM(J35:J40)</f>
        <v>29000000</v>
      </c>
      <c r="K34" s="80">
        <f>SUM(K35:K40)</f>
        <v>29000000</v>
      </c>
      <c r="L34" s="80">
        <f>SUM(L35:L40)</f>
        <v>29000000</v>
      </c>
      <c r="M34" s="69">
        <f t="shared" si="3"/>
        <v>87000000</v>
      </c>
    </row>
    <row r="35" spans="1:13" ht="37" x14ac:dyDescent="0.45">
      <c r="A35" s="74">
        <v>22020401</v>
      </c>
      <c r="B35" s="75"/>
      <c r="C35" s="76"/>
      <c r="D35" s="76"/>
      <c r="E35" s="75"/>
      <c r="F35" s="77" t="s">
        <v>43</v>
      </c>
      <c r="G35" s="81">
        <v>2500000</v>
      </c>
      <c r="H35" s="82">
        <v>1350000</v>
      </c>
      <c r="I35" s="81"/>
      <c r="J35" s="82">
        <v>2500000</v>
      </c>
      <c r="K35" s="82">
        <v>2500000</v>
      </c>
      <c r="L35" s="82">
        <v>2500000</v>
      </c>
      <c r="M35" s="69">
        <f t="shared" si="3"/>
        <v>7500000</v>
      </c>
    </row>
    <row r="36" spans="1:13" ht="18.5" x14ac:dyDescent="0.45">
      <c r="A36" s="74">
        <v>22020402</v>
      </c>
      <c r="B36" s="75"/>
      <c r="C36" s="76"/>
      <c r="D36" s="76"/>
      <c r="E36" s="75"/>
      <c r="F36" s="77" t="s">
        <v>44</v>
      </c>
      <c r="G36" s="81">
        <v>1000000</v>
      </c>
      <c r="H36" s="82">
        <v>0</v>
      </c>
      <c r="I36" s="81"/>
      <c r="J36" s="82">
        <v>1000000</v>
      </c>
      <c r="K36" s="82">
        <v>1000000</v>
      </c>
      <c r="L36" s="82">
        <v>1000000</v>
      </c>
      <c r="M36" s="69">
        <f t="shared" si="3"/>
        <v>3000000</v>
      </c>
    </row>
    <row r="37" spans="1:13" ht="37" x14ac:dyDescent="0.45">
      <c r="A37" s="74">
        <v>22020403</v>
      </c>
      <c r="B37" s="75"/>
      <c r="C37" s="76"/>
      <c r="D37" s="76"/>
      <c r="E37" s="75"/>
      <c r="F37" s="77" t="s">
        <v>45</v>
      </c>
      <c r="G37" s="81">
        <v>500000</v>
      </c>
      <c r="H37" s="82">
        <v>150000</v>
      </c>
      <c r="I37" s="81"/>
      <c r="J37" s="82">
        <v>500000</v>
      </c>
      <c r="K37" s="82">
        <v>500000</v>
      </c>
      <c r="L37" s="82">
        <v>500000</v>
      </c>
      <c r="M37" s="69">
        <f t="shared" si="3"/>
        <v>1500000</v>
      </c>
    </row>
    <row r="38" spans="1:13" ht="37" x14ac:dyDescent="0.45">
      <c r="A38" s="74">
        <v>22020404</v>
      </c>
      <c r="B38" s="75"/>
      <c r="C38" s="76"/>
      <c r="D38" s="76"/>
      <c r="E38" s="75"/>
      <c r="F38" s="77" t="s">
        <v>46</v>
      </c>
      <c r="G38" s="81">
        <v>1000000</v>
      </c>
      <c r="H38" s="82">
        <v>450000</v>
      </c>
      <c r="I38" s="81"/>
      <c r="J38" s="82">
        <v>1000000</v>
      </c>
      <c r="K38" s="82">
        <v>1000000</v>
      </c>
      <c r="L38" s="82">
        <v>1000000</v>
      </c>
      <c r="M38" s="69">
        <f t="shared" si="3"/>
        <v>3000000</v>
      </c>
    </row>
    <row r="39" spans="1:13" ht="18.5" x14ac:dyDescent="0.45">
      <c r="A39" s="74">
        <v>22020405</v>
      </c>
      <c r="B39" s="75"/>
      <c r="C39" s="76"/>
      <c r="D39" s="76"/>
      <c r="E39" s="75"/>
      <c r="F39" s="77" t="s">
        <v>47</v>
      </c>
      <c r="G39" s="81">
        <v>23000000</v>
      </c>
      <c r="H39" s="82">
        <v>3415000</v>
      </c>
      <c r="I39" s="81"/>
      <c r="J39" s="82">
        <v>21000000</v>
      </c>
      <c r="K39" s="82">
        <v>21000000</v>
      </c>
      <c r="L39" s="82">
        <v>21000000</v>
      </c>
      <c r="M39" s="69">
        <f t="shared" si="3"/>
        <v>63000000</v>
      </c>
    </row>
    <row r="40" spans="1:13" ht="18.5" x14ac:dyDescent="0.45">
      <c r="A40" s="74">
        <v>22020406</v>
      </c>
      <c r="B40" s="75"/>
      <c r="C40" s="76"/>
      <c r="D40" s="76"/>
      <c r="E40" s="75"/>
      <c r="F40" s="77" t="s">
        <v>48</v>
      </c>
      <c r="G40" s="81">
        <v>3000000</v>
      </c>
      <c r="H40" s="82">
        <v>2466000</v>
      </c>
      <c r="I40" s="81"/>
      <c r="J40" s="82">
        <v>3000000</v>
      </c>
      <c r="K40" s="82">
        <v>3000000</v>
      </c>
      <c r="L40" s="82">
        <v>3000000</v>
      </c>
      <c r="M40" s="69">
        <f t="shared" si="3"/>
        <v>9000000</v>
      </c>
    </row>
    <row r="41" spans="1:13" ht="18.5" x14ac:dyDescent="0.45">
      <c r="A41" s="64">
        <v>220205</v>
      </c>
      <c r="B41" s="65"/>
      <c r="C41" s="66"/>
      <c r="D41" s="66"/>
      <c r="E41" s="65"/>
      <c r="F41" s="70" t="s">
        <v>49</v>
      </c>
      <c r="G41" s="80">
        <f>G42</f>
        <v>12000000</v>
      </c>
      <c r="H41" s="80">
        <f t="shared" ref="H41:M41" si="9">H42</f>
        <v>2610800</v>
      </c>
      <c r="I41" s="80">
        <f t="shared" si="9"/>
        <v>0</v>
      </c>
      <c r="J41" s="80">
        <f t="shared" si="9"/>
        <v>12000000</v>
      </c>
      <c r="K41" s="80">
        <f t="shared" si="9"/>
        <v>12000000</v>
      </c>
      <c r="L41" s="80">
        <f t="shared" si="9"/>
        <v>12000000</v>
      </c>
      <c r="M41" s="80">
        <f t="shared" si="9"/>
        <v>36000000</v>
      </c>
    </row>
    <row r="42" spans="1:13" ht="18.5" x14ac:dyDescent="0.45">
      <c r="A42" s="74">
        <v>22020501</v>
      </c>
      <c r="B42" s="75"/>
      <c r="C42" s="76"/>
      <c r="D42" s="76"/>
      <c r="E42" s="75"/>
      <c r="F42" s="77" t="s">
        <v>50</v>
      </c>
      <c r="G42" s="81">
        <v>12000000</v>
      </c>
      <c r="H42" s="82">
        <v>2610800</v>
      </c>
      <c r="I42" s="81"/>
      <c r="J42" s="82">
        <v>12000000</v>
      </c>
      <c r="K42" s="82">
        <v>12000000</v>
      </c>
      <c r="L42" s="82">
        <v>12000000</v>
      </c>
      <c r="M42" s="69">
        <f t="shared" ref="M42:M60" si="10">J42+K42+L42</f>
        <v>36000000</v>
      </c>
    </row>
    <row r="43" spans="1:13" ht="18.5" x14ac:dyDescent="0.45">
      <c r="A43" s="64">
        <v>220206</v>
      </c>
      <c r="B43" s="65"/>
      <c r="C43" s="66"/>
      <c r="D43" s="66"/>
      <c r="E43" s="65"/>
      <c r="F43" s="70" t="s">
        <v>51</v>
      </c>
      <c r="G43" s="80">
        <f>SUM(G44:G45)</f>
        <v>4000000</v>
      </c>
      <c r="H43" s="80">
        <f>SUM(H44:H45)</f>
        <v>2390000</v>
      </c>
      <c r="I43" s="80"/>
      <c r="J43" s="80">
        <f>SUM(J44:J45)</f>
        <v>4000000</v>
      </c>
      <c r="K43" s="80">
        <f>SUM(K44:K45)</f>
        <v>4000000</v>
      </c>
      <c r="L43" s="80">
        <f>SUM(L44:L45)</f>
        <v>4000000</v>
      </c>
      <c r="M43" s="69">
        <f t="shared" si="10"/>
        <v>12000000</v>
      </c>
    </row>
    <row r="44" spans="1:13" ht="18.5" x14ac:dyDescent="0.45">
      <c r="A44" s="74">
        <v>22020601</v>
      </c>
      <c r="B44" s="75"/>
      <c r="C44" s="76"/>
      <c r="D44" s="76"/>
      <c r="E44" s="75"/>
      <c r="F44" s="77" t="s">
        <v>52</v>
      </c>
      <c r="G44" s="81">
        <v>2500000</v>
      </c>
      <c r="H44" s="82">
        <v>2360000</v>
      </c>
      <c r="I44" s="81"/>
      <c r="J44" s="82">
        <v>2500000</v>
      </c>
      <c r="K44" s="82">
        <v>2500000</v>
      </c>
      <c r="L44" s="82">
        <v>2500000</v>
      </c>
      <c r="M44" s="69">
        <f t="shared" si="10"/>
        <v>7500000</v>
      </c>
    </row>
    <row r="45" spans="1:13" ht="18.5" x14ac:dyDescent="0.45">
      <c r="A45" s="74">
        <v>22020605</v>
      </c>
      <c r="B45" s="75"/>
      <c r="C45" s="76"/>
      <c r="D45" s="76"/>
      <c r="E45" s="75"/>
      <c r="F45" s="77" t="s">
        <v>53</v>
      </c>
      <c r="G45" s="81">
        <v>1500000</v>
      </c>
      <c r="H45" s="81">
        <v>30000</v>
      </c>
      <c r="I45" s="81"/>
      <c r="J45" s="82">
        <v>1500000</v>
      </c>
      <c r="K45" s="82">
        <v>1500000</v>
      </c>
      <c r="L45" s="82">
        <v>1500000</v>
      </c>
      <c r="M45" s="69">
        <f t="shared" si="10"/>
        <v>4500000</v>
      </c>
    </row>
    <row r="46" spans="1:13" ht="18.5" x14ac:dyDescent="0.45">
      <c r="A46" s="64">
        <v>220208</v>
      </c>
      <c r="B46" s="65"/>
      <c r="C46" s="66"/>
      <c r="D46" s="66"/>
      <c r="E46" s="65"/>
      <c r="F46" s="70" t="s">
        <v>54</v>
      </c>
      <c r="G46" s="80">
        <f>SUM(G47:G48)</f>
        <v>3500000</v>
      </c>
      <c r="H46" s="80">
        <f>SUM(H47:H48)</f>
        <v>2290000</v>
      </c>
      <c r="I46" s="80"/>
      <c r="J46" s="80">
        <f>SUM(J47:J48)</f>
        <v>3500000</v>
      </c>
      <c r="K46" s="80">
        <f>SUM(K47:K48)</f>
        <v>3500000</v>
      </c>
      <c r="L46" s="80">
        <f>SUM(L47:L48)</f>
        <v>3500000</v>
      </c>
      <c r="M46" s="69">
        <f t="shared" si="10"/>
        <v>10500000</v>
      </c>
    </row>
    <row r="47" spans="1:13" ht="18.5" x14ac:dyDescent="0.45">
      <c r="A47" s="74">
        <v>22020801</v>
      </c>
      <c r="B47" s="75"/>
      <c r="C47" s="76"/>
      <c r="D47" s="76"/>
      <c r="E47" s="75"/>
      <c r="F47" s="77" t="s">
        <v>55</v>
      </c>
      <c r="G47" s="81">
        <v>1000000</v>
      </c>
      <c r="H47" s="81"/>
      <c r="I47" s="81"/>
      <c r="J47" s="82">
        <v>1000000</v>
      </c>
      <c r="K47" s="82">
        <v>1000000</v>
      </c>
      <c r="L47" s="82">
        <v>1000000</v>
      </c>
      <c r="M47" s="69">
        <f t="shared" si="10"/>
        <v>3000000</v>
      </c>
    </row>
    <row r="48" spans="1:13" ht="18.5" x14ac:dyDescent="0.45">
      <c r="A48" s="74">
        <v>22020803</v>
      </c>
      <c r="B48" s="75"/>
      <c r="C48" s="76"/>
      <c r="D48" s="76"/>
      <c r="E48" s="75"/>
      <c r="F48" s="77" t="s">
        <v>56</v>
      </c>
      <c r="G48" s="81">
        <v>2500000</v>
      </c>
      <c r="H48" s="82">
        <v>2290000</v>
      </c>
      <c r="I48" s="81"/>
      <c r="J48" s="82">
        <v>2500000</v>
      </c>
      <c r="K48" s="82">
        <v>2500000</v>
      </c>
      <c r="L48" s="82">
        <v>2500000</v>
      </c>
      <c r="M48" s="69">
        <f t="shared" si="10"/>
        <v>7500000</v>
      </c>
    </row>
    <row r="49" spans="1:101" ht="18.5" x14ac:dyDescent="0.45">
      <c r="A49" s="64">
        <v>220210</v>
      </c>
      <c r="B49" s="65"/>
      <c r="C49" s="66"/>
      <c r="D49" s="66"/>
      <c r="E49" s="65"/>
      <c r="F49" s="70" t="s">
        <v>57</v>
      </c>
      <c r="G49" s="80">
        <f>SUM(G50:G60)</f>
        <v>19400000</v>
      </c>
      <c r="H49" s="80">
        <f>SUM(H50:H60)</f>
        <v>2424000</v>
      </c>
      <c r="I49" s="80"/>
      <c r="J49" s="80">
        <f>SUM(J50:J60)</f>
        <v>19400000</v>
      </c>
      <c r="K49" s="80">
        <f>SUM(K50:K60)</f>
        <v>19400000</v>
      </c>
      <c r="L49" s="80">
        <f>SUM(L50:L60)</f>
        <v>19400000</v>
      </c>
      <c r="M49" s="69">
        <f t="shared" si="10"/>
        <v>58200000</v>
      </c>
    </row>
    <row r="50" spans="1:101" ht="18.5" x14ac:dyDescent="0.45">
      <c r="A50" s="74">
        <v>22021001</v>
      </c>
      <c r="B50" s="75"/>
      <c r="C50" s="76"/>
      <c r="D50" s="76"/>
      <c r="E50" s="75"/>
      <c r="F50" s="77" t="s">
        <v>58</v>
      </c>
      <c r="G50" s="81">
        <v>2000000</v>
      </c>
      <c r="H50" s="82">
        <v>1620000</v>
      </c>
      <c r="I50" s="81"/>
      <c r="J50" s="82">
        <v>2000000</v>
      </c>
      <c r="K50" s="82">
        <v>2000000</v>
      </c>
      <c r="L50" s="82">
        <v>2000000</v>
      </c>
      <c r="M50" s="69">
        <f t="shared" si="10"/>
        <v>6000000</v>
      </c>
    </row>
    <row r="51" spans="1:101" ht="18.5" x14ac:dyDescent="0.45">
      <c r="A51" s="74">
        <v>22021002</v>
      </c>
      <c r="B51" s="75"/>
      <c r="C51" s="76"/>
      <c r="D51" s="76"/>
      <c r="E51" s="75"/>
      <c r="F51" s="77" t="s">
        <v>59</v>
      </c>
      <c r="G51" s="81">
        <v>1000000</v>
      </c>
      <c r="H51" s="81"/>
      <c r="I51" s="81"/>
      <c r="J51" s="82">
        <v>1000000</v>
      </c>
      <c r="K51" s="82">
        <v>1000000</v>
      </c>
      <c r="L51" s="82">
        <v>1000000</v>
      </c>
      <c r="M51" s="69">
        <f t="shared" si="10"/>
        <v>3000000</v>
      </c>
    </row>
    <row r="52" spans="1:101" ht="18.5" x14ac:dyDescent="0.45">
      <c r="A52" s="74">
        <v>22021003</v>
      </c>
      <c r="B52" s="75"/>
      <c r="C52" s="76"/>
      <c r="D52" s="76"/>
      <c r="E52" s="75"/>
      <c r="F52" s="77" t="s">
        <v>60</v>
      </c>
      <c r="G52" s="81">
        <v>1000000</v>
      </c>
      <c r="H52" s="83">
        <v>105000</v>
      </c>
      <c r="I52" s="81"/>
      <c r="J52" s="82">
        <v>1000000</v>
      </c>
      <c r="K52" s="82">
        <v>1000000</v>
      </c>
      <c r="L52" s="82">
        <v>1000000</v>
      </c>
      <c r="M52" s="69">
        <f t="shared" si="10"/>
        <v>3000000</v>
      </c>
    </row>
    <row r="53" spans="1:101" ht="18.5" x14ac:dyDescent="0.45">
      <c r="A53" s="74">
        <v>22021004</v>
      </c>
      <c r="B53" s="75"/>
      <c r="C53" s="76"/>
      <c r="D53" s="76"/>
      <c r="E53" s="75"/>
      <c r="F53" s="77" t="s">
        <v>61</v>
      </c>
      <c r="G53" s="81">
        <v>1000000</v>
      </c>
      <c r="H53" s="81"/>
      <c r="I53" s="81"/>
      <c r="J53" s="82">
        <v>1000000</v>
      </c>
      <c r="K53" s="82">
        <v>1000000</v>
      </c>
      <c r="L53" s="82">
        <v>1000000</v>
      </c>
      <c r="M53" s="69">
        <f t="shared" si="10"/>
        <v>3000000</v>
      </c>
    </row>
    <row r="54" spans="1:101" ht="18.5" x14ac:dyDescent="0.45">
      <c r="A54" s="74">
        <v>22021006</v>
      </c>
      <c r="B54" s="75"/>
      <c r="C54" s="76"/>
      <c r="D54" s="76"/>
      <c r="E54" s="75"/>
      <c r="F54" s="77" t="s">
        <v>62</v>
      </c>
      <c r="G54" s="81">
        <v>400000</v>
      </c>
      <c r="H54" s="81"/>
      <c r="I54" s="81"/>
      <c r="J54" s="82">
        <v>400000</v>
      </c>
      <c r="K54" s="82">
        <v>400000</v>
      </c>
      <c r="L54" s="82">
        <v>400000</v>
      </c>
      <c r="M54" s="69">
        <f t="shared" si="10"/>
        <v>1200000</v>
      </c>
    </row>
    <row r="55" spans="1:101" ht="18.5" x14ac:dyDescent="0.45">
      <c r="A55" s="74">
        <v>22021007</v>
      </c>
      <c r="B55" s="75"/>
      <c r="C55" s="76"/>
      <c r="D55" s="76"/>
      <c r="E55" s="75"/>
      <c r="F55" s="77" t="s">
        <v>63</v>
      </c>
      <c r="G55" s="81">
        <v>2000000</v>
      </c>
      <c r="H55" s="82">
        <v>50000</v>
      </c>
      <c r="I55" s="81"/>
      <c r="J55" s="82">
        <v>2000000</v>
      </c>
      <c r="K55" s="82">
        <v>2000000</v>
      </c>
      <c r="L55" s="82">
        <v>2000000</v>
      </c>
      <c r="M55" s="69">
        <f t="shared" si="10"/>
        <v>6000000</v>
      </c>
    </row>
    <row r="56" spans="1:101" ht="37" x14ac:dyDescent="0.45">
      <c r="A56" s="74">
        <v>22021008</v>
      </c>
      <c r="B56" s="75"/>
      <c r="C56" s="76"/>
      <c r="D56" s="76"/>
      <c r="E56" s="75"/>
      <c r="F56" s="77" t="s">
        <v>64</v>
      </c>
      <c r="G56" s="81">
        <v>3000000</v>
      </c>
      <c r="H56" s="81"/>
      <c r="I56" s="81"/>
      <c r="J56" s="82">
        <v>3000000</v>
      </c>
      <c r="K56" s="82">
        <v>3000000</v>
      </c>
      <c r="L56" s="82">
        <v>3000000</v>
      </c>
      <c r="M56" s="69">
        <f t="shared" si="10"/>
        <v>9000000</v>
      </c>
    </row>
    <row r="57" spans="1:101" ht="18.5" x14ac:dyDescent="0.45">
      <c r="A57" s="74">
        <v>22021024</v>
      </c>
      <c r="B57" s="75"/>
      <c r="C57" s="76"/>
      <c r="D57" s="76"/>
      <c r="E57" s="75"/>
      <c r="F57" s="77" t="s">
        <v>65</v>
      </c>
      <c r="G57" s="81">
        <v>1000000</v>
      </c>
      <c r="H57" s="82">
        <v>20000</v>
      </c>
      <c r="I57" s="81"/>
      <c r="J57" s="82">
        <v>1000000</v>
      </c>
      <c r="K57" s="82">
        <v>1000000</v>
      </c>
      <c r="L57" s="82">
        <v>1000000</v>
      </c>
      <c r="M57" s="69">
        <f t="shared" si="10"/>
        <v>3000000</v>
      </c>
    </row>
    <row r="58" spans="1:101" ht="18.5" x14ac:dyDescent="0.45">
      <c r="A58" s="74">
        <v>22021026</v>
      </c>
      <c r="B58" s="75"/>
      <c r="C58" s="76"/>
      <c r="D58" s="76"/>
      <c r="E58" s="75"/>
      <c r="F58" s="77" t="s">
        <v>66</v>
      </c>
      <c r="G58" s="81">
        <v>1000000</v>
      </c>
      <c r="H58" s="82">
        <v>629000</v>
      </c>
      <c r="I58" s="81"/>
      <c r="J58" s="82">
        <v>1000000</v>
      </c>
      <c r="K58" s="82">
        <v>1000000</v>
      </c>
      <c r="L58" s="82">
        <v>1000000</v>
      </c>
      <c r="M58" s="69">
        <f t="shared" si="10"/>
        <v>3000000</v>
      </c>
    </row>
    <row r="59" spans="1:101" s="4" customFormat="1" ht="18.5" x14ac:dyDescent="0.45">
      <c r="A59" s="84">
        <v>22021048</v>
      </c>
      <c r="B59" s="85"/>
      <c r="C59" s="85"/>
      <c r="D59" s="76"/>
      <c r="E59" s="85"/>
      <c r="F59" s="86" t="s">
        <v>67</v>
      </c>
      <c r="G59" s="87">
        <v>2000000</v>
      </c>
      <c r="H59" s="88"/>
      <c r="I59" s="88"/>
      <c r="J59" s="82">
        <v>2000000</v>
      </c>
      <c r="K59" s="82">
        <v>2000000</v>
      </c>
      <c r="L59" s="82">
        <v>2000000</v>
      </c>
      <c r="M59" s="89">
        <f t="shared" si="10"/>
        <v>6000000</v>
      </c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3"/>
    </row>
    <row r="60" spans="1:101" s="2" customFormat="1" ht="18.5" x14ac:dyDescent="0.45">
      <c r="A60" s="84">
        <v>22021050</v>
      </c>
      <c r="B60" s="85"/>
      <c r="C60" s="85"/>
      <c r="D60" s="76"/>
      <c r="E60" s="85"/>
      <c r="F60" s="86" t="s">
        <v>68</v>
      </c>
      <c r="G60" s="82">
        <v>5000000</v>
      </c>
      <c r="H60" s="88"/>
      <c r="I60" s="88"/>
      <c r="J60" s="82">
        <v>5000000</v>
      </c>
      <c r="K60" s="82">
        <v>5000000</v>
      </c>
      <c r="L60" s="82">
        <v>5000000</v>
      </c>
      <c r="M60" s="89">
        <f t="shared" si="10"/>
        <v>15000000</v>
      </c>
    </row>
    <row r="61" spans="1:101" ht="18.5" x14ac:dyDescent="0.45">
      <c r="A61" s="64">
        <v>23</v>
      </c>
      <c r="B61" s="65"/>
      <c r="C61" s="66"/>
      <c r="D61" s="66"/>
      <c r="E61" s="65"/>
      <c r="F61" s="70" t="s">
        <v>69</v>
      </c>
      <c r="G61" s="80">
        <f>G62+G65+G68+G71</f>
        <v>12000000000</v>
      </c>
      <c r="H61" s="80">
        <f t="shared" ref="H61:M61" si="11">H62+H65+H68+H71</f>
        <v>1636230120</v>
      </c>
      <c r="I61" s="80">
        <f t="shared" si="11"/>
        <v>0</v>
      </c>
      <c r="J61" s="80">
        <f t="shared" si="11"/>
        <v>10000000000</v>
      </c>
      <c r="K61" s="80">
        <f t="shared" si="11"/>
        <v>10000000000</v>
      </c>
      <c r="L61" s="80">
        <f t="shared" si="11"/>
        <v>10000000000</v>
      </c>
      <c r="M61" s="80">
        <f t="shared" si="11"/>
        <v>30000000000</v>
      </c>
    </row>
    <row r="62" spans="1:101" ht="18.5" x14ac:dyDescent="0.45">
      <c r="A62" s="64">
        <v>2301</v>
      </c>
      <c r="B62" s="65"/>
      <c r="C62" s="66"/>
      <c r="D62" s="66"/>
      <c r="E62" s="65"/>
      <c r="F62" s="70" t="s">
        <v>70</v>
      </c>
      <c r="G62" s="80">
        <f t="shared" ref="G62:L62" si="12">G63</f>
        <v>3070000000</v>
      </c>
      <c r="H62" s="80">
        <f t="shared" si="12"/>
        <v>794540000</v>
      </c>
      <c r="I62" s="80"/>
      <c r="J62" s="80">
        <f t="shared" si="12"/>
        <v>2730000000</v>
      </c>
      <c r="K62" s="80">
        <f t="shared" si="12"/>
        <v>2730000000</v>
      </c>
      <c r="L62" s="80">
        <f t="shared" si="12"/>
        <v>2730000000</v>
      </c>
      <c r="M62" s="69">
        <f t="shared" ref="M62:M76" si="13">J62+K62+L62</f>
        <v>8190000000</v>
      </c>
    </row>
    <row r="63" spans="1:101" ht="18.5" x14ac:dyDescent="0.45">
      <c r="A63" s="64">
        <v>230101</v>
      </c>
      <c r="B63" s="65"/>
      <c r="C63" s="66"/>
      <c r="D63" s="66"/>
      <c r="E63" s="65"/>
      <c r="F63" s="70" t="s">
        <v>71</v>
      </c>
      <c r="G63" s="80">
        <f>SUM(G64:G64)</f>
        <v>3070000000</v>
      </c>
      <c r="H63" s="80">
        <f>SUM(H64:H64)</f>
        <v>794540000</v>
      </c>
      <c r="I63" s="80"/>
      <c r="J63" s="80">
        <f>SUM(J64:J64)</f>
        <v>2730000000</v>
      </c>
      <c r="K63" s="80">
        <f>SUM(K64:K64)</f>
        <v>2730000000</v>
      </c>
      <c r="L63" s="80">
        <f>SUM(L64:L64)</f>
        <v>2730000000</v>
      </c>
      <c r="M63" s="69">
        <f t="shared" si="13"/>
        <v>8190000000</v>
      </c>
    </row>
    <row r="64" spans="1:101" ht="37" x14ac:dyDescent="0.45">
      <c r="A64" s="74">
        <v>23010127</v>
      </c>
      <c r="B64" s="75"/>
      <c r="C64" s="76"/>
      <c r="D64" s="76"/>
      <c r="E64" s="75"/>
      <c r="F64" s="77" t="s">
        <v>72</v>
      </c>
      <c r="G64" s="81">
        <v>3070000000</v>
      </c>
      <c r="H64" s="81">
        <v>794540000</v>
      </c>
      <c r="I64" s="81"/>
      <c r="J64" s="81">
        <v>2730000000</v>
      </c>
      <c r="K64" s="81">
        <v>2730000000</v>
      </c>
      <c r="L64" s="81">
        <v>2730000000</v>
      </c>
      <c r="M64" s="69">
        <f t="shared" si="13"/>
        <v>8190000000</v>
      </c>
    </row>
    <row r="65" spans="1:13" ht="18.5" x14ac:dyDescent="0.45">
      <c r="A65" s="64">
        <v>2302</v>
      </c>
      <c r="B65" s="65"/>
      <c r="C65" s="66"/>
      <c r="D65" s="66"/>
      <c r="E65" s="65"/>
      <c r="F65" s="90" t="s">
        <v>73</v>
      </c>
      <c r="G65" s="80">
        <f t="shared" ref="G65:L65" si="14">G66</f>
        <v>5270000000</v>
      </c>
      <c r="H65" s="80">
        <f t="shared" si="14"/>
        <v>567600000</v>
      </c>
      <c r="I65" s="80"/>
      <c r="J65" s="80">
        <f t="shared" si="14"/>
        <v>6125000000</v>
      </c>
      <c r="K65" s="80">
        <f t="shared" si="14"/>
        <v>6125000000</v>
      </c>
      <c r="L65" s="80">
        <f t="shared" si="14"/>
        <v>6125000000</v>
      </c>
      <c r="M65" s="69">
        <f t="shared" si="13"/>
        <v>18375000000</v>
      </c>
    </row>
    <row r="66" spans="1:13" ht="37" x14ac:dyDescent="0.45">
      <c r="A66" s="64">
        <v>230201</v>
      </c>
      <c r="B66" s="65"/>
      <c r="C66" s="66"/>
      <c r="D66" s="66"/>
      <c r="E66" s="65"/>
      <c r="F66" s="90" t="s">
        <v>74</v>
      </c>
      <c r="G66" s="80">
        <f>SUM(G67:G67)</f>
        <v>5270000000</v>
      </c>
      <c r="H66" s="80">
        <f>SUM(H67:H67)</f>
        <v>567600000</v>
      </c>
      <c r="I66" s="80"/>
      <c r="J66" s="80">
        <f>SUM(J67:J67)</f>
        <v>6125000000</v>
      </c>
      <c r="K66" s="80">
        <f>SUM(K67:K67)</f>
        <v>6125000000</v>
      </c>
      <c r="L66" s="80">
        <f>SUM(L67:L67)</f>
        <v>6125000000</v>
      </c>
      <c r="M66" s="69">
        <f t="shared" si="13"/>
        <v>18375000000</v>
      </c>
    </row>
    <row r="67" spans="1:13" ht="37" x14ac:dyDescent="0.45">
      <c r="A67" s="74">
        <v>23020113</v>
      </c>
      <c r="B67" s="75"/>
      <c r="C67" s="76"/>
      <c r="D67" s="76"/>
      <c r="E67" s="75"/>
      <c r="F67" s="77" t="s">
        <v>75</v>
      </c>
      <c r="G67" s="81">
        <v>5270000000</v>
      </c>
      <c r="H67" s="81">
        <v>567600000</v>
      </c>
      <c r="I67" s="81"/>
      <c r="J67" s="81">
        <v>6125000000</v>
      </c>
      <c r="K67" s="81">
        <v>6125000000</v>
      </c>
      <c r="L67" s="81">
        <v>6125000000</v>
      </c>
      <c r="M67" s="69">
        <f t="shared" si="13"/>
        <v>18375000000</v>
      </c>
    </row>
    <row r="68" spans="1:13" ht="18.5" x14ac:dyDescent="0.45">
      <c r="A68" s="64">
        <v>2303</v>
      </c>
      <c r="B68" s="65"/>
      <c r="C68" s="66"/>
      <c r="D68" s="66"/>
      <c r="E68" s="65"/>
      <c r="F68" s="90" t="s">
        <v>76</v>
      </c>
      <c r="G68" s="80">
        <f t="shared" ref="G68:L68" si="15">G69</f>
        <v>400000000</v>
      </c>
      <c r="H68" s="80">
        <f t="shared" si="15"/>
        <v>0</v>
      </c>
      <c r="I68" s="80"/>
      <c r="J68" s="80">
        <f t="shared" si="15"/>
        <v>450000000</v>
      </c>
      <c r="K68" s="80">
        <f t="shared" si="15"/>
        <v>450000000</v>
      </c>
      <c r="L68" s="80">
        <f t="shared" si="15"/>
        <v>450000000</v>
      </c>
      <c r="M68" s="69">
        <f t="shared" si="13"/>
        <v>1350000000</v>
      </c>
    </row>
    <row r="69" spans="1:13" ht="37" x14ac:dyDescent="0.45">
      <c r="A69" s="64">
        <v>230301</v>
      </c>
      <c r="B69" s="65"/>
      <c r="C69" s="66"/>
      <c r="D69" s="66"/>
      <c r="E69" s="65"/>
      <c r="F69" s="90" t="s">
        <v>77</v>
      </c>
      <c r="G69" s="80">
        <f>SUM(G70:G70)</f>
        <v>400000000</v>
      </c>
      <c r="H69" s="80">
        <f>SUM(H70:H70)</f>
        <v>0</v>
      </c>
      <c r="I69" s="80"/>
      <c r="J69" s="80">
        <f>SUM(J70:J70)</f>
        <v>450000000</v>
      </c>
      <c r="K69" s="80">
        <f>SUM(K70:K70)</f>
        <v>450000000</v>
      </c>
      <c r="L69" s="80">
        <f>SUM(L70:L70)</f>
        <v>450000000</v>
      </c>
      <c r="M69" s="69">
        <f t="shared" si="13"/>
        <v>1350000000</v>
      </c>
    </row>
    <row r="70" spans="1:13" ht="37" x14ac:dyDescent="0.45">
      <c r="A70" s="74">
        <v>23030112</v>
      </c>
      <c r="B70" s="75"/>
      <c r="C70" s="76"/>
      <c r="D70" s="76"/>
      <c r="E70" s="75"/>
      <c r="F70" s="91" t="s">
        <v>78</v>
      </c>
      <c r="G70" s="81">
        <v>400000000</v>
      </c>
      <c r="H70" s="81">
        <v>0</v>
      </c>
      <c r="I70" s="81"/>
      <c r="J70" s="81">
        <v>450000000</v>
      </c>
      <c r="K70" s="81">
        <v>450000000</v>
      </c>
      <c r="L70" s="81">
        <v>450000000</v>
      </c>
      <c r="M70" s="69">
        <f t="shared" si="13"/>
        <v>1350000000</v>
      </c>
    </row>
    <row r="71" spans="1:13" ht="18.5" x14ac:dyDescent="0.45">
      <c r="A71" s="64">
        <v>2305</v>
      </c>
      <c r="B71" s="65"/>
      <c r="C71" s="66"/>
      <c r="D71" s="66"/>
      <c r="E71" s="65"/>
      <c r="F71" s="70" t="s">
        <v>79</v>
      </c>
      <c r="G71" s="92">
        <f t="shared" ref="G71:L71" si="16">G72</f>
        <v>3260000000</v>
      </c>
      <c r="H71" s="92">
        <f t="shared" si="16"/>
        <v>274090120</v>
      </c>
      <c r="I71" s="92"/>
      <c r="J71" s="92">
        <f t="shared" si="16"/>
        <v>695000000</v>
      </c>
      <c r="K71" s="92">
        <f t="shared" si="16"/>
        <v>695000000</v>
      </c>
      <c r="L71" s="92">
        <f t="shared" si="16"/>
        <v>695000000</v>
      </c>
      <c r="M71" s="69">
        <f t="shared" si="13"/>
        <v>2085000000</v>
      </c>
    </row>
    <row r="72" spans="1:13" ht="18.5" x14ac:dyDescent="0.45">
      <c r="A72" s="64">
        <v>230501</v>
      </c>
      <c r="B72" s="65"/>
      <c r="C72" s="66"/>
      <c r="D72" s="66"/>
      <c r="E72" s="65"/>
      <c r="F72" s="70" t="s">
        <v>80</v>
      </c>
      <c r="G72" s="92">
        <f>SUM(G73:G76)</f>
        <v>3260000000</v>
      </c>
      <c r="H72" s="92">
        <f>SUM(H73:H76)</f>
        <v>274090120</v>
      </c>
      <c r="I72" s="92"/>
      <c r="J72" s="92">
        <f>SUM(J73:J76)</f>
        <v>695000000</v>
      </c>
      <c r="K72" s="92">
        <f>SUM(K73:K76)</f>
        <v>695000000</v>
      </c>
      <c r="L72" s="92">
        <f>SUM(L73:L76)</f>
        <v>695000000</v>
      </c>
      <c r="M72" s="69">
        <f t="shared" si="13"/>
        <v>2085000000</v>
      </c>
    </row>
    <row r="73" spans="1:13" ht="18.5" x14ac:dyDescent="0.45">
      <c r="A73" s="74">
        <v>23050101</v>
      </c>
      <c r="B73" s="75"/>
      <c r="C73" s="76"/>
      <c r="D73" s="76"/>
      <c r="E73" s="75"/>
      <c r="F73" s="91" t="s">
        <v>81</v>
      </c>
      <c r="G73" s="81">
        <v>2960000000</v>
      </c>
      <c r="H73" s="81">
        <v>226090120</v>
      </c>
      <c r="I73" s="81"/>
      <c r="J73" s="81">
        <v>460000000</v>
      </c>
      <c r="K73" s="81">
        <v>460000000</v>
      </c>
      <c r="L73" s="81">
        <v>460000000</v>
      </c>
      <c r="M73" s="69">
        <f t="shared" si="13"/>
        <v>1380000000</v>
      </c>
    </row>
    <row r="74" spans="1:13" ht="18.5" x14ac:dyDescent="0.45">
      <c r="A74" s="74">
        <v>23050103</v>
      </c>
      <c r="B74" s="75"/>
      <c r="C74" s="76"/>
      <c r="D74" s="76"/>
      <c r="E74" s="75"/>
      <c r="F74" s="77" t="s">
        <v>82</v>
      </c>
      <c r="G74" s="81">
        <v>100000000</v>
      </c>
      <c r="H74" s="81">
        <v>12000000</v>
      </c>
      <c r="I74" s="81"/>
      <c r="J74" s="81">
        <v>100000000</v>
      </c>
      <c r="K74" s="81">
        <v>100000000</v>
      </c>
      <c r="L74" s="81">
        <v>100000000</v>
      </c>
      <c r="M74" s="69">
        <f t="shared" si="13"/>
        <v>300000000</v>
      </c>
    </row>
    <row r="75" spans="1:13" ht="18.5" x14ac:dyDescent="0.45">
      <c r="A75" s="74">
        <v>23050104</v>
      </c>
      <c r="B75" s="75"/>
      <c r="C75" s="76"/>
      <c r="D75" s="76"/>
      <c r="E75" s="75"/>
      <c r="F75" s="77" t="s">
        <v>83</v>
      </c>
      <c r="G75" s="81">
        <v>165000000</v>
      </c>
      <c r="H75" s="81">
        <v>36000000</v>
      </c>
      <c r="I75" s="81"/>
      <c r="J75" s="81">
        <v>100000000</v>
      </c>
      <c r="K75" s="81">
        <v>100000000</v>
      </c>
      <c r="L75" s="81">
        <v>100000000</v>
      </c>
      <c r="M75" s="69">
        <f t="shared" si="13"/>
        <v>300000000</v>
      </c>
    </row>
    <row r="76" spans="1:13" ht="37" x14ac:dyDescent="0.45">
      <c r="A76" s="74">
        <v>23050126</v>
      </c>
      <c r="B76" s="75"/>
      <c r="C76" s="76"/>
      <c r="D76" s="76"/>
      <c r="E76" s="75"/>
      <c r="F76" s="77" t="s">
        <v>84</v>
      </c>
      <c r="G76" s="81">
        <v>35000000</v>
      </c>
      <c r="H76" s="81"/>
      <c r="I76" s="81"/>
      <c r="J76" s="81">
        <v>35000000</v>
      </c>
      <c r="K76" s="81">
        <v>35000000</v>
      </c>
      <c r="L76" s="81">
        <v>35000000</v>
      </c>
      <c r="M76" s="69">
        <f t="shared" si="13"/>
        <v>105000000</v>
      </c>
    </row>
    <row r="77" spans="1:13" ht="18.5" x14ac:dyDescent="0.45">
      <c r="A77" s="93"/>
      <c r="B77" s="93"/>
      <c r="C77" s="93"/>
      <c r="D77" s="93"/>
      <c r="E77" s="93"/>
      <c r="F77" s="94" t="s">
        <v>85</v>
      </c>
      <c r="G77" s="95"/>
      <c r="H77" s="95"/>
      <c r="I77" s="96"/>
      <c r="J77" s="95"/>
      <c r="K77" s="95"/>
      <c r="L77" s="95"/>
      <c r="M77" s="95"/>
    </row>
    <row r="78" spans="1:13" ht="18.5" x14ac:dyDescent="0.45">
      <c r="A78" s="93"/>
      <c r="B78" s="93"/>
      <c r="C78" s="93"/>
      <c r="D78" s="93"/>
      <c r="E78" s="93"/>
      <c r="F78" s="97" t="s">
        <v>86</v>
      </c>
      <c r="G78" s="98">
        <f>G10</f>
        <v>460403412.83999997</v>
      </c>
      <c r="H78" s="98">
        <f>H10</f>
        <v>529016097.79999995</v>
      </c>
      <c r="I78" s="98"/>
      <c r="J78" s="98">
        <f>J10</f>
        <v>740194422.78440011</v>
      </c>
      <c r="K78" s="98">
        <f>K10</f>
        <v>740194422.78440011</v>
      </c>
      <c r="L78" s="98">
        <f>L10</f>
        <v>740194422.78440011</v>
      </c>
      <c r="M78" s="99">
        <f>SUM(J78:L78)</f>
        <v>2220583268.3532004</v>
      </c>
    </row>
    <row r="79" spans="1:13" ht="18.5" x14ac:dyDescent="0.45">
      <c r="A79" s="93"/>
      <c r="B79" s="93"/>
      <c r="C79" s="93"/>
      <c r="D79" s="93"/>
      <c r="E79" s="93"/>
      <c r="F79" s="97" t="s">
        <v>87</v>
      </c>
      <c r="G79" s="98">
        <f>G18</f>
        <v>120000000</v>
      </c>
      <c r="H79" s="98">
        <f>H18</f>
        <v>46990700</v>
      </c>
      <c r="I79" s="98"/>
      <c r="J79" s="98">
        <f>J18</f>
        <v>120000000</v>
      </c>
      <c r="K79" s="98">
        <f>K18</f>
        <v>120000000</v>
      </c>
      <c r="L79" s="98">
        <f>L18</f>
        <v>120000000</v>
      </c>
      <c r="M79" s="99">
        <f t="shared" ref="M79:M81" si="17">SUM(J79:L79)</f>
        <v>360000000</v>
      </c>
    </row>
    <row r="80" spans="1:13" ht="18.5" x14ac:dyDescent="0.45">
      <c r="A80" s="93"/>
      <c r="B80" s="93"/>
      <c r="C80" s="93"/>
      <c r="D80" s="93"/>
      <c r="E80" s="93"/>
      <c r="F80" s="97" t="s">
        <v>69</v>
      </c>
      <c r="G80" s="98">
        <f t="shared" ref="G80:M80" si="18">G61</f>
        <v>12000000000</v>
      </c>
      <c r="H80" s="98">
        <f t="shared" si="18"/>
        <v>1636230120</v>
      </c>
      <c r="I80" s="98">
        <f t="shared" si="18"/>
        <v>0</v>
      </c>
      <c r="J80" s="98">
        <f t="shared" si="18"/>
        <v>10000000000</v>
      </c>
      <c r="K80" s="98">
        <f t="shared" si="18"/>
        <v>10000000000</v>
      </c>
      <c r="L80" s="98">
        <f t="shared" si="18"/>
        <v>10000000000</v>
      </c>
      <c r="M80" s="99">
        <f t="shared" si="18"/>
        <v>30000000000</v>
      </c>
    </row>
    <row r="81" spans="1:13" ht="18.5" x14ac:dyDescent="0.45">
      <c r="A81" s="93"/>
      <c r="B81" s="93"/>
      <c r="C81" s="93"/>
      <c r="D81" s="93"/>
      <c r="E81" s="93"/>
      <c r="F81" s="97" t="s">
        <v>88</v>
      </c>
      <c r="G81" s="99">
        <f>SUM(G78:G80)</f>
        <v>12580403412.84</v>
      </c>
      <c r="H81" s="99">
        <f t="shared" ref="H81:L81" si="19">SUM(H78:H80)</f>
        <v>2212236917.8000002</v>
      </c>
      <c r="I81" s="99"/>
      <c r="J81" s="99">
        <f t="shared" si="19"/>
        <v>10860194422.784401</v>
      </c>
      <c r="K81" s="99">
        <f t="shared" si="19"/>
        <v>10860194422.784401</v>
      </c>
      <c r="L81" s="99">
        <f t="shared" si="19"/>
        <v>10860194422.784401</v>
      </c>
      <c r="M81" s="99">
        <f t="shared" si="17"/>
        <v>32580583268.353203</v>
      </c>
    </row>
    <row r="84" spans="1:13" ht="18.5" x14ac:dyDescent="0.45">
      <c r="A84" s="948" t="s">
        <v>0</v>
      </c>
      <c r="B84" s="948"/>
      <c r="C84" s="948"/>
      <c r="D84" s="948"/>
      <c r="E84" s="948"/>
      <c r="F84" s="948"/>
      <c r="G84" s="948"/>
      <c r="H84" s="948"/>
      <c r="I84" s="948"/>
      <c r="J84" s="948"/>
      <c r="K84" s="948"/>
      <c r="L84" s="948"/>
      <c r="M84" s="948"/>
    </row>
    <row r="85" spans="1:13" ht="18.5" x14ac:dyDescent="0.45">
      <c r="A85" s="930" t="s">
        <v>622</v>
      </c>
      <c r="B85" s="930"/>
      <c r="C85" s="930"/>
      <c r="D85" s="930"/>
      <c r="E85" s="930"/>
      <c r="F85" s="930"/>
      <c r="G85" s="930"/>
      <c r="H85" s="930"/>
      <c r="I85" s="930"/>
      <c r="J85" s="930"/>
      <c r="K85" s="930"/>
      <c r="L85" s="930"/>
      <c r="M85" s="930"/>
    </row>
    <row r="86" spans="1:13" ht="74" x14ac:dyDescent="0.45">
      <c r="A86" s="117" t="s">
        <v>1</v>
      </c>
      <c r="B86" s="117" t="s">
        <v>2</v>
      </c>
      <c r="C86" s="117" t="s">
        <v>3</v>
      </c>
      <c r="D86" s="117" t="s">
        <v>4</v>
      </c>
      <c r="E86" s="117" t="s">
        <v>5</v>
      </c>
      <c r="F86" s="118" t="s">
        <v>6</v>
      </c>
      <c r="G86" s="117" t="s">
        <v>7</v>
      </c>
      <c r="H86" s="117" t="s">
        <v>8</v>
      </c>
      <c r="I86" s="117"/>
      <c r="J86" s="117" t="s">
        <v>9</v>
      </c>
      <c r="K86" s="117" t="s">
        <v>10</v>
      </c>
      <c r="L86" s="117" t="s">
        <v>11</v>
      </c>
      <c r="M86" s="117" t="s">
        <v>12</v>
      </c>
    </row>
    <row r="87" spans="1:13" ht="18.5" x14ac:dyDescent="0.45">
      <c r="A87" s="119">
        <v>2</v>
      </c>
      <c r="B87" s="120"/>
      <c r="C87" s="121"/>
      <c r="D87" s="121"/>
      <c r="E87" s="120"/>
      <c r="F87" s="122" t="s">
        <v>18</v>
      </c>
      <c r="G87" s="123">
        <f>G88+G95</f>
        <v>0</v>
      </c>
      <c r="H87" s="123">
        <f t="shared" ref="H87:L87" si="20">H88+H95</f>
        <v>0</v>
      </c>
      <c r="I87" s="123">
        <f t="shared" si="20"/>
        <v>0</v>
      </c>
      <c r="J87" s="123">
        <f t="shared" si="20"/>
        <v>75892081.24999997</v>
      </c>
      <c r="K87" s="123">
        <f t="shared" si="20"/>
        <v>75892081.24999997</v>
      </c>
      <c r="L87" s="123">
        <f t="shared" si="20"/>
        <v>75892081.24999997</v>
      </c>
      <c r="M87" s="124">
        <f>J87+K87+L87</f>
        <v>227676243.74999991</v>
      </c>
    </row>
    <row r="88" spans="1:13" ht="18.5" x14ac:dyDescent="0.45">
      <c r="A88" s="119">
        <v>21</v>
      </c>
      <c r="B88" s="120"/>
      <c r="C88" s="121"/>
      <c r="D88" s="121"/>
      <c r="E88" s="120"/>
      <c r="F88" s="122" t="s">
        <v>19</v>
      </c>
      <c r="G88" s="123">
        <f>G89+G92</f>
        <v>0</v>
      </c>
      <c r="H88" s="123">
        <f t="shared" ref="H88:L88" si="21">H89+H92</f>
        <v>0</v>
      </c>
      <c r="I88" s="123">
        <f t="shared" si="21"/>
        <v>0</v>
      </c>
      <c r="J88" s="123">
        <v>65892081.249999963</v>
      </c>
      <c r="K88" s="123">
        <f t="shared" si="21"/>
        <v>65892081.249999963</v>
      </c>
      <c r="L88" s="123">
        <f t="shared" si="21"/>
        <v>65892081.249999963</v>
      </c>
      <c r="M88" s="124">
        <f t="shared" ref="M88:M107" si="22">J88+K88+L88</f>
        <v>197676243.74999988</v>
      </c>
    </row>
    <row r="89" spans="1:13" ht="18.5" x14ac:dyDescent="0.45">
      <c r="A89" s="119">
        <v>2101</v>
      </c>
      <c r="B89" s="120"/>
      <c r="C89" s="121"/>
      <c r="D89" s="121"/>
      <c r="E89" s="120"/>
      <c r="F89" s="122" t="s">
        <v>20</v>
      </c>
      <c r="G89" s="123">
        <f t="shared" ref="G89:I90" si="23">G90</f>
        <v>0</v>
      </c>
      <c r="H89" s="123">
        <f t="shared" si="23"/>
        <v>0</v>
      </c>
      <c r="I89" s="123"/>
      <c r="J89" s="123">
        <v>64542081.249999963</v>
      </c>
      <c r="K89" s="123">
        <v>64542081.249999963</v>
      </c>
      <c r="L89" s="123">
        <v>64542081.249999963</v>
      </c>
      <c r="M89" s="124">
        <f t="shared" si="22"/>
        <v>193626243.74999988</v>
      </c>
    </row>
    <row r="90" spans="1:13" ht="18.5" x14ac:dyDescent="0.45">
      <c r="A90" s="119">
        <v>210101</v>
      </c>
      <c r="B90" s="120"/>
      <c r="C90" s="121"/>
      <c r="D90" s="121"/>
      <c r="E90" s="120"/>
      <c r="F90" s="122" t="s">
        <v>21</v>
      </c>
      <c r="G90" s="123">
        <f>G91</f>
        <v>0</v>
      </c>
      <c r="H90" s="123">
        <f t="shared" si="23"/>
        <v>0</v>
      </c>
      <c r="I90" s="123">
        <f t="shared" si="23"/>
        <v>0</v>
      </c>
      <c r="J90" s="123">
        <v>64542081.249999963</v>
      </c>
      <c r="K90" s="123">
        <v>64542081.249999963</v>
      </c>
      <c r="L90" s="123">
        <v>64542081.249999963</v>
      </c>
      <c r="M90" s="124">
        <f t="shared" si="22"/>
        <v>193626243.74999988</v>
      </c>
    </row>
    <row r="91" spans="1:13" ht="18.5" x14ac:dyDescent="0.45">
      <c r="A91" s="125">
        <v>21010101</v>
      </c>
      <c r="B91" s="126"/>
      <c r="C91" s="127"/>
      <c r="D91" s="127"/>
      <c r="E91" s="126"/>
      <c r="F91" s="128" t="s">
        <v>20</v>
      </c>
      <c r="G91" s="129"/>
      <c r="H91" s="129"/>
      <c r="I91" s="129"/>
      <c r="J91" s="129">
        <v>64542081.249999963</v>
      </c>
      <c r="K91" s="129">
        <v>64542081.249999963</v>
      </c>
      <c r="L91" s="129">
        <v>64542081.249999963</v>
      </c>
      <c r="M91" s="124">
        <f t="shared" si="22"/>
        <v>193626243.74999988</v>
      </c>
    </row>
    <row r="92" spans="1:13" ht="37" x14ac:dyDescent="0.45">
      <c r="A92" s="119">
        <v>2102</v>
      </c>
      <c r="B92" s="120"/>
      <c r="C92" s="121"/>
      <c r="D92" s="121"/>
      <c r="E92" s="120"/>
      <c r="F92" s="122" t="s">
        <v>22</v>
      </c>
      <c r="G92" s="123">
        <f>G96</f>
        <v>0</v>
      </c>
      <c r="H92" s="123">
        <f>H93</f>
        <v>0</v>
      </c>
      <c r="I92" s="123"/>
      <c r="J92" s="123">
        <v>1350000</v>
      </c>
      <c r="K92" s="123">
        <v>1350000</v>
      </c>
      <c r="L92" s="123">
        <v>1350000</v>
      </c>
      <c r="M92" s="124">
        <f t="shared" si="22"/>
        <v>4050000</v>
      </c>
    </row>
    <row r="93" spans="1:13" ht="18.5" x14ac:dyDescent="0.45">
      <c r="A93" s="119">
        <v>210201</v>
      </c>
      <c r="B93" s="120"/>
      <c r="C93" s="121"/>
      <c r="D93" s="121"/>
      <c r="E93" s="120"/>
      <c r="F93" s="122" t="s">
        <v>23</v>
      </c>
      <c r="G93" s="123">
        <f>G94</f>
        <v>0</v>
      </c>
      <c r="H93" s="123">
        <f t="shared" ref="H93:I93" si="24">H94</f>
        <v>0</v>
      </c>
      <c r="I93" s="123">
        <f t="shared" si="24"/>
        <v>0</v>
      </c>
      <c r="J93" s="123">
        <v>1350000</v>
      </c>
      <c r="K93" s="123">
        <v>1350000</v>
      </c>
      <c r="L93" s="123">
        <v>1350000</v>
      </c>
      <c r="M93" s="124">
        <f t="shared" si="22"/>
        <v>4050000</v>
      </c>
    </row>
    <row r="94" spans="1:13" ht="18.5" x14ac:dyDescent="0.45">
      <c r="A94" s="125">
        <v>21020102</v>
      </c>
      <c r="B94" s="126"/>
      <c r="C94" s="127"/>
      <c r="D94" s="127"/>
      <c r="E94" s="126"/>
      <c r="F94" s="128" t="s">
        <v>25</v>
      </c>
      <c r="G94" s="129"/>
      <c r="H94" s="129"/>
      <c r="I94" s="129"/>
      <c r="J94" s="129">
        <v>1350000</v>
      </c>
      <c r="K94" s="129">
        <v>1350000</v>
      </c>
      <c r="L94" s="129">
        <v>1350000</v>
      </c>
      <c r="M94" s="124">
        <f t="shared" si="22"/>
        <v>4050000</v>
      </c>
    </row>
    <row r="95" spans="1:13" ht="18.5" x14ac:dyDescent="0.45">
      <c r="A95" s="119">
        <v>22</v>
      </c>
      <c r="B95" s="120"/>
      <c r="C95" s="121"/>
      <c r="D95" s="121"/>
      <c r="E95" s="120"/>
      <c r="F95" s="122" t="s">
        <v>26</v>
      </c>
      <c r="G95" s="123">
        <f>SUM(G96)</f>
        <v>0</v>
      </c>
      <c r="H95" s="123">
        <f t="shared" ref="H95:L95" si="25">SUM(H96)</f>
        <v>0</v>
      </c>
      <c r="I95" s="123">
        <f t="shared" si="25"/>
        <v>0</v>
      </c>
      <c r="J95" s="123">
        <f t="shared" si="25"/>
        <v>10000000</v>
      </c>
      <c r="K95" s="123">
        <f t="shared" si="25"/>
        <v>10000000</v>
      </c>
      <c r="L95" s="123">
        <f t="shared" si="25"/>
        <v>10000000</v>
      </c>
      <c r="M95" s="124">
        <f t="shared" si="22"/>
        <v>30000000</v>
      </c>
    </row>
    <row r="96" spans="1:13" ht="18.5" x14ac:dyDescent="0.45">
      <c r="A96" s="119">
        <v>2202</v>
      </c>
      <c r="B96" s="120"/>
      <c r="C96" s="121"/>
      <c r="D96" s="121"/>
      <c r="E96" s="120"/>
      <c r="F96" s="122" t="s">
        <v>27</v>
      </c>
      <c r="G96" s="123">
        <f>G97+G99+G101+G104+G106</f>
        <v>0</v>
      </c>
      <c r="H96" s="123">
        <f t="shared" ref="H96:L96" si="26">H97+H99+H101+H104+H106</f>
        <v>0</v>
      </c>
      <c r="I96" s="123">
        <f t="shared" si="26"/>
        <v>0</v>
      </c>
      <c r="J96" s="123">
        <f t="shared" si="26"/>
        <v>10000000</v>
      </c>
      <c r="K96" s="123">
        <f t="shared" si="26"/>
        <v>10000000</v>
      </c>
      <c r="L96" s="123">
        <f t="shared" si="26"/>
        <v>10000000</v>
      </c>
      <c r="M96" s="124">
        <f t="shared" si="22"/>
        <v>30000000</v>
      </c>
    </row>
    <row r="97" spans="1:13" ht="18.5" x14ac:dyDescent="0.45">
      <c r="A97" s="119">
        <v>220202</v>
      </c>
      <c r="B97" s="120"/>
      <c r="C97" s="121"/>
      <c r="D97" s="127"/>
      <c r="E97" s="120"/>
      <c r="F97" s="122" t="s">
        <v>31</v>
      </c>
      <c r="G97" s="123">
        <f>SUM(G98:G98)</f>
        <v>0</v>
      </c>
      <c r="H97" s="123">
        <f>SUM(H98:H98)</f>
        <v>0</v>
      </c>
      <c r="I97" s="123"/>
      <c r="J97" s="123">
        <v>500000</v>
      </c>
      <c r="K97" s="123">
        <v>500000</v>
      </c>
      <c r="L97" s="123">
        <v>500000</v>
      </c>
      <c r="M97" s="124">
        <f t="shared" si="22"/>
        <v>1500000</v>
      </c>
    </row>
    <row r="98" spans="1:13" ht="18.5" x14ac:dyDescent="0.45">
      <c r="A98" s="125">
        <v>22020201</v>
      </c>
      <c r="B98" s="126"/>
      <c r="C98" s="127"/>
      <c r="D98" s="130" t="s">
        <v>205</v>
      </c>
      <c r="E98" s="126"/>
      <c r="F98" s="128" t="s">
        <v>32</v>
      </c>
      <c r="G98" s="129"/>
      <c r="H98" s="129"/>
      <c r="I98" s="129"/>
      <c r="J98" s="129">
        <v>500000</v>
      </c>
      <c r="K98" s="129">
        <v>500000</v>
      </c>
      <c r="L98" s="129">
        <v>500000</v>
      </c>
      <c r="M98" s="124">
        <f t="shared" si="22"/>
        <v>1500000</v>
      </c>
    </row>
    <row r="99" spans="1:13" ht="18.5" x14ac:dyDescent="0.45">
      <c r="A99" s="119">
        <v>220203</v>
      </c>
      <c r="B99" s="120"/>
      <c r="C99" s="121"/>
      <c r="D99" s="130"/>
      <c r="E99" s="120"/>
      <c r="F99" s="122" t="s">
        <v>37</v>
      </c>
      <c r="G99" s="123">
        <f>SUM(G100:G100)</f>
        <v>0</v>
      </c>
      <c r="H99" s="123">
        <f>SUM(H100:H100)</f>
        <v>0</v>
      </c>
      <c r="I99" s="123"/>
      <c r="J99" s="123">
        <v>500000</v>
      </c>
      <c r="K99" s="123">
        <v>500000</v>
      </c>
      <c r="L99" s="123">
        <v>500000</v>
      </c>
      <c r="M99" s="124">
        <f t="shared" si="22"/>
        <v>1500000</v>
      </c>
    </row>
    <row r="100" spans="1:13" ht="37" x14ac:dyDescent="0.45">
      <c r="A100" s="125">
        <v>22020301</v>
      </c>
      <c r="B100" s="126"/>
      <c r="C100" s="127"/>
      <c r="D100" s="130" t="s">
        <v>205</v>
      </c>
      <c r="E100" s="126"/>
      <c r="F100" s="128" t="s">
        <v>38</v>
      </c>
      <c r="G100" s="129"/>
      <c r="H100" s="129"/>
      <c r="I100" s="129"/>
      <c r="J100" s="129">
        <v>500000</v>
      </c>
      <c r="K100" s="129">
        <v>500000</v>
      </c>
      <c r="L100" s="129">
        <v>500000</v>
      </c>
      <c r="M100" s="124">
        <f t="shared" si="22"/>
        <v>1500000</v>
      </c>
    </row>
    <row r="101" spans="1:13" ht="18.5" x14ac:dyDescent="0.45">
      <c r="A101" s="119">
        <v>220204</v>
      </c>
      <c r="B101" s="120"/>
      <c r="C101" s="121"/>
      <c r="D101" s="130"/>
      <c r="E101" s="120"/>
      <c r="F101" s="122" t="s">
        <v>42</v>
      </c>
      <c r="G101" s="123">
        <f>SUM(G102:G103)</f>
        <v>0</v>
      </c>
      <c r="H101" s="123">
        <f>SUM(H102:H103)</f>
        <v>0</v>
      </c>
      <c r="I101" s="123"/>
      <c r="J101" s="123">
        <f>SUM(J102:J103)</f>
        <v>4000000</v>
      </c>
      <c r="K101" s="123">
        <f>SUM(K102:K103)</f>
        <v>4000000</v>
      </c>
      <c r="L101" s="123">
        <f>SUM(L102:L103)</f>
        <v>4000000</v>
      </c>
      <c r="M101" s="124">
        <f t="shared" si="22"/>
        <v>12000000</v>
      </c>
    </row>
    <row r="102" spans="1:13" ht="18.5" x14ac:dyDescent="0.45">
      <c r="A102" s="125">
        <v>22020402</v>
      </c>
      <c r="B102" s="126"/>
      <c r="C102" s="127"/>
      <c r="D102" s="130" t="s">
        <v>205</v>
      </c>
      <c r="E102" s="126"/>
      <c r="F102" s="128" t="s">
        <v>44</v>
      </c>
      <c r="G102" s="129"/>
      <c r="H102" s="129"/>
      <c r="I102" s="129"/>
      <c r="J102" s="129">
        <v>2000000</v>
      </c>
      <c r="K102" s="129">
        <v>2000000</v>
      </c>
      <c r="L102" s="129">
        <v>2000000</v>
      </c>
      <c r="M102" s="124">
        <f t="shared" si="22"/>
        <v>6000000</v>
      </c>
    </row>
    <row r="103" spans="1:13" ht="18.5" x14ac:dyDescent="0.45">
      <c r="A103" s="125">
        <v>22020405</v>
      </c>
      <c r="B103" s="126"/>
      <c r="C103" s="127"/>
      <c r="D103" s="130" t="s">
        <v>205</v>
      </c>
      <c r="E103" s="126"/>
      <c r="F103" s="128" t="s">
        <v>47</v>
      </c>
      <c r="G103" s="129"/>
      <c r="H103" s="129"/>
      <c r="I103" s="129"/>
      <c r="J103" s="129">
        <v>2000000</v>
      </c>
      <c r="K103" s="129">
        <v>2000000</v>
      </c>
      <c r="L103" s="129">
        <v>2000000</v>
      </c>
      <c r="M103" s="124">
        <f t="shared" si="22"/>
        <v>6000000</v>
      </c>
    </row>
    <row r="104" spans="1:13" ht="18.5" x14ac:dyDescent="0.45">
      <c r="A104" s="119">
        <v>220205</v>
      </c>
      <c r="B104" s="120"/>
      <c r="C104" s="121"/>
      <c r="D104" s="130"/>
      <c r="E104" s="120"/>
      <c r="F104" s="122" t="s">
        <v>49</v>
      </c>
      <c r="G104" s="123">
        <f>G105</f>
        <v>0</v>
      </c>
      <c r="H104" s="123">
        <f t="shared" ref="H104:L104" si="27">H105</f>
        <v>0</v>
      </c>
      <c r="I104" s="123">
        <f t="shared" si="27"/>
        <v>0</v>
      </c>
      <c r="J104" s="123">
        <f t="shared" si="27"/>
        <v>4000000</v>
      </c>
      <c r="K104" s="123">
        <f t="shared" si="27"/>
        <v>4000000</v>
      </c>
      <c r="L104" s="123">
        <f t="shared" si="27"/>
        <v>4000000</v>
      </c>
      <c r="M104" s="124">
        <f t="shared" si="22"/>
        <v>12000000</v>
      </c>
    </row>
    <row r="105" spans="1:13" ht="18.5" x14ac:dyDescent="0.45">
      <c r="A105" s="125">
        <v>22020501</v>
      </c>
      <c r="B105" s="126"/>
      <c r="C105" s="127"/>
      <c r="D105" s="130" t="s">
        <v>205</v>
      </c>
      <c r="E105" s="126"/>
      <c r="F105" s="128" t="s">
        <v>50</v>
      </c>
      <c r="G105" s="129"/>
      <c r="H105" s="129"/>
      <c r="I105" s="129"/>
      <c r="J105" s="129">
        <v>4000000</v>
      </c>
      <c r="K105" s="129">
        <v>4000000</v>
      </c>
      <c r="L105" s="129">
        <v>4000000</v>
      </c>
      <c r="M105" s="124">
        <f t="shared" si="22"/>
        <v>12000000</v>
      </c>
    </row>
    <row r="106" spans="1:13" ht="18.5" x14ac:dyDescent="0.45">
      <c r="A106" s="119">
        <v>220206</v>
      </c>
      <c r="B106" s="120"/>
      <c r="C106" s="121"/>
      <c r="D106" s="130"/>
      <c r="E106" s="120"/>
      <c r="F106" s="122" t="s">
        <v>51</v>
      </c>
      <c r="G106" s="123">
        <f>SUM(G107:G107)</f>
        <v>0</v>
      </c>
      <c r="H106" s="123">
        <f>SUM(H107:H107)</f>
        <v>0</v>
      </c>
      <c r="I106" s="123"/>
      <c r="J106" s="123">
        <f>SUM(J107:J107)</f>
        <v>1000000</v>
      </c>
      <c r="K106" s="123">
        <f>SUM(K107:K107)</f>
        <v>1000000</v>
      </c>
      <c r="L106" s="123">
        <f>SUM(L107:L107)</f>
        <v>1000000</v>
      </c>
      <c r="M106" s="124">
        <f t="shared" si="22"/>
        <v>3000000</v>
      </c>
    </row>
    <row r="107" spans="1:13" ht="18.5" x14ac:dyDescent="0.45">
      <c r="A107" s="125">
        <v>22020605</v>
      </c>
      <c r="B107" s="126"/>
      <c r="C107" s="127"/>
      <c r="D107" s="130" t="s">
        <v>205</v>
      </c>
      <c r="E107" s="126"/>
      <c r="F107" s="128" t="s">
        <v>53</v>
      </c>
      <c r="G107" s="129"/>
      <c r="H107" s="129"/>
      <c r="I107" s="129"/>
      <c r="J107" s="129">
        <v>1000000</v>
      </c>
      <c r="K107" s="129">
        <v>1000000</v>
      </c>
      <c r="L107" s="129">
        <v>1000000</v>
      </c>
      <c r="M107" s="124">
        <f t="shared" si="22"/>
        <v>3000000</v>
      </c>
    </row>
    <row r="108" spans="1:13" ht="18.5" x14ac:dyDescent="0.45">
      <c r="A108" s="125"/>
      <c r="B108" s="126"/>
      <c r="C108" s="127"/>
      <c r="D108" s="130"/>
      <c r="E108" s="126"/>
      <c r="F108" s="128"/>
      <c r="G108" s="129"/>
      <c r="H108" s="129"/>
      <c r="I108" s="129"/>
      <c r="J108" s="129"/>
      <c r="K108" s="129"/>
      <c r="L108" s="129"/>
      <c r="M108" s="124"/>
    </row>
    <row r="109" spans="1:13" ht="18.5" x14ac:dyDescent="0.45">
      <c r="A109" s="126"/>
      <c r="B109" s="126"/>
      <c r="C109" s="127"/>
      <c r="D109" s="127"/>
      <c r="E109" s="126"/>
      <c r="F109" s="131" t="s">
        <v>85</v>
      </c>
      <c r="G109" s="129"/>
      <c r="H109" s="129"/>
      <c r="I109" s="129"/>
      <c r="J109" s="129"/>
      <c r="K109" s="129"/>
      <c r="L109" s="129"/>
      <c r="M109" s="124"/>
    </row>
    <row r="110" spans="1:13" ht="18.5" x14ac:dyDescent="0.45">
      <c r="A110" s="126"/>
      <c r="B110" s="126"/>
      <c r="C110" s="127"/>
      <c r="D110" s="127"/>
      <c r="E110" s="126"/>
      <c r="F110" s="122" t="s">
        <v>206</v>
      </c>
      <c r="G110" s="129"/>
      <c r="H110" s="129"/>
      <c r="I110" s="129"/>
      <c r="J110" s="123">
        <f>J88</f>
        <v>65892081.249999963</v>
      </c>
      <c r="K110" s="123">
        <f t="shared" ref="K110:M110" si="28">K88</f>
        <v>65892081.249999963</v>
      </c>
      <c r="L110" s="123">
        <f t="shared" si="28"/>
        <v>65892081.249999963</v>
      </c>
      <c r="M110" s="123">
        <f t="shared" si="28"/>
        <v>197676243.74999988</v>
      </c>
    </row>
    <row r="111" spans="1:13" ht="18.5" x14ac:dyDescent="0.45">
      <c r="A111" s="126"/>
      <c r="B111" s="126"/>
      <c r="C111" s="127"/>
      <c r="D111" s="127"/>
      <c r="E111" s="126"/>
      <c r="F111" s="122" t="s">
        <v>207</v>
      </c>
      <c r="G111" s="129"/>
      <c r="H111" s="129"/>
      <c r="I111" s="129"/>
      <c r="J111" s="123">
        <f>J95</f>
        <v>10000000</v>
      </c>
      <c r="K111" s="123">
        <f t="shared" ref="K111:M111" si="29">K95</f>
        <v>10000000</v>
      </c>
      <c r="L111" s="123">
        <f t="shared" si="29"/>
        <v>10000000</v>
      </c>
      <c r="M111" s="123">
        <f t="shared" si="29"/>
        <v>30000000</v>
      </c>
    </row>
    <row r="112" spans="1:13" ht="18.5" x14ac:dyDescent="0.45">
      <c r="A112" s="132"/>
      <c r="B112" s="132"/>
      <c r="C112" s="132"/>
      <c r="D112" s="132"/>
      <c r="E112" s="132"/>
      <c r="F112" s="133" t="s">
        <v>88</v>
      </c>
      <c r="G112" s="134"/>
      <c r="H112" s="135"/>
      <c r="I112" s="135"/>
      <c r="J112" s="136">
        <f>J110+J111</f>
        <v>75892081.24999997</v>
      </c>
      <c r="K112" s="136">
        <f t="shared" ref="K112:M112" si="30">K110+K111</f>
        <v>75892081.24999997</v>
      </c>
      <c r="L112" s="136">
        <f t="shared" si="30"/>
        <v>75892081.24999997</v>
      </c>
      <c r="M112" s="136">
        <f t="shared" si="30"/>
        <v>227676243.74999988</v>
      </c>
    </row>
    <row r="115" spans="1:13" ht="18.5" x14ac:dyDescent="0.45">
      <c r="A115" s="948" t="s">
        <v>0</v>
      </c>
      <c r="B115" s="948"/>
      <c r="C115" s="948"/>
      <c r="D115" s="948"/>
      <c r="E115" s="948"/>
      <c r="F115" s="948"/>
      <c r="G115" s="948"/>
      <c r="H115" s="948"/>
      <c r="I115" s="948"/>
      <c r="J115" s="948"/>
      <c r="K115" s="948"/>
      <c r="L115" s="948"/>
      <c r="M115" s="948"/>
    </row>
    <row r="116" spans="1:13" ht="18.5" x14ac:dyDescent="0.45">
      <c r="A116" s="930" t="s">
        <v>623</v>
      </c>
      <c r="B116" s="930"/>
      <c r="C116" s="930"/>
      <c r="D116" s="930"/>
      <c r="E116" s="930"/>
      <c r="F116" s="930"/>
      <c r="G116" s="930"/>
      <c r="H116" s="930"/>
      <c r="I116" s="930"/>
      <c r="J116" s="930"/>
      <c r="K116" s="930"/>
      <c r="L116" s="930"/>
      <c r="M116" s="930"/>
    </row>
    <row r="117" spans="1:13" ht="74" x14ac:dyDescent="0.45">
      <c r="A117" s="116" t="s">
        <v>1</v>
      </c>
      <c r="B117" s="116" t="s">
        <v>2</v>
      </c>
      <c r="C117" s="116" t="s">
        <v>3</v>
      </c>
      <c r="D117" s="116" t="s">
        <v>4</v>
      </c>
      <c r="E117" s="116" t="s">
        <v>5</v>
      </c>
      <c r="F117" s="153" t="s">
        <v>6</v>
      </c>
      <c r="G117" s="116" t="s">
        <v>7</v>
      </c>
      <c r="H117" s="116" t="s">
        <v>8</v>
      </c>
      <c r="I117" s="116"/>
      <c r="J117" s="116" t="s">
        <v>9</v>
      </c>
      <c r="K117" s="116" t="s">
        <v>10</v>
      </c>
      <c r="L117" s="116" t="s">
        <v>11</v>
      </c>
      <c r="M117" s="116" t="s">
        <v>12</v>
      </c>
    </row>
    <row r="118" spans="1:13" ht="18.5" x14ac:dyDescent="0.45">
      <c r="A118" s="116"/>
      <c r="B118" s="116"/>
      <c r="C118" s="116"/>
      <c r="D118" s="116"/>
      <c r="E118" s="116"/>
      <c r="F118" s="154" t="s">
        <v>217</v>
      </c>
      <c r="G118" s="155">
        <f t="shared" ref="G118:M118" si="31">G119+G156</f>
        <v>4400000000</v>
      </c>
      <c r="H118" s="155">
        <f t="shared" si="31"/>
        <v>23333000</v>
      </c>
      <c r="I118" s="155">
        <f t="shared" si="31"/>
        <v>0</v>
      </c>
      <c r="J118" s="155">
        <f t="shared" si="31"/>
        <v>4400000000</v>
      </c>
      <c r="K118" s="155">
        <f t="shared" si="31"/>
        <v>4400000000</v>
      </c>
      <c r="L118" s="155">
        <f t="shared" si="31"/>
        <v>4400000000</v>
      </c>
      <c r="M118" s="155">
        <f t="shared" si="31"/>
        <v>13200000000</v>
      </c>
    </row>
    <row r="119" spans="1:13" ht="18.5" x14ac:dyDescent="0.45">
      <c r="A119" s="116"/>
      <c r="B119" s="116"/>
      <c r="C119" s="116"/>
      <c r="D119" s="116"/>
      <c r="E119" s="116"/>
      <c r="F119" s="154" t="s">
        <v>218</v>
      </c>
      <c r="G119" s="156">
        <f>G120</f>
        <v>100000000</v>
      </c>
      <c r="H119" s="156">
        <f t="shared" ref="H119:M119" si="32">H120</f>
        <v>10150000</v>
      </c>
      <c r="I119" s="156">
        <f t="shared" si="32"/>
        <v>0</v>
      </c>
      <c r="J119" s="156">
        <f t="shared" si="32"/>
        <v>100000000</v>
      </c>
      <c r="K119" s="156">
        <f t="shared" si="32"/>
        <v>100000000</v>
      </c>
      <c r="L119" s="156">
        <f t="shared" si="32"/>
        <v>100000000</v>
      </c>
      <c r="M119" s="156">
        <f t="shared" si="32"/>
        <v>300000000</v>
      </c>
    </row>
    <row r="120" spans="1:13" ht="18.5" x14ac:dyDescent="0.45">
      <c r="A120" s="119">
        <v>2202</v>
      </c>
      <c r="B120" s="120"/>
      <c r="C120" s="121"/>
      <c r="D120" s="121"/>
      <c r="E120" s="120"/>
      <c r="F120" s="157" t="s">
        <v>27</v>
      </c>
      <c r="G120" s="123">
        <f>G121+G126+G131+G136+G143+G146+G149</f>
        <v>100000000</v>
      </c>
      <c r="H120" s="123">
        <f>H121+H126+H131+H136+H143+H146+H149</f>
        <v>10150000</v>
      </c>
      <c r="I120" s="123"/>
      <c r="J120" s="123">
        <f>J121+J126+J131+J136+J143+J146+J149</f>
        <v>100000000</v>
      </c>
      <c r="K120" s="123">
        <f>K121+K126+K131+K136+K143+K146+K149</f>
        <v>100000000</v>
      </c>
      <c r="L120" s="123">
        <f>L121+L126+L131+L136+L143+L146+L149</f>
        <v>100000000</v>
      </c>
      <c r="M120" s="124">
        <f t="shared" ref="M120:M154" si="33">J120+K120+L120</f>
        <v>300000000</v>
      </c>
    </row>
    <row r="121" spans="1:13" ht="18.5" x14ac:dyDescent="0.45">
      <c r="A121" s="119">
        <v>220201</v>
      </c>
      <c r="B121" s="120"/>
      <c r="C121" s="121"/>
      <c r="D121" s="121"/>
      <c r="E121" s="120"/>
      <c r="F121" s="157" t="s">
        <v>28</v>
      </c>
      <c r="G121" s="123">
        <f t="shared" ref="G121:L121" si="34">SUM(G122:G125)</f>
        <v>48000000</v>
      </c>
      <c r="H121" s="123">
        <f t="shared" si="34"/>
        <v>3000000</v>
      </c>
      <c r="I121" s="123"/>
      <c r="J121" s="123">
        <f t="shared" si="34"/>
        <v>48000000</v>
      </c>
      <c r="K121" s="123">
        <f t="shared" si="34"/>
        <v>48000000</v>
      </c>
      <c r="L121" s="123">
        <f t="shared" si="34"/>
        <v>48000000</v>
      </c>
      <c r="M121" s="124">
        <f t="shared" si="33"/>
        <v>144000000</v>
      </c>
    </row>
    <row r="122" spans="1:13" ht="18.5" x14ac:dyDescent="0.45">
      <c r="A122" s="125">
        <v>22020101</v>
      </c>
      <c r="B122" s="126">
        <v>70421</v>
      </c>
      <c r="C122" s="127"/>
      <c r="D122" s="127" t="s">
        <v>205</v>
      </c>
      <c r="E122" s="126">
        <v>50610801</v>
      </c>
      <c r="F122" s="158" t="s">
        <v>29</v>
      </c>
      <c r="G122" s="129">
        <v>20000000</v>
      </c>
      <c r="H122" s="129">
        <v>1500000</v>
      </c>
      <c r="I122" s="129"/>
      <c r="J122" s="129">
        <v>20000000</v>
      </c>
      <c r="K122" s="129">
        <v>20000000</v>
      </c>
      <c r="L122" s="129">
        <v>20000000</v>
      </c>
      <c r="M122" s="124">
        <f t="shared" si="33"/>
        <v>60000000</v>
      </c>
    </row>
    <row r="123" spans="1:13" ht="18.5" x14ac:dyDescent="0.45">
      <c r="A123" s="125">
        <v>22020102</v>
      </c>
      <c r="B123" s="126">
        <v>70421</v>
      </c>
      <c r="C123" s="127"/>
      <c r="D123" s="127" t="s">
        <v>205</v>
      </c>
      <c r="E123" s="126">
        <v>50610801</v>
      </c>
      <c r="F123" s="158" t="s">
        <v>30</v>
      </c>
      <c r="G123" s="129">
        <v>10000000</v>
      </c>
      <c r="H123" s="129">
        <v>500000</v>
      </c>
      <c r="I123" s="129"/>
      <c r="J123" s="129">
        <v>10000000</v>
      </c>
      <c r="K123" s="129">
        <v>10000000</v>
      </c>
      <c r="L123" s="129">
        <v>10000000</v>
      </c>
      <c r="M123" s="124">
        <f t="shared" si="33"/>
        <v>30000000</v>
      </c>
    </row>
    <row r="124" spans="1:13" ht="37" x14ac:dyDescent="0.45">
      <c r="A124" s="125">
        <v>22020103</v>
      </c>
      <c r="B124" s="126">
        <v>70421</v>
      </c>
      <c r="C124" s="127"/>
      <c r="D124" s="127" t="s">
        <v>205</v>
      </c>
      <c r="E124" s="126">
        <v>50610801</v>
      </c>
      <c r="F124" s="128" t="s">
        <v>219</v>
      </c>
      <c r="G124" s="129">
        <v>10000000</v>
      </c>
      <c r="H124" s="129">
        <v>1000000</v>
      </c>
      <c r="I124" s="129"/>
      <c r="J124" s="129">
        <v>10000000</v>
      </c>
      <c r="K124" s="129">
        <v>10000000</v>
      </c>
      <c r="L124" s="129">
        <v>10000000</v>
      </c>
      <c r="M124" s="124">
        <f t="shared" si="33"/>
        <v>30000000</v>
      </c>
    </row>
    <row r="125" spans="1:13" ht="37" x14ac:dyDescent="0.45">
      <c r="A125" s="125">
        <v>22020104</v>
      </c>
      <c r="B125" s="126">
        <v>70421</v>
      </c>
      <c r="C125" s="127"/>
      <c r="D125" s="127" t="s">
        <v>205</v>
      </c>
      <c r="E125" s="126">
        <v>50610801</v>
      </c>
      <c r="F125" s="158" t="s">
        <v>220</v>
      </c>
      <c r="G125" s="129">
        <v>8000000</v>
      </c>
      <c r="H125" s="129">
        <v>0</v>
      </c>
      <c r="I125" s="129"/>
      <c r="J125" s="129">
        <v>8000000</v>
      </c>
      <c r="K125" s="129">
        <v>8000000</v>
      </c>
      <c r="L125" s="129">
        <v>8000000</v>
      </c>
      <c r="M125" s="124">
        <f t="shared" si="33"/>
        <v>24000000</v>
      </c>
    </row>
    <row r="126" spans="1:13" ht="18.5" x14ac:dyDescent="0.45">
      <c r="A126" s="119">
        <v>220202</v>
      </c>
      <c r="B126" s="120"/>
      <c r="C126" s="121"/>
      <c r="D126" s="121"/>
      <c r="E126" s="120"/>
      <c r="F126" s="157" t="s">
        <v>31</v>
      </c>
      <c r="G126" s="123">
        <f>SUM(G127:G130)</f>
        <v>4000000</v>
      </c>
      <c r="H126" s="123">
        <f>SUM(H127:H130)</f>
        <v>600000</v>
      </c>
      <c r="I126" s="123"/>
      <c r="J126" s="123">
        <f>SUM(J127:J130)</f>
        <v>4000000</v>
      </c>
      <c r="K126" s="123">
        <f>SUM(K127:K130)</f>
        <v>4000000</v>
      </c>
      <c r="L126" s="123">
        <f>SUM(L127:L130)</f>
        <v>4000000</v>
      </c>
      <c r="M126" s="124">
        <f t="shared" si="33"/>
        <v>12000000</v>
      </c>
    </row>
    <row r="127" spans="1:13" ht="18.5" x14ac:dyDescent="0.45">
      <c r="A127" s="125">
        <v>22020201</v>
      </c>
      <c r="B127" s="126">
        <v>70421</v>
      </c>
      <c r="C127" s="127"/>
      <c r="D127" s="127" t="s">
        <v>205</v>
      </c>
      <c r="E127" s="126">
        <v>50610801</v>
      </c>
      <c r="F127" s="158" t="s">
        <v>32</v>
      </c>
      <c r="G127" s="129">
        <v>1000000</v>
      </c>
      <c r="H127" s="129">
        <v>0</v>
      </c>
      <c r="I127" s="129"/>
      <c r="J127" s="129">
        <v>1000000</v>
      </c>
      <c r="K127" s="129">
        <v>1000000</v>
      </c>
      <c r="L127" s="129">
        <v>1000000</v>
      </c>
      <c r="M127" s="124">
        <f t="shared" si="33"/>
        <v>3000000</v>
      </c>
    </row>
    <row r="128" spans="1:13" ht="18.5" x14ac:dyDescent="0.45">
      <c r="A128" s="125">
        <v>22020202</v>
      </c>
      <c r="B128" s="126">
        <v>70421</v>
      </c>
      <c r="C128" s="127"/>
      <c r="D128" s="127" t="s">
        <v>205</v>
      </c>
      <c r="E128" s="126">
        <v>50610801</v>
      </c>
      <c r="F128" s="158" t="s">
        <v>33</v>
      </c>
      <c r="G128" s="129">
        <v>1000000</v>
      </c>
      <c r="H128" s="129">
        <v>400000</v>
      </c>
      <c r="I128" s="129"/>
      <c r="J128" s="129">
        <v>1000000</v>
      </c>
      <c r="K128" s="129">
        <v>1000000</v>
      </c>
      <c r="L128" s="129">
        <v>1000000</v>
      </c>
      <c r="M128" s="124">
        <f>J128+K128+L128</f>
        <v>3000000</v>
      </c>
    </row>
    <row r="129" spans="1:13" ht="18.5" x14ac:dyDescent="0.45">
      <c r="A129" s="125">
        <v>22020203</v>
      </c>
      <c r="B129" s="126">
        <v>70421</v>
      </c>
      <c r="C129" s="127"/>
      <c r="D129" s="127" t="s">
        <v>205</v>
      </c>
      <c r="E129" s="126">
        <v>50610801</v>
      </c>
      <c r="F129" s="158" t="s">
        <v>34</v>
      </c>
      <c r="G129" s="129">
        <v>1000000</v>
      </c>
      <c r="H129" s="129">
        <v>200000</v>
      </c>
      <c r="I129" s="129"/>
      <c r="J129" s="129">
        <v>1000000</v>
      </c>
      <c r="K129" s="129">
        <v>1000000</v>
      </c>
      <c r="L129" s="129">
        <v>1000000</v>
      </c>
      <c r="M129" s="124">
        <f t="shared" si="33"/>
        <v>3000000</v>
      </c>
    </row>
    <row r="130" spans="1:13" ht="18.5" x14ac:dyDescent="0.45">
      <c r="A130" s="125">
        <v>22020206</v>
      </c>
      <c r="B130" s="126">
        <v>70421</v>
      </c>
      <c r="C130" s="127"/>
      <c r="D130" s="127" t="s">
        <v>205</v>
      </c>
      <c r="E130" s="126">
        <v>50610801</v>
      </c>
      <c r="F130" s="158" t="s">
        <v>36</v>
      </c>
      <c r="G130" s="129">
        <v>1000000</v>
      </c>
      <c r="H130" s="129">
        <v>0</v>
      </c>
      <c r="I130" s="129"/>
      <c r="J130" s="129">
        <v>1000000</v>
      </c>
      <c r="K130" s="129">
        <v>1000000</v>
      </c>
      <c r="L130" s="129">
        <v>1000000</v>
      </c>
      <c r="M130" s="124">
        <f>J130+K130+L130</f>
        <v>3000000</v>
      </c>
    </row>
    <row r="131" spans="1:13" ht="18.5" x14ac:dyDescent="0.45">
      <c r="A131" s="119">
        <v>220203</v>
      </c>
      <c r="B131" s="120"/>
      <c r="C131" s="121"/>
      <c r="D131" s="121"/>
      <c r="E131" s="120"/>
      <c r="F131" s="157" t="s">
        <v>37</v>
      </c>
      <c r="G131" s="123">
        <f>SUM(G132:G135)</f>
        <v>4500000</v>
      </c>
      <c r="H131" s="123">
        <f>SUM(H132:H135)</f>
        <v>150000</v>
      </c>
      <c r="I131" s="123"/>
      <c r="J131" s="123">
        <f>SUM(J132:J135)</f>
        <v>4500000</v>
      </c>
      <c r="K131" s="123">
        <f>SUM(K132:K135)</f>
        <v>4500000</v>
      </c>
      <c r="L131" s="123">
        <f>SUM(L132:L135)</f>
        <v>4500000</v>
      </c>
      <c r="M131" s="124">
        <f t="shared" si="33"/>
        <v>13500000</v>
      </c>
    </row>
    <row r="132" spans="1:13" ht="37" x14ac:dyDescent="0.45">
      <c r="A132" s="125">
        <v>22020301</v>
      </c>
      <c r="B132" s="126">
        <v>70421</v>
      </c>
      <c r="C132" s="127"/>
      <c r="D132" s="127" t="s">
        <v>205</v>
      </c>
      <c r="E132" s="126">
        <v>50610801</v>
      </c>
      <c r="F132" s="158" t="s">
        <v>38</v>
      </c>
      <c r="G132" s="129">
        <v>2000000</v>
      </c>
      <c r="H132" s="129">
        <v>150000</v>
      </c>
      <c r="I132" s="129"/>
      <c r="J132" s="129">
        <v>2000000</v>
      </c>
      <c r="K132" s="129">
        <v>2000000</v>
      </c>
      <c r="L132" s="129">
        <v>2000000</v>
      </c>
      <c r="M132" s="124">
        <f t="shared" si="33"/>
        <v>6000000</v>
      </c>
    </row>
    <row r="133" spans="1:13" ht="18.5" x14ac:dyDescent="0.45">
      <c r="A133" s="125">
        <v>22020302</v>
      </c>
      <c r="B133" s="126">
        <v>70421</v>
      </c>
      <c r="C133" s="127"/>
      <c r="D133" s="127" t="s">
        <v>205</v>
      </c>
      <c r="E133" s="126">
        <v>50610801</v>
      </c>
      <c r="F133" s="158" t="s">
        <v>39</v>
      </c>
      <c r="G133" s="129">
        <v>1000000</v>
      </c>
      <c r="H133" s="129">
        <v>0</v>
      </c>
      <c r="I133" s="129"/>
      <c r="J133" s="129">
        <v>1000000</v>
      </c>
      <c r="K133" s="129">
        <v>1000000</v>
      </c>
      <c r="L133" s="129">
        <v>1000000</v>
      </c>
      <c r="M133" s="124">
        <f t="shared" si="33"/>
        <v>3000000</v>
      </c>
    </row>
    <row r="134" spans="1:13" ht="18.5" x14ac:dyDescent="0.45">
      <c r="A134" s="125">
        <v>22020303</v>
      </c>
      <c r="B134" s="126">
        <v>70421</v>
      </c>
      <c r="C134" s="127"/>
      <c r="D134" s="127" t="s">
        <v>205</v>
      </c>
      <c r="E134" s="126">
        <v>50610801</v>
      </c>
      <c r="F134" s="158" t="s">
        <v>40</v>
      </c>
      <c r="G134" s="129">
        <v>1000000</v>
      </c>
      <c r="H134" s="129">
        <v>0</v>
      </c>
      <c r="I134" s="129"/>
      <c r="J134" s="129">
        <v>1000000</v>
      </c>
      <c r="K134" s="129">
        <v>1000000</v>
      </c>
      <c r="L134" s="129">
        <v>1000000</v>
      </c>
      <c r="M134" s="124">
        <f t="shared" si="33"/>
        <v>3000000</v>
      </c>
    </row>
    <row r="135" spans="1:13" ht="18.5" x14ac:dyDescent="0.45">
      <c r="A135" s="125">
        <v>22020309</v>
      </c>
      <c r="B135" s="126">
        <v>70421</v>
      </c>
      <c r="C135" s="127"/>
      <c r="D135" s="127" t="s">
        <v>205</v>
      </c>
      <c r="E135" s="126">
        <v>50610801</v>
      </c>
      <c r="F135" s="158" t="s">
        <v>221</v>
      </c>
      <c r="G135" s="129">
        <v>500000</v>
      </c>
      <c r="H135" s="129">
        <v>0</v>
      </c>
      <c r="I135" s="129"/>
      <c r="J135" s="129">
        <v>500000</v>
      </c>
      <c r="K135" s="129">
        <v>500000</v>
      </c>
      <c r="L135" s="129">
        <v>500000</v>
      </c>
      <c r="M135" s="124">
        <f t="shared" si="33"/>
        <v>1500000</v>
      </c>
    </row>
    <row r="136" spans="1:13" ht="18.5" x14ac:dyDescent="0.45">
      <c r="A136" s="119">
        <v>220204</v>
      </c>
      <c r="B136" s="120"/>
      <c r="C136" s="121"/>
      <c r="D136" s="121"/>
      <c r="E136" s="120"/>
      <c r="F136" s="157" t="s">
        <v>42</v>
      </c>
      <c r="G136" s="123">
        <f>SUM(G137:G142)</f>
        <v>21000000</v>
      </c>
      <c r="H136" s="123">
        <f>SUM(H137:H142)</f>
        <v>2000000</v>
      </c>
      <c r="I136" s="123"/>
      <c r="J136" s="123">
        <f>SUM(J137:J142)</f>
        <v>21000000</v>
      </c>
      <c r="K136" s="123">
        <f>SUM(K137:K142)</f>
        <v>21000000</v>
      </c>
      <c r="L136" s="123">
        <f>SUM(L137:L142)</f>
        <v>21000000</v>
      </c>
      <c r="M136" s="124">
        <f t="shared" si="33"/>
        <v>63000000</v>
      </c>
    </row>
    <row r="137" spans="1:13" ht="37" x14ac:dyDescent="0.45">
      <c r="A137" s="125">
        <v>22020401</v>
      </c>
      <c r="B137" s="126">
        <v>70421</v>
      </c>
      <c r="C137" s="127"/>
      <c r="D137" s="127" t="s">
        <v>205</v>
      </c>
      <c r="E137" s="126">
        <v>50610801</v>
      </c>
      <c r="F137" s="158" t="s">
        <v>43</v>
      </c>
      <c r="G137" s="129">
        <v>10000000</v>
      </c>
      <c r="H137" s="129">
        <v>2000000</v>
      </c>
      <c r="I137" s="129"/>
      <c r="J137" s="129">
        <v>10000000</v>
      </c>
      <c r="K137" s="129">
        <v>10000000</v>
      </c>
      <c r="L137" s="129">
        <v>10000000</v>
      </c>
      <c r="M137" s="124">
        <f t="shared" si="33"/>
        <v>30000000</v>
      </c>
    </row>
    <row r="138" spans="1:13" ht="18.5" x14ac:dyDescent="0.45">
      <c r="A138" s="125">
        <v>22020402</v>
      </c>
      <c r="B138" s="126">
        <v>70421</v>
      </c>
      <c r="C138" s="127"/>
      <c r="D138" s="127" t="s">
        <v>205</v>
      </c>
      <c r="E138" s="126">
        <v>50610801</v>
      </c>
      <c r="F138" s="158" t="s">
        <v>44</v>
      </c>
      <c r="G138" s="129">
        <v>5000000</v>
      </c>
      <c r="H138" s="129">
        <v>0</v>
      </c>
      <c r="I138" s="129"/>
      <c r="J138" s="129">
        <v>5000000</v>
      </c>
      <c r="K138" s="129">
        <v>5000000</v>
      </c>
      <c r="L138" s="129">
        <v>5000000</v>
      </c>
      <c r="M138" s="124">
        <f t="shared" si="33"/>
        <v>15000000</v>
      </c>
    </row>
    <row r="139" spans="1:13" ht="37" x14ac:dyDescent="0.45">
      <c r="A139" s="125">
        <v>22020403</v>
      </c>
      <c r="B139" s="126">
        <v>70421</v>
      </c>
      <c r="C139" s="127"/>
      <c r="D139" s="127" t="s">
        <v>205</v>
      </c>
      <c r="E139" s="126">
        <v>50610801</v>
      </c>
      <c r="F139" s="158" t="s">
        <v>45</v>
      </c>
      <c r="G139" s="129">
        <v>2000000</v>
      </c>
      <c r="H139" s="129">
        <v>0</v>
      </c>
      <c r="I139" s="129"/>
      <c r="J139" s="129">
        <v>2000000</v>
      </c>
      <c r="K139" s="129">
        <v>2000000</v>
      </c>
      <c r="L139" s="129">
        <v>2000000</v>
      </c>
      <c r="M139" s="124">
        <f t="shared" si="33"/>
        <v>6000000</v>
      </c>
    </row>
    <row r="140" spans="1:13" ht="37" x14ac:dyDescent="0.45">
      <c r="A140" s="125">
        <v>22020404</v>
      </c>
      <c r="B140" s="126">
        <v>70421</v>
      </c>
      <c r="C140" s="127"/>
      <c r="D140" s="127" t="s">
        <v>205</v>
      </c>
      <c r="E140" s="126">
        <v>50610801</v>
      </c>
      <c r="F140" s="158" t="s">
        <v>46</v>
      </c>
      <c r="G140" s="129">
        <v>1000000</v>
      </c>
      <c r="H140" s="129">
        <v>0</v>
      </c>
      <c r="I140" s="129"/>
      <c r="J140" s="129">
        <v>1000000</v>
      </c>
      <c r="K140" s="129">
        <v>1000000</v>
      </c>
      <c r="L140" s="129">
        <v>1000000</v>
      </c>
      <c r="M140" s="124">
        <f t="shared" si="33"/>
        <v>3000000</v>
      </c>
    </row>
    <row r="141" spans="1:13" ht="18.5" x14ac:dyDescent="0.45">
      <c r="A141" s="125">
        <v>22020405</v>
      </c>
      <c r="B141" s="126">
        <v>70421</v>
      </c>
      <c r="C141" s="127"/>
      <c r="D141" s="127" t="s">
        <v>205</v>
      </c>
      <c r="E141" s="126">
        <v>50610801</v>
      </c>
      <c r="F141" s="158" t="s">
        <v>47</v>
      </c>
      <c r="G141" s="129">
        <v>1000000</v>
      </c>
      <c r="H141" s="129">
        <v>0</v>
      </c>
      <c r="I141" s="129"/>
      <c r="J141" s="129">
        <v>1000000</v>
      </c>
      <c r="K141" s="129">
        <v>1000000</v>
      </c>
      <c r="L141" s="129">
        <v>1000000</v>
      </c>
      <c r="M141" s="124">
        <f t="shared" si="33"/>
        <v>3000000</v>
      </c>
    </row>
    <row r="142" spans="1:13" ht="18.5" x14ac:dyDescent="0.45">
      <c r="A142" s="125">
        <v>22020406</v>
      </c>
      <c r="B142" s="126">
        <v>70421</v>
      </c>
      <c r="C142" s="127"/>
      <c r="D142" s="127" t="s">
        <v>205</v>
      </c>
      <c r="E142" s="126">
        <v>50610801</v>
      </c>
      <c r="F142" s="158" t="s">
        <v>48</v>
      </c>
      <c r="G142" s="129">
        <v>2000000</v>
      </c>
      <c r="H142" s="129">
        <v>0</v>
      </c>
      <c r="I142" s="129"/>
      <c r="J142" s="129">
        <v>2000000</v>
      </c>
      <c r="K142" s="129">
        <v>2000000</v>
      </c>
      <c r="L142" s="129">
        <v>2000000</v>
      </c>
      <c r="M142" s="124">
        <f t="shared" si="33"/>
        <v>6000000</v>
      </c>
    </row>
    <row r="143" spans="1:13" ht="18.5" x14ac:dyDescent="0.45">
      <c r="A143" s="119">
        <v>220205</v>
      </c>
      <c r="B143" s="120"/>
      <c r="C143" s="121"/>
      <c r="D143" s="121"/>
      <c r="E143" s="120"/>
      <c r="F143" s="157" t="s">
        <v>49</v>
      </c>
      <c r="G143" s="123">
        <f t="shared" ref="G143:L143" si="35">G144+G145</f>
        <v>16000000</v>
      </c>
      <c r="H143" s="123">
        <f t="shared" si="35"/>
        <v>3000000</v>
      </c>
      <c r="I143" s="123"/>
      <c r="J143" s="123">
        <f t="shared" si="35"/>
        <v>16000000</v>
      </c>
      <c r="K143" s="123">
        <f t="shared" si="35"/>
        <v>16000000</v>
      </c>
      <c r="L143" s="123">
        <f t="shared" si="35"/>
        <v>16000000</v>
      </c>
      <c r="M143" s="124">
        <f t="shared" si="33"/>
        <v>48000000</v>
      </c>
    </row>
    <row r="144" spans="1:13" ht="18.5" x14ac:dyDescent="0.45">
      <c r="A144" s="125">
        <v>22020501</v>
      </c>
      <c r="B144" s="126">
        <v>70421</v>
      </c>
      <c r="C144" s="127"/>
      <c r="D144" s="127" t="s">
        <v>205</v>
      </c>
      <c r="E144" s="126">
        <v>50610801</v>
      </c>
      <c r="F144" s="158" t="s">
        <v>50</v>
      </c>
      <c r="G144" s="129">
        <v>11000000</v>
      </c>
      <c r="H144" s="129">
        <v>3000000</v>
      </c>
      <c r="I144" s="129"/>
      <c r="J144" s="129">
        <v>11000000</v>
      </c>
      <c r="K144" s="129">
        <v>11000000</v>
      </c>
      <c r="L144" s="129">
        <v>11000000</v>
      </c>
      <c r="M144" s="124">
        <f t="shared" si="33"/>
        <v>33000000</v>
      </c>
    </row>
    <row r="145" spans="1:13" ht="18.5" x14ac:dyDescent="0.45">
      <c r="A145" s="125">
        <v>22020502</v>
      </c>
      <c r="B145" s="126">
        <v>70421</v>
      </c>
      <c r="C145" s="127"/>
      <c r="D145" s="127" t="s">
        <v>205</v>
      </c>
      <c r="E145" s="126">
        <v>50610801</v>
      </c>
      <c r="F145" s="158" t="s">
        <v>222</v>
      </c>
      <c r="G145" s="129">
        <v>5000000</v>
      </c>
      <c r="H145" s="129">
        <v>0</v>
      </c>
      <c r="I145" s="129"/>
      <c r="J145" s="129">
        <v>5000000</v>
      </c>
      <c r="K145" s="129">
        <v>5000000</v>
      </c>
      <c r="L145" s="129">
        <v>5000000</v>
      </c>
      <c r="M145" s="124">
        <f t="shared" si="33"/>
        <v>15000000</v>
      </c>
    </row>
    <row r="146" spans="1:13" ht="18.5" x14ac:dyDescent="0.45">
      <c r="A146" s="119">
        <v>220206</v>
      </c>
      <c r="B146" s="120"/>
      <c r="C146" s="121"/>
      <c r="D146" s="121"/>
      <c r="E146" s="120"/>
      <c r="F146" s="157" t="s">
        <v>51</v>
      </c>
      <c r="G146" s="123">
        <f>SUM(G147:G148)</f>
        <v>2000000</v>
      </c>
      <c r="H146" s="123">
        <f>SUM(H147:H148)</f>
        <v>1100000</v>
      </c>
      <c r="I146" s="123"/>
      <c r="J146" s="123">
        <f>SUM(J147:J148)</f>
        <v>2000000</v>
      </c>
      <c r="K146" s="123">
        <f t="shared" ref="K146:L146" si="36">SUM(K147:K148)</f>
        <v>2000000</v>
      </c>
      <c r="L146" s="123">
        <f t="shared" si="36"/>
        <v>2000000</v>
      </c>
      <c r="M146" s="124">
        <f t="shared" si="33"/>
        <v>6000000</v>
      </c>
    </row>
    <row r="147" spans="1:13" ht="18.5" x14ac:dyDescent="0.45">
      <c r="A147" s="125">
        <v>22020601</v>
      </c>
      <c r="B147" s="126">
        <v>70421</v>
      </c>
      <c r="C147" s="127"/>
      <c r="D147" s="127" t="s">
        <v>205</v>
      </c>
      <c r="E147" s="126">
        <v>50610801</v>
      </c>
      <c r="F147" s="158" t="s">
        <v>52</v>
      </c>
      <c r="G147" s="129">
        <v>1000000</v>
      </c>
      <c r="H147" s="129">
        <v>100000</v>
      </c>
      <c r="I147" s="129"/>
      <c r="J147" s="129">
        <v>1000000</v>
      </c>
      <c r="K147" s="129">
        <v>1000000</v>
      </c>
      <c r="L147" s="129">
        <v>1000000</v>
      </c>
      <c r="M147" s="124">
        <f t="shared" si="33"/>
        <v>3000000</v>
      </c>
    </row>
    <row r="148" spans="1:13" ht="18.5" x14ac:dyDescent="0.45">
      <c r="A148" s="125">
        <v>22020602</v>
      </c>
      <c r="B148" s="126">
        <v>70421</v>
      </c>
      <c r="C148" s="127"/>
      <c r="D148" s="127" t="s">
        <v>205</v>
      </c>
      <c r="E148" s="126">
        <v>50610801</v>
      </c>
      <c r="F148" s="158" t="s">
        <v>223</v>
      </c>
      <c r="G148" s="129">
        <v>1000000</v>
      </c>
      <c r="H148" s="129">
        <v>1000000</v>
      </c>
      <c r="I148" s="129"/>
      <c r="J148" s="129">
        <v>1000000</v>
      </c>
      <c r="K148" s="129">
        <v>1000000</v>
      </c>
      <c r="L148" s="129">
        <v>1000000</v>
      </c>
      <c r="M148" s="124">
        <f t="shared" si="33"/>
        <v>3000000</v>
      </c>
    </row>
    <row r="149" spans="1:13" ht="18.5" x14ac:dyDescent="0.45">
      <c r="A149" s="119">
        <v>220210</v>
      </c>
      <c r="B149" s="120"/>
      <c r="C149" s="121"/>
      <c r="D149" s="121"/>
      <c r="E149" s="120"/>
      <c r="F149" s="157" t="s">
        <v>57</v>
      </c>
      <c r="G149" s="123">
        <f>SUM(G150:G155)</f>
        <v>4500000</v>
      </c>
      <c r="H149" s="123">
        <f>SUM(H150:H155)</f>
        <v>300000</v>
      </c>
      <c r="I149" s="123"/>
      <c r="J149" s="123">
        <f>SUM(J150:J155)</f>
        <v>4500000</v>
      </c>
      <c r="K149" s="123">
        <f>SUM(K150:K155)</f>
        <v>4500000</v>
      </c>
      <c r="L149" s="123">
        <f>SUM(L150:L155)</f>
        <v>4500000</v>
      </c>
      <c r="M149" s="124">
        <f t="shared" si="33"/>
        <v>13500000</v>
      </c>
    </row>
    <row r="150" spans="1:13" ht="18.5" x14ac:dyDescent="0.45">
      <c r="A150" s="125">
        <v>22021003</v>
      </c>
      <c r="B150" s="126">
        <v>70421</v>
      </c>
      <c r="C150" s="127"/>
      <c r="D150" s="127" t="s">
        <v>205</v>
      </c>
      <c r="E150" s="126">
        <v>50610801</v>
      </c>
      <c r="F150" s="158" t="s">
        <v>60</v>
      </c>
      <c r="G150" s="129">
        <v>1000000</v>
      </c>
      <c r="H150" s="129">
        <v>0</v>
      </c>
      <c r="I150" s="129"/>
      <c r="J150" s="129">
        <v>1000000</v>
      </c>
      <c r="K150" s="129">
        <v>1000000</v>
      </c>
      <c r="L150" s="129">
        <v>1000000</v>
      </c>
      <c r="M150" s="124">
        <f t="shared" si="33"/>
        <v>3000000</v>
      </c>
    </row>
    <row r="151" spans="1:13" ht="37" x14ac:dyDescent="0.45">
      <c r="A151" s="125">
        <v>22021014</v>
      </c>
      <c r="B151" s="126">
        <v>70421</v>
      </c>
      <c r="C151" s="127"/>
      <c r="D151" s="127" t="s">
        <v>205</v>
      </c>
      <c r="E151" s="126">
        <v>50610801</v>
      </c>
      <c r="F151" s="158" t="s">
        <v>224</v>
      </c>
      <c r="G151" s="129">
        <v>1000000</v>
      </c>
      <c r="H151" s="129">
        <v>300000</v>
      </c>
      <c r="I151" s="129"/>
      <c r="J151" s="129">
        <v>1000000</v>
      </c>
      <c r="K151" s="129">
        <v>1000000</v>
      </c>
      <c r="L151" s="129">
        <v>1000000</v>
      </c>
      <c r="M151" s="124">
        <f t="shared" si="33"/>
        <v>3000000</v>
      </c>
    </row>
    <row r="152" spans="1:13" ht="18.5" x14ac:dyDescent="0.45">
      <c r="A152" s="125">
        <v>22021021</v>
      </c>
      <c r="B152" s="126">
        <v>70421</v>
      </c>
      <c r="C152" s="127"/>
      <c r="D152" s="127" t="s">
        <v>205</v>
      </c>
      <c r="E152" s="126">
        <v>50610801</v>
      </c>
      <c r="F152" s="158" t="s">
        <v>225</v>
      </c>
      <c r="G152" s="129">
        <v>500000</v>
      </c>
      <c r="H152" s="129">
        <v>0</v>
      </c>
      <c r="I152" s="129"/>
      <c r="J152" s="129">
        <v>500000</v>
      </c>
      <c r="K152" s="129">
        <v>500000</v>
      </c>
      <c r="L152" s="129">
        <v>500000</v>
      </c>
      <c r="M152" s="124">
        <f t="shared" si="33"/>
        <v>1500000</v>
      </c>
    </row>
    <row r="153" spans="1:13" ht="18.5" x14ac:dyDescent="0.45">
      <c r="A153" s="125">
        <v>22021025</v>
      </c>
      <c r="B153" s="126">
        <v>70421</v>
      </c>
      <c r="C153" s="127"/>
      <c r="D153" s="127" t="s">
        <v>205</v>
      </c>
      <c r="E153" s="126">
        <v>50610801</v>
      </c>
      <c r="F153" s="158" t="s">
        <v>226</v>
      </c>
      <c r="G153" s="129">
        <v>1000000</v>
      </c>
      <c r="H153" s="129">
        <v>0</v>
      </c>
      <c r="I153" s="129"/>
      <c r="J153" s="129">
        <v>1000000</v>
      </c>
      <c r="K153" s="129">
        <v>1000000</v>
      </c>
      <c r="L153" s="129">
        <v>1000000</v>
      </c>
      <c r="M153" s="124">
        <f t="shared" si="33"/>
        <v>3000000</v>
      </c>
    </row>
    <row r="154" spans="1:13" ht="18.5" x14ac:dyDescent="0.45">
      <c r="A154" s="125">
        <v>22021027</v>
      </c>
      <c r="B154" s="126">
        <v>70421</v>
      </c>
      <c r="C154" s="127"/>
      <c r="D154" s="127" t="s">
        <v>205</v>
      </c>
      <c r="E154" s="126">
        <v>50610801</v>
      </c>
      <c r="F154" s="158" t="s">
        <v>227</v>
      </c>
      <c r="G154" s="129">
        <v>500000</v>
      </c>
      <c r="H154" s="129">
        <v>0</v>
      </c>
      <c r="I154" s="129"/>
      <c r="J154" s="129">
        <v>500000</v>
      </c>
      <c r="K154" s="129">
        <v>500000</v>
      </c>
      <c r="L154" s="129">
        <v>500000</v>
      </c>
      <c r="M154" s="124">
        <f t="shared" si="33"/>
        <v>1500000</v>
      </c>
    </row>
    <row r="155" spans="1:13" ht="18.5" x14ac:dyDescent="0.45">
      <c r="A155" s="125">
        <v>22021038</v>
      </c>
      <c r="B155" s="126">
        <v>70421</v>
      </c>
      <c r="C155" s="127"/>
      <c r="D155" s="127" t="s">
        <v>205</v>
      </c>
      <c r="E155" s="126">
        <v>50610801</v>
      </c>
      <c r="F155" s="158" t="s">
        <v>228</v>
      </c>
      <c r="G155" s="129">
        <v>500000</v>
      </c>
      <c r="H155" s="129">
        <v>0</v>
      </c>
      <c r="I155" s="129"/>
      <c r="J155" s="129">
        <v>500000</v>
      </c>
      <c r="K155" s="129">
        <v>500000</v>
      </c>
      <c r="L155" s="129">
        <v>500000</v>
      </c>
      <c r="M155" s="124">
        <f>J155+K155+L155</f>
        <v>1500000</v>
      </c>
    </row>
    <row r="156" spans="1:13" ht="18.5" x14ac:dyDescent="0.45">
      <c r="A156" s="119">
        <v>23</v>
      </c>
      <c r="B156" s="120"/>
      <c r="C156" s="121"/>
      <c r="D156" s="121"/>
      <c r="E156" s="120"/>
      <c r="F156" s="157" t="s">
        <v>69</v>
      </c>
      <c r="G156" s="123">
        <f>G157+G165+G169+G172</f>
        <v>4300000000</v>
      </c>
      <c r="H156" s="123">
        <f>H157+H165+H169+H172</f>
        <v>13183000</v>
      </c>
      <c r="I156" s="123"/>
      <c r="J156" s="123">
        <f>J157+J165+J169+J172</f>
        <v>4300000000</v>
      </c>
      <c r="K156" s="123">
        <f>K157+K165+K169+K172</f>
        <v>4300000000</v>
      </c>
      <c r="L156" s="123">
        <f>L157+L165+L169+L172</f>
        <v>4300000000</v>
      </c>
      <c r="M156" s="124">
        <f t="shared" ref="M156:M174" si="37">J156+K156+L156</f>
        <v>12900000000</v>
      </c>
    </row>
    <row r="157" spans="1:13" ht="18.5" x14ac:dyDescent="0.45">
      <c r="A157" s="119">
        <v>2301</v>
      </c>
      <c r="B157" s="120"/>
      <c r="C157" s="121"/>
      <c r="D157" s="121"/>
      <c r="E157" s="120"/>
      <c r="F157" s="157" t="s">
        <v>70</v>
      </c>
      <c r="G157" s="123">
        <f t="shared" ref="G157:L157" si="38">G158</f>
        <v>445000000</v>
      </c>
      <c r="H157" s="123">
        <f t="shared" si="38"/>
        <v>2983000</v>
      </c>
      <c r="I157" s="123"/>
      <c r="J157" s="123">
        <f t="shared" si="38"/>
        <v>445000000</v>
      </c>
      <c r="K157" s="123">
        <f t="shared" si="38"/>
        <v>445000000</v>
      </c>
      <c r="L157" s="123">
        <f t="shared" si="38"/>
        <v>445000000</v>
      </c>
      <c r="M157" s="124">
        <f t="shared" si="37"/>
        <v>1335000000</v>
      </c>
    </row>
    <row r="158" spans="1:13" ht="18.5" x14ac:dyDescent="0.45">
      <c r="A158" s="119">
        <v>230101</v>
      </c>
      <c r="B158" s="120"/>
      <c r="C158" s="121"/>
      <c r="D158" s="121"/>
      <c r="E158" s="120"/>
      <c r="F158" s="157" t="s">
        <v>71</v>
      </c>
      <c r="G158" s="123">
        <f>SUM(G159:G164)</f>
        <v>445000000</v>
      </c>
      <c r="H158" s="123">
        <f>SUM(H159:H164)</f>
        <v>2983000</v>
      </c>
      <c r="I158" s="123"/>
      <c r="J158" s="123">
        <f>SUM(J159:J164)</f>
        <v>445000000</v>
      </c>
      <c r="K158" s="123">
        <f>SUM(K159:K164)</f>
        <v>445000000</v>
      </c>
      <c r="L158" s="123">
        <f>SUM(L159:L164)</f>
        <v>445000000</v>
      </c>
      <c r="M158" s="124">
        <f t="shared" si="37"/>
        <v>1335000000</v>
      </c>
    </row>
    <row r="159" spans="1:13" ht="18.5" x14ac:dyDescent="0.45">
      <c r="A159" s="125">
        <v>23010108</v>
      </c>
      <c r="B159" s="126">
        <v>70421</v>
      </c>
      <c r="C159" s="127" t="s">
        <v>229</v>
      </c>
      <c r="D159" s="127" t="s">
        <v>205</v>
      </c>
      <c r="E159" s="126">
        <v>50610801</v>
      </c>
      <c r="F159" s="158" t="s">
        <v>230</v>
      </c>
      <c r="G159" s="129">
        <v>300000000</v>
      </c>
      <c r="H159" s="129">
        <v>0</v>
      </c>
      <c r="I159" s="129"/>
      <c r="J159" s="129">
        <v>300000000</v>
      </c>
      <c r="K159" s="129">
        <v>300000000</v>
      </c>
      <c r="L159" s="129">
        <v>300000000</v>
      </c>
      <c r="M159" s="124">
        <f t="shared" si="37"/>
        <v>900000000</v>
      </c>
    </row>
    <row r="160" spans="1:13" ht="18.5" x14ac:dyDescent="0.45">
      <c r="A160" s="125">
        <v>23010109</v>
      </c>
      <c r="B160" s="126">
        <v>70421</v>
      </c>
      <c r="C160" s="127" t="s">
        <v>229</v>
      </c>
      <c r="D160" s="127" t="s">
        <v>205</v>
      </c>
      <c r="E160" s="126">
        <v>50610801</v>
      </c>
      <c r="F160" s="158" t="s">
        <v>231</v>
      </c>
      <c r="G160" s="129">
        <v>100000000</v>
      </c>
      <c r="H160" s="129">
        <v>0</v>
      </c>
      <c r="I160" s="129"/>
      <c r="J160" s="129">
        <v>100000000</v>
      </c>
      <c r="K160" s="129">
        <v>100000000</v>
      </c>
      <c r="L160" s="129">
        <v>100000000</v>
      </c>
      <c r="M160" s="124">
        <f t="shared" si="37"/>
        <v>300000000</v>
      </c>
    </row>
    <row r="161" spans="1:13" ht="37" x14ac:dyDescent="0.45">
      <c r="A161" s="125">
        <v>23010112</v>
      </c>
      <c r="B161" s="126">
        <v>70421</v>
      </c>
      <c r="C161" s="127" t="s">
        <v>229</v>
      </c>
      <c r="D161" s="127" t="s">
        <v>205</v>
      </c>
      <c r="E161" s="126">
        <v>50610801</v>
      </c>
      <c r="F161" s="158" t="s">
        <v>232</v>
      </c>
      <c r="G161" s="129">
        <v>25000000</v>
      </c>
      <c r="H161" s="129">
        <v>0</v>
      </c>
      <c r="I161" s="129"/>
      <c r="J161" s="129">
        <v>25000000</v>
      </c>
      <c r="K161" s="129">
        <v>25000000</v>
      </c>
      <c r="L161" s="129">
        <v>25000000</v>
      </c>
      <c r="M161" s="124">
        <f t="shared" si="37"/>
        <v>75000000</v>
      </c>
    </row>
    <row r="162" spans="1:13" ht="18.5" x14ac:dyDescent="0.45">
      <c r="A162" s="125">
        <v>23010113</v>
      </c>
      <c r="B162" s="126">
        <v>70421</v>
      </c>
      <c r="C162" s="127" t="s">
        <v>229</v>
      </c>
      <c r="D162" s="127" t="s">
        <v>205</v>
      </c>
      <c r="E162" s="126">
        <v>50610801</v>
      </c>
      <c r="F162" s="158" t="s">
        <v>233</v>
      </c>
      <c r="G162" s="129">
        <v>10000000</v>
      </c>
      <c r="H162" s="129">
        <v>1200000</v>
      </c>
      <c r="I162" s="129"/>
      <c r="J162" s="129">
        <v>10000000</v>
      </c>
      <c r="K162" s="129">
        <v>10000000</v>
      </c>
      <c r="L162" s="129">
        <v>10000000</v>
      </c>
      <c r="M162" s="124">
        <f t="shared" si="37"/>
        <v>30000000</v>
      </c>
    </row>
    <row r="163" spans="1:13" ht="18.5" x14ac:dyDescent="0.45">
      <c r="A163" s="125">
        <v>23010114</v>
      </c>
      <c r="B163" s="126">
        <v>70421</v>
      </c>
      <c r="C163" s="127" t="s">
        <v>229</v>
      </c>
      <c r="D163" s="127" t="s">
        <v>205</v>
      </c>
      <c r="E163" s="126">
        <v>50610801</v>
      </c>
      <c r="F163" s="158" t="s">
        <v>234</v>
      </c>
      <c r="G163" s="129">
        <v>5000000</v>
      </c>
      <c r="H163" s="129">
        <v>1783000</v>
      </c>
      <c r="I163" s="129"/>
      <c r="J163" s="129">
        <v>5000000</v>
      </c>
      <c r="K163" s="129">
        <v>5000000</v>
      </c>
      <c r="L163" s="129">
        <v>5000000</v>
      </c>
      <c r="M163" s="124">
        <f t="shared" si="37"/>
        <v>15000000</v>
      </c>
    </row>
    <row r="164" spans="1:13" ht="37" x14ac:dyDescent="0.45">
      <c r="A164" s="125">
        <v>23010115</v>
      </c>
      <c r="B164" s="126">
        <v>70421</v>
      </c>
      <c r="C164" s="127" t="s">
        <v>229</v>
      </c>
      <c r="D164" s="127" t="s">
        <v>205</v>
      </c>
      <c r="E164" s="126">
        <v>50610801</v>
      </c>
      <c r="F164" s="158" t="s">
        <v>235</v>
      </c>
      <c r="G164" s="129">
        <v>5000000</v>
      </c>
      <c r="H164" s="129">
        <v>0</v>
      </c>
      <c r="I164" s="129"/>
      <c r="J164" s="129">
        <v>5000000</v>
      </c>
      <c r="K164" s="129">
        <v>5000000</v>
      </c>
      <c r="L164" s="129">
        <v>5000000</v>
      </c>
      <c r="M164" s="124">
        <f t="shared" si="37"/>
        <v>15000000</v>
      </c>
    </row>
    <row r="165" spans="1:13" ht="18.5" x14ac:dyDescent="0.45">
      <c r="A165" s="119">
        <v>2302</v>
      </c>
      <c r="B165" s="120"/>
      <c r="C165" s="121"/>
      <c r="D165" s="121"/>
      <c r="E165" s="120"/>
      <c r="F165" s="122" t="s">
        <v>73</v>
      </c>
      <c r="G165" s="123">
        <f t="shared" ref="G165:L165" si="39">G166</f>
        <v>3405000000</v>
      </c>
      <c r="H165" s="123">
        <f t="shared" si="39"/>
        <v>5000000</v>
      </c>
      <c r="I165" s="123"/>
      <c r="J165" s="123">
        <f t="shared" si="39"/>
        <v>3405000000</v>
      </c>
      <c r="K165" s="123">
        <f t="shared" si="39"/>
        <v>3405000000</v>
      </c>
      <c r="L165" s="123">
        <f t="shared" si="39"/>
        <v>3405000000</v>
      </c>
      <c r="M165" s="124">
        <f t="shared" si="37"/>
        <v>10215000000</v>
      </c>
    </row>
    <row r="166" spans="1:13" ht="37" x14ac:dyDescent="0.45">
      <c r="A166" s="119">
        <v>230201</v>
      </c>
      <c r="B166" s="120"/>
      <c r="C166" s="121"/>
      <c r="D166" s="121"/>
      <c r="E166" s="120"/>
      <c r="F166" s="122" t="s">
        <v>74</v>
      </c>
      <c r="G166" s="123">
        <f>SUM(G167:G168)</f>
        <v>3405000000</v>
      </c>
      <c r="H166" s="123">
        <f>SUM(H167:H168)</f>
        <v>5000000</v>
      </c>
      <c r="I166" s="123"/>
      <c r="J166" s="123">
        <f>SUM(J167:J168)</f>
        <v>3405000000</v>
      </c>
      <c r="K166" s="123">
        <f>SUM(K167:K168)</f>
        <v>3405000000</v>
      </c>
      <c r="L166" s="123">
        <f>SUM(L167:L168)</f>
        <v>3405000000</v>
      </c>
      <c r="M166" s="124">
        <f t="shared" si="37"/>
        <v>10215000000</v>
      </c>
    </row>
    <row r="167" spans="1:13" ht="37" x14ac:dyDescent="0.45">
      <c r="A167" s="125">
        <v>23020113</v>
      </c>
      <c r="B167" s="126">
        <v>70421</v>
      </c>
      <c r="C167" s="127" t="s">
        <v>236</v>
      </c>
      <c r="D167" s="127" t="s">
        <v>205</v>
      </c>
      <c r="E167" s="126">
        <v>50610801</v>
      </c>
      <c r="F167" s="158" t="s">
        <v>75</v>
      </c>
      <c r="G167" s="129">
        <v>2205000000</v>
      </c>
      <c r="H167" s="129">
        <v>5000000</v>
      </c>
      <c r="I167" s="129"/>
      <c r="J167" s="129">
        <v>2205000000</v>
      </c>
      <c r="K167" s="129">
        <v>2205000000</v>
      </c>
      <c r="L167" s="129">
        <v>2205000000</v>
      </c>
      <c r="M167" s="124">
        <f t="shared" si="37"/>
        <v>6615000000</v>
      </c>
    </row>
    <row r="168" spans="1:13" ht="18.5" x14ac:dyDescent="0.45">
      <c r="A168" s="125">
        <v>23020124</v>
      </c>
      <c r="B168" s="126">
        <v>70421</v>
      </c>
      <c r="C168" s="127" t="s">
        <v>236</v>
      </c>
      <c r="D168" s="127" t="s">
        <v>205</v>
      </c>
      <c r="E168" s="126">
        <v>50610801</v>
      </c>
      <c r="F168" s="128" t="s">
        <v>237</v>
      </c>
      <c r="G168" s="129">
        <v>1200000000</v>
      </c>
      <c r="H168" s="129">
        <v>0</v>
      </c>
      <c r="I168" s="129"/>
      <c r="J168" s="129">
        <v>1200000000</v>
      </c>
      <c r="K168" s="129">
        <v>1200000000</v>
      </c>
      <c r="L168" s="129">
        <v>1200000000</v>
      </c>
      <c r="M168" s="124">
        <f t="shared" si="37"/>
        <v>3600000000</v>
      </c>
    </row>
    <row r="169" spans="1:13" ht="18.5" x14ac:dyDescent="0.45">
      <c r="A169" s="119">
        <v>2303</v>
      </c>
      <c r="B169" s="120"/>
      <c r="C169" s="121"/>
      <c r="D169" s="121"/>
      <c r="E169" s="120"/>
      <c r="F169" s="122" t="s">
        <v>76</v>
      </c>
      <c r="G169" s="123">
        <f t="shared" ref="G169:L169" si="40">G170</f>
        <v>250000000</v>
      </c>
      <c r="H169" s="123">
        <f t="shared" si="40"/>
        <v>1200000</v>
      </c>
      <c r="I169" s="123"/>
      <c r="J169" s="123">
        <f t="shared" si="40"/>
        <v>250000000</v>
      </c>
      <c r="K169" s="123">
        <f t="shared" si="40"/>
        <v>250000000</v>
      </c>
      <c r="L169" s="123">
        <f t="shared" si="40"/>
        <v>250000000</v>
      </c>
      <c r="M169" s="124">
        <f t="shared" si="37"/>
        <v>750000000</v>
      </c>
    </row>
    <row r="170" spans="1:13" ht="37" x14ac:dyDescent="0.45">
      <c r="A170" s="119">
        <v>230301</v>
      </c>
      <c r="B170" s="120"/>
      <c r="C170" s="121"/>
      <c r="D170" s="121"/>
      <c r="E170" s="120"/>
      <c r="F170" s="122" t="s">
        <v>77</v>
      </c>
      <c r="G170" s="123">
        <f>SUM(G171:G171)</f>
        <v>250000000</v>
      </c>
      <c r="H170" s="123">
        <f>SUM(H171:H171)</f>
        <v>1200000</v>
      </c>
      <c r="I170" s="123"/>
      <c r="J170" s="123">
        <f>SUM(J171:J171)</f>
        <v>250000000</v>
      </c>
      <c r="K170" s="123">
        <f>SUM(K171:K171)</f>
        <v>250000000</v>
      </c>
      <c r="L170" s="123">
        <f>SUM(L171:L171)</f>
        <v>250000000</v>
      </c>
      <c r="M170" s="124">
        <f t="shared" si="37"/>
        <v>750000000</v>
      </c>
    </row>
    <row r="171" spans="1:13" ht="37" x14ac:dyDescent="0.45">
      <c r="A171" s="125">
        <v>23030112</v>
      </c>
      <c r="B171" s="126">
        <v>70421</v>
      </c>
      <c r="C171" s="127" t="s">
        <v>236</v>
      </c>
      <c r="D171" s="127" t="s">
        <v>205</v>
      </c>
      <c r="E171" s="126">
        <v>50610801</v>
      </c>
      <c r="F171" s="128" t="s">
        <v>78</v>
      </c>
      <c r="G171" s="129">
        <v>250000000</v>
      </c>
      <c r="H171" s="129">
        <v>1200000</v>
      </c>
      <c r="I171" s="129"/>
      <c r="J171" s="129">
        <v>250000000</v>
      </c>
      <c r="K171" s="129">
        <v>250000000</v>
      </c>
      <c r="L171" s="129">
        <v>250000000</v>
      </c>
      <c r="M171" s="124">
        <f t="shared" si="37"/>
        <v>750000000</v>
      </c>
    </row>
    <row r="172" spans="1:13" ht="18.5" x14ac:dyDescent="0.45">
      <c r="A172" s="119">
        <v>2305</v>
      </c>
      <c r="B172" s="120"/>
      <c r="C172" s="121"/>
      <c r="D172" s="121"/>
      <c r="E172" s="120"/>
      <c r="F172" s="157" t="s">
        <v>79</v>
      </c>
      <c r="G172" s="159">
        <f t="shared" ref="G172:L172" si="41">G173</f>
        <v>200000000</v>
      </c>
      <c r="H172" s="159">
        <f t="shared" si="41"/>
        <v>4000000</v>
      </c>
      <c r="I172" s="159"/>
      <c r="J172" s="159">
        <f t="shared" si="41"/>
        <v>200000000</v>
      </c>
      <c r="K172" s="159">
        <f t="shared" si="41"/>
        <v>200000000</v>
      </c>
      <c r="L172" s="159">
        <f t="shared" si="41"/>
        <v>200000000</v>
      </c>
      <c r="M172" s="124">
        <f t="shared" si="37"/>
        <v>600000000</v>
      </c>
    </row>
    <row r="173" spans="1:13" ht="18.5" x14ac:dyDescent="0.45">
      <c r="A173" s="119">
        <v>230501</v>
      </c>
      <c r="B173" s="120"/>
      <c r="C173" s="121"/>
      <c r="D173" s="121"/>
      <c r="E173" s="120"/>
      <c r="F173" s="157" t="s">
        <v>80</v>
      </c>
      <c r="G173" s="159">
        <f>SUM(G174:G174)</f>
        <v>200000000</v>
      </c>
      <c r="H173" s="159">
        <f>SUM(H174:H174)</f>
        <v>4000000</v>
      </c>
      <c r="I173" s="159"/>
      <c r="J173" s="159">
        <f>SUM(J174:J174)</f>
        <v>200000000</v>
      </c>
      <c r="K173" s="159">
        <f>SUM(K174:K174)</f>
        <v>200000000</v>
      </c>
      <c r="L173" s="159">
        <f>SUM(L174:L174)</f>
        <v>200000000</v>
      </c>
      <c r="M173" s="124">
        <f t="shared" si="37"/>
        <v>600000000</v>
      </c>
    </row>
    <row r="174" spans="1:13" ht="18.5" x14ac:dyDescent="0.45">
      <c r="A174" s="125">
        <v>23050103</v>
      </c>
      <c r="B174" s="126">
        <v>70421</v>
      </c>
      <c r="C174" s="127" t="s">
        <v>236</v>
      </c>
      <c r="D174" s="127" t="s">
        <v>205</v>
      </c>
      <c r="E174" s="126">
        <v>50610801</v>
      </c>
      <c r="F174" s="158" t="s">
        <v>82</v>
      </c>
      <c r="G174" s="129">
        <v>200000000</v>
      </c>
      <c r="H174" s="129">
        <v>4000000</v>
      </c>
      <c r="I174" s="129"/>
      <c r="J174" s="129">
        <v>200000000</v>
      </c>
      <c r="K174" s="129">
        <v>200000000</v>
      </c>
      <c r="L174" s="129">
        <v>200000000</v>
      </c>
      <c r="M174" s="124">
        <f t="shared" si="37"/>
        <v>600000000</v>
      </c>
    </row>
    <row r="175" spans="1:13" ht="18.5" x14ac:dyDescent="0.45">
      <c r="A175" s="125"/>
      <c r="B175" s="126"/>
      <c r="C175" s="127"/>
      <c r="D175" s="127"/>
      <c r="E175" s="126"/>
      <c r="F175" s="116" t="s">
        <v>85</v>
      </c>
      <c r="G175" s="129"/>
      <c r="H175" s="129"/>
      <c r="I175" s="129"/>
      <c r="J175" s="129"/>
      <c r="K175" s="129"/>
      <c r="L175" s="129"/>
      <c r="M175" s="124"/>
    </row>
    <row r="176" spans="1:13" ht="18.5" x14ac:dyDescent="0.45">
      <c r="A176" s="125"/>
      <c r="B176" s="125"/>
      <c r="C176" s="125"/>
      <c r="D176" s="125"/>
      <c r="E176" s="125"/>
      <c r="F176" s="157" t="s">
        <v>207</v>
      </c>
      <c r="G176" s="160">
        <f>G119</f>
        <v>100000000</v>
      </c>
      <c r="H176" s="160">
        <f t="shared" ref="H176:M176" si="42">H119</f>
        <v>10150000</v>
      </c>
      <c r="I176" s="160">
        <f t="shared" si="42"/>
        <v>0</v>
      </c>
      <c r="J176" s="160">
        <f t="shared" si="42"/>
        <v>100000000</v>
      </c>
      <c r="K176" s="160">
        <f t="shared" si="42"/>
        <v>100000000</v>
      </c>
      <c r="L176" s="160">
        <f t="shared" si="42"/>
        <v>100000000</v>
      </c>
      <c r="M176" s="160">
        <f t="shared" si="42"/>
        <v>300000000</v>
      </c>
    </row>
    <row r="177" spans="1:13" ht="18.5" x14ac:dyDescent="0.45">
      <c r="A177" s="125"/>
      <c r="B177" s="125"/>
      <c r="C177" s="125"/>
      <c r="D177" s="125"/>
      <c r="E177" s="125"/>
      <c r="F177" s="157" t="s">
        <v>238</v>
      </c>
      <c r="G177" s="160">
        <f>G156</f>
        <v>4300000000</v>
      </c>
      <c r="H177" s="160">
        <f t="shared" ref="H177:M177" si="43">H156</f>
        <v>13183000</v>
      </c>
      <c r="I177" s="160">
        <f t="shared" si="43"/>
        <v>0</v>
      </c>
      <c r="J177" s="160">
        <f t="shared" si="43"/>
        <v>4300000000</v>
      </c>
      <c r="K177" s="160">
        <f t="shared" si="43"/>
        <v>4300000000</v>
      </c>
      <c r="L177" s="160">
        <f t="shared" si="43"/>
        <v>4300000000</v>
      </c>
      <c r="M177" s="160">
        <f t="shared" si="43"/>
        <v>12900000000</v>
      </c>
    </row>
    <row r="178" spans="1:13" ht="18.5" x14ac:dyDescent="0.45">
      <c r="A178" s="125"/>
      <c r="B178" s="125"/>
      <c r="C178" s="125"/>
      <c r="D178" s="125"/>
      <c r="E178" s="125"/>
      <c r="F178" s="157" t="s">
        <v>239</v>
      </c>
      <c r="G178" s="161">
        <f>SUM(G176:G177)</f>
        <v>4400000000</v>
      </c>
      <c r="H178" s="161">
        <f t="shared" ref="H178:M178" si="44">SUM(H176:H177)</f>
        <v>23333000</v>
      </c>
      <c r="I178" s="161">
        <f t="shared" si="44"/>
        <v>0</v>
      </c>
      <c r="J178" s="161">
        <f t="shared" si="44"/>
        <v>4400000000</v>
      </c>
      <c r="K178" s="161">
        <f t="shared" si="44"/>
        <v>4400000000</v>
      </c>
      <c r="L178" s="161">
        <f t="shared" si="44"/>
        <v>4400000000</v>
      </c>
      <c r="M178" s="161">
        <f t="shared" si="44"/>
        <v>13200000000</v>
      </c>
    </row>
    <row r="181" spans="1:13" ht="18.5" x14ac:dyDescent="0.45">
      <c r="A181" s="948" t="s">
        <v>0</v>
      </c>
      <c r="B181" s="948"/>
      <c r="C181" s="948"/>
      <c r="D181" s="948"/>
      <c r="E181" s="948"/>
      <c r="F181" s="948"/>
      <c r="G181" s="948"/>
      <c r="H181" s="948"/>
      <c r="I181" s="948"/>
      <c r="J181" s="948"/>
      <c r="K181" s="948"/>
      <c r="L181" s="948"/>
      <c r="M181" s="948"/>
    </row>
    <row r="182" spans="1:13" ht="18.5" x14ac:dyDescent="0.45">
      <c r="A182" s="930" t="s">
        <v>645</v>
      </c>
      <c r="B182" s="930"/>
      <c r="C182" s="930"/>
      <c r="D182" s="930"/>
      <c r="E182" s="930"/>
      <c r="F182" s="930"/>
      <c r="G182" s="930"/>
      <c r="H182" s="930"/>
      <c r="I182" s="930"/>
      <c r="J182" s="930"/>
      <c r="K182" s="930"/>
      <c r="L182" s="930"/>
      <c r="M182" s="930"/>
    </row>
    <row r="183" spans="1:13" ht="74" x14ac:dyDescent="0.45">
      <c r="A183" s="116" t="s">
        <v>1</v>
      </c>
      <c r="B183" s="116" t="s">
        <v>2</v>
      </c>
      <c r="C183" s="116" t="s">
        <v>3</v>
      </c>
      <c r="D183" s="116" t="s">
        <v>4</v>
      </c>
      <c r="E183" s="116" t="s">
        <v>5</v>
      </c>
      <c r="F183" s="153" t="s">
        <v>6</v>
      </c>
      <c r="G183" s="116" t="s">
        <v>7</v>
      </c>
      <c r="H183" s="116" t="s">
        <v>8</v>
      </c>
      <c r="I183" s="116"/>
      <c r="J183" s="116" t="s">
        <v>9</v>
      </c>
      <c r="K183" s="116" t="s">
        <v>10</v>
      </c>
      <c r="L183" s="116" t="s">
        <v>11</v>
      </c>
      <c r="M183" s="116" t="s">
        <v>12</v>
      </c>
    </row>
    <row r="184" spans="1:13" ht="18.5" x14ac:dyDescent="0.45">
      <c r="A184" s="119">
        <v>2</v>
      </c>
      <c r="B184" s="120"/>
      <c r="C184" s="121"/>
      <c r="D184" s="121"/>
      <c r="E184" s="120"/>
      <c r="F184" s="157" t="s">
        <v>18</v>
      </c>
      <c r="G184" s="123">
        <f>G185+G193</f>
        <v>121303326</v>
      </c>
      <c r="H184" s="123">
        <f t="shared" ref="H184:L184" si="45">H185+H193</f>
        <v>129318102</v>
      </c>
      <c r="I184" s="123"/>
      <c r="J184" s="123">
        <f t="shared" si="45"/>
        <v>174923432.49999994</v>
      </c>
      <c r="K184" s="123">
        <f t="shared" si="45"/>
        <v>174923432.49999994</v>
      </c>
      <c r="L184" s="123">
        <f t="shared" si="45"/>
        <v>174923432.49999994</v>
      </c>
      <c r="M184" s="124">
        <f>J184+K184+L184</f>
        <v>524770297.49999982</v>
      </c>
    </row>
    <row r="185" spans="1:13" ht="18.5" x14ac:dyDescent="0.45">
      <c r="A185" s="119">
        <v>21</v>
      </c>
      <c r="B185" s="120"/>
      <c r="C185" s="121"/>
      <c r="D185" s="121"/>
      <c r="E185" s="120"/>
      <c r="F185" s="157" t="s">
        <v>19</v>
      </c>
      <c r="G185" s="123">
        <f>G186+G189</f>
        <v>111303326</v>
      </c>
      <c r="H185" s="123">
        <f t="shared" ref="H185" si="46">H186+H189</f>
        <v>129318102</v>
      </c>
      <c r="I185" s="123"/>
      <c r="J185" s="123">
        <v>154923432.49999994</v>
      </c>
      <c r="K185" s="123">
        <v>154923432.49999994</v>
      </c>
      <c r="L185" s="123">
        <v>154923432.49999994</v>
      </c>
      <c r="M185" s="124">
        <f t="shared" ref="M185:M215" si="47">J185+K185+L185</f>
        <v>464770297.49999982</v>
      </c>
    </row>
    <row r="186" spans="1:13" ht="18.5" x14ac:dyDescent="0.45">
      <c r="A186" s="119">
        <v>2101</v>
      </c>
      <c r="B186" s="120"/>
      <c r="C186" s="121"/>
      <c r="D186" s="121"/>
      <c r="E186" s="120"/>
      <c r="F186" s="157" t="s">
        <v>20</v>
      </c>
      <c r="G186" s="123">
        <f t="shared" ref="G186:H186" si="48">G187</f>
        <v>99580046</v>
      </c>
      <c r="H186" s="123">
        <f t="shared" si="48"/>
        <v>122739102</v>
      </c>
      <c r="I186" s="123"/>
      <c r="J186" s="123">
        <v>142989432.49999994</v>
      </c>
      <c r="K186" s="123">
        <v>142989432.49999994</v>
      </c>
      <c r="L186" s="123">
        <v>142989432.49999994</v>
      </c>
      <c r="M186" s="124">
        <f t="shared" si="47"/>
        <v>428968297.49999982</v>
      </c>
    </row>
    <row r="187" spans="1:13" ht="18.5" x14ac:dyDescent="0.45">
      <c r="A187" s="119">
        <v>210101</v>
      </c>
      <c r="B187" s="120"/>
      <c r="C187" s="121"/>
      <c r="D187" s="121"/>
      <c r="E187" s="120"/>
      <c r="F187" s="157" t="s">
        <v>21</v>
      </c>
      <c r="G187" s="123">
        <f>G188</f>
        <v>99580046</v>
      </c>
      <c r="H187" s="123">
        <f>H188</f>
        <v>122739102</v>
      </c>
      <c r="I187" s="123"/>
      <c r="J187" s="123">
        <v>142989432.49999994</v>
      </c>
      <c r="K187" s="123">
        <v>142989432.49999994</v>
      </c>
      <c r="L187" s="123">
        <v>142989432.49999994</v>
      </c>
      <c r="M187" s="124">
        <f t="shared" si="47"/>
        <v>428968297.49999982</v>
      </c>
    </row>
    <row r="188" spans="1:13" ht="18.5" x14ac:dyDescent="0.45">
      <c r="A188" s="125">
        <v>21010101</v>
      </c>
      <c r="B188" s="126"/>
      <c r="C188" s="127"/>
      <c r="D188" s="127"/>
      <c r="E188" s="126"/>
      <c r="F188" s="158" t="s">
        <v>20</v>
      </c>
      <c r="G188" s="129">
        <v>99580046</v>
      </c>
      <c r="H188" s="129">
        <v>122739102</v>
      </c>
      <c r="I188" s="129"/>
      <c r="J188" s="129">
        <v>142989432.49999994</v>
      </c>
      <c r="K188" s="129">
        <v>142989432.49999994</v>
      </c>
      <c r="L188" s="129">
        <v>142989432.49999994</v>
      </c>
      <c r="M188" s="124">
        <f t="shared" si="47"/>
        <v>428968297.49999982</v>
      </c>
    </row>
    <row r="189" spans="1:13" ht="37" x14ac:dyDescent="0.45">
      <c r="A189" s="119">
        <v>2102</v>
      </c>
      <c r="B189" s="120"/>
      <c r="C189" s="121"/>
      <c r="D189" s="121"/>
      <c r="E189" s="120"/>
      <c r="F189" s="157" t="s">
        <v>22</v>
      </c>
      <c r="G189" s="123">
        <f>G190</f>
        <v>11723280</v>
      </c>
      <c r="H189" s="123">
        <f>H190</f>
        <v>6579000</v>
      </c>
      <c r="I189" s="123"/>
      <c r="J189" s="123">
        <v>11934000</v>
      </c>
      <c r="K189" s="123">
        <v>11934000</v>
      </c>
      <c r="L189" s="123">
        <v>11934000</v>
      </c>
      <c r="M189" s="124">
        <f t="shared" si="47"/>
        <v>35802000</v>
      </c>
    </row>
    <row r="190" spans="1:13" ht="18.5" x14ac:dyDescent="0.45">
      <c r="A190" s="119">
        <v>210201</v>
      </c>
      <c r="B190" s="120"/>
      <c r="C190" s="121"/>
      <c r="D190" s="121"/>
      <c r="E190" s="120"/>
      <c r="F190" s="157" t="s">
        <v>23</v>
      </c>
      <c r="G190" s="123">
        <f>G191+G192</f>
        <v>11723280</v>
      </c>
      <c r="H190" s="123">
        <f>H191+H192</f>
        <v>6579000</v>
      </c>
      <c r="I190" s="123"/>
      <c r="J190" s="123">
        <v>11934000</v>
      </c>
      <c r="K190" s="123">
        <v>11934000</v>
      </c>
      <c r="L190" s="123">
        <v>11934000</v>
      </c>
      <c r="M190" s="124">
        <f t="shared" si="47"/>
        <v>35802000</v>
      </c>
    </row>
    <row r="191" spans="1:13" ht="18.5" x14ac:dyDescent="0.45">
      <c r="A191" s="125">
        <v>21020101</v>
      </c>
      <c r="B191" s="126"/>
      <c r="C191" s="127"/>
      <c r="D191" s="127"/>
      <c r="E191" s="126"/>
      <c r="F191" s="158" t="s">
        <v>24</v>
      </c>
      <c r="G191" s="129">
        <v>8753280</v>
      </c>
      <c r="H191" s="129">
        <v>4644000</v>
      </c>
      <c r="I191" s="129"/>
      <c r="J191" s="129">
        <v>9384000</v>
      </c>
      <c r="K191" s="129">
        <v>9384000</v>
      </c>
      <c r="L191" s="129">
        <v>9384000</v>
      </c>
      <c r="M191" s="124">
        <f t="shared" si="47"/>
        <v>28152000</v>
      </c>
    </row>
    <row r="192" spans="1:13" ht="18.5" x14ac:dyDescent="0.45">
      <c r="A192" s="125">
        <v>21020102</v>
      </c>
      <c r="B192" s="126"/>
      <c r="C192" s="127"/>
      <c r="D192" s="127"/>
      <c r="E192" s="126"/>
      <c r="F192" s="158" t="s">
        <v>25</v>
      </c>
      <c r="G192" s="129">
        <v>2970000</v>
      </c>
      <c r="H192" s="129">
        <v>1935000</v>
      </c>
      <c r="I192" s="129"/>
      <c r="J192" s="129">
        <v>2550000</v>
      </c>
      <c r="K192" s="129">
        <v>2550000</v>
      </c>
      <c r="L192" s="129">
        <v>2550000</v>
      </c>
      <c r="M192" s="124">
        <f t="shared" si="47"/>
        <v>7650000</v>
      </c>
    </row>
    <row r="193" spans="1:13" ht="18.5" x14ac:dyDescent="0.45">
      <c r="A193" s="119">
        <v>22</v>
      </c>
      <c r="B193" s="120"/>
      <c r="C193" s="121"/>
      <c r="D193" s="121"/>
      <c r="E193" s="120"/>
      <c r="F193" s="157" t="s">
        <v>26</v>
      </c>
      <c r="G193" s="123">
        <f t="shared" ref="G193:H193" si="49">G194</f>
        <v>10000000</v>
      </c>
      <c r="H193" s="123">
        <f t="shared" si="49"/>
        <v>0</v>
      </c>
      <c r="I193" s="123"/>
      <c r="J193" s="123">
        <f>J194</f>
        <v>20000000</v>
      </c>
      <c r="K193" s="123">
        <f t="shared" ref="K193:L193" si="50">K194</f>
        <v>20000000</v>
      </c>
      <c r="L193" s="123">
        <f t="shared" si="50"/>
        <v>20000000</v>
      </c>
      <c r="M193" s="124">
        <f t="shared" si="47"/>
        <v>60000000</v>
      </c>
    </row>
    <row r="194" spans="1:13" ht="18.5" x14ac:dyDescent="0.45">
      <c r="A194" s="119">
        <v>2202</v>
      </c>
      <c r="B194" s="120"/>
      <c r="C194" s="121"/>
      <c r="D194" s="121"/>
      <c r="E194" s="120"/>
      <c r="F194" s="157" t="s">
        <v>27</v>
      </c>
      <c r="G194" s="123">
        <f>G195+G198+G200+G203+G209+G211+G213</f>
        <v>10000000</v>
      </c>
      <c r="H194" s="123">
        <f t="shared" ref="H194:L194" si="51">H195+H198+H200+H203+H209+H211+H213</f>
        <v>0</v>
      </c>
      <c r="I194" s="123"/>
      <c r="J194" s="123">
        <f t="shared" si="51"/>
        <v>20000000</v>
      </c>
      <c r="K194" s="123">
        <f t="shared" si="51"/>
        <v>20000000</v>
      </c>
      <c r="L194" s="123">
        <f t="shared" si="51"/>
        <v>20000000</v>
      </c>
      <c r="M194" s="124">
        <f t="shared" si="47"/>
        <v>60000000</v>
      </c>
    </row>
    <row r="195" spans="1:13" ht="18.5" x14ac:dyDescent="0.45">
      <c r="A195" s="119">
        <v>220201</v>
      </c>
      <c r="B195" s="120"/>
      <c r="C195" s="121"/>
      <c r="D195" s="121"/>
      <c r="E195" s="120"/>
      <c r="F195" s="157" t="s">
        <v>28</v>
      </c>
      <c r="G195" s="123">
        <f>SUM(G196:G197)</f>
        <v>900000</v>
      </c>
      <c r="H195" s="123">
        <f>SUM(H196:H197)</f>
        <v>0</v>
      </c>
      <c r="I195" s="123"/>
      <c r="J195" s="123">
        <f>SUM(J196:J197)</f>
        <v>15100000</v>
      </c>
      <c r="K195" s="123">
        <f>SUM(K196:K197)</f>
        <v>15100000</v>
      </c>
      <c r="L195" s="123">
        <f>SUM(L196:L197)</f>
        <v>15100000</v>
      </c>
      <c r="M195" s="124">
        <f t="shared" si="47"/>
        <v>45300000</v>
      </c>
    </row>
    <row r="196" spans="1:13" ht="18.5" x14ac:dyDescent="0.45">
      <c r="A196" s="125">
        <v>22020101</v>
      </c>
      <c r="B196" s="126"/>
      <c r="C196" s="127"/>
      <c r="D196" s="127"/>
      <c r="E196" s="126"/>
      <c r="F196" s="158" t="s">
        <v>29</v>
      </c>
      <c r="G196" s="129">
        <v>500000</v>
      </c>
      <c r="H196" s="129"/>
      <c r="I196" s="129"/>
      <c r="J196" s="129">
        <v>14400000</v>
      </c>
      <c r="K196" s="129">
        <v>14400000</v>
      </c>
      <c r="L196" s="129">
        <v>14400000</v>
      </c>
      <c r="M196" s="124">
        <f t="shared" si="47"/>
        <v>43200000</v>
      </c>
    </row>
    <row r="197" spans="1:13" ht="18.5" x14ac:dyDescent="0.45">
      <c r="A197" s="125">
        <v>22020102</v>
      </c>
      <c r="B197" s="126"/>
      <c r="C197" s="127"/>
      <c r="D197" s="127"/>
      <c r="E197" s="126"/>
      <c r="F197" s="158" t="s">
        <v>30</v>
      </c>
      <c r="G197" s="129">
        <v>400000</v>
      </c>
      <c r="H197" s="129"/>
      <c r="I197" s="129"/>
      <c r="J197" s="129">
        <v>700000</v>
      </c>
      <c r="K197" s="129">
        <v>700000</v>
      </c>
      <c r="L197" s="129">
        <v>700000</v>
      </c>
      <c r="M197" s="124">
        <f t="shared" si="47"/>
        <v>2100000</v>
      </c>
    </row>
    <row r="198" spans="1:13" ht="18.5" x14ac:dyDescent="0.45">
      <c r="A198" s="119">
        <v>220202</v>
      </c>
      <c r="B198" s="120"/>
      <c r="C198" s="121"/>
      <c r="D198" s="121"/>
      <c r="E198" s="120"/>
      <c r="F198" s="157" t="s">
        <v>31</v>
      </c>
      <c r="G198" s="123">
        <f>SUM(G199:G199)</f>
        <v>200000</v>
      </c>
      <c r="H198" s="123">
        <f>SUM(H199:H199)</f>
        <v>0</v>
      </c>
      <c r="I198" s="123"/>
      <c r="J198" s="123">
        <f>SUM(J199:J199)</f>
        <v>200000</v>
      </c>
      <c r="K198" s="123">
        <f>SUM(K199:K199)</f>
        <v>200000</v>
      </c>
      <c r="L198" s="123">
        <f>SUM(L199:L199)</f>
        <v>200000</v>
      </c>
      <c r="M198" s="124">
        <f t="shared" si="47"/>
        <v>600000</v>
      </c>
    </row>
    <row r="199" spans="1:13" ht="18.5" x14ac:dyDescent="0.45">
      <c r="A199" s="125">
        <v>22020201</v>
      </c>
      <c r="B199" s="126"/>
      <c r="C199" s="127"/>
      <c r="D199" s="127"/>
      <c r="E199" s="126"/>
      <c r="F199" s="158" t="s">
        <v>32</v>
      </c>
      <c r="G199" s="129">
        <v>200000</v>
      </c>
      <c r="H199" s="129"/>
      <c r="I199" s="129"/>
      <c r="J199" s="129">
        <v>200000</v>
      </c>
      <c r="K199" s="129">
        <v>200000</v>
      </c>
      <c r="L199" s="129">
        <v>200000</v>
      </c>
      <c r="M199" s="124">
        <f t="shared" si="47"/>
        <v>600000</v>
      </c>
    </row>
    <row r="200" spans="1:13" ht="18.5" x14ac:dyDescent="0.45">
      <c r="A200" s="119">
        <v>220203</v>
      </c>
      <c r="B200" s="120"/>
      <c r="C200" s="121"/>
      <c r="D200" s="121"/>
      <c r="E200" s="120"/>
      <c r="F200" s="157" t="s">
        <v>37</v>
      </c>
      <c r="G200" s="123">
        <f>SUM(G201:G202)</f>
        <v>700000</v>
      </c>
      <c r="H200" s="123">
        <f>SUM(H201:H202)</f>
        <v>0</v>
      </c>
      <c r="I200" s="123"/>
      <c r="J200" s="123">
        <f>SUM(J201:J202)</f>
        <v>300000</v>
      </c>
      <c r="K200" s="123">
        <f>SUM(K201:K202)</f>
        <v>300000</v>
      </c>
      <c r="L200" s="123">
        <f>SUM(L201:L202)</f>
        <v>300000</v>
      </c>
      <c r="M200" s="124">
        <f t="shared" si="47"/>
        <v>900000</v>
      </c>
    </row>
    <row r="201" spans="1:13" ht="37" x14ac:dyDescent="0.45">
      <c r="A201" s="125">
        <v>22020301</v>
      </c>
      <c r="B201" s="126"/>
      <c r="C201" s="127"/>
      <c r="D201" s="127"/>
      <c r="E201" s="126"/>
      <c r="F201" s="158" t="s">
        <v>38</v>
      </c>
      <c r="G201" s="129">
        <v>500000</v>
      </c>
      <c r="H201" s="129"/>
      <c r="I201" s="129"/>
      <c r="J201" s="129">
        <v>100000</v>
      </c>
      <c r="K201" s="129">
        <v>100000</v>
      </c>
      <c r="L201" s="129">
        <v>100000</v>
      </c>
      <c r="M201" s="124">
        <f t="shared" si="47"/>
        <v>300000</v>
      </c>
    </row>
    <row r="202" spans="1:13" ht="37" x14ac:dyDescent="0.45">
      <c r="A202" s="125">
        <v>22020310</v>
      </c>
      <c r="B202" s="126"/>
      <c r="C202" s="127"/>
      <c r="D202" s="127"/>
      <c r="E202" s="126"/>
      <c r="F202" s="158" t="s">
        <v>240</v>
      </c>
      <c r="G202" s="129">
        <v>200000</v>
      </c>
      <c r="H202" s="129"/>
      <c r="I202" s="129"/>
      <c r="J202" s="129">
        <v>200000</v>
      </c>
      <c r="K202" s="129">
        <v>200000</v>
      </c>
      <c r="L202" s="129">
        <v>200000</v>
      </c>
      <c r="M202" s="124">
        <f t="shared" si="47"/>
        <v>600000</v>
      </c>
    </row>
    <row r="203" spans="1:13" ht="18.5" x14ac:dyDescent="0.45">
      <c r="A203" s="119">
        <v>220204</v>
      </c>
      <c r="B203" s="120"/>
      <c r="C203" s="121"/>
      <c r="D203" s="121"/>
      <c r="E203" s="120"/>
      <c r="F203" s="157" t="s">
        <v>42</v>
      </c>
      <c r="G203" s="123">
        <f>SUM(G204:G208)</f>
        <v>5350000</v>
      </c>
      <c r="H203" s="123">
        <f>SUM(H204:H208)</f>
        <v>0</v>
      </c>
      <c r="I203" s="123"/>
      <c r="J203" s="123">
        <f>SUM(J204:J208)</f>
        <v>3000000</v>
      </c>
      <c r="K203" s="123">
        <f>SUM(K204:K208)</f>
        <v>3000000</v>
      </c>
      <c r="L203" s="123">
        <f>SUM(L204:L208)</f>
        <v>3000000</v>
      </c>
      <c r="M203" s="124">
        <f t="shared" si="47"/>
        <v>9000000</v>
      </c>
    </row>
    <row r="204" spans="1:13" ht="37" x14ac:dyDescent="0.45">
      <c r="A204" s="125">
        <v>22020401</v>
      </c>
      <c r="B204" s="126"/>
      <c r="C204" s="127"/>
      <c r="D204" s="127"/>
      <c r="E204" s="126"/>
      <c r="F204" s="158" t="s">
        <v>43</v>
      </c>
      <c r="G204" s="129">
        <v>1500000</v>
      </c>
      <c r="H204" s="129"/>
      <c r="I204" s="129"/>
      <c r="J204" s="129"/>
      <c r="K204" s="129"/>
      <c r="L204" s="129"/>
      <c r="M204" s="124">
        <f t="shared" si="47"/>
        <v>0</v>
      </c>
    </row>
    <row r="205" spans="1:13" ht="18.5" x14ac:dyDescent="0.45">
      <c r="A205" s="125">
        <v>22020402</v>
      </c>
      <c r="B205" s="126"/>
      <c r="C205" s="127"/>
      <c r="D205" s="127"/>
      <c r="E205" s="126"/>
      <c r="F205" s="158" t="s">
        <v>44</v>
      </c>
      <c r="G205" s="129">
        <v>1300000</v>
      </c>
      <c r="H205" s="129"/>
      <c r="I205" s="129"/>
      <c r="J205" s="129">
        <v>1000000</v>
      </c>
      <c r="K205" s="129">
        <v>1000000</v>
      </c>
      <c r="L205" s="129">
        <v>1000000</v>
      </c>
      <c r="M205" s="124">
        <f t="shared" si="47"/>
        <v>3000000</v>
      </c>
    </row>
    <row r="206" spans="1:13" ht="37" x14ac:dyDescent="0.45">
      <c r="A206" s="125">
        <v>22020403</v>
      </c>
      <c r="B206" s="126"/>
      <c r="C206" s="127"/>
      <c r="D206" s="127"/>
      <c r="E206" s="126"/>
      <c r="F206" s="158" t="s">
        <v>45</v>
      </c>
      <c r="G206" s="129">
        <v>1550000</v>
      </c>
      <c r="H206" s="129"/>
      <c r="I206" s="129"/>
      <c r="J206" s="129">
        <v>1000000</v>
      </c>
      <c r="K206" s="129">
        <v>1000000</v>
      </c>
      <c r="L206" s="129">
        <v>1000000</v>
      </c>
      <c r="M206" s="124">
        <f t="shared" si="47"/>
        <v>3000000</v>
      </c>
    </row>
    <row r="207" spans="1:13" ht="37" x14ac:dyDescent="0.45">
      <c r="A207" s="125">
        <v>22020404</v>
      </c>
      <c r="B207" s="126"/>
      <c r="C207" s="127"/>
      <c r="D207" s="127"/>
      <c r="E207" s="126"/>
      <c r="F207" s="158" t="s">
        <v>46</v>
      </c>
      <c r="G207" s="129">
        <v>500000</v>
      </c>
      <c r="H207" s="129"/>
      <c r="I207" s="129"/>
      <c r="J207" s="129">
        <v>500000</v>
      </c>
      <c r="K207" s="129">
        <v>500000</v>
      </c>
      <c r="L207" s="129">
        <v>500000</v>
      </c>
      <c r="M207" s="124">
        <f t="shared" si="47"/>
        <v>1500000</v>
      </c>
    </row>
    <row r="208" spans="1:13" ht="18.5" x14ac:dyDescent="0.45">
      <c r="A208" s="125">
        <v>22020405</v>
      </c>
      <c r="B208" s="126"/>
      <c r="C208" s="127"/>
      <c r="D208" s="127"/>
      <c r="E208" s="126"/>
      <c r="F208" s="158" t="s">
        <v>47</v>
      </c>
      <c r="G208" s="129">
        <v>500000</v>
      </c>
      <c r="H208" s="129"/>
      <c r="I208" s="129"/>
      <c r="J208" s="129">
        <v>500000</v>
      </c>
      <c r="K208" s="129">
        <v>500000</v>
      </c>
      <c r="L208" s="129">
        <v>500000</v>
      </c>
      <c r="M208" s="124">
        <f t="shared" si="47"/>
        <v>1500000</v>
      </c>
    </row>
    <row r="209" spans="1:13" ht="18.5" x14ac:dyDescent="0.45">
      <c r="A209" s="119">
        <v>220205</v>
      </c>
      <c r="B209" s="120"/>
      <c r="C209" s="121"/>
      <c r="D209" s="121"/>
      <c r="E209" s="120"/>
      <c r="F209" s="157" t="s">
        <v>49</v>
      </c>
      <c r="G209" s="123">
        <f>G210</f>
        <v>1500000</v>
      </c>
      <c r="H209" s="123">
        <f t="shared" ref="H209:L209" si="52">H210</f>
        <v>0</v>
      </c>
      <c r="I209" s="123"/>
      <c r="J209" s="123">
        <f t="shared" si="52"/>
        <v>500000</v>
      </c>
      <c r="K209" s="123">
        <f t="shared" si="52"/>
        <v>500000</v>
      </c>
      <c r="L209" s="123">
        <f t="shared" si="52"/>
        <v>500000</v>
      </c>
      <c r="M209" s="124">
        <f t="shared" si="47"/>
        <v>1500000</v>
      </c>
    </row>
    <row r="210" spans="1:13" ht="18.5" x14ac:dyDescent="0.45">
      <c r="A210" s="125">
        <v>22020501</v>
      </c>
      <c r="B210" s="126"/>
      <c r="C210" s="127"/>
      <c r="D210" s="127"/>
      <c r="E210" s="126"/>
      <c r="F210" s="158" t="s">
        <v>50</v>
      </c>
      <c r="G210" s="129">
        <v>1500000</v>
      </c>
      <c r="H210" s="129"/>
      <c r="I210" s="129"/>
      <c r="J210" s="129">
        <v>500000</v>
      </c>
      <c r="K210" s="129">
        <v>500000</v>
      </c>
      <c r="L210" s="129">
        <v>500000</v>
      </c>
      <c r="M210" s="124">
        <f t="shared" si="47"/>
        <v>1500000</v>
      </c>
    </row>
    <row r="211" spans="1:13" ht="18.5" x14ac:dyDescent="0.45">
      <c r="A211" s="119">
        <v>220206</v>
      </c>
      <c r="B211" s="120"/>
      <c r="C211" s="121"/>
      <c r="D211" s="121"/>
      <c r="E211" s="120"/>
      <c r="F211" s="157" t="s">
        <v>51</v>
      </c>
      <c r="G211" s="123">
        <f>SUM(G212:G212)</f>
        <v>300000</v>
      </c>
      <c r="H211" s="123">
        <f>SUM(H212:H212)</f>
        <v>0</v>
      </c>
      <c r="I211" s="123"/>
      <c r="J211" s="123">
        <f>SUM(J212:J212)</f>
        <v>300000</v>
      </c>
      <c r="K211" s="123">
        <f>SUM(K212:K212)</f>
        <v>300000</v>
      </c>
      <c r="L211" s="123">
        <f>SUM(L212:L212)</f>
        <v>300000</v>
      </c>
      <c r="M211" s="124">
        <f>J211+K211+L211</f>
        <v>900000</v>
      </c>
    </row>
    <row r="212" spans="1:13" ht="18.5" x14ac:dyDescent="0.45">
      <c r="A212" s="125">
        <v>22020605</v>
      </c>
      <c r="B212" s="126"/>
      <c r="C212" s="127"/>
      <c r="D212" s="127"/>
      <c r="E212" s="126"/>
      <c r="F212" s="158" t="s">
        <v>53</v>
      </c>
      <c r="G212" s="129">
        <v>300000</v>
      </c>
      <c r="H212" s="129"/>
      <c r="I212" s="129"/>
      <c r="J212" s="129">
        <v>300000</v>
      </c>
      <c r="K212" s="129">
        <v>300000</v>
      </c>
      <c r="L212" s="129">
        <v>300000</v>
      </c>
      <c r="M212" s="124">
        <f t="shared" si="47"/>
        <v>900000</v>
      </c>
    </row>
    <row r="213" spans="1:13" ht="18.5" x14ac:dyDescent="0.45">
      <c r="A213" s="119">
        <v>220208</v>
      </c>
      <c r="B213" s="120"/>
      <c r="C213" s="121"/>
      <c r="D213" s="121"/>
      <c r="E213" s="120"/>
      <c r="F213" s="157" t="s">
        <v>54</v>
      </c>
      <c r="G213" s="123">
        <f>SUM(G214:G215)</f>
        <v>1050000</v>
      </c>
      <c r="H213" s="123">
        <f>SUM(H214:H215)</f>
        <v>0</v>
      </c>
      <c r="I213" s="123"/>
      <c r="J213" s="123">
        <f>SUM(J214:J215)</f>
        <v>600000</v>
      </c>
      <c r="K213" s="123">
        <f>SUM(K214:K215)</f>
        <v>600000</v>
      </c>
      <c r="L213" s="123">
        <f>SUM(L214:L215)</f>
        <v>600000</v>
      </c>
      <c r="M213" s="124">
        <f t="shared" si="47"/>
        <v>1800000</v>
      </c>
    </row>
    <row r="214" spans="1:13" ht="18.5" x14ac:dyDescent="0.45">
      <c r="A214" s="125">
        <v>22020801</v>
      </c>
      <c r="B214" s="126"/>
      <c r="C214" s="127"/>
      <c r="D214" s="127"/>
      <c r="E214" s="126"/>
      <c r="F214" s="158" t="s">
        <v>55</v>
      </c>
      <c r="G214" s="129">
        <v>450000</v>
      </c>
      <c r="H214" s="129"/>
      <c r="I214" s="129"/>
      <c r="J214" s="129"/>
      <c r="K214" s="129"/>
      <c r="L214" s="129"/>
      <c r="M214" s="124">
        <f t="shared" si="47"/>
        <v>0</v>
      </c>
    </row>
    <row r="215" spans="1:13" ht="18.5" x14ac:dyDescent="0.45">
      <c r="A215" s="125">
        <v>22020803</v>
      </c>
      <c r="B215" s="126"/>
      <c r="C215" s="127"/>
      <c r="D215" s="127"/>
      <c r="E215" s="126"/>
      <c r="F215" s="158" t="s">
        <v>56</v>
      </c>
      <c r="G215" s="129">
        <v>600000</v>
      </c>
      <c r="H215" s="129"/>
      <c r="I215" s="129"/>
      <c r="J215" s="129">
        <v>600000</v>
      </c>
      <c r="K215" s="129">
        <v>600000</v>
      </c>
      <c r="L215" s="129">
        <v>600000</v>
      </c>
      <c r="M215" s="124">
        <f t="shared" si="47"/>
        <v>1800000</v>
      </c>
    </row>
    <row r="216" spans="1:13" ht="18.5" x14ac:dyDescent="0.45">
      <c r="A216" s="125"/>
      <c r="B216" s="126"/>
      <c r="C216" s="127"/>
      <c r="D216" s="127"/>
      <c r="E216" s="126"/>
      <c r="F216" s="116" t="s">
        <v>85</v>
      </c>
      <c r="G216" s="129"/>
      <c r="H216" s="129"/>
      <c r="I216" s="129"/>
      <c r="J216" s="129"/>
      <c r="K216" s="129"/>
      <c r="L216" s="129"/>
      <c r="M216" s="124"/>
    </row>
    <row r="217" spans="1:13" ht="18.5" x14ac:dyDescent="0.45">
      <c r="A217" s="125"/>
      <c r="B217" s="126"/>
      <c r="C217" s="127"/>
      <c r="D217" s="127"/>
      <c r="E217" s="126"/>
      <c r="F217" s="157" t="s">
        <v>206</v>
      </c>
      <c r="G217" s="129">
        <f>G185</f>
        <v>111303326</v>
      </c>
      <c r="H217" s="129">
        <f t="shared" ref="H217:M217" si="53">H185</f>
        <v>129318102</v>
      </c>
      <c r="I217" s="129"/>
      <c r="J217" s="129">
        <f t="shared" si="53"/>
        <v>154923432.49999994</v>
      </c>
      <c r="K217" s="129">
        <f t="shared" si="53"/>
        <v>154923432.49999994</v>
      </c>
      <c r="L217" s="129">
        <f t="shared" si="53"/>
        <v>154923432.49999994</v>
      </c>
      <c r="M217" s="129">
        <f t="shared" si="53"/>
        <v>464770297.49999982</v>
      </c>
    </row>
    <row r="218" spans="1:13" ht="18.5" x14ac:dyDescent="0.45">
      <c r="A218" s="125"/>
      <c r="B218" s="126"/>
      <c r="C218" s="127"/>
      <c r="D218" s="127"/>
      <c r="E218" s="126"/>
      <c r="F218" s="157" t="s">
        <v>207</v>
      </c>
      <c r="G218" s="129">
        <f>G193</f>
        <v>10000000</v>
      </c>
      <c r="H218" s="129">
        <f t="shared" ref="H218:M218" si="54">H193</f>
        <v>0</v>
      </c>
      <c r="I218" s="129"/>
      <c r="J218" s="129">
        <f t="shared" si="54"/>
        <v>20000000</v>
      </c>
      <c r="K218" s="129">
        <f t="shared" si="54"/>
        <v>20000000</v>
      </c>
      <c r="L218" s="129">
        <f t="shared" si="54"/>
        <v>20000000</v>
      </c>
      <c r="M218" s="129">
        <f t="shared" si="54"/>
        <v>60000000</v>
      </c>
    </row>
    <row r="219" spans="1:13" ht="18.5" x14ac:dyDescent="0.45">
      <c r="A219" s="162"/>
      <c r="B219" s="162"/>
      <c r="C219" s="162"/>
      <c r="D219" s="162"/>
      <c r="E219" s="162"/>
      <c r="F219" s="163" t="s">
        <v>88</v>
      </c>
      <c r="G219" s="136">
        <f>G217+G218</f>
        <v>121303326</v>
      </c>
      <c r="H219" s="136">
        <f t="shared" ref="H219:M219" si="55">H217+H218</f>
        <v>129318102</v>
      </c>
      <c r="I219" s="136"/>
      <c r="J219" s="136">
        <f t="shared" si="55"/>
        <v>174923432.49999994</v>
      </c>
      <c r="K219" s="136">
        <f t="shared" si="55"/>
        <v>174923432.49999994</v>
      </c>
      <c r="L219" s="136">
        <f t="shared" si="55"/>
        <v>174923432.49999994</v>
      </c>
      <c r="M219" s="136">
        <f t="shared" si="55"/>
        <v>524770297.49999982</v>
      </c>
    </row>
    <row r="222" spans="1:13" ht="18.5" x14ac:dyDescent="0.45">
      <c r="A222" s="948" t="s">
        <v>0</v>
      </c>
      <c r="B222" s="948"/>
      <c r="C222" s="948"/>
      <c r="D222" s="948"/>
      <c r="E222" s="948"/>
      <c r="F222" s="948"/>
      <c r="G222" s="948"/>
      <c r="H222" s="948"/>
      <c r="I222" s="948"/>
      <c r="J222" s="948"/>
      <c r="K222" s="948"/>
      <c r="L222" s="948"/>
      <c r="M222" s="948"/>
    </row>
    <row r="223" spans="1:13" ht="18.5" x14ac:dyDescent="0.45">
      <c r="A223" s="930" t="s">
        <v>624</v>
      </c>
      <c r="B223" s="930"/>
      <c r="C223" s="930"/>
      <c r="D223" s="930"/>
      <c r="E223" s="930"/>
      <c r="F223" s="930"/>
      <c r="G223" s="930"/>
      <c r="H223" s="930"/>
      <c r="I223" s="930"/>
      <c r="J223" s="930"/>
      <c r="K223" s="930"/>
      <c r="L223" s="930"/>
      <c r="M223" s="930"/>
    </row>
    <row r="224" spans="1:13" ht="74" x14ac:dyDescent="0.45">
      <c r="A224" s="116" t="s">
        <v>1</v>
      </c>
      <c r="B224" s="116" t="s">
        <v>2</v>
      </c>
      <c r="C224" s="116" t="s">
        <v>3</v>
      </c>
      <c r="D224" s="116" t="s">
        <v>4</v>
      </c>
      <c r="E224" s="116" t="s">
        <v>5</v>
      </c>
      <c r="F224" s="153" t="s">
        <v>6</v>
      </c>
      <c r="G224" s="116" t="s">
        <v>7</v>
      </c>
      <c r="H224" s="116" t="s">
        <v>8</v>
      </c>
      <c r="I224" s="116"/>
      <c r="J224" s="116" t="s">
        <v>9</v>
      </c>
      <c r="K224" s="116" t="s">
        <v>10</v>
      </c>
      <c r="L224" s="116" t="s">
        <v>11</v>
      </c>
      <c r="M224" s="116" t="s">
        <v>12</v>
      </c>
    </row>
    <row r="225" spans="1:13" ht="18.5" x14ac:dyDescent="0.45">
      <c r="A225" s="119">
        <v>2</v>
      </c>
      <c r="B225" s="120"/>
      <c r="C225" s="121"/>
      <c r="D225" s="121"/>
      <c r="E225" s="120"/>
      <c r="F225" s="157" t="s">
        <v>18</v>
      </c>
      <c r="G225" s="165">
        <f>+G239+G227</f>
        <v>110000000</v>
      </c>
      <c r="H225" s="165">
        <f t="shared" ref="H225:L225" si="56">+H239+H227</f>
        <v>0</v>
      </c>
      <c r="I225" s="123">
        <f t="shared" si="56"/>
        <v>0</v>
      </c>
      <c r="J225" s="123">
        <f t="shared" si="56"/>
        <v>110000000</v>
      </c>
      <c r="K225" s="123">
        <f t="shared" si="56"/>
        <v>110000000</v>
      </c>
      <c r="L225" s="123">
        <f t="shared" si="56"/>
        <v>110000000</v>
      </c>
      <c r="M225" s="166">
        <f>J225+K225+L225</f>
        <v>330000000</v>
      </c>
    </row>
    <row r="226" spans="1:13" ht="18.5" x14ac:dyDescent="0.45">
      <c r="A226" s="119">
        <v>22</v>
      </c>
      <c r="B226" s="120"/>
      <c r="C226" s="121"/>
      <c r="D226" s="121"/>
      <c r="E226" s="120"/>
      <c r="F226" s="157" t="s">
        <v>26</v>
      </c>
      <c r="G226" s="165">
        <f>SUM(G227)</f>
        <v>100000000</v>
      </c>
      <c r="H226" s="165">
        <f t="shared" ref="H226:M226" si="57">SUM(H227)</f>
        <v>0</v>
      </c>
      <c r="I226" s="123">
        <f t="shared" si="57"/>
        <v>0</v>
      </c>
      <c r="J226" s="123">
        <f t="shared" si="57"/>
        <v>100000000</v>
      </c>
      <c r="K226" s="123">
        <f t="shared" si="57"/>
        <v>100000000</v>
      </c>
      <c r="L226" s="123">
        <f t="shared" si="57"/>
        <v>100000000</v>
      </c>
      <c r="M226" s="167">
        <f t="shared" si="57"/>
        <v>300000000</v>
      </c>
    </row>
    <row r="227" spans="1:13" ht="18.5" x14ac:dyDescent="0.45">
      <c r="A227" s="119">
        <v>2202</v>
      </c>
      <c r="B227" s="120"/>
      <c r="C227" s="121"/>
      <c r="D227" s="121"/>
      <c r="E227" s="120"/>
      <c r="F227" s="157" t="s">
        <v>27</v>
      </c>
      <c r="G227" s="165">
        <f>SUM(G228+G230+G232+G234)</f>
        <v>100000000</v>
      </c>
      <c r="H227" s="165">
        <f t="shared" ref="H227:L227" si="58">SUM(H228+H230+H232+H234)</f>
        <v>0</v>
      </c>
      <c r="I227" s="123">
        <f t="shared" si="58"/>
        <v>0</v>
      </c>
      <c r="J227" s="123">
        <f t="shared" si="58"/>
        <v>100000000</v>
      </c>
      <c r="K227" s="123">
        <f t="shared" si="58"/>
        <v>100000000</v>
      </c>
      <c r="L227" s="123">
        <f t="shared" si="58"/>
        <v>100000000</v>
      </c>
      <c r="M227" s="166">
        <f t="shared" ref="M227:M244" si="59">J227+K227+L227</f>
        <v>300000000</v>
      </c>
    </row>
    <row r="228" spans="1:13" ht="18.5" x14ac:dyDescent="0.45">
      <c r="A228" s="119">
        <v>220201</v>
      </c>
      <c r="B228" s="120"/>
      <c r="C228" s="121"/>
      <c r="D228" s="121"/>
      <c r="E228" s="120"/>
      <c r="F228" s="157" t="s">
        <v>28</v>
      </c>
      <c r="G228" s="165">
        <f>SUM(G229:G229)</f>
        <v>20000000</v>
      </c>
      <c r="H228" s="165">
        <f>SUM(H229:H229)</f>
        <v>0</v>
      </c>
      <c r="I228" s="123"/>
      <c r="J228" s="123">
        <f>SUM(J229:J229)</f>
        <v>20000000</v>
      </c>
      <c r="K228" s="123">
        <f>SUM(K229:K229)</f>
        <v>20000000</v>
      </c>
      <c r="L228" s="123">
        <f>SUM(L229:L229)</f>
        <v>20000000</v>
      </c>
      <c r="M228" s="124">
        <f t="shared" si="59"/>
        <v>60000000</v>
      </c>
    </row>
    <row r="229" spans="1:13" ht="18.5" x14ac:dyDescent="0.45">
      <c r="A229" s="125">
        <v>22020101</v>
      </c>
      <c r="B229" s="126"/>
      <c r="C229" s="127"/>
      <c r="D229" s="127"/>
      <c r="E229" s="126"/>
      <c r="F229" s="158" t="s">
        <v>29</v>
      </c>
      <c r="G229" s="168">
        <v>20000000</v>
      </c>
      <c r="H229" s="168"/>
      <c r="I229" s="129"/>
      <c r="J229" s="129">
        <v>20000000</v>
      </c>
      <c r="K229" s="129">
        <v>20000000</v>
      </c>
      <c r="L229" s="129">
        <v>20000000</v>
      </c>
      <c r="M229" s="124">
        <f t="shared" si="59"/>
        <v>60000000</v>
      </c>
    </row>
    <row r="230" spans="1:13" ht="18.5" x14ac:dyDescent="0.45">
      <c r="A230" s="119">
        <v>220206</v>
      </c>
      <c r="B230" s="120"/>
      <c r="C230" s="121"/>
      <c r="D230" s="121"/>
      <c r="E230" s="120"/>
      <c r="F230" s="157" t="s">
        <v>51</v>
      </c>
      <c r="G230" s="165">
        <f>SUM(G231:G231)</f>
        <v>20000000</v>
      </c>
      <c r="H230" s="165">
        <f>SUM(H231:H231)</f>
        <v>0</v>
      </c>
      <c r="I230" s="123"/>
      <c r="J230" s="123">
        <f>SUM(J231:J231)</f>
        <v>20000000</v>
      </c>
      <c r="K230" s="123">
        <f>SUM(K231:K231)</f>
        <v>20000000</v>
      </c>
      <c r="L230" s="123">
        <f>SUM(L231:L231)</f>
        <v>20000000</v>
      </c>
      <c r="M230" s="124">
        <f t="shared" si="59"/>
        <v>60000000</v>
      </c>
    </row>
    <row r="231" spans="1:13" ht="18.5" x14ac:dyDescent="0.45">
      <c r="A231" s="125">
        <v>22020601</v>
      </c>
      <c r="B231" s="126"/>
      <c r="C231" s="127"/>
      <c r="D231" s="127"/>
      <c r="E231" s="126"/>
      <c r="F231" s="158" t="s">
        <v>52</v>
      </c>
      <c r="G231" s="168">
        <v>20000000</v>
      </c>
      <c r="H231" s="168"/>
      <c r="I231" s="129"/>
      <c r="J231" s="129">
        <v>20000000</v>
      </c>
      <c r="K231" s="129">
        <v>20000000</v>
      </c>
      <c r="L231" s="129">
        <v>20000000</v>
      </c>
      <c r="M231" s="124">
        <f t="shared" si="59"/>
        <v>60000000</v>
      </c>
    </row>
    <row r="232" spans="1:13" ht="18.5" x14ac:dyDescent="0.45">
      <c r="A232" s="119">
        <v>220208</v>
      </c>
      <c r="B232" s="120"/>
      <c r="C232" s="121"/>
      <c r="D232" s="121"/>
      <c r="E232" s="120"/>
      <c r="F232" s="157" t="s">
        <v>54</v>
      </c>
      <c r="G232" s="165">
        <f>SUM(G233:G233)</f>
        <v>20000000</v>
      </c>
      <c r="H232" s="165">
        <f>SUM(H233:H233)</f>
        <v>0</v>
      </c>
      <c r="I232" s="123"/>
      <c r="J232" s="123">
        <f>SUM(J233:J233)</f>
        <v>20000000</v>
      </c>
      <c r="K232" s="123">
        <f>SUM(K233:K233)</f>
        <v>20000000</v>
      </c>
      <c r="L232" s="123">
        <f>SUM(L233:L233)</f>
        <v>20000000</v>
      </c>
      <c r="M232" s="124">
        <f t="shared" si="59"/>
        <v>60000000</v>
      </c>
    </row>
    <row r="233" spans="1:13" ht="18.5" x14ac:dyDescent="0.45">
      <c r="A233" s="125">
        <v>22020801</v>
      </c>
      <c r="B233" s="126"/>
      <c r="C233" s="127"/>
      <c r="D233" s="127"/>
      <c r="E233" s="126"/>
      <c r="F233" s="158" t="s">
        <v>55</v>
      </c>
      <c r="G233" s="168">
        <v>20000000</v>
      </c>
      <c r="H233" s="168"/>
      <c r="I233" s="129"/>
      <c r="J233" s="129">
        <v>20000000</v>
      </c>
      <c r="K233" s="129">
        <v>20000000</v>
      </c>
      <c r="L233" s="129">
        <v>20000000</v>
      </c>
      <c r="M233" s="124">
        <f t="shared" si="59"/>
        <v>60000000</v>
      </c>
    </row>
    <row r="234" spans="1:13" ht="18.5" x14ac:dyDescent="0.45">
      <c r="A234" s="119">
        <v>220210</v>
      </c>
      <c r="B234" s="120"/>
      <c r="C234" s="121"/>
      <c r="D234" s="121"/>
      <c r="E234" s="120"/>
      <c r="F234" s="157" t="s">
        <v>57</v>
      </c>
      <c r="G234" s="165">
        <f>SUM(G235:G238)</f>
        <v>40000000</v>
      </c>
      <c r="H234" s="165">
        <f>SUM(H235:H238)</f>
        <v>0</v>
      </c>
      <c r="I234" s="123"/>
      <c r="J234" s="123">
        <f>SUM(J235:J238)</f>
        <v>40000000</v>
      </c>
      <c r="K234" s="123">
        <f>SUM(K235:K238)</f>
        <v>40000000</v>
      </c>
      <c r="L234" s="123">
        <f>SUM(L235:L238)</f>
        <v>40000000</v>
      </c>
      <c r="M234" s="124">
        <f t="shared" si="59"/>
        <v>120000000</v>
      </c>
    </row>
    <row r="235" spans="1:13" ht="18.5" x14ac:dyDescent="0.45">
      <c r="A235" s="125">
        <v>22021001</v>
      </c>
      <c r="B235" s="126"/>
      <c r="C235" s="127"/>
      <c r="D235" s="127"/>
      <c r="E235" s="126"/>
      <c r="F235" s="158" t="s">
        <v>58</v>
      </c>
      <c r="G235" s="168">
        <v>10000000</v>
      </c>
      <c r="H235" s="168"/>
      <c r="I235" s="129"/>
      <c r="J235" s="129">
        <v>10000000</v>
      </c>
      <c r="K235" s="129">
        <v>10000000</v>
      </c>
      <c r="L235" s="129">
        <v>10000000</v>
      </c>
      <c r="M235" s="124">
        <f t="shared" si="59"/>
        <v>30000000</v>
      </c>
    </row>
    <row r="236" spans="1:13" ht="18.5" x14ac:dyDescent="0.45">
      <c r="A236" s="125">
        <v>22021002</v>
      </c>
      <c r="B236" s="126"/>
      <c r="C236" s="127"/>
      <c r="D236" s="127"/>
      <c r="E236" s="126"/>
      <c r="F236" s="158" t="s">
        <v>59</v>
      </c>
      <c r="G236" s="168">
        <v>15000000</v>
      </c>
      <c r="H236" s="168"/>
      <c r="I236" s="129"/>
      <c r="J236" s="129">
        <v>15000000</v>
      </c>
      <c r="K236" s="129">
        <v>15000000</v>
      </c>
      <c r="L236" s="129">
        <v>15000000</v>
      </c>
      <c r="M236" s="124">
        <f t="shared" si="59"/>
        <v>45000000</v>
      </c>
    </row>
    <row r="237" spans="1:13" ht="18.5" x14ac:dyDescent="0.45">
      <c r="A237" s="125">
        <v>22021007</v>
      </c>
      <c r="B237" s="126"/>
      <c r="C237" s="127"/>
      <c r="D237" s="127"/>
      <c r="E237" s="126"/>
      <c r="F237" s="158" t="s">
        <v>63</v>
      </c>
      <c r="G237" s="168">
        <v>10000000</v>
      </c>
      <c r="H237" s="168"/>
      <c r="I237" s="129"/>
      <c r="J237" s="129">
        <v>10000000</v>
      </c>
      <c r="K237" s="129">
        <v>10000000</v>
      </c>
      <c r="L237" s="129">
        <v>10000000</v>
      </c>
      <c r="M237" s="124">
        <f t="shared" si="59"/>
        <v>30000000</v>
      </c>
    </row>
    <row r="238" spans="1:13" ht="18.5" x14ac:dyDescent="0.45">
      <c r="A238" s="125">
        <v>22021026</v>
      </c>
      <c r="B238" s="126"/>
      <c r="C238" s="127"/>
      <c r="D238" s="127"/>
      <c r="E238" s="126"/>
      <c r="F238" s="158" t="s">
        <v>66</v>
      </c>
      <c r="G238" s="168">
        <v>5000000</v>
      </c>
      <c r="H238" s="168"/>
      <c r="I238" s="129"/>
      <c r="J238" s="129">
        <v>5000000</v>
      </c>
      <c r="K238" s="129">
        <v>5000000</v>
      </c>
      <c r="L238" s="129">
        <v>5000000</v>
      </c>
      <c r="M238" s="124">
        <f t="shared" si="59"/>
        <v>15000000</v>
      </c>
    </row>
    <row r="239" spans="1:13" ht="18.5" x14ac:dyDescent="0.45">
      <c r="A239" s="119">
        <v>23</v>
      </c>
      <c r="B239" s="120"/>
      <c r="C239" s="121"/>
      <c r="D239" s="121"/>
      <c r="E239" s="120"/>
      <c r="F239" s="157" t="s">
        <v>69</v>
      </c>
      <c r="G239" s="165">
        <f>G240</f>
        <v>10000000</v>
      </c>
      <c r="H239" s="165"/>
      <c r="I239" s="123"/>
      <c r="J239" s="123">
        <f>J240</f>
        <v>10000000</v>
      </c>
      <c r="K239" s="123">
        <f t="shared" ref="K239:L239" si="60">K240</f>
        <v>10000000</v>
      </c>
      <c r="L239" s="123">
        <f t="shared" si="60"/>
        <v>10000000</v>
      </c>
      <c r="M239" s="124">
        <f t="shared" si="59"/>
        <v>30000000</v>
      </c>
    </row>
    <row r="240" spans="1:13" ht="18.5" x14ac:dyDescent="0.45">
      <c r="A240" s="119">
        <v>2301</v>
      </c>
      <c r="B240" s="120"/>
      <c r="C240" s="121"/>
      <c r="D240" s="121"/>
      <c r="E240" s="120"/>
      <c r="F240" s="157" t="s">
        <v>70</v>
      </c>
      <c r="G240" s="165">
        <f t="shared" ref="G240:L240" si="61">G241</f>
        <v>10000000</v>
      </c>
      <c r="H240" s="165">
        <f t="shared" si="61"/>
        <v>0</v>
      </c>
      <c r="I240" s="123"/>
      <c r="J240" s="123">
        <f t="shared" si="61"/>
        <v>10000000</v>
      </c>
      <c r="K240" s="123">
        <f t="shared" si="61"/>
        <v>10000000</v>
      </c>
      <c r="L240" s="123">
        <f t="shared" si="61"/>
        <v>10000000</v>
      </c>
      <c r="M240" s="124">
        <f t="shared" si="59"/>
        <v>30000000</v>
      </c>
    </row>
    <row r="241" spans="1:13" ht="18.5" x14ac:dyDescent="0.45">
      <c r="A241" s="119">
        <v>230101</v>
      </c>
      <c r="B241" s="120"/>
      <c r="C241" s="121"/>
      <c r="D241" s="121"/>
      <c r="E241" s="120"/>
      <c r="F241" s="157" t="s">
        <v>71</v>
      </c>
      <c r="G241" s="165">
        <f>SUM(G242:G244)</f>
        <v>10000000</v>
      </c>
      <c r="H241" s="165">
        <f>SUM(H242:H244)</f>
        <v>0</v>
      </c>
      <c r="I241" s="123"/>
      <c r="J241" s="123">
        <f>SUM(J242:J244)</f>
        <v>10000000</v>
      </c>
      <c r="K241" s="123">
        <f>SUM(K242:K244)</f>
        <v>10000000</v>
      </c>
      <c r="L241" s="123">
        <f>SUM(L242:L244)</f>
        <v>10000000</v>
      </c>
      <c r="M241" s="124">
        <f t="shared" si="59"/>
        <v>30000000</v>
      </c>
    </row>
    <row r="242" spans="1:13" ht="18.5" x14ac:dyDescent="0.45">
      <c r="A242" s="125">
        <v>23010113</v>
      </c>
      <c r="B242" s="126"/>
      <c r="C242" s="127"/>
      <c r="D242" s="127"/>
      <c r="E242" s="126"/>
      <c r="F242" s="158" t="s">
        <v>233</v>
      </c>
      <c r="G242" s="168">
        <v>3000000</v>
      </c>
      <c r="H242" s="168"/>
      <c r="I242" s="129"/>
      <c r="J242" s="129">
        <v>3000000</v>
      </c>
      <c r="K242" s="129">
        <v>3000000</v>
      </c>
      <c r="L242" s="129">
        <v>3000000</v>
      </c>
      <c r="M242" s="124">
        <f t="shared" si="59"/>
        <v>9000000</v>
      </c>
    </row>
    <row r="243" spans="1:13" ht="18.5" x14ac:dyDescent="0.45">
      <c r="A243" s="125">
        <v>23010114</v>
      </c>
      <c r="B243" s="126"/>
      <c r="C243" s="127"/>
      <c r="D243" s="127"/>
      <c r="E243" s="126"/>
      <c r="F243" s="158" t="s">
        <v>234</v>
      </c>
      <c r="G243" s="168">
        <v>2000000</v>
      </c>
      <c r="H243" s="168"/>
      <c r="I243" s="129"/>
      <c r="J243" s="129">
        <v>2000000</v>
      </c>
      <c r="K243" s="129">
        <v>2000000</v>
      </c>
      <c r="L243" s="129">
        <v>2000000</v>
      </c>
      <c r="M243" s="124">
        <f t="shared" si="59"/>
        <v>6000000</v>
      </c>
    </row>
    <row r="244" spans="1:13" ht="37" x14ac:dyDescent="0.45">
      <c r="A244" s="125">
        <v>23010141</v>
      </c>
      <c r="B244" s="126"/>
      <c r="C244" s="127"/>
      <c r="D244" s="127"/>
      <c r="E244" s="126"/>
      <c r="F244" s="169" t="s">
        <v>249</v>
      </c>
      <c r="G244" s="170">
        <v>5000000</v>
      </c>
      <c r="H244" s="170"/>
      <c r="I244" s="171"/>
      <c r="J244" s="171">
        <v>5000000</v>
      </c>
      <c r="K244" s="171">
        <v>5000000</v>
      </c>
      <c r="L244" s="171">
        <v>5000000</v>
      </c>
      <c r="M244" s="172">
        <f t="shared" si="59"/>
        <v>15000000</v>
      </c>
    </row>
    <row r="245" spans="1:13" ht="18.5" x14ac:dyDescent="0.45">
      <c r="A245" s="173"/>
      <c r="B245" s="173"/>
      <c r="C245" s="173"/>
      <c r="D245" s="173"/>
      <c r="E245" s="173"/>
      <c r="F245" s="116" t="s">
        <v>85</v>
      </c>
      <c r="G245" s="174"/>
      <c r="H245" s="174"/>
      <c r="I245" s="174"/>
      <c r="J245" s="174"/>
      <c r="K245" s="174"/>
      <c r="L245" s="174"/>
      <c r="M245" s="174"/>
    </row>
    <row r="246" spans="1:13" ht="18.5" x14ac:dyDescent="0.45">
      <c r="A246" s="173"/>
      <c r="B246" s="173"/>
      <c r="C246" s="173"/>
      <c r="D246" s="173"/>
      <c r="E246" s="173"/>
      <c r="F246" s="157" t="s">
        <v>207</v>
      </c>
      <c r="G246" s="175">
        <f>G227</f>
        <v>100000000</v>
      </c>
      <c r="H246" s="176">
        <f t="shared" ref="H246:M246" si="62">H227</f>
        <v>0</v>
      </c>
      <c r="I246" s="176">
        <f t="shared" si="62"/>
        <v>0</v>
      </c>
      <c r="J246" s="175">
        <f t="shared" si="62"/>
        <v>100000000</v>
      </c>
      <c r="K246" s="175">
        <f t="shared" si="62"/>
        <v>100000000</v>
      </c>
      <c r="L246" s="175">
        <f t="shared" si="62"/>
        <v>100000000</v>
      </c>
      <c r="M246" s="175">
        <f t="shared" si="62"/>
        <v>300000000</v>
      </c>
    </row>
    <row r="247" spans="1:13" ht="18.5" x14ac:dyDescent="0.45">
      <c r="A247" s="173"/>
      <c r="B247" s="173"/>
      <c r="C247" s="173"/>
      <c r="D247" s="173"/>
      <c r="E247" s="173"/>
      <c r="F247" s="157" t="s">
        <v>238</v>
      </c>
      <c r="G247" s="175">
        <f>G239</f>
        <v>10000000</v>
      </c>
      <c r="H247" s="176">
        <f t="shared" ref="H247:M247" si="63">H239</f>
        <v>0</v>
      </c>
      <c r="I247" s="176">
        <f t="shared" si="63"/>
        <v>0</v>
      </c>
      <c r="J247" s="175">
        <f t="shared" si="63"/>
        <v>10000000</v>
      </c>
      <c r="K247" s="175">
        <f t="shared" si="63"/>
        <v>10000000</v>
      </c>
      <c r="L247" s="175">
        <f t="shared" si="63"/>
        <v>10000000</v>
      </c>
      <c r="M247" s="175">
        <f t="shared" si="63"/>
        <v>30000000</v>
      </c>
    </row>
    <row r="248" spans="1:13" ht="18.5" x14ac:dyDescent="0.45">
      <c r="A248" s="173"/>
      <c r="B248" s="173"/>
      <c r="C248" s="173"/>
      <c r="D248" s="173"/>
      <c r="E248" s="173"/>
      <c r="F248" s="177"/>
      <c r="G248" s="178"/>
      <c r="H248" s="178"/>
      <c r="I248" s="178"/>
      <c r="J248" s="178"/>
      <c r="K248" s="178"/>
      <c r="L248" s="178"/>
      <c r="M248" s="178"/>
    </row>
    <row r="249" spans="1:13" ht="18.5" x14ac:dyDescent="0.45">
      <c r="A249" s="173"/>
      <c r="B249" s="173"/>
      <c r="C249" s="173"/>
      <c r="D249" s="173"/>
      <c r="E249" s="173"/>
      <c r="F249" s="157" t="s">
        <v>239</v>
      </c>
      <c r="G249" s="176">
        <f t="shared" ref="G249:M249" si="64">G225</f>
        <v>110000000</v>
      </c>
      <c r="H249" s="175">
        <f t="shared" si="64"/>
        <v>0</v>
      </c>
      <c r="I249" s="175">
        <f t="shared" si="64"/>
        <v>0</v>
      </c>
      <c r="J249" s="176">
        <f t="shared" si="64"/>
        <v>110000000</v>
      </c>
      <c r="K249" s="176">
        <f t="shared" si="64"/>
        <v>110000000</v>
      </c>
      <c r="L249" s="176">
        <f t="shared" si="64"/>
        <v>110000000</v>
      </c>
      <c r="M249" s="176">
        <f t="shared" si="64"/>
        <v>330000000</v>
      </c>
    </row>
    <row r="252" spans="1:13" ht="18.5" x14ac:dyDescent="0.45">
      <c r="A252" s="948" t="s">
        <v>0</v>
      </c>
      <c r="B252" s="948"/>
      <c r="C252" s="948"/>
      <c r="D252" s="948"/>
      <c r="E252" s="948"/>
      <c r="F252" s="948"/>
      <c r="G252" s="948"/>
      <c r="H252" s="948"/>
      <c r="I252" s="948"/>
      <c r="J252" s="948"/>
      <c r="K252" s="948"/>
      <c r="L252" s="948"/>
      <c r="M252" s="948"/>
    </row>
    <row r="253" spans="1:13" ht="18.5" x14ac:dyDescent="0.45">
      <c r="A253" s="930" t="s">
        <v>625</v>
      </c>
      <c r="B253" s="930"/>
      <c r="C253" s="930"/>
      <c r="D253" s="930"/>
      <c r="E253" s="930"/>
      <c r="F253" s="930"/>
      <c r="G253" s="930"/>
      <c r="H253" s="930"/>
      <c r="I253" s="930"/>
      <c r="J253" s="930"/>
      <c r="K253" s="930"/>
      <c r="L253" s="930"/>
      <c r="M253" s="930"/>
    </row>
    <row r="254" spans="1:13" ht="74" x14ac:dyDescent="0.45">
      <c r="A254" s="116" t="s">
        <v>1</v>
      </c>
      <c r="B254" s="116" t="s">
        <v>2</v>
      </c>
      <c r="C254" s="116" t="s">
        <v>3</v>
      </c>
      <c r="D254" s="116" t="s">
        <v>4</v>
      </c>
      <c r="E254" s="116" t="s">
        <v>5</v>
      </c>
      <c r="F254" s="153" t="s">
        <v>6</v>
      </c>
      <c r="G254" s="116" t="s">
        <v>7</v>
      </c>
      <c r="H254" s="116" t="s">
        <v>8</v>
      </c>
      <c r="I254" s="116"/>
      <c r="J254" s="116" t="s">
        <v>9</v>
      </c>
      <c r="K254" s="116" t="s">
        <v>10</v>
      </c>
      <c r="L254" s="116" t="s">
        <v>11</v>
      </c>
      <c r="M254" s="116" t="s">
        <v>12</v>
      </c>
    </row>
    <row r="255" spans="1:13" ht="18.5" x14ac:dyDescent="0.45">
      <c r="A255" s="119">
        <v>1</v>
      </c>
      <c r="B255" s="120"/>
      <c r="C255" s="120"/>
      <c r="D255" s="121"/>
      <c r="E255" s="120"/>
      <c r="F255" s="153" t="s">
        <v>13</v>
      </c>
      <c r="G255" s="124">
        <v>646373167591.88</v>
      </c>
      <c r="H255" s="251">
        <f>H257</f>
        <v>0</v>
      </c>
      <c r="I255" s="251"/>
      <c r="J255" s="251">
        <f>J256+J257+J273+J279</f>
        <v>912428747447.04004</v>
      </c>
      <c r="K255" s="251">
        <f>K256+K257+K273</f>
        <v>1086700556296.42</v>
      </c>
      <c r="L255" s="251">
        <f>L256+L257+L273</f>
        <v>849640908435.57007</v>
      </c>
      <c r="M255" s="251">
        <f>J255+K255+L255</f>
        <v>2848770212179.0303</v>
      </c>
    </row>
    <row r="256" spans="1:13" ht="18.5" x14ac:dyDescent="0.45">
      <c r="A256" s="119"/>
      <c r="B256" s="120"/>
      <c r="C256" s="120"/>
      <c r="D256" s="121"/>
      <c r="E256" s="120"/>
      <c r="F256" s="153" t="s">
        <v>1655</v>
      </c>
      <c r="G256" s="124"/>
      <c r="H256" s="251"/>
      <c r="I256" s="251"/>
      <c r="J256" s="251">
        <v>10500000000</v>
      </c>
      <c r="K256" s="251">
        <v>100000000000</v>
      </c>
      <c r="L256" s="251">
        <v>95000000000</v>
      </c>
      <c r="M256" s="251"/>
    </row>
    <row r="257" spans="1:13" ht="18.5" x14ac:dyDescent="0.45">
      <c r="A257" s="119">
        <v>11</v>
      </c>
      <c r="B257" s="120"/>
      <c r="C257" s="120"/>
      <c r="D257" s="121"/>
      <c r="E257" s="120"/>
      <c r="F257" s="157" t="s">
        <v>1656</v>
      </c>
      <c r="G257" s="124">
        <v>563773167591.88</v>
      </c>
      <c r="H257" s="251">
        <f>H258</f>
        <v>0</v>
      </c>
      <c r="I257" s="251"/>
      <c r="J257" s="251">
        <f>J258</f>
        <v>827010358518.3501</v>
      </c>
      <c r="K257" s="251">
        <f>K258</f>
        <v>983100556296.42004</v>
      </c>
      <c r="L257" s="251">
        <f>L258</f>
        <v>751040908435.57007</v>
      </c>
      <c r="M257" s="251">
        <f t="shared" ref="M257:M272" si="65">J257+K257+L257</f>
        <v>2561151823250.3398</v>
      </c>
    </row>
    <row r="258" spans="1:13" ht="18.5" x14ac:dyDescent="0.45">
      <c r="A258" s="119">
        <v>1101</v>
      </c>
      <c r="B258" s="120"/>
      <c r="C258" s="120"/>
      <c r="D258" s="121"/>
      <c r="E258" s="120"/>
      <c r="F258" s="157" t="s">
        <v>1657</v>
      </c>
      <c r="G258" s="124">
        <v>563773167591.88</v>
      </c>
      <c r="H258" s="251">
        <f>H259+H262+H264</f>
        <v>0</v>
      </c>
      <c r="I258" s="251"/>
      <c r="J258" s="251">
        <f>J259+J262+J264</f>
        <v>827010358518.3501</v>
      </c>
      <c r="K258" s="251">
        <f>K259+K262+K264</f>
        <v>983100556296.42004</v>
      </c>
      <c r="L258" s="251">
        <f>L259+L262+L264</f>
        <v>751040908435.57007</v>
      </c>
      <c r="M258" s="251">
        <f t="shared" si="65"/>
        <v>2561151823250.3398</v>
      </c>
    </row>
    <row r="259" spans="1:13" ht="37" x14ac:dyDescent="0.45">
      <c r="A259" s="119">
        <v>110101</v>
      </c>
      <c r="B259" s="120"/>
      <c r="C259" s="120"/>
      <c r="D259" s="121"/>
      <c r="E259" s="120"/>
      <c r="F259" s="157" t="s">
        <v>1658</v>
      </c>
      <c r="G259" s="124">
        <f>G260+G260</f>
        <v>34000000000</v>
      </c>
      <c r="H259" s="251">
        <f>H260+H261</f>
        <v>0</v>
      </c>
      <c r="I259" s="251"/>
      <c r="J259" s="251">
        <f>J260+J261</f>
        <v>254934049385.56</v>
      </c>
      <c r="K259" s="251">
        <f>K260+K261</f>
        <v>454651688039.77997</v>
      </c>
      <c r="L259" s="251">
        <f>L260+L261</f>
        <v>477384272441.77002</v>
      </c>
      <c r="M259" s="251">
        <f t="shared" si="65"/>
        <v>1186970009867.1099</v>
      </c>
    </row>
    <row r="260" spans="1:13" ht="18.5" x14ac:dyDescent="0.45">
      <c r="A260" s="125">
        <v>11010101</v>
      </c>
      <c r="B260" s="126"/>
      <c r="C260" s="126"/>
      <c r="D260" s="127"/>
      <c r="E260" s="126"/>
      <c r="F260" s="158" t="s">
        <v>1659</v>
      </c>
      <c r="G260" s="770">
        <v>17000000000</v>
      </c>
      <c r="H260" s="771"/>
      <c r="I260" s="771"/>
      <c r="J260" s="771">
        <v>42296008542.339996</v>
      </c>
      <c r="K260" s="771">
        <v>71903214521.979996</v>
      </c>
      <c r="L260" s="771">
        <v>75498375248.080002</v>
      </c>
      <c r="M260" s="251">
        <f t="shared" si="65"/>
        <v>189697598312.39999</v>
      </c>
    </row>
    <row r="261" spans="1:13" ht="18.5" x14ac:dyDescent="0.45">
      <c r="A261" s="125">
        <v>11010104</v>
      </c>
      <c r="B261" s="126"/>
      <c r="C261" s="126"/>
      <c r="D261" s="127"/>
      <c r="E261" s="126"/>
      <c r="F261" s="158" t="s">
        <v>1660</v>
      </c>
      <c r="G261" s="770">
        <v>147804511503.72</v>
      </c>
      <c r="H261" s="771"/>
      <c r="I261" s="771"/>
      <c r="J261" s="771">
        <v>212638040843.22</v>
      </c>
      <c r="K261" s="771">
        <v>382748473517.79999</v>
      </c>
      <c r="L261" s="771">
        <v>401885897193.69</v>
      </c>
      <c r="M261" s="251">
        <f t="shared" si="65"/>
        <v>997272411554.70996</v>
      </c>
    </row>
    <row r="262" spans="1:13" ht="18.5" x14ac:dyDescent="0.45">
      <c r="A262" s="119">
        <v>110102</v>
      </c>
      <c r="B262" s="120"/>
      <c r="C262" s="120"/>
      <c r="D262" s="121"/>
      <c r="E262" s="120"/>
      <c r="F262" s="157" t="s">
        <v>1661</v>
      </c>
      <c r="G262" s="124">
        <f>G263</f>
        <v>57000000000</v>
      </c>
      <c r="H262" s="251">
        <f>H263</f>
        <v>0</v>
      </c>
      <c r="I262" s="251"/>
      <c r="J262" s="251">
        <f>J263</f>
        <v>84000000000</v>
      </c>
      <c r="K262" s="251">
        <f>K263</f>
        <v>142800000000</v>
      </c>
      <c r="L262" s="251">
        <f>L263</f>
        <v>149800000000</v>
      </c>
      <c r="M262" s="251">
        <f t="shared" si="65"/>
        <v>376600000000</v>
      </c>
    </row>
    <row r="263" spans="1:13" ht="18.5" x14ac:dyDescent="0.45">
      <c r="A263" s="125">
        <v>11010201</v>
      </c>
      <c r="B263" s="126"/>
      <c r="C263" s="126"/>
      <c r="D263" s="127"/>
      <c r="E263" s="126"/>
      <c r="F263" s="158" t="s">
        <v>1662</v>
      </c>
      <c r="G263" s="770">
        <v>57000000000</v>
      </c>
      <c r="H263" s="771"/>
      <c r="I263" s="771"/>
      <c r="J263" s="771">
        <v>84000000000</v>
      </c>
      <c r="K263" s="771">
        <v>142800000000</v>
      </c>
      <c r="L263" s="771">
        <v>149800000000</v>
      </c>
      <c r="M263" s="251">
        <f t="shared" si="65"/>
        <v>376600000000</v>
      </c>
    </row>
    <row r="264" spans="1:13" ht="37" x14ac:dyDescent="0.45">
      <c r="A264" s="119">
        <v>110103</v>
      </c>
      <c r="B264" s="120"/>
      <c r="C264" s="120"/>
      <c r="D264" s="121"/>
      <c r="E264" s="120"/>
      <c r="F264" s="157" t="s">
        <v>1663</v>
      </c>
      <c r="G264" s="124">
        <v>341963656088.15997</v>
      </c>
      <c r="H264" s="251">
        <f>SUM(H265:H272)</f>
        <v>0</v>
      </c>
      <c r="I264" s="251"/>
      <c r="J264" s="251">
        <f>SUM(J265:J272)</f>
        <v>488076309132.79004</v>
      </c>
      <c r="K264" s="251">
        <f>SUM(K265:K272)</f>
        <v>385648868256.64001</v>
      </c>
      <c r="L264" s="251">
        <f>SUM(L265:L272)</f>
        <v>123856635993.80002</v>
      </c>
      <c r="M264" s="251">
        <f t="shared" si="65"/>
        <v>997581813383.2301</v>
      </c>
    </row>
    <row r="265" spans="1:13" ht="18.5" x14ac:dyDescent="0.45">
      <c r="A265" s="125">
        <v>11010301</v>
      </c>
      <c r="B265" s="126"/>
      <c r="C265" s="126"/>
      <c r="D265" s="127"/>
      <c r="E265" s="126"/>
      <c r="F265" s="158" t="s">
        <v>1664</v>
      </c>
      <c r="G265" s="770">
        <v>39062795619.25</v>
      </c>
      <c r="H265" s="771"/>
      <c r="I265" s="771"/>
      <c r="J265" s="771">
        <v>39062795619.25</v>
      </c>
      <c r="K265" s="771">
        <v>46875354743.099998</v>
      </c>
      <c r="L265" s="771">
        <v>49219122480.260002</v>
      </c>
      <c r="M265" s="251">
        <f t="shared" si="65"/>
        <v>135157272842.61002</v>
      </c>
    </row>
    <row r="266" spans="1:13" ht="18.5" x14ac:dyDescent="0.45">
      <c r="A266" s="125">
        <v>11010303</v>
      </c>
      <c r="B266" s="126"/>
      <c r="C266" s="126"/>
      <c r="D266" s="127"/>
      <c r="E266" s="126"/>
      <c r="F266" s="158" t="s">
        <v>1665</v>
      </c>
      <c r="G266" s="771"/>
      <c r="H266" s="771"/>
      <c r="I266" s="771"/>
      <c r="J266" s="771">
        <v>18000000000</v>
      </c>
      <c r="K266" s="771">
        <v>21600000000</v>
      </c>
      <c r="L266" s="771">
        <v>22464000000</v>
      </c>
      <c r="M266" s="251">
        <f t="shared" si="65"/>
        <v>62064000000</v>
      </c>
    </row>
    <row r="267" spans="1:13" ht="18.5" x14ac:dyDescent="0.45">
      <c r="A267" s="125">
        <v>11010305</v>
      </c>
      <c r="B267" s="126"/>
      <c r="C267" s="126"/>
      <c r="D267" s="127"/>
      <c r="E267" s="126"/>
      <c r="F267" s="158" t="s">
        <v>1666</v>
      </c>
      <c r="G267" s="770">
        <v>1900000000</v>
      </c>
      <c r="H267" s="771"/>
      <c r="I267" s="771"/>
      <c r="J267" s="771">
        <v>3500000000</v>
      </c>
      <c r="K267" s="771">
        <v>2660000000</v>
      </c>
      <c r="L267" s="771">
        <v>2660000000</v>
      </c>
      <c r="M267" s="251">
        <f t="shared" si="65"/>
        <v>8820000000</v>
      </c>
    </row>
    <row r="268" spans="1:13" ht="18.5" x14ac:dyDescent="0.45">
      <c r="A268" s="125">
        <v>11010309</v>
      </c>
      <c r="B268" s="126"/>
      <c r="C268" s="126"/>
      <c r="D268" s="127"/>
      <c r="E268" s="126"/>
      <c r="F268" s="158" t="s">
        <v>1667</v>
      </c>
      <c r="G268" s="770">
        <v>14000000000</v>
      </c>
      <c r="H268" s="771"/>
      <c r="I268" s="771"/>
      <c r="J268" s="771"/>
      <c r="K268" s="771"/>
      <c r="L268" s="771"/>
      <c r="M268" s="251">
        <f t="shared" si="65"/>
        <v>0</v>
      </c>
    </row>
    <row r="269" spans="1:13" ht="18.5" x14ac:dyDescent="0.45">
      <c r="A269" s="125">
        <v>11010313</v>
      </c>
      <c r="B269" s="126"/>
      <c r="C269" s="126"/>
      <c r="D269" s="127"/>
      <c r="E269" s="126"/>
      <c r="F269" s="158" t="s">
        <v>1668</v>
      </c>
      <c r="G269" s="771"/>
      <c r="H269" s="771"/>
      <c r="I269" s="771"/>
      <c r="J269" s="771">
        <v>49513513513.540001</v>
      </c>
      <c r="K269" s="771">
        <v>49513513513.540001</v>
      </c>
      <c r="L269" s="771">
        <v>49513513513.540001</v>
      </c>
      <c r="M269" s="251">
        <f t="shared" si="65"/>
        <v>148540540540.62</v>
      </c>
    </row>
    <row r="270" spans="1:13" ht="18.5" x14ac:dyDescent="0.45">
      <c r="A270" s="125">
        <v>11010314</v>
      </c>
      <c r="B270" s="126"/>
      <c r="C270" s="126"/>
      <c r="D270" s="127"/>
      <c r="E270" s="126"/>
      <c r="F270" s="158" t="s">
        <v>1669</v>
      </c>
      <c r="G270" s="770">
        <v>66000000000</v>
      </c>
      <c r="H270" s="771"/>
      <c r="I270" s="771"/>
      <c r="J270" s="771"/>
      <c r="K270" s="771"/>
      <c r="L270" s="771"/>
      <c r="M270" s="251">
        <f t="shared" si="65"/>
        <v>0</v>
      </c>
    </row>
    <row r="271" spans="1:13" ht="18.5" x14ac:dyDescent="0.45">
      <c r="A271" s="125">
        <v>11010315</v>
      </c>
      <c r="B271" s="126"/>
      <c r="C271" s="126"/>
      <c r="D271" s="127"/>
      <c r="E271" s="126"/>
      <c r="F271" s="158" t="s">
        <v>1681</v>
      </c>
      <c r="G271" s="771"/>
      <c r="H271" s="771"/>
      <c r="I271" s="771"/>
      <c r="J271" s="771">
        <v>100000000000</v>
      </c>
      <c r="K271" s="771">
        <v>54000000000</v>
      </c>
      <c r="L271" s="771"/>
      <c r="M271" s="251">
        <f t="shared" si="65"/>
        <v>154000000000</v>
      </c>
    </row>
    <row r="272" spans="1:13" ht="18.5" x14ac:dyDescent="0.45">
      <c r="A272" s="125">
        <v>11010399</v>
      </c>
      <c r="B272" s="126"/>
      <c r="C272" s="126"/>
      <c r="D272" s="127"/>
      <c r="E272" s="126"/>
      <c r="F272" s="158" t="s">
        <v>1670</v>
      </c>
      <c r="G272" s="770">
        <v>116800000000</v>
      </c>
      <c r="H272" s="771"/>
      <c r="I272" s="771"/>
      <c r="J272" s="771">
        <f>90000000000+10000000000+78000000000+132000000000-32000000000</f>
        <v>278000000000</v>
      </c>
      <c r="K272" s="771">
        <f>79000000000+132000000000</f>
        <v>211000000000</v>
      </c>
      <c r="L272" s="771"/>
      <c r="M272" s="251">
        <f t="shared" si="65"/>
        <v>489000000000</v>
      </c>
    </row>
    <row r="273" spans="1:13" ht="18.5" x14ac:dyDescent="0.45">
      <c r="A273" s="119">
        <v>13</v>
      </c>
      <c r="B273" s="120"/>
      <c r="C273" s="120"/>
      <c r="D273" s="121"/>
      <c r="E273" s="120"/>
      <c r="F273" s="157" t="s">
        <v>1671</v>
      </c>
      <c r="G273" s="251">
        <f>G274</f>
        <v>32600000000</v>
      </c>
      <c r="H273" s="251">
        <f>H274</f>
        <v>0</v>
      </c>
      <c r="I273" s="251"/>
      <c r="J273" s="251">
        <f>J274</f>
        <v>24918388928.689999</v>
      </c>
      <c r="K273" s="251">
        <f>K274</f>
        <v>3600000000</v>
      </c>
      <c r="L273" s="251">
        <f>L274</f>
        <v>3600000000</v>
      </c>
      <c r="M273" s="251">
        <f>J273+K273+L273</f>
        <v>32118388928.689999</v>
      </c>
    </row>
    <row r="274" spans="1:13" ht="18.5" x14ac:dyDescent="0.45">
      <c r="A274" s="119">
        <v>1302</v>
      </c>
      <c r="B274" s="120"/>
      <c r="C274" s="120"/>
      <c r="D274" s="121"/>
      <c r="E274" s="120"/>
      <c r="F274" s="157" t="s">
        <v>1672</v>
      </c>
      <c r="G274" s="251">
        <f>G275+G277</f>
        <v>32600000000</v>
      </c>
      <c r="H274" s="251">
        <f>H275+H277</f>
        <v>0</v>
      </c>
      <c r="I274" s="251"/>
      <c r="J274" s="251">
        <f>J275+J277</f>
        <v>24918388928.689999</v>
      </c>
      <c r="K274" s="251">
        <f>K275+K277</f>
        <v>3600000000</v>
      </c>
      <c r="L274" s="251">
        <f>L275+L277</f>
        <v>3600000000</v>
      </c>
      <c r="M274" s="251">
        <f>J274+K274+L274</f>
        <v>32118388928.689999</v>
      </c>
    </row>
    <row r="275" spans="1:13" ht="18.5" x14ac:dyDescent="0.45">
      <c r="A275" s="119">
        <v>130201</v>
      </c>
      <c r="B275" s="120"/>
      <c r="C275" s="120"/>
      <c r="D275" s="121"/>
      <c r="E275" s="120"/>
      <c r="F275" s="157" t="s">
        <v>1673</v>
      </c>
      <c r="G275" s="251">
        <f>SUM(G276:G276)</f>
        <v>32600000000</v>
      </c>
      <c r="H275" s="251">
        <f>SUM(H276:H276)</f>
        <v>0</v>
      </c>
      <c r="I275" s="251"/>
      <c r="J275" s="251">
        <f>SUM(J276:J276)</f>
        <v>3600000000</v>
      </c>
      <c r="K275" s="251">
        <f>SUM(K276:K276)</f>
        <v>3600000000</v>
      </c>
      <c r="L275" s="251">
        <f>SUM(L276:L276)</f>
        <v>3600000000</v>
      </c>
      <c r="M275" s="251">
        <f>J275+K275+L275</f>
        <v>10800000000</v>
      </c>
    </row>
    <row r="276" spans="1:13" ht="18.5" x14ac:dyDescent="0.45">
      <c r="A276" s="125">
        <v>13020102</v>
      </c>
      <c r="B276" s="126"/>
      <c r="C276" s="126"/>
      <c r="D276" s="127"/>
      <c r="E276" s="126"/>
      <c r="F276" s="158" t="s">
        <v>1674</v>
      </c>
      <c r="G276" s="124">
        <v>32600000000</v>
      </c>
      <c r="H276" s="772"/>
      <c r="I276" s="772"/>
      <c r="J276" s="772">
        <v>3600000000</v>
      </c>
      <c r="K276" s="772">
        <v>3600000000</v>
      </c>
      <c r="L276" s="772">
        <v>3600000000</v>
      </c>
      <c r="M276" s="251">
        <f>J276+K276+L276</f>
        <v>10800000000</v>
      </c>
    </row>
    <row r="277" spans="1:13" ht="18.5" x14ac:dyDescent="0.45">
      <c r="A277" s="119">
        <v>130202</v>
      </c>
      <c r="B277" s="120"/>
      <c r="C277" s="120"/>
      <c r="D277" s="121"/>
      <c r="E277" s="120"/>
      <c r="F277" s="773" t="s">
        <v>1675</v>
      </c>
      <c r="G277" s="251">
        <f>G278</f>
        <v>0</v>
      </c>
      <c r="H277" s="251">
        <f>H278</f>
        <v>0</v>
      </c>
      <c r="I277" s="251"/>
      <c r="J277" s="251">
        <f>J278</f>
        <v>21318388928.689999</v>
      </c>
      <c r="K277" s="251">
        <f>K278</f>
        <v>0</v>
      </c>
      <c r="L277" s="251">
        <f>L278</f>
        <v>0</v>
      </c>
      <c r="M277" s="251">
        <f t="shared" ref="M277:M282" si="66">J277+K277+L277</f>
        <v>21318388928.689999</v>
      </c>
    </row>
    <row r="278" spans="1:13" ht="18.5" x14ac:dyDescent="0.45">
      <c r="A278" s="125">
        <v>13020202</v>
      </c>
      <c r="B278" s="126"/>
      <c r="C278" s="126"/>
      <c r="D278" s="127"/>
      <c r="E278" s="126"/>
      <c r="F278" s="158" t="s">
        <v>1676</v>
      </c>
      <c r="G278" s="772"/>
      <c r="H278" s="772"/>
      <c r="I278" s="772"/>
      <c r="J278" s="772">
        <f>5000000000+2000000000+4000000000+2000000000+4800000000+25608953+200098529+292681446.69+3000000000</f>
        <v>21318388928.689999</v>
      </c>
      <c r="K278" s="772"/>
      <c r="L278" s="772"/>
      <c r="M278" s="251">
        <f t="shared" si="66"/>
        <v>21318388928.689999</v>
      </c>
    </row>
    <row r="279" spans="1:13" ht="37" x14ac:dyDescent="0.45">
      <c r="A279" s="119">
        <v>14</v>
      </c>
      <c r="B279" s="120"/>
      <c r="C279" s="120"/>
      <c r="D279" s="121"/>
      <c r="E279" s="120"/>
      <c r="F279" s="157" t="s">
        <v>1677</v>
      </c>
      <c r="G279" s="251">
        <f>G280</f>
        <v>50000000000</v>
      </c>
      <c r="H279" s="251">
        <f>H280</f>
        <v>0</v>
      </c>
      <c r="I279" s="251"/>
      <c r="J279" s="251">
        <f t="shared" ref="J279:L280" si="67">J280</f>
        <v>50000000000</v>
      </c>
      <c r="K279" s="251">
        <f t="shared" si="67"/>
        <v>50000000000</v>
      </c>
      <c r="L279" s="251">
        <f t="shared" si="67"/>
        <v>85000000000</v>
      </c>
      <c r="M279" s="251">
        <f t="shared" si="66"/>
        <v>185000000000</v>
      </c>
    </row>
    <row r="280" spans="1:13" ht="18.5" x14ac:dyDescent="0.45">
      <c r="A280" s="119">
        <v>1403</v>
      </c>
      <c r="B280" s="120"/>
      <c r="C280" s="120"/>
      <c r="D280" s="121"/>
      <c r="E280" s="120"/>
      <c r="F280" s="773" t="s">
        <v>1678</v>
      </c>
      <c r="G280" s="251">
        <f>G281</f>
        <v>50000000000</v>
      </c>
      <c r="H280" s="251">
        <f>H281</f>
        <v>0</v>
      </c>
      <c r="I280" s="251"/>
      <c r="J280" s="251">
        <f t="shared" si="67"/>
        <v>50000000000</v>
      </c>
      <c r="K280" s="251">
        <f t="shared" si="67"/>
        <v>50000000000</v>
      </c>
      <c r="L280" s="251">
        <f t="shared" si="67"/>
        <v>85000000000</v>
      </c>
      <c r="M280" s="251">
        <f t="shared" si="66"/>
        <v>185000000000</v>
      </c>
    </row>
    <row r="281" spans="1:13" ht="37" x14ac:dyDescent="0.45">
      <c r="A281" s="119">
        <v>140301</v>
      </c>
      <c r="B281" s="120"/>
      <c r="C281" s="120"/>
      <c r="D281" s="121"/>
      <c r="E281" s="120"/>
      <c r="F281" s="157" t="s">
        <v>1679</v>
      </c>
      <c r="G281" s="251">
        <f>SUM(G282:G282)</f>
        <v>50000000000</v>
      </c>
      <c r="H281" s="251">
        <f>SUM(H282:H282)</f>
        <v>0</v>
      </c>
      <c r="I281" s="251"/>
      <c r="J281" s="251">
        <f>SUM(J282:J282)</f>
        <v>50000000000</v>
      </c>
      <c r="K281" s="251">
        <f>SUM(K282:K282)</f>
        <v>50000000000</v>
      </c>
      <c r="L281" s="251">
        <f>SUM(L282:L282)</f>
        <v>85000000000</v>
      </c>
      <c r="M281" s="251">
        <f t="shared" si="66"/>
        <v>185000000000</v>
      </c>
    </row>
    <row r="282" spans="1:13" ht="37" x14ac:dyDescent="0.45">
      <c r="A282" s="125">
        <v>14030101</v>
      </c>
      <c r="B282" s="126"/>
      <c r="C282" s="126"/>
      <c r="D282" s="127"/>
      <c r="E282" s="126"/>
      <c r="F282" s="158" t="s">
        <v>1680</v>
      </c>
      <c r="G282" s="184">
        <v>50000000000</v>
      </c>
      <c r="H282" s="772"/>
      <c r="I282" s="772"/>
      <c r="J282" s="772">
        <v>50000000000</v>
      </c>
      <c r="K282" s="772">
        <v>50000000000</v>
      </c>
      <c r="L282" s="772">
        <v>85000000000</v>
      </c>
      <c r="M282" s="251">
        <f t="shared" si="66"/>
        <v>185000000000</v>
      </c>
    </row>
    <row r="283" spans="1:13" ht="18.5" x14ac:dyDescent="0.45">
      <c r="A283" s="116"/>
      <c r="B283" s="116"/>
      <c r="C283" s="116"/>
      <c r="D283" s="116"/>
      <c r="E283" s="116"/>
      <c r="F283" s="153"/>
      <c r="G283" s="116"/>
      <c r="H283" s="116"/>
      <c r="I283" s="116"/>
      <c r="J283" s="116"/>
      <c r="K283" s="116"/>
      <c r="L283" s="116"/>
      <c r="M283" s="116"/>
    </row>
    <row r="284" spans="1:13" ht="18.5" x14ac:dyDescent="0.45">
      <c r="A284" s="179">
        <v>2</v>
      </c>
      <c r="B284" s="179"/>
      <c r="C284" s="180"/>
      <c r="D284" s="180"/>
      <c r="E284" s="179"/>
      <c r="F284" s="122" t="s">
        <v>18</v>
      </c>
      <c r="G284" s="123">
        <f>G285+G302+G356</f>
        <v>121331223601.37</v>
      </c>
      <c r="H284" s="123">
        <f>H285+H302+H356</f>
        <v>114755301260.72</v>
      </c>
      <c r="I284" s="123"/>
      <c r="J284" s="123">
        <f>J285+J302+J356</f>
        <v>129331223601.37</v>
      </c>
      <c r="K284" s="123">
        <f>K285+K302+K356</f>
        <v>129331223602.37</v>
      </c>
      <c r="L284" s="123">
        <f>L285+L302+L356</f>
        <v>129331223603.37</v>
      </c>
      <c r="M284" s="124">
        <f>J284+K284+L284</f>
        <v>387993670807.10999</v>
      </c>
    </row>
    <row r="285" spans="1:13" ht="18.5" x14ac:dyDescent="0.45">
      <c r="A285" s="179">
        <v>21</v>
      </c>
      <c r="B285" s="179"/>
      <c r="C285" s="180"/>
      <c r="D285" s="180"/>
      <c r="E285" s="179"/>
      <c r="F285" s="122" t="s">
        <v>19</v>
      </c>
      <c r="G285" s="123">
        <f>G286+G291+G296+G298</f>
        <v>27833783601.370003</v>
      </c>
      <c r="H285" s="123">
        <f>H286+H291+H296+H298</f>
        <v>27833783601.370003</v>
      </c>
      <c r="I285" s="123"/>
      <c r="J285" s="123">
        <f>J286+J291+J296+J298</f>
        <v>27833783601.370003</v>
      </c>
      <c r="K285" s="123">
        <f>K286+K291+K296+K298</f>
        <v>27833783602.370003</v>
      </c>
      <c r="L285" s="123">
        <f>L286+L291+L296+L298</f>
        <v>27833783603.370003</v>
      </c>
      <c r="M285" s="124">
        <f t="shared" ref="M285:M324" si="68">J285+K285+L285</f>
        <v>83501350807.110016</v>
      </c>
    </row>
    <row r="286" spans="1:13" ht="18.5" x14ac:dyDescent="0.45">
      <c r="A286" s="179">
        <v>2101</v>
      </c>
      <c r="B286" s="179"/>
      <c r="C286" s="180"/>
      <c r="D286" s="180"/>
      <c r="E286" s="179"/>
      <c r="F286" s="122" t="s">
        <v>20</v>
      </c>
      <c r="G286" s="123">
        <f t="shared" ref="G286:H286" si="69">G287</f>
        <v>3525447309.3900003</v>
      </c>
      <c r="H286" s="123">
        <f t="shared" si="69"/>
        <v>3525447309.3900003</v>
      </c>
      <c r="I286" s="123"/>
      <c r="J286" s="123">
        <f>J287</f>
        <v>3525447309.3900003</v>
      </c>
      <c r="K286" s="123">
        <f t="shared" ref="K286:L286" si="70">K287</f>
        <v>3525447309.3900003</v>
      </c>
      <c r="L286" s="123">
        <f t="shared" si="70"/>
        <v>3525447309.3900003</v>
      </c>
      <c r="M286" s="124">
        <f t="shared" si="68"/>
        <v>10576341928.170002</v>
      </c>
    </row>
    <row r="287" spans="1:13" ht="18.5" x14ac:dyDescent="0.45">
      <c r="A287" s="179">
        <v>210101</v>
      </c>
      <c r="B287" s="179"/>
      <c r="C287" s="180"/>
      <c r="D287" s="180"/>
      <c r="E287" s="179"/>
      <c r="F287" s="122" t="s">
        <v>21</v>
      </c>
      <c r="G287" s="123">
        <f t="shared" ref="G287:H287" si="71">G288+G289</f>
        <v>3525447309.3900003</v>
      </c>
      <c r="H287" s="123">
        <f t="shared" si="71"/>
        <v>3525447309.3900003</v>
      </c>
      <c r="I287" s="123"/>
      <c r="J287" s="123">
        <f>J288+J289</f>
        <v>3525447309.3900003</v>
      </c>
      <c r="K287" s="123">
        <f t="shared" ref="K287:L287" si="72">K288+K289</f>
        <v>3525447309.3900003</v>
      </c>
      <c r="L287" s="123">
        <f t="shared" si="72"/>
        <v>3525447309.3900003</v>
      </c>
      <c r="M287" s="124">
        <f t="shared" si="68"/>
        <v>10576341928.170002</v>
      </c>
    </row>
    <row r="288" spans="1:13" ht="18.5" x14ac:dyDescent="0.45">
      <c r="A288" s="181">
        <v>21010101</v>
      </c>
      <c r="B288" s="181">
        <v>70160</v>
      </c>
      <c r="C288" s="182"/>
      <c r="D288" s="182" t="s">
        <v>205</v>
      </c>
      <c r="E288" s="181">
        <v>50610801</v>
      </c>
      <c r="F288" s="128" t="s">
        <v>20</v>
      </c>
      <c r="G288" s="129">
        <v>178986374.39000019</v>
      </c>
      <c r="H288" s="129">
        <v>178986374.39000019</v>
      </c>
      <c r="I288" s="129"/>
      <c r="J288" s="129">
        <v>178986374.39000019</v>
      </c>
      <c r="K288" s="129">
        <v>178986374.39000019</v>
      </c>
      <c r="L288" s="129">
        <v>178986374.39000019</v>
      </c>
      <c r="M288" s="124">
        <f t="shared" si="68"/>
        <v>536959123.17000055</v>
      </c>
    </row>
    <row r="289" spans="1:13" ht="37" x14ac:dyDescent="0.45">
      <c r="A289" s="181">
        <v>21010103</v>
      </c>
      <c r="B289" s="181">
        <v>70160</v>
      </c>
      <c r="C289" s="182"/>
      <c r="D289" s="182" t="s">
        <v>205</v>
      </c>
      <c r="E289" s="181">
        <v>50610801</v>
      </c>
      <c r="F289" s="128" t="s">
        <v>250</v>
      </c>
      <c r="G289" s="129">
        <v>3346460935</v>
      </c>
      <c r="H289" s="129">
        <v>3346460935</v>
      </c>
      <c r="I289" s="129"/>
      <c r="J289" s="129">
        <v>3346460935</v>
      </c>
      <c r="K289" s="129">
        <v>3346460935</v>
      </c>
      <c r="L289" s="129">
        <v>3346460935</v>
      </c>
      <c r="M289" s="124">
        <f t="shared" si="68"/>
        <v>10039382805</v>
      </c>
    </row>
    <row r="290" spans="1:13" ht="18.5" x14ac:dyDescent="0.45">
      <c r="A290" s="181">
        <v>21010104</v>
      </c>
      <c r="B290" s="181"/>
      <c r="C290" s="182"/>
      <c r="D290" s="182"/>
      <c r="E290" s="181"/>
      <c r="F290" s="128" t="s">
        <v>1646</v>
      </c>
      <c r="G290" s="129"/>
      <c r="H290" s="129"/>
      <c r="I290" s="129"/>
      <c r="J290" s="129">
        <v>24978994516.23</v>
      </c>
      <c r="K290" s="129">
        <v>24978994516.23</v>
      </c>
      <c r="L290" s="129">
        <v>24978994516.23</v>
      </c>
      <c r="M290" s="124">
        <f t="shared" si="68"/>
        <v>74936983548.690002</v>
      </c>
    </row>
    <row r="291" spans="1:13" ht="37" x14ac:dyDescent="0.45">
      <c r="A291" s="179">
        <v>2102</v>
      </c>
      <c r="B291" s="181">
        <v>70160</v>
      </c>
      <c r="C291" s="180"/>
      <c r="D291" s="182" t="s">
        <v>205</v>
      </c>
      <c r="E291" s="181">
        <v>50610801</v>
      </c>
      <c r="F291" s="122" t="s">
        <v>22</v>
      </c>
      <c r="G291" s="123">
        <v>14074699.32</v>
      </c>
      <c r="H291" s="123">
        <v>14074699.32</v>
      </c>
      <c r="I291" s="123"/>
      <c r="J291" s="123">
        <v>14074699.32</v>
      </c>
      <c r="K291" s="123">
        <v>14074699.32</v>
      </c>
      <c r="L291" s="123">
        <v>14074699.32</v>
      </c>
      <c r="M291" s="124">
        <f t="shared" si="68"/>
        <v>42224097.960000001</v>
      </c>
    </row>
    <row r="292" spans="1:13" ht="18.5" x14ac:dyDescent="0.45">
      <c r="A292" s="179">
        <v>210201</v>
      </c>
      <c r="B292" s="179"/>
      <c r="C292" s="180"/>
      <c r="D292" s="180"/>
      <c r="E292" s="179"/>
      <c r="F292" s="122" t="s">
        <v>23</v>
      </c>
      <c r="G292" s="123">
        <v>14074699.32</v>
      </c>
      <c r="H292" s="123">
        <v>14074699.32</v>
      </c>
      <c r="I292" s="123"/>
      <c r="J292" s="123">
        <v>14074699.32</v>
      </c>
      <c r="K292" s="123">
        <v>14074699.32</v>
      </c>
      <c r="L292" s="123">
        <v>14074699.32</v>
      </c>
      <c r="M292" s="124">
        <f t="shared" si="68"/>
        <v>42224097.960000001</v>
      </c>
    </row>
    <row r="293" spans="1:13" ht="18.5" x14ac:dyDescent="0.45">
      <c r="A293" s="181">
        <v>21020101</v>
      </c>
      <c r="B293" s="181"/>
      <c r="C293" s="182"/>
      <c r="D293" s="182"/>
      <c r="E293" s="181"/>
      <c r="F293" s="128" t="s">
        <v>24</v>
      </c>
      <c r="G293" s="129">
        <v>10640338.32</v>
      </c>
      <c r="H293" s="129">
        <v>10640338.32</v>
      </c>
      <c r="I293" s="129"/>
      <c r="J293" s="129">
        <v>10640338.32</v>
      </c>
      <c r="K293" s="129">
        <v>10640338.32</v>
      </c>
      <c r="L293" s="129">
        <v>10640338.32</v>
      </c>
      <c r="M293" s="124">
        <f t="shared" si="68"/>
        <v>31921014.960000001</v>
      </c>
    </row>
    <row r="294" spans="1:13" ht="18.5" x14ac:dyDescent="0.45">
      <c r="A294" s="181">
        <v>21020102</v>
      </c>
      <c r="B294" s="181"/>
      <c r="C294" s="182"/>
      <c r="D294" s="182"/>
      <c r="E294" s="181"/>
      <c r="F294" s="128" t="s">
        <v>25</v>
      </c>
      <c r="G294" s="129">
        <v>3434361</v>
      </c>
      <c r="H294" s="129">
        <v>3434361</v>
      </c>
      <c r="I294" s="129"/>
      <c r="J294" s="129">
        <v>3434361</v>
      </c>
      <c r="K294" s="129">
        <v>3434361</v>
      </c>
      <c r="L294" s="129">
        <v>3434361</v>
      </c>
      <c r="M294" s="124">
        <f t="shared" si="68"/>
        <v>10303083</v>
      </c>
    </row>
    <row r="295" spans="1:13" ht="18.5" x14ac:dyDescent="0.45">
      <c r="A295" s="181">
        <v>21020103</v>
      </c>
      <c r="B295" s="181">
        <v>70160</v>
      </c>
      <c r="C295" s="182"/>
      <c r="D295" s="182" t="s">
        <v>205</v>
      </c>
      <c r="E295" s="181">
        <v>50610801</v>
      </c>
      <c r="F295" s="128" t="s">
        <v>251</v>
      </c>
      <c r="G295" s="129"/>
      <c r="H295" s="129"/>
      <c r="I295" s="129"/>
      <c r="J295" s="129"/>
      <c r="K295" s="129"/>
      <c r="L295" s="129"/>
      <c r="M295" s="124">
        <f t="shared" si="68"/>
        <v>0</v>
      </c>
    </row>
    <row r="296" spans="1:13" ht="18.5" x14ac:dyDescent="0.45">
      <c r="A296" s="179">
        <v>210202</v>
      </c>
      <c r="B296" s="181">
        <v>70160</v>
      </c>
      <c r="C296" s="180"/>
      <c r="D296" s="182" t="s">
        <v>205</v>
      </c>
      <c r="E296" s="181">
        <v>50610801</v>
      </c>
      <c r="F296" s="122" t="s">
        <v>252</v>
      </c>
      <c r="G296" s="123">
        <f t="shared" ref="G296:H296" si="73">SUM(G297:G297)</f>
        <v>6294261592.6599998</v>
      </c>
      <c r="H296" s="123">
        <f t="shared" si="73"/>
        <v>6294261592.6599998</v>
      </c>
      <c r="I296" s="123"/>
      <c r="J296" s="123">
        <f>SUM(J297:J297)</f>
        <v>6294261592.6599998</v>
      </c>
      <c r="K296" s="123">
        <f t="shared" ref="K296:L296" si="74">SUM(K297:K297)</f>
        <v>6294261593.6599998</v>
      </c>
      <c r="L296" s="123">
        <f t="shared" si="74"/>
        <v>6294261594.6599998</v>
      </c>
      <c r="M296" s="124">
        <f t="shared" si="68"/>
        <v>18882784780.98</v>
      </c>
    </row>
    <row r="297" spans="1:13" ht="18.5" x14ac:dyDescent="0.45">
      <c r="A297" s="181">
        <v>21020202</v>
      </c>
      <c r="B297" s="181">
        <v>70160</v>
      </c>
      <c r="C297" s="182"/>
      <c r="D297" s="182" t="s">
        <v>205</v>
      </c>
      <c r="E297" s="181">
        <v>50610801</v>
      </c>
      <c r="F297" s="128" t="s">
        <v>253</v>
      </c>
      <c r="G297" s="129">
        <v>6294261592.6599998</v>
      </c>
      <c r="H297" s="129">
        <v>6294261592.6599998</v>
      </c>
      <c r="I297" s="129"/>
      <c r="J297" s="129">
        <v>6294261592.6599998</v>
      </c>
      <c r="K297" s="129">
        <v>6294261593.6599998</v>
      </c>
      <c r="L297" s="129">
        <v>6294261594.6599998</v>
      </c>
      <c r="M297" s="124">
        <f t="shared" si="68"/>
        <v>18882784780.98</v>
      </c>
    </row>
    <row r="298" spans="1:13" ht="18.5" x14ac:dyDescent="0.45">
      <c r="A298" s="179">
        <v>2103</v>
      </c>
      <c r="B298" s="181">
        <v>70160</v>
      </c>
      <c r="C298" s="180"/>
      <c r="D298" s="182" t="s">
        <v>205</v>
      </c>
      <c r="E298" s="181">
        <v>50610801</v>
      </c>
      <c r="F298" s="122" t="s">
        <v>254</v>
      </c>
      <c r="G298" s="123">
        <f t="shared" ref="G298:H298" si="75">G299</f>
        <v>18000000000</v>
      </c>
      <c r="H298" s="123">
        <f t="shared" si="75"/>
        <v>18000000000</v>
      </c>
      <c r="I298" s="123"/>
      <c r="J298" s="123">
        <f>J299</f>
        <v>18000000000</v>
      </c>
      <c r="K298" s="123">
        <f t="shared" ref="K298:L298" si="76">K299</f>
        <v>18000000000</v>
      </c>
      <c r="L298" s="123">
        <f t="shared" si="76"/>
        <v>18000000000</v>
      </c>
      <c r="M298" s="124">
        <f t="shared" si="68"/>
        <v>54000000000</v>
      </c>
    </row>
    <row r="299" spans="1:13" ht="18.5" x14ac:dyDescent="0.45">
      <c r="A299" s="179">
        <v>210301</v>
      </c>
      <c r="B299" s="181">
        <v>70160</v>
      </c>
      <c r="C299" s="180"/>
      <c r="D299" s="182" t="s">
        <v>205</v>
      </c>
      <c r="E299" s="181">
        <v>50610801</v>
      </c>
      <c r="F299" s="122" t="s">
        <v>254</v>
      </c>
      <c r="G299" s="123">
        <f t="shared" ref="G299:H299" si="77">SUM(G300:G301)</f>
        <v>18000000000</v>
      </c>
      <c r="H299" s="123">
        <f t="shared" si="77"/>
        <v>18000000000</v>
      </c>
      <c r="I299" s="123"/>
      <c r="J299" s="123">
        <f>SUM(J300:J301)</f>
        <v>18000000000</v>
      </c>
      <c r="K299" s="123">
        <f t="shared" ref="K299:L299" si="78">SUM(K300:K301)</f>
        <v>18000000000</v>
      </c>
      <c r="L299" s="123">
        <f t="shared" si="78"/>
        <v>18000000000</v>
      </c>
      <c r="M299" s="124">
        <f t="shared" si="68"/>
        <v>54000000000</v>
      </c>
    </row>
    <row r="300" spans="1:13" ht="18.5" x14ac:dyDescent="0.45">
      <c r="A300" s="181">
        <v>21030101</v>
      </c>
      <c r="B300" s="181">
        <v>70160</v>
      </c>
      <c r="C300" s="182"/>
      <c r="D300" s="182" t="s">
        <v>205</v>
      </c>
      <c r="E300" s="181">
        <v>50610801</v>
      </c>
      <c r="F300" s="128" t="s">
        <v>255</v>
      </c>
      <c r="G300" s="129">
        <v>2400000000</v>
      </c>
      <c r="H300" s="129">
        <v>2400000000</v>
      </c>
      <c r="I300" s="129"/>
      <c r="J300" s="129">
        <v>2400000000</v>
      </c>
      <c r="K300" s="129">
        <v>2400000000</v>
      </c>
      <c r="L300" s="129">
        <v>2400000000</v>
      </c>
      <c r="M300" s="124">
        <f t="shared" si="68"/>
        <v>7200000000</v>
      </c>
    </row>
    <row r="301" spans="1:13" ht="18.5" x14ac:dyDescent="0.45">
      <c r="A301" s="181">
        <v>21030102</v>
      </c>
      <c r="B301" s="181">
        <v>70160</v>
      </c>
      <c r="C301" s="182"/>
      <c r="D301" s="182" t="s">
        <v>205</v>
      </c>
      <c r="E301" s="181">
        <v>50610801</v>
      </c>
      <c r="F301" s="128" t="s">
        <v>256</v>
      </c>
      <c r="G301" s="129">
        <v>15600000000</v>
      </c>
      <c r="H301" s="129">
        <v>15600000000</v>
      </c>
      <c r="I301" s="129"/>
      <c r="J301" s="129">
        <v>15600000000</v>
      </c>
      <c r="K301" s="129">
        <v>15600000000</v>
      </c>
      <c r="L301" s="129">
        <v>15600000000</v>
      </c>
      <c r="M301" s="124">
        <f t="shared" si="68"/>
        <v>46800000000</v>
      </c>
    </row>
    <row r="302" spans="1:13" ht="18.5" x14ac:dyDescent="0.45">
      <c r="A302" s="179">
        <v>22</v>
      </c>
      <c r="B302" s="181">
        <v>70160</v>
      </c>
      <c r="C302" s="180"/>
      <c r="D302" s="182" t="s">
        <v>205</v>
      </c>
      <c r="E302" s="181">
        <v>50610801</v>
      </c>
      <c r="F302" s="122" t="s">
        <v>26</v>
      </c>
      <c r="G302" s="123">
        <f t="shared" ref="G302:H302" si="79">G303+G344+G353</f>
        <v>87497440000</v>
      </c>
      <c r="H302" s="123">
        <f t="shared" si="79"/>
        <v>86918084659.350006</v>
      </c>
      <c r="I302" s="123"/>
      <c r="J302" s="123">
        <f>J303+J344+J353</f>
        <v>91497440000</v>
      </c>
      <c r="K302" s="123">
        <f t="shared" ref="K302:L302" si="80">K303+K344+K353</f>
        <v>91497440000</v>
      </c>
      <c r="L302" s="123">
        <f t="shared" si="80"/>
        <v>91497440000</v>
      </c>
      <c r="M302" s="124">
        <f t="shared" si="68"/>
        <v>274492320000</v>
      </c>
    </row>
    <row r="303" spans="1:13" ht="18.5" x14ac:dyDescent="0.45">
      <c r="A303" s="179">
        <v>2202</v>
      </c>
      <c r="B303" s="181">
        <v>70160</v>
      </c>
      <c r="C303" s="185"/>
      <c r="D303" s="182" t="s">
        <v>205</v>
      </c>
      <c r="E303" s="181">
        <v>50610801</v>
      </c>
      <c r="F303" s="122" t="s">
        <v>27</v>
      </c>
      <c r="G303" s="123">
        <f>G304+G309+G313+G318+G325+G327+G330+G332+G335+G337</f>
        <v>4500000000</v>
      </c>
      <c r="H303" s="123">
        <f>H304+H309+H313+H318+H325+H327+H330+H332+H335+H337</f>
        <v>3920644659.3499999</v>
      </c>
      <c r="I303" s="123"/>
      <c r="J303" s="123">
        <f>J304+J309+J313+J318+J325+J327+J330+J332+J335+J337</f>
        <v>8500000000</v>
      </c>
      <c r="K303" s="123">
        <f>K304+K309+K313+K318+K325+K327+K330+K332+K335+K337</f>
        <v>8500000000</v>
      </c>
      <c r="L303" s="123">
        <f>L304+L309+L313+L318+L325+L327+L330+L332+L335+L337</f>
        <v>8500000000</v>
      </c>
      <c r="M303" s="124">
        <f t="shared" si="68"/>
        <v>25500000000</v>
      </c>
    </row>
    <row r="304" spans="1:13" ht="18.5" x14ac:dyDescent="0.45">
      <c r="A304" s="179">
        <v>220201</v>
      </c>
      <c r="B304" s="181">
        <v>70160</v>
      </c>
      <c r="C304" s="180" t="s">
        <v>257</v>
      </c>
      <c r="D304" s="182" t="s">
        <v>205</v>
      </c>
      <c r="E304" s="181">
        <v>50610801</v>
      </c>
      <c r="F304" s="122" t="s">
        <v>28</v>
      </c>
      <c r="G304" s="123">
        <f>SUM(G305:G308)</f>
        <v>300000000</v>
      </c>
      <c r="H304" s="123">
        <f>SUM(H305:H308)</f>
        <v>250033868</v>
      </c>
      <c r="I304" s="123"/>
      <c r="J304" s="123">
        <f>SUM(J305:J308)</f>
        <v>2500000000</v>
      </c>
      <c r="K304" s="123">
        <f>SUM(K305:K308)</f>
        <v>2500000000</v>
      </c>
      <c r="L304" s="123">
        <f>SUM(L305:L308)</f>
        <v>2500000000</v>
      </c>
      <c r="M304" s="124">
        <f t="shared" si="68"/>
        <v>7500000000</v>
      </c>
    </row>
    <row r="305" spans="1:13" ht="18.5" x14ac:dyDescent="0.45">
      <c r="A305" s="181">
        <v>22020101</v>
      </c>
      <c r="B305" s="181">
        <v>70160</v>
      </c>
      <c r="C305" s="180" t="s">
        <v>257</v>
      </c>
      <c r="D305" s="182" t="s">
        <v>205</v>
      </c>
      <c r="E305" s="181">
        <v>50610801</v>
      </c>
      <c r="F305" s="128" t="s">
        <v>29</v>
      </c>
      <c r="G305" s="123">
        <v>110000000</v>
      </c>
      <c r="H305" s="129">
        <v>90000000</v>
      </c>
      <c r="I305" s="129"/>
      <c r="J305" s="129">
        <v>400000000</v>
      </c>
      <c r="K305" s="129">
        <v>400000000</v>
      </c>
      <c r="L305" s="129">
        <v>400000000</v>
      </c>
      <c r="M305" s="124">
        <f t="shared" si="68"/>
        <v>1200000000</v>
      </c>
    </row>
    <row r="306" spans="1:13" ht="18.5" x14ac:dyDescent="0.45">
      <c r="A306" s="181">
        <v>22020102</v>
      </c>
      <c r="B306" s="181">
        <v>70160</v>
      </c>
      <c r="C306" s="180" t="s">
        <v>257</v>
      </c>
      <c r="D306" s="182" t="s">
        <v>205</v>
      </c>
      <c r="E306" s="181">
        <v>50610801</v>
      </c>
      <c r="F306" s="128" t="s">
        <v>30</v>
      </c>
      <c r="G306" s="123">
        <v>190000000</v>
      </c>
      <c r="H306" s="129">
        <v>160033868</v>
      </c>
      <c r="I306" s="129"/>
      <c r="J306" s="129">
        <v>600000000</v>
      </c>
      <c r="K306" s="129">
        <v>600000000</v>
      </c>
      <c r="L306" s="129">
        <v>600000000</v>
      </c>
      <c r="M306" s="124">
        <f t="shared" si="68"/>
        <v>1800000000</v>
      </c>
    </row>
    <row r="307" spans="1:13" ht="37" x14ac:dyDescent="0.45">
      <c r="A307" s="181">
        <v>22020103</v>
      </c>
      <c r="B307" s="181"/>
      <c r="C307" s="182"/>
      <c r="D307" s="182"/>
      <c r="E307" s="181"/>
      <c r="F307" s="128" t="s">
        <v>219</v>
      </c>
      <c r="G307" s="129"/>
      <c r="H307" s="129"/>
      <c r="I307" s="129"/>
      <c r="J307" s="129">
        <v>700000000</v>
      </c>
      <c r="K307" s="129">
        <v>700000000</v>
      </c>
      <c r="L307" s="129">
        <v>700000000</v>
      </c>
      <c r="M307" s="124">
        <f t="shared" si="68"/>
        <v>2100000000</v>
      </c>
    </row>
    <row r="308" spans="1:13" ht="37" x14ac:dyDescent="0.45">
      <c r="A308" s="181">
        <v>22020104</v>
      </c>
      <c r="B308" s="181"/>
      <c r="C308" s="182"/>
      <c r="D308" s="182"/>
      <c r="E308" s="181"/>
      <c r="F308" s="128" t="s">
        <v>220</v>
      </c>
      <c r="G308" s="129"/>
      <c r="H308" s="129"/>
      <c r="I308" s="129"/>
      <c r="J308" s="129">
        <v>800000000</v>
      </c>
      <c r="K308" s="129">
        <v>800000000</v>
      </c>
      <c r="L308" s="129">
        <v>800000000</v>
      </c>
      <c r="M308" s="124">
        <f t="shared" si="68"/>
        <v>2400000000</v>
      </c>
    </row>
    <row r="309" spans="1:13" ht="18.5" x14ac:dyDescent="0.45">
      <c r="A309" s="179">
        <v>220202</v>
      </c>
      <c r="B309" s="181">
        <v>70160</v>
      </c>
      <c r="C309" s="180" t="s">
        <v>258</v>
      </c>
      <c r="D309" s="182" t="s">
        <v>205</v>
      </c>
      <c r="E309" s="181">
        <v>50610801</v>
      </c>
      <c r="F309" s="122" t="s">
        <v>31</v>
      </c>
      <c r="G309" s="123">
        <f>SUM(G310:G312)</f>
        <v>55000000</v>
      </c>
      <c r="H309" s="123">
        <f>SUM(H310:H312)</f>
        <v>4630500</v>
      </c>
      <c r="I309" s="123"/>
      <c r="J309" s="123">
        <f>SUM(J310:J312)</f>
        <v>70000000</v>
      </c>
      <c r="K309" s="123">
        <f>SUM(K310:K312)</f>
        <v>70000000</v>
      </c>
      <c r="L309" s="123">
        <f>SUM(L310:L312)</f>
        <v>70000000</v>
      </c>
      <c r="M309" s="124">
        <f t="shared" si="68"/>
        <v>210000000</v>
      </c>
    </row>
    <row r="310" spans="1:13" ht="18.5" x14ac:dyDescent="0.45">
      <c r="A310" s="181">
        <v>22020201</v>
      </c>
      <c r="B310" s="181">
        <v>70160</v>
      </c>
      <c r="C310" s="180" t="s">
        <v>258</v>
      </c>
      <c r="D310" s="182" t="s">
        <v>205</v>
      </c>
      <c r="E310" s="181">
        <v>50610801</v>
      </c>
      <c r="F310" s="128" t="s">
        <v>32</v>
      </c>
      <c r="G310" s="123">
        <v>45000000</v>
      </c>
      <c r="H310" s="129">
        <v>4350000</v>
      </c>
      <c r="I310" s="129"/>
      <c r="J310" s="129">
        <v>55000000</v>
      </c>
      <c r="K310" s="129">
        <v>55000000</v>
      </c>
      <c r="L310" s="129">
        <v>55000000</v>
      </c>
      <c r="M310" s="124">
        <f t="shared" si="68"/>
        <v>165000000</v>
      </c>
    </row>
    <row r="311" spans="1:13" ht="18.5" x14ac:dyDescent="0.45">
      <c r="A311" s="181">
        <v>22020203</v>
      </c>
      <c r="B311" s="181">
        <v>70160</v>
      </c>
      <c r="C311" s="180" t="s">
        <v>258</v>
      </c>
      <c r="D311" s="182" t="s">
        <v>205</v>
      </c>
      <c r="E311" s="181">
        <v>50610801</v>
      </c>
      <c r="F311" s="128" t="s">
        <v>34</v>
      </c>
      <c r="G311" s="123">
        <v>5000000</v>
      </c>
      <c r="H311" s="129"/>
      <c r="I311" s="129"/>
      <c r="J311" s="129">
        <v>7500000</v>
      </c>
      <c r="K311" s="129">
        <v>7500000</v>
      </c>
      <c r="L311" s="129">
        <v>7500000</v>
      </c>
      <c r="M311" s="124">
        <f t="shared" si="68"/>
        <v>22500000</v>
      </c>
    </row>
    <row r="312" spans="1:13" ht="18.5" x14ac:dyDescent="0.45">
      <c r="A312" s="181">
        <v>22020206</v>
      </c>
      <c r="B312" s="181">
        <v>70160</v>
      </c>
      <c r="C312" s="180" t="s">
        <v>258</v>
      </c>
      <c r="D312" s="182" t="s">
        <v>205</v>
      </c>
      <c r="E312" s="181">
        <v>50610801</v>
      </c>
      <c r="F312" s="128" t="s">
        <v>36</v>
      </c>
      <c r="G312" s="123">
        <v>5000000</v>
      </c>
      <c r="H312" s="129">
        <v>280500</v>
      </c>
      <c r="I312" s="129"/>
      <c r="J312" s="129">
        <v>7500000</v>
      </c>
      <c r="K312" s="129">
        <v>7500000</v>
      </c>
      <c r="L312" s="129">
        <v>7500000</v>
      </c>
      <c r="M312" s="124">
        <f t="shared" si="68"/>
        <v>22500000</v>
      </c>
    </row>
    <row r="313" spans="1:13" ht="18.5" x14ac:dyDescent="0.45">
      <c r="A313" s="179">
        <v>220203</v>
      </c>
      <c r="B313" s="181">
        <v>70160</v>
      </c>
      <c r="C313" s="180" t="s">
        <v>259</v>
      </c>
      <c r="D313" s="182" t="s">
        <v>205</v>
      </c>
      <c r="E313" s="181">
        <v>50610801</v>
      </c>
      <c r="F313" s="122" t="s">
        <v>37</v>
      </c>
      <c r="G313" s="123">
        <f>SUM(G314:G317)</f>
        <v>51000000</v>
      </c>
      <c r="H313" s="123">
        <f>SUM(H314:H317)</f>
        <v>17399000</v>
      </c>
      <c r="I313" s="123"/>
      <c r="J313" s="123">
        <f>SUM(J314:J317)</f>
        <v>160000000</v>
      </c>
      <c r="K313" s="123">
        <f>SUM(K314:K317)</f>
        <v>160000000</v>
      </c>
      <c r="L313" s="123">
        <f>SUM(L314:L317)</f>
        <v>160000000</v>
      </c>
      <c r="M313" s="124">
        <f t="shared" si="68"/>
        <v>480000000</v>
      </c>
    </row>
    <row r="314" spans="1:13" ht="37" x14ac:dyDescent="0.45">
      <c r="A314" s="181">
        <v>22020301</v>
      </c>
      <c r="B314" s="181">
        <v>70160</v>
      </c>
      <c r="C314" s="180" t="s">
        <v>259</v>
      </c>
      <c r="D314" s="182" t="s">
        <v>205</v>
      </c>
      <c r="E314" s="181">
        <v>50610801</v>
      </c>
      <c r="F314" s="128" t="s">
        <v>38</v>
      </c>
      <c r="G314" s="123">
        <v>31000000</v>
      </c>
      <c r="H314" s="129">
        <v>11900000</v>
      </c>
      <c r="I314" s="129"/>
      <c r="J314" s="129">
        <v>135000000</v>
      </c>
      <c r="K314" s="129">
        <v>135000000</v>
      </c>
      <c r="L314" s="129">
        <v>135000000</v>
      </c>
      <c r="M314" s="124">
        <f t="shared" si="68"/>
        <v>405000000</v>
      </c>
    </row>
    <row r="315" spans="1:13" ht="18.5" x14ac:dyDescent="0.45">
      <c r="A315" s="181">
        <v>22020302</v>
      </c>
      <c r="B315" s="181">
        <v>70160</v>
      </c>
      <c r="C315" s="180" t="s">
        <v>259</v>
      </c>
      <c r="D315" s="182" t="s">
        <v>205</v>
      </c>
      <c r="E315" s="181">
        <v>50610801</v>
      </c>
      <c r="F315" s="128" t="s">
        <v>39</v>
      </c>
      <c r="G315" s="123">
        <v>3000000</v>
      </c>
      <c r="H315" s="129">
        <v>273000</v>
      </c>
      <c r="I315" s="129"/>
      <c r="J315" s="129">
        <v>5000000</v>
      </c>
      <c r="K315" s="129">
        <v>5000000</v>
      </c>
      <c r="L315" s="129">
        <v>5000000</v>
      </c>
      <c r="M315" s="124">
        <f t="shared" si="68"/>
        <v>15000000</v>
      </c>
    </row>
    <row r="316" spans="1:13" ht="18.5" x14ac:dyDescent="0.45">
      <c r="A316" s="181">
        <v>22020303</v>
      </c>
      <c r="B316" s="181">
        <v>70160</v>
      </c>
      <c r="C316" s="180" t="s">
        <v>259</v>
      </c>
      <c r="D316" s="182" t="s">
        <v>205</v>
      </c>
      <c r="E316" s="181">
        <v>50610801</v>
      </c>
      <c r="F316" s="128" t="s">
        <v>40</v>
      </c>
      <c r="G316" s="123">
        <v>3000000</v>
      </c>
      <c r="H316" s="129">
        <v>226000</v>
      </c>
      <c r="I316" s="129"/>
      <c r="J316" s="129">
        <v>5000000</v>
      </c>
      <c r="K316" s="129">
        <v>5000000</v>
      </c>
      <c r="L316" s="129">
        <v>5000000</v>
      </c>
      <c r="M316" s="124">
        <f t="shared" si="68"/>
        <v>15000000</v>
      </c>
    </row>
    <row r="317" spans="1:13" ht="37" x14ac:dyDescent="0.45">
      <c r="A317" s="181">
        <v>22020305</v>
      </c>
      <c r="B317" s="181">
        <v>70160</v>
      </c>
      <c r="C317" s="182" t="s">
        <v>260</v>
      </c>
      <c r="D317" s="182" t="s">
        <v>205</v>
      </c>
      <c r="E317" s="181">
        <v>50610801</v>
      </c>
      <c r="F317" s="128" t="s">
        <v>41</v>
      </c>
      <c r="G317" s="123">
        <v>14000000</v>
      </c>
      <c r="H317" s="129">
        <v>5000000</v>
      </c>
      <c r="I317" s="129"/>
      <c r="J317" s="129">
        <v>15000000</v>
      </c>
      <c r="K317" s="129">
        <v>15000000</v>
      </c>
      <c r="L317" s="129">
        <v>15000000</v>
      </c>
      <c r="M317" s="124">
        <f t="shared" si="68"/>
        <v>45000000</v>
      </c>
    </row>
    <row r="318" spans="1:13" ht="18.5" x14ac:dyDescent="0.45">
      <c r="A318" s="179">
        <v>220204</v>
      </c>
      <c r="B318" s="181">
        <v>70160</v>
      </c>
      <c r="C318" s="180" t="s">
        <v>261</v>
      </c>
      <c r="D318" s="182" t="s">
        <v>205</v>
      </c>
      <c r="E318" s="181">
        <v>50610801</v>
      </c>
      <c r="F318" s="122" t="s">
        <v>42</v>
      </c>
      <c r="G318" s="123">
        <f>SUM(G319:G324)</f>
        <v>100000000</v>
      </c>
      <c r="H318" s="123">
        <f>SUM(H319:H324)</f>
        <v>24713800</v>
      </c>
      <c r="I318" s="123"/>
      <c r="J318" s="123">
        <f>SUM(J319:J324)</f>
        <v>200000000</v>
      </c>
      <c r="K318" s="123">
        <f>SUM(K319:K324)</f>
        <v>200000000</v>
      </c>
      <c r="L318" s="123">
        <f>SUM(L319:L324)</f>
        <v>200000000</v>
      </c>
      <c r="M318" s="124">
        <f t="shared" si="68"/>
        <v>600000000</v>
      </c>
    </row>
    <row r="319" spans="1:13" ht="37" x14ac:dyDescent="0.45">
      <c r="A319" s="181">
        <v>22020401</v>
      </c>
      <c r="B319" s="181">
        <v>70160</v>
      </c>
      <c r="C319" s="180" t="s">
        <v>261</v>
      </c>
      <c r="D319" s="182" t="s">
        <v>205</v>
      </c>
      <c r="E319" s="181">
        <v>50610801</v>
      </c>
      <c r="F319" s="128" t="s">
        <v>43</v>
      </c>
      <c r="G319" s="123">
        <v>20000000</v>
      </c>
      <c r="H319" s="129">
        <v>5000000</v>
      </c>
      <c r="I319" s="129"/>
      <c r="J319" s="129">
        <v>50000000</v>
      </c>
      <c r="K319" s="129">
        <v>50000000</v>
      </c>
      <c r="L319" s="129">
        <v>50000000</v>
      </c>
      <c r="M319" s="124">
        <f t="shared" si="68"/>
        <v>150000000</v>
      </c>
    </row>
    <row r="320" spans="1:13" ht="18.5" x14ac:dyDescent="0.45">
      <c r="A320" s="181">
        <v>22020402</v>
      </c>
      <c r="B320" s="181">
        <v>70160</v>
      </c>
      <c r="C320" s="182" t="s">
        <v>262</v>
      </c>
      <c r="D320" s="182" t="s">
        <v>205</v>
      </c>
      <c r="E320" s="181">
        <v>50610801</v>
      </c>
      <c r="F320" s="128" t="s">
        <v>44</v>
      </c>
      <c r="G320" s="123">
        <v>15000000</v>
      </c>
      <c r="H320" s="129">
        <v>2768700</v>
      </c>
      <c r="I320" s="129"/>
      <c r="J320" s="129">
        <v>16000000</v>
      </c>
      <c r="K320" s="129">
        <v>16000000</v>
      </c>
      <c r="L320" s="129">
        <v>16000000</v>
      </c>
      <c r="M320" s="124">
        <f t="shared" si="68"/>
        <v>48000000</v>
      </c>
    </row>
    <row r="321" spans="1:13" ht="37" x14ac:dyDescent="0.45">
      <c r="A321" s="181">
        <v>22020403</v>
      </c>
      <c r="B321" s="181">
        <v>70160</v>
      </c>
      <c r="C321" s="182" t="s">
        <v>263</v>
      </c>
      <c r="D321" s="182" t="s">
        <v>205</v>
      </c>
      <c r="E321" s="181">
        <v>50610801</v>
      </c>
      <c r="F321" s="128" t="s">
        <v>45</v>
      </c>
      <c r="G321" s="123">
        <v>30000000</v>
      </c>
      <c r="H321" s="129">
        <v>2000000</v>
      </c>
      <c r="I321" s="129"/>
      <c r="J321" s="129">
        <v>50000000</v>
      </c>
      <c r="K321" s="129">
        <v>50000000</v>
      </c>
      <c r="L321" s="129">
        <v>50000000</v>
      </c>
      <c r="M321" s="124">
        <f t="shared" si="68"/>
        <v>150000000</v>
      </c>
    </row>
    <row r="322" spans="1:13" ht="37" x14ac:dyDescent="0.45">
      <c r="A322" s="181">
        <v>22020404</v>
      </c>
      <c r="B322" s="181">
        <v>70160</v>
      </c>
      <c r="C322" s="182" t="s">
        <v>264</v>
      </c>
      <c r="D322" s="182" t="s">
        <v>205</v>
      </c>
      <c r="E322" s="181">
        <v>50610801</v>
      </c>
      <c r="F322" s="128" t="s">
        <v>46</v>
      </c>
      <c r="G322" s="123">
        <v>8000000</v>
      </c>
      <c r="H322" s="129">
        <v>3000000</v>
      </c>
      <c r="I322" s="129"/>
      <c r="J322" s="129">
        <v>10000000</v>
      </c>
      <c r="K322" s="129">
        <v>10000000</v>
      </c>
      <c r="L322" s="129">
        <v>10000000</v>
      </c>
      <c r="M322" s="124">
        <f t="shared" si="68"/>
        <v>30000000</v>
      </c>
    </row>
    <row r="323" spans="1:13" ht="18.5" x14ac:dyDescent="0.45">
      <c r="A323" s="181">
        <v>22020405</v>
      </c>
      <c r="B323" s="181">
        <v>70160</v>
      </c>
      <c r="C323" s="182" t="s">
        <v>265</v>
      </c>
      <c r="D323" s="182" t="s">
        <v>205</v>
      </c>
      <c r="E323" s="181">
        <v>50610801</v>
      </c>
      <c r="F323" s="128" t="s">
        <v>47</v>
      </c>
      <c r="G323" s="123">
        <v>15000000</v>
      </c>
      <c r="H323" s="129">
        <v>4000000</v>
      </c>
      <c r="I323" s="129"/>
      <c r="J323" s="129">
        <v>30000000</v>
      </c>
      <c r="K323" s="129">
        <v>30000000</v>
      </c>
      <c r="L323" s="129">
        <v>30000000</v>
      </c>
      <c r="M323" s="124">
        <f t="shared" si="68"/>
        <v>90000000</v>
      </c>
    </row>
    <row r="324" spans="1:13" ht="18.5" x14ac:dyDescent="0.45">
      <c r="A324" s="181">
        <v>22020406</v>
      </c>
      <c r="B324" s="181">
        <v>70160</v>
      </c>
      <c r="C324" s="182" t="s">
        <v>266</v>
      </c>
      <c r="D324" s="182" t="s">
        <v>205</v>
      </c>
      <c r="E324" s="181">
        <v>50610801</v>
      </c>
      <c r="F324" s="128" t="s">
        <v>48</v>
      </c>
      <c r="G324" s="123">
        <v>12000000</v>
      </c>
      <c r="H324" s="129">
        <v>7945100</v>
      </c>
      <c r="I324" s="129"/>
      <c r="J324" s="129">
        <v>44000000</v>
      </c>
      <c r="K324" s="129">
        <v>44000000</v>
      </c>
      <c r="L324" s="129">
        <v>44000000</v>
      </c>
      <c r="M324" s="124">
        <f t="shared" si="68"/>
        <v>132000000</v>
      </c>
    </row>
    <row r="325" spans="1:13" ht="18.5" x14ac:dyDescent="0.45">
      <c r="A325" s="179">
        <v>220205</v>
      </c>
      <c r="B325" s="181">
        <v>70160</v>
      </c>
      <c r="C325" s="180" t="s">
        <v>267</v>
      </c>
      <c r="D325" s="182" t="s">
        <v>205</v>
      </c>
      <c r="E325" s="181">
        <v>50610801</v>
      </c>
      <c r="F325" s="122" t="s">
        <v>49</v>
      </c>
      <c r="G325" s="123">
        <f>SUM(G326:G326)</f>
        <v>85000000</v>
      </c>
      <c r="H325" s="123">
        <f t="shared" ref="H325:M325" si="81">SUM(H326:H326)</f>
        <v>44998000</v>
      </c>
      <c r="I325" s="123">
        <f t="shared" si="81"/>
        <v>0</v>
      </c>
      <c r="J325" s="123">
        <f t="shared" si="81"/>
        <v>160000000</v>
      </c>
      <c r="K325" s="123">
        <f t="shared" si="81"/>
        <v>160000000</v>
      </c>
      <c r="L325" s="123">
        <f t="shared" si="81"/>
        <v>160000000</v>
      </c>
      <c r="M325" s="123">
        <f t="shared" si="81"/>
        <v>480000000</v>
      </c>
    </row>
    <row r="326" spans="1:13" ht="18.5" x14ac:dyDescent="0.45">
      <c r="A326" s="181">
        <v>22020501</v>
      </c>
      <c r="B326" s="181">
        <v>70160</v>
      </c>
      <c r="C326" s="182" t="s">
        <v>267</v>
      </c>
      <c r="D326" s="182" t="s">
        <v>205</v>
      </c>
      <c r="E326" s="181">
        <v>50610801</v>
      </c>
      <c r="F326" s="128" t="s">
        <v>50</v>
      </c>
      <c r="G326" s="123">
        <v>85000000</v>
      </c>
      <c r="H326" s="129">
        <v>44998000</v>
      </c>
      <c r="I326" s="129"/>
      <c r="J326" s="129">
        <v>160000000</v>
      </c>
      <c r="K326" s="129">
        <v>160000000</v>
      </c>
      <c r="L326" s="129">
        <v>160000000</v>
      </c>
      <c r="M326" s="124">
        <f t="shared" ref="M326:M348" si="82">J326+K326+L326</f>
        <v>480000000</v>
      </c>
    </row>
    <row r="327" spans="1:13" ht="18.5" x14ac:dyDescent="0.45">
      <c r="A327" s="179">
        <v>220206</v>
      </c>
      <c r="B327" s="179"/>
      <c r="C327" s="182" t="s">
        <v>258</v>
      </c>
      <c r="D327" s="182" t="s">
        <v>205</v>
      </c>
      <c r="E327" s="181">
        <v>50610801</v>
      </c>
      <c r="F327" s="122" t="s">
        <v>51</v>
      </c>
      <c r="G327" s="123">
        <f>SUM(G328:G329)</f>
        <v>20000000</v>
      </c>
      <c r="H327" s="123">
        <f>SUM(H328:H329)</f>
        <v>9985000</v>
      </c>
      <c r="I327" s="123"/>
      <c r="J327" s="123">
        <f>SUM(J328:J329)</f>
        <v>20000000</v>
      </c>
      <c r="K327" s="123">
        <f>SUM(K328:K329)</f>
        <v>20000000</v>
      </c>
      <c r="L327" s="123">
        <f>SUM(L328:L329)</f>
        <v>20000000</v>
      </c>
      <c r="M327" s="124">
        <f t="shared" si="82"/>
        <v>60000000</v>
      </c>
    </row>
    <row r="328" spans="1:13" ht="18.5" x14ac:dyDescent="0.45">
      <c r="A328" s="181">
        <v>22020601</v>
      </c>
      <c r="B328" s="181"/>
      <c r="C328" s="182" t="s">
        <v>258</v>
      </c>
      <c r="D328" s="182" t="s">
        <v>205</v>
      </c>
      <c r="E328" s="181">
        <v>50610801</v>
      </c>
      <c r="F328" s="128" t="s">
        <v>52</v>
      </c>
      <c r="G328" s="123">
        <v>10000000</v>
      </c>
      <c r="H328" s="129">
        <v>8000000</v>
      </c>
      <c r="I328" s="129"/>
      <c r="J328" s="129">
        <v>10000000</v>
      </c>
      <c r="K328" s="129">
        <v>10000000</v>
      </c>
      <c r="L328" s="129">
        <v>10000000</v>
      </c>
      <c r="M328" s="124">
        <f t="shared" si="82"/>
        <v>30000000</v>
      </c>
    </row>
    <row r="329" spans="1:13" ht="18.5" x14ac:dyDescent="0.45">
      <c r="A329" s="181">
        <v>22020605</v>
      </c>
      <c r="B329" s="181">
        <v>70160</v>
      </c>
      <c r="C329" s="182" t="s">
        <v>258</v>
      </c>
      <c r="D329" s="182" t="s">
        <v>205</v>
      </c>
      <c r="E329" s="181">
        <v>50610801</v>
      </c>
      <c r="F329" s="128" t="s">
        <v>53</v>
      </c>
      <c r="G329" s="123">
        <v>10000000</v>
      </c>
      <c r="H329" s="129">
        <v>1985000</v>
      </c>
      <c r="I329" s="129"/>
      <c r="J329" s="129">
        <v>10000000</v>
      </c>
      <c r="K329" s="129">
        <v>10000000</v>
      </c>
      <c r="L329" s="129">
        <v>10000000</v>
      </c>
      <c r="M329" s="124">
        <f t="shared" si="82"/>
        <v>30000000</v>
      </c>
    </row>
    <row r="330" spans="1:13" ht="37" x14ac:dyDescent="0.45">
      <c r="A330" s="179">
        <v>220207</v>
      </c>
      <c r="B330" s="181">
        <v>70160</v>
      </c>
      <c r="C330" s="182" t="s">
        <v>258</v>
      </c>
      <c r="D330" s="182" t="s">
        <v>205</v>
      </c>
      <c r="E330" s="181">
        <v>50610801</v>
      </c>
      <c r="F330" s="122" t="s">
        <v>268</v>
      </c>
      <c r="G330" s="123">
        <f>SUM(G331:G331)</f>
        <v>3729000000</v>
      </c>
      <c r="H330" s="123">
        <f>SUM(H331:H331)</f>
        <v>3499489081.2199998</v>
      </c>
      <c r="I330" s="123"/>
      <c r="J330" s="123">
        <f>SUM(J331:J331)</f>
        <v>5000000000</v>
      </c>
      <c r="K330" s="123">
        <f>SUM(K331:K331)</f>
        <v>5000000000</v>
      </c>
      <c r="L330" s="123">
        <f>SUM(L331:L331)</f>
        <v>5000000000</v>
      </c>
      <c r="M330" s="124">
        <f t="shared" si="82"/>
        <v>15000000000</v>
      </c>
    </row>
    <row r="331" spans="1:13" ht="18.5" x14ac:dyDescent="0.45">
      <c r="A331" s="181">
        <v>22020701</v>
      </c>
      <c r="B331" s="181">
        <v>70160</v>
      </c>
      <c r="C331" s="182"/>
      <c r="D331" s="182" t="s">
        <v>205</v>
      </c>
      <c r="E331" s="181">
        <v>50610801</v>
      </c>
      <c r="F331" s="128" t="s">
        <v>269</v>
      </c>
      <c r="G331" s="123">
        <v>3729000000</v>
      </c>
      <c r="H331" s="129">
        <v>3499489081.2199998</v>
      </c>
      <c r="I331" s="129"/>
      <c r="J331" s="129">
        <v>5000000000</v>
      </c>
      <c r="K331" s="129">
        <v>5000000000</v>
      </c>
      <c r="L331" s="129">
        <v>5000000000</v>
      </c>
      <c r="M331" s="124">
        <f t="shared" si="82"/>
        <v>15000000000</v>
      </c>
    </row>
    <row r="332" spans="1:13" ht="18.5" x14ac:dyDescent="0.45">
      <c r="A332" s="179">
        <v>220208</v>
      </c>
      <c r="B332" s="181">
        <v>70160</v>
      </c>
      <c r="C332" s="182" t="s">
        <v>266</v>
      </c>
      <c r="D332" s="182" t="s">
        <v>205</v>
      </c>
      <c r="E332" s="181">
        <v>50610801</v>
      </c>
      <c r="F332" s="122" t="s">
        <v>54</v>
      </c>
      <c r="G332" s="123">
        <f>SUM(G333:G334)</f>
        <v>75000000</v>
      </c>
      <c r="H332" s="123">
        <f>SUM(H333:H334)</f>
        <v>22831000</v>
      </c>
      <c r="I332" s="123"/>
      <c r="J332" s="123">
        <f>SUM(J333:J334)</f>
        <v>135000000</v>
      </c>
      <c r="K332" s="123">
        <f>SUM(K333:K334)</f>
        <v>135000000</v>
      </c>
      <c r="L332" s="123">
        <f>SUM(L333:L334)</f>
        <v>135000000</v>
      </c>
      <c r="M332" s="124">
        <f t="shared" si="82"/>
        <v>405000000</v>
      </c>
    </row>
    <row r="333" spans="1:13" ht="18.5" x14ac:dyDescent="0.45">
      <c r="A333" s="181">
        <v>22020801</v>
      </c>
      <c r="B333" s="181">
        <v>70160</v>
      </c>
      <c r="C333" s="182" t="s">
        <v>266</v>
      </c>
      <c r="D333" s="182" t="s">
        <v>205</v>
      </c>
      <c r="E333" s="181">
        <v>50610801</v>
      </c>
      <c r="F333" s="128" t="s">
        <v>55</v>
      </c>
      <c r="G333" s="123">
        <v>15000000</v>
      </c>
      <c r="H333" s="129">
        <v>6231000</v>
      </c>
      <c r="I333" s="129"/>
      <c r="J333" s="129">
        <v>35000000</v>
      </c>
      <c r="K333" s="129">
        <v>35000000</v>
      </c>
      <c r="L333" s="129">
        <v>35000000</v>
      </c>
      <c r="M333" s="124">
        <f t="shared" si="82"/>
        <v>105000000</v>
      </c>
    </row>
    <row r="334" spans="1:13" ht="18.5" x14ac:dyDescent="0.45">
      <c r="A334" s="181">
        <v>22020803</v>
      </c>
      <c r="B334" s="181">
        <v>70160</v>
      </c>
      <c r="C334" s="182" t="s">
        <v>270</v>
      </c>
      <c r="D334" s="182" t="s">
        <v>205</v>
      </c>
      <c r="E334" s="181">
        <v>50610801</v>
      </c>
      <c r="F334" s="128" t="s">
        <v>56</v>
      </c>
      <c r="G334" s="123">
        <v>60000000</v>
      </c>
      <c r="H334" s="129">
        <v>16600000</v>
      </c>
      <c r="I334" s="129"/>
      <c r="J334" s="129">
        <v>100000000</v>
      </c>
      <c r="K334" s="129">
        <v>100000000</v>
      </c>
      <c r="L334" s="129">
        <v>100000000</v>
      </c>
      <c r="M334" s="124">
        <f t="shared" si="82"/>
        <v>300000000</v>
      </c>
    </row>
    <row r="335" spans="1:13" ht="18.5" x14ac:dyDescent="0.45">
      <c r="A335" s="179">
        <v>220209</v>
      </c>
      <c r="B335" s="181">
        <v>70160</v>
      </c>
      <c r="C335" s="182" t="s">
        <v>266</v>
      </c>
      <c r="D335" s="182" t="s">
        <v>205</v>
      </c>
      <c r="E335" s="181">
        <v>50610801</v>
      </c>
      <c r="F335" s="122" t="s">
        <v>271</v>
      </c>
      <c r="G335" s="123">
        <f>SUM(G336:G336)</f>
        <v>5000000</v>
      </c>
      <c r="H335" s="123">
        <f>SUM(H336:H336)</f>
        <v>1421663.09</v>
      </c>
      <c r="I335" s="123"/>
      <c r="J335" s="123">
        <f>SUM(J336:J336)</f>
        <v>5000000</v>
      </c>
      <c r="K335" s="123">
        <f>SUM(K336:K336)</f>
        <v>5000000</v>
      </c>
      <c r="L335" s="123">
        <f>SUM(L336:L336)</f>
        <v>5000000</v>
      </c>
      <c r="M335" s="124">
        <f t="shared" si="82"/>
        <v>15000000</v>
      </c>
    </row>
    <row r="336" spans="1:13" ht="18.5" x14ac:dyDescent="0.45">
      <c r="A336" s="181">
        <v>22020902</v>
      </c>
      <c r="B336" s="181">
        <v>70160</v>
      </c>
      <c r="C336" s="182" t="s">
        <v>266</v>
      </c>
      <c r="D336" s="182" t="s">
        <v>205</v>
      </c>
      <c r="E336" s="181">
        <v>50610801</v>
      </c>
      <c r="F336" s="128" t="s">
        <v>272</v>
      </c>
      <c r="G336" s="123">
        <v>5000000</v>
      </c>
      <c r="H336" s="129">
        <v>1421663.09</v>
      </c>
      <c r="I336" s="129"/>
      <c r="J336" s="129">
        <v>5000000</v>
      </c>
      <c r="K336" s="129">
        <v>5000000</v>
      </c>
      <c r="L336" s="129">
        <v>5000000</v>
      </c>
      <c r="M336" s="124">
        <f t="shared" si="82"/>
        <v>15000000</v>
      </c>
    </row>
    <row r="337" spans="1:13" ht="18.5" x14ac:dyDescent="0.45">
      <c r="A337" s="179">
        <v>220210</v>
      </c>
      <c r="B337" s="181">
        <v>70160</v>
      </c>
      <c r="C337" s="182" t="s">
        <v>266</v>
      </c>
      <c r="D337" s="182" t="s">
        <v>205</v>
      </c>
      <c r="E337" s="181">
        <v>50610801</v>
      </c>
      <c r="F337" s="122" t="s">
        <v>57</v>
      </c>
      <c r="G337" s="123">
        <f>SUM(G338:G343)</f>
        <v>80000000</v>
      </c>
      <c r="H337" s="123">
        <f>SUM(H338:H343)</f>
        <v>45142747.039999999</v>
      </c>
      <c r="I337" s="123"/>
      <c r="J337" s="123">
        <f>SUM(J338:J343)</f>
        <v>250000000</v>
      </c>
      <c r="K337" s="123">
        <f>SUM(K338:K343)</f>
        <v>250000000</v>
      </c>
      <c r="L337" s="123">
        <f>SUM(L338:L343)</f>
        <v>250000000</v>
      </c>
      <c r="M337" s="124">
        <f t="shared" si="82"/>
        <v>750000000</v>
      </c>
    </row>
    <row r="338" spans="1:13" ht="18.5" x14ac:dyDescent="0.45">
      <c r="A338" s="181">
        <v>22021001</v>
      </c>
      <c r="B338" s="181">
        <v>70160</v>
      </c>
      <c r="C338" s="182" t="s">
        <v>266</v>
      </c>
      <c r="D338" s="182" t="s">
        <v>205</v>
      </c>
      <c r="E338" s="181">
        <v>50610801</v>
      </c>
      <c r="F338" s="128" t="s">
        <v>58</v>
      </c>
      <c r="G338" s="123">
        <v>3000000</v>
      </c>
      <c r="H338" s="129">
        <v>642747.04</v>
      </c>
      <c r="I338" s="129"/>
      <c r="J338" s="129">
        <v>5000000</v>
      </c>
      <c r="K338" s="129">
        <v>5000000</v>
      </c>
      <c r="L338" s="129">
        <v>5000000</v>
      </c>
      <c r="M338" s="124">
        <f t="shared" si="82"/>
        <v>15000000</v>
      </c>
    </row>
    <row r="339" spans="1:13" ht="18.5" x14ac:dyDescent="0.45">
      <c r="A339" s="181">
        <v>22021003</v>
      </c>
      <c r="B339" s="181">
        <v>70160</v>
      </c>
      <c r="C339" s="182" t="s">
        <v>266</v>
      </c>
      <c r="D339" s="182" t="s">
        <v>205</v>
      </c>
      <c r="E339" s="181">
        <v>50610801</v>
      </c>
      <c r="F339" s="128" t="s">
        <v>60</v>
      </c>
      <c r="G339" s="123">
        <v>30000000</v>
      </c>
      <c r="H339" s="129">
        <v>23000000</v>
      </c>
      <c r="I339" s="129"/>
      <c r="J339" s="129">
        <v>70000000</v>
      </c>
      <c r="K339" s="129">
        <v>70000000</v>
      </c>
      <c r="L339" s="129">
        <v>70000000</v>
      </c>
      <c r="M339" s="124">
        <f t="shared" si="82"/>
        <v>210000000</v>
      </c>
    </row>
    <row r="340" spans="1:13" ht="18.5" x14ac:dyDescent="0.45">
      <c r="A340" s="181">
        <v>22021006</v>
      </c>
      <c r="B340" s="181">
        <v>70160</v>
      </c>
      <c r="C340" s="182" t="s">
        <v>266</v>
      </c>
      <c r="D340" s="182" t="s">
        <v>205</v>
      </c>
      <c r="E340" s="181">
        <v>50610801</v>
      </c>
      <c r="F340" s="128" t="s">
        <v>62</v>
      </c>
      <c r="G340" s="123">
        <v>2000000</v>
      </c>
      <c r="H340" s="129"/>
      <c r="I340" s="129"/>
      <c r="J340" s="129">
        <v>5000000</v>
      </c>
      <c r="K340" s="129">
        <v>5000000</v>
      </c>
      <c r="L340" s="129">
        <v>5000000</v>
      </c>
      <c r="M340" s="124">
        <f t="shared" si="82"/>
        <v>15000000</v>
      </c>
    </row>
    <row r="341" spans="1:13" ht="18.5" x14ac:dyDescent="0.45">
      <c r="A341" s="181">
        <v>22021007</v>
      </c>
      <c r="B341" s="181">
        <v>70160</v>
      </c>
      <c r="C341" s="182" t="s">
        <v>266</v>
      </c>
      <c r="D341" s="182" t="s">
        <v>205</v>
      </c>
      <c r="E341" s="181">
        <v>50610801</v>
      </c>
      <c r="F341" s="128" t="s">
        <v>63</v>
      </c>
      <c r="G341" s="123">
        <v>20000000</v>
      </c>
      <c r="H341" s="129">
        <v>11000000</v>
      </c>
      <c r="I341" s="129"/>
      <c r="J341" s="129">
        <v>100000000</v>
      </c>
      <c r="K341" s="129">
        <v>100000000</v>
      </c>
      <c r="L341" s="129">
        <v>100000000</v>
      </c>
      <c r="M341" s="124">
        <f t="shared" si="82"/>
        <v>300000000</v>
      </c>
    </row>
    <row r="342" spans="1:13" ht="37" x14ac:dyDescent="0.45">
      <c r="A342" s="181">
        <v>22021014</v>
      </c>
      <c r="B342" s="181">
        <v>70160</v>
      </c>
      <c r="C342" s="182" t="s">
        <v>266</v>
      </c>
      <c r="D342" s="182" t="s">
        <v>205</v>
      </c>
      <c r="E342" s="181">
        <v>50610801</v>
      </c>
      <c r="F342" s="128" t="s">
        <v>224</v>
      </c>
      <c r="G342" s="123">
        <v>5000000</v>
      </c>
      <c r="H342" s="129">
        <v>1500000</v>
      </c>
      <c r="I342" s="129"/>
      <c r="J342" s="129">
        <v>7000000</v>
      </c>
      <c r="K342" s="129">
        <v>7000000</v>
      </c>
      <c r="L342" s="129">
        <v>7000000</v>
      </c>
      <c r="M342" s="124">
        <f t="shared" si="82"/>
        <v>21000000</v>
      </c>
    </row>
    <row r="343" spans="1:13" ht="18.5" x14ac:dyDescent="0.45">
      <c r="A343" s="181">
        <v>22021024</v>
      </c>
      <c r="B343" s="181">
        <v>70160</v>
      </c>
      <c r="C343" s="182"/>
      <c r="D343" s="182" t="s">
        <v>205</v>
      </c>
      <c r="E343" s="181">
        <v>50610801</v>
      </c>
      <c r="F343" s="128" t="s">
        <v>65</v>
      </c>
      <c r="G343" s="123">
        <v>20000000</v>
      </c>
      <c r="H343" s="129">
        <v>9000000</v>
      </c>
      <c r="I343" s="129"/>
      <c r="J343" s="129">
        <v>63000000</v>
      </c>
      <c r="K343" s="129">
        <v>63000000</v>
      </c>
      <c r="L343" s="129">
        <v>63000000</v>
      </c>
      <c r="M343" s="124">
        <f t="shared" si="82"/>
        <v>189000000</v>
      </c>
    </row>
    <row r="344" spans="1:13" ht="18.5" x14ac:dyDescent="0.45">
      <c r="A344" s="119">
        <v>2206</v>
      </c>
      <c r="B344" s="181"/>
      <c r="C344" s="182"/>
      <c r="D344" s="182"/>
      <c r="E344" s="181"/>
      <c r="F344" s="122" t="s">
        <v>273</v>
      </c>
      <c r="G344" s="358">
        <f t="shared" ref="G344:H344" si="83">G345+G347+G349+G351</f>
        <v>78497440000</v>
      </c>
      <c r="H344" s="358">
        <f t="shared" si="83"/>
        <v>78497440000</v>
      </c>
      <c r="I344" s="358"/>
      <c r="J344" s="358">
        <f>J345+J347+J349+J351</f>
        <v>78497440000</v>
      </c>
      <c r="K344" s="358">
        <f t="shared" ref="K344:L344" si="84">K345+K347+K349+K351</f>
        <v>78497440000</v>
      </c>
      <c r="L344" s="358">
        <f t="shared" si="84"/>
        <v>78497440000</v>
      </c>
      <c r="M344" s="251">
        <f t="shared" si="82"/>
        <v>235492320000</v>
      </c>
    </row>
    <row r="345" spans="1:13" ht="18.5" x14ac:dyDescent="0.45">
      <c r="A345" s="119">
        <v>220601</v>
      </c>
      <c r="B345" s="181"/>
      <c r="C345" s="182"/>
      <c r="D345" s="182"/>
      <c r="E345" s="181"/>
      <c r="F345" s="122" t="s">
        <v>274</v>
      </c>
      <c r="G345" s="358">
        <f t="shared" ref="G345:H345" si="85">G346</f>
        <v>560000000</v>
      </c>
      <c r="H345" s="358">
        <f t="shared" si="85"/>
        <v>560000000</v>
      </c>
      <c r="I345" s="358"/>
      <c r="J345" s="358">
        <f>J346</f>
        <v>560000000</v>
      </c>
      <c r="K345" s="358">
        <f t="shared" ref="K345:L345" si="86">K346</f>
        <v>560000000</v>
      </c>
      <c r="L345" s="358">
        <f t="shared" si="86"/>
        <v>560000000</v>
      </c>
      <c r="M345" s="251">
        <f t="shared" si="82"/>
        <v>1680000000</v>
      </c>
    </row>
    <row r="346" spans="1:13" ht="37" x14ac:dyDescent="0.45">
      <c r="A346" s="125">
        <v>22060102</v>
      </c>
      <c r="B346" s="181"/>
      <c r="C346" s="182"/>
      <c r="D346" s="182"/>
      <c r="E346" s="181"/>
      <c r="F346" s="128" t="s">
        <v>1647</v>
      </c>
      <c r="G346" s="129">
        <v>560000000</v>
      </c>
      <c r="H346" s="129">
        <v>560000000</v>
      </c>
      <c r="I346" s="311"/>
      <c r="J346" s="129">
        <v>560000000</v>
      </c>
      <c r="K346" s="129">
        <v>560000000</v>
      </c>
      <c r="L346" s="129">
        <v>560000000</v>
      </c>
      <c r="M346" s="251">
        <f t="shared" si="82"/>
        <v>1680000000</v>
      </c>
    </row>
    <row r="347" spans="1:13" ht="18.5" x14ac:dyDescent="0.45">
      <c r="A347" s="767">
        <v>220602</v>
      </c>
      <c r="B347" s="181"/>
      <c r="C347" s="182"/>
      <c r="D347" s="182"/>
      <c r="E347" s="181"/>
      <c r="F347" s="186" t="s">
        <v>276</v>
      </c>
      <c r="G347" s="123">
        <f t="shared" ref="G347:H347" si="87">G348</f>
        <v>42871080000</v>
      </c>
      <c r="H347" s="123">
        <f t="shared" si="87"/>
        <v>42871080000</v>
      </c>
      <c r="I347" s="123"/>
      <c r="J347" s="123">
        <f>J348</f>
        <v>42871080000</v>
      </c>
      <c r="K347" s="123">
        <f t="shared" ref="K347:L347" si="88">K348</f>
        <v>42871080000</v>
      </c>
      <c r="L347" s="123">
        <f t="shared" si="88"/>
        <v>42871080000</v>
      </c>
      <c r="M347" s="251">
        <f t="shared" si="82"/>
        <v>128613240000</v>
      </c>
    </row>
    <row r="348" spans="1:13" ht="37" x14ac:dyDescent="0.45">
      <c r="A348" s="768">
        <v>22060202</v>
      </c>
      <c r="B348" s="181"/>
      <c r="C348" s="182"/>
      <c r="D348" s="182"/>
      <c r="E348" s="181"/>
      <c r="F348" s="769" t="s">
        <v>1648</v>
      </c>
      <c r="G348" s="129">
        <v>42871080000</v>
      </c>
      <c r="H348" s="129">
        <v>42871080000</v>
      </c>
      <c r="I348" s="129"/>
      <c r="J348" s="129">
        <v>42871080000</v>
      </c>
      <c r="K348" s="129">
        <v>42871080000</v>
      </c>
      <c r="L348" s="129">
        <v>42871080000</v>
      </c>
      <c r="M348" s="251">
        <f t="shared" si="82"/>
        <v>128613240000</v>
      </c>
    </row>
    <row r="349" spans="1:13" ht="18.5" x14ac:dyDescent="0.45">
      <c r="A349" s="119">
        <v>220603</v>
      </c>
      <c r="B349" s="181"/>
      <c r="C349" s="182"/>
      <c r="D349" s="182"/>
      <c r="E349" s="181"/>
      <c r="F349" s="157" t="s">
        <v>1649</v>
      </c>
      <c r="G349" s="123">
        <f t="shared" ref="G349:H349" si="89">G350</f>
        <v>2940000000</v>
      </c>
      <c r="H349" s="123">
        <f t="shared" si="89"/>
        <v>2940000000</v>
      </c>
      <c r="I349" s="123"/>
      <c r="J349" s="123">
        <f>J350</f>
        <v>2940000000</v>
      </c>
      <c r="K349" s="123">
        <f t="shared" ref="K349:L349" si="90">K350</f>
        <v>2940000000</v>
      </c>
      <c r="L349" s="123">
        <f t="shared" si="90"/>
        <v>2940000000</v>
      </c>
      <c r="M349" s="123">
        <f t="shared" ref="M349:M353" si="91">SUM(M350,M361,M364,M368)</f>
        <v>20401500000</v>
      </c>
    </row>
    <row r="350" spans="1:13" ht="37" x14ac:dyDescent="0.45">
      <c r="A350" s="125">
        <v>22060302</v>
      </c>
      <c r="B350" s="181"/>
      <c r="C350" s="182"/>
      <c r="D350" s="182"/>
      <c r="E350" s="181"/>
      <c r="F350" s="158" t="s">
        <v>1650</v>
      </c>
      <c r="G350" s="129">
        <v>2940000000</v>
      </c>
      <c r="H350" s="129">
        <v>2940000000</v>
      </c>
      <c r="I350" s="129"/>
      <c r="J350" s="129">
        <v>2940000000</v>
      </c>
      <c r="K350" s="129">
        <v>2940000000</v>
      </c>
      <c r="L350" s="129">
        <v>2940000000</v>
      </c>
      <c r="M350" s="123">
        <f t="shared" si="91"/>
        <v>17649000000</v>
      </c>
    </row>
    <row r="351" spans="1:13" ht="18.5" x14ac:dyDescent="0.45">
      <c r="A351" s="119">
        <v>220604</v>
      </c>
      <c r="B351" s="181"/>
      <c r="C351" s="182"/>
      <c r="D351" s="182"/>
      <c r="E351" s="181"/>
      <c r="F351" s="157" t="s">
        <v>1651</v>
      </c>
      <c r="G351" s="123">
        <f t="shared" ref="G351:H351" si="92">G352</f>
        <v>32126360000</v>
      </c>
      <c r="H351" s="123">
        <f t="shared" si="92"/>
        <v>32126360000</v>
      </c>
      <c r="I351" s="123"/>
      <c r="J351" s="123">
        <f>J352</f>
        <v>32126360000</v>
      </c>
      <c r="K351" s="123">
        <f t="shared" ref="K351:L351" si="93">K352</f>
        <v>32126360000</v>
      </c>
      <c r="L351" s="123">
        <f t="shared" si="93"/>
        <v>32126360000</v>
      </c>
      <c r="M351" s="123">
        <f t="shared" si="91"/>
        <v>13194000000</v>
      </c>
    </row>
    <row r="352" spans="1:13" ht="37" x14ac:dyDescent="0.45">
      <c r="A352" s="125">
        <v>22060402</v>
      </c>
      <c r="B352" s="181"/>
      <c r="C352" s="182"/>
      <c r="D352" s="182"/>
      <c r="E352" s="181"/>
      <c r="F352" s="158" t="s">
        <v>1652</v>
      </c>
      <c r="G352" s="129">
        <v>32126360000</v>
      </c>
      <c r="H352" s="129">
        <v>32126360000</v>
      </c>
      <c r="I352" s="129"/>
      <c r="J352" s="129">
        <v>32126360000</v>
      </c>
      <c r="K352" s="129">
        <v>32126360000</v>
      </c>
      <c r="L352" s="129">
        <v>32126360000</v>
      </c>
      <c r="M352" s="123">
        <f t="shared" si="91"/>
        <v>11941500000</v>
      </c>
    </row>
    <row r="353" spans="1:13" ht="18.5" x14ac:dyDescent="0.45">
      <c r="A353" s="119">
        <v>2207</v>
      </c>
      <c r="B353" s="181"/>
      <c r="C353" s="182"/>
      <c r="D353" s="182"/>
      <c r="E353" s="181"/>
      <c r="F353" s="157" t="s">
        <v>926</v>
      </c>
      <c r="G353" s="123">
        <f t="shared" ref="G353:H353" si="94">G354</f>
        <v>4500000000</v>
      </c>
      <c r="H353" s="123">
        <f t="shared" si="94"/>
        <v>4500000000</v>
      </c>
      <c r="I353" s="123"/>
      <c r="J353" s="123">
        <f>J354</f>
        <v>4500000000</v>
      </c>
      <c r="K353" s="123">
        <f t="shared" ref="K353:L353" si="95">K354</f>
        <v>4500000000</v>
      </c>
      <c r="L353" s="123">
        <f t="shared" si="95"/>
        <v>4500000000</v>
      </c>
      <c r="M353" s="123">
        <f t="shared" si="91"/>
        <v>8139000000</v>
      </c>
    </row>
    <row r="354" spans="1:13" ht="37" x14ac:dyDescent="0.45">
      <c r="A354" s="125">
        <v>22070105</v>
      </c>
      <c r="B354" s="181"/>
      <c r="C354" s="182"/>
      <c r="D354" s="182"/>
      <c r="E354" s="181"/>
      <c r="F354" s="217" t="s">
        <v>1653</v>
      </c>
      <c r="G354" s="129">
        <v>4500000000</v>
      </c>
      <c r="H354" s="129">
        <v>4500000000</v>
      </c>
      <c r="I354" s="129"/>
      <c r="J354" s="129">
        <v>4500000000</v>
      </c>
      <c r="K354" s="129">
        <v>4500000000</v>
      </c>
      <c r="L354" s="129">
        <v>4500000000</v>
      </c>
      <c r="M354" s="123">
        <f t="shared" ref="M354" si="96">SUM(M355,M366,M369,M373)</f>
        <v>3210000000</v>
      </c>
    </row>
    <row r="355" spans="1:13" ht="18.5" x14ac:dyDescent="0.45">
      <c r="A355" s="181"/>
      <c r="B355" s="181"/>
      <c r="C355" s="182"/>
      <c r="D355" s="182"/>
      <c r="E355" s="181"/>
      <c r="F355" s="128"/>
      <c r="G355" s="123"/>
      <c r="H355" s="129"/>
      <c r="I355" s="129"/>
      <c r="J355" s="129"/>
      <c r="K355" s="129"/>
      <c r="L355" s="129"/>
      <c r="M355" s="124"/>
    </row>
    <row r="356" spans="1:13" ht="18.5" x14ac:dyDescent="0.45">
      <c r="A356" s="179">
        <v>23</v>
      </c>
      <c r="B356" s="181">
        <v>70160</v>
      </c>
      <c r="C356" s="182" t="s">
        <v>277</v>
      </c>
      <c r="D356" s="182" t="s">
        <v>205</v>
      </c>
      <c r="E356" s="181">
        <v>50610801</v>
      </c>
      <c r="F356" s="122" t="s">
        <v>69</v>
      </c>
      <c r="G356" s="123">
        <f>SUM(G357,G368,G371,G375)</f>
        <v>6000000000</v>
      </c>
      <c r="H356" s="123">
        <f t="shared" ref="H356:M356" si="97">SUM(H357,H368,H371,H375)</f>
        <v>3433000</v>
      </c>
      <c r="I356" s="123">
        <f t="shared" si="97"/>
        <v>0</v>
      </c>
      <c r="J356" s="123">
        <f t="shared" si="97"/>
        <v>10000000000</v>
      </c>
      <c r="K356" s="123">
        <f t="shared" si="97"/>
        <v>10000000000</v>
      </c>
      <c r="L356" s="123">
        <f t="shared" si="97"/>
        <v>10000000000</v>
      </c>
      <c r="M356" s="123">
        <f t="shared" si="97"/>
        <v>30000000000</v>
      </c>
    </row>
    <row r="357" spans="1:13" ht="18.5" x14ac:dyDescent="0.45">
      <c r="A357" s="179">
        <v>2301</v>
      </c>
      <c r="B357" s="181">
        <v>70160</v>
      </c>
      <c r="C357" s="182" t="s">
        <v>277</v>
      </c>
      <c r="D357" s="182" t="s">
        <v>205</v>
      </c>
      <c r="E357" s="181">
        <v>50610801</v>
      </c>
      <c r="F357" s="122" t="s">
        <v>70</v>
      </c>
      <c r="G357" s="123">
        <f>G358</f>
        <v>2000000000</v>
      </c>
      <c r="H357" s="123">
        <f>H358</f>
        <v>2000000</v>
      </c>
      <c r="I357" s="123"/>
      <c r="J357" s="123">
        <f>J358</f>
        <v>2000000000</v>
      </c>
      <c r="K357" s="123">
        <f>K358</f>
        <v>2000000000</v>
      </c>
      <c r="L357" s="123">
        <f>L358</f>
        <v>2000000000</v>
      </c>
      <c r="M357" s="124">
        <f t="shared" ref="M357:M379" si="98">J357+K357+L357</f>
        <v>6000000000</v>
      </c>
    </row>
    <row r="358" spans="1:13" ht="18.5" x14ac:dyDescent="0.45">
      <c r="A358" s="179">
        <v>230101</v>
      </c>
      <c r="B358" s="181">
        <v>70160</v>
      </c>
      <c r="C358" s="182" t="s">
        <v>277</v>
      </c>
      <c r="D358" s="182" t="s">
        <v>205</v>
      </c>
      <c r="E358" s="181">
        <v>50610801</v>
      </c>
      <c r="F358" s="122" t="s">
        <v>71</v>
      </c>
      <c r="G358" s="123">
        <f>SUM(G359:G367)</f>
        <v>2000000000</v>
      </c>
      <c r="H358" s="123">
        <f>SUM(H359:H366)</f>
        <v>2000000</v>
      </c>
      <c r="I358" s="123"/>
      <c r="J358" s="123">
        <f>SUM(J359:J366)</f>
        <v>2000000000</v>
      </c>
      <c r="K358" s="123">
        <f>SUM(K359:K366)</f>
        <v>2000000000</v>
      </c>
      <c r="L358" s="123">
        <f>SUM(L359:L366)</f>
        <v>2000000000</v>
      </c>
      <c r="M358" s="124">
        <f t="shared" si="98"/>
        <v>6000000000</v>
      </c>
    </row>
    <row r="359" spans="1:13" ht="18.5" x14ac:dyDescent="0.45">
      <c r="A359" s="181">
        <v>23010105</v>
      </c>
      <c r="B359" s="181">
        <v>70160</v>
      </c>
      <c r="C359" s="182" t="s">
        <v>278</v>
      </c>
      <c r="D359" s="182" t="s">
        <v>205</v>
      </c>
      <c r="E359" s="181">
        <v>50610801</v>
      </c>
      <c r="F359" s="128" t="s">
        <v>231</v>
      </c>
      <c r="G359" s="123">
        <v>800000000</v>
      </c>
      <c r="H359" s="129"/>
      <c r="I359" s="129"/>
      <c r="J359" s="129">
        <v>750000000</v>
      </c>
      <c r="K359" s="129">
        <v>750000000</v>
      </c>
      <c r="L359" s="129">
        <v>750000000</v>
      </c>
      <c r="M359" s="124">
        <f t="shared" si="98"/>
        <v>2250000000</v>
      </c>
    </row>
    <row r="360" spans="1:13" ht="37" x14ac:dyDescent="0.45">
      <c r="A360" s="181">
        <v>23010112</v>
      </c>
      <c r="B360" s="181">
        <v>70160</v>
      </c>
      <c r="C360" s="182" t="s">
        <v>279</v>
      </c>
      <c r="D360" s="182" t="s">
        <v>205</v>
      </c>
      <c r="E360" s="181">
        <v>50610801</v>
      </c>
      <c r="F360" s="128" t="s">
        <v>232</v>
      </c>
      <c r="G360" s="123">
        <v>500000000</v>
      </c>
      <c r="H360" s="129">
        <v>2000000</v>
      </c>
      <c r="I360" s="129"/>
      <c r="J360" s="129">
        <v>550000000</v>
      </c>
      <c r="K360" s="129">
        <v>550000000</v>
      </c>
      <c r="L360" s="129">
        <v>550000000</v>
      </c>
      <c r="M360" s="124">
        <f t="shared" si="98"/>
        <v>1650000000</v>
      </c>
    </row>
    <row r="361" spans="1:13" ht="18.5" x14ac:dyDescent="0.45">
      <c r="A361" s="181">
        <v>23010113</v>
      </c>
      <c r="B361" s="181">
        <v>70160</v>
      </c>
      <c r="C361" s="182" t="s">
        <v>280</v>
      </c>
      <c r="D361" s="182" t="s">
        <v>205</v>
      </c>
      <c r="E361" s="181">
        <v>50610801</v>
      </c>
      <c r="F361" s="128" t="s">
        <v>233</v>
      </c>
      <c r="G361" s="123">
        <v>50000000</v>
      </c>
      <c r="H361" s="129"/>
      <c r="I361" s="129"/>
      <c r="J361" s="129">
        <v>50000000</v>
      </c>
      <c r="K361" s="129">
        <v>50000000</v>
      </c>
      <c r="L361" s="129">
        <v>50000000</v>
      </c>
      <c r="M361" s="124">
        <f t="shared" si="98"/>
        <v>150000000</v>
      </c>
    </row>
    <row r="362" spans="1:13" ht="37" x14ac:dyDescent="0.45">
      <c r="A362" s="181">
        <v>23010115</v>
      </c>
      <c r="B362" s="181">
        <v>70160</v>
      </c>
      <c r="C362" s="182" t="s">
        <v>281</v>
      </c>
      <c r="D362" s="182" t="s">
        <v>205</v>
      </c>
      <c r="E362" s="181">
        <v>50610801</v>
      </c>
      <c r="F362" s="128" t="s">
        <v>235</v>
      </c>
      <c r="G362" s="123">
        <v>40000000</v>
      </c>
      <c r="H362" s="129"/>
      <c r="I362" s="129"/>
      <c r="J362" s="129">
        <v>42000000</v>
      </c>
      <c r="K362" s="129">
        <v>42000000</v>
      </c>
      <c r="L362" s="129">
        <v>42000000</v>
      </c>
      <c r="M362" s="124">
        <f t="shared" si="98"/>
        <v>126000000</v>
      </c>
    </row>
    <row r="363" spans="1:13" ht="18.5" x14ac:dyDescent="0.45">
      <c r="A363" s="181">
        <v>23010117</v>
      </c>
      <c r="B363" s="181">
        <v>70160</v>
      </c>
      <c r="C363" s="182" t="s">
        <v>282</v>
      </c>
      <c r="D363" s="182" t="s">
        <v>205</v>
      </c>
      <c r="E363" s="181">
        <v>50610801</v>
      </c>
      <c r="F363" s="128" t="s">
        <v>283</v>
      </c>
      <c r="G363" s="123">
        <v>8000000</v>
      </c>
      <c r="H363" s="129"/>
      <c r="I363" s="129"/>
      <c r="J363" s="129">
        <v>7500000</v>
      </c>
      <c r="K363" s="129">
        <v>7500000</v>
      </c>
      <c r="L363" s="129">
        <v>7500000</v>
      </c>
      <c r="M363" s="124">
        <f t="shared" si="98"/>
        <v>22500000</v>
      </c>
    </row>
    <row r="364" spans="1:13" ht="18.5" x14ac:dyDescent="0.45">
      <c r="A364" s="181">
        <v>23010118</v>
      </c>
      <c r="B364" s="181">
        <v>70160</v>
      </c>
      <c r="C364" s="182" t="s">
        <v>284</v>
      </c>
      <c r="D364" s="182" t="s">
        <v>205</v>
      </c>
      <c r="E364" s="181">
        <v>50610801</v>
      </c>
      <c r="F364" s="128" t="s">
        <v>285</v>
      </c>
      <c r="G364" s="123">
        <v>8000000</v>
      </c>
      <c r="H364" s="129"/>
      <c r="I364" s="129"/>
      <c r="J364" s="129">
        <v>7500000</v>
      </c>
      <c r="K364" s="129">
        <v>7500000</v>
      </c>
      <c r="L364" s="129">
        <v>7500000</v>
      </c>
      <c r="M364" s="124">
        <f t="shared" si="98"/>
        <v>22500000</v>
      </c>
    </row>
    <row r="365" spans="1:13" ht="18.5" x14ac:dyDescent="0.45">
      <c r="A365" s="181">
        <v>23010119</v>
      </c>
      <c r="B365" s="181">
        <v>70160</v>
      </c>
      <c r="C365" s="182" t="s">
        <v>263</v>
      </c>
      <c r="D365" s="182" t="s">
        <v>205</v>
      </c>
      <c r="E365" s="181">
        <v>50610801</v>
      </c>
      <c r="F365" s="128" t="s">
        <v>286</v>
      </c>
      <c r="G365" s="123">
        <v>584000000</v>
      </c>
      <c r="H365" s="129"/>
      <c r="I365" s="129"/>
      <c r="J365" s="129">
        <v>583000000</v>
      </c>
      <c r="K365" s="129">
        <v>583000000</v>
      </c>
      <c r="L365" s="129">
        <v>583000000</v>
      </c>
      <c r="M365" s="124">
        <f t="shared" si="98"/>
        <v>1749000000</v>
      </c>
    </row>
    <row r="366" spans="1:13" ht="37" x14ac:dyDescent="0.45">
      <c r="A366" s="181">
        <v>23010123</v>
      </c>
      <c r="B366" s="181">
        <v>70160</v>
      </c>
      <c r="C366" s="182" t="s">
        <v>287</v>
      </c>
      <c r="D366" s="182" t="s">
        <v>205</v>
      </c>
      <c r="E366" s="181">
        <v>50610801</v>
      </c>
      <c r="F366" s="128" t="s">
        <v>288</v>
      </c>
      <c r="G366" s="123">
        <v>10000000</v>
      </c>
      <c r="H366" s="129"/>
      <c r="I366" s="129"/>
      <c r="J366" s="129">
        <v>10000000</v>
      </c>
      <c r="K366" s="129">
        <v>10000000</v>
      </c>
      <c r="L366" s="129">
        <v>10000000</v>
      </c>
      <c r="M366" s="124">
        <f t="shared" si="98"/>
        <v>30000000</v>
      </c>
    </row>
    <row r="367" spans="1:13" ht="18.5" x14ac:dyDescent="0.45">
      <c r="A367" s="179">
        <v>2302</v>
      </c>
      <c r="B367" s="181">
        <v>70160</v>
      </c>
      <c r="C367" s="180" t="s">
        <v>289</v>
      </c>
      <c r="D367" s="182" t="s">
        <v>205</v>
      </c>
      <c r="E367" s="181">
        <v>50610801</v>
      </c>
      <c r="F367" s="122" t="s">
        <v>73</v>
      </c>
      <c r="G367" s="123">
        <f t="shared" ref="G367:L367" si="99">G368</f>
        <v>0</v>
      </c>
      <c r="H367" s="123">
        <f t="shared" si="99"/>
        <v>0</v>
      </c>
      <c r="I367" s="123"/>
      <c r="J367" s="123">
        <f t="shared" si="99"/>
        <v>860000000</v>
      </c>
      <c r="K367" s="123">
        <f t="shared" si="99"/>
        <v>860000000</v>
      </c>
      <c r="L367" s="123">
        <f t="shared" si="99"/>
        <v>860000000</v>
      </c>
      <c r="M367" s="124">
        <f t="shared" si="98"/>
        <v>2580000000</v>
      </c>
    </row>
    <row r="368" spans="1:13" ht="37" x14ac:dyDescent="0.45">
      <c r="A368" s="179">
        <v>230201</v>
      </c>
      <c r="B368" s="181">
        <v>70160</v>
      </c>
      <c r="C368" s="180" t="s">
        <v>289</v>
      </c>
      <c r="D368" s="182" t="s">
        <v>205</v>
      </c>
      <c r="E368" s="181">
        <v>50610801</v>
      </c>
      <c r="F368" s="122" t="s">
        <v>74</v>
      </c>
      <c r="G368" s="123">
        <f>SUM(G369:G369)</f>
        <v>0</v>
      </c>
      <c r="H368" s="123">
        <f>SUM(H369:H369)</f>
        <v>0</v>
      </c>
      <c r="I368" s="123"/>
      <c r="J368" s="123">
        <f>SUM(J369:J369)</f>
        <v>860000000</v>
      </c>
      <c r="K368" s="123">
        <f>SUM(K369:K369)</f>
        <v>860000000</v>
      </c>
      <c r="L368" s="123">
        <f>SUM(L369:L369)</f>
        <v>860000000</v>
      </c>
      <c r="M368" s="124">
        <f t="shared" si="98"/>
        <v>2580000000</v>
      </c>
    </row>
    <row r="369" spans="1:13" ht="37" x14ac:dyDescent="0.45">
      <c r="A369" s="181">
        <v>23020101</v>
      </c>
      <c r="B369" s="181">
        <v>70160</v>
      </c>
      <c r="C369" s="182" t="s">
        <v>289</v>
      </c>
      <c r="D369" s="182" t="s">
        <v>205</v>
      </c>
      <c r="E369" s="181">
        <v>50610801</v>
      </c>
      <c r="F369" s="128" t="s">
        <v>290</v>
      </c>
      <c r="G369" s="129"/>
      <c r="H369" s="129"/>
      <c r="I369" s="129"/>
      <c r="J369" s="129">
        <v>860000000</v>
      </c>
      <c r="K369" s="129">
        <v>860000000</v>
      </c>
      <c r="L369" s="129">
        <v>860000000</v>
      </c>
      <c r="M369" s="124">
        <f t="shared" si="98"/>
        <v>2580000000</v>
      </c>
    </row>
    <row r="370" spans="1:13" ht="18.5" x14ac:dyDescent="0.45">
      <c r="A370" s="179">
        <v>2303</v>
      </c>
      <c r="B370" s="181">
        <v>70160</v>
      </c>
      <c r="C370" s="180" t="s">
        <v>287</v>
      </c>
      <c r="D370" s="182" t="s">
        <v>205</v>
      </c>
      <c r="E370" s="181">
        <v>50610801</v>
      </c>
      <c r="F370" s="122" t="s">
        <v>76</v>
      </c>
      <c r="G370" s="123">
        <f>G371</f>
        <v>500000000</v>
      </c>
      <c r="H370" s="123">
        <f>H371</f>
        <v>1433000</v>
      </c>
      <c r="I370" s="123"/>
      <c r="J370" s="123">
        <f>J371</f>
        <v>400000000</v>
      </c>
      <c r="K370" s="123">
        <f>K371</f>
        <v>400000000</v>
      </c>
      <c r="L370" s="123">
        <f>L371</f>
        <v>400000000</v>
      </c>
      <c r="M370" s="124">
        <f t="shared" si="98"/>
        <v>1200000000</v>
      </c>
    </row>
    <row r="371" spans="1:13" ht="37" x14ac:dyDescent="0.45">
      <c r="A371" s="179">
        <v>230301</v>
      </c>
      <c r="B371" s="181">
        <v>70160</v>
      </c>
      <c r="C371" s="180" t="s">
        <v>287</v>
      </c>
      <c r="D371" s="182" t="s">
        <v>205</v>
      </c>
      <c r="E371" s="181">
        <v>50610801</v>
      </c>
      <c r="F371" s="122" t="s">
        <v>77</v>
      </c>
      <c r="G371" s="123">
        <f>SUM(G372:G373)</f>
        <v>500000000</v>
      </c>
      <c r="H371" s="123">
        <f>SUM(H372:H373)</f>
        <v>1433000</v>
      </c>
      <c r="I371" s="123"/>
      <c r="J371" s="123">
        <f>SUM(J372:J373)</f>
        <v>400000000</v>
      </c>
      <c r="K371" s="123">
        <f>SUM(K372:K373)</f>
        <v>400000000</v>
      </c>
      <c r="L371" s="123">
        <f>SUM(L372:L373)</f>
        <v>400000000</v>
      </c>
      <c r="M371" s="124">
        <f t="shared" si="98"/>
        <v>1200000000</v>
      </c>
    </row>
    <row r="372" spans="1:13" ht="37" x14ac:dyDescent="0.45">
      <c r="A372" s="181">
        <v>23030121</v>
      </c>
      <c r="B372" s="181">
        <v>70160</v>
      </c>
      <c r="C372" s="182" t="s">
        <v>287</v>
      </c>
      <c r="D372" s="182" t="s">
        <v>205</v>
      </c>
      <c r="E372" s="181">
        <v>50610801</v>
      </c>
      <c r="F372" s="128" t="s">
        <v>291</v>
      </c>
      <c r="G372" s="129">
        <v>350000000</v>
      </c>
      <c r="H372" s="129"/>
      <c r="I372" s="129"/>
      <c r="J372" s="129">
        <v>200000000</v>
      </c>
      <c r="K372" s="129">
        <v>200000000</v>
      </c>
      <c r="L372" s="129">
        <v>200000000</v>
      </c>
      <c r="M372" s="124">
        <f t="shared" si="98"/>
        <v>600000000</v>
      </c>
    </row>
    <row r="373" spans="1:13" ht="37" x14ac:dyDescent="0.45">
      <c r="A373" s="181">
        <v>23030125</v>
      </c>
      <c r="B373" s="181">
        <v>70160</v>
      </c>
      <c r="C373" s="182" t="s">
        <v>287</v>
      </c>
      <c r="D373" s="182" t="s">
        <v>205</v>
      </c>
      <c r="E373" s="181">
        <v>50610801</v>
      </c>
      <c r="F373" s="128" t="s">
        <v>292</v>
      </c>
      <c r="G373" s="129">
        <v>150000000</v>
      </c>
      <c r="H373" s="129">
        <v>1433000</v>
      </c>
      <c r="I373" s="129"/>
      <c r="J373" s="129">
        <v>200000000</v>
      </c>
      <c r="K373" s="129">
        <v>200000000</v>
      </c>
      <c r="L373" s="129">
        <v>200000000</v>
      </c>
      <c r="M373" s="124">
        <f t="shared" si="98"/>
        <v>600000000</v>
      </c>
    </row>
    <row r="374" spans="1:13" ht="18.5" x14ac:dyDescent="0.45">
      <c r="A374" s="179">
        <v>2305</v>
      </c>
      <c r="B374" s="181">
        <v>70160</v>
      </c>
      <c r="C374" s="180" t="s">
        <v>266</v>
      </c>
      <c r="D374" s="182" t="s">
        <v>205</v>
      </c>
      <c r="E374" s="181">
        <v>50610801</v>
      </c>
      <c r="F374" s="122" t="s">
        <v>79</v>
      </c>
      <c r="G374" s="159">
        <f t="shared" ref="G374:L374" si="100">G375</f>
        <v>3500000000</v>
      </c>
      <c r="H374" s="159">
        <f t="shared" si="100"/>
        <v>0</v>
      </c>
      <c r="I374" s="159"/>
      <c r="J374" s="159">
        <f t="shared" si="100"/>
        <v>6740000000</v>
      </c>
      <c r="K374" s="159">
        <f t="shared" si="100"/>
        <v>6740000000</v>
      </c>
      <c r="L374" s="159">
        <f t="shared" si="100"/>
        <v>6740000000</v>
      </c>
      <c r="M374" s="124">
        <f t="shared" si="98"/>
        <v>20220000000</v>
      </c>
    </row>
    <row r="375" spans="1:13" ht="18.5" x14ac:dyDescent="0.45">
      <c r="A375" s="179">
        <v>230501</v>
      </c>
      <c r="B375" s="181">
        <v>70160</v>
      </c>
      <c r="C375" s="180" t="s">
        <v>266</v>
      </c>
      <c r="D375" s="182" t="s">
        <v>205</v>
      </c>
      <c r="E375" s="181">
        <v>50610801</v>
      </c>
      <c r="F375" s="122" t="s">
        <v>80</v>
      </c>
      <c r="G375" s="159">
        <f>SUM(G376:G379)</f>
        <v>3500000000</v>
      </c>
      <c r="H375" s="159">
        <f>SUM(H376:H379)</f>
        <v>0</v>
      </c>
      <c r="I375" s="159"/>
      <c r="J375" s="159">
        <f>SUM(J376:J379)</f>
        <v>6740000000</v>
      </c>
      <c r="K375" s="159">
        <f>SUM(K376:K379)</f>
        <v>6740000000</v>
      </c>
      <c r="L375" s="159">
        <f>SUM(L376:L379)</f>
        <v>6740000000</v>
      </c>
      <c r="M375" s="124">
        <f t="shared" si="98"/>
        <v>20220000000</v>
      </c>
    </row>
    <row r="376" spans="1:13" ht="18.5" x14ac:dyDescent="0.45">
      <c r="A376" s="181">
        <v>23050101</v>
      </c>
      <c r="B376" s="181">
        <v>70160</v>
      </c>
      <c r="C376" s="182" t="s">
        <v>266</v>
      </c>
      <c r="D376" s="182" t="s">
        <v>205</v>
      </c>
      <c r="E376" s="181">
        <v>50610801</v>
      </c>
      <c r="F376" s="128" t="s">
        <v>81</v>
      </c>
      <c r="G376" s="187">
        <v>250000000</v>
      </c>
      <c r="H376" s="129"/>
      <c r="I376" s="129"/>
      <c r="J376" s="129">
        <v>110000000</v>
      </c>
      <c r="K376" s="129">
        <v>110000000</v>
      </c>
      <c r="L376" s="129">
        <v>110000000</v>
      </c>
      <c r="M376" s="124">
        <f t="shared" si="98"/>
        <v>330000000</v>
      </c>
    </row>
    <row r="377" spans="1:13" ht="18.5" x14ac:dyDescent="0.45">
      <c r="A377" s="181">
        <v>23050103</v>
      </c>
      <c r="B377" s="181">
        <v>70160</v>
      </c>
      <c r="C377" s="182" t="s">
        <v>266</v>
      </c>
      <c r="D377" s="182" t="s">
        <v>205</v>
      </c>
      <c r="E377" s="181">
        <v>50610801</v>
      </c>
      <c r="F377" s="128" t="s">
        <v>82</v>
      </c>
      <c r="G377" s="187">
        <v>240000000</v>
      </c>
      <c r="H377" s="129"/>
      <c r="I377" s="129"/>
      <c r="J377" s="129">
        <v>120000000</v>
      </c>
      <c r="K377" s="129">
        <v>120000000</v>
      </c>
      <c r="L377" s="129">
        <v>120000000</v>
      </c>
      <c r="M377" s="124">
        <f t="shared" si="98"/>
        <v>360000000</v>
      </c>
    </row>
    <row r="378" spans="1:13" ht="18.5" x14ac:dyDescent="0.45">
      <c r="A378" s="181">
        <v>23050104</v>
      </c>
      <c r="B378" s="181">
        <v>70160</v>
      </c>
      <c r="C378" s="182" t="s">
        <v>266</v>
      </c>
      <c r="D378" s="182" t="s">
        <v>205</v>
      </c>
      <c r="E378" s="181">
        <v>50610801</v>
      </c>
      <c r="F378" s="128" t="s">
        <v>83</v>
      </c>
      <c r="G378" s="187">
        <v>3000000000</v>
      </c>
      <c r="H378" s="129"/>
      <c r="I378" s="129"/>
      <c r="J378" s="129">
        <v>6500000000</v>
      </c>
      <c r="K378" s="129">
        <v>6500000000</v>
      </c>
      <c r="L378" s="129">
        <v>6500000000</v>
      </c>
      <c r="M378" s="124">
        <f t="shared" si="98"/>
        <v>19500000000</v>
      </c>
    </row>
    <row r="379" spans="1:13" ht="18.5" x14ac:dyDescent="0.45">
      <c r="A379" s="181">
        <v>23050107</v>
      </c>
      <c r="B379" s="181">
        <v>70160</v>
      </c>
      <c r="C379" s="182" t="s">
        <v>258</v>
      </c>
      <c r="D379" s="182" t="s">
        <v>205</v>
      </c>
      <c r="E379" s="181">
        <v>50610801</v>
      </c>
      <c r="F379" s="128" t="s">
        <v>293</v>
      </c>
      <c r="G379" s="129">
        <v>10000000</v>
      </c>
      <c r="H379" s="129"/>
      <c r="I379" s="129"/>
      <c r="J379" s="129">
        <v>10000000</v>
      </c>
      <c r="K379" s="129">
        <v>10000000</v>
      </c>
      <c r="L379" s="129">
        <v>10000000</v>
      </c>
      <c r="M379" s="124">
        <f t="shared" si="98"/>
        <v>30000000</v>
      </c>
    </row>
    <row r="380" spans="1:13" ht="18.5" x14ac:dyDescent="0.45">
      <c r="A380" s="188"/>
      <c r="B380" s="188"/>
      <c r="C380" s="188"/>
      <c r="D380" s="188"/>
      <c r="E380" s="188"/>
      <c r="F380" s="189" t="s">
        <v>294</v>
      </c>
      <c r="G380" s="134"/>
      <c r="H380" s="134"/>
      <c r="I380" s="134"/>
      <c r="J380" s="134"/>
      <c r="K380" s="134"/>
      <c r="L380" s="134"/>
      <c r="M380" s="124"/>
    </row>
    <row r="381" spans="1:13" ht="18.5" x14ac:dyDescent="0.45">
      <c r="A381" s="188"/>
      <c r="B381" s="188"/>
      <c r="C381" s="188"/>
      <c r="D381" s="188"/>
      <c r="E381" s="188"/>
      <c r="F381" s="133" t="s">
        <v>295</v>
      </c>
      <c r="G381" s="190">
        <f t="shared" ref="G381:M381" si="101">G285</f>
        <v>27833783601.370003</v>
      </c>
      <c r="H381" s="190">
        <f t="shared" si="101"/>
        <v>27833783601.370003</v>
      </c>
      <c r="I381" s="190">
        <f t="shared" si="101"/>
        <v>0</v>
      </c>
      <c r="J381" s="190">
        <f t="shared" si="101"/>
        <v>27833783601.370003</v>
      </c>
      <c r="K381" s="190">
        <f t="shared" si="101"/>
        <v>27833783602.370003</v>
      </c>
      <c r="L381" s="190">
        <f t="shared" si="101"/>
        <v>27833783603.370003</v>
      </c>
      <c r="M381" s="190">
        <f t="shared" si="101"/>
        <v>83501350807.110016</v>
      </c>
    </row>
    <row r="382" spans="1:13" ht="18.5" x14ac:dyDescent="0.45">
      <c r="A382" s="188"/>
      <c r="B382" s="188"/>
      <c r="C382" s="188"/>
      <c r="D382" s="188"/>
      <c r="E382" s="188"/>
      <c r="F382" s="133" t="s">
        <v>207</v>
      </c>
      <c r="G382" s="190">
        <f t="shared" ref="G382:M382" si="102">G302</f>
        <v>87497440000</v>
      </c>
      <c r="H382" s="190">
        <f t="shared" si="102"/>
        <v>86918084659.350006</v>
      </c>
      <c r="I382" s="190">
        <f t="shared" si="102"/>
        <v>0</v>
      </c>
      <c r="J382" s="190">
        <f t="shared" si="102"/>
        <v>91497440000</v>
      </c>
      <c r="K382" s="190">
        <f t="shared" si="102"/>
        <v>91497440000</v>
      </c>
      <c r="L382" s="190">
        <f t="shared" si="102"/>
        <v>91497440000</v>
      </c>
      <c r="M382" s="190">
        <f t="shared" si="102"/>
        <v>274492320000</v>
      </c>
    </row>
    <row r="383" spans="1:13" ht="18.5" x14ac:dyDescent="0.45">
      <c r="A383" s="188"/>
      <c r="B383" s="188"/>
      <c r="C383" s="188"/>
      <c r="D383" s="188"/>
      <c r="E383" s="188"/>
      <c r="F383" s="133" t="s">
        <v>238</v>
      </c>
      <c r="G383" s="190">
        <f>G356</f>
        <v>6000000000</v>
      </c>
      <c r="H383" s="190">
        <f t="shared" ref="H383:M383" si="103">H356</f>
        <v>3433000</v>
      </c>
      <c r="I383" s="190">
        <f t="shared" si="103"/>
        <v>0</v>
      </c>
      <c r="J383" s="190">
        <f t="shared" si="103"/>
        <v>10000000000</v>
      </c>
      <c r="K383" s="190">
        <f t="shared" si="103"/>
        <v>10000000000</v>
      </c>
      <c r="L383" s="190">
        <f t="shared" si="103"/>
        <v>10000000000</v>
      </c>
      <c r="M383" s="190">
        <f t="shared" si="103"/>
        <v>30000000000</v>
      </c>
    </row>
    <row r="384" spans="1:13" ht="18.5" x14ac:dyDescent="0.45">
      <c r="A384" s="162"/>
      <c r="B384" s="162"/>
      <c r="C384" s="162"/>
      <c r="D384" s="162"/>
      <c r="E384" s="162"/>
      <c r="F384" s="163" t="s">
        <v>88</v>
      </c>
      <c r="G384" s="191">
        <f>SUM(G381:G383)</f>
        <v>121331223601.37</v>
      </c>
      <c r="H384" s="191">
        <f t="shared" ref="H384:M384" si="104">SUM(H381:H383)</f>
        <v>114755301260.72</v>
      </c>
      <c r="I384" s="192">
        <f t="shared" si="104"/>
        <v>0</v>
      </c>
      <c r="J384" s="191">
        <f t="shared" si="104"/>
        <v>129331223601.37</v>
      </c>
      <c r="K384" s="191">
        <f t="shared" si="104"/>
        <v>129331223602.37</v>
      </c>
      <c r="L384" s="191">
        <f t="shared" si="104"/>
        <v>129331223603.37</v>
      </c>
      <c r="M384" s="191">
        <f t="shared" si="104"/>
        <v>387993670807.10999</v>
      </c>
    </row>
    <row r="385" spans="1:13" x14ac:dyDescent="0.25">
      <c r="A385" s="6"/>
    </row>
    <row r="387" spans="1:13" ht="18.5" x14ac:dyDescent="0.45">
      <c r="A387" s="948" t="s">
        <v>0</v>
      </c>
      <c r="B387" s="948"/>
      <c r="C387" s="948"/>
      <c r="D387" s="948"/>
      <c r="E387" s="948"/>
      <c r="F387" s="948"/>
      <c r="G387" s="948"/>
      <c r="H387" s="948"/>
      <c r="I387" s="948"/>
      <c r="J387" s="948"/>
      <c r="K387" s="948"/>
      <c r="L387" s="948"/>
      <c r="M387" s="948"/>
    </row>
    <row r="388" spans="1:13" ht="18.5" x14ac:dyDescent="0.45">
      <c r="A388" s="930" t="s">
        <v>655</v>
      </c>
      <c r="B388" s="930"/>
      <c r="C388" s="930"/>
      <c r="D388" s="930"/>
      <c r="E388" s="930"/>
      <c r="F388" s="930"/>
      <c r="G388" s="930"/>
      <c r="H388" s="930"/>
      <c r="I388" s="930"/>
      <c r="J388" s="930"/>
      <c r="K388" s="930"/>
      <c r="L388" s="930"/>
      <c r="M388" s="930"/>
    </row>
    <row r="389" spans="1:13" ht="74" x14ac:dyDescent="0.45">
      <c r="A389" s="116" t="s">
        <v>1</v>
      </c>
      <c r="B389" s="116" t="s">
        <v>2</v>
      </c>
      <c r="C389" s="116" t="s">
        <v>3</v>
      </c>
      <c r="D389" s="116" t="s">
        <v>4</v>
      </c>
      <c r="E389" s="116" t="s">
        <v>5</v>
      </c>
      <c r="F389" s="153" t="s">
        <v>6</v>
      </c>
      <c r="G389" s="116" t="s">
        <v>7</v>
      </c>
      <c r="H389" s="116" t="s">
        <v>8</v>
      </c>
      <c r="I389" s="116"/>
      <c r="J389" s="116" t="s">
        <v>9</v>
      </c>
      <c r="K389" s="116" t="s">
        <v>10</v>
      </c>
      <c r="L389" s="116" t="s">
        <v>11</v>
      </c>
      <c r="M389" s="116" t="s">
        <v>12</v>
      </c>
    </row>
    <row r="390" spans="1:13" ht="18.5" x14ac:dyDescent="0.45">
      <c r="A390" s="119">
        <v>2</v>
      </c>
      <c r="B390" s="120"/>
      <c r="C390" s="121"/>
      <c r="D390" s="121"/>
      <c r="E390" s="120"/>
      <c r="F390" s="157" t="s">
        <v>18</v>
      </c>
      <c r="G390" s="123">
        <f>G391</f>
        <v>50000000</v>
      </c>
      <c r="H390" s="123">
        <f t="shared" ref="H390:L391" si="105">H391</f>
        <v>67250000</v>
      </c>
      <c r="I390" s="123"/>
      <c r="J390" s="123">
        <f t="shared" si="105"/>
        <v>70000000</v>
      </c>
      <c r="K390" s="123">
        <f t="shared" si="105"/>
        <v>70000000</v>
      </c>
      <c r="L390" s="123">
        <f t="shared" si="105"/>
        <v>70000000</v>
      </c>
      <c r="M390" s="124">
        <f>J390+K390+L390</f>
        <v>210000000</v>
      </c>
    </row>
    <row r="391" spans="1:13" ht="18.5" x14ac:dyDescent="0.45">
      <c r="A391" s="119">
        <v>22</v>
      </c>
      <c r="B391" s="120"/>
      <c r="C391" s="121"/>
      <c r="D391" s="121"/>
      <c r="E391" s="120"/>
      <c r="F391" s="157" t="s">
        <v>26</v>
      </c>
      <c r="G391" s="123">
        <f>G392</f>
        <v>50000000</v>
      </c>
      <c r="H391" s="123">
        <f t="shared" si="105"/>
        <v>67250000</v>
      </c>
      <c r="I391" s="123"/>
      <c r="J391" s="123">
        <f t="shared" si="105"/>
        <v>70000000</v>
      </c>
      <c r="K391" s="123">
        <f t="shared" si="105"/>
        <v>70000000</v>
      </c>
      <c r="L391" s="123">
        <f t="shared" si="105"/>
        <v>70000000</v>
      </c>
      <c r="M391" s="124">
        <f t="shared" ref="M391:M419" si="106">J391+K391+L391</f>
        <v>210000000</v>
      </c>
    </row>
    <row r="392" spans="1:13" ht="18.5" x14ac:dyDescent="0.45">
      <c r="A392" s="119">
        <v>2202</v>
      </c>
      <c r="B392" s="120"/>
      <c r="C392" s="121"/>
      <c r="D392" s="121"/>
      <c r="E392" s="120"/>
      <c r="F392" s="157" t="s">
        <v>27</v>
      </c>
      <c r="G392" s="123">
        <f>G393+G395+G398+G403+G409+G412+G414+G416</f>
        <v>50000000</v>
      </c>
      <c r="H392" s="123">
        <f t="shared" ref="H392:L392" si="107">H393+H395+H398+H403+H409+H412+H414+H416</f>
        <v>67250000</v>
      </c>
      <c r="I392" s="123"/>
      <c r="J392" s="123">
        <f t="shared" si="107"/>
        <v>70000000</v>
      </c>
      <c r="K392" s="123">
        <f t="shared" si="107"/>
        <v>70000000</v>
      </c>
      <c r="L392" s="123">
        <f t="shared" si="107"/>
        <v>70000000</v>
      </c>
      <c r="M392" s="124">
        <f t="shared" si="106"/>
        <v>210000000</v>
      </c>
    </row>
    <row r="393" spans="1:13" ht="18.5" x14ac:dyDescent="0.45">
      <c r="A393" s="119">
        <v>220201</v>
      </c>
      <c r="B393" s="120"/>
      <c r="C393" s="121"/>
      <c r="D393" s="121"/>
      <c r="E393" s="120"/>
      <c r="F393" s="157" t="s">
        <v>28</v>
      </c>
      <c r="G393" s="123">
        <f>SUM(G394:G394)</f>
        <v>10000000</v>
      </c>
      <c r="H393" s="123">
        <f>SUM(H394:H394)</f>
        <v>10000000</v>
      </c>
      <c r="I393" s="123"/>
      <c r="J393" s="123">
        <f>SUM(J394:J394)</f>
        <v>10000000</v>
      </c>
      <c r="K393" s="123">
        <f>SUM(K394:K394)</f>
        <v>10000000</v>
      </c>
      <c r="L393" s="123">
        <f>SUM(L394:L394)</f>
        <v>10000000</v>
      </c>
      <c r="M393" s="124">
        <f t="shared" si="106"/>
        <v>30000000</v>
      </c>
    </row>
    <row r="394" spans="1:13" ht="18.5" x14ac:dyDescent="0.45">
      <c r="A394" s="125">
        <v>22020102</v>
      </c>
      <c r="B394" s="126"/>
      <c r="C394" s="127"/>
      <c r="D394" s="127"/>
      <c r="E394" s="126"/>
      <c r="F394" s="158" t="s">
        <v>30</v>
      </c>
      <c r="G394" s="129">
        <v>10000000</v>
      </c>
      <c r="H394" s="129">
        <v>10000000</v>
      </c>
      <c r="I394" s="129"/>
      <c r="J394" s="129">
        <v>10000000</v>
      </c>
      <c r="K394" s="129">
        <v>10000000</v>
      </c>
      <c r="L394" s="129">
        <v>10000000</v>
      </c>
      <c r="M394" s="124">
        <f t="shared" si="106"/>
        <v>30000000</v>
      </c>
    </row>
    <row r="395" spans="1:13" ht="18.5" x14ac:dyDescent="0.45">
      <c r="A395" s="119">
        <v>220202</v>
      </c>
      <c r="B395" s="120"/>
      <c r="C395" s="121"/>
      <c r="D395" s="121"/>
      <c r="E395" s="120"/>
      <c r="F395" s="157" t="s">
        <v>31</v>
      </c>
      <c r="G395" s="123">
        <f>SUM(G396:G397)</f>
        <v>1000000</v>
      </c>
      <c r="H395" s="123">
        <f>SUM(H396:H397)</f>
        <v>0</v>
      </c>
      <c r="I395" s="123"/>
      <c r="J395" s="123">
        <f>SUM(J396:J397)</f>
        <v>400000</v>
      </c>
      <c r="K395" s="123">
        <f>SUM(K396:K397)</f>
        <v>400000</v>
      </c>
      <c r="L395" s="123">
        <f>SUM(L396:L397)</f>
        <v>400000</v>
      </c>
      <c r="M395" s="124">
        <f t="shared" si="106"/>
        <v>1200000</v>
      </c>
    </row>
    <row r="396" spans="1:13" ht="18.5" x14ac:dyDescent="0.45">
      <c r="A396" s="125">
        <v>22020201</v>
      </c>
      <c r="B396" s="126"/>
      <c r="C396" s="127"/>
      <c r="D396" s="127"/>
      <c r="E396" s="126"/>
      <c r="F396" s="158" t="s">
        <v>32</v>
      </c>
      <c r="G396" s="129">
        <v>500000</v>
      </c>
      <c r="H396" s="129"/>
      <c r="I396" s="129"/>
      <c r="J396" s="129">
        <v>200000</v>
      </c>
      <c r="K396" s="129">
        <v>200000</v>
      </c>
      <c r="L396" s="129">
        <v>200000</v>
      </c>
      <c r="M396" s="124">
        <f t="shared" si="106"/>
        <v>600000</v>
      </c>
    </row>
    <row r="397" spans="1:13" ht="18.5" x14ac:dyDescent="0.45">
      <c r="A397" s="125">
        <v>22020203</v>
      </c>
      <c r="B397" s="126"/>
      <c r="C397" s="127"/>
      <c r="D397" s="127"/>
      <c r="E397" s="126"/>
      <c r="F397" s="158" t="s">
        <v>34</v>
      </c>
      <c r="G397" s="129">
        <v>500000</v>
      </c>
      <c r="H397" s="129"/>
      <c r="I397" s="129"/>
      <c r="J397" s="129">
        <v>200000</v>
      </c>
      <c r="K397" s="129">
        <v>200000</v>
      </c>
      <c r="L397" s="129">
        <v>200000</v>
      </c>
      <c r="M397" s="124">
        <f t="shared" si="106"/>
        <v>600000</v>
      </c>
    </row>
    <row r="398" spans="1:13" ht="18.5" x14ac:dyDescent="0.45">
      <c r="A398" s="119">
        <v>220203</v>
      </c>
      <c r="B398" s="120"/>
      <c r="C398" s="121"/>
      <c r="D398" s="121"/>
      <c r="E398" s="120"/>
      <c r="F398" s="157" t="s">
        <v>37</v>
      </c>
      <c r="G398" s="123">
        <f>SUM(G399:G402)</f>
        <v>3000000</v>
      </c>
      <c r="H398" s="123">
        <f>SUM(H399:H402)</f>
        <v>3000000</v>
      </c>
      <c r="I398" s="123"/>
      <c r="J398" s="123">
        <f>SUM(J399:J402)</f>
        <v>1500000</v>
      </c>
      <c r="K398" s="123">
        <f>SUM(K399:K402)</f>
        <v>1500000</v>
      </c>
      <c r="L398" s="123">
        <f>SUM(L399:L402)</f>
        <v>1500000</v>
      </c>
      <c r="M398" s="124">
        <f t="shared" si="106"/>
        <v>4500000</v>
      </c>
    </row>
    <row r="399" spans="1:13" ht="37" x14ac:dyDescent="0.45">
      <c r="A399" s="125">
        <v>22020301</v>
      </c>
      <c r="B399" s="126"/>
      <c r="C399" s="127"/>
      <c r="D399" s="127"/>
      <c r="E399" s="126"/>
      <c r="F399" s="158" t="s">
        <v>38</v>
      </c>
      <c r="G399" s="129">
        <v>500000</v>
      </c>
      <c r="H399" s="129">
        <v>500000</v>
      </c>
      <c r="I399" s="129"/>
      <c r="J399" s="129">
        <v>500000</v>
      </c>
      <c r="K399" s="129">
        <v>500000</v>
      </c>
      <c r="L399" s="129">
        <v>500000</v>
      </c>
      <c r="M399" s="124">
        <f t="shared" si="106"/>
        <v>1500000</v>
      </c>
    </row>
    <row r="400" spans="1:13" ht="37" x14ac:dyDescent="0.45">
      <c r="A400" s="125">
        <v>22020305</v>
      </c>
      <c r="B400" s="126"/>
      <c r="C400" s="127"/>
      <c r="D400" s="127"/>
      <c r="E400" s="126"/>
      <c r="F400" s="158" t="s">
        <v>41</v>
      </c>
      <c r="G400" s="129">
        <v>1000000</v>
      </c>
      <c r="H400" s="129">
        <v>1000000</v>
      </c>
      <c r="I400" s="129"/>
      <c r="J400" s="129"/>
      <c r="K400" s="129"/>
      <c r="L400" s="129"/>
      <c r="M400" s="124">
        <f t="shared" si="106"/>
        <v>0</v>
      </c>
    </row>
    <row r="401" spans="1:13" ht="18.5" x14ac:dyDescent="0.45">
      <c r="A401" s="125">
        <v>22020306</v>
      </c>
      <c r="B401" s="126"/>
      <c r="C401" s="127"/>
      <c r="D401" s="127"/>
      <c r="E401" s="126"/>
      <c r="F401" s="158" t="s">
        <v>314</v>
      </c>
      <c r="G401" s="129">
        <v>1000000</v>
      </c>
      <c r="H401" s="129">
        <v>1000000</v>
      </c>
      <c r="I401" s="129"/>
      <c r="J401" s="129">
        <v>500000</v>
      </c>
      <c r="K401" s="129">
        <v>500000</v>
      </c>
      <c r="L401" s="129">
        <v>500000</v>
      </c>
      <c r="M401" s="124">
        <f t="shared" si="106"/>
        <v>1500000</v>
      </c>
    </row>
    <row r="402" spans="1:13" ht="37" x14ac:dyDescent="0.45">
      <c r="A402" s="125">
        <v>22020310</v>
      </c>
      <c r="B402" s="126"/>
      <c r="C402" s="127"/>
      <c r="D402" s="127"/>
      <c r="E402" s="126"/>
      <c r="F402" s="158" t="s">
        <v>240</v>
      </c>
      <c r="G402" s="129">
        <v>500000</v>
      </c>
      <c r="H402" s="129">
        <v>500000</v>
      </c>
      <c r="I402" s="129"/>
      <c r="J402" s="129">
        <v>500000</v>
      </c>
      <c r="K402" s="129">
        <v>500000</v>
      </c>
      <c r="L402" s="129">
        <v>500000</v>
      </c>
      <c r="M402" s="124">
        <f t="shared" si="106"/>
        <v>1500000</v>
      </c>
    </row>
    <row r="403" spans="1:13" ht="18.5" x14ac:dyDescent="0.45">
      <c r="A403" s="119">
        <v>220204</v>
      </c>
      <c r="B403" s="120"/>
      <c r="C403" s="121"/>
      <c r="D403" s="121"/>
      <c r="E403" s="120"/>
      <c r="F403" s="157" t="s">
        <v>42</v>
      </c>
      <c r="G403" s="123">
        <f>SUM(G404:G408)</f>
        <v>2500000</v>
      </c>
      <c r="H403" s="123">
        <f>SUM(H404:H408)</f>
        <v>1950000</v>
      </c>
      <c r="I403" s="123"/>
      <c r="J403" s="123">
        <f>SUM(J404:J408)</f>
        <v>15600000</v>
      </c>
      <c r="K403" s="123">
        <f>SUM(K404:K408)</f>
        <v>15600000</v>
      </c>
      <c r="L403" s="123">
        <f>SUM(L404:L408)</f>
        <v>15600000</v>
      </c>
      <c r="M403" s="124">
        <f t="shared" si="106"/>
        <v>46800000</v>
      </c>
    </row>
    <row r="404" spans="1:13" ht="37" x14ac:dyDescent="0.45">
      <c r="A404" s="125">
        <v>22020401</v>
      </c>
      <c r="B404" s="126"/>
      <c r="C404" s="127"/>
      <c r="D404" s="127"/>
      <c r="E404" s="126"/>
      <c r="F404" s="158" t="s">
        <v>43</v>
      </c>
      <c r="G404" s="129">
        <v>500000</v>
      </c>
      <c r="H404" s="129">
        <v>300000</v>
      </c>
      <c r="I404" s="129"/>
      <c r="J404" s="129"/>
      <c r="K404" s="129"/>
      <c r="L404" s="129"/>
      <c r="M404" s="124">
        <f t="shared" si="106"/>
        <v>0</v>
      </c>
    </row>
    <row r="405" spans="1:13" ht="18.5" x14ac:dyDescent="0.45">
      <c r="A405" s="125">
        <v>22020402</v>
      </c>
      <c r="B405" s="126"/>
      <c r="C405" s="127"/>
      <c r="D405" s="127"/>
      <c r="E405" s="126"/>
      <c r="F405" s="158" t="s">
        <v>44</v>
      </c>
      <c r="G405" s="129">
        <v>500000</v>
      </c>
      <c r="H405" s="129">
        <v>500000</v>
      </c>
      <c r="I405" s="129"/>
      <c r="J405" s="129"/>
      <c r="K405" s="129"/>
      <c r="L405" s="129"/>
      <c r="M405" s="124">
        <f t="shared" si="106"/>
        <v>0</v>
      </c>
    </row>
    <row r="406" spans="1:13" ht="37" x14ac:dyDescent="0.45">
      <c r="A406" s="125">
        <v>22020404</v>
      </c>
      <c r="B406" s="126"/>
      <c r="C406" s="127"/>
      <c r="D406" s="127"/>
      <c r="E406" s="126"/>
      <c r="F406" s="158" t="s">
        <v>46</v>
      </c>
      <c r="G406" s="129">
        <v>500000</v>
      </c>
      <c r="H406" s="129">
        <v>300000</v>
      </c>
      <c r="I406" s="129"/>
      <c r="J406" s="129"/>
      <c r="K406" s="129"/>
      <c r="L406" s="129"/>
      <c r="M406" s="124">
        <f t="shared" si="106"/>
        <v>0</v>
      </c>
    </row>
    <row r="407" spans="1:13" ht="18.5" x14ac:dyDescent="0.45">
      <c r="A407" s="125">
        <v>22020405</v>
      </c>
      <c r="B407" s="126"/>
      <c r="C407" s="127"/>
      <c r="D407" s="127"/>
      <c r="E407" s="126"/>
      <c r="F407" s="158" t="s">
        <v>47</v>
      </c>
      <c r="G407" s="129">
        <v>500000</v>
      </c>
      <c r="H407" s="129">
        <v>450000</v>
      </c>
      <c r="I407" s="129"/>
      <c r="J407" s="129"/>
      <c r="K407" s="129"/>
      <c r="L407" s="129"/>
      <c r="M407" s="124">
        <f t="shared" si="106"/>
        <v>0</v>
      </c>
    </row>
    <row r="408" spans="1:13" ht="18.5" x14ac:dyDescent="0.45">
      <c r="A408" s="125">
        <v>22020406</v>
      </c>
      <c r="B408" s="126"/>
      <c r="C408" s="127"/>
      <c r="D408" s="127"/>
      <c r="E408" s="126"/>
      <c r="F408" s="158" t="s">
        <v>48</v>
      </c>
      <c r="G408" s="129">
        <v>500000</v>
      </c>
      <c r="H408" s="129">
        <v>400000</v>
      </c>
      <c r="I408" s="129"/>
      <c r="J408" s="129">
        <v>15600000</v>
      </c>
      <c r="K408" s="129">
        <v>15600000</v>
      </c>
      <c r="L408" s="129">
        <v>15600000</v>
      </c>
      <c r="M408" s="124">
        <f t="shared" si="106"/>
        <v>46800000</v>
      </c>
    </row>
    <row r="409" spans="1:13" ht="18.5" x14ac:dyDescent="0.45">
      <c r="A409" s="119">
        <v>220205</v>
      </c>
      <c r="B409" s="120"/>
      <c r="C409" s="121"/>
      <c r="D409" s="121"/>
      <c r="E409" s="120"/>
      <c r="F409" s="157" t="s">
        <v>49</v>
      </c>
      <c r="G409" s="123">
        <f t="shared" ref="G409:L409" si="108">G410+G411</f>
        <v>31000000</v>
      </c>
      <c r="H409" s="123">
        <f t="shared" si="108"/>
        <v>50000000</v>
      </c>
      <c r="I409" s="123"/>
      <c r="J409" s="123">
        <f t="shared" si="108"/>
        <v>41000000</v>
      </c>
      <c r="K409" s="123">
        <f t="shared" si="108"/>
        <v>41000000</v>
      </c>
      <c r="L409" s="123">
        <f t="shared" si="108"/>
        <v>41000000</v>
      </c>
      <c r="M409" s="124">
        <f t="shared" si="106"/>
        <v>123000000</v>
      </c>
    </row>
    <row r="410" spans="1:13" ht="18.5" x14ac:dyDescent="0.45">
      <c r="A410" s="125">
        <v>22020501</v>
      </c>
      <c r="B410" s="126"/>
      <c r="C410" s="127"/>
      <c r="D410" s="127"/>
      <c r="E410" s="126"/>
      <c r="F410" s="158" t="s">
        <v>50</v>
      </c>
      <c r="G410" s="129">
        <v>30000000</v>
      </c>
      <c r="H410" s="129">
        <v>50000000</v>
      </c>
      <c r="I410" s="129"/>
      <c r="J410" s="129">
        <v>40000000</v>
      </c>
      <c r="K410" s="129">
        <v>40000000</v>
      </c>
      <c r="L410" s="129">
        <v>40000000</v>
      </c>
      <c r="M410" s="124">
        <f t="shared" si="106"/>
        <v>120000000</v>
      </c>
    </row>
    <row r="411" spans="1:13" ht="18.5" x14ac:dyDescent="0.45">
      <c r="A411" s="125">
        <v>22020502</v>
      </c>
      <c r="B411" s="126"/>
      <c r="C411" s="127"/>
      <c r="D411" s="127"/>
      <c r="E411" s="126"/>
      <c r="F411" s="158" t="s">
        <v>222</v>
      </c>
      <c r="G411" s="129">
        <v>1000000</v>
      </c>
      <c r="H411" s="129"/>
      <c r="I411" s="129"/>
      <c r="J411" s="129">
        <v>1000000</v>
      </c>
      <c r="K411" s="129">
        <v>1000000</v>
      </c>
      <c r="L411" s="129">
        <v>1000000</v>
      </c>
      <c r="M411" s="124">
        <f t="shared" si="106"/>
        <v>3000000</v>
      </c>
    </row>
    <row r="412" spans="1:13" ht="18.5" x14ac:dyDescent="0.45">
      <c r="A412" s="119">
        <v>220208</v>
      </c>
      <c r="B412" s="120"/>
      <c r="C412" s="121"/>
      <c r="D412" s="121"/>
      <c r="E412" s="120"/>
      <c r="F412" s="157" t="s">
        <v>54</v>
      </c>
      <c r="G412" s="123">
        <f>SUM(G413:G413)</f>
        <v>500000</v>
      </c>
      <c r="H412" s="123">
        <f>SUM(H413:H413)</f>
        <v>500000</v>
      </c>
      <c r="I412" s="123"/>
      <c r="J412" s="123">
        <f>SUM(J413:J413)</f>
        <v>500000</v>
      </c>
      <c r="K412" s="123">
        <f>SUM(K413:K413)</f>
        <v>500000</v>
      </c>
      <c r="L412" s="123">
        <f>SUM(L413:L413)</f>
        <v>500000</v>
      </c>
      <c r="M412" s="124">
        <f t="shared" si="106"/>
        <v>1500000</v>
      </c>
    </row>
    <row r="413" spans="1:13" ht="18.5" x14ac:dyDescent="0.45">
      <c r="A413" s="125">
        <v>22020803</v>
      </c>
      <c r="B413" s="126"/>
      <c r="C413" s="127"/>
      <c r="D413" s="127"/>
      <c r="E413" s="126"/>
      <c r="F413" s="158" t="s">
        <v>56</v>
      </c>
      <c r="G413" s="129">
        <v>500000</v>
      </c>
      <c r="H413" s="129">
        <v>500000</v>
      </c>
      <c r="I413" s="129"/>
      <c r="J413" s="129">
        <v>500000</v>
      </c>
      <c r="K413" s="129">
        <v>500000</v>
      </c>
      <c r="L413" s="129">
        <v>500000</v>
      </c>
      <c r="M413" s="124">
        <f t="shared" si="106"/>
        <v>1500000</v>
      </c>
    </row>
    <row r="414" spans="1:13" ht="18.5" x14ac:dyDescent="0.45">
      <c r="A414" s="119">
        <v>220209</v>
      </c>
      <c r="B414" s="120"/>
      <c r="C414" s="121"/>
      <c r="D414" s="121"/>
      <c r="E414" s="120"/>
      <c r="F414" s="157" t="s">
        <v>271</v>
      </c>
      <c r="G414" s="123">
        <f>SUM(G415:G415)</f>
        <v>500000</v>
      </c>
      <c r="H414" s="123">
        <f>SUM(H415:H415)</f>
        <v>300000</v>
      </c>
      <c r="I414" s="123"/>
      <c r="J414" s="123">
        <f>SUM(J415:J415)</f>
        <v>200000</v>
      </c>
      <c r="K414" s="123">
        <f>SUM(K415:K415)</f>
        <v>200000</v>
      </c>
      <c r="L414" s="123">
        <f>SUM(L415:L415)</f>
        <v>200000</v>
      </c>
      <c r="M414" s="124">
        <f t="shared" si="106"/>
        <v>600000</v>
      </c>
    </row>
    <row r="415" spans="1:13" ht="18.5" x14ac:dyDescent="0.45">
      <c r="A415" s="125">
        <v>22020901</v>
      </c>
      <c r="B415" s="126"/>
      <c r="C415" s="127"/>
      <c r="D415" s="127"/>
      <c r="E415" s="126"/>
      <c r="F415" s="158" t="s">
        <v>315</v>
      </c>
      <c r="G415" s="129">
        <v>500000</v>
      </c>
      <c r="H415" s="129">
        <v>300000</v>
      </c>
      <c r="I415" s="129"/>
      <c r="J415" s="129">
        <v>200000</v>
      </c>
      <c r="K415" s="129">
        <v>200000</v>
      </c>
      <c r="L415" s="129">
        <v>200000</v>
      </c>
      <c r="M415" s="124">
        <f t="shared" si="106"/>
        <v>600000</v>
      </c>
    </row>
    <row r="416" spans="1:13" ht="18.5" x14ac:dyDescent="0.45">
      <c r="A416" s="119">
        <v>220210</v>
      </c>
      <c r="B416" s="120"/>
      <c r="C416" s="121"/>
      <c r="D416" s="121"/>
      <c r="E416" s="120"/>
      <c r="F416" s="157" t="s">
        <v>57</v>
      </c>
      <c r="G416" s="123">
        <f>SUM(G417:G419)</f>
        <v>1500000</v>
      </c>
      <c r="H416" s="123">
        <f>SUM(H417:H419)</f>
        <v>1500000</v>
      </c>
      <c r="I416" s="123"/>
      <c r="J416" s="123">
        <f>SUM(J417:J419)</f>
        <v>800000</v>
      </c>
      <c r="K416" s="123">
        <f>SUM(K417:K419)</f>
        <v>800000</v>
      </c>
      <c r="L416" s="123">
        <f>SUM(L417:L419)</f>
        <v>800000</v>
      </c>
      <c r="M416" s="124">
        <f t="shared" si="106"/>
        <v>2400000</v>
      </c>
    </row>
    <row r="417" spans="1:13" ht="18.5" x14ac:dyDescent="0.45">
      <c r="A417" s="125">
        <v>22021004</v>
      </c>
      <c r="B417" s="126"/>
      <c r="C417" s="127"/>
      <c r="D417" s="127"/>
      <c r="E417" s="126"/>
      <c r="F417" s="158" t="s">
        <v>61</v>
      </c>
      <c r="G417" s="129">
        <v>500000</v>
      </c>
      <c r="H417" s="129">
        <v>500000</v>
      </c>
      <c r="I417" s="129"/>
      <c r="J417" s="129">
        <v>200000</v>
      </c>
      <c r="K417" s="129">
        <v>200000</v>
      </c>
      <c r="L417" s="129">
        <v>200000</v>
      </c>
      <c r="M417" s="124">
        <f t="shared" si="106"/>
        <v>600000</v>
      </c>
    </row>
    <row r="418" spans="1:13" ht="18.5" x14ac:dyDescent="0.45">
      <c r="A418" s="125">
        <v>22021007</v>
      </c>
      <c r="B418" s="126"/>
      <c r="C418" s="127"/>
      <c r="D418" s="127"/>
      <c r="E418" s="126"/>
      <c r="F418" s="158" t="s">
        <v>63</v>
      </c>
      <c r="G418" s="129">
        <v>500000</v>
      </c>
      <c r="H418" s="129">
        <v>500000</v>
      </c>
      <c r="I418" s="129"/>
      <c r="J418" s="129">
        <v>300000</v>
      </c>
      <c r="K418" s="129">
        <v>300000</v>
      </c>
      <c r="L418" s="129">
        <v>300000</v>
      </c>
      <c r="M418" s="124">
        <f t="shared" si="106"/>
        <v>900000</v>
      </c>
    </row>
    <row r="419" spans="1:13" ht="37" x14ac:dyDescent="0.45">
      <c r="A419" s="125">
        <v>22021008</v>
      </c>
      <c r="B419" s="126"/>
      <c r="C419" s="127"/>
      <c r="D419" s="127"/>
      <c r="E419" s="126"/>
      <c r="F419" s="158" t="s">
        <v>64</v>
      </c>
      <c r="G419" s="129">
        <v>500000</v>
      </c>
      <c r="H419" s="129">
        <v>500000</v>
      </c>
      <c r="I419" s="129"/>
      <c r="J419" s="129">
        <v>300000</v>
      </c>
      <c r="K419" s="129">
        <v>300000</v>
      </c>
      <c r="L419" s="129">
        <v>300000</v>
      </c>
      <c r="M419" s="124">
        <f t="shared" si="106"/>
        <v>900000</v>
      </c>
    </row>
    <row r="420" spans="1:13" ht="18.5" x14ac:dyDescent="0.45">
      <c r="A420" s="125"/>
      <c r="B420" s="126"/>
      <c r="C420" s="127"/>
      <c r="D420" s="127"/>
      <c r="E420" s="126"/>
      <c r="F420" s="116" t="s">
        <v>85</v>
      </c>
      <c r="G420" s="129"/>
      <c r="H420" s="129"/>
      <c r="I420" s="129"/>
      <c r="J420" s="129"/>
      <c r="K420" s="129"/>
      <c r="L420" s="129"/>
      <c r="M420" s="124"/>
    </row>
    <row r="421" spans="1:13" ht="18.5" x14ac:dyDescent="0.45">
      <c r="A421" s="125"/>
      <c r="B421" s="126"/>
      <c r="C421" s="127"/>
      <c r="D421" s="127"/>
      <c r="E421" s="126"/>
      <c r="F421" s="158" t="s">
        <v>207</v>
      </c>
      <c r="G421" s="129">
        <f>G391</f>
        <v>50000000</v>
      </c>
      <c r="H421" s="129">
        <f t="shared" ref="H421:M421" si="109">H391</f>
        <v>67250000</v>
      </c>
      <c r="I421" s="129">
        <f t="shared" si="109"/>
        <v>0</v>
      </c>
      <c r="J421" s="129">
        <f t="shared" si="109"/>
        <v>70000000</v>
      </c>
      <c r="K421" s="129">
        <f t="shared" si="109"/>
        <v>70000000</v>
      </c>
      <c r="L421" s="129">
        <f t="shared" si="109"/>
        <v>70000000</v>
      </c>
      <c r="M421" s="129">
        <f t="shared" si="109"/>
        <v>210000000</v>
      </c>
    </row>
    <row r="422" spans="1:13" ht="18.5" x14ac:dyDescent="0.45">
      <c r="A422" s="125"/>
      <c r="B422" s="126"/>
      <c r="C422" s="127"/>
      <c r="D422" s="127"/>
      <c r="E422" s="126"/>
      <c r="F422" s="157" t="s">
        <v>88</v>
      </c>
      <c r="G422" s="123">
        <f>G421</f>
        <v>50000000</v>
      </c>
      <c r="H422" s="123">
        <f t="shared" ref="H422:M422" si="110">H421</f>
        <v>67250000</v>
      </c>
      <c r="I422" s="123">
        <f t="shared" si="110"/>
        <v>0</v>
      </c>
      <c r="J422" s="123">
        <f t="shared" si="110"/>
        <v>70000000</v>
      </c>
      <c r="K422" s="123">
        <f t="shared" si="110"/>
        <v>70000000</v>
      </c>
      <c r="L422" s="123">
        <f t="shared" si="110"/>
        <v>70000000</v>
      </c>
      <c r="M422" s="123">
        <f t="shared" si="110"/>
        <v>210000000</v>
      </c>
    </row>
    <row r="425" spans="1:13" ht="18.5" x14ac:dyDescent="0.45">
      <c r="A425" s="948" t="s">
        <v>0</v>
      </c>
      <c r="B425" s="948"/>
      <c r="C425" s="948"/>
      <c r="D425" s="948"/>
      <c r="E425" s="948"/>
      <c r="F425" s="948"/>
      <c r="G425" s="948"/>
      <c r="H425" s="948"/>
      <c r="I425" s="948"/>
      <c r="J425" s="948"/>
      <c r="K425" s="948"/>
      <c r="L425" s="948"/>
      <c r="M425" s="948"/>
    </row>
    <row r="426" spans="1:13" ht="18.5" x14ac:dyDescent="0.45">
      <c r="A426" s="930" t="s">
        <v>626</v>
      </c>
      <c r="B426" s="930"/>
      <c r="C426" s="930"/>
      <c r="D426" s="930"/>
      <c r="E426" s="930"/>
      <c r="F426" s="930"/>
      <c r="G426" s="930"/>
      <c r="H426" s="930"/>
      <c r="I426" s="930"/>
      <c r="J426" s="930"/>
      <c r="K426" s="930"/>
      <c r="L426" s="930"/>
      <c r="M426" s="930"/>
    </row>
    <row r="427" spans="1:13" ht="74" x14ac:dyDescent="0.45">
      <c r="A427" s="116" t="s">
        <v>1</v>
      </c>
      <c r="B427" s="116" t="s">
        <v>2</v>
      </c>
      <c r="C427" s="116" t="s">
        <v>3</v>
      </c>
      <c r="D427" s="116" t="s">
        <v>4</v>
      </c>
      <c r="E427" s="116" t="s">
        <v>5</v>
      </c>
      <c r="F427" s="153" t="s">
        <v>6</v>
      </c>
      <c r="G427" s="116" t="s">
        <v>7</v>
      </c>
      <c r="H427" s="116" t="s">
        <v>8</v>
      </c>
      <c r="I427" s="116"/>
      <c r="J427" s="116" t="s">
        <v>9</v>
      </c>
      <c r="K427" s="116" t="s">
        <v>10</v>
      </c>
      <c r="L427" s="116" t="s">
        <v>11</v>
      </c>
      <c r="M427" s="116" t="s">
        <v>12</v>
      </c>
    </row>
    <row r="428" spans="1:13" ht="18.5" x14ac:dyDescent="0.45">
      <c r="A428" s="119">
        <v>2</v>
      </c>
      <c r="B428" s="120"/>
      <c r="C428" s="121"/>
      <c r="D428" s="121"/>
      <c r="E428" s="120"/>
      <c r="F428" s="157" t="s">
        <v>18</v>
      </c>
      <c r="G428" s="123">
        <f>G429+G436+G468</f>
        <v>259531211</v>
      </c>
      <c r="H428" s="123">
        <f>H429+H436+H468</f>
        <v>216132845.59</v>
      </c>
      <c r="I428" s="123"/>
      <c r="J428" s="123">
        <f>J429+J436+J468</f>
        <v>279013453.74999988</v>
      </c>
      <c r="K428" s="123">
        <f>K429+K436+K468</f>
        <v>279013453.74999988</v>
      </c>
      <c r="L428" s="123">
        <f>L429+L436+L468</f>
        <v>279013453.74999988</v>
      </c>
      <c r="M428" s="124">
        <f>J428+K428+L428</f>
        <v>837040361.24999964</v>
      </c>
    </row>
    <row r="429" spans="1:13" ht="18.5" x14ac:dyDescent="0.45">
      <c r="A429" s="119">
        <v>21</v>
      </c>
      <c r="B429" s="120"/>
      <c r="C429" s="121"/>
      <c r="D429" s="121"/>
      <c r="E429" s="120"/>
      <c r="F429" s="157" t="s">
        <v>19</v>
      </c>
      <c r="G429" s="123">
        <f>G430+G433</f>
        <v>69531211</v>
      </c>
      <c r="H429" s="123">
        <f>H430+H433</f>
        <v>75980530.590000004</v>
      </c>
      <c r="I429" s="123"/>
      <c r="J429" s="123">
        <v>89013453.749999896</v>
      </c>
      <c r="K429" s="123">
        <v>89013453.749999896</v>
      </c>
      <c r="L429" s="123">
        <v>89013453.749999896</v>
      </c>
      <c r="M429" s="124">
        <f t="shared" ref="M429:M474" si="111">J429+K429+L429</f>
        <v>267040361.2499997</v>
      </c>
    </row>
    <row r="430" spans="1:13" ht="18.5" x14ac:dyDescent="0.45">
      <c r="A430" s="119">
        <v>2101</v>
      </c>
      <c r="B430" s="120"/>
      <c r="C430" s="121"/>
      <c r="D430" s="121"/>
      <c r="E430" s="120"/>
      <c r="F430" s="157" t="s">
        <v>20</v>
      </c>
      <c r="G430" s="123">
        <f t="shared" ref="G430:H430" si="112">G431</f>
        <v>68001211</v>
      </c>
      <c r="H430" s="123">
        <f t="shared" si="112"/>
        <v>74833030.590000004</v>
      </c>
      <c r="I430" s="123"/>
      <c r="J430" s="123">
        <v>87603453.749999896</v>
      </c>
      <c r="K430" s="123">
        <v>87603453.749999896</v>
      </c>
      <c r="L430" s="123">
        <v>87603453.749999896</v>
      </c>
      <c r="M430" s="124">
        <f t="shared" si="111"/>
        <v>262810361.2499997</v>
      </c>
    </row>
    <row r="431" spans="1:13" ht="18.5" x14ac:dyDescent="0.45">
      <c r="A431" s="119">
        <v>210101</v>
      </c>
      <c r="B431" s="120"/>
      <c r="C431" s="121"/>
      <c r="D431" s="121"/>
      <c r="E431" s="120"/>
      <c r="F431" s="157" t="s">
        <v>21</v>
      </c>
      <c r="G431" s="123">
        <f>G432</f>
        <v>68001211</v>
      </c>
      <c r="H431" s="123">
        <f>H432</f>
        <v>74833030.590000004</v>
      </c>
      <c r="I431" s="123"/>
      <c r="J431" s="123">
        <v>87603453.749999896</v>
      </c>
      <c r="K431" s="123">
        <v>87603453.749999896</v>
      </c>
      <c r="L431" s="123">
        <v>87603453.749999896</v>
      </c>
      <c r="M431" s="124">
        <f t="shared" si="111"/>
        <v>262810361.2499997</v>
      </c>
    </row>
    <row r="432" spans="1:13" ht="18.5" x14ac:dyDescent="0.45">
      <c r="A432" s="125">
        <v>21010101</v>
      </c>
      <c r="B432" s="126"/>
      <c r="C432" s="127"/>
      <c r="D432" s="127"/>
      <c r="E432" s="126"/>
      <c r="F432" s="158" t="s">
        <v>20</v>
      </c>
      <c r="G432" s="129">
        <v>68001211</v>
      </c>
      <c r="H432" s="129">
        <v>74833030.590000004</v>
      </c>
      <c r="I432" s="129"/>
      <c r="J432" s="129">
        <v>87603453.749999896</v>
      </c>
      <c r="K432" s="129">
        <v>87603453.749999896</v>
      </c>
      <c r="L432" s="129">
        <v>87603453.749999896</v>
      </c>
      <c r="M432" s="124">
        <f t="shared" si="111"/>
        <v>262810361.2499997</v>
      </c>
    </row>
    <row r="433" spans="1:13" ht="37" x14ac:dyDescent="0.45">
      <c r="A433" s="119">
        <v>2102</v>
      </c>
      <c r="B433" s="120"/>
      <c r="C433" s="121"/>
      <c r="D433" s="121"/>
      <c r="E433" s="120"/>
      <c r="F433" s="157" t="s">
        <v>22</v>
      </c>
      <c r="G433" s="123">
        <f>G434</f>
        <v>1530000</v>
      </c>
      <c r="H433" s="123">
        <f t="shared" ref="H433:H434" si="113">H434</f>
        <v>1147500</v>
      </c>
      <c r="I433" s="123"/>
      <c r="J433" s="123">
        <v>1410000</v>
      </c>
      <c r="K433" s="123">
        <v>1410000</v>
      </c>
      <c r="L433" s="123">
        <v>1410000</v>
      </c>
      <c r="M433" s="124">
        <f t="shared" si="111"/>
        <v>4230000</v>
      </c>
    </row>
    <row r="434" spans="1:13" ht="18.5" x14ac:dyDescent="0.45">
      <c r="A434" s="119">
        <v>210201</v>
      </c>
      <c r="B434" s="120"/>
      <c r="C434" s="121"/>
      <c r="D434" s="121"/>
      <c r="E434" s="120"/>
      <c r="F434" s="157" t="s">
        <v>23</v>
      </c>
      <c r="G434" s="123">
        <f>G435</f>
        <v>1530000</v>
      </c>
      <c r="H434" s="123">
        <f t="shared" si="113"/>
        <v>1147500</v>
      </c>
      <c r="I434" s="123"/>
      <c r="J434" s="123">
        <v>1410000</v>
      </c>
      <c r="K434" s="123">
        <v>1410000</v>
      </c>
      <c r="L434" s="123">
        <v>1410000</v>
      </c>
      <c r="M434" s="124">
        <f t="shared" si="111"/>
        <v>4230000</v>
      </c>
    </row>
    <row r="435" spans="1:13" ht="18.5" x14ac:dyDescent="0.45">
      <c r="A435" s="125">
        <v>21020102</v>
      </c>
      <c r="B435" s="126"/>
      <c r="C435" s="127"/>
      <c r="D435" s="127"/>
      <c r="E435" s="126"/>
      <c r="F435" s="158" t="s">
        <v>25</v>
      </c>
      <c r="G435" s="129">
        <v>1530000</v>
      </c>
      <c r="H435" s="129">
        <v>1147500</v>
      </c>
      <c r="I435" s="129"/>
      <c r="J435" s="129">
        <v>1410000</v>
      </c>
      <c r="K435" s="129">
        <v>1410000</v>
      </c>
      <c r="L435" s="129">
        <v>1410000</v>
      </c>
      <c r="M435" s="124">
        <f t="shared" si="111"/>
        <v>4230000</v>
      </c>
    </row>
    <row r="436" spans="1:13" ht="18.5" x14ac:dyDescent="0.45">
      <c r="A436" s="119">
        <v>22</v>
      </c>
      <c r="B436" s="120"/>
      <c r="C436" s="121"/>
      <c r="D436" s="121"/>
      <c r="E436" s="120"/>
      <c r="F436" s="157" t="s">
        <v>26</v>
      </c>
      <c r="G436" s="123">
        <f>G437</f>
        <v>150000000</v>
      </c>
      <c r="H436" s="123">
        <f>H437</f>
        <v>136907315</v>
      </c>
      <c r="I436" s="123"/>
      <c r="J436" s="123">
        <f>J437</f>
        <v>150000000</v>
      </c>
      <c r="K436" s="123">
        <f t="shared" ref="K436:L436" si="114">K437</f>
        <v>150000000</v>
      </c>
      <c r="L436" s="123">
        <f t="shared" si="114"/>
        <v>150000000</v>
      </c>
      <c r="M436" s="124">
        <f t="shared" si="111"/>
        <v>450000000</v>
      </c>
    </row>
    <row r="437" spans="1:13" ht="18.5" x14ac:dyDescent="0.45">
      <c r="A437" s="119">
        <v>2202</v>
      </c>
      <c r="B437" s="120"/>
      <c r="C437" s="121"/>
      <c r="D437" s="121"/>
      <c r="E437" s="120"/>
      <c r="F437" s="157" t="s">
        <v>27</v>
      </c>
      <c r="G437" s="123">
        <f>G438+G441+G444+G447+G452+G454++G456+G459+G461</f>
        <v>150000000</v>
      </c>
      <c r="H437" s="123">
        <f>H438+H441+H444+H447+H452+H454++H456+H459+H461</f>
        <v>136907315</v>
      </c>
      <c r="I437" s="123"/>
      <c r="J437" s="123">
        <f t="shared" ref="J437:L437" si="115">J438+J441+J444+J447+J452+J454++J456+J459+J461</f>
        <v>150000000</v>
      </c>
      <c r="K437" s="123">
        <f t="shared" si="115"/>
        <v>150000000</v>
      </c>
      <c r="L437" s="123">
        <f t="shared" si="115"/>
        <v>150000000</v>
      </c>
      <c r="M437" s="124">
        <f t="shared" si="111"/>
        <v>450000000</v>
      </c>
    </row>
    <row r="438" spans="1:13" ht="18.5" x14ac:dyDescent="0.45">
      <c r="A438" s="119">
        <v>220201</v>
      </c>
      <c r="B438" s="120"/>
      <c r="C438" s="121"/>
      <c r="D438" s="121"/>
      <c r="E438" s="120"/>
      <c r="F438" s="157" t="s">
        <v>28</v>
      </c>
      <c r="G438" s="123">
        <f>SUM(G439:G440)</f>
        <v>20000000</v>
      </c>
      <c r="H438" s="123">
        <f>SUM(H439:H440)</f>
        <v>14654700</v>
      </c>
      <c r="I438" s="123"/>
      <c r="J438" s="123">
        <v>20000000</v>
      </c>
      <c r="K438" s="123">
        <v>20000000</v>
      </c>
      <c r="L438" s="123">
        <v>20000000</v>
      </c>
      <c r="M438" s="124">
        <f t="shared" si="111"/>
        <v>60000000</v>
      </c>
    </row>
    <row r="439" spans="1:13" ht="18.5" x14ac:dyDescent="0.45">
      <c r="A439" s="125">
        <v>22020101</v>
      </c>
      <c r="B439" s="126"/>
      <c r="C439" s="127"/>
      <c r="D439" s="127"/>
      <c r="E439" s="126"/>
      <c r="F439" s="158" t="s">
        <v>29</v>
      </c>
      <c r="G439" s="129">
        <v>13000000</v>
      </c>
      <c r="H439" s="129">
        <v>10832700</v>
      </c>
      <c r="I439" s="129"/>
      <c r="J439" s="129">
        <v>13000000</v>
      </c>
      <c r="K439" s="129">
        <v>13000000</v>
      </c>
      <c r="L439" s="129">
        <v>13000000</v>
      </c>
      <c r="M439" s="124">
        <f t="shared" si="111"/>
        <v>39000000</v>
      </c>
    </row>
    <row r="440" spans="1:13" ht="18.5" x14ac:dyDescent="0.45">
      <c r="A440" s="125">
        <v>22020102</v>
      </c>
      <c r="B440" s="126"/>
      <c r="C440" s="127"/>
      <c r="D440" s="127"/>
      <c r="E440" s="126"/>
      <c r="F440" s="158" t="s">
        <v>30</v>
      </c>
      <c r="G440" s="129">
        <v>7000000</v>
      </c>
      <c r="H440" s="129">
        <v>3822000</v>
      </c>
      <c r="I440" s="129"/>
      <c r="J440" s="129">
        <v>7000000</v>
      </c>
      <c r="K440" s="129">
        <v>7000000</v>
      </c>
      <c r="L440" s="129">
        <v>7000000</v>
      </c>
      <c r="M440" s="124">
        <f t="shared" si="111"/>
        <v>21000000</v>
      </c>
    </row>
    <row r="441" spans="1:13" ht="18.5" x14ac:dyDescent="0.45">
      <c r="A441" s="119">
        <v>220202</v>
      </c>
      <c r="B441" s="120"/>
      <c r="C441" s="121"/>
      <c r="D441" s="121"/>
      <c r="E441" s="120"/>
      <c r="F441" s="157" t="s">
        <v>31</v>
      </c>
      <c r="G441" s="123">
        <f>SUM(G442:G443)</f>
        <v>2000000</v>
      </c>
      <c r="H441" s="123">
        <f>SUM(H442:H443)</f>
        <v>995000</v>
      </c>
      <c r="I441" s="123"/>
      <c r="J441" s="123">
        <v>2000000</v>
      </c>
      <c r="K441" s="123">
        <v>2000000</v>
      </c>
      <c r="L441" s="123">
        <v>2000000</v>
      </c>
      <c r="M441" s="124">
        <f t="shared" si="111"/>
        <v>6000000</v>
      </c>
    </row>
    <row r="442" spans="1:13" ht="18.5" x14ac:dyDescent="0.45">
      <c r="A442" s="125">
        <v>22020201</v>
      </c>
      <c r="B442" s="126"/>
      <c r="C442" s="127"/>
      <c r="D442" s="127"/>
      <c r="E442" s="126"/>
      <c r="F442" s="158" t="s">
        <v>32</v>
      </c>
      <c r="G442" s="129">
        <v>1000000</v>
      </c>
      <c r="H442" s="129">
        <v>275000</v>
      </c>
      <c r="I442" s="129"/>
      <c r="J442" s="129">
        <v>1000000</v>
      </c>
      <c r="K442" s="129">
        <v>1000000</v>
      </c>
      <c r="L442" s="129">
        <v>1000000</v>
      </c>
      <c r="M442" s="124">
        <f t="shared" si="111"/>
        <v>3000000</v>
      </c>
    </row>
    <row r="443" spans="1:13" ht="37" x14ac:dyDescent="0.45">
      <c r="A443" s="125">
        <v>22020204</v>
      </c>
      <c r="B443" s="126"/>
      <c r="C443" s="127"/>
      <c r="D443" s="127"/>
      <c r="E443" s="126"/>
      <c r="F443" s="158" t="s">
        <v>316</v>
      </c>
      <c r="G443" s="129">
        <v>1000000</v>
      </c>
      <c r="H443" s="129">
        <v>720000</v>
      </c>
      <c r="I443" s="129"/>
      <c r="J443" s="129">
        <v>1000000</v>
      </c>
      <c r="K443" s="129">
        <v>1000000</v>
      </c>
      <c r="L443" s="129">
        <v>1000000</v>
      </c>
      <c r="M443" s="124">
        <f t="shared" si="111"/>
        <v>3000000</v>
      </c>
    </row>
    <row r="444" spans="1:13" ht="18.5" x14ac:dyDescent="0.45">
      <c r="A444" s="119">
        <v>220203</v>
      </c>
      <c r="B444" s="120"/>
      <c r="C444" s="121"/>
      <c r="D444" s="121"/>
      <c r="E444" s="120"/>
      <c r="F444" s="157" t="s">
        <v>37</v>
      </c>
      <c r="G444" s="123">
        <f>SUM(G445:G446)</f>
        <v>23000000</v>
      </c>
      <c r="H444" s="123">
        <f>SUM(H445:H446)</f>
        <v>20566900</v>
      </c>
      <c r="I444" s="123"/>
      <c r="J444" s="123">
        <v>23000000</v>
      </c>
      <c r="K444" s="123">
        <v>23000000</v>
      </c>
      <c r="L444" s="123">
        <v>23000000</v>
      </c>
      <c r="M444" s="124">
        <f t="shared" si="111"/>
        <v>69000000</v>
      </c>
    </row>
    <row r="445" spans="1:13" ht="37" x14ac:dyDescent="0.45">
      <c r="A445" s="125">
        <v>22020301</v>
      </c>
      <c r="B445" s="126"/>
      <c r="C445" s="127"/>
      <c r="D445" s="127"/>
      <c r="E445" s="126"/>
      <c r="F445" s="158" t="s">
        <v>38</v>
      </c>
      <c r="G445" s="129">
        <v>8000000</v>
      </c>
      <c r="H445" s="129">
        <v>7896900</v>
      </c>
      <c r="I445" s="129"/>
      <c r="J445" s="129">
        <v>8000000</v>
      </c>
      <c r="K445" s="129">
        <v>8000000</v>
      </c>
      <c r="L445" s="129">
        <v>8000000</v>
      </c>
      <c r="M445" s="124">
        <f t="shared" si="111"/>
        <v>24000000</v>
      </c>
    </row>
    <row r="446" spans="1:13" ht="37" x14ac:dyDescent="0.45">
      <c r="A446" s="125">
        <v>22020305</v>
      </c>
      <c r="B446" s="126"/>
      <c r="C446" s="127"/>
      <c r="D446" s="127"/>
      <c r="E446" s="126"/>
      <c r="F446" s="158" t="s">
        <v>41</v>
      </c>
      <c r="G446" s="129">
        <v>15000000</v>
      </c>
      <c r="H446" s="129">
        <v>12670000</v>
      </c>
      <c r="I446" s="129"/>
      <c r="J446" s="129">
        <v>15000000</v>
      </c>
      <c r="K446" s="129">
        <v>15000000</v>
      </c>
      <c r="L446" s="129">
        <v>15000000</v>
      </c>
      <c r="M446" s="124">
        <f t="shared" si="111"/>
        <v>45000000</v>
      </c>
    </row>
    <row r="447" spans="1:13" ht="18.5" x14ac:dyDescent="0.45">
      <c r="A447" s="119">
        <v>220204</v>
      </c>
      <c r="B447" s="120"/>
      <c r="C447" s="121"/>
      <c r="D447" s="121"/>
      <c r="E447" s="120"/>
      <c r="F447" s="157" t="s">
        <v>42</v>
      </c>
      <c r="G447" s="123">
        <f>SUM(G448:G451)</f>
        <v>18500000</v>
      </c>
      <c r="H447" s="123">
        <f>SUM(H448:H451)</f>
        <v>6831000</v>
      </c>
      <c r="I447" s="123"/>
      <c r="J447" s="123">
        <v>18500000</v>
      </c>
      <c r="K447" s="123">
        <v>18500000</v>
      </c>
      <c r="L447" s="123">
        <v>18500000</v>
      </c>
      <c r="M447" s="124">
        <f t="shared" si="111"/>
        <v>55500000</v>
      </c>
    </row>
    <row r="448" spans="1:13" ht="37" x14ac:dyDescent="0.45">
      <c r="A448" s="125">
        <v>22020401</v>
      </c>
      <c r="B448" s="126"/>
      <c r="C448" s="127"/>
      <c r="D448" s="127"/>
      <c r="E448" s="126"/>
      <c r="F448" s="158" t="s">
        <v>43</v>
      </c>
      <c r="G448" s="129">
        <v>4500000</v>
      </c>
      <c r="H448" s="129">
        <v>710000</v>
      </c>
      <c r="I448" s="129"/>
      <c r="J448" s="129">
        <v>4500000</v>
      </c>
      <c r="K448" s="129">
        <v>4500000</v>
      </c>
      <c r="L448" s="129">
        <v>4500000</v>
      </c>
      <c r="M448" s="124">
        <f t="shared" si="111"/>
        <v>13500000</v>
      </c>
    </row>
    <row r="449" spans="1:13" ht="18.5" x14ac:dyDescent="0.45">
      <c r="A449" s="125">
        <v>22020402</v>
      </c>
      <c r="B449" s="126"/>
      <c r="C449" s="127"/>
      <c r="D449" s="127"/>
      <c r="E449" s="126"/>
      <c r="F449" s="158" t="s">
        <v>44</v>
      </c>
      <c r="G449" s="129">
        <v>4500000</v>
      </c>
      <c r="H449" s="129">
        <v>4000000</v>
      </c>
      <c r="I449" s="129"/>
      <c r="J449" s="129">
        <v>4500000</v>
      </c>
      <c r="K449" s="129">
        <v>4500000</v>
      </c>
      <c r="L449" s="129">
        <v>4500000</v>
      </c>
      <c r="M449" s="124">
        <f t="shared" si="111"/>
        <v>13500000</v>
      </c>
    </row>
    <row r="450" spans="1:13" ht="37" x14ac:dyDescent="0.45">
      <c r="A450" s="125">
        <v>22020404</v>
      </c>
      <c r="B450" s="126"/>
      <c r="C450" s="127"/>
      <c r="D450" s="127"/>
      <c r="E450" s="126"/>
      <c r="F450" s="158" t="s">
        <v>46</v>
      </c>
      <c r="G450" s="129">
        <v>4500000</v>
      </c>
      <c r="H450" s="129">
        <v>371000</v>
      </c>
      <c r="I450" s="129"/>
      <c r="J450" s="129">
        <v>4500000</v>
      </c>
      <c r="K450" s="129">
        <v>4500000</v>
      </c>
      <c r="L450" s="129">
        <v>4500000</v>
      </c>
      <c r="M450" s="124">
        <f t="shared" si="111"/>
        <v>13500000</v>
      </c>
    </row>
    <row r="451" spans="1:13" ht="18.5" x14ac:dyDescent="0.45">
      <c r="A451" s="125">
        <v>22020405</v>
      </c>
      <c r="B451" s="126"/>
      <c r="C451" s="127"/>
      <c r="D451" s="127"/>
      <c r="E451" s="126"/>
      <c r="F451" s="158" t="s">
        <v>47</v>
      </c>
      <c r="G451" s="129">
        <v>5000000</v>
      </c>
      <c r="H451" s="129">
        <v>1750000</v>
      </c>
      <c r="I451" s="129"/>
      <c r="J451" s="129">
        <v>5000000</v>
      </c>
      <c r="K451" s="129">
        <v>5000000</v>
      </c>
      <c r="L451" s="129">
        <v>5000000</v>
      </c>
      <c r="M451" s="124">
        <f t="shared" si="111"/>
        <v>15000000</v>
      </c>
    </row>
    <row r="452" spans="1:13" ht="18.5" x14ac:dyDescent="0.45">
      <c r="A452" s="119">
        <v>220205</v>
      </c>
      <c r="B452" s="120"/>
      <c r="C452" s="121"/>
      <c r="D452" s="121"/>
      <c r="E452" s="120"/>
      <c r="F452" s="157" t="s">
        <v>49</v>
      </c>
      <c r="G452" s="123">
        <f>G453</f>
        <v>4000000</v>
      </c>
      <c r="H452" s="123">
        <f>H453</f>
        <v>3229200</v>
      </c>
      <c r="I452" s="123"/>
      <c r="J452" s="123">
        <v>4000000</v>
      </c>
      <c r="K452" s="123">
        <v>4000000</v>
      </c>
      <c r="L452" s="123">
        <v>4000000</v>
      </c>
      <c r="M452" s="124">
        <f t="shared" si="111"/>
        <v>12000000</v>
      </c>
    </row>
    <row r="453" spans="1:13" ht="18.5" x14ac:dyDescent="0.45">
      <c r="A453" s="125">
        <v>22020501</v>
      </c>
      <c r="B453" s="126"/>
      <c r="C453" s="127"/>
      <c r="D453" s="127"/>
      <c r="E453" s="126"/>
      <c r="F453" s="158" t="s">
        <v>50</v>
      </c>
      <c r="G453" s="129">
        <v>4000000</v>
      </c>
      <c r="H453" s="129">
        <v>3229200</v>
      </c>
      <c r="I453" s="129"/>
      <c r="J453" s="129">
        <v>4000000</v>
      </c>
      <c r="K453" s="129">
        <v>4000000</v>
      </c>
      <c r="L453" s="129">
        <v>4000000</v>
      </c>
      <c r="M453" s="124">
        <f t="shared" si="111"/>
        <v>12000000</v>
      </c>
    </row>
    <row r="454" spans="1:13" ht="18.5" x14ac:dyDescent="0.45">
      <c r="A454" s="119">
        <v>220206</v>
      </c>
      <c r="B454" s="120"/>
      <c r="C454" s="121"/>
      <c r="D454" s="121"/>
      <c r="E454" s="120"/>
      <c r="F454" s="157" t="s">
        <v>51</v>
      </c>
      <c r="G454" s="123">
        <f>SUM(G455:G455)</f>
        <v>1000000</v>
      </c>
      <c r="H454" s="123">
        <f>SUM(H455:H455)</f>
        <v>940000</v>
      </c>
      <c r="I454" s="123"/>
      <c r="J454" s="123">
        <v>1000000</v>
      </c>
      <c r="K454" s="123">
        <v>1000000</v>
      </c>
      <c r="L454" s="123">
        <v>1000000</v>
      </c>
      <c r="M454" s="124">
        <f t="shared" si="111"/>
        <v>3000000</v>
      </c>
    </row>
    <row r="455" spans="1:13" ht="18.5" x14ac:dyDescent="0.45">
      <c r="A455" s="125">
        <v>22020605</v>
      </c>
      <c r="B455" s="126"/>
      <c r="C455" s="127"/>
      <c r="D455" s="127"/>
      <c r="E455" s="126"/>
      <c r="F455" s="158" t="s">
        <v>53</v>
      </c>
      <c r="G455" s="129">
        <v>1000000</v>
      </c>
      <c r="H455" s="129">
        <v>940000</v>
      </c>
      <c r="I455" s="129"/>
      <c r="J455" s="129">
        <v>1000000</v>
      </c>
      <c r="K455" s="129">
        <v>1000000</v>
      </c>
      <c r="L455" s="129">
        <v>1000000</v>
      </c>
      <c r="M455" s="124">
        <f t="shared" si="111"/>
        <v>3000000</v>
      </c>
    </row>
    <row r="456" spans="1:13" ht="18.5" x14ac:dyDescent="0.45">
      <c r="A456" s="119">
        <v>220208</v>
      </c>
      <c r="B456" s="120"/>
      <c r="C456" s="121"/>
      <c r="D456" s="121"/>
      <c r="E456" s="120"/>
      <c r="F456" s="157" t="s">
        <v>54</v>
      </c>
      <c r="G456" s="123">
        <f>SUM(G457:G458)</f>
        <v>22000000</v>
      </c>
      <c r="H456" s="123">
        <f>SUM(H457:H458)</f>
        <v>15225000</v>
      </c>
      <c r="I456" s="123"/>
      <c r="J456" s="123">
        <v>22000000</v>
      </c>
      <c r="K456" s="123">
        <v>22000000</v>
      </c>
      <c r="L456" s="123">
        <v>22000000</v>
      </c>
      <c r="M456" s="124">
        <f t="shared" si="111"/>
        <v>66000000</v>
      </c>
    </row>
    <row r="457" spans="1:13" ht="18.5" x14ac:dyDescent="0.45">
      <c r="A457" s="125">
        <v>22020801</v>
      </c>
      <c r="B457" s="126"/>
      <c r="C457" s="127"/>
      <c r="D457" s="127"/>
      <c r="E457" s="126"/>
      <c r="F457" s="158" t="s">
        <v>55</v>
      </c>
      <c r="G457" s="129">
        <v>2000000</v>
      </c>
      <c r="H457" s="129">
        <v>225000</v>
      </c>
      <c r="I457" s="129"/>
      <c r="J457" s="129">
        <v>2000000</v>
      </c>
      <c r="K457" s="129">
        <v>2000000</v>
      </c>
      <c r="L457" s="129">
        <v>2000000</v>
      </c>
      <c r="M457" s="124">
        <f t="shared" si="111"/>
        <v>6000000</v>
      </c>
    </row>
    <row r="458" spans="1:13" ht="18.5" x14ac:dyDescent="0.45">
      <c r="A458" s="125">
        <v>22020803</v>
      </c>
      <c r="B458" s="126"/>
      <c r="C458" s="127"/>
      <c r="D458" s="127"/>
      <c r="E458" s="126"/>
      <c r="F458" s="158" t="s">
        <v>56</v>
      </c>
      <c r="G458" s="129">
        <v>20000000</v>
      </c>
      <c r="H458" s="129">
        <v>15000000</v>
      </c>
      <c r="I458" s="129"/>
      <c r="J458" s="129">
        <v>20000000</v>
      </c>
      <c r="K458" s="129">
        <v>20000000</v>
      </c>
      <c r="L458" s="129">
        <v>20000000</v>
      </c>
      <c r="M458" s="124">
        <f t="shared" si="111"/>
        <v>60000000</v>
      </c>
    </row>
    <row r="459" spans="1:13" ht="18.5" x14ac:dyDescent="0.45">
      <c r="A459" s="119">
        <v>220209</v>
      </c>
      <c r="B459" s="120"/>
      <c r="C459" s="121"/>
      <c r="D459" s="121"/>
      <c r="E459" s="120"/>
      <c r="F459" s="157" t="s">
        <v>271</v>
      </c>
      <c r="G459" s="123">
        <f>SUM(G460:G460)</f>
        <v>500000</v>
      </c>
      <c r="H459" s="123">
        <f>SUM(H460:H460)</f>
        <v>105515</v>
      </c>
      <c r="I459" s="123"/>
      <c r="J459" s="123">
        <v>500000</v>
      </c>
      <c r="K459" s="123">
        <v>500000</v>
      </c>
      <c r="L459" s="123">
        <v>500000</v>
      </c>
      <c r="M459" s="124">
        <f t="shared" si="111"/>
        <v>1500000</v>
      </c>
    </row>
    <row r="460" spans="1:13" ht="18.5" x14ac:dyDescent="0.45">
      <c r="A460" s="125">
        <v>22020901</v>
      </c>
      <c r="B460" s="126"/>
      <c r="C460" s="127"/>
      <c r="D460" s="127"/>
      <c r="E460" s="126"/>
      <c r="F460" s="158" t="s">
        <v>315</v>
      </c>
      <c r="G460" s="129">
        <v>500000</v>
      </c>
      <c r="H460" s="129">
        <v>105515</v>
      </c>
      <c r="I460" s="129"/>
      <c r="J460" s="129">
        <v>500000</v>
      </c>
      <c r="K460" s="129">
        <v>500000</v>
      </c>
      <c r="L460" s="129">
        <v>500000</v>
      </c>
      <c r="M460" s="124">
        <f t="shared" si="111"/>
        <v>1500000</v>
      </c>
    </row>
    <row r="461" spans="1:13" ht="18.5" x14ac:dyDescent="0.45">
      <c r="A461" s="119">
        <v>220210</v>
      </c>
      <c r="B461" s="120"/>
      <c r="C461" s="121"/>
      <c r="D461" s="121"/>
      <c r="E461" s="120"/>
      <c r="F461" s="157" t="s">
        <v>57</v>
      </c>
      <c r="G461" s="123">
        <f>SUM(G462:G467)</f>
        <v>59000000</v>
      </c>
      <c r="H461" s="123">
        <f>SUM(H462:H467)</f>
        <v>74360000</v>
      </c>
      <c r="I461" s="123"/>
      <c r="J461" s="123">
        <v>59000000</v>
      </c>
      <c r="K461" s="123">
        <v>59000000</v>
      </c>
      <c r="L461" s="123">
        <v>59000000</v>
      </c>
      <c r="M461" s="124">
        <f>J461+K461+L461</f>
        <v>177000000</v>
      </c>
    </row>
    <row r="462" spans="1:13" ht="18.5" x14ac:dyDescent="0.45">
      <c r="A462" s="125">
        <v>22021001</v>
      </c>
      <c r="B462" s="126"/>
      <c r="C462" s="127"/>
      <c r="D462" s="127"/>
      <c r="E462" s="126"/>
      <c r="F462" s="158" t="s">
        <v>58</v>
      </c>
      <c r="G462" s="129">
        <v>1500000</v>
      </c>
      <c r="H462" s="129">
        <v>270000</v>
      </c>
      <c r="I462" s="129"/>
      <c r="J462" s="129">
        <v>1500000</v>
      </c>
      <c r="K462" s="129">
        <v>1500000</v>
      </c>
      <c r="L462" s="129">
        <v>1500000</v>
      </c>
      <c r="M462" s="124">
        <f>J462+K462+L462</f>
        <v>4500000</v>
      </c>
    </row>
    <row r="463" spans="1:13" ht="18.5" x14ac:dyDescent="0.45">
      <c r="A463" s="125">
        <v>22021007</v>
      </c>
      <c r="B463" s="126"/>
      <c r="C463" s="127"/>
      <c r="D463" s="127"/>
      <c r="E463" s="126"/>
      <c r="F463" s="158" t="s">
        <v>63</v>
      </c>
      <c r="G463" s="129">
        <v>5000000</v>
      </c>
      <c r="H463" s="129">
        <v>100000</v>
      </c>
      <c r="I463" s="129"/>
      <c r="J463" s="129">
        <v>5000000</v>
      </c>
      <c r="K463" s="129">
        <v>5000000</v>
      </c>
      <c r="L463" s="129">
        <v>5000000</v>
      </c>
      <c r="M463" s="124">
        <f t="shared" si="111"/>
        <v>15000000</v>
      </c>
    </row>
    <row r="464" spans="1:13" ht="37" x14ac:dyDescent="0.45">
      <c r="A464" s="125">
        <v>22021008</v>
      </c>
      <c r="B464" s="126"/>
      <c r="C464" s="127"/>
      <c r="D464" s="127"/>
      <c r="E464" s="126"/>
      <c r="F464" s="158" t="s">
        <v>64</v>
      </c>
      <c r="G464" s="129">
        <v>500000</v>
      </c>
      <c r="H464" s="129"/>
      <c r="I464" s="129"/>
      <c r="J464" s="129">
        <v>500000</v>
      </c>
      <c r="K464" s="129">
        <v>500000</v>
      </c>
      <c r="L464" s="129">
        <v>500000</v>
      </c>
      <c r="M464" s="124">
        <f t="shared" si="111"/>
        <v>1500000</v>
      </c>
    </row>
    <row r="465" spans="1:13" ht="37" x14ac:dyDescent="0.45">
      <c r="A465" s="125">
        <v>22021014</v>
      </c>
      <c r="B465" s="126"/>
      <c r="C465" s="127"/>
      <c r="D465" s="127"/>
      <c r="E465" s="126"/>
      <c r="F465" s="158" t="s">
        <v>224</v>
      </c>
      <c r="G465" s="129">
        <v>50000000</v>
      </c>
      <c r="H465" s="129">
        <v>73960000</v>
      </c>
      <c r="I465" s="129"/>
      <c r="J465" s="129">
        <v>50000000</v>
      </c>
      <c r="K465" s="129">
        <v>50000000</v>
      </c>
      <c r="L465" s="129">
        <v>50000000</v>
      </c>
      <c r="M465" s="124">
        <f t="shared" si="111"/>
        <v>150000000</v>
      </c>
    </row>
    <row r="466" spans="1:13" ht="18.5" x14ac:dyDescent="0.45">
      <c r="A466" s="125">
        <v>22021024</v>
      </c>
      <c r="B466" s="126"/>
      <c r="C466" s="127"/>
      <c r="D466" s="127"/>
      <c r="E466" s="126"/>
      <c r="F466" s="158" t="s">
        <v>65</v>
      </c>
      <c r="G466" s="129">
        <v>1000000</v>
      </c>
      <c r="H466" s="129">
        <v>30000</v>
      </c>
      <c r="I466" s="129"/>
      <c r="J466" s="129">
        <v>1000000</v>
      </c>
      <c r="K466" s="129">
        <v>1000000</v>
      </c>
      <c r="L466" s="129">
        <v>1000000</v>
      </c>
      <c r="M466" s="124">
        <f t="shared" si="111"/>
        <v>3000000</v>
      </c>
    </row>
    <row r="467" spans="1:13" ht="18.5" x14ac:dyDescent="0.45">
      <c r="A467" s="125">
        <v>22021031</v>
      </c>
      <c r="B467" s="126"/>
      <c r="C467" s="127"/>
      <c r="D467" s="127"/>
      <c r="E467" s="126"/>
      <c r="F467" s="158" t="s">
        <v>317</v>
      </c>
      <c r="G467" s="129">
        <v>1000000</v>
      </c>
      <c r="H467" s="129"/>
      <c r="I467" s="129"/>
      <c r="J467" s="129">
        <v>1000000</v>
      </c>
      <c r="K467" s="129">
        <v>1000000</v>
      </c>
      <c r="L467" s="129">
        <v>1000000</v>
      </c>
      <c r="M467" s="124">
        <f t="shared" si="111"/>
        <v>3000000</v>
      </c>
    </row>
    <row r="468" spans="1:13" ht="18.5" x14ac:dyDescent="0.45">
      <c r="A468" s="119">
        <v>23</v>
      </c>
      <c r="B468" s="120"/>
      <c r="C468" s="121"/>
      <c r="D468" s="121"/>
      <c r="E468" s="120"/>
      <c r="F468" s="157" t="s">
        <v>69</v>
      </c>
      <c r="G468" s="123">
        <f>G469</f>
        <v>40000000</v>
      </c>
      <c r="H468" s="123">
        <f t="shared" ref="H468:L468" si="116">H469</f>
        <v>3245000</v>
      </c>
      <c r="I468" s="123"/>
      <c r="J468" s="123">
        <f t="shared" si="116"/>
        <v>40000000</v>
      </c>
      <c r="K468" s="123">
        <f t="shared" si="116"/>
        <v>40000000</v>
      </c>
      <c r="L468" s="123">
        <f t="shared" si="116"/>
        <v>40000000</v>
      </c>
      <c r="M468" s="124">
        <f t="shared" si="111"/>
        <v>120000000</v>
      </c>
    </row>
    <row r="469" spans="1:13" ht="18.5" x14ac:dyDescent="0.45">
      <c r="A469" s="119">
        <v>2301</v>
      </c>
      <c r="B469" s="120"/>
      <c r="C469" s="121"/>
      <c r="D469" s="121"/>
      <c r="E469" s="120"/>
      <c r="F469" s="157" t="s">
        <v>70</v>
      </c>
      <c r="G469" s="123">
        <f t="shared" ref="G469:L469" si="117">G470</f>
        <v>40000000</v>
      </c>
      <c r="H469" s="123">
        <f t="shared" si="117"/>
        <v>3245000</v>
      </c>
      <c r="I469" s="123"/>
      <c r="J469" s="123">
        <f t="shared" si="117"/>
        <v>40000000</v>
      </c>
      <c r="K469" s="123">
        <f t="shared" si="117"/>
        <v>40000000</v>
      </c>
      <c r="L469" s="123">
        <f t="shared" si="117"/>
        <v>40000000</v>
      </c>
      <c r="M469" s="124">
        <f t="shared" si="111"/>
        <v>120000000</v>
      </c>
    </row>
    <row r="470" spans="1:13" ht="18.5" x14ac:dyDescent="0.45">
      <c r="A470" s="119">
        <v>230101</v>
      </c>
      <c r="B470" s="120"/>
      <c r="C470" s="121"/>
      <c r="D470" s="121"/>
      <c r="E470" s="120"/>
      <c r="F470" s="157" t="s">
        <v>71</v>
      </c>
      <c r="G470" s="123">
        <f>SUM(G471:G474)</f>
        <v>40000000</v>
      </c>
      <c r="H470" s="123">
        <f>SUM(H471:H474)</f>
        <v>3245000</v>
      </c>
      <c r="I470" s="123"/>
      <c r="J470" s="123">
        <f>SUM(J471:J474)</f>
        <v>40000000</v>
      </c>
      <c r="K470" s="123">
        <f>SUM(K471:K474)</f>
        <v>40000000</v>
      </c>
      <c r="L470" s="123">
        <f>SUM(L471:L474)</f>
        <v>40000000</v>
      </c>
      <c r="M470" s="124">
        <f t="shared" si="111"/>
        <v>120000000</v>
      </c>
    </row>
    <row r="471" spans="1:13" ht="37" x14ac:dyDescent="0.45">
      <c r="A471" s="125">
        <v>23010112</v>
      </c>
      <c r="B471" s="126"/>
      <c r="C471" s="127"/>
      <c r="D471" s="127"/>
      <c r="E471" s="126"/>
      <c r="F471" s="158" t="s">
        <v>232</v>
      </c>
      <c r="G471" s="129">
        <v>20000000</v>
      </c>
      <c r="H471" s="129">
        <v>3245000</v>
      </c>
      <c r="I471" s="129"/>
      <c r="J471" s="129">
        <v>20000000</v>
      </c>
      <c r="K471" s="129">
        <v>20000000</v>
      </c>
      <c r="L471" s="129">
        <v>20000000</v>
      </c>
      <c r="M471" s="124">
        <f t="shared" si="111"/>
        <v>60000000</v>
      </c>
    </row>
    <row r="472" spans="1:13" ht="18.5" x14ac:dyDescent="0.45">
      <c r="A472" s="125">
        <v>23010113</v>
      </c>
      <c r="B472" s="126"/>
      <c r="C472" s="127"/>
      <c r="D472" s="127"/>
      <c r="E472" s="126"/>
      <c r="F472" s="158" t="s">
        <v>233</v>
      </c>
      <c r="G472" s="129">
        <v>10000000</v>
      </c>
      <c r="H472" s="129"/>
      <c r="I472" s="129"/>
      <c r="J472" s="129">
        <v>10000000</v>
      </c>
      <c r="K472" s="129">
        <v>10000000</v>
      </c>
      <c r="L472" s="129">
        <v>10000000</v>
      </c>
      <c r="M472" s="124">
        <f t="shared" si="111"/>
        <v>30000000</v>
      </c>
    </row>
    <row r="473" spans="1:13" ht="18.5" x14ac:dyDescent="0.45">
      <c r="A473" s="125">
        <v>23010114</v>
      </c>
      <c r="B473" s="126"/>
      <c r="C473" s="127"/>
      <c r="D473" s="127"/>
      <c r="E473" s="126"/>
      <c r="F473" s="158" t="s">
        <v>234</v>
      </c>
      <c r="G473" s="129">
        <v>5000000</v>
      </c>
      <c r="H473" s="129"/>
      <c r="I473" s="129"/>
      <c r="J473" s="129">
        <v>5000000</v>
      </c>
      <c r="K473" s="129">
        <v>5000000</v>
      </c>
      <c r="L473" s="129">
        <v>5000000</v>
      </c>
      <c r="M473" s="124">
        <f t="shared" si="111"/>
        <v>15000000</v>
      </c>
    </row>
    <row r="474" spans="1:13" ht="37" x14ac:dyDescent="0.45">
      <c r="A474" s="125">
        <v>23010115</v>
      </c>
      <c r="B474" s="126"/>
      <c r="C474" s="127"/>
      <c r="D474" s="127"/>
      <c r="E474" s="126"/>
      <c r="F474" s="158" t="s">
        <v>235</v>
      </c>
      <c r="G474" s="129">
        <v>5000000</v>
      </c>
      <c r="H474" s="129"/>
      <c r="I474" s="129"/>
      <c r="J474" s="129">
        <v>5000000</v>
      </c>
      <c r="K474" s="129">
        <v>5000000</v>
      </c>
      <c r="L474" s="129">
        <v>5000000</v>
      </c>
      <c r="M474" s="124">
        <f t="shared" si="111"/>
        <v>15000000</v>
      </c>
    </row>
    <row r="475" spans="1:13" ht="18.5" x14ac:dyDescent="0.45">
      <c r="A475" s="173"/>
      <c r="B475" s="173"/>
      <c r="C475" s="173"/>
      <c r="D475" s="173"/>
      <c r="E475" s="173"/>
      <c r="F475" s="204" t="s">
        <v>85</v>
      </c>
      <c r="G475" s="205"/>
      <c r="H475" s="205"/>
      <c r="I475" s="205"/>
      <c r="J475" s="205"/>
      <c r="K475" s="205"/>
      <c r="L475" s="205"/>
      <c r="M475" s="205"/>
    </row>
    <row r="476" spans="1:13" ht="18.5" x14ac:dyDescent="0.45">
      <c r="A476" s="173"/>
      <c r="B476" s="173"/>
      <c r="C476" s="173"/>
      <c r="D476" s="173"/>
      <c r="E476" s="173"/>
      <c r="F476" s="206" t="s">
        <v>86</v>
      </c>
      <c r="G476" s="207">
        <f>G429</f>
        <v>69531211</v>
      </c>
      <c r="H476" s="207">
        <f>H429</f>
        <v>75980530.590000004</v>
      </c>
      <c r="I476" s="207"/>
      <c r="J476" s="207">
        <f>J429</f>
        <v>89013453.749999896</v>
      </c>
      <c r="K476" s="207">
        <f>K429</f>
        <v>89013453.749999896</v>
      </c>
      <c r="L476" s="207">
        <f>L429</f>
        <v>89013453.749999896</v>
      </c>
      <c r="M476" s="208">
        <f>SUM(J476:L476)</f>
        <v>267040361.2499997</v>
      </c>
    </row>
    <row r="477" spans="1:13" ht="18.5" x14ac:dyDescent="0.45">
      <c r="A477" s="173"/>
      <c r="B477" s="173"/>
      <c r="C477" s="173"/>
      <c r="D477" s="173"/>
      <c r="E477" s="173"/>
      <c r="F477" s="206" t="s">
        <v>87</v>
      </c>
      <c r="G477" s="207">
        <f>G436</f>
        <v>150000000</v>
      </c>
      <c r="H477" s="207">
        <f>H436</f>
        <v>136907315</v>
      </c>
      <c r="I477" s="207"/>
      <c r="J477" s="207">
        <f>J436</f>
        <v>150000000</v>
      </c>
      <c r="K477" s="207">
        <f>K436</f>
        <v>150000000</v>
      </c>
      <c r="L477" s="207">
        <f>L436</f>
        <v>150000000</v>
      </c>
      <c r="M477" s="208">
        <f t="shared" ref="M477:M479" si="118">SUM(J477:L477)</f>
        <v>450000000</v>
      </c>
    </row>
    <row r="478" spans="1:13" ht="18.5" x14ac:dyDescent="0.45">
      <c r="A478" s="173"/>
      <c r="B478" s="173"/>
      <c r="C478" s="173"/>
      <c r="D478" s="173"/>
      <c r="E478" s="173"/>
      <c r="F478" s="206" t="s">
        <v>69</v>
      </c>
      <c r="G478" s="207">
        <f>G468</f>
        <v>40000000</v>
      </c>
      <c r="H478" s="207">
        <f>H468</f>
        <v>3245000</v>
      </c>
      <c r="I478" s="207"/>
      <c r="J478" s="207">
        <f>J468</f>
        <v>40000000</v>
      </c>
      <c r="K478" s="207">
        <f>K468</f>
        <v>40000000</v>
      </c>
      <c r="L478" s="207">
        <f>L468</f>
        <v>40000000</v>
      </c>
      <c r="M478" s="208">
        <f t="shared" si="118"/>
        <v>120000000</v>
      </c>
    </row>
    <row r="479" spans="1:13" ht="18.5" x14ac:dyDescent="0.45">
      <c r="A479" s="173"/>
      <c r="B479" s="173"/>
      <c r="C479" s="173"/>
      <c r="D479" s="173"/>
      <c r="E479" s="173"/>
      <c r="F479" s="206" t="s">
        <v>88</v>
      </c>
      <c r="G479" s="208">
        <f>SUM(G476:G478)</f>
        <v>259531211</v>
      </c>
      <c r="H479" s="208">
        <f t="shared" ref="H479:L479" si="119">SUM(H476:H478)</f>
        <v>216132845.59</v>
      </c>
      <c r="I479" s="208"/>
      <c r="J479" s="208">
        <f t="shared" si="119"/>
        <v>279013453.74999988</v>
      </c>
      <c r="K479" s="208">
        <f t="shared" si="119"/>
        <v>279013453.74999988</v>
      </c>
      <c r="L479" s="208">
        <f t="shared" si="119"/>
        <v>279013453.74999988</v>
      </c>
      <c r="M479" s="208">
        <f t="shared" si="118"/>
        <v>837040361.24999964</v>
      </c>
    </row>
    <row r="482" spans="1:13" ht="18.5" x14ac:dyDescent="0.45">
      <c r="A482" s="948" t="s">
        <v>0</v>
      </c>
      <c r="B482" s="948"/>
      <c r="C482" s="948"/>
      <c r="D482" s="948"/>
      <c r="E482" s="948"/>
      <c r="F482" s="948"/>
      <c r="G482" s="948"/>
      <c r="H482" s="948"/>
      <c r="I482" s="948"/>
      <c r="J482" s="948"/>
      <c r="K482" s="948"/>
      <c r="L482" s="948"/>
      <c r="M482" s="948"/>
    </row>
    <row r="483" spans="1:13" ht="18.5" x14ac:dyDescent="0.45">
      <c r="A483" s="930" t="s">
        <v>325</v>
      </c>
      <c r="B483" s="930"/>
      <c r="C483" s="930"/>
      <c r="D483" s="930"/>
      <c r="E483" s="930"/>
      <c r="F483" s="930"/>
      <c r="G483" s="930"/>
      <c r="H483" s="930"/>
      <c r="I483" s="930"/>
      <c r="J483" s="930"/>
      <c r="K483" s="930"/>
      <c r="L483" s="930"/>
      <c r="M483" s="930"/>
    </row>
    <row r="484" spans="1:13" ht="74" x14ac:dyDescent="0.45">
      <c r="A484" s="116" t="s">
        <v>1</v>
      </c>
      <c r="B484" s="116" t="s">
        <v>2</v>
      </c>
      <c r="C484" s="116" t="s">
        <v>3</v>
      </c>
      <c r="D484" s="116" t="s">
        <v>4</v>
      </c>
      <c r="E484" s="116" t="s">
        <v>5</v>
      </c>
      <c r="F484" s="153" t="s">
        <v>6</v>
      </c>
      <c r="G484" s="116" t="s">
        <v>7</v>
      </c>
      <c r="H484" s="116" t="s">
        <v>8</v>
      </c>
      <c r="I484" s="116"/>
      <c r="J484" s="116" t="s">
        <v>9</v>
      </c>
      <c r="K484" s="116" t="s">
        <v>10</v>
      </c>
      <c r="L484" s="116" t="s">
        <v>11</v>
      </c>
      <c r="M484" s="116" t="s">
        <v>12</v>
      </c>
    </row>
    <row r="485" spans="1:13" ht="18.5" x14ac:dyDescent="0.45">
      <c r="A485" s="119">
        <v>2</v>
      </c>
      <c r="B485" s="120"/>
      <c r="C485" s="121"/>
      <c r="D485" s="121"/>
      <c r="E485" s="120"/>
      <c r="F485" s="157" t="s">
        <v>18</v>
      </c>
      <c r="G485" s="123">
        <f>G486+G494+G537</f>
        <v>1499334550.8399999</v>
      </c>
      <c r="H485" s="123">
        <f>H486+H494+H537</f>
        <v>1357484550.8399999</v>
      </c>
      <c r="I485" s="123"/>
      <c r="J485" s="123">
        <f>J486+J494+J537</f>
        <v>2785939936.46</v>
      </c>
      <c r="K485" s="123">
        <f>K486+K494+K537</f>
        <v>2785939936.46</v>
      </c>
      <c r="L485" s="123">
        <f>L486+L494+L537</f>
        <v>2785939936.46</v>
      </c>
      <c r="M485" s="124">
        <f>J485+K485+L485</f>
        <v>8357819809.3800001</v>
      </c>
    </row>
    <row r="486" spans="1:13" ht="18.5" x14ac:dyDescent="0.45">
      <c r="A486" s="119">
        <v>21</v>
      </c>
      <c r="B486" s="120"/>
      <c r="C486" s="121"/>
      <c r="D486" s="121"/>
      <c r="E486" s="120"/>
      <c r="F486" s="157" t="s">
        <v>19</v>
      </c>
      <c r="G486" s="123">
        <v>429334550.83999997</v>
      </c>
      <c r="H486" s="123">
        <v>429334550.83999997</v>
      </c>
      <c r="I486" s="123"/>
      <c r="J486" s="123">
        <v>665939936.46000004</v>
      </c>
      <c r="K486" s="123">
        <v>665939936.46000004</v>
      </c>
      <c r="L486" s="123">
        <v>665939936.46000004</v>
      </c>
      <c r="M486" s="124">
        <f t="shared" ref="M486:M536" si="120">J486+K486+L486</f>
        <v>1997819809.3800001</v>
      </c>
    </row>
    <row r="487" spans="1:13" ht="18.5" x14ac:dyDescent="0.45">
      <c r="A487" s="119">
        <v>2101</v>
      </c>
      <c r="B487" s="120"/>
      <c r="C487" s="121"/>
      <c r="D487" s="121"/>
      <c r="E487" s="120"/>
      <c r="F487" s="157" t="s">
        <v>20</v>
      </c>
      <c r="G487" s="123">
        <v>413575313.83999997</v>
      </c>
      <c r="H487" s="123">
        <f t="shared" ref="H487" si="121">H488</f>
        <v>408948912.81999999</v>
      </c>
      <c r="I487" s="123"/>
      <c r="J487" s="123">
        <v>646435237.13999999</v>
      </c>
      <c r="K487" s="123">
        <v>646435237.13999999</v>
      </c>
      <c r="L487" s="123">
        <v>646435237.13999999</v>
      </c>
      <c r="M487" s="124">
        <f t="shared" si="120"/>
        <v>1939305711.4200001</v>
      </c>
    </row>
    <row r="488" spans="1:13" ht="18.5" x14ac:dyDescent="0.45">
      <c r="A488" s="119">
        <v>210101</v>
      </c>
      <c r="B488" s="120"/>
      <c r="C488" s="121"/>
      <c r="D488" s="121"/>
      <c r="E488" s="120"/>
      <c r="F488" s="157" t="s">
        <v>21</v>
      </c>
      <c r="G488" s="123">
        <v>413575313.83999997</v>
      </c>
      <c r="H488" s="123">
        <f>H489</f>
        <v>408948912.81999999</v>
      </c>
      <c r="I488" s="123"/>
      <c r="J488" s="123">
        <v>646435237.13999999</v>
      </c>
      <c r="K488" s="123">
        <v>646435237.13999999</v>
      </c>
      <c r="L488" s="123">
        <v>646435237.13999999</v>
      </c>
      <c r="M488" s="124">
        <f t="shared" si="120"/>
        <v>1939305711.4200001</v>
      </c>
    </row>
    <row r="489" spans="1:13" ht="18.5" x14ac:dyDescent="0.45">
      <c r="A489" s="125">
        <v>21010101</v>
      </c>
      <c r="B489" s="126"/>
      <c r="C489" s="127"/>
      <c r="D489" s="127"/>
      <c r="E489" s="126"/>
      <c r="F489" s="158" t="s">
        <v>20</v>
      </c>
      <c r="G489" s="123">
        <v>413575313.83999997</v>
      </c>
      <c r="H489" s="129">
        <v>408948912.81999999</v>
      </c>
      <c r="I489" s="129"/>
      <c r="J489" s="129">
        <v>646435237.13999999</v>
      </c>
      <c r="K489" s="129">
        <v>646435237.13999999</v>
      </c>
      <c r="L489" s="129">
        <v>646435237.13999999</v>
      </c>
      <c r="M489" s="124">
        <f t="shared" si="120"/>
        <v>1939305711.4200001</v>
      </c>
    </row>
    <row r="490" spans="1:13" ht="37" x14ac:dyDescent="0.45">
      <c r="A490" s="119">
        <v>2102</v>
      </c>
      <c r="B490" s="120"/>
      <c r="C490" s="121"/>
      <c r="D490" s="121"/>
      <c r="E490" s="120"/>
      <c r="F490" s="157" t="s">
        <v>22</v>
      </c>
      <c r="G490" s="123">
        <f>G491</f>
        <v>15759237</v>
      </c>
      <c r="H490" s="123">
        <f t="shared" ref="H490:M490" si="122">H491</f>
        <v>15759237</v>
      </c>
      <c r="I490" s="123">
        <f t="shared" si="122"/>
        <v>0</v>
      </c>
      <c r="J490" s="123">
        <v>19504699.32</v>
      </c>
      <c r="K490" s="123">
        <v>19504699.32</v>
      </c>
      <c r="L490" s="123">
        <v>19504699.32</v>
      </c>
      <c r="M490" s="123">
        <f t="shared" si="122"/>
        <v>58514097.960000001</v>
      </c>
    </row>
    <row r="491" spans="1:13" ht="18.5" x14ac:dyDescent="0.45">
      <c r="A491" s="119">
        <v>210201</v>
      </c>
      <c r="B491" s="120"/>
      <c r="C491" s="121"/>
      <c r="D491" s="121"/>
      <c r="E491" s="120"/>
      <c r="F491" s="157" t="s">
        <v>23</v>
      </c>
      <c r="G491" s="123">
        <f>G492+G493</f>
        <v>15759237</v>
      </c>
      <c r="H491" s="123">
        <f t="shared" ref="H491:M491" si="123">H492+H493</f>
        <v>15759237</v>
      </c>
      <c r="I491" s="123">
        <f t="shared" si="123"/>
        <v>0</v>
      </c>
      <c r="J491" s="123">
        <v>19504699.32</v>
      </c>
      <c r="K491" s="123">
        <v>19504699.32</v>
      </c>
      <c r="L491" s="123">
        <v>19504699.32</v>
      </c>
      <c r="M491" s="123">
        <f t="shared" si="123"/>
        <v>58514097.960000001</v>
      </c>
    </row>
    <row r="492" spans="1:13" ht="18.5" x14ac:dyDescent="0.45">
      <c r="A492" s="125">
        <v>21020101</v>
      </c>
      <c r="B492" s="126"/>
      <c r="C492" s="127"/>
      <c r="D492" s="127"/>
      <c r="E492" s="126"/>
      <c r="F492" s="158" t="s">
        <v>24</v>
      </c>
      <c r="G492" s="129">
        <v>7914876</v>
      </c>
      <c r="H492" s="129">
        <v>7914876</v>
      </c>
      <c r="I492" s="129"/>
      <c r="J492" s="129">
        <v>10640338.32</v>
      </c>
      <c r="K492" s="129">
        <v>10640338.32</v>
      </c>
      <c r="L492" s="129">
        <v>10640338.32</v>
      </c>
      <c r="M492" s="124">
        <f t="shared" si="120"/>
        <v>31921014.960000001</v>
      </c>
    </row>
    <row r="493" spans="1:13" ht="18.5" x14ac:dyDescent="0.45">
      <c r="A493" s="125">
        <v>21020102</v>
      </c>
      <c r="B493" s="126"/>
      <c r="C493" s="127"/>
      <c r="D493" s="127"/>
      <c r="E493" s="126"/>
      <c r="F493" s="158" t="s">
        <v>25</v>
      </c>
      <c r="G493" s="129">
        <v>7844361</v>
      </c>
      <c r="H493" s="129">
        <v>7844361</v>
      </c>
      <c r="I493" s="129"/>
      <c r="J493" s="129">
        <v>8864361</v>
      </c>
      <c r="K493" s="129">
        <v>8864361</v>
      </c>
      <c r="L493" s="129">
        <v>8864361</v>
      </c>
      <c r="M493" s="124">
        <f t="shared" si="120"/>
        <v>26593083</v>
      </c>
    </row>
    <row r="494" spans="1:13" ht="18.5" x14ac:dyDescent="0.45">
      <c r="A494" s="119">
        <v>22</v>
      </c>
      <c r="B494" s="120"/>
      <c r="C494" s="121"/>
      <c r="D494" s="121"/>
      <c r="E494" s="120"/>
      <c r="F494" s="157" t="s">
        <v>26</v>
      </c>
      <c r="G494" s="123">
        <f>G495</f>
        <v>1020000000</v>
      </c>
      <c r="H494" s="123">
        <f t="shared" ref="H494:M494" si="124">H495</f>
        <v>928150000</v>
      </c>
      <c r="I494" s="123">
        <f t="shared" si="124"/>
        <v>0</v>
      </c>
      <c r="J494" s="123">
        <f t="shared" si="124"/>
        <v>2020000000</v>
      </c>
      <c r="K494" s="123">
        <f t="shared" si="124"/>
        <v>2020000000</v>
      </c>
      <c r="L494" s="123">
        <f t="shared" si="124"/>
        <v>2020000000</v>
      </c>
      <c r="M494" s="123">
        <f t="shared" si="124"/>
        <v>6060000000</v>
      </c>
    </row>
    <row r="495" spans="1:13" ht="18.5" x14ac:dyDescent="0.45">
      <c r="A495" s="119">
        <v>2202</v>
      </c>
      <c r="B495" s="120"/>
      <c r="C495" s="121"/>
      <c r="D495" s="121"/>
      <c r="E495" s="120"/>
      <c r="F495" s="157" t="s">
        <v>27</v>
      </c>
      <c r="G495" s="123">
        <f>G496+G499+G506+G512+G519+G522+G525+G527+G529</f>
        <v>1020000000</v>
      </c>
      <c r="H495" s="123">
        <f t="shared" ref="H495:M495" si="125">H496+H499+H506+H512+H519+H522+H525+H527+H529</f>
        <v>928150000</v>
      </c>
      <c r="I495" s="123">
        <f t="shared" si="125"/>
        <v>0</v>
      </c>
      <c r="J495" s="123">
        <f t="shared" si="125"/>
        <v>2020000000</v>
      </c>
      <c r="K495" s="123">
        <f t="shared" si="125"/>
        <v>2020000000</v>
      </c>
      <c r="L495" s="123">
        <f t="shared" si="125"/>
        <v>2020000000</v>
      </c>
      <c r="M495" s="123">
        <f t="shared" si="125"/>
        <v>6060000000</v>
      </c>
    </row>
    <row r="496" spans="1:13" ht="18.5" x14ac:dyDescent="0.45">
      <c r="A496" s="119">
        <v>220201</v>
      </c>
      <c r="B496" s="120"/>
      <c r="C496" s="121"/>
      <c r="D496" s="121"/>
      <c r="E496" s="120"/>
      <c r="F496" s="157" t="s">
        <v>28</v>
      </c>
      <c r="G496" s="123">
        <f>SUM(G497:G498)</f>
        <v>290000000</v>
      </c>
      <c r="H496" s="123">
        <f>SUM(H497:H498)</f>
        <v>275500000</v>
      </c>
      <c r="I496" s="123"/>
      <c r="J496" s="123">
        <f>SUM(J497:J498)</f>
        <v>480000000</v>
      </c>
      <c r="K496" s="123">
        <f>SUM(K497:K498)</f>
        <v>480000000</v>
      </c>
      <c r="L496" s="123">
        <f>SUM(L497:L498)</f>
        <v>480000000</v>
      </c>
      <c r="M496" s="124">
        <f t="shared" si="120"/>
        <v>1440000000</v>
      </c>
    </row>
    <row r="497" spans="1:13" ht="18.5" x14ac:dyDescent="0.45">
      <c r="A497" s="125">
        <v>22020101</v>
      </c>
      <c r="B497" s="126"/>
      <c r="C497" s="127"/>
      <c r="D497" s="127"/>
      <c r="E497" s="126"/>
      <c r="F497" s="158" t="s">
        <v>29</v>
      </c>
      <c r="G497" s="129">
        <v>250000000</v>
      </c>
      <c r="H497" s="129">
        <v>237500000</v>
      </c>
      <c r="I497" s="129"/>
      <c r="J497" s="129">
        <v>400000000</v>
      </c>
      <c r="K497" s="129">
        <v>400000000</v>
      </c>
      <c r="L497" s="129">
        <v>400000000</v>
      </c>
      <c r="M497" s="124">
        <f t="shared" si="120"/>
        <v>1200000000</v>
      </c>
    </row>
    <row r="498" spans="1:13" ht="18.5" x14ac:dyDescent="0.45">
      <c r="A498" s="125">
        <v>22020102</v>
      </c>
      <c r="B498" s="126"/>
      <c r="C498" s="127"/>
      <c r="D498" s="127"/>
      <c r="E498" s="126"/>
      <c r="F498" s="158" t="s">
        <v>30</v>
      </c>
      <c r="G498" s="129">
        <v>40000000</v>
      </c>
      <c r="H498" s="129">
        <v>38000000</v>
      </c>
      <c r="I498" s="129"/>
      <c r="J498" s="129">
        <v>80000000</v>
      </c>
      <c r="K498" s="129">
        <v>80000000</v>
      </c>
      <c r="L498" s="129">
        <v>80000000</v>
      </c>
      <c r="M498" s="124">
        <f t="shared" si="120"/>
        <v>240000000</v>
      </c>
    </row>
    <row r="499" spans="1:13" ht="18.5" x14ac:dyDescent="0.45">
      <c r="A499" s="119">
        <v>220202</v>
      </c>
      <c r="B499" s="120"/>
      <c r="C499" s="121"/>
      <c r="D499" s="121"/>
      <c r="E499" s="120"/>
      <c r="F499" s="157" t="s">
        <v>31</v>
      </c>
      <c r="G499" s="123">
        <f>SUM(G500:G505)</f>
        <v>226500000</v>
      </c>
      <c r="H499" s="123">
        <f>SUM(H500:H505)</f>
        <v>212325000</v>
      </c>
      <c r="I499" s="123"/>
      <c r="J499" s="123">
        <f>SUM(J500:J505)</f>
        <v>350000000</v>
      </c>
      <c r="K499" s="123">
        <f>SUM(K500:K505)</f>
        <v>350000000</v>
      </c>
      <c r="L499" s="123">
        <f>SUM(L500:L505)</f>
        <v>350000000</v>
      </c>
      <c r="M499" s="124">
        <f t="shared" si="120"/>
        <v>1050000000</v>
      </c>
    </row>
    <row r="500" spans="1:13" ht="18.5" x14ac:dyDescent="0.45">
      <c r="A500" s="125">
        <v>22020201</v>
      </c>
      <c r="B500" s="126"/>
      <c r="C500" s="127"/>
      <c r="D500" s="127"/>
      <c r="E500" s="126"/>
      <c r="F500" s="158" t="s">
        <v>32</v>
      </c>
      <c r="G500" s="129">
        <v>10000000</v>
      </c>
      <c r="H500" s="129">
        <v>9500000</v>
      </c>
      <c r="I500" s="129"/>
      <c r="J500" s="129">
        <v>30000000</v>
      </c>
      <c r="K500" s="129">
        <v>30000000</v>
      </c>
      <c r="L500" s="129">
        <v>30000000</v>
      </c>
      <c r="M500" s="124">
        <f t="shared" si="120"/>
        <v>90000000</v>
      </c>
    </row>
    <row r="501" spans="1:13" ht="18.5" x14ac:dyDescent="0.45">
      <c r="A501" s="125">
        <v>22020203</v>
      </c>
      <c r="B501" s="126"/>
      <c r="C501" s="127"/>
      <c r="D501" s="127"/>
      <c r="E501" s="126"/>
      <c r="F501" s="158" t="s">
        <v>34</v>
      </c>
      <c r="G501" s="129">
        <v>25000000</v>
      </c>
      <c r="H501" s="129">
        <v>23750000</v>
      </c>
      <c r="I501" s="129"/>
      <c r="J501" s="129">
        <v>40000000</v>
      </c>
      <c r="K501" s="129">
        <v>40000000</v>
      </c>
      <c r="L501" s="129">
        <v>40000000</v>
      </c>
      <c r="M501" s="124">
        <f t="shared" si="120"/>
        <v>120000000</v>
      </c>
    </row>
    <row r="502" spans="1:13" ht="37" x14ac:dyDescent="0.45">
      <c r="A502" s="125">
        <v>22020204</v>
      </c>
      <c r="B502" s="126"/>
      <c r="C502" s="127"/>
      <c r="D502" s="127"/>
      <c r="E502" s="126"/>
      <c r="F502" s="158" t="s">
        <v>316</v>
      </c>
      <c r="G502" s="129">
        <v>3000000</v>
      </c>
      <c r="H502" s="129"/>
      <c r="I502" s="129"/>
      <c r="J502" s="129">
        <v>10000000</v>
      </c>
      <c r="K502" s="129">
        <v>10000000</v>
      </c>
      <c r="L502" s="129">
        <v>10000000</v>
      </c>
      <c r="M502" s="124">
        <f t="shared" si="120"/>
        <v>30000000</v>
      </c>
    </row>
    <row r="503" spans="1:13" ht="18.5" x14ac:dyDescent="0.45">
      <c r="A503" s="125">
        <v>22020206</v>
      </c>
      <c r="B503" s="126"/>
      <c r="C503" s="127"/>
      <c r="D503" s="127"/>
      <c r="E503" s="126"/>
      <c r="F503" s="158" t="s">
        <v>36</v>
      </c>
      <c r="G503" s="129">
        <v>1500000</v>
      </c>
      <c r="H503" s="129">
        <v>1425000</v>
      </c>
      <c r="I503" s="129"/>
      <c r="J503" s="129">
        <v>5000000</v>
      </c>
      <c r="K503" s="129">
        <v>5000000</v>
      </c>
      <c r="L503" s="129">
        <v>5000000</v>
      </c>
      <c r="M503" s="124">
        <f t="shared" si="120"/>
        <v>15000000</v>
      </c>
    </row>
    <row r="504" spans="1:13" ht="18.5" x14ac:dyDescent="0.45">
      <c r="A504" s="125">
        <v>22020208</v>
      </c>
      <c r="B504" s="126"/>
      <c r="C504" s="127"/>
      <c r="D504" s="127"/>
      <c r="E504" s="126"/>
      <c r="F504" s="158" t="s">
        <v>322</v>
      </c>
      <c r="G504" s="129">
        <v>180000000</v>
      </c>
      <c r="H504" s="129">
        <v>171000000</v>
      </c>
      <c r="I504" s="129"/>
      <c r="J504" s="129">
        <v>250000000</v>
      </c>
      <c r="K504" s="129">
        <v>250000000</v>
      </c>
      <c r="L504" s="129">
        <v>250000000</v>
      </c>
      <c r="M504" s="124">
        <f t="shared" si="120"/>
        <v>750000000</v>
      </c>
    </row>
    <row r="505" spans="1:13" ht="37" x14ac:dyDescent="0.45">
      <c r="A505" s="125">
        <v>22020209</v>
      </c>
      <c r="B505" s="126"/>
      <c r="C505" s="127"/>
      <c r="D505" s="127"/>
      <c r="E505" s="126"/>
      <c r="F505" s="158" t="s">
        <v>323</v>
      </c>
      <c r="G505" s="129">
        <v>7000000</v>
      </c>
      <c r="H505" s="129">
        <v>6650000</v>
      </c>
      <c r="I505" s="129"/>
      <c r="J505" s="129">
        <v>15000000</v>
      </c>
      <c r="K505" s="129">
        <v>15000000</v>
      </c>
      <c r="L505" s="129">
        <v>15000000</v>
      </c>
      <c r="M505" s="124">
        <f t="shared" si="120"/>
        <v>45000000</v>
      </c>
    </row>
    <row r="506" spans="1:13" ht="18.5" x14ac:dyDescent="0.45">
      <c r="A506" s="119">
        <v>220203</v>
      </c>
      <c r="B506" s="120"/>
      <c r="C506" s="121"/>
      <c r="D506" s="121"/>
      <c r="E506" s="120"/>
      <c r="F506" s="157" t="s">
        <v>37</v>
      </c>
      <c r="G506" s="123">
        <f>SUM(G507:G511)</f>
        <v>125500000</v>
      </c>
      <c r="H506" s="123">
        <f>SUM(H507:H511)</f>
        <v>119225000</v>
      </c>
      <c r="I506" s="123"/>
      <c r="J506" s="123">
        <f>SUM(J507:J511)</f>
        <v>270000000</v>
      </c>
      <c r="K506" s="123">
        <f>SUM(K507:K511)</f>
        <v>270000000</v>
      </c>
      <c r="L506" s="123">
        <f>SUM(L507:L511)</f>
        <v>270000000</v>
      </c>
      <c r="M506" s="124">
        <f t="shared" si="120"/>
        <v>810000000</v>
      </c>
    </row>
    <row r="507" spans="1:13" ht="37" x14ac:dyDescent="0.45">
      <c r="A507" s="125">
        <v>22020301</v>
      </c>
      <c r="B507" s="126"/>
      <c r="C507" s="127"/>
      <c r="D507" s="127"/>
      <c r="E507" s="126"/>
      <c r="F507" s="158" t="s">
        <v>38</v>
      </c>
      <c r="G507" s="129">
        <v>85000000</v>
      </c>
      <c r="H507" s="129">
        <v>80750000</v>
      </c>
      <c r="I507" s="129"/>
      <c r="J507" s="129">
        <v>150000000</v>
      </c>
      <c r="K507" s="129">
        <v>150000000</v>
      </c>
      <c r="L507" s="129">
        <v>150000000</v>
      </c>
      <c r="M507" s="124">
        <f t="shared" si="120"/>
        <v>450000000</v>
      </c>
    </row>
    <row r="508" spans="1:13" ht="18.5" x14ac:dyDescent="0.45">
      <c r="A508" s="125">
        <v>22020302</v>
      </c>
      <c r="B508" s="126"/>
      <c r="C508" s="127"/>
      <c r="D508" s="127"/>
      <c r="E508" s="126"/>
      <c r="F508" s="158" t="s">
        <v>39</v>
      </c>
      <c r="G508" s="129">
        <v>1000000</v>
      </c>
      <c r="H508" s="129">
        <v>950000</v>
      </c>
      <c r="I508" s="129"/>
      <c r="J508" s="129">
        <v>2000000</v>
      </c>
      <c r="K508" s="129">
        <v>2000000</v>
      </c>
      <c r="L508" s="129">
        <v>2000000</v>
      </c>
      <c r="M508" s="124">
        <f t="shared" si="120"/>
        <v>6000000</v>
      </c>
    </row>
    <row r="509" spans="1:13" ht="37" x14ac:dyDescent="0.45">
      <c r="A509" s="125">
        <v>22020305</v>
      </c>
      <c r="B509" s="126"/>
      <c r="C509" s="127"/>
      <c r="D509" s="127"/>
      <c r="E509" s="126"/>
      <c r="F509" s="158" t="s">
        <v>41</v>
      </c>
      <c r="G509" s="129">
        <v>20000000</v>
      </c>
      <c r="H509" s="129">
        <v>19000000</v>
      </c>
      <c r="I509" s="129"/>
      <c r="J509" s="129">
        <v>60000000</v>
      </c>
      <c r="K509" s="129">
        <v>60000000</v>
      </c>
      <c r="L509" s="129">
        <v>60000000</v>
      </c>
      <c r="M509" s="124">
        <f t="shared" si="120"/>
        <v>180000000</v>
      </c>
    </row>
    <row r="510" spans="1:13" ht="18.5" x14ac:dyDescent="0.45">
      <c r="A510" s="125">
        <v>22020306</v>
      </c>
      <c r="B510" s="126"/>
      <c r="C510" s="127"/>
      <c r="D510" s="127"/>
      <c r="E510" s="126"/>
      <c r="F510" s="158" t="s">
        <v>314</v>
      </c>
      <c r="G510" s="129">
        <v>18000000</v>
      </c>
      <c r="H510" s="129">
        <v>17100000</v>
      </c>
      <c r="I510" s="129"/>
      <c r="J510" s="129">
        <v>50000000</v>
      </c>
      <c r="K510" s="129">
        <v>50000000</v>
      </c>
      <c r="L510" s="129">
        <v>50000000</v>
      </c>
      <c r="M510" s="124">
        <f t="shared" si="120"/>
        <v>150000000</v>
      </c>
    </row>
    <row r="511" spans="1:13" ht="18.5" x14ac:dyDescent="0.45">
      <c r="A511" s="125">
        <v>22020309</v>
      </c>
      <c r="B511" s="126"/>
      <c r="C511" s="127"/>
      <c r="D511" s="127"/>
      <c r="E511" s="126"/>
      <c r="F511" s="158" t="s">
        <v>221</v>
      </c>
      <c r="G511" s="129">
        <v>1500000</v>
      </c>
      <c r="H511" s="129">
        <v>1425000</v>
      </c>
      <c r="I511" s="129"/>
      <c r="J511" s="129">
        <v>8000000</v>
      </c>
      <c r="K511" s="129">
        <v>8000000</v>
      </c>
      <c r="L511" s="129">
        <v>8000000</v>
      </c>
      <c r="M511" s="124">
        <f t="shared" si="120"/>
        <v>24000000</v>
      </c>
    </row>
    <row r="512" spans="1:13" ht="18.5" x14ac:dyDescent="0.45">
      <c r="A512" s="119">
        <v>220204</v>
      </c>
      <c r="B512" s="120"/>
      <c r="C512" s="121"/>
      <c r="D512" s="121"/>
      <c r="E512" s="120"/>
      <c r="F512" s="157" t="s">
        <v>42</v>
      </c>
      <c r="G512" s="123">
        <f>SUM(G513:G518)</f>
        <v>73000000</v>
      </c>
      <c r="H512" s="123">
        <f>SUM(H513:H518)</f>
        <v>50350000</v>
      </c>
      <c r="I512" s="123"/>
      <c r="J512" s="123">
        <f>SUM(J513:J518)</f>
        <v>220000000</v>
      </c>
      <c r="K512" s="123">
        <f>SUM(K513:K518)</f>
        <v>220000000</v>
      </c>
      <c r="L512" s="123">
        <f>SUM(L513:L518)</f>
        <v>220000000</v>
      </c>
      <c r="M512" s="124">
        <f t="shared" si="120"/>
        <v>660000000</v>
      </c>
    </row>
    <row r="513" spans="1:13" ht="37" x14ac:dyDescent="0.45">
      <c r="A513" s="125">
        <v>22020401</v>
      </c>
      <c r="B513" s="126"/>
      <c r="C513" s="127"/>
      <c r="D513" s="127"/>
      <c r="E513" s="126"/>
      <c r="F513" s="158" t="s">
        <v>43</v>
      </c>
      <c r="G513" s="129"/>
      <c r="H513" s="129"/>
      <c r="I513" s="129"/>
      <c r="J513" s="129">
        <v>20000000</v>
      </c>
      <c r="K513" s="129">
        <v>20000000</v>
      </c>
      <c r="L513" s="129">
        <v>20000000</v>
      </c>
      <c r="M513" s="124">
        <f t="shared" si="120"/>
        <v>60000000</v>
      </c>
    </row>
    <row r="514" spans="1:13" ht="18.5" x14ac:dyDescent="0.45">
      <c r="A514" s="125">
        <v>22020402</v>
      </c>
      <c r="B514" s="126"/>
      <c r="C514" s="127"/>
      <c r="D514" s="127"/>
      <c r="E514" s="126"/>
      <c r="F514" s="158" t="s">
        <v>44</v>
      </c>
      <c r="G514" s="129">
        <v>15000000</v>
      </c>
      <c r="H514" s="129">
        <v>14250000</v>
      </c>
      <c r="I514" s="129"/>
      <c r="J514" s="129">
        <v>30000000</v>
      </c>
      <c r="K514" s="129">
        <v>30000000</v>
      </c>
      <c r="L514" s="129">
        <v>30000000</v>
      </c>
      <c r="M514" s="124">
        <f t="shared" si="120"/>
        <v>90000000</v>
      </c>
    </row>
    <row r="515" spans="1:13" ht="37" x14ac:dyDescent="0.45">
      <c r="A515" s="125">
        <v>22020403</v>
      </c>
      <c r="B515" s="126"/>
      <c r="C515" s="127"/>
      <c r="D515" s="127"/>
      <c r="E515" s="126"/>
      <c r="F515" s="158" t="s">
        <v>45</v>
      </c>
      <c r="G515" s="129">
        <v>20000000</v>
      </c>
      <c r="H515" s="129">
        <v>19000000</v>
      </c>
      <c r="I515" s="129"/>
      <c r="J515" s="129">
        <v>50000000</v>
      </c>
      <c r="K515" s="129">
        <v>50000000</v>
      </c>
      <c r="L515" s="129">
        <v>50000000</v>
      </c>
      <c r="M515" s="124">
        <f t="shared" si="120"/>
        <v>150000000</v>
      </c>
    </row>
    <row r="516" spans="1:13" ht="37" x14ac:dyDescent="0.45">
      <c r="A516" s="125">
        <v>22020404</v>
      </c>
      <c r="B516" s="126"/>
      <c r="C516" s="127"/>
      <c r="D516" s="127"/>
      <c r="E516" s="126"/>
      <c r="F516" s="158" t="s">
        <v>46</v>
      </c>
      <c r="G516" s="129">
        <v>20000000</v>
      </c>
      <c r="H516" s="129"/>
      <c r="I516" s="129"/>
      <c r="J516" s="129">
        <v>30000000</v>
      </c>
      <c r="K516" s="129">
        <v>30000000</v>
      </c>
      <c r="L516" s="129">
        <v>30000000</v>
      </c>
      <c r="M516" s="124">
        <f t="shared" si="120"/>
        <v>90000000</v>
      </c>
    </row>
    <row r="517" spans="1:13" ht="18.5" x14ac:dyDescent="0.45">
      <c r="A517" s="125">
        <v>22020405</v>
      </c>
      <c r="B517" s="126"/>
      <c r="C517" s="127"/>
      <c r="D517" s="127"/>
      <c r="E517" s="126"/>
      <c r="F517" s="158" t="s">
        <v>47</v>
      </c>
      <c r="G517" s="129">
        <v>8000000</v>
      </c>
      <c r="H517" s="129">
        <v>7600000</v>
      </c>
      <c r="I517" s="129"/>
      <c r="J517" s="129">
        <v>70000000</v>
      </c>
      <c r="K517" s="129">
        <v>70000000</v>
      </c>
      <c r="L517" s="129">
        <v>70000000</v>
      </c>
      <c r="M517" s="124">
        <f t="shared" si="120"/>
        <v>210000000</v>
      </c>
    </row>
    <row r="518" spans="1:13" ht="18.5" x14ac:dyDescent="0.45">
      <c r="A518" s="125">
        <v>22020406</v>
      </c>
      <c r="B518" s="126"/>
      <c r="C518" s="127"/>
      <c r="D518" s="127"/>
      <c r="E518" s="126"/>
      <c r="F518" s="158" t="s">
        <v>48</v>
      </c>
      <c r="G518" s="129">
        <v>10000000</v>
      </c>
      <c r="H518" s="129">
        <v>9500000</v>
      </c>
      <c r="I518" s="129"/>
      <c r="J518" s="129">
        <v>20000000</v>
      </c>
      <c r="K518" s="129">
        <v>20000000</v>
      </c>
      <c r="L518" s="129">
        <v>20000000</v>
      </c>
      <c r="M518" s="124">
        <f t="shared" si="120"/>
        <v>60000000</v>
      </c>
    </row>
    <row r="519" spans="1:13" ht="18.5" x14ac:dyDescent="0.45">
      <c r="A519" s="119">
        <v>220205</v>
      </c>
      <c r="B519" s="120"/>
      <c r="C519" s="121"/>
      <c r="D519" s="121"/>
      <c r="E519" s="120"/>
      <c r="F519" s="157" t="s">
        <v>49</v>
      </c>
      <c r="G519" s="123">
        <f t="shared" ref="G519:L519" si="126">G520+G521</f>
        <v>25000000</v>
      </c>
      <c r="H519" s="123">
        <f t="shared" si="126"/>
        <v>23750000</v>
      </c>
      <c r="I519" s="123"/>
      <c r="J519" s="123">
        <f t="shared" si="126"/>
        <v>50000000</v>
      </c>
      <c r="K519" s="123">
        <f t="shared" si="126"/>
        <v>50000000</v>
      </c>
      <c r="L519" s="123">
        <f t="shared" si="126"/>
        <v>50000000</v>
      </c>
      <c r="M519" s="124">
        <f t="shared" si="120"/>
        <v>150000000</v>
      </c>
    </row>
    <row r="520" spans="1:13" ht="18.5" x14ac:dyDescent="0.45">
      <c r="A520" s="125">
        <v>22020501</v>
      </c>
      <c r="B520" s="126"/>
      <c r="C520" s="127"/>
      <c r="D520" s="127"/>
      <c r="E520" s="126"/>
      <c r="F520" s="158" t="s">
        <v>50</v>
      </c>
      <c r="G520" s="129">
        <v>5000000</v>
      </c>
      <c r="H520" s="129">
        <v>4750000</v>
      </c>
      <c r="I520" s="129"/>
      <c r="J520" s="129">
        <v>15000000</v>
      </c>
      <c r="K520" s="129">
        <v>15000000</v>
      </c>
      <c r="L520" s="129">
        <v>15000000</v>
      </c>
      <c r="M520" s="124">
        <f t="shared" si="120"/>
        <v>45000000</v>
      </c>
    </row>
    <row r="521" spans="1:13" ht="18.5" x14ac:dyDescent="0.45">
      <c r="A521" s="125">
        <v>22020502</v>
      </c>
      <c r="B521" s="126"/>
      <c r="C521" s="127"/>
      <c r="D521" s="127"/>
      <c r="E521" s="126"/>
      <c r="F521" s="158" t="s">
        <v>222</v>
      </c>
      <c r="G521" s="129">
        <v>20000000</v>
      </c>
      <c r="H521" s="129">
        <v>19000000</v>
      </c>
      <c r="I521" s="129"/>
      <c r="J521" s="129">
        <v>35000000</v>
      </c>
      <c r="K521" s="129">
        <v>35000000</v>
      </c>
      <c r="L521" s="129">
        <v>35000000</v>
      </c>
      <c r="M521" s="124">
        <f t="shared" si="120"/>
        <v>105000000</v>
      </c>
    </row>
    <row r="522" spans="1:13" ht="18.5" x14ac:dyDescent="0.45">
      <c r="A522" s="119">
        <v>220206</v>
      </c>
      <c r="B522" s="120"/>
      <c r="C522" s="121"/>
      <c r="D522" s="121"/>
      <c r="E522" s="120"/>
      <c r="F522" s="157" t="s">
        <v>51</v>
      </c>
      <c r="G522" s="123">
        <f>SUM(G523:G524)</f>
        <v>8000000</v>
      </c>
      <c r="H522" s="123">
        <f>SUM(H523:H524)</f>
        <v>7600000</v>
      </c>
      <c r="I522" s="123"/>
      <c r="J522" s="123">
        <f>SUM(J523:J524)</f>
        <v>20000000</v>
      </c>
      <c r="K522" s="123">
        <f>SUM(K523:K524)</f>
        <v>20000000</v>
      </c>
      <c r="L522" s="123">
        <f>SUM(L523:L524)</f>
        <v>20000000</v>
      </c>
      <c r="M522" s="124">
        <f t="shared" si="120"/>
        <v>60000000</v>
      </c>
    </row>
    <row r="523" spans="1:13" ht="18.5" x14ac:dyDescent="0.45">
      <c r="A523" s="125">
        <v>22020601</v>
      </c>
      <c r="B523" s="126"/>
      <c r="C523" s="127"/>
      <c r="D523" s="127"/>
      <c r="E523" s="126"/>
      <c r="F523" s="158" t="s">
        <v>52</v>
      </c>
      <c r="G523" s="129">
        <v>3000000</v>
      </c>
      <c r="H523" s="129">
        <v>2850000</v>
      </c>
      <c r="I523" s="129"/>
      <c r="J523" s="129">
        <v>5000000</v>
      </c>
      <c r="K523" s="129">
        <v>5000000</v>
      </c>
      <c r="L523" s="129">
        <v>5000000</v>
      </c>
      <c r="M523" s="124">
        <f t="shared" si="120"/>
        <v>15000000</v>
      </c>
    </row>
    <row r="524" spans="1:13" ht="18.5" x14ac:dyDescent="0.45">
      <c r="A524" s="125">
        <v>22020605</v>
      </c>
      <c r="B524" s="126"/>
      <c r="C524" s="127"/>
      <c r="D524" s="127"/>
      <c r="E524" s="126"/>
      <c r="F524" s="158" t="s">
        <v>53</v>
      </c>
      <c r="G524" s="129">
        <v>5000000</v>
      </c>
      <c r="H524" s="129">
        <v>4750000</v>
      </c>
      <c r="I524" s="129"/>
      <c r="J524" s="129">
        <v>15000000</v>
      </c>
      <c r="K524" s="129">
        <v>15000000</v>
      </c>
      <c r="L524" s="129">
        <v>15000000</v>
      </c>
      <c r="M524" s="124">
        <f t="shared" si="120"/>
        <v>45000000</v>
      </c>
    </row>
    <row r="525" spans="1:13" ht="37" x14ac:dyDescent="0.45">
      <c r="A525" s="119">
        <v>220207</v>
      </c>
      <c r="B525" s="120"/>
      <c r="C525" s="121"/>
      <c r="D525" s="121"/>
      <c r="E525" s="120"/>
      <c r="F525" s="157" t="s">
        <v>268</v>
      </c>
      <c r="G525" s="123">
        <f>SUM(G526:G526)</f>
        <v>70000000</v>
      </c>
      <c r="H525" s="123">
        <f>SUM(H526:H526)</f>
        <v>66500000</v>
      </c>
      <c r="I525" s="123"/>
      <c r="J525" s="123">
        <f>SUM(J526:J526)</f>
        <v>100000000</v>
      </c>
      <c r="K525" s="123">
        <f>SUM(K526:K526)</f>
        <v>100000000</v>
      </c>
      <c r="L525" s="123">
        <f>SUM(L526:L526)</f>
        <v>100000000</v>
      </c>
      <c r="M525" s="124">
        <f t="shared" si="120"/>
        <v>300000000</v>
      </c>
    </row>
    <row r="526" spans="1:13" ht="18.5" x14ac:dyDescent="0.45">
      <c r="A526" s="125">
        <v>22020701</v>
      </c>
      <c r="B526" s="126"/>
      <c r="C526" s="127"/>
      <c r="D526" s="127"/>
      <c r="E526" s="126"/>
      <c r="F526" s="158" t="s">
        <v>269</v>
      </c>
      <c r="G526" s="129">
        <v>70000000</v>
      </c>
      <c r="H526" s="129">
        <v>66500000</v>
      </c>
      <c r="I526" s="129"/>
      <c r="J526" s="129">
        <v>100000000</v>
      </c>
      <c r="K526" s="129">
        <v>100000000</v>
      </c>
      <c r="L526" s="129">
        <v>100000000</v>
      </c>
      <c r="M526" s="124">
        <f t="shared" si="120"/>
        <v>300000000</v>
      </c>
    </row>
    <row r="527" spans="1:13" ht="18.5" x14ac:dyDescent="0.45">
      <c r="A527" s="119">
        <v>220208</v>
      </c>
      <c r="B527" s="120"/>
      <c r="C527" s="121"/>
      <c r="D527" s="121"/>
      <c r="E527" s="120"/>
      <c r="F527" s="157" t="s">
        <v>54</v>
      </c>
      <c r="G527" s="123">
        <f>SUM(G528:G528)</f>
        <v>60000000</v>
      </c>
      <c r="H527" s="123">
        <f>SUM(H528:H528)</f>
        <v>57000000</v>
      </c>
      <c r="I527" s="123"/>
      <c r="J527" s="123">
        <f>SUM(J528:J528)</f>
        <v>130000000</v>
      </c>
      <c r="K527" s="123">
        <f>SUM(K528:K528)</f>
        <v>130000000</v>
      </c>
      <c r="L527" s="123">
        <f>SUM(L528:L528)</f>
        <v>130000000</v>
      </c>
      <c r="M527" s="124">
        <f t="shared" si="120"/>
        <v>390000000</v>
      </c>
    </row>
    <row r="528" spans="1:13" ht="18.5" x14ac:dyDescent="0.45">
      <c r="A528" s="125">
        <v>22020803</v>
      </c>
      <c r="B528" s="126"/>
      <c r="C528" s="127"/>
      <c r="D528" s="127"/>
      <c r="E528" s="126"/>
      <c r="F528" s="158" t="s">
        <v>56</v>
      </c>
      <c r="G528" s="129">
        <v>60000000</v>
      </c>
      <c r="H528" s="129">
        <v>57000000</v>
      </c>
      <c r="I528" s="129"/>
      <c r="J528" s="129">
        <v>130000000</v>
      </c>
      <c r="K528" s="129">
        <v>130000000</v>
      </c>
      <c r="L528" s="129">
        <v>130000000</v>
      </c>
      <c r="M528" s="124">
        <f t="shared" si="120"/>
        <v>390000000</v>
      </c>
    </row>
    <row r="529" spans="1:13" ht="18.5" x14ac:dyDescent="0.45">
      <c r="A529" s="119">
        <v>220210</v>
      </c>
      <c r="B529" s="120"/>
      <c r="C529" s="121"/>
      <c r="D529" s="121"/>
      <c r="E529" s="120"/>
      <c r="F529" s="157" t="s">
        <v>57</v>
      </c>
      <c r="G529" s="123">
        <f>SUM(G530:G536)</f>
        <v>142000000</v>
      </c>
      <c r="H529" s="123">
        <f>SUM(H530:H536)</f>
        <v>115900000</v>
      </c>
      <c r="I529" s="123"/>
      <c r="J529" s="123">
        <f>SUM(J530:J536)</f>
        <v>400000000</v>
      </c>
      <c r="K529" s="123">
        <f>SUM(K530:K536)</f>
        <v>400000000</v>
      </c>
      <c r="L529" s="123">
        <f>SUM(L530:L536)</f>
        <v>400000000</v>
      </c>
      <c r="M529" s="124">
        <f t="shared" si="120"/>
        <v>1200000000</v>
      </c>
    </row>
    <row r="530" spans="1:13" ht="18.5" x14ac:dyDescent="0.45">
      <c r="A530" s="125">
        <v>22021001</v>
      </c>
      <c r="B530" s="126"/>
      <c r="C530" s="127"/>
      <c r="D530" s="127"/>
      <c r="E530" s="126"/>
      <c r="F530" s="158" t="s">
        <v>58</v>
      </c>
      <c r="G530" s="129">
        <v>10000000</v>
      </c>
      <c r="H530" s="129">
        <v>9500000</v>
      </c>
      <c r="I530" s="129"/>
      <c r="J530" s="129">
        <v>50000000</v>
      </c>
      <c r="K530" s="129">
        <v>50000000</v>
      </c>
      <c r="L530" s="129">
        <v>50000000</v>
      </c>
      <c r="M530" s="124">
        <f t="shared" si="120"/>
        <v>150000000</v>
      </c>
    </row>
    <row r="531" spans="1:13" ht="18.5" x14ac:dyDescent="0.45">
      <c r="A531" s="125">
        <v>22021003</v>
      </c>
      <c r="B531" s="126"/>
      <c r="C531" s="127"/>
      <c r="D531" s="127"/>
      <c r="E531" s="126"/>
      <c r="F531" s="158" t="s">
        <v>60</v>
      </c>
      <c r="G531" s="129"/>
      <c r="H531" s="129"/>
      <c r="I531" s="129"/>
      <c r="J531" s="129">
        <v>20000000</v>
      </c>
      <c r="K531" s="129">
        <v>20000000</v>
      </c>
      <c r="L531" s="129">
        <v>20000000</v>
      </c>
      <c r="M531" s="124">
        <f t="shared" si="120"/>
        <v>60000000</v>
      </c>
    </row>
    <row r="532" spans="1:13" ht="18.5" x14ac:dyDescent="0.45">
      <c r="A532" s="125">
        <v>22021004</v>
      </c>
      <c r="B532" s="126"/>
      <c r="C532" s="127"/>
      <c r="D532" s="127"/>
      <c r="E532" s="126"/>
      <c r="F532" s="158" t="s">
        <v>61</v>
      </c>
      <c r="G532" s="129">
        <v>20000000</v>
      </c>
      <c r="H532" s="129">
        <v>0</v>
      </c>
      <c r="I532" s="129"/>
      <c r="J532" s="129">
        <v>40000000</v>
      </c>
      <c r="K532" s="129">
        <v>40000000</v>
      </c>
      <c r="L532" s="129">
        <v>40000000</v>
      </c>
      <c r="M532" s="124">
        <f t="shared" si="120"/>
        <v>120000000</v>
      </c>
    </row>
    <row r="533" spans="1:13" ht="18.5" x14ac:dyDescent="0.45">
      <c r="A533" s="125">
        <v>22021006</v>
      </c>
      <c r="B533" s="126"/>
      <c r="C533" s="127"/>
      <c r="D533" s="127"/>
      <c r="E533" s="126"/>
      <c r="F533" s="158" t="s">
        <v>62</v>
      </c>
      <c r="G533" s="129"/>
      <c r="H533" s="129"/>
      <c r="I533" s="129"/>
      <c r="J533" s="129">
        <v>10000000</v>
      </c>
      <c r="K533" s="129">
        <v>10000000</v>
      </c>
      <c r="L533" s="129">
        <v>10000000</v>
      </c>
      <c r="M533" s="124">
        <f t="shared" si="120"/>
        <v>30000000</v>
      </c>
    </row>
    <row r="534" spans="1:13" ht="18.5" x14ac:dyDescent="0.45">
      <c r="A534" s="125">
        <v>22021007</v>
      </c>
      <c r="B534" s="126"/>
      <c r="C534" s="127"/>
      <c r="D534" s="127"/>
      <c r="E534" s="126"/>
      <c r="F534" s="158" t="s">
        <v>63</v>
      </c>
      <c r="G534" s="129">
        <v>30000000</v>
      </c>
      <c r="H534" s="129">
        <v>28500000</v>
      </c>
      <c r="I534" s="129"/>
      <c r="J534" s="129">
        <v>70000000</v>
      </c>
      <c r="K534" s="129">
        <v>70000000</v>
      </c>
      <c r="L534" s="129">
        <v>70000000</v>
      </c>
      <c r="M534" s="124">
        <f t="shared" si="120"/>
        <v>210000000</v>
      </c>
    </row>
    <row r="535" spans="1:13" ht="37" x14ac:dyDescent="0.45">
      <c r="A535" s="125">
        <v>22021014</v>
      </c>
      <c r="B535" s="126"/>
      <c r="C535" s="127"/>
      <c r="D535" s="127"/>
      <c r="E535" s="126"/>
      <c r="F535" s="158" t="s">
        <v>224</v>
      </c>
      <c r="G535" s="129">
        <v>2000000</v>
      </c>
      <c r="H535" s="129">
        <v>1900000</v>
      </c>
      <c r="I535" s="129"/>
      <c r="J535" s="129">
        <v>10000000</v>
      </c>
      <c r="K535" s="129">
        <v>10000000</v>
      </c>
      <c r="L535" s="129">
        <v>10000000</v>
      </c>
      <c r="M535" s="124">
        <f t="shared" si="120"/>
        <v>30000000</v>
      </c>
    </row>
    <row r="536" spans="1:13" ht="18.5" x14ac:dyDescent="0.45">
      <c r="A536" s="209">
        <v>22021049</v>
      </c>
      <c r="B536" s="210"/>
      <c r="C536" s="210"/>
      <c r="D536" s="127"/>
      <c r="E536" s="210"/>
      <c r="F536" s="211" t="s">
        <v>324</v>
      </c>
      <c r="G536" s="212">
        <v>80000000</v>
      </c>
      <c r="H536" s="212">
        <v>76000000</v>
      </c>
      <c r="I536" s="213"/>
      <c r="J536" s="212">
        <v>200000000</v>
      </c>
      <c r="K536" s="212">
        <v>200000000</v>
      </c>
      <c r="L536" s="212">
        <v>200000000</v>
      </c>
      <c r="M536" s="124">
        <f t="shared" si="120"/>
        <v>600000000</v>
      </c>
    </row>
    <row r="537" spans="1:13" ht="18.5" x14ac:dyDescent="0.45">
      <c r="A537" s="119">
        <v>23</v>
      </c>
      <c r="B537" s="120"/>
      <c r="C537" s="121"/>
      <c r="D537" s="121"/>
      <c r="E537" s="120"/>
      <c r="F537" s="157" t="s">
        <v>69</v>
      </c>
      <c r="G537" s="123">
        <f>G538+G543</f>
        <v>50000000</v>
      </c>
      <c r="H537" s="123">
        <f t="shared" ref="H537:M537" si="127">H538+H543</f>
        <v>0</v>
      </c>
      <c r="I537" s="123">
        <f t="shared" si="127"/>
        <v>0</v>
      </c>
      <c r="J537" s="123">
        <f t="shared" si="127"/>
        <v>100000000</v>
      </c>
      <c r="K537" s="123">
        <f t="shared" si="127"/>
        <v>100000000</v>
      </c>
      <c r="L537" s="123">
        <f t="shared" si="127"/>
        <v>100000000</v>
      </c>
      <c r="M537" s="123">
        <f t="shared" si="127"/>
        <v>300000000</v>
      </c>
    </row>
    <row r="538" spans="1:13" ht="18.5" x14ac:dyDescent="0.45">
      <c r="A538" s="119">
        <v>2301</v>
      </c>
      <c r="B538" s="120"/>
      <c r="C538" s="121"/>
      <c r="D538" s="121"/>
      <c r="E538" s="120"/>
      <c r="F538" s="157" t="s">
        <v>70</v>
      </c>
      <c r="G538" s="123">
        <f t="shared" ref="G538:L538" si="128">G539</f>
        <v>35000000</v>
      </c>
      <c r="H538" s="123">
        <f t="shared" si="128"/>
        <v>0</v>
      </c>
      <c r="I538" s="123"/>
      <c r="J538" s="123">
        <f t="shared" si="128"/>
        <v>70000000</v>
      </c>
      <c r="K538" s="123">
        <f t="shared" si="128"/>
        <v>70000000</v>
      </c>
      <c r="L538" s="123">
        <f t="shared" si="128"/>
        <v>70000000</v>
      </c>
      <c r="M538" s="124">
        <f t="shared" ref="M538:M545" si="129">J538+K538+L538</f>
        <v>210000000</v>
      </c>
    </row>
    <row r="539" spans="1:13" ht="18.5" x14ac:dyDescent="0.45">
      <c r="A539" s="119">
        <v>230101</v>
      </c>
      <c r="B539" s="120"/>
      <c r="C539" s="121"/>
      <c r="D539" s="121"/>
      <c r="E539" s="120"/>
      <c r="F539" s="157" t="s">
        <v>71</v>
      </c>
      <c r="G539" s="123">
        <f>SUM(G540:G542)</f>
        <v>35000000</v>
      </c>
      <c r="H539" s="123">
        <f>SUM(H540:H542)</f>
        <v>0</v>
      </c>
      <c r="I539" s="123"/>
      <c r="J539" s="123">
        <f>SUM(J540:J542)</f>
        <v>70000000</v>
      </c>
      <c r="K539" s="123">
        <f>SUM(K540:K542)</f>
        <v>70000000</v>
      </c>
      <c r="L539" s="123">
        <f>SUM(L540:L542)</f>
        <v>70000000</v>
      </c>
      <c r="M539" s="124">
        <f t="shared" si="129"/>
        <v>210000000</v>
      </c>
    </row>
    <row r="540" spans="1:13" ht="37" x14ac:dyDescent="0.45">
      <c r="A540" s="125">
        <v>23010112</v>
      </c>
      <c r="B540" s="126"/>
      <c r="C540" s="127"/>
      <c r="D540" s="127"/>
      <c r="E540" s="126"/>
      <c r="F540" s="158" t="s">
        <v>232</v>
      </c>
      <c r="G540" s="129">
        <v>20000000</v>
      </c>
      <c r="H540" s="129"/>
      <c r="I540" s="129"/>
      <c r="J540" s="129">
        <v>30000000</v>
      </c>
      <c r="K540" s="129">
        <v>30000000</v>
      </c>
      <c r="L540" s="129">
        <v>30000000</v>
      </c>
      <c r="M540" s="124">
        <f t="shared" si="129"/>
        <v>90000000</v>
      </c>
    </row>
    <row r="541" spans="1:13" ht="18.5" x14ac:dyDescent="0.45">
      <c r="A541" s="125">
        <v>23010113</v>
      </c>
      <c r="B541" s="126"/>
      <c r="C541" s="127"/>
      <c r="D541" s="127"/>
      <c r="E541" s="126"/>
      <c r="F541" s="158" t="s">
        <v>233</v>
      </c>
      <c r="G541" s="129">
        <v>10000000</v>
      </c>
      <c r="H541" s="129"/>
      <c r="I541" s="129"/>
      <c r="J541" s="129">
        <v>30000000</v>
      </c>
      <c r="K541" s="129">
        <v>30000000</v>
      </c>
      <c r="L541" s="129">
        <v>30000000</v>
      </c>
      <c r="M541" s="124">
        <f t="shared" si="129"/>
        <v>90000000</v>
      </c>
    </row>
    <row r="542" spans="1:13" ht="18.5" x14ac:dyDescent="0.45">
      <c r="A542" s="125">
        <v>23010114</v>
      </c>
      <c r="B542" s="126"/>
      <c r="C542" s="127"/>
      <c r="D542" s="127"/>
      <c r="E542" s="126"/>
      <c r="F542" s="158" t="s">
        <v>234</v>
      </c>
      <c r="G542" s="129">
        <v>5000000</v>
      </c>
      <c r="H542" s="129"/>
      <c r="I542" s="129"/>
      <c r="J542" s="129">
        <v>10000000</v>
      </c>
      <c r="K542" s="129">
        <v>10000000</v>
      </c>
      <c r="L542" s="129">
        <v>10000000</v>
      </c>
      <c r="M542" s="124">
        <f t="shared" si="129"/>
        <v>30000000</v>
      </c>
    </row>
    <row r="543" spans="1:13" ht="18.5" x14ac:dyDescent="0.45">
      <c r="A543" s="119">
        <v>2303</v>
      </c>
      <c r="B543" s="120"/>
      <c r="C543" s="121"/>
      <c r="D543" s="121"/>
      <c r="E543" s="120"/>
      <c r="F543" s="122" t="s">
        <v>76</v>
      </c>
      <c r="G543" s="123">
        <f t="shared" ref="G543:H543" si="130">G544</f>
        <v>15000000</v>
      </c>
      <c r="H543" s="123">
        <f t="shared" si="130"/>
        <v>0</v>
      </c>
      <c r="I543" s="123"/>
      <c r="J543" s="123">
        <v>30000000</v>
      </c>
      <c r="K543" s="123">
        <v>30000000</v>
      </c>
      <c r="L543" s="123">
        <v>30000000</v>
      </c>
      <c r="M543" s="124">
        <f t="shared" si="129"/>
        <v>90000000</v>
      </c>
    </row>
    <row r="544" spans="1:13" ht="37" x14ac:dyDescent="0.45">
      <c r="A544" s="119">
        <v>230301</v>
      </c>
      <c r="B544" s="120"/>
      <c r="C544" s="121"/>
      <c r="D544" s="121"/>
      <c r="E544" s="120"/>
      <c r="F544" s="122" t="s">
        <v>77</v>
      </c>
      <c r="G544" s="123">
        <f>SUM(G545:G545)</f>
        <v>15000000</v>
      </c>
      <c r="H544" s="123">
        <f>SUM(H545:H545)</f>
        <v>0</v>
      </c>
      <c r="I544" s="123"/>
      <c r="J544" s="123">
        <v>30000000</v>
      </c>
      <c r="K544" s="123">
        <v>30000000</v>
      </c>
      <c r="L544" s="123">
        <v>30000000</v>
      </c>
      <c r="M544" s="124">
        <f t="shared" si="129"/>
        <v>90000000</v>
      </c>
    </row>
    <row r="545" spans="1:13" ht="37" x14ac:dyDescent="0.45">
      <c r="A545" s="125">
        <v>23030121</v>
      </c>
      <c r="B545" s="126"/>
      <c r="C545" s="127"/>
      <c r="D545" s="127"/>
      <c r="E545" s="126"/>
      <c r="F545" s="128" t="s">
        <v>291</v>
      </c>
      <c r="G545" s="129">
        <v>15000000</v>
      </c>
      <c r="H545" s="129"/>
      <c r="I545" s="129"/>
      <c r="J545" s="129">
        <v>30000000</v>
      </c>
      <c r="K545" s="129">
        <v>30000000</v>
      </c>
      <c r="L545" s="129">
        <v>30000000</v>
      </c>
      <c r="M545" s="124">
        <f t="shared" si="129"/>
        <v>90000000</v>
      </c>
    </row>
    <row r="546" spans="1:13" ht="18.5" x14ac:dyDescent="0.45">
      <c r="A546" s="162"/>
      <c r="B546" s="162"/>
      <c r="C546" s="162"/>
      <c r="D546" s="162"/>
      <c r="E546" s="162"/>
      <c r="F546" s="189" t="s">
        <v>85</v>
      </c>
      <c r="G546" s="134"/>
      <c r="H546" s="134"/>
      <c r="I546" s="134"/>
      <c r="J546" s="134"/>
      <c r="K546" s="134"/>
      <c r="L546" s="134"/>
      <c r="M546" s="124"/>
    </row>
    <row r="547" spans="1:13" ht="18.5" x14ac:dyDescent="0.45">
      <c r="A547" s="162"/>
      <c r="B547" s="162"/>
      <c r="C547" s="162"/>
      <c r="D547" s="162"/>
      <c r="E547" s="162"/>
      <c r="F547" s="163" t="s">
        <v>295</v>
      </c>
      <c r="G547" s="190">
        <f t="shared" ref="G547:M547" si="131">G486</f>
        <v>429334550.83999997</v>
      </c>
      <c r="H547" s="190">
        <f t="shared" si="131"/>
        <v>429334550.83999997</v>
      </c>
      <c r="I547" s="190">
        <f t="shared" si="131"/>
        <v>0</v>
      </c>
      <c r="J547" s="190">
        <f t="shared" si="131"/>
        <v>665939936.46000004</v>
      </c>
      <c r="K547" s="190">
        <f t="shared" si="131"/>
        <v>665939936.46000004</v>
      </c>
      <c r="L547" s="190">
        <f t="shared" si="131"/>
        <v>665939936.46000004</v>
      </c>
      <c r="M547" s="190">
        <f t="shared" si="131"/>
        <v>1997819809.3800001</v>
      </c>
    </row>
    <row r="548" spans="1:13" ht="18.5" x14ac:dyDescent="0.45">
      <c r="A548" s="162"/>
      <c r="B548" s="162"/>
      <c r="C548" s="162"/>
      <c r="D548" s="162"/>
      <c r="E548" s="162"/>
      <c r="F548" s="163" t="s">
        <v>207</v>
      </c>
      <c r="G548" s="190">
        <f t="shared" ref="G548:M548" si="132">G494</f>
        <v>1020000000</v>
      </c>
      <c r="H548" s="190">
        <f t="shared" si="132"/>
        <v>928150000</v>
      </c>
      <c r="I548" s="190">
        <f t="shared" si="132"/>
        <v>0</v>
      </c>
      <c r="J548" s="190">
        <f t="shared" si="132"/>
        <v>2020000000</v>
      </c>
      <c r="K548" s="190">
        <f t="shared" si="132"/>
        <v>2020000000</v>
      </c>
      <c r="L548" s="190">
        <f t="shared" si="132"/>
        <v>2020000000</v>
      </c>
      <c r="M548" s="190">
        <f t="shared" si="132"/>
        <v>6060000000</v>
      </c>
    </row>
    <row r="549" spans="1:13" ht="18.5" x14ac:dyDescent="0.45">
      <c r="A549" s="162"/>
      <c r="B549" s="162"/>
      <c r="C549" s="162"/>
      <c r="D549" s="162"/>
      <c r="E549" s="162"/>
      <c r="F549" s="163" t="s">
        <v>238</v>
      </c>
      <c r="G549" s="190">
        <f>G537</f>
        <v>50000000</v>
      </c>
      <c r="H549" s="190">
        <f t="shared" ref="H549:M549" si="133">H537</f>
        <v>0</v>
      </c>
      <c r="I549" s="190">
        <f t="shared" si="133"/>
        <v>0</v>
      </c>
      <c r="J549" s="190">
        <f t="shared" si="133"/>
        <v>100000000</v>
      </c>
      <c r="K549" s="190">
        <f t="shared" si="133"/>
        <v>100000000</v>
      </c>
      <c r="L549" s="190">
        <f t="shared" si="133"/>
        <v>100000000</v>
      </c>
      <c r="M549" s="190">
        <f t="shared" si="133"/>
        <v>300000000</v>
      </c>
    </row>
    <row r="550" spans="1:13" ht="18.5" x14ac:dyDescent="0.45">
      <c r="A550" s="162"/>
      <c r="B550" s="162"/>
      <c r="C550" s="162"/>
      <c r="D550" s="162"/>
      <c r="E550" s="162"/>
      <c r="F550" s="163" t="s">
        <v>88</v>
      </c>
      <c r="G550" s="191">
        <f>SUM(G547:G549)</f>
        <v>1499334550.8399999</v>
      </c>
      <c r="H550" s="191">
        <f>SUM(H547:H549)</f>
        <v>1357484550.8399999</v>
      </c>
      <c r="I550" s="214">
        <f t="shared" ref="I550" si="134">SUM(I547:I549)</f>
        <v>0</v>
      </c>
      <c r="J550" s="191">
        <f>SUM(J547:J549)</f>
        <v>2785939936.46</v>
      </c>
      <c r="K550" s="191">
        <f>SUM(K547:K549)</f>
        <v>2785939936.46</v>
      </c>
      <c r="L550" s="191">
        <f>SUM(L547:L549)</f>
        <v>2785939936.46</v>
      </c>
      <c r="M550" s="191">
        <f>SUM(M547:M549)</f>
        <v>8357819809.3800001</v>
      </c>
    </row>
    <row r="553" spans="1:13" ht="18.5" x14ac:dyDescent="0.45">
      <c r="A553" s="948" t="s">
        <v>0</v>
      </c>
      <c r="B553" s="948"/>
      <c r="C553" s="948"/>
      <c r="D553" s="948"/>
      <c r="E553" s="948"/>
      <c r="F553" s="948"/>
      <c r="G553" s="948"/>
      <c r="H553" s="948"/>
      <c r="I553" s="948"/>
      <c r="J553" s="948"/>
      <c r="K553" s="948"/>
      <c r="L553" s="948"/>
      <c r="M553" s="948"/>
    </row>
    <row r="554" spans="1:13" ht="18.5" x14ac:dyDescent="0.45">
      <c r="A554" s="930" t="s">
        <v>657</v>
      </c>
      <c r="B554" s="930"/>
      <c r="C554" s="930"/>
      <c r="D554" s="930"/>
      <c r="E554" s="930"/>
      <c r="F554" s="930"/>
      <c r="G554" s="930"/>
      <c r="H554" s="930"/>
      <c r="I554" s="930"/>
      <c r="J554" s="930"/>
      <c r="K554" s="930"/>
      <c r="L554" s="930"/>
      <c r="M554" s="930"/>
    </row>
    <row r="555" spans="1:13" ht="74" x14ac:dyDescent="0.45">
      <c r="A555" s="116" t="s">
        <v>1</v>
      </c>
      <c r="B555" s="116" t="s">
        <v>2</v>
      </c>
      <c r="C555" s="116" t="s">
        <v>3</v>
      </c>
      <c r="D555" s="116" t="s">
        <v>4</v>
      </c>
      <c r="E555" s="116" t="s">
        <v>5</v>
      </c>
      <c r="F555" s="153" t="s">
        <v>6</v>
      </c>
      <c r="G555" s="116" t="s">
        <v>7</v>
      </c>
      <c r="H555" s="116" t="s">
        <v>8</v>
      </c>
      <c r="I555" s="116"/>
      <c r="J555" s="116" t="s">
        <v>9</v>
      </c>
      <c r="K555" s="116" t="s">
        <v>10</v>
      </c>
      <c r="L555" s="116" t="s">
        <v>11</v>
      </c>
      <c r="M555" s="116" t="s">
        <v>12</v>
      </c>
    </row>
    <row r="556" spans="1:13" ht="18.5" x14ac:dyDescent="0.45">
      <c r="A556" s="119">
        <v>1</v>
      </c>
      <c r="B556" s="120"/>
      <c r="C556" s="120"/>
      <c r="D556" s="121"/>
      <c r="E556" s="120"/>
      <c r="F556" s="153" t="s">
        <v>13</v>
      </c>
      <c r="G556" s="124">
        <f>G557</f>
        <v>35415848640</v>
      </c>
      <c r="H556" s="124">
        <f t="shared" ref="H556:M556" si="135">H557</f>
        <v>39733999318.589996</v>
      </c>
      <c r="I556" s="124">
        <f t="shared" si="135"/>
        <v>0</v>
      </c>
      <c r="J556" s="124">
        <f t="shared" si="135"/>
        <v>51326438171.199997</v>
      </c>
      <c r="K556" s="124">
        <f t="shared" si="135"/>
        <v>53892760079.759995</v>
      </c>
      <c r="L556" s="124">
        <f t="shared" si="135"/>
        <v>56459081988.309998</v>
      </c>
      <c r="M556" s="124">
        <f t="shared" si="135"/>
        <v>161678280239.27002</v>
      </c>
    </row>
    <row r="557" spans="1:13" ht="18.5" x14ac:dyDescent="0.45">
      <c r="A557" s="119">
        <v>12</v>
      </c>
      <c r="B557" s="120"/>
      <c r="C557" s="120"/>
      <c r="D557" s="121"/>
      <c r="E557" s="120"/>
      <c r="F557" s="157" t="s">
        <v>14</v>
      </c>
      <c r="G557" s="215">
        <f>G558+G564</f>
        <v>35415848640</v>
      </c>
      <c r="H557" s="215">
        <f t="shared" ref="H557:M557" si="136">H558+H564</f>
        <v>39733999318.589996</v>
      </c>
      <c r="I557" s="215">
        <f t="shared" si="136"/>
        <v>0</v>
      </c>
      <c r="J557" s="215">
        <f t="shared" si="136"/>
        <v>51326438171.199997</v>
      </c>
      <c r="K557" s="215">
        <f t="shared" si="136"/>
        <v>53892760079.759995</v>
      </c>
      <c r="L557" s="215">
        <f t="shared" si="136"/>
        <v>56459081988.309998</v>
      </c>
      <c r="M557" s="215">
        <f t="shared" si="136"/>
        <v>161678280239.27002</v>
      </c>
    </row>
    <row r="558" spans="1:13" ht="18.5" x14ac:dyDescent="0.45">
      <c r="A558" s="119">
        <v>1201</v>
      </c>
      <c r="B558" s="120"/>
      <c r="C558" s="120"/>
      <c r="D558" s="121"/>
      <c r="E558" s="120"/>
      <c r="F558" s="157" t="s">
        <v>353</v>
      </c>
      <c r="G558" s="215">
        <f>G559+G562</f>
        <v>31516700469.539997</v>
      </c>
      <c r="H558" s="215">
        <f>H559+H562</f>
        <v>29827109692.5</v>
      </c>
      <c r="I558" s="215"/>
      <c r="J558" s="215">
        <f>J559+J562</f>
        <v>38495573154.209999</v>
      </c>
      <c r="K558" s="215">
        <f>K559+K562</f>
        <v>40420351811.919998</v>
      </c>
      <c r="L558" s="215">
        <f>L559+L562</f>
        <v>42345130469.629997</v>
      </c>
      <c r="M558" s="124">
        <f t="shared" ref="M558:M571" si="137">J558+K558+L558</f>
        <v>121261055435.76001</v>
      </c>
    </row>
    <row r="559" spans="1:13" ht="18.5" x14ac:dyDescent="0.45">
      <c r="A559" s="119">
        <v>120101</v>
      </c>
      <c r="B559" s="120"/>
      <c r="C559" s="120"/>
      <c r="D559" s="121"/>
      <c r="E559" s="120"/>
      <c r="F559" s="157" t="s">
        <v>354</v>
      </c>
      <c r="G559" s="124">
        <f>G560+G561</f>
        <v>29328113372.099998</v>
      </c>
      <c r="H559" s="124">
        <f t="shared" ref="H559:M559" si="138">H560+H561</f>
        <v>26551399824.619999</v>
      </c>
      <c r="I559" s="124">
        <f t="shared" si="138"/>
        <v>0</v>
      </c>
      <c r="J559" s="124">
        <f t="shared" si="138"/>
        <v>34334443574.709999</v>
      </c>
      <c r="K559" s="124">
        <f t="shared" si="138"/>
        <v>36051165753.440002</v>
      </c>
      <c r="L559" s="124">
        <f t="shared" si="138"/>
        <v>37767887932.18</v>
      </c>
      <c r="M559" s="124">
        <f t="shared" si="138"/>
        <v>108153497260.33</v>
      </c>
    </row>
    <row r="560" spans="1:13" ht="18.5" x14ac:dyDescent="0.45">
      <c r="A560" s="125">
        <v>12010101</v>
      </c>
      <c r="B560" s="126"/>
      <c r="C560" s="126"/>
      <c r="D560" s="127"/>
      <c r="E560" s="126"/>
      <c r="F560" s="158" t="s">
        <v>355</v>
      </c>
      <c r="G560" s="184">
        <v>6460811054.3699999</v>
      </c>
      <c r="H560" s="184">
        <v>7121626262.8900003</v>
      </c>
      <c r="I560" s="184"/>
      <c r="J560" s="184">
        <v>9224178870.8199997</v>
      </c>
      <c r="K560" s="184">
        <v>9685387814.3600006</v>
      </c>
      <c r="L560" s="184">
        <v>10146596757.9</v>
      </c>
      <c r="M560" s="124">
        <f t="shared" si="137"/>
        <v>29056163443.080002</v>
      </c>
    </row>
    <row r="561" spans="1:13" ht="37" x14ac:dyDescent="0.45">
      <c r="A561" s="125">
        <v>12010103</v>
      </c>
      <c r="B561" s="126"/>
      <c r="C561" s="126"/>
      <c r="D561" s="127"/>
      <c r="E561" s="126"/>
      <c r="F561" s="158" t="s">
        <v>356</v>
      </c>
      <c r="G561" s="184">
        <v>22867302317.73</v>
      </c>
      <c r="H561" s="184">
        <v>19429773561.73</v>
      </c>
      <c r="I561" s="184"/>
      <c r="J561" s="184">
        <v>25110264703.889999</v>
      </c>
      <c r="K561" s="184">
        <v>26365777939.080002</v>
      </c>
      <c r="L561" s="184">
        <v>27621291174.279999</v>
      </c>
      <c r="M561" s="124">
        <f t="shared" si="137"/>
        <v>79097333817.25</v>
      </c>
    </row>
    <row r="562" spans="1:13" ht="18.5" x14ac:dyDescent="0.45">
      <c r="A562" s="119">
        <v>120103</v>
      </c>
      <c r="B562" s="120"/>
      <c r="C562" s="120"/>
      <c r="D562" s="121"/>
      <c r="E562" s="120"/>
      <c r="F562" s="157" t="s">
        <v>357</v>
      </c>
      <c r="G562" s="124">
        <f>SUM(G563:G563)</f>
        <v>2188587097.4400001</v>
      </c>
      <c r="H562" s="124">
        <f>SUM(H563:H563)</f>
        <v>3275709867.8800001</v>
      </c>
      <c r="I562" s="124"/>
      <c r="J562" s="124">
        <f>SUM(J563:J563)</f>
        <v>4161129579.5</v>
      </c>
      <c r="K562" s="124">
        <f>SUM(K563:K563)</f>
        <v>4369186058.4799995</v>
      </c>
      <c r="L562" s="124">
        <f>SUM(L563:L563)</f>
        <v>4577242537.4499998</v>
      </c>
      <c r="M562" s="124">
        <f t="shared" si="137"/>
        <v>13107558175.43</v>
      </c>
    </row>
    <row r="563" spans="1:13" ht="18.5" x14ac:dyDescent="0.45">
      <c r="A563" s="125">
        <v>12010301</v>
      </c>
      <c r="B563" s="126"/>
      <c r="C563" s="126"/>
      <c r="D563" s="127"/>
      <c r="E563" s="126"/>
      <c r="F563" s="158" t="s">
        <v>358</v>
      </c>
      <c r="G563" s="184">
        <v>2188587097.4400001</v>
      </c>
      <c r="H563" s="184">
        <v>3275709867.8800001</v>
      </c>
      <c r="I563" s="184"/>
      <c r="J563" s="184">
        <v>4161129579.5</v>
      </c>
      <c r="K563" s="184">
        <v>4369186058.4799995</v>
      </c>
      <c r="L563" s="184">
        <v>4577242537.4499998</v>
      </c>
      <c r="M563" s="124">
        <f t="shared" si="137"/>
        <v>13107558175.43</v>
      </c>
    </row>
    <row r="564" spans="1:13" ht="18.5" x14ac:dyDescent="0.45">
      <c r="A564" s="153">
        <v>1202</v>
      </c>
      <c r="B564" s="154"/>
      <c r="C564" s="154"/>
      <c r="D564" s="121"/>
      <c r="E564" s="154"/>
      <c r="F564" s="157" t="s">
        <v>15</v>
      </c>
      <c r="G564" s="124">
        <f>G565+G569</f>
        <v>3899148170.46</v>
      </c>
      <c r="H564" s="124">
        <f t="shared" ref="H564:M564" si="139">H565+H569</f>
        <v>9906889626.0900002</v>
      </c>
      <c r="I564" s="124">
        <f t="shared" si="139"/>
        <v>0</v>
      </c>
      <c r="J564" s="124">
        <f t="shared" si="139"/>
        <v>12830865016.99</v>
      </c>
      <c r="K564" s="124">
        <f t="shared" si="139"/>
        <v>13472408267.839998</v>
      </c>
      <c r="L564" s="124">
        <f t="shared" si="139"/>
        <v>14113951518.680002</v>
      </c>
      <c r="M564" s="124">
        <f t="shared" si="139"/>
        <v>40417224803.510002</v>
      </c>
    </row>
    <row r="565" spans="1:13" ht="18.5" x14ac:dyDescent="0.45">
      <c r="A565" s="153">
        <v>120201</v>
      </c>
      <c r="B565" s="154"/>
      <c r="C565" s="154"/>
      <c r="D565" s="121"/>
      <c r="E565" s="154"/>
      <c r="F565" s="157" t="s">
        <v>359</v>
      </c>
      <c r="G565" s="124">
        <f>SUM(G566:G568)</f>
        <v>167649816.46000001</v>
      </c>
      <c r="H565" s="124">
        <f>SUM(H566:H568)</f>
        <v>187290324.44999999</v>
      </c>
      <c r="I565" s="124"/>
      <c r="J565" s="124">
        <f>SUM(J566:J568)</f>
        <v>326978103.22000003</v>
      </c>
      <c r="K565" s="124">
        <f>SUM(K566:K568)</f>
        <v>343327008.38999999</v>
      </c>
      <c r="L565" s="124">
        <f>SUM(L566:L568)</f>
        <v>359675913.52999997</v>
      </c>
      <c r="M565" s="124">
        <f t="shared" si="137"/>
        <v>1029981025.14</v>
      </c>
    </row>
    <row r="566" spans="1:13" ht="37" x14ac:dyDescent="0.45">
      <c r="A566" s="125">
        <v>12020128</v>
      </c>
      <c r="B566" s="126"/>
      <c r="C566" s="126"/>
      <c r="D566" s="127"/>
      <c r="E566" s="126"/>
      <c r="F566" s="158" t="s">
        <v>360</v>
      </c>
      <c r="G566" s="184">
        <v>107599571.73</v>
      </c>
      <c r="H566" s="184">
        <v>69862940.480000004</v>
      </c>
      <c r="I566" s="184"/>
      <c r="J566" s="184">
        <v>103490876.34</v>
      </c>
      <c r="K566" s="184">
        <v>108665420.16</v>
      </c>
      <c r="L566" s="184">
        <v>113839963.97</v>
      </c>
      <c r="M566" s="124">
        <f t="shared" si="137"/>
        <v>325996260.47000003</v>
      </c>
    </row>
    <row r="567" spans="1:13" ht="18.5" x14ac:dyDescent="0.45">
      <c r="A567" s="125">
        <v>12020131</v>
      </c>
      <c r="B567" s="126"/>
      <c r="C567" s="126"/>
      <c r="D567" s="127"/>
      <c r="E567" s="126"/>
      <c r="F567" s="158" t="s">
        <v>361</v>
      </c>
      <c r="G567" s="184">
        <v>4564179.1500000004</v>
      </c>
      <c r="H567" s="184">
        <v>31482906.870000001</v>
      </c>
      <c r="I567" s="184"/>
      <c r="J567" s="184">
        <v>120996350.54000001</v>
      </c>
      <c r="K567" s="184">
        <v>127046168.06999999</v>
      </c>
      <c r="L567" s="184">
        <v>133095985.59</v>
      </c>
      <c r="M567" s="124">
        <f t="shared" si="137"/>
        <v>381138504.20000005</v>
      </c>
    </row>
    <row r="568" spans="1:13" ht="18.5" x14ac:dyDescent="0.45">
      <c r="A568" s="125">
        <v>12020132</v>
      </c>
      <c r="B568" s="126"/>
      <c r="C568" s="126"/>
      <c r="D568" s="127"/>
      <c r="E568" s="126"/>
      <c r="F568" s="158" t="s">
        <v>362</v>
      </c>
      <c r="G568" s="184">
        <v>55486065.579999998</v>
      </c>
      <c r="H568" s="184">
        <v>85944477.099999994</v>
      </c>
      <c r="I568" s="184"/>
      <c r="J568" s="184">
        <v>102490876.34</v>
      </c>
      <c r="K568" s="184">
        <v>107615420.16</v>
      </c>
      <c r="L568" s="184">
        <v>112739963.97</v>
      </c>
      <c r="M568" s="124">
        <f t="shared" si="137"/>
        <v>322846260.47000003</v>
      </c>
    </row>
    <row r="569" spans="1:13" ht="18.5" x14ac:dyDescent="0.45">
      <c r="A569" s="119">
        <v>120204</v>
      </c>
      <c r="B569" s="120"/>
      <c r="C569" s="120"/>
      <c r="D569" s="121"/>
      <c r="E569" s="120"/>
      <c r="F569" s="157" t="s">
        <v>16</v>
      </c>
      <c r="G569" s="124">
        <f>SUM(G570:G571)</f>
        <v>3731498354</v>
      </c>
      <c r="H569" s="124">
        <f>SUM(H570:H571)</f>
        <v>9719599301.6399994</v>
      </c>
      <c r="I569" s="124"/>
      <c r="J569" s="124">
        <f>SUM(J570:J571)</f>
        <v>12503886913.77</v>
      </c>
      <c r="K569" s="124">
        <f>SUM(K570:K571)</f>
        <v>13129081259.449999</v>
      </c>
      <c r="L569" s="124">
        <f>SUM(L570:L571)</f>
        <v>13754275605.150002</v>
      </c>
      <c r="M569" s="124">
        <f t="shared" si="137"/>
        <v>39387243778.370003</v>
      </c>
    </row>
    <row r="570" spans="1:13" ht="18.5" x14ac:dyDescent="0.45">
      <c r="A570" s="125">
        <v>12020437</v>
      </c>
      <c r="B570" s="126"/>
      <c r="C570" s="126"/>
      <c r="D570" s="127"/>
      <c r="E570" s="126"/>
      <c r="F570" s="158" t="s">
        <v>363</v>
      </c>
      <c r="G570" s="184">
        <v>151507138.91</v>
      </c>
      <c r="H570" s="184">
        <v>166727840.84</v>
      </c>
      <c r="I570" s="184"/>
      <c r="J570" s="184">
        <v>204981752.68000001</v>
      </c>
      <c r="K570" s="184">
        <v>215230840.31</v>
      </c>
      <c r="L570" s="184">
        <v>225479927.94999999</v>
      </c>
      <c r="M570" s="124">
        <f t="shared" si="137"/>
        <v>645692520.94000006</v>
      </c>
    </row>
    <row r="571" spans="1:13" ht="37" x14ac:dyDescent="0.45">
      <c r="A571" s="125">
        <v>12020449</v>
      </c>
      <c r="B571" s="126"/>
      <c r="C571" s="126"/>
      <c r="D571" s="127"/>
      <c r="E571" s="126"/>
      <c r="F571" s="158" t="s">
        <v>364</v>
      </c>
      <c r="G571" s="184">
        <v>3579991215.0900002</v>
      </c>
      <c r="H571" s="184">
        <v>9552871460.7999992</v>
      </c>
      <c r="I571" s="184"/>
      <c r="J571" s="184">
        <v>12298905161.09</v>
      </c>
      <c r="K571" s="184">
        <v>12913850419.139999</v>
      </c>
      <c r="L571" s="184">
        <v>13528795677.200001</v>
      </c>
      <c r="M571" s="124">
        <f t="shared" si="137"/>
        <v>38741551257.43</v>
      </c>
    </row>
    <row r="572" spans="1:13" ht="18.5" x14ac:dyDescent="0.45">
      <c r="A572" s="119">
        <v>2</v>
      </c>
      <c r="B572" s="120"/>
      <c r="C572" s="121"/>
      <c r="D572" s="121"/>
      <c r="E572" s="120"/>
      <c r="F572" s="157" t="s">
        <v>18</v>
      </c>
      <c r="G572" s="123">
        <f>G573+G580</f>
        <v>708952775</v>
      </c>
      <c r="H572" s="123">
        <f t="shared" ref="H572:I572" si="140">H573+H580</f>
        <v>610091935.54999995</v>
      </c>
      <c r="I572" s="123">
        <f t="shared" si="140"/>
        <v>0</v>
      </c>
      <c r="J572" s="123">
        <v>800690276.99999988</v>
      </c>
      <c r="K572" s="123">
        <f t="shared" ref="K572:L572" si="141">K573+K580</f>
        <v>800690277</v>
      </c>
      <c r="L572" s="123">
        <f t="shared" si="141"/>
        <v>800690277</v>
      </c>
      <c r="M572" s="124">
        <f>J572+K572+L572</f>
        <v>2402070831</v>
      </c>
    </row>
    <row r="573" spans="1:13" ht="18.5" x14ac:dyDescent="0.45">
      <c r="A573" s="119">
        <v>21</v>
      </c>
      <c r="B573" s="120"/>
      <c r="C573" s="121"/>
      <c r="D573" s="121"/>
      <c r="E573" s="120"/>
      <c r="F573" s="157" t="s">
        <v>19</v>
      </c>
      <c r="G573" s="123">
        <f>G574+G577</f>
        <v>108952775</v>
      </c>
      <c r="H573" s="123">
        <f t="shared" ref="H573:I573" si="142">H574+H577</f>
        <v>136080020.03</v>
      </c>
      <c r="I573" s="123">
        <f t="shared" si="142"/>
        <v>0</v>
      </c>
      <c r="J573" s="123">
        <v>200690276.99999991</v>
      </c>
      <c r="K573" s="123">
        <f t="shared" ref="K573:L573" si="143">K574+K577</f>
        <v>200690277</v>
      </c>
      <c r="L573" s="123">
        <f t="shared" si="143"/>
        <v>200690277</v>
      </c>
      <c r="M573" s="124">
        <f t="shared" ref="M573:M614" si="144">J573+K573+L573</f>
        <v>602070830.99999988</v>
      </c>
    </row>
    <row r="574" spans="1:13" ht="18.5" x14ac:dyDescent="0.45">
      <c r="A574" s="119">
        <v>2101</v>
      </c>
      <c r="B574" s="120"/>
      <c r="C574" s="121"/>
      <c r="D574" s="121"/>
      <c r="E574" s="120"/>
      <c r="F574" s="157" t="s">
        <v>20</v>
      </c>
      <c r="G574" s="123">
        <f t="shared" ref="G574:L575" si="145">G575</f>
        <v>106222775</v>
      </c>
      <c r="H574" s="123">
        <f t="shared" si="145"/>
        <v>133885020.03</v>
      </c>
      <c r="I574" s="123"/>
      <c r="J574" s="123">
        <v>197660276.99999991</v>
      </c>
      <c r="K574" s="123">
        <f t="shared" si="145"/>
        <v>197660277</v>
      </c>
      <c r="L574" s="123">
        <f t="shared" si="145"/>
        <v>197660277</v>
      </c>
      <c r="M574" s="124">
        <f t="shared" si="144"/>
        <v>592980830.99999988</v>
      </c>
    </row>
    <row r="575" spans="1:13" ht="18.5" x14ac:dyDescent="0.45">
      <c r="A575" s="119">
        <v>210101</v>
      </c>
      <c r="B575" s="120"/>
      <c r="C575" s="121"/>
      <c r="D575" s="121"/>
      <c r="E575" s="120"/>
      <c r="F575" s="157" t="s">
        <v>21</v>
      </c>
      <c r="G575" s="123">
        <f>G576</f>
        <v>106222775</v>
      </c>
      <c r="H575" s="123">
        <f t="shared" si="145"/>
        <v>133885020.03</v>
      </c>
      <c r="I575" s="123">
        <f t="shared" si="145"/>
        <v>0</v>
      </c>
      <c r="J575" s="123">
        <v>197660276.99999991</v>
      </c>
      <c r="K575" s="123">
        <f t="shared" si="145"/>
        <v>197660277</v>
      </c>
      <c r="L575" s="123">
        <f t="shared" si="145"/>
        <v>197660277</v>
      </c>
      <c r="M575" s="124">
        <f t="shared" si="144"/>
        <v>592980830.99999988</v>
      </c>
    </row>
    <row r="576" spans="1:13" ht="18.5" x14ac:dyDescent="0.45">
      <c r="A576" s="125">
        <v>21010101</v>
      </c>
      <c r="B576" s="126"/>
      <c r="C576" s="127"/>
      <c r="D576" s="127"/>
      <c r="E576" s="126"/>
      <c r="F576" s="158" t="s">
        <v>20</v>
      </c>
      <c r="G576" s="129">
        <v>106222775</v>
      </c>
      <c r="H576" s="129">
        <v>133885020.03</v>
      </c>
      <c r="I576" s="129"/>
      <c r="J576" s="129">
        <v>197660276.99999991</v>
      </c>
      <c r="K576" s="129">
        <v>197660277</v>
      </c>
      <c r="L576" s="129">
        <v>197660277</v>
      </c>
      <c r="M576" s="124">
        <f t="shared" si="144"/>
        <v>592980830.99999988</v>
      </c>
    </row>
    <row r="577" spans="1:13" ht="37" x14ac:dyDescent="0.45">
      <c r="A577" s="119">
        <v>2102</v>
      </c>
      <c r="B577" s="120"/>
      <c r="C577" s="121"/>
      <c r="D577" s="121"/>
      <c r="E577" s="120"/>
      <c r="F577" s="157" t="s">
        <v>22</v>
      </c>
      <c r="G577" s="123">
        <f>G578</f>
        <v>2730000</v>
      </c>
      <c r="H577" s="123">
        <f t="shared" ref="H577:I578" si="146">H578</f>
        <v>2195000</v>
      </c>
      <c r="I577" s="123">
        <f t="shared" si="146"/>
        <v>0</v>
      </c>
      <c r="J577" s="123">
        <v>3030000</v>
      </c>
      <c r="K577" s="123">
        <f t="shared" ref="K577:M578" si="147">K578</f>
        <v>3030000</v>
      </c>
      <c r="L577" s="123">
        <f t="shared" si="147"/>
        <v>3030000</v>
      </c>
      <c r="M577" s="124">
        <f t="shared" si="144"/>
        <v>9090000</v>
      </c>
    </row>
    <row r="578" spans="1:13" ht="18.5" x14ac:dyDescent="0.45">
      <c r="A578" s="119">
        <v>210201</v>
      </c>
      <c r="B578" s="120"/>
      <c r="C578" s="121"/>
      <c r="D578" s="121"/>
      <c r="E578" s="120"/>
      <c r="F578" s="157" t="s">
        <v>23</v>
      </c>
      <c r="G578" s="123">
        <f>G579</f>
        <v>2730000</v>
      </c>
      <c r="H578" s="123">
        <f>H579</f>
        <v>2195000</v>
      </c>
      <c r="I578" s="123">
        <f t="shared" si="146"/>
        <v>0</v>
      </c>
      <c r="J578" s="123">
        <v>3030000</v>
      </c>
      <c r="K578" s="123">
        <f t="shared" si="147"/>
        <v>3030000</v>
      </c>
      <c r="L578" s="123">
        <f t="shared" si="147"/>
        <v>3030000</v>
      </c>
      <c r="M578" s="123">
        <f t="shared" si="147"/>
        <v>9090000</v>
      </c>
    </row>
    <row r="579" spans="1:13" ht="18.5" x14ac:dyDescent="0.45">
      <c r="A579" s="125">
        <v>21020102</v>
      </c>
      <c r="B579" s="126"/>
      <c r="C579" s="127"/>
      <c r="D579" s="127"/>
      <c r="E579" s="126"/>
      <c r="F579" s="158" t="s">
        <v>25</v>
      </c>
      <c r="G579" s="129">
        <v>2730000</v>
      </c>
      <c r="H579" s="129">
        <v>2195000</v>
      </c>
      <c r="I579" s="129"/>
      <c r="J579" s="129">
        <v>3030000</v>
      </c>
      <c r="K579" s="129">
        <v>3030000</v>
      </c>
      <c r="L579" s="129">
        <v>3030000</v>
      </c>
      <c r="M579" s="124">
        <f t="shared" si="144"/>
        <v>9090000</v>
      </c>
    </row>
    <row r="580" spans="1:13" ht="18.5" x14ac:dyDescent="0.45">
      <c r="A580" s="119">
        <v>22</v>
      </c>
      <c r="B580" s="120"/>
      <c r="C580" s="121"/>
      <c r="D580" s="121"/>
      <c r="E580" s="120"/>
      <c r="F580" s="157" t="s">
        <v>26</v>
      </c>
      <c r="G580" s="123">
        <f>G581</f>
        <v>600000000</v>
      </c>
      <c r="H580" s="123">
        <f t="shared" ref="H580:M580" si="148">H581</f>
        <v>474011915.51999998</v>
      </c>
      <c r="I580" s="123">
        <f t="shared" si="148"/>
        <v>0</v>
      </c>
      <c r="J580" s="123">
        <f t="shared" si="148"/>
        <v>600000000</v>
      </c>
      <c r="K580" s="123">
        <f t="shared" si="148"/>
        <v>600000000</v>
      </c>
      <c r="L580" s="123">
        <f t="shared" si="148"/>
        <v>600000000</v>
      </c>
      <c r="M580" s="123">
        <f t="shared" si="148"/>
        <v>1800000000</v>
      </c>
    </row>
    <row r="581" spans="1:13" ht="18.5" x14ac:dyDescent="0.45">
      <c r="A581" s="119">
        <v>2202</v>
      </c>
      <c r="B581" s="120"/>
      <c r="C581" s="121"/>
      <c r="D581" s="121"/>
      <c r="E581" s="120"/>
      <c r="F581" s="157" t="s">
        <v>27</v>
      </c>
      <c r="G581" s="123">
        <f>G582+G585+G587+G591+G597+G599+G601+G604+G607+G609</f>
        <v>600000000</v>
      </c>
      <c r="H581" s="123">
        <f>H582+H585+H587+H591+H597+H599+H601+H604+H607+H609</f>
        <v>474011915.51999998</v>
      </c>
      <c r="I581" s="123"/>
      <c r="J581" s="123">
        <f>J582+J585+J587+J591+J597+J599+J601+J604+J607+J609</f>
        <v>600000000</v>
      </c>
      <c r="K581" s="123">
        <f>K582+K585+K587+K591+K597+K599+K601+K604+K607+K609</f>
        <v>600000000</v>
      </c>
      <c r="L581" s="123">
        <f>L582+L585+L587+L591+L597+L599+L601+L604+L607+L609</f>
        <v>600000000</v>
      </c>
      <c r="M581" s="124">
        <f t="shared" si="144"/>
        <v>1800000000</v>
      </c>
    </row>
    <row r="582" spans="1:13" ht="18.5" x14ac:dyDescent="0.45">
      <c r="A582" s="119">
        <v>220201</v>
      </c>
      <c r="B582" s="120"/>
      <c r="C582" s="121"/>
      <c r="D582" s="121"/>
      <c r="E582" s="120"/>
      <c r="F582" s="157" t="s">
        <v>28</v>
      </c>
      <c r="G582" s="123">
        <f>SUM(G583:G584)</f>
        <v>8000000</v>
      </c>
      <c r="H582" s="123">
        <f>SUM(H583:H584)</f>
        <v>6262380</v>
      </c>
      <c r="I582" s="123"/>
      <c r="J582" s="123">
        <f>SUM(J583:J584)</f>
        <v>13000000</v>
      </c>
      <c r="K582" s="123">
        <f>SUM(K583:K584)</f>
        <v>13000000</v>
      </c>
      <c r="L582" s="123">
        <f>SUM(L583:L584)</f>
        <v>13000000</v>
      </c>
      <c r="M582" s="124">
        <f t="shared" si="144"/>
        <v>39000000</v>
      </c>
    </row>
    <row r="583" spans="1:13" ht="18.5" x14ac:dyDescent="0.45">
      <c r="A583" s="125">
        <v>22020101</v>
      </c>
      <c r="B583" s="126"/>
      <c r="C583" s="127"/>
      <c r="D583" s="127"/>
      <c r="E583" s="126"/>
      <c r="F583" s="158" t="s">
        <v>29</v>
      </c>
      <c r="G583" s="129">
        <v>3500000</v>
      </c>
      <c r="H583" s="129">
        <v>2189880</v>
      </c>
      <c r="I583" s="129"/>
      <c r="J583" s="129">
        <v>5500000</v>
      </c>
      <c r="K583" s="129">
        <v>5500000</v>
      </c>
      <c r="L583" s="129">
        <v>5500000</v>
      </c>
      <c r="M583" s="124">
        <f t="shared" si="144"/>
        <v>16500000</v>
      </c>
    </row>
    <row r="584" spans="1:13" ht="18.5" x14ac:dyDescent="0.45">
      <c r="A584" s="125">
        <v>22020102</v>
      </c>
      <c r="B584" s="126"/>
      <c r="C584" s="127"/>
      <c r="D584" s="127"/>
      <c r="E584" s="126"/>
      <c r="F584" s="158" t="s">
        <v>30</v>
      </c>
      <c r="G584" s="129">
        <v>4500000</v>
      </c>
      <c r="H584" s="129">
        <v>4072500</v>
      </c>
      <c r="I584" s="129"/>
      <c r="J584" s="129">
        <v>7500000</v>
      </c>
      <c r="K584" s="129">
        <v>7500000</v>
      </c>
      <c r="L584" s="129">
        <v>7500000</v>
      </c>
      <c r="M584" s="124">
        <f t="shared" si="144"/>
        <v>22500000</v>
      </c>
    </row>
    <row r="585" spans="1:13" ht="18.5" x14ac:dyDescent="0.45">
      <c r="A585" s="119">
        <v>220202</v>
      </c>
      <c r="B585" s="120"/>
      <c r="C585" s="121"/>
      <c r="D585" s="121"/>
      <c r="E585" s="120"/>
      <c r="F585" s="157" t="s">
        <v>31</v>
      </c>
      <c r="G585" s="123">
        <f>SUM(G586:G586)</f>
        <v>1500000</v>
      </c>
      <c r="H585" s="123">
        <f>SUM(H586:H586)</f>
        <v>1000000</v>
      </c>
      <c r="I585" s="123"/>
      <c r="J585" s="123">
        <f>SUM(J586:J586)</f>
        <v>2000000</v>
      </c>
      <c r="K585" s="123">
        <f>SUM(K586:K586)</f>
        <v>2000000</v>
      </c>
      <c r="L585" s="123">
        <f>SUM(L586:L586)</f>
        <v>2000000</v>
      </c>
      <c r="M585" s="124">
        <f t="shared" si="144"/>
        <v>6000000</v>
      </c>
    </row>
    <row r="586" spans="1:13" ht="18.5" x14ac:dyDescent="0.45">
      <c r="A586" s="125">
        <v>22020201</v>
      </c>
      <c r="B586" s="126"/>
      <c r="C586" s="127"/>
      <c r="D586" s="127"/>
      <c r="E586" s="126"/>
      <c r="F586" s="158" t="s">
        <v>32</v>
      </c>
      <c r="G586" s="129">
        <v>1500000</v>
      </c>
      <c r="H586" s="129">
        <v>1000000</v>
      </c>
      <c r="I586" s="129"/>
      <c r="J586" s="129">
        <v>2000000</v>
      </c>
      <c r="K586" s="129">
        <v>2000000</v>
      </c>
      <c r="L586" s="129">
        <v>2000000</v>
      </c>
      <c r="M586" s="124">
        <f t="shared" si="144"/>
        <v>6000000</v>
      </c>
    </row>
    <row r="587" spans="1:13" ht="18.5" x14ac:dyDescent="0.45">
      <c r="A587" s="119">
        <v>220203</v>
      </c>
      <c r="B587" s="120"/>
      <c r="C587" s="121"/>
      <c r="D587" s="121"/>
      <c r="E587" s="120"/>
      <c r="F587" s="157" t="s">
        <v>37</v>
      </c>
      <c r="G587" s="123">
        <f>SUM(G588:G590)</f>
        <v>9000000</v>
      </c>
      <c r="H587" s="123">
        <f>SUM(H588:H590)</f>
        <v>5393900</v>
      </c>
      <c r="I587" s="123"/>
      <c r="J587" s="123">
        <f>SUM(J588:J590)</f>
        <v>16500000</v>
      </c>
      <c r="K587" s="123">
        <f>SUM(K588:K590)</f>
        <v>16500000</v>
      </c>
      <c r="L587" s="123">
        <f>SUM(L588:L590)</f>
        <v>16500000</v>
      </c>
      <c r="M587" s="124">
        <f t="shared" si="144"/>
        <v>49500000</v>
      </c>
    </row>
    <row r="588" spans="1:13" ht="37" x14ac:dyDescent="0.45">
      <c r="A588" s="125">
        <v>22020301</v>
      </c>
      <c r="B588" s="126"/>
      <c r="C588" s="127"/>
      <c r="D588" s="127"/>
      <c r="E588" s="126"/>
      <c r="F588" s="158" t="s">
        <v>38</v>
      </c>
      <c r="G588" s="129">
        <v>5500000</v>
      </c>
      <c r="H588" s="129">
        <v>2863900</v>
      </c>
      <c r="I588" s="129"/>
      <c r="J588" s="129">
        <v>6500000</v>
      </c>
      <c r="K588" s="129">
        <v>6500000</v>
      </c>
      <c r="L588" s="129">
        <v>6500000</v>
      </c>
      <c r="M588" s="124">
        <f t="shared" si="144"/>
        <v>19500000</v>
      </c>
    </row>
    <row r="589" spans="1:13" ht="37" x14ac:dyDescent="0.45">
      <c r="A589" s="125">
        <v>22020305</v>
      </c>
      <c r="B589" s="126"/>
      <c r="C589" s="127"/>
      <c r="D589" s="127"/>
      <c r="E589" s="126"/>
      <c r="F589" s="158" t="s">
        <v>41</v>
      </c>
      <c r="G589" s="129">
        <v>3500000</v>
      </c>
      <c r="H589" s="129">
        <v>2530000</v>
      </c>
      <c r="I589" s="129"/>
      <c r="J589" s="129">
        <v>3500000</v>
      </c>
      <c r="K589" s="129">
        <v>3500000</v>
      </c>
      <c r="L589" s="129">
        <v>3500000</v>
      </c>
      <c r="M589" s="124">
        <f t="shared" si="144"/>
        <v>10500000</v>
      </c>
    </row>
    <row r="590" spans="1:13" ht="18.5" x14ac:dyDescent="0.45">
      <c r="A590" s="125">
        <v>22020306</v>
      </c>
      <c r="B590" s="126"/>
      <c r="C590" s="127"/>
      <c r="D590" s="127"/>
      <c r="E590" s="126"/>
      <c r="F590" s="158" t="s">
        <v>314</v>
      </c>
      <c r="G590" s="129"/>
      <c r="H590" s="129"/>
      <c r="I590" s="129"/>
      <c r="J590" s="129">
        <v>6500000</v>
      </c>
      <c r="K590" s="129">
        <v>6500000</v>
      </c>
      <c r="L590" s="129">
        <v>6500000</v>
      </c>
      <c r="M590" s="124">
        <f t="shared" si="144"/>
        <v>19500000</v>
      </c>
    </row>
    <row r="591" spans="1:13" ht="18.5" x14ac:dyDescent="0.45">
      <c r="A591" s="119">
        <v>220204</v>
      </c>
      <c r="B591" s="120"/>
      <c r="C591" s="121"/>
      <c r="D591" s="121"/>
      <c r="E591" s="120"/>
      <c r="F591" s="157" t="s">
        <v>42</v>
      </c>
      <c r="G591" s="123">
        <f>SUM(G592:G596)</f>
        <v>15000000</v>
      </c>
      <c r="H591" s="123">
        <f>SUM(H592:H596)</f>
        <v>11907787</v>
      </c>
      <c r="I591" s="123"/>
      <c r="J591" s="123">
        <f>SUM(J592:J596)</f>
        <v>33000000</v>
      </c>
      <c r="K591" s="123">
        <f>SUM(K592:K596)</f>
        <v>33000000</v>
      </c>
      <c r="L591" s="123">
        <f>SUM(L592:L596)</f>
        <v>33000000</v>
      </c>
      <c r="M591" s="124">
        <f t="shared" si="144"/>
        <v>99000000</v>
      </c>
    </row>
    <row r="592" spans="1:13" ht="37" x14ac:dyDescent="0.45">
      <c r="A592" s="125">
        <v>22020401</v>
      </c>
      <c r="B592" s="126"/>
      <c r="C592" s="127"/>
      <c r="D592" s="127"/>
      <c r="E592" s="126"/>
      <c r="F592" s="158" t="s">
        <v>43</v>
      </c>
      <c r="G592" s="129">
        <v>2500000</v>
      </c>
      <c r="H592" s="129">
        <v>2161000</v>
      </c>
      <c r="I592" s="129"/>
      <c r="J592" s="129">
        <v>6500000</v>
      </c>
      <c r="K592" s="129">
        <v>6500000</v>
      </c>
      <c r="L592" s="129">
        <v>6500000</v>
      </c>
      <c r="M592" s="124">
        <f t="shared" si="144"/>
        <v>19500000</v>
      </c>
    </row>
    <row r="593" spans="1:13" ht="18.5" x14ac:dyDescent="0.45">
      <c r="A593" s="125">
        <v>22020402</v>
      </c>
      <c r="B593" s="126"/>
      <c r="C593" s="127"/>
      <c r="D593" s="127"/>
      <c r="E593" s="126"/>
      <c r="F593" s="158" t="s">
        <v>44</v>
      </c>
      <c r="G593" s="129">
        <v>2000000</v>
      </c>
      <c r="H593" s="129">
        <v>2110000</v>
      </c>
      <c r="I593" s="129"/>
      <c r="J593" s="129">
        <v>6000000</v>
      </c>
      <c r="K593" s="129">
        <v>6000000</v>
      </c>
      <c r="L593" s="129">
        <v>6000000</v>
      </c>
      <c r="M593" s="124">
        <f t="shared" si="144"/>
        <v>18000000</v>
      </c>
    </row>
    <row r="594" spans="1:13" ht="37" x14ac:dyDescent="0.45">
      <c r="A594" s="125">
        <v>22020404</v>
      </c>
      <c r="B594" s="126"/>
      <c r="C594" s="127"/>
      <c r="D594" s="127"/>
      <c r="E594" s="126"/>
      <c r="F594" s="158" t="s">
        <v>46</v>
      </c>
      <c r="G594" s="129"/>
      <c r="H594" s="129"/>
      <c r="I594" s="129"/>
      <c r="J594" s="129">
        <v>6000000</v>
      </c>
      <c r="K594" s="129">
        <v>6000000</v>
      </c>
      <c r="L594" s="129">
        <v>6000000</v>
      </c>
      <c r="M594" s="124">
        <f t="shared" si="144"/>
        <v>18000000</v>
      </c>
    </row>
    <row r="595" spans="1:13" ht="18.5" x14ac:dyDescent="0.45">
      <c r="A595" s="125">
        <v>22020405</v>
      </c>
      <c r="B595" s="126"/>
      <c r="C595" s="127"/>
      <c r="D595" s="127"/>
      <c r="E595" s="126"/>
      <c r="F595" s="158" t="s">
        <v>47</v>
      </c>
      <c r="G595" s="129">
        <v>3500000</v>
      </c>
      <c r="H595" s="129">
        <v>2120000</v>
      </c>
      <c r="I595" s="129"/>
      <c r="J595" s="129">
        <v>6500000</v>
      </c>
      <c r="K595" s="129">
        <v>6500000</v>
      </c>
      <c r="L595" s="129">
        <v>6500000</v>
      </c>
      <c r="M595" s="124">
        <f t="shared" si="144"/>
        <v>19500000</v>
      </c>
    </row>
    <row r="596" spans="1:13" ht="18.5" x14ac:dyDescent="0.45">
      <c r="A596" s="125">
        <v>22020406</v>
      </c>
      <c r="B596" s="126"/>
      <c r="C596" s="127"/>
      <c r="D596" s="127"/>
      <c r="E596" s="126"/>
      <c r="F596" s="158" t="s">
        <v>48</v>
      </c>
      <c r="G596" s="129">
        <v>7000000</v>
      </c>
      <c r="H596" s="129">
        <v>5516787</v>
      </c>
      <c r="I596" s="129"/>
      <c r="J596" s="129">
        <v>8000000</v>
      </c>
      <c r="K596" s="129">
        <v>8000000</v>
      </c>
      <c r="L596" s="129">
        <v>8000000</v>
      </c>
      <c r="M596" s="124">
        <f t="shared" si="144"/>
        <v>24000000</v>
      </c>
    </row>
    <row r="597" spans="1:13" ht="18.5" x14ac:dyDescent="0.45">
      <c r="A597" s="119">
        <v>220205</v>
      </c>
      <c r="B597" s="120"/>
      <c r="C597" s="121"/>
      <c r="D597" s="121"/>
      <c r="E597" s="120"/>
      <c r="F597" s="157" t="s">
        <v>49</v>
      </c>
      <c r="G597" s="123">
        <f>G598</f>
        <v>65000000</v>
      </c>
      <c r="H597" s="123">
        <f t="shared" ref="H597:L597" si="149">H598</f>
        <v>48535000</v>
      </c>
      <c r="I597" s="123">
        <f t="shared" si="149"/>
        <v>0</v>
      </c>
      <c r="J597" s="123">
        <f t="shared" si="149"/>
        <v>100000000</v>
      </c>
      <c r="K597" s="123">
        <f t="shared" si="149"/>
        <v>100000000</v>
      </c>
      <c r="L597" s="123">
        <f t="shared" si="149"/>
        <v>100000000</v>
      </c>
      <c r="M597" s="124">
        <f t="shared" si="144"/>
        <v>300000000</v>
      </c>
    </row>
    <row r="598" spans="1:13" ht="18.5" x14ac:dyDescent="0.45">
      <c r="A598" s="125">
        <v>22020501</v>
      </c>
      <c r="B598" s="126"/>
      <c r="C598" s="127"/>
      <c r="D598" s="127"/>
      <c r="E598" s="126"/>
      <c r="F598" s="158" t="s">
        <v>50</v>
      </c>
      <c r="G598" s="129">
        <v>65000000</v>
      </c>
      <c r="H598" s="129">
        <v>48535000</v>
      </c>
      <c r="I598" s="129"/>
      <c r="J598" s="129">
        <v>100000000</v>
      </c>
      <c r="K598" s="129">
        <v>100000000</v>
      </c>
      <c r="L598" s="129">
        <v>100000000</v>
      </c>
      <c r="M598" s="124">
        <f t="shared" si="144"/>
        <v>300000000</v>
      </c>
    </row>
    <row r="599" spans="1:13" ht="18.5" x14ac:dyDescent="0.45">
      <c r="A599" s="119">
        <v>220206</v>
      </c>
      <c r="B599" s="120"/>
      <c r="C599" s="121"/>
      <c r="D599" s="121"/>
      <c r="E599" s="120"/>
      <c r="F599" s="157" t="s">
        <v>51</v>
      </c>
      <c r="G599" s="123">
        <f>SUM(G600:G600)</f>
        <v>115000000</v>
      </c>
      <c r="H599" s="123">
        <f>SUM(H600:H600)</f>
        <v>86178000</v>
      </c>
      <c r="I599" s="123"/>
      <c r="J599" s="123">
        <f>SUM(J600:J600)</f>
        <v>115000000</v>
      </c>
      <c r="K599" s="123">
        <f>SUM(K600:K600)</f>
        <v>115000000</v>
      </c>
      <c r="L599" s="123">
        <f>SUM(L600:L600)</f>
        <v>115000000</v>
      </c>
      <c r="M599" s="124">
        <f t="shared" si="144"/>
        <v>345000000</v>
      </c>
    </row>
    <row r="600" spans="1:13" ht="18.5" x14ac:dyDescent="0.45">
      <c r="A600" s="125">
        <v>22020601</v>
      </c>
      <c r="B600" s="126"/>
      <c r="C600" s="127"/>
      <c r="D600" s="127"/>
      <c r="E600" s="126"/>
      <c r="F600" s="158" t="s">
        <v>52</v>
      </c>
      <c r="G600" s="129">
        <v>115000000</v>
      </c>
      <c r="H600" s="129">
        <v>86178000</v>
      </c>
      <c r="I600" s="129"/>
      <c r="J600" s="129">
        <v>115000000</v>
      </c>
      <c r="K600" s="129">
        <v>115000000</v>
      </c>
      <c r="L600" s="129">
        <v>115000000</v>
      </c>
      <c r="M600" s="124">
        <f t="shared" si="144"/>
        <v>345000000</v>
      </c>
    </row>
    <row r="601" spans="1:13" ht="37" x14ac:dyDescent="0.45">
      <c r="A601" s="119">
        <v>220207</v>
      </c>
      <c r="B601" s="120"/>
      <c r="C601" s="121"/>
      <c r="D601" s="121"/>
      <c r="E601" s="120"/>
      <c r="F601" s="157" t="s">
        <v>268</v>
      </c>
      <c r="G601" s="123">
        <f>SUM(G602:G603)</f>
        <v>204200000</v>
      </c>
      <c r="H601" s="123">
        <f>SUM(H602:H603)</f>
        <v>172940600</v>
      </c>
      <c r="I601" s="123"/>
      <c r="J601" s="123">
        <f>SUM(J602:J603)</f>
        <v>108000000</v>
      </c>
      <c r="K601" s="123">
        <f>SUM(K602:K603)</f>
        <v>108000000</v>
      </c>
      <c r="L601" s="123">
        <f>SUM(L602:L603)</f>
        <v>108000000</v>
      </c>
      <c r="M601" s="124">
        <f t="shared" si="144"/>
        <v>324000000</v>
      </c>
    </row>
    <row r="602" spans="1:13" ht="18.5" x14ac:dyDescent="0.45">
      <c r="A602" s="125">
        <v>22020701</v>
      </c>
      <c r="B602" s="126"/>
      <c r="C602" s="127"/>
      <c r="D602" s="127"/>
      <c r="E602" s="126"/>
      <c r="F602" s="158" t="s">
        <v>269</v>
      </c>
      <c r="G602" s="129">
        <v>200000000</v>
      </c>
      <c r="H602" s="129">
        <v>169618600</v>
      </c>
      <c r="I602" s="129"/>
      <c r="J602" s="129">
        <v>98000000</v>
      </c>
      <c r="K602" s="129">
        <v>98000000</v>
      </c>
      <c r="L602" s="129">
        <v>98000000</v>
      </c>
      <c r="M602" s="124">
        <f t="shared" si="144"/>
        <v>294000000</v>
      </c>
    </row>
    <row r="603" spans="1:13" ht="18.5" x14ac:dyDescent="0.45">
      <c r="A603" s="125">
        <v>22020703</v>
      </c>
      <c r="B603" s="126"/>
      <c r="C603" s="127"/>
      <c r="D603" s="127"/>
      <c r="E603" s="126"/>
      <c r="F603" s="158" t="s">
        <v>365</v>
      </c>
      <c r="G603" s="129">
        <v>4200000</v>
      </c>
      <c r="H603" s="129">
        <v>3322000</v>
      </c>
      <c r="I603" s="129"/>
      <c r="J603" s="129">
        <v>10000000</v>
      </c>
      <c r="K603" s="129">
        <v>10000000</v>
      </c>
      <c r="L603" s="129">
        <v>10000000</v>
      </c>
      <c r="M603" s="124">
        <f t="shared" si="144"/>
        <v>30000000</v>
      </c>
    </row>
    <row r="604" spans="1:13" ht="18.5" x14ac:dyDescent="0.45">
      <c r="A604" s="119">
        <v>220208</v>
      </c>
      <c r="B604" s="120"/>
      <c r="C604" s="121"/>
      <c r="D604" s="121"/>
      <c r="E604" s="120"/>
      <c r="F604" s="157" t="s">
        <v>54</v>
      </c>
      <c r="G604" s="123">
        <f>SUM(G605:G606)</f>
        <v>38300000</v>
      </c>
      <c r="H604" s="123">
        <f>SUM(H605:H606)</f>
        <v>33630000</v>
      </c>
      <c r="I604" s="123"/>
      <c r="J604" s="123">
        <f>SUM(J605:J606)</f>
        <v>48000000</v>
      </c>
      <c r="K604" s="123">
        <f>SUM(K605:K606)</f>
        <v>48000000</v>
      </c>
      <c r="L604" s="123">
        <f>SUM(L605:L606)</f>
        <v>48000000</v>
      </c>
      <c r="M604" s="124">
        <f t="shared" si="144"/>
        <v>144000000</v>
      </c>
    </row>
    <row r="605" spans="1:13" ht="18.5" x14ac:dyDescent="0.45">
      <c r="A605" s="125">
        <v>22020801</v>
      </c>
      <c r="B605" s="126"/>
      <c r="C605" s="127"/>
      <c r="D605" s="127"/>
      <c r="E605" s="126"/>
      <c r="F605" s="158" t="s">
        <v>55</v>
      </c>
      <c r="G605" s="129">
        <v>2500000</v>
      </c>
      <c r="H605" s="129">
        <v>1050000</v>
      </c>
      <c r="I605" s="129"/>
      <c r="J605" s="129">
        <v>3000000</v>
      </c>
      <c r="K605" s="129">
        <v>3000000</v>
      </c>
      <c r="L605" s="129">
        <v>3000000</v>
      </c>
      <c r="M605" s="124">
        <f t="shared" si="144"/>
        <v>9000000</v>
      </c>
    </row>
    <row r="606" spans="1:13" ht="18.5" x14ac:dyDescent="0.45">
      <c r="A606" s="125">
        <v>22020803</v>
      </c>
      <c r="B606" s="126"/>
      <c r="C606" s="127"/>
      <c r="D606" s="127"/>
      <c r="E606" s="126"/>
      <c r="F606" s="158" t="s">
        <v>56</v>
      </c>
      <c r="G606" s="129">
        <v>35800000</v>
      </c>
      <c r="H606" s="129">
        <v>32580000</v>
      </c>
      <c r="I606" s="129"/>
      <c r="J606" s="129">
        <v>45000000</v>
      </c>
      <c r="K606" s="129">
        <v>45000000</v>
      </c>
      <c r="L606" s="129">
        <v>45000000</v>
      </c>
      <c r="M606" s="124">
        <f t="shared" si="144"/>
        <v>135000000</v>
      </c>
    </row>
    <row r="607" spans="1:13" ht="18.5" x14ac:dyDescent="0.45">
      <c r="A607" s="119">
        <v>220209</v>
      </c>
      <c r="B607" s="120"/>
      <c r="C607" s="121"/>
      <c r="D607" s="121"/>
      <c r="E607" s="120"/>
      <c r="F607" s="157" t="s">
        <v>271</v>
      </c>
      <c r="G607" s="123">
        <f>SUM(G608:G608)</f>
        <v>1500000</v>
      </c>
      <c r="H607" s="123">
        <f>SUM(H608:H608)</f>
        <v>1445981.86</v>
      </c>
      <c r="I607" s="123"/>
      <c r="J607" s="123">
        <f>SUM(J608:J608)</f>
        <v>2000000</v>
      </c>
      <c r="K607" s="123">
        <f>SUM(K608:K608)</f>
        <v>2000000</v>
      </c>
      <c r="L607" s="123">
        <f>SUM(L608:L608)</f>
        <v>2000000</v>
      </c>
      <c r="M607" s="124">
        <f t="shared" si="144"/>
        <v>6000000</v>
      </c>
    </row>
    <row r="608" spans="1:13" ht="18.5" x14ac:dyDescent="0.45">
      <c r="A608" s="125">
        <v>22020901</v>
      </c>
      <c r="B608" s="126"/>
      <c r="C608" s="127"/>
      <c r="D608" s="127"/>
      <c r="E608" s="126"/>
      <c r="F608" s="158" t="s">
        <v>315</v>
      </c>
      <c r="G608" s="129">
        <v>1500000</v>
      </c>
      <c r="H608" s="129">
        <v>1445981.86</v>
      </c>
      <c r="I608" s="129"/>
      <c r="J608" s="129">
        <v>2000000</v>
      </c>
      <c r="K608" s="129">
        <v>2000000</v>
      </c>
      <c r="L608" s="129">
        <v>2000000</v>
      </c>
      <c r="M608" s="124">
        <f t="shared" si="144"/>
        <v>6000000</v>
      </c>
    </row>
    <row r="609" spans="1:13" ht="18.5" x14ac:dyDescent="0.45">
      <c r="A609" s="119">
        <v>220210</v>
      </c>
      <c r="B609" s="120"/>
      <c r="C609" s="121"/>
      <c r="D609" s="121"/>
      <c r="E609" s="120"/>
      <c r="F609" s="157" t="s">
        <v>57</v>
      </c>
      <c r="G609" s="123">
        <f>SUM(G610:G614)</f>
        <v>142500000</v>
      </c>
      <c r="H609" s="123">
        <f>SUM(H610:H614)</f>
        <v>106718266.66</v>
      </c>
      <c r="I609" s="123"/>
      <c r="J609" s="123">
        <f>SUM(J610:J614)</f>
        <v>162500000</v>
      </c>
      <c r="K609" s="123">
        <f>SUM(K610:K614)</f>
        <v>162500000</v>
      </c>
      <c r="L609" s="123">
        <f>SUM(L610:L614)</f>
        <v>162500000</v>
      </c>
      <c r="M609" s="124">
        <f t="shared" si="144"/>
        <v>487500000</v>
      </c>
    </row>
    <row r="610" spans="1:13" ht="18.5" x14ac:dyDescent="0.45">
      <c r="A610" s="125">
        <v>22021001</v>
      </c>
      <c r="B610" s="126"/>
      <c r="C610" s="127"/>
      <c r="D610" s="127"/>
      <c r="E610" s="126"/>
      <c r="F610" s="158" t="s">
        <v>58</v>
      </c>
      <c r="G610" s="129">
        <v>4500000</v>
      </c>
      <c r="H610" s="129">
        <v>3357000</v>
      </c>
      <c r="I610" s="129"/>
      <c r="J610" s="129">
        <v>4500000</v>
      </c>
      <c r="K610" s="129">
        <v>4500000</v>
      </c>
      <c r="L610" s="129">
        <v>4500000</v>
      </c>
      <c r="M610" s="124">
        <f t="shared" si="144"/>
        <v>13500000</v>
      </c>
    </row>
    <row r="611" spans="1:13" ht="18.5" x14ac:dyDescent="0.45">
      <c r="A611" s="125">
        <v>22021002</v>
      </c>
      <c r="B611" s="126"/>
      <c r="C611" s="127"/>
      <c r="D611" s="127"/>
      <c r="E611" s="126"/>
      <c r="F611" s="158" t="s">
        <v>59</v>
      </c>
      <c r="G611" s="129">
        <v>2000000</v>
      </c>
      <c r="H611" s="129">
        <v>1410000</v>
      </c>
      <c r="I611" s="129"/>
      <c r="J611" s="129">
        <v>3000000</v>
      </c>
      <c r="K611" s="129">
        <v>3000000</v>
      </c>
      <c r="L611" s="129">
        <v>3000000</v>
      </c>
      <c r="M611" s="124">
        <f t="shared" si="144"/>
        <v>9000000</v>
      </c>
    </row>
    <row r="612" spans="1:13" ht="18.5" x14ac:dyDescent="0.45">
      <c r="A612" s="125">
        <v>22021003</v>
      </c>
      <c r="B612" s="126"/>
      <c r="C612" s="127"/>
      <c r="D612" s="127"/>
      <c r="E612" s="126"/>
      <c r="F612" s="158" t="s">
        <v>60</v>
      </c>
      <c r="G612" s="129">
        <v>3000000</v>
      </c>
      <c r="H612" s="129">
        <v>2577600</v>
      </c>
      <c r="I612" s="129"/>
      <c r="J612" s="129">
        <v>5000000</v>
      </c>
      <c r="K612" s="129">
        <v>5000000</v>
      </c>
      <c r="L612" s="129">
        <v>5000000</v>
      </c>
      <c r="M612" s="124">
        <f t="shared" si="144"/>
        <v>15000000</v>
      </c>
    </row>
    <row r="613" spans="1:13" ht="18.5" x14ac:dyDescent="0.45">
      <c r="A613" s="125">
        <v>22021007</v>
      </c>
      <c r="B613" s="126"/>
      <c r="C613" s="127"/>
      <c r="D613" s="127"/>
      <c r="E613" s="126"/>
      <c r="F613" s="158" t="s">
        <v>63</v>
      </c>
      <c r="G613" s="129">
        <v>132000000</v>
      </c>
      <c r="H613" s="129">
        <v>98623666.659999996</v>
      </c>
      <c r="I613" s="129"/>
      <c r="J613" s="129">
        <v>150000000</v>
      </c>
      <c r="K613" s="129">
        <v>150000000</v>
      </c>
      <c r="L613" s="129">
        <v>150000000</v>
      </c>
      <c r="M613" s="124">
        <f t="shared" si="144"/>
        <v>450000000</v>
      </c>
    </row>
    <row r="614" spans="1:13" ht="37" x14ac:dyDescent="0.45">
      <c r="A614" s="125">
        <v>22021008</v>
      </c>
      <c r="B614" s="126"/>
      <c r="C614" s="127"/>
      <c r="D614" s="127"/>
      <c r="E614" s="126"/>
      <c r="F614" s="158" t="s">
        <v>64</v>
      </c>
      <c r="G614" s="129">
        <v>1000000</v>
      </c>
      <c r="H614" s="129">
        <v>750000</v>
      </c>
      <c r="I614" s="129"/>
      <c r="J614" s="129"/>
      <c r="K614" s="129"/>
      <c r="L614" s="129"/>
      <c r="M614" s="124">
        <f t="shared" si="144"/>
        <v>0</v>
      </c>
    </row>
    <row r="615" spans="1:13" ht="18.5" x14ac:dyDescent="0.45">
      <c r="A615" s="125"/>
      <c r="B615" s="126"/>
      <c r="C615" s="127"/>
      <c r="D615" s="127"/>
      <c r="E615" s="126"/>
      <c r="F615" s="116" t="s">
        <v>85</v>
      </c>
      <c r="G615" s="129"/>
      <c r="H615" s="129"/>
      <c r="I615" s="129"/>
      <c r="J615" s="129"/>
      <c r="K615" s="129"/>
      <c r="L615" s="129"/>
      <c r="M615" s="124"/>
    </row>
    <row r="616" spans="1:13" ht="18.5" x14ac:dyDescent="0.45">
      <c r="A616" s="125"/>
      <c r="B616" s="126"/>
      <c r="C616" s="127"/>
      <c r="D616" s="127"/>
      <c r="E616" s="126"/>
      <c r="F616" s="157" t="s">
        <v>295</v>
      </c>
      <c r="G616" s="129">
        <f>G573</f>
        <v>108952775</v>
      </c>
      <c r="H616" s="129">
        <f t="shared" ref="H616:M616" si="150">H573</f>
        <v>136080020.03</v>
      </c>
      <c r="I616" s="129">
        <f t="shared" si="150"/>
        <v>0</v>
      </c>
      <c r="J616" s="129">
        <f t="shared" si="150"/>
        <v>200690276.99999991</v>
      </c>
      <c r="K616" s="129">
        <f t="shared" si="150"/>
        <v>200690277</v>
      </c>
      <c r="L616" s="129">
        <f t="shared" si="150"/>
        <v>200690277</v>
      </c>
      <c r="M616" s="129">
        <f t="shared" si="150"/>
        <v>602070830.99999988</v>
      </c>
    </row>
    <row r="617" spans="1:13" ht="18.5" x14ac:dyDescent="0.45">
      <c r="A617" s="125"/>
      <c r="B617" s="126"/>
      <c r="C617" s="127"/>
      <c r="D617" s="127"/>
      <c r="E617" s="126"/>
      <c r="F617" s="157" t="s">
        <v>207</v>
      </c>
      <c r="G617" s="129">
        <f>G580</f>
        <v>600000000</v>
      </c>
      <c r="H617" s="129">
        <f t="shared" ref="H617:M617" si="151">H580</f>
        <v>474011915.51999998</v>
      </c>
      <c r="I617" s="129">
        <f t="shared" si="151"/>
        <v>0</v>
      </c>
      <c r="J617" s="129">
        <f t="shared" si="151"/>
        <v>600000000</v>
      </c>
      <c r="K617" s="129">
        <f t="shared" si="151"/>
        <v>600000000</v>
      </c>
      <c r="L617" s="129">
        <f t="shared" si="151"/>
        <v>600000000</v>
      </c>
      <c r="M617" s="129">
        <f t="shared" si="151"/>
        <v>1800000000</v>
      </c>
    </row>
    <row r="618" spans="1:13" ht="18.5" x14ac:dyDescent="0.45">
      <c r="A618" s="162"/>
      <c r="B618" s="162"/>
      <c r="C618" s="162"/>
      <c r="D618" s="162"/>
      <c r="E618" s="162"/>
      <c r="F618" s="163" t="s">
        <v>88</v>
      </c>
      <c r="G618" s="191">
        <f>SUM(G616:G617)</f>
        <v>708952775</v>
      </c>
      <c r="H618" s="191">
        <f t="shared" ref="H618:M618" si="152">SUM(H616:H617)</f>
        <v>610091935.54999995</v>
      </c>
      <c r="I618" s="191">
        <f t="shared" si="152"/>
        <v>0</v>
      </c>
      <c r="J618" s="191">
        <f t="shared" si="152"/>
        <v>800690276.99999988</v>
      </c>
      <c r="K618" s="191">
        <f t="shared" si="152"/>
        <v>800690277</v>
      </c>
      <c r="L618" s="191">
        <f t="shared" si="152"/>
        <v>800690277</v>
      </c>
      <c r="M618" s="191">
        <f t="shared" si="152"/>
        <v>2402070831</v>
      </c>
    </row>
    <row r="621" spans="1:13" ht="18.5" x14ac:dyDescent="0.45">
      <c r="A621" s="948" t="s">
        <v>0</v>
      </c>
      <c r="B621" s="948"/>
      <c r="C621" s="948"/>
      <c r="D621" s="948"/>
      <c r="E621" s="948"/>
      <c r="F621" s="948"/>
      <c r="G621" s="948"/>
      <c r="H621" s="948"/>
      <c r="I621" s="948"/>
      <c r="J621" s="948"/>
      <c r="K621" s="948"/>
      <c r="L621" s="948"/>
      <c r="M621" s="948"/>
    </row>
    <row r="622" spans="1:13" ht="18.5" x14ac:dyDescent="0.45">
      <c r="A622" s="930" t="s">
        <v>656</v>
      </c>
      <c r="B622" s="930"/>
      <c r="C622" s="930"/>
      <c r="D622" s="930"/>
      <c r="E622" s="930"/>
      <c r="F622" s="930"/>
      <c r="G622" s="930"/>
      <c r="H622" s="930"/>
      <c r="I622" s="930"/>
      <c r="J622" s="930"/>
      <c r="K622" s="930"/>
      <c r="L622" s="930"/>
      <c r="M622" s="930"/>
    </row>
    <row r="623" spans="1:13" ht="74" x14ac:dyDescent="0.45">
      <c r="A623" s="116" t="s">
        <v>1</v>
      </c>
      <c r="B623" s="116" t="s">
        <v>2</v>
      </c>
      <c r="C623" s="116" t="s">
        <v>3</v>
      </c>
      <c r="D623" s="116" t="s">
        <v>4</v>
      </c>
      <c r="E623" s="116" t="s">
        <v>5</v>
      </c>
      <c r="F623" s="153" t="s">
        <v>6</v>
      </c>
      <c r="G623" s="116" t="s">
        <v>7</v>
      </c>
      <c r="H623" s="116" t="s">
        <v>8</v>
      </c>
      <c r="I623" s="116"/>
      <c r="J623" s="116" t="s">
        <v>9</v>
      </c>
      <c r="K623" s="116" t="s">
        <v>10</v>
      </c>
      <c r="L623" s="116" t="s">
        <v>11</v>
      </c>
      <c r="M623" s="116" t="s">
        <v>12</v>
      </c>
    </row>
    <row r="624" spans="1:13" ht="18.5" x14ac:dyDescent="0.45">
      <c r="A624" s="119">
        <v>1</v>
      </c>
      <c r="B624" s="120"/>
      <c r="C624" s="120"/>
      <c r="D624" s="121"/>
      <c r="E624" s="120"/>
      <c r="F624" s="153" t="s">
        <v>13</v>
      </c>
      <c r="G624" s="124">
        <f>G625</f>
        <v>100000000</v>
      </c>
      <c r="H624" s="124">
        <f t="shared" ref="H624:J626" si="153">H625</f>
        <v>153342263.08000001</v>
      </c>
      <c r="I624" s="124"/>
      <c r="J624" s="124">
        <f t="shared" si="153"/>
        <v>200000000</v>
      </c>
      <c r="K624" s="124">
        <v>200000000</v>
      </c>
      <c r="L624" s="124">
        <v>200000000</v>
      </c>
      <c r="M624" s="124">
        <f>J624+K624+L624</f>
        <v>600000000</v>
      </c>
    </row>
    <row r="625" spans="1:13" ht="18.5" x14ac:dyDescent="0.45">
      <c r="A625" s="119">
        <v>12</v>
      </c>
      <c r="B625" s="120"/>
      <c r="C625" s="120"/>
      <c r="D625" s="121"/>
      <c r="E625" s="120"/>
      <c r="F625" s="157" t="s">
        <v>14</v>
      </c>
      <c r="G625" s="215">
        <f>G626</f>
        <v>100000000</v>
      </c>
      <c r="H625" s="215">
        <f t="shared" si="153"/>
        <v>153342263.08000001</v>
      </c>
      <c r="I625" s="215"/>
      <c r="J625" s="215">
        <f t="shared" si="153"/>
        <v>200000000</v>
      </c>
      <c r="K625" s="215">
        <v>200000000</v>
      </c>
      <c r="L625" s="215">
        <v>200000000</v>
      </c>
      <c r="M625" s="124">
        <f t="shared" ref="M625:M629" si="154">J625+K625+L625</f>
        <v>600000000</v>
      </c>
    </row>
    <row r="626" spans="1:13" ht="18.5" x14ac:dyDescent="0.45">
      <c r="A626" s="153">
        <v>1202</v>
      </c>
      <c r="B626" s="154"/>
      <c r="C626" s="154"/>
      <c r="D626" s="121"/>
      <c r="E626" s="154"/>
      <c r="F626" s="157" t="s">
        <v>15</v>
      </c>
      <c r="G626" s="124">
        <f>G627</f>
        <v>100000000</v>
      </c>
      <c r="H626" s="124">
        <f t="shared" si="153"/>
        <v>153342263.08000001</v>
      </c>
      <c r="I626" s="124"/>
      <c r="J626" s="124">
        <f t="shared" si="153"/>
        <v>200000000</v>
      </c>
      <c r="K626" s="124">
        <v>200000000</v>
      </c>
      <c r="L626" s="124">
        <v>200000000</v>
      </c>
      <c r="M626" s="124">
        <f t="shared" si="154"/>
        <v>600000000</v>
      </c>
    </row>
    <row r="627" spans="1:13" ht="18.5" x14ac:dyDescent="0.45">
      <c r="A627" s="119">
        <v>120211</v>
      </c>
      <c r="B627" s="120"/>
      <c r="C627" s="120"/>
      <c r="D627" s="121"/>
      <c r="E627" s="120"/>
      <c r="F627" s="157" t="s">
        <v>372</v>
      </c>
      <c r="G627" s="124">
        <f>G628+G629</f>
        <v>100000000</v>
      </c>
      <c r="H627" s="124">
        <f t="shared" ref="H627:L627" si="155">H628+H629</f>
        <v>153342263.08000001</v>
      </c>
      <c r="I627" s="124"/>
      <c r="J627" s="124">
        <f t="shared" si="155"/>
        <v>200000000</v>
      </c>
      <c r="K627" s="124">
        <f>K628+K629</f>
        <v>200000000</v>
      </c>
      <c r="L627" s="124">
        <f t="shared" si="155"/>
        <v>200000000</v>
      </c>
      <c r="M627" s="124">
        <f t="shared" si="154"/>
        <v>600000000</v>
      </c>
    </row>
    <row r="628" spans="1:13" ht="18.5" x14ac:dyDescent="0.45">
      <c r="A628" s="125">
        <v>12021102</v>
      </c>
      <c r="B628" s="126"/>
      <c r="C628" s="126"/>
      <c r="D628" s="127"/>
      <c r="E628" s="126"/>
      <c r="F628" s="158" t="s">
        <v>373</v>
      </c>
      <c r="G628" s="184">
        <v>100000000</v>
      </c>
      <c r="H628" s="184">
        <v>153145339.77000001</v>
      </c>
      <c r="I628" s="184"/>
      <c r="J628" s="184">
        <v>200000000</v>
      </c>
      <c r="K628" s="184">
        <v>200000000</v>
      </c>
      <c r="L628" s="184">
        <v>200000000</v>
      </c>
      <c r="M628" s="124">
        <f t="shared" si="154"/>
        <v>600000000</v>
      </c>
    </row>
    <row r="629" spans="1:13" ht="18.5" x14ac:dyDescent="0.45">
      <c r="A629" s="125">
        <v>12021103</v>
      </c>
      <c r="B629" s="126"/>
      <c r="C629" s="126"/>
      <c r="D629" s="127"/>
      <c r="E629" s="126"/>
      <c r="F629" s="158" t="s">
        <v>374</v>
      </c>
      <c r="G629" s="184"/>
      <c r="H629" s="184">
        <v>196923.31</v>
      </c>
      <c r="I629" s="184"/>
      <c r="J629" s="184"/>
      <c r="K629" s="184"/>
      <c r="L629" s="184"/>
      <c r="M629" s="124">
        <f t="shared" si="154"/>
        <v>0</v>
      </c>
    </row>
    <row r="630" spans="1:13" ht="18.5" x14ac:dyDescent="0.45">
      <c r="A630" s="119">
        <v>2</v>
      </c>
      <c r="B630" s="120"/>
      <c r="C630" s="121"/>
      <c r="D630" s="121"/>
      <c r="E630" s="120"/>
      <c r="F630" s="157" t="s">
        <v>18</v>
      </c>
      <c r="G630" s="123">
        <f>G631+G638</f>
        <v>212448448</v>
      </c>
      <c r="H630" s="123">
        <f t="shared" ref="H630:J630" si="156">H631+H638</f>
        <v>32031942.150000002</v>
      </c>
      <c r="I630" s="123"/>
      <c r="J630" s="123">
        <f t="shared" si="156"/>
        <v>214722752.5</v>
      </c>
      <c r="K630" s="123">
        <v>212238448</v>
      </c>
      <c r="L630" s="123">
        <v>212238448</v>
      </c>
      <c r="M630" s="124">
        <f>J630+K630+L630</f>
        <v>639199648.5</v>
      </c>
    </row>
    <row r="631" spans="1:13" ht="18.5" x14ac:dyDescent="0.45">
      <c r="A631" s="119">
        <v>21</v>
      </c>
      <c r="B631" s="120"/>
      <c r="C631" s="121"/>
      <c r="D631" s="121"/>
      <c r="E631" s="120"/>
      <c r="F631" s="157" t="s">
        <v>19</v>
      </c>
      <c r="G631" s="123">
        <f>G632+G635</f>
        <v>12448448</v>
      </c>
      <c r="H631" s="123">
        <f t="shared" ref="H631" si="157">H632+H635</f>
        <v>12325795.050000001</v>
      </c>
      <c r="I631" s="123"/>
      <c r="J631" s="123">
        <f>J632+J635</f>
        <v>14722752.500000004</v>
      </c>
      <c r="K631" s="123">
        <f t="shared" ref="K631:L631" si="158">K632+K635</f>
        <v>14722752.500000004</v>
      </c>
      <c r="L631" s="123">
        <f t="shared" si="158"/>
        <v>14722752.500000004</v>
      </c>
      <c r="M631" s="124">
        <f t="shared" ref="M631:M655" si="159">J631+K631+L631</f>
        <v>44168257.500000015</v>
      </c>
    </row>
    <row r="632" spans="1:13" ht="18.5" x14ac:dyDescent="0.45">
      <c r="A632" s="119">
        <v>2101</v>
      </c>
      <c r="B632" s="120"/>
      <c r="C632" s="121"/>
      <c r="D632" s="121"/>
      <c r="E632" s="120"/>
      <c r="F632" s="157" t="s">
        <v>20</v>
      </c>
      <c r="G632" s="123">
        <v>12238448</v>
      </c>
      <c r="H632" s="123">
        <v>12115795.050000001</v>
      </c>
      <c r="I632" s="123"/>
      <c r="J632" s="123">
        <f t="shared" ref="J632:L633" si="160">J633</f>
        <v>14542752.500000004</v>
      </c>
      <c r="K632" s="123">
        <f t="shared" si="160"/>
        <v>14542752.500000004</v>
      </c>
      <c r="L632" s="123">
        <f t="shared" si="160"/>
        <v>14542752.500000004</v>
      </c>
      <c r="M632" s="124">
        <f t="shared" si="159"/>
        <v>43628257.500000015</v>
      </c>
    </row>
    <row r="633" spans="1:13" ht="18.5" x14ac:dyDescent="0.45">
      <c r="A633" s="119">
        <v>210101</v>
      </c>
      <c r="B633" s="120"/>
      <c r="C633" s="121"/>
      <c r="D633" s="121"/>
      <c r="E633" s="120"/>
      <c r="F633" s="157" t="s">
        <v>21</v>
      </c>
      <c r="G633" s="123">
        <v>12028448</v>
      </c>
      <c r="H633" s="123">
        <v>12028448</v>
      </c>
      <c r="I633" s="123"/>
      <c r="J633" s="123">
        <f>J634</f>
        <v>14542752.500000004</v>
      </c>
      <c r="K633" s="123">
        <f t="shared" si="160"/>
        <v>14542752.500000004</v>
      </c>
      <c r="L633" s="123">
        <f t="shared" si="160"/>
        <v>14542752.500000004</v>
      </c>
      <c r="M633" s="124">
        <f t="shared" si="159"/>
        <v>43628257.500000015</v>
      </c>
    </row>
    <row r="634" spans="1:13" ht="18.5" x14ac:dyDescent="0.45">
      <c r="A634" s="125">
        <v>21010101</v>
      </c>
      <c r="B634" s="126"/>
      <c r="C634" s="127"/>
      <c r="D634" s="127"/>
      <c r="E634" s="126"/>
      <c r="F634" s="158" t="s">
        <v>20</v>
      </c>
      <c r="G634" s="129">
        <v>12028448</v>
      </c>
      <c r="H634" s="129">
        <v>12115795.050000001</v>
      </c>
      <c r="I634" s="129"/>
      <c r="J634" s="129">
        <v>14542752.500000004</v>
      </c>
      <c r="K634" s="129">
        <v>14542752.500000004</v>
      </c>
      <c r="L634" s="129">
        <v>14542752.500000004</v>
      </c>
      <c r="M634" s="124">
        <f t="shared" si="159"/>
        <v>43628257.500000015</v>
      </c>
    </row>
    <row r="635" spans="1:13" ht="37" x14ac:dyDescent="0.45">
      <c r="A635" s="119">
        <v>2102</v>
      </c>
      <c r="B635" s="120"/>
      <c r="C635" s="121"/>
      <c r="D635" s="121"/>
      <c r="E635" s="120"/>
      <c r="F635" s="157" t="s">
        <v>22</v>
      </c>
      <c r="G635" s="123">
        <v>210000</v>
      </c>
      <c r="H635" s="123">
        <v>210000</v>
      </c>
      <c r="I635" s="123"/>
      <c r="J635" s="123">
        <f>J636</f>
        <v>180000</v>
      </c>
      <c r="K635" s="123">
        <f t="shared" ref="K635:L636" si="161">K636</f>
        <v>180000</v>
      </c>
      <c r="L635" s="123">
        <f t="shared" si="161"/>
        <v>180000</v>
      </c>
      <c r="M635" s="124">
        <f t="shared" si="159"/>
        <v>540000</v>
      </c>
    </row>
    <row r="636" spans="1:13" ht="18.5" x14ac:dyDescent="0.45">
      <c r="A636" s="119">
        <v>210201</v>
      </c>
      <c r="B636" s="120"/>
      <c r="C636" s="121"/>
      <c r="D636" s="121"/>
      <c r="E636" s="120"/>
      <c r="F636" s="157" t="s">
        <v>23</v>
      </c>
      <c r="G636" s="123">
        <v>210000</v>
      </c>
      <c r="H636" s="123">
        <v>210000</v>
      </c>
      <c r="I636" s="123"/>
      <c r="J636" s="123">
        <f>J637</f>
        <v>180000</v>
      </c>
      <c r="K636" s="123">
        <f t="shared" si="161"/>
        <v>180000</v>
      </c>
      <c r="L636" s="123">
        <f t="shared" si="161"/>
        <v>180000</v>
      </c>
      <c r="M636" s="123">
        <v>210000</v>
      </c>
    </row>
    <row r="637" spans="1:13" ht="18.5" x14ac:dyDescent="0.45">
      <c r="A637" s="125">
        <v>21020102</v>
      </c>
      <c r="B637" s="126"/>
      <c r="C637" s="127"/>
      <c r="D637" s="127"/>
      <c r="E637" s="126"/>
      <c r="F637" s="158" t="s">
        <v>25</v>
      </c>
      <c r="G637" s="129">
        <v>210000</v>
      </c>
      <c r="H637" s="129">
        <v>180000</v>
      </c>
      <c r="I637" s="129"/>
      <c r="J637" s="129">
        <v>180000</v>
      </c>
      <c r="K637" s="129">
        <v>180000</v>
      </c>
      <c r="L637" s="129">
        <v>180000</v>
      </c>
      <c r="M637" s="124">
        <f t="shared" si="159"/>
        <v>540000</v>
      </c>
    </row>
    <row r="638" spans="1:13" ht="18.5" x14ac:dyDescent="0.45">
      <c r="A638" s="119">
        <v>2202</v>
      </c>
      <c r="B638" s="120"/>
      <c r="C638" s="121"/>
      <c r="D638" s="121"/>
      <c r="E638" s="120"/>
      <c r="F638" s="157" t="s">
        <v>27</v>
      </c>
      <c r="G638" s="123">
        <f>G639+G642+G648+G650+G656+G658+G661+G663+G665+G667</f>
        <v>200000000</v>
      </c>
      <c r="H638" s="123">
        <f>H639+H642+H648+H650+H656+H658+H661+H663+H665+H667</f>
        <v>19706147.100000001</v>
      </c>
      <c r="I638" s="123"/>
      <c r="J638" s="123">
        <f>J639+J642+J648+J650+J656+J658+J661+J663+J665+J667</f>
        <v>200000000</v>
      </c>
      <c r="K638" s="123">
        <v>200000000</v>
      </c>
      <c r="L638" s="123">
        <v>200000000</v>
      </c>
      <c r="M638" s="124">
        <f t="shared" si="159"/>
        <v>600000000</v>
      </c>
    </row>
    <row r="639" spans="1:13" ht="18.5" x14ac:dyDescent="0.45">
      <c r="A639" s="119">
        <v>220201</v>
      </c>
      <c r="B639" s="120"/>
      <c r="C639" s="121"/>
      <c r="D639" s="121"/>
      <c r="E639" s="120"/>
      <c r="F639" s="157" t="s">
        <v>28</v>
      </c>
      <c r="G639" s="123">
        <f>SUM(G640:G641)</f>
        <v>32000000</v>
      </c>
      <c r="H639" s="123">
        <f>SUM(H640:H641)</f>
        <v>1425500</v>
      </c>
      <c r="I639" s="123"/>
      <c r="J639" s="123">
        <f>SUM(J640:J641)</f>
        <v>24000000</v>
      </c>
      <c r="K639" s="123">
        <v>24000000</v>
      </c>
      <c r="L639" s="123">
        <v>24000000</v>
      </c>
      <c r="M639" s="124">
        <f t="shared" si="159"/>
        <v>72000000</v>
      </c>
    </row>
    <row r="640" spans="1:13" ht="18.5" x14ac:dyDescent="0.45">
      <c r="A640" s="125">
        <v>22020101</v>
      </c>
      <c r="B640" s="126"/>
      <c r="C640" s="127"/>
      <c r="D640" s="127"/>
      <c r="E640" s="126"/>
      <c r="F640" s="158" t="s">
        <v>29</v>
      </c>
      <c r="G640" s="129">
        <v>22000000</v>
      </c>
      <c r="H640" s="129"/>
      <c r="I640" s="129"/>
      <c r="J640" s="129">
        <v>16000000</v>
      </c>
      <c r="K640" s="129">
        <v>16000000</v>
      </c>
      <c r="L640" s="129">
        <v>16000000</v>
      </c>
      <c r="M640" s="124">
        <f t="shared" si="159"/>
        <v>48000000</v>
      </c>
    </row>
    <row r="641" spans="1:13" ht="18.5" x14ac:dyDescent="0.45">
      <c r="A641" s="125">
        <v>22020102</v>
      </c>
      <c r="B641" s="126"/>
      <c r="C641" s="127"/>
      <c r="D641" s="127"/>
      <c r="E641" s="126"/>
      <c r="F641" s="158" t="s">
        <v>30</v>
      </c>
      <c r="G641" s="129">
        <v>10000000</v>
      </c>
      <c r="H641" s="129">
        <v>1425500</v>
      </c>
      <c r="I641" s="129"/>
      <c r="J641" s="129">
        <v>8000000</v>
      </c>
      <c r="K641" s="129">
        <v>8000000</v>
      </c>
      <c r="L641" s="129">
        <v>8000000</v>
      </c>
      <c r="M641" s="124">
        <f t="shared" si="159"/>
        <v>24000000</v>
      </c>
    </row>
    <row r="642" spans="1:13" ht="18.5" x14ac:dyDescent="0.45">
      <c r="A642" s="119">
        <v>220202</v>
      </c>
      <c r="B642" s="120"/>
      <c r="C642" s="121"/>
      <c r="D642" s="121"/>
      <c r="E642" s="120"/>
      <c r="F642" s="157" t="s">
        <v>31</v>
      </c>
      <c r="G642" s="123">
        <f>SUM(G643:G647)</f>
        <v>3000000</v>
      </c>
      <c r="H642" s="123">
        <f>SUM(H643:H647)</f>
        <v>161000</v>
      </c>
      <c r="I642" s="123"/>
      <c r="J642" s="123">
        <f>SUM(J643:J647)</f>
        <v>3800000</v>
      </c>
      <c r="K642" s="123">
        <f>SUM(K643:K647)</f>
        <v>3800000</v>
      </c>
      <c r="L642" s="123">
        <f>SUM(L643:L647)</f>
        <v>3800000</v>
      </c>
      <c r="M642" s="124">
        <f t="shared" si="159"/>
        <v>11400000</v>
      </c>
    </row>
    <row r="643" spans="1:13" ht="18.5" x14ac:dyDescent="0.45">
      <c r="A643" s="125">
        <v>22020201</v>
      </c>
      <c r="B643" s="126"/>
      <c r="C643" s="127"/>
      <c r="D643" s="127"/>
      <c r="E643" s="126"/>
      <c r="F643" s="158" t="s">
        <v>32</v>
      </c>
      <c r="G643" s="129">
        <v>1600000</v>
      </c>
      <c r="H643" s="129"/>
      <c r="I643" s="129"/>
      <c r="J643" s="129">
        <v>1000000</v>
      </c>
      <c r="K643" s="129">
        <v>1000000</v>
      </c>
      <c r="L643" s="129">
        <v>1000000</v>
      </c>
      <c r="M643" s="124">
        <f t="shared" si="159"/>
        <v>3000000</v>
      </c>
    </row>
    <row r="644" spans="1:13" ht="18.5" x14ac:dyDescent="0.45">
      <c r="A644" s="125">
        <v>22020203</v>
      </c>
      <c r="B644" s="126"/>
      <c r="C644" s="127"/>
      <c r="D644" s="127"/>
      <c r="E644" s="126"/>
      <c r="F644" s="158" t="s">
        <v>34</v>
      </c>
      <c r="G644" s="129">
        <v>600000</v>
      </c>
      <c r="H644" s="129">
        <v>35000</v>
      </c>
      <c r="I644" s="129"/>
      <c r="J644" s="129">
        <v>500000</v>
      </c>
      <c r="K644" s="129">
        <v>500000</v>
      </c>
      <c r="L644" s="129">
        <v>500000</v>
      </c>
      <c r="M644" s="124">
        <f t="shared" si="159"/>
        <v>1500000</v>
      </c>
    </row>
    <row r="645" spans="1:13" ht="37" x14ac:dyDescent="0.45">
      <c r="A645" s="125">
        <v>22020204</v>
      </c>
      <c r="B645" s="126"/>
      <c r="C645" s="127"/>
      <c r="D645" s="127"/>
      <c r="E645" s="126"/>
      <c r="F645" s="158" t="s">
        <v>316</v>
      </c>
      <c r="G645" s="129">
        <v>400000</v>
      </c>
      <c r="H645" s="129"/>
      <c r="I645" s="129"/>
      <c r="J645" s="129">
        <v>500000</v>
      </c>
      <c r="K645" s="129">
        <v>500000</v>
      </c>
      <c r="L645" s="129">
        <v>500000</v>
      </c>
      <c r="M645" s="124">
        <f t="shared" si="159"/>
        <v>1500000</v>
      </c>
    </row>
    <row r="646" spans="1:13" ht="18.5" x14ac:dyDescent="0.45">
      <c r="A646" s="125">
        <v>22020205</v>
      </c>
      <c r="B646" s="126"/>
      <c r="C646" s="127"/>
      <c r="D646" s="127"/>
      <c r="E646" s="126"/>
      <c r="F646" s="158" t="s">
        <v>35</v>
      </c>
      <c r="G646" s="129">
        <v>400000</v>
      </c>
      <c r="H646" s="129">
        <v>126000</v>
      </c>
      <c r="I646" s="129"/>
      <c r="J646" s="129">
        <v>300000</v>
      </c>
      <c r="K646" s="129">
        <v>300000</v>
      </c>
      <c r="L646" s="129">
        <v>300000</v>
      </c>
      <c r="M646" s="124">
        <f t="shared" si="159"/>
        <v>900000</v>
      </c>
    </row>
    <row r="647" spans="1:13" ht="18.5" x14ac:dyDescent="0.45">
      <c r="A647" s="125">
        <v>22020206</v>
      </c>
      <c r="B647" s="126"/>
      <c r="C647" s="127"/>
      <c r="D647" s="127"/>
      <c r="E647" s="126"/>
      <c r="F647" s="158" t="s">
        <v>36</v>
      </c>
      <c r="G647" s="129"/>
      <c r="H647" s="129"/>
      <c r="I647" s="129"/>
      <c r="J647" s="129">
        <v>1500000</v>
      </c>
      <c r="K647" s="129">
        <v>1500000</v>
      </c>
      <c r="L647" s="129">
        <v>1500000</v>
      </c>
      <c r="M647" s="124">
        <f t="shared" si="159"/>
        <v>4500000</v>
      </c>
    </row>
    <row r="648" spans="1:13" ht="18.5" x14ac:dyDescent="0.45">
      <c r="A648" s="119">
        <v>220203</v>
      </c>
      <c r="B648" s="120"/>
      <c r="C648" s="121"/>
      <c r="D648" s="121"/>
      <c r="E648" s="120"/>
      <c r="F648" s="157" t="s">
        <v>37</v>
      </c>
      <c r="G648" s="123">
        <f>SUM(G649:G649)</f>
        <v>5000000</v>
      </c>
      <c r="H648" s="123">
        <f>SUM(H649:H649)</f>
        <v>3145000</v>
      </c>
      <c r="I648" s="123"/>
      <c r="J648" s="123">
        <f>SUM(J649:J649)</f>
        <v>7000000</v>
      </c>
      <c r="K648" s="123">
        <f>SUM(K649:K649)</f>
        <v>7000000</v>
      </c>
      <c r="L648" s="123">
        <f>SUM(L649:L649)</f>
        <v>7000000</v>
      </c>
      <c r="M648" s="124">
        <f t="shared" si="159"/>
        <v>21000000</v>
      </c>
    </row>
    <row r="649" spans="1:13" ht="37" x14ac:dyDescent="0.45">
      <c r="A649" s="125">
        <v>22020301</v>
      </c>
      <c r="B649" s="126"/>
      <c r="C649" s="127"/>
      <c r="D649" s="127"/>
      <c r="E649" s="126"/>
      <c r="F649" s="158" t="s">
        <v>38</v>
      </c>
      <c r="G649" s="129">
        <v>5000000</v>
      </c>
      <c r="H649" s="129">
        <v>3145000</v>
      </c>
      <c r="I649" s="129"/>
      <c r="J649" s="129">
        <v>7000000</v>
      </c>
      <c r="K649" s="129">
        <v>7000000</v>
      </c>
      <c r="L649" s="129">
        <v>7000000</v>
      </c>
      <c r="M649" s="124">
        <f t="shared" si="159"/>
        <v>21000000</v>
      </c>
    </row>
    <row r="650" spans="1:13" ht="18.5" x14ac:dyDescent="0.45">
      <c r="A650" s="119">
        <v>220204</v>
      </c>
      <c r="B650" s="120"/>
      <c r="C650" s="121"/>
      <c r="D650" s="121"/>
      <c r="E650" s="120"/>
      <c r="F650" s="157" t="s">
        <v>42</v>
      </c>
      <c r="G650" s="123">
        <f>SUM(G651:G655)</f>
        <v>29000000</v>
      </c>
      <c r="H650" s="123">
        <f>SUM(H651:H655)</f>
        <v>7128500</v>
      </c>
      <c r="I650" s="123"/>
      <c r="J650" s="123">
        <f>SUM(J651:J655)</f>
        <v>69000000</v>
      </c>
      <c r="K650" s="123">
        <f>SUM(K651:K655)</f>
        <v>69000000</v>
      </c>
      <c r="L650" s="123">
        <f>SUM(L651:L655)</f>
        <v>69000000</v>
      </c>
      <c r="M650" s="124">
        <f t="shared" si="159"/>
        <v>207000000</v>
      </c>
    </row>
    <row r="651" spans="1:13" ht="18.5" x14ac:dyDescent="0.45">
      <c r="A651" s="125">
        <v>22020402</v>
      </c>
      <c r="B651" s="126"/>
      <c r="C651" s="127"/>
      <c r="D651" s="127"/>
      <c r="E651" s="126"/>
      <c r="F651" s="158" t="s">
        <v>44</v>
      </c>
      <c r="G651" s="129">
        <v>2000000</v>
      </c>
      <c r="H651" s="129">
        <v>1400500</v>
      </c>
      <c r="I651" s="129"/>
      <c r="J651" s="129">
        <v>8000000</v>
      </c>
      <c r="K651" s="129">
        <v>8000000</v>
      </c>
      <c r="L651" s="129">
        <v>8000000</v>
      </c>
      <c r="M651" s="124">
        <f t="shared" si="159"/>
        <v>24000000</v>
      </c>
    </row>
    <row r="652" spans="1:13" ht="37" x14ac:dyDescent="0.45">
      <c r="A652" s="125">
        <v>22020403</v>
      </c>
      <c r="B652" s="126"/>
      <c r="C652" s="127"/>
      <c r="D652" s="127"/>
      <c r="E652" s="126"/>
      <c r="F652" s="158" t="s">
        <v>45</v>
      </c>
      <c r="G652" s="129">
        <v>10000000</v>
      </c>
      <c r="H652" s="129">
        <v>3250000</v>
      </c>
      <c r="I652" s="129"/>
      <c r="J652" s="129">
        <v>15000000</v>
      </c>
      <c r="K652" s="129">
        <v>15000000</v>
      </c>
      <c r="L652" s="129">
        <v>15000000</v>
      </c>
      <c r="M652" s="124">
        <f t="shared" si="159"/>
        <v>45000000</v>
      </c>
    </row>
    <row r="653" spans="1:13" ht="37" x14ac:dyDescent="0.45">
      <c r="A653" s="125">
        <v>22020404</v>
      </c>
      <c r="B653" s="126"/>
      <c r="C653" s="127"/>
      <c r="D653" s="127"/>
      <c r="E653" s="126"/>
      <c r="F653" s="158" t="s">
        <v>46</v>
      </c>
      <c r="G653" s="129">
        <v>4000000</v>
      </c>
      <c r="H653" s="129">
        <v>720000</v>
      </c>
      <c r="I653" s="129"/>
      <c r="J653" s="129">
        <v>6000000</v>
      </c>
      <c r="K653" s="129">
        <v>6000000</v>
      </c>
      <c r="L653" s="129">
        <v>6000000</v>
      </c>
      <c r="M653" s="124">
        <f t="shared" si="159"/>
        <v>18000000</v>
      </c>
    </row>
    <row r="654" spans="1:13" ht="18.5" x14ac:dyDescent="0.45">
      <c r="A654" s="125">
        <v>22020405</v>
      </c>
      <c r="B654" s="126"/>
      <c r="C654" s="127"/>
      <c r="D654" s="127"/>
      <c r="E654" s="126"/>
      <c r="F654" s="158" t="s">
        <v>47</v>
      </c>
      <c r="G654" s="129">
        <v>10000000</v>
      </c>
      <c r="H654" s="129">
        <v>1758000</v>
      </c>
      <c r="I654" s="129"/>
      <c r="J654" s="129">
        <v>10000000</v>
      </c>
      <c r="K654" s="129">
        <v>10000000</v>
      </c>
      <c r="L654" s="129">
        <v>10000000</v>
      </c>
      <c r="M654" s="124">
        <f t="shared" si="159"/>
        <v>30000000</v>
      </c>
    </row>
    <row r="655" spans="1:13" ht="18.5" x14ac:dyDescent="0.45">
      <c r="A655" s="125">
        <v>22020406</v>
      </c>
      <c r="B655" s="126"/>
      <c r="C655" s="127"/>
      <c r="D655" s="127"/>
      <c r="E655" s="126"/>
      <c r="F655" s="158" t="s">
        <v>48</v>
      </c>
      <c r="G655" s="129">
        <v>3000000</v>
      </c>
      <c r="H655" s="129"/>
      <c r="I655" s="129"/>
      <c r="J655" s="129">
        <v>30000000</v>
      </c>
      <c r="K655" s="129">
        <v>30000000</v>
      </c>
      <c r="L655" s="129">
        <v>30000000</v>
      </c>
      <c r="M655" s="124">
        <f t="shared" si="159"/>
        <v>90000000</v>
      </c>
    </row>
    <row r="656" spans="1:13" ht="18.5" x14ac:dyDescent="0.45">
      <c r="A656" s="119">
        <v>220205</v>
      </c>
      <c r="B656" s="120"/>
      <c r="C656" s="121"/>
      <c r="D656" s="121"/>
      <c r="E656" s="120"/>
      <c r="F656" s="157" t="s">
        <v>49</v>
      </c>
      <c r="G656" s="123">
        <f>G657</f>
        <v>6000000</v>
      </c>
      <c r="H656" s="123">
        <f t="shared" ref="H656:M656" si="162">H657</f>
        <v>2827100</v>
      </c>
      <c r="I656" s="123"/>
      <c r="J656" s="123">
        <f t="shared" si="162"/>
        <v>5000000</v>
      </c>
      <c r="K656" s="123">
        <f t="shared" si="162"/>
        <v>5000000</v>
      </c>
      <c r="L656" s="123">
        <f t="shared" si="162"/>
        <v>5000000</v>
      </c>
      <c r="M656" s="123">
        <f t="shared" si="162"/>
        <v>15000000</v>
      </c>
    </row>
    <row r="657" spans="1:13" ht="18.5" x14ac:dyDescent="0.45">
      <c r="A657" s="125">
        <v>22020501</v>
      </c>
      <c r="B657" s="126"/>
      <c r="C657" s="127"/>
      <c r="D657" s="127"/>
      <c r="E657" s="126"/>
      <c r="F657" s="158" t="s">
        <v>50</v>
      </c>
      <c r="G657" s="129">
        <v>6000000</v>
      </c>
      <c r="H657" s="129">
        <v>2827100</v>
      </c>
      <c r="I657" s="129"/>
      <c r="J657" s="129">
        <v>5000000</v>
      </c>
      <c r="K657" s="129">
        <v>5000000</v>
      </c>
      <c r="L657" s="129">
        <v>5000000</v>
      </c>
      <c r="M657" s="124">
        <f t="shared" ref="M657:M669" si="163">J657+K657+L657</f>
        <v>15000000</v>
      </c>
    </row>
    <row r="658" spans="1:13" ht="18.5" x14ac:dyDescent="0.45">
      <c r="A658" s="119">
        <v>220206</v>
      </c>
      <c r="B658" s="120"/>
      <c r="C658" s="121"/>
      <c r="D658" s="121"/>
      <c r="E658" s="120"/>
      <c r="F658" s="157" t="s">
        <v>51</v>
      </c>
      <c r="G658" s="123">
        <f>SUM(G659:G660)</f>
        <v>15400000</v>
      </c>
      <c r="H658" s="123">
        <f>SUM(H659:H660)</f>
        <v>4703500</v>
      </c>
      <c r="I658" s="123"/>
      <c r="J658" s="123">
        <f>SUM(J659:J660)</f>
        <v>15200000</v>
      </c>
      <c r="K658" s="123">
        <v>15200000</v>
      </c>
      <c r="L658" s="123">
        <v>15200000</v>
      </c>
      <c r="M658" s="124">
        <f t="shared" si="163"/>
        <v>45600000</v>
      </c>
    </row>
    <row r="659" spans="1:13" ht="18.5" x14ac:dyDescent="0.45">
      <c r="A659" s="125">
        <v>22020601</v>
      </c>
      <c r="B659" s="126"/>
      <c r="C659" s="127"/>
      <c r="D659" s="127"/>
      <c r="E659" s="126"/>
      <c r="F659" s="158" t="s">
        <v>52</v>
      </c>
      <c r="G659" s="129">
        <v>14400000</v>
      </c>
      <c r="H659" s="129">
        <v>4703500</v>
      </c>
      <c r="I659" s="129"/>
      <c r="J659" s="129">
        <v>14400000</v>
      </c>
      <c r="K659" s="129">
        <v>14400000</v>
      </c>
      <c r="L659" s="129">
        <v>14400000</v>
      </c>
      <c r="M659" s="124">
        <f t="shared" si="163"/>
        <v>43200000</v>
      </c>
    </row>
    <row r="660" spans="1:13" ht="18.5" x14ac:dyDescent="0.45">
      <c r="A660" s="125">
        <v>22020605</v>
      </c>
      <c r="B660" s="126"/>
      <c r="C660" s="127"/>
      <c r="D660" s="127"/>
      <c r="E660" s="126"/>
      <c r="F660" s="158" t="s">
        <v>53</v>
      </c>
      <c r="G660" s="129">
        <v>1000000</v>
      </c>
      <c r="H660" s="129"/>
      <c r="I660" s="129"/>
      <c r="J660" s="129">
        <v>800000</v>
      </c>
      <c r="K660" s="129">
        <v>800000</v>
      </c>
      <c r="L660" s="129">
        <v>800000</v>
      </c>
      <c r="M660" s="124">
        <f t="shared" si="163"/>
        <v>2400000</v>
      </c>
    </row>
    <row r="661" spans="1:13" ht="37" x14ac:dyDescent="0.45">
      <c r="A661" s="119">
        <v>220207</v>
      </c>
      <c r="B661" s="120"/>
      <c r="C661" s="121"/>
      <c r="D661" s="121"/>
      <c r="E661" s="120"/>
      <c r="F661" s="157" t="s">
        <v>268</v>
      </c>
      <c r="G661" s="123">
        <f>SUM(G662:G662)</f>
        <v>95600000</v>
      </c>
      <c r="H661" s="123">
        <f>SUM(H662:H662)</f>
        <v>0</v>
      </c>
      <c r="I661" s="123"/>
      <c r="J661" s="123">
        <f>SUM(J662:J662)</f>
        <v>54800000</v>
      </c>
      <c r="K661" s="123">
        <f>SUM(K662:K662)</f>
        <v>54800000</v>
      </c>
      <c r="L661" s="123">
        <f>SUM(L662:L662)</f>
        <v>54800000</v>
      </c>
      <c r="M661" s="124">
        <f t="shared" si="163"/>
        <v>164400000</v>
      </c>
    </row>
    <row r="662" spans="1:13" ht="18.5" x14ac:dyDescent="0.45">
      <c r="A662" s="125">
        <v>22020701</v>
      </c>
      <c r="B662" s="126"/>
      <c r="C662" s="127"/>
      <c r="D662" s="127"/>
      <c r="E662" s="126"/>
      <c r="F662" s="158" t="s">
        <v>269</v>
      </c>
      <c r="G662" s="129">
        <v>95600000</v>
      </c>
      <c r="H662" s="129"/>
      <c r="I662" s="129"/>
      <c r="J662" s="129">
        <v>54800000</v>
      </c>
      <c r="K662" s="129">
        <v>54800000</v>
      </c>
      <c r="L662" s="129">
        <v>54800000</v>
      </c>
      <c r="M662" s="124">
        <f t="shared" si="163"/>
        <v>164400000</v>
      </c>
    </row>
    <row r="663" spans="1:13" ht="18.5" x14ac:dyDescent="0.45">
      <c r="A663" s="119">
        <v>220208</v>
      </c>
      <c r="B663" s="120"/>
      <c r="C663" s="121"/>
      <c r="D663" s="121"/>
      <c r="E663" s="120"/>
      <c r="F663" s="157" t="s">
        <v>54</v>
      </c>
      <c r="G663" s="123">
        <f>SUM(G664:G664)</f>
        <v>12000000</v>
      </c>
      <c r="H663" s="123">
        <f>SUM(H664:H664)</f>
        <v>228000</v>
      </c>
      <c r="I663" s="123"/>
      <c r="J663" s="123">
        <f>SUM(J664:J664)</f>
        <v>9500000</v>
      </c>
      <c r="K663" s="123">
        <f>SUM(K664:K664)</f>
        <v>9500000</v>
      </c>
      <c r="L663" s="123">
        <f>SUM(L664:L664)</f>
        <v>9500000</v>
      </c>
      <c r="M663" s="124">
        <f t="shared" si="163"/>
        <v>28500000</v>
      </c>
    </row>
    <row r="664" spans="1:13" ht="18.5" x14ac:dyDescent="0.45">
      <c r="A664" s="125">
        <v>22020803</v>
      </c>
      <c r="B664" s="126"/>
      <c r="C664" s="127"/>
      <c r="D664" s="127"/>
      <c r="E664" s="126"/>
      <c r="F664" s="158" t="s">
        <v>56</v>
      </c>
      <c r="G664" s="129">
        <v>12000000</v>
      </c>
      <c r="H664" s="129">
        <v>228000</v>
      </c>
      <c r="I664" s="129"/>
      <c r="J664" s="129">
        <v>9500000</v>
      </c>
      <c r="K664" s="129">
        <v>9500000</v>
      </c>
      <c r="L664" s="129">
        <v>9500000</v>
      </c>
      <c r="M664" s="124">
        <f t="shared" si="163"/>
        <v>28500000</v>
      </c>
    </row>
    <row r="665" spans="1:13" ht="18.5" x14ac:dyDescent="0.45">
      <c r="A665" s="119">
        <v>220209</v>
      </c>
      <c r="B665" s="120"/>
      <c r="C665" s="121"/>
      <c r="D665" s="121"/>
      <c r="E665" s="120"/>
      <c r="F665" s="157" t="s">
        <v>271</v>
      </c>
      <c r="G665" s="123">
        <f>SUM(G666:G666)</f>
        <v>1200000</v>
      </c>
      <c r="H665" s="123">
        <f>SUM(H666:H666)</f>
        <v>2047.1</v>
      </c>
      <c r="I665" s="123"/>
      <c r="J665" s="123">
        <f>SUM(J666:J666)</f>
        <v>900000</v>
      </c>
      <c r="K665" s="123">
        <f>SUM(K666:K666)</f>
        <v>900000</v>
      </c>
      <c r="L665" s="123">
        <f>SUM(L666:L666)</f>
        <v>900000</v>
      </c>
      <c r="M665" s="124">
        <f t="shared" si="163"/>
        <v>2700000</v>
      </c>
    </row>
    <row r="666" spans="1:13" ht="18.5" x14ac:dyDescent="0.45">
      <c r="A666" s="125">
        <v>22020901</v>
      </c>
      <c r="B666" s="126"/>
      <c r="C666" s="127"/>
      <c r="D666" s="127"/>
      <c r="E666" s="126"/>
      <c r="F666" s="158" t="s">
        <v>315</v>
      </c>
      <c r="G666" s="129">
        <v>1200000</v>
      </c>
      <c r="H666" s="129">
        <v>2047.1</v>
      </c>
      <c r="I666" s="129"/>
      <c r="J666" s="129">
        <v>900000</v>
      </c>
      <c r="K666" s="129">
        <v>900000</v>
      </c>
      <c r="L666" s="129">
        <v>900000</v>
      </c>
      <c r="M666" s="124">
        <f t="shared" si="163"/>
        <v>2700000</v>
      </c>
    </row>
    <row r="667" spans="1:13" ht="18.5" x14ac:dyDescent="0.45">
      <c r="A667" s="119">
        <v>220210</v>
      </c>
      <c r="B667" s="120"/>
      <c r="C667" s="121"/>
      <c r="D667" s="121"/>
      <c r="E667" s="120"/>
      <c r="F667" s="157" t="s">
        <v>57</v>
      </c>
      <c r="G667" s="123">
        <f>SUM(G668:G669)</f>
        <v>800000</v>
      </c>
      <c r="H667" s="123">
        <f>SUM(H668:H669)</f>
        <v>85500</v>
      </c>
      <c r="I667" s="123"/>
      <c r="J667" s="123">
        <f>SUM(J668:J669)</f>
        <v>10800000</v>
      </c>
      <c r="K667" s="123">
        <f>SUM(K668:K669)</f>
        <v>10800000</v>
      </c>
      <c r="L667" s="123">
        <f>SUM(L668:L669)</f>
        <v>10800000</v>
      </c>
      <c r="M667" s="124">
        <f t="shared" si="163"/>
        <v>32400000</v>
      </c>
    </row>
    <row r="668" spans="1:13" ht="18.5" x14ac:dyDescent="0.45">
      <c r="A668" s="125">
        <v>22021006</v>
      </c>
      <c r="B668" s="126"/>
      <c r="C668" s="127"/>
      <c r="D668" s="127"/>
      <c r="E668" s="126"/>
      <c r="F668" s="158" t="s">
        <v>62</v>
      </c>
      <c r="G668" s="129">
        <v>800000</v>
      </c>
      <c r="H668" s="129">
        <v>85500</v>
      </c>
      <c r="I668" s="129"/>
      <c r="J668" s="129">
        <v>800000</v>
      </c>
      <c r="K668" s="129">
        <v>800000</v>
      </c>
      <c r="L668" s="129">
        <v>800000</v>
      </c>
      <c r="M668" s="124">
        <f t="shared" si="163"/>
        <v>2400000</v>
      </c>
    </row>
    <row r="669" spans="1:13" ht="18.5" x14ac:dyDescent="0.45">
      <c r="A669" s="125">
        <v>22021007</v>
      </c>
      <c r="B669" s="126"/>
      <c r="C669" s="127"/>
      <c r="D669" s="127"/>
      <c r="E669" s="126"/>
      <c r="F669" s="158" t="s">
        <v>63</v>
      </c>
      <c r="G669" s="129"/>
      <c r="H669" s="129"/>
      <c r="I669" s="129"/>
      <c r="J669" s="129">
        <v>10000000</v>
      </c>
      <c r="K669" s="129">
        <v>10000000</v>
      </c>
      <c r="L669" s="129">
        <v>10000000</v>
      </c>
      <c r="M669" s="124">
        <f t="shared" si="163"/>
        <v>30000000</v>
      </c>
    </row>
    <row r="670" spans="1:13" ht="18.5" x14ac:dyDescent="0.45">
      <c r="A670" s="125"/>
      <c r="B670" s="126"/>
      <c r="C670" s="127"/>
      <c r="D670" s="127"/>
      <c r="E670" s="126"/>
      <c r="F670" s="116" t="s">
        <v>85</v>
      </c>
      <c r="G670" s="129"/>
      <c r="H670" s="129"/>
      <c r="I670" s="129"/>
      <c r="J670" s="129"/>
      <c r="K670" s="129"/>
      <c r="L670" s="129"/>
      <c r="M670" s="124"/>
    </row>
    <row r="671" spans="1:13" ht="18.5" x14ac:dyDescent="0.45">
      <c r="A671" s="125"/>
      <c r="B671" s="126"/>
      <c r="C671" s="127"/>
      <c r="D671" s="127"/>
      <c r="E671" s="126"/>
      <c r="F671" s="157" t="s">
        <v>295</v>
      </c>
      <c r="G671" s="129">
        <f>G631</f>
        <v>12448448</v>
      </c>
      <c r="H671" s="129">
        <f t="shared" ref="H671:L671" si="164">H631</f>
        <v>12325795.050000001</v>
      </c>
      <c r="I671" s="129"/>
      <c r="J671" s="129">
        <f t="shared" si="164"/>
        <v>14722752.500000004</v>
      </c>
      <c r="K671" s="129">
        <f t="shared" si="164"/>
        <v>14722752.500000004</v>
      </c>
      <c r="L671" s="129">
        <f t="shared" si="164"/>
        <v>14722752.500000004</v>
      </c>
      <c r="M671" s="129">
        <f>M631</f>
        <v>44168257.500000015</v>
      </c>
    </row>
    <row r="672" spans="1:13" ht="18.5" x14ac:dyDescent="0.45">
      <c r="A672" s="125"/>
      <c r="B672" s="126"/>
      <c r="C672" s="127"/>
      <c r="D672" s="127"/>
      <c r="E672" s="126"/>
      <c r="F672" s="157" t="s">
        <v>207</v>
      </c>
      <c r="G672" s="129">
        <f>G638</f>
        <v>200000000</v>
      </c>
      <c r="H672" s="129">
        <f t="shared" ref="H672:M672" si="165">H638</f>
        <v>19706147.100000001</v>
      </c>
      <c r="I672" s="129"/>
      <c r="J672" s="129">
        <f t="shared" si="165"/>
        <v>200000000</v>
      </c>
      <c r="K672" s="129">
        <f t="shared" si="165"/>
        <v>200000000</v>
      </c>
      <c r="L672" s="129">
        <f t="shared" si="165"/>
        <v>200000000</v>
      </c>
      <c r="M672" s="129">
        <f t="shared" si="165"/>
        <v>600000000</v>
      </c>
    </row>
    <row r="673" spans="1:13" ht="18.5" x14ac:dyDescent="0.45">
      <c r="A673" s="162"/>
      <c r="B673" s="162"/>
      <c r="C673" s="162"/>
      <c r="D673" s="162"/>
      <c r="E673" s="162"/>
      <c r="F673" s="163" t="s">
        <v>88</v>
      </c>
      <c r="G673" s="191">
        <f>SUM(G671:G672)</f>
        <v>212448448</v>
      </c>
      <c r="H673" s="191">
        <f t="shared" ref="H673:M673" si="166">SUM(H671:H672)</f>
        <v>32031942.150000002</v>
      </c>
      <c r="I673" s="191"/>
      <c r="J673" s="191">
        <f t="shared" si="166"/>
        <v>214722752.5</v>
      </c>
      <c r="K673" s="191">
        <f t="shared" si="166"/>
        <v>214722752.5</v>
      </c>
      <c r="L673" s="191">
        <f t="shared" si="166"/>
        <v>214722752.5</v>
      </c>
      <c r="M673" s="191">
        <f t="shared" si="166"/>
        <v>644168257.5</v>
      </c>
    </row>
    <row r="676" spans="1:13" ht="18.5" x14ac:dyDescent="0.45">
      <c r="A676" s="948" t="s">
        <v>0</v>
      </c>
      <c r="B676" s="948"/>
      <c r="C676" s="948"/>
      <c r="D676" s="948"/>
      <c r="E676" s="948"/>
      <c r="F676" s="948"/>
      <c r="G676" s="948"/>
      <c r="H676" s="948"/>
      <c r="I676" s="948"/>
      <c r="J676" s="948"/>
      <c r="K676" s="948"/>
      <c r="L676" s="948"/>
      <c r="M676" s="948"/>
    </row>
    <row r="677" spans="1:13" ht="18.5" x14ac:dyDescent="0.45">
      <c r="A677" s="930" t="s">
        <v>398</v>
      </c>
      <c r="B677" s="930"/>
      <c r="C677" s="930"/>
      <c r="D677" s="930"/>
      <c r="E677" s="930"/>
      <c r="F677" s="930"/>
      <c r="G677" s="930"/>
      <c r="H677" s="930"/>
      <c r="I677" s="930"/>
      <c r="J677" s="930"/>
      <c r="K677" s="930"/>
      <c r="L677" s="930"/>
      <c r="M677" s="930"/>
    </row>
    <row r="678" spans="1:13" ht="74" x14ac:dyDescent="0.45">
      <c r="A678" s="116" t="s">
        <v>1</v>
      </c>
      <c r="B678" s="116" t="s">
        <v>2</v>
      </c>
      <c r="C678" s="116" t="s">
        <v>3</v>
      </c>
      <c r="D678" s="116" t="s">
        <v>4</v>
      </c>
      <c r="E678" s="116" t="s">
        <v>5</v>
      </c>
      <c r="F678" s="153" t="s">
        <v>6</v>
      </c>
      <c r="G678" s="116" t="s">
        <v>7</v>
      </c>
      <c r="H678" s="116" t="s">
        <v>376</v>
      </c>
      <c r="I678" s="116"/>
      <c r="J678" s="116" t="s">
        <v>9</v>
      </c>
      <c r="K678" s="116" t="s">
        <v>10</v>
      </c>
      <c r="L678" s="116" t="s">
        <v>11</v>
      </c>
      <c r="M678" s="116" t="s">
        <v>12</v>
      </c>
    </row>
    <row r="679" spans="1:13" ht="18.5" x14ac:dyDescent="0.45">
      <c r="A679" s="119">
        <v>1</v>
      </c>
      <c r="B679" s="120"/>
      <c r="C679" s="120"/>
      <c r="D679" s="121"/>
      <c r="E679" s="120"/>
      <c r="F679" s="153" t="s">
        <v>13</v>
      </c>
      <c r="G679" s="124">
        <f>SUM(G680+G684+G686)</f>
        <v>143860000</v>
      </c>
      <c r="H679" s="124">
        <f>SUM(H680+H684+H686)</f>
        <v>39411600</v>
      </c>
      <c r="I679" s="124"/>
      <c r="J679" s="124">
        <f>SUM(J680+J684+J686)</f>
        <v>115460000</v>
      </c>
      <c r="K679" s="124">
        <f t="shared" ref="K679:M679" si="167">SUM(K680+K684+K686)</f>
        <v>115460000</v>
      </c>
      <c r="L679" s="124">
        <f t="shared" si="167"/>
        <v>115460000</v>
      </c>
      <c r="M679" s="124">
        <f t="shared" si="167"/>
        <v>346380000</v>
      </c>
    </row>
    <row r="680" spans="1:13" ht="18.5" x14ac:dyDescent="0.45">
      <c r="A680" s="153">
        <v>120201</v>
      </c>
      <c r="B680" s="154"/>
      <c r="C680" s="154"/>
      <c r="D680" s="121"/>
      <c r="E680" s="154"/>
      <c r="F680" s="157" t="s">
        <v>359</v>
      </c>
      <c r="G680" s="124">
        <f>SUM(G681:G683)</f>
        <v>28520000</v>
      </c>
      <c r="H680" s="124">
        <f>SUM(H681:H683)</f>
        <v>1016000</v>
      </c>
      <c r="I680" s="124"/>
      <c r="J680" s="124">
        <f>SUM(J681:J683)</f>
        <v>26120000</v>
      </c>
      <c r="K680" s="124">
        <f>SUM(K681:K683)</f>
        <v>26120000</v>
      </c>
      <c r="L680" s="124">
        <f>SUM(L681:L683)</f>
        <v>26120000</v>
      </c>
      <c r="M680" s="124">
        <f t="shared" ref="M680:M687" si="168">J680+K680+L680</f>
        <v>78360000</v>
      </c>
    </row>
    <row r="681" spans="1:13" ht="18.5" x14ac:dyDescent="0.45">
      <c r="A681" s="125">
        <v>12020122</v>
      </c>
      <c r="B681" s="126"/>
      <c r="C681" s="126"/>
      <c r="D681" s="127"/>
      <c r="E681" s="126"/>
      <c r="F681" s="158" t="s">
        <v>377</v>
      </c>
      <c r="G681" s="184">
        <v>2520000</v>
      </c>
      <c r="H681" s="184">
        <v>950000</v>
      </c>
      <c r="I681" s="184"/>
      <c r="J681" s="184">
        <v>2520000</v>
      </c>
      <c r="K681" s="184">
        <v>2520000</v>
      </c>
      <c r="L681" s="184">
        <v>2520000</v>
      </c>
      <c r="M681" s="124">
        <f t="shared" si="168"/>
        <v>7560000</v>
      </c>
    </row>
    <row r="682" spans="1:13" ht="18.5" x14ac:dyDescent="0.45">
      <c r="A682" s="125">
        <v>12020124</v>
      </c>
      <c r="B682" s="126"/>
      <c r="C682" s="126"/>
      <c r="D682" s="127"/>
      <c r="E682" s="126"/>
      <c r="F682" s="158" t="s">
        <v>378</v>
      </c>
      <c r="G682" s="184">
        <v>2400000</v>
      </c>
      <c r="H682" s="184"/>
      <c r="I682" s="184"/>
      <c r="J682" s="184"/>
      <c r="K682" s="184"/>
      <c r="L682" s="184"/>
      <c r="M682" s="124">
        <f t="shared" si="168"/>
        <v>0</v>
      </c>
    </row>
    <row r="683" spans="1:13" ht="18.5" x14ac:dyDescent="0.45">
      <c r="A683" s="125">
        <v>12020136</v>
      </c>
      <c r="B683" s="126"/>
      <c r="C683" s="126"/>
      <c r="D683" s="127"/>
      <c r="E683" s="126"/>
      <c r="F683" s="158" t="s">
        <v>379</v>
      </c>
      <c r="G683" s="184">
        <v>23600000</v>
      </c>
      <c r="H683" s="184">
        <v>66000</v>
      </c>
      <c r="I683" s="184"/>
      <c r="J683" s="184">
        <v>23600000</v>
      </c>
      <c r="K683" s="184">
        <v>23600000</v>
      </c>
      <c r="L683" s="184">
        <v>23600000</v>
      </c>
      <c r="M683" s="124">
        <f t="shared" si="168"/>
        <v>70800000</v>
      </c>
    </row>
    <row r="684" spans="1:13" ht="18.5" x14ac:dyDescent="0.45">
      <c r="A684" s="119">
        <v>120209</v>
      </c>
      <c r="B684" s="120"/>
      <c r="C684" s="120"/>
      <c r="D684" s="121"/>
      <c r="E684" s="120"/>
      <c r="F684" s="157" t="s">
        <v>380</v>
      </c>
      <c r="G684" s="124">
        <f>SUM(G685:G685)</f>
        <v>89340000</v>
      </c>
      <c r="H684" s="124">
        <f>SUM(H685:H685)</f>
        <v>38395600</v>
      </c>
      <c r="I684" s="124"/>
      <c r="J684" s="124">
        <f>SUM(J685:J685)</f>
        <v>89340000</v>
      </c>
      <c r="K684" s="124">
        <f>SUM(K685:K685)</f>
        <v>89340000</v>
      </c>
      <c r="L684" s="124">
        <f>SUM(L685:L685)</f>
        <v>89340000</v>
      </c>
      <c r="M684" s="124">
        <f t="shared" si="168"/>
        <v>268020000</v>
      </c>
    </row>
    <row r="685" spans="1:13" ht="18.5" x14ac:dyDescent="0.45">
      <c r="A685" s="125">
        <v>12020906</v>
      </c>
      <c r="B685" s="126"/>
      <c r="C685" s="126"/>
      <c r="D685" s="127"/>
      <c r="E685" s="126"/>
      <c r="F685" s="158" t="s">
        <v>381</v>
      </c>
      <c r="G685" s="184">
        <v>89340000</v>
      </c>
      <c r="H685" s="184">
        <v>38395600</v>
      </c>
      <c r="I685" s="184"/>
      <c r="J685" s="184">
        <v>89340000</v>
      </c>
      <c r="K685" s="184">
        <v>89340000</v>
      </c>
      <c r="L685" s="184">
        <v>89340000</v>
      </c>
      <c r="M685" s="124">
        <f t="shared" si="168"/>
        <v>268020000</v>
      </c>
    </row>
    <row r="686" spans="1:13" ht="18.5" x14ac:dyDescent="0.45">
      <c r="A686" s="119">
        <v>120212</v>
      </c>
      <c r="B686" s="120"/>
      <c r="C686" s="120"/>
      <c r="D686" s="121"/>
      <c r="E686" s="120"/>
      <c r="F686" s="157" t="s">
        <v>382</v>
      </c>
      <c r="G686" s="124">
        <f>SUM(G687:G687)</f>
        <v>26000000</v>
      </c>
      <c r="H686" s="124">
        <f>SUM(H687:H687)</f>
        <v>0</v>
      </c>
      <c r="I686" s="124"/>
      <c r="J686" s="124">
        <f>SUM(J687:J687)</f>
        <v>0</v>
      </c>
      <c r="K686" s="124">
        <f>SUM(K687:K687)</f>
        <v>0</v>
      </c>
      <c r="L686" s="124">
        <f>SUM(L687:L687)</f>
        <v>0</v>
      </c>
      <c r="M686" s="124">
        <f t="shared" si="168"/>
        <v>0</v>
      </c>
    </row>
    <row r="687" spans="1:13" ht="37" x14ac:dyDescent="0.45">
      <c r="A687" s="125">
        <v>12021212</v>
      </c>
      <c r="B687" s="126"/>
      <c r="C687" s="126"/>
      <c r="D687" s="127"/>
      <c r="E687" s="126"/>
      <c r="F687" s="158" t="s">
        <v>383</v>
      </c>
      <c r="G687" s="216">
        <v>26000000</v>
      </c>
      <c r="H687" s="216"/>
      <c r="I687" s="216"/>
      <c r="J687" s="216"/>
      <c r="K687" s="216"/>
      <c r="L687" s="216"/>
      <c r="M687" s="124">
        <f t="shared" si="168"/>
        <v>0</v>
      </c>
    </row>
    <row r="688" spans="1:13" ht="18.5" x14ac:dyDescent="0.45">
      <c r="A688" s="119">
        <v>2</v>
      </c>
      <c r="B688" s="120"/>
      <c r="C688" s="121"/>
      <c r="D688" s="121"/>
      <c r="E688" s="120"/>
      <c r="F688" s="157" t="s">
        <v>18</v>
      </c>
      <c r="G688" s="123">
        <f>G689+G750+G697</f>
        <v>1198231702.8399999</v>
      </c>
      <c r="H688" s="123">
        <f>H689+H750+H697</f>
        <v>482498587.31</v>
      </c>
      <c r="I688" s="123"/>
      <c r="J688" s="123">
        <f>J689+J697+J750</f>
        <v>6969720106.71</v>
      </c>
      <c r="K688" s="123">
        <f>K689+K697+K750</f>
        <v>6969720106.71</v>
      </c>
      <c r="L688" s="123">
        <f>L689+L697+L750</f>
        <v>6969720106.71</v>
      </c>
      <c r="M688" s="123">
        <f>J688+K688+L688</f>
        <v>20909160320.130001</v>
      </c>
    </row>
    <row r="689" spans="1:13" ht="18.5" x14ac:dyDescent="0.45">
      <c r="A689" s="119">
        <v>21</v>
      </c>
      <c r="B689" s="120"/>
      <c r="C689" s="121"/>
      <c r="D689" s="121"/>
      <c r="E689" s="120"/>
      <c r="F689" s="157" t="s">
        <v>19</v>
      </c>
      <c r="G689" s="123">
        <f>G690+G693</f>
        <v>298231702.83999997</v>
      </c>
      <c r="H689" s="123">
        <f>H690+H693</f>
        <v>365478647.31</v>
      </c>
      <c r="I689" s="123"/>
      <c r="J689" s="123">
        <f>J690+J693</f>
        <v>569720106.71000016</v>
      </c>
      <c r="K689" s="123">
        <f>K690+K693</f>
        <v>569720106.71000004</v>
      </c>
      <c r="L689" s="123">
        <f>L690+L693</f>
        <v>569720106.71000004</v>
      </c>
      <c r="M689" s="123">
        <f>M690+M693</f>
        <v>1709160320.1300001</v>
      </c>
    </row>
    <row r="690" spans="1:13" ht="18.5" x14ac:dyDescent="0.45">
      <c r="A690" s="119">
        <v>2101</v>
      </c>
      <c r="B690" s="120"/>
      <c r="C690" s="121"/>
      <c r="D690" s="121"/>
      <c r="E690" s="120"/>
      <c r="F690" s="157" t="s">
        <v>20</v>
      </c>
      <c r="G690" s="123">
        <f t="shared" ref="G690:L690" si="169">G691</f>
        <v>290507341.83999997</v>
      </c>
      <c r="H690" s="123">
        <f t="shared" si="169"/>
        <v>359041679.81</v>
      </c>
      <c r="I690" s="123"/>
      <c r="J690" s="123">
        <f t="shared" si="169"/>
        <v>549945407.3900001</v>
      </c>
      <c r="K690" s="123">
        <f t="shared" si="169"/>
        <v>549945407.38999999</v>
      </c>
      <c r="L690" s="123">
        <f t="shared" si="169"/>
        <v>549945407.38999999</v>
      </c>
      <c r="M690" s="124">
        <f t="shared" ref="M690:M748" si="170">J690+K690+L690</f>
        <v>1649836222.1700001</v>
      </c>
    </row>
    <row r="691" spans="1:13" ht="18.5" x14ac:dyDescent="0.45">
      <c r="A691" s="119">
        <v>210101</v>
      </c>
      <c r="B691" s="120"/>
      <c r="C691" s="121"/>
      <c r="D691" s="121"/>
      <c r="E691" s="120"/>
      <c r="F691" s="157" t="s">
        <v>21</v>
      </c>
      <c r="G691" s="123">
        <f>G692</f>
        <v>290507341.83999997</v>
      </c>
      <c r="H691" s="123">
        <f>H692</f>
        <v>359041679.81</v>
      </c>
      <c r="I691" s="123"/>
      <c r="J691" s="123">
        <f>J692</f>
        <v>549945407.3900001</v>
      </c>
      <c r="K691" s="123">
        <f>K692</f>
        <v>549945407.38999999</v>
      </c>
      <c r="L691" s="123">
        <f>L692</f>
        <v>549945407.38999999</v>
      </c>
      <c r="M691" s="124">
        <f t="shared" si="170"/>
        <v>1649836222.1700001</v>
      </c>
    </row>
    <row r="692" spans="1:13" ht="18.5" x14ac:dyDescent="0.45">
      <c r="A692" s="125">
        <v>21010101</v>
      </c>
      <c r="B692" s="126"/>
      <c r="C692" s="127"/>
      <c r="D692" s="127"/>
      <c r="E692" s="126"/>
      <c r="F692" s="158" t="s">
        <v>20</v>
      </c>
      <c r="G692" s="129">
        <v>290507341.83999997</v>
      </c>
      <c r="H692" s="129">
        <v>359041679.81</v>
      </c>
      <c r="I692" s="129"/>
      <c r="J692" s="129">
        <v>549945407.3900001</v>
      </c>
      <c r="K692" s="129">
        <v>549945407.38999999</v>
      </c>
      <c r="L692" s="129">
        <v>549945407.38999999</v>
      </c>
      <c r="M692" s="124">
        <f t="shared" si="170"/>
        <v>1649836222.1700001</v>
      </c>
    </row>
    <row r="693" spans="1:13" ht="37" x14ac:dyDescent="0.45">
      <c r="A693" s="119">
        <v>2102</v>
      </c>
      <c r="B693" s="120"/>
      <c r="C693" s="121"/>
      <c r="D693" s="121"/>
      <c r="E693" s="120"/>
      <c r="F693" s="157" t="s">
        <v>22</v>
      </c>
      <c r="G693" s="123">
        <v>7724361</v>
      </c>
      <c r="H693" s="123">
        <v>6436967.5</v>
      </c>
      <c r="I693" s="123"/>
      <c r="J693" s="123">
        <v>19774699.32</v>
      </c>
      <c r="K693" s="123">
        <v>19774699.32</v>
      </c>
      <c r="L693" s="123">
        <v>19774699.32</v>
      </c>
      <c r="M693" s="123">
        <f t="shared" ref="M693" si="171">M694</f>
        <v>59324097.960000001</v>
      </c>
    </row>
    <row r="694" spans="1:13" ht="18.5" x14ac:dyDescent="0.45">
      <c r="A694" s="119">
        <v>210201</v>
      </c>
      <c r="B694" s="120"/>
      <c r="C694" s="121"/>
      <c r="D694" s="121"/>
      <c r="E694" s="120"/>
      <c r="F694" s="157" t="s">
        <v>23</v>
      </c>
      <c r="G694" s="123">
        <v>7724361</v>
      </c>
      <c r="H694" s="123">
        <v>6436967.5</v>
      </c>
      <c r="I694" s="123" t="s">
        <v>384</v>
      </c>
      <c r="J694" s="123">
        <v>19774699.32</v>
      </c>
      <c r="K694" s="123">
        <v>19774699.32</v>
      </c>
      <c r="L694" s="123">
        <v>19774699.32</v>
      </c>
      <c r="M694" s="124">
        <f t="shared" si="170"/>
        <v>59324097.960000001</v>
      </c>
    </row>
    <row r="695" spans="1:13" ht="18.5" x14ac:dyDescent="0.45">
      <c r="A695" s="125">
        <v>21020101</v>
      </c>
      <c r="B695" s="126"/>
      <c r="C695" s="127"/>
      <c r="D695" s="127"/>
      <c r="E695" s="126"/>
      <c r="F695" s="158" t="s">
        <v>24</v>
      </c>
      <c r="G695" s="129"/>
      <c r="H695" s="129"/>
      <c r="I695" s="129"/>
      <c r="J695" s="129">
        <v>10640338.32</v>
      </c>
      <c r="K695" s="129">
        <v>10640338.32</v>
      </c>
      <c r="L695" s="129">
        <v>10640338.32</v>
      </c>
      <c r="M695" s="124">
        <f t="shared" si="170"/>
        <v>31921014.960000001</v>
      </c>
    </row>
    <row r="696" spans="1:13" ht="18.5" x14ac:dyDescent="0.45">
      <c r="A696" s="125">
        <v>21020102</v>
      </c>
      <c r="B696" s="126"/>
      <c r="C696" s="127"/>
      <c r="D696" s="127"/>
      <c r="E696" s="126"/>
      <c r="F696" s="158" t="s">
        <v>25</v>
      </c>
      <c r="G696" s="129">
        <v>7724361</v>
      </c>
      <c r="H696" s="129">
        <v>6436967.5</v>
      </c>
      <c r="I696" s="129"/>
      <c r="J696" s="129">
        <v>9134361</v>
      </c>
      <c r="K696" s="129">
        <v>9134361</v>
      </c>
      <c r="L696" s="129">
        <v>9134361</v>
      </c>
      <c r="M696" s="124">
        <f t="shared" si="170"/>
        <v>27403083</v>
      </c>
    </row>
    <row r="697" spans="1:13" ht="18.5" x14ac:dyDescent="0.45">
      <c r="A697" s="119">
        <v>2202</v>
      </c>
      <c r="B697" s="120"/>
      <c r="C697" s="121"/>
      <c r="D697" s="121"/>
      <c r="E697" s="120"/>
      <c r="F697" s="157" t="s">
        <v>27</v>
      </c>
      <c r="G697" s="123">
        <f>G698+G702+G708+G714+G721+G723+G726+G729+G732+G734</f>
        <v>400000000</v>
      </c>
      <c r="H697" s="123">
        <f>H698+H702+H708+H714+H721+H723+H726+H729+H732+H734</f>
        <v>108603040</v>
      </c>
      <c r="I697" s="123"/>
      <c r="J697" s="123">
        <f>J698+J702+J708+J714+J721+J723+J726+J729+J732+J734</f>
        <v>1400000000</v>
      </c>
      <c r="K697" s="123">
        <f>K698+K702+K708+K714+K721+K723+K726+K729+K732+K734</f>
        <v>1400000000</v>
      </c>
      <c r="L697" s="123">
        <f>L698+L702+L708+L714+L721+L723+L726+L729+L732+L734</f>
        <v>1400000000</v>
      </c>
      <c r="M697" s="124">
        <f t="shared" si="170"/>
        <v>4200000000</v>
      </c>
    </row>
    <row r="698" spans="1:13" ht="18.5" x14ac:dyDescent="0.45">
      <c r="A698" s="119">
        <v>220201</v>
      </c>
      <c r="B698" s="120"/>
      <c r="C698" s="121"/>
      <c r="D698" s="121"/>
      <c r="E698" s="120"/>
      <c r="F698" s="157" t="s">
        <v>28</v>
      </c>
      <c r="G698" s="123">
        <f>SUM(G699:G701)</f>
        <v>55000000</v>
      </c>
      <c r="H698" s="123">
        <f>SUM(H699:H701)</f>
        <v>30375200</v>
      </c>
      <c r="I698" s="123"/>
      <c r="J698" s="123">
        <f>SUM(J699:J701)</f>
        <v>100000000</v>
      </c>
      <c r="K698" s="123">
        <f>SUM(K699:K701)</f>
        <v>100000000</v>
      </c>
      <c r="L698" s="123">
        <f>SUM(L699:L701)</f>
        <v>100000000</v>
      </c>
      <c r="M698" s="124">
        <f t="shared" si="170"/>
        <v>300000000</v>
      </c>
    </row>
    <row r="699" spans="1:13" ht="18.5" x14ac:dyDescent="0.45">
      <c r="A699" s="125">
        <v>22020101</v>
      </c>
      <c r="B699" s="126"/>
      <c r="C699" s="127"/>
      <c r="D699" s="127"/>
      <c r="E699" s="126"/>
      <c r="F699" s="158" t="s">
        <v>29</v>
      </c>
      <c r="G699" s="129">
        <v>30000000</v>
      </c>
      <c r="H699" s="129">
        <v>26692800</v>
      </c>
      <c r="I699" s="129"/>
      <c r="J699" s="129">
        <v>30000000</v>
      </c>
      <c r="K699" s="129">
        <v>30000000</v>
      </c>
      <c r="L699" s="129">
        <v>30000000</v>
      </c>
      <c r="M699" s="124">
        <f t="shared" si="170"/>
        <v>90000000</v>
      </c>
    </row>
    <row r="700" spans="1:13" ht="18.5" x14ac:dyDescent="0.45">
      <c r="A700" s="125">
        <v>22020102</v>
      </c>
      <c r="B700" s="126"/>
      <c r="C700" s="127"/>
      <c r="D700" s="127"/>
      <c r="E700" s="126"/>
      <c r="F700" s="158" t="s">
        <v>30</v>
      </c>
      <c r="G700" s="129">
        <v>25000000</v>
      </c>
      <c r="H700" s="129">
        <v>3682400</v>
      </c>
      <c r="I700" s="129"/>
      <c r="J700" s="129">
        <v>20000000</v>
      </c>
      <c r="K700" s="129">
        <v>20000000</v>
      </c>
      <c r="L700" s="129">
        <v>20000000</v>
      </c>
      <c r="M700" s="124">
        <f t="shared" si="170"/>
        <v>60000000</v>
      </c>
    </row>
    <row r="701" spans="1:13" ht="37" x14ac:dyDescent="0.45">
      <c r="A701" s="125">
        <v>22020104</v>
      </c>
      <c r="B701" s="126"/>
      <c r="C701" s="127"/>
      <c r="D701" s="127"/>
      <c r="E701" s="126"/>
      <c r="F701" s="158" t="s">
        <v>220</v>
      </c>
      <c r="G701" s="129"/>
      <c r="H701" s="129"/>
      <c r="I701" s="129"/>
      <c r="J701" s="129">
        <v>50000000</v>
      </c>
      <c r="K701" s="129">
        <v>50000000</v>
      </c>
      <c r="L701" s="129">
        <v>50000000</v>
      </c>
      <c r="M701" s="124">
        <f t="shared" si="170"/>
        <v>150000000</v>
      </c>
    </row>
    <row r="702" spans="1:13" ht="18.5" x14ac:dyDescent="0.45">
      <c r="A702" s="119">
        <v>220202</v>
      </c>
      <c r="B702" s="120"/>
      <c r="C702" s="121"/>
      <c r="D702" s="121"/>
      <c r="E702" s="120"/>
      <c r="F702" s="157" t="s">
        <v>31</v>
      </c>
      <c r="G702" s="123">
        <f>SUM(G703:G707)</f>
        <v>14000000</v>
      </c>
      <c r="H702" s="123">
        <f>SUM(H703:H707)</f>
        <v>37600</v>
      </c>
      <c r="I702" s="123"/>
      <c r="J702" s="123">
        <f>SUM(J703:J707)</f>
        <v>36000000</v>
      </c>
      <c r="K702" s="123">
        <f>SUM(K703:K707)</f>
        <v>36000000</v>
      </c>
      <c r="L702" s="123">
        <f>SUM(L703:L707)</f>
        <v>36000000</v>
      </c>
      <c r="M702" s="124">
        <f t="shared" si="170"/>
        <v>108000000</v>
      </c>
    </row>
    <row r="703" spans="1:13" ht="18.5" x14ac:dyDescent="0.45">
      <c r="A703" s="125">
        <v>22020201</v>
      </c>
      <c r="B703" s="126"/>
      <c r="C703" s="127"/>
      <c r="D703" s="127"/>
      <c r="E703" s="126"/>
      <c r="F703" s="158" t="s">
        <v>32</v>
      </c>
      <c r="G703" s="129">
        <v>6000000</v>
      </c>
      <c r="H703" s="129"/>
      <c r="I703" s="129"/>
      <c r="J703" s="129">
        <v>10000000</v>
      </c>
      <c r="K703" s="129">
        <v>10000000</v>
      </c>
      <c r="L703" s="129">
        <v>10000000</v>
      </c>
      <c r="M703" s="124">
        <f t="shared" si="170"/>
        <v>30000000</v>
      </c>
    </row>
    <row r="704" spans="1:13" ht="18.5" x14ac:dyDescent="0.45">
      <c r="A704" s="125">
        <v>22020203</v>
      </c>
      <c r="B704" s="126"/>
      <c r="C704" s="127"/>
      <c r="D704" s="127"/>
      <c r="E704" s="126"/>
      <c r="F704" s="158" t="s">
        <v>34</v>
      </c>
      <c r="G704" s="129">
        <v>2000000</v>
      </c>
      <c r="H704" s="129">
        <v>37600</v>
      </c>
      <c r="I704" s="129"/>
      <c r="J704" s="129">
        <v>2000000</v>
      </c>
      <c r="K704" s="129">
        <v>2000000</v>
      </c>
      <c r="L704" s="129">
        <v>2000000</v>
      </c>
      <c r="M704" s="124">
        <f t="shared" si="170"/>
        <v>6000000</v>
      </c>
    </row>
    <row r="705" spans="1:13" ht="37" x14ac:dyDescent="0.45">
      <c r="A705" s="125">
        <v>22020204</v>
      </c>
      <c r="B705" s="126"/>
      <c r="C705" s="127"/>
      <c r="D705" s="127"/>
      <c r="E705" s="126"/>
      <c r="F705" s="158" t="s">
        <v>316</v>
      </c>
      <c r="G705" s="129"/>
      <c r="H705" s="129"/>
      <c r="I705" s="129"/>
      <c r="J705" s="129">
        <v>1000000</v>
      </c>
      <c r="K705" s="129">
        <v>1000000</v>
      </c>
      <c r="L705" s="129">
        <v>1000000</v>
      </c>
      <c r="M705" s="124">
        <f t="shared" si="170"/>
        <v>3000000</v>
      </c>
    </row>
    <row r="706" spans="1:13" ht="18.5" x14ac:dyDescent="0.45">
      <c r="A706" s="125">
        <v>22020206</v>
      </c>
      <c r="B706" s="126"/>
      <c r="C706" s="127"/>
      <c r="D706" s="127"/>
      <c r="E706" s="126"/>
      <c r="F706" s="158" t="s">
        <v>36</v>
      </c>
      <c r="G706" s="129">
        <v>3000000</v>
      </c>
      <c r="H706" s="129"/>
      <c r="I706" s="129"/>
      <c r="J706" s="129">
        <v>3000000</v>
      </c>
      <c r="K706" s="129">
        <v>3000000</v>
      </c>
      <c r="L706" s="129">
        <v>3000000</v>
      </c>
      <c r="M706" s="124">
        <f t="shared" si="170"/>
        <v>9000000</v>
      </c>
    </row>
    <row r="707" spans="1:13" ht="37" x14ac:dyDescent="0.45">
      <c r="A707" s="125">
        <v>22020209</v>
      </c>
      <c r="B707" s="126"/>
      <c r="C707" s="127"/>
      <c r="D707" s="127"/>
      <c r="E707" s="126"/>
      <c r="F707" s="158" t="s">
        <v>323</v>
      </c>
      <c r="G707" s="129">
        <v>3000000</v>
      </c>
      <c r="H707" s="129"/>
      <c r="I707" s="129"/>
      <c r="J707" s="129">
        <v>20000000</v>
      </c>
      <c r="K707" s="129">
        <v>20000000</v>
      </c>
      <c r="L707" s="129">
        <v>20000000</v>
      </c>
      <c r="M707" s="124">
        <f t="shared" si="170"/>
        <v>60000000</v>
      </c>
    </row>
    <row r="708" spans="1:13" ht="18.5" x14ac:dyDescent="0.45">
      <c r="A708" s="119">
        <v>220203</v>
      </c>
      <c r="B708" s="120"/>
      <c r="C708" s="121"/>
      <c r="D708" s="121"/>
      <c r="E708" s="120"/>
      <c r="F708" s="157" t="s">
        <v>37</v>
      </c>
      <c r="G708" s="123">
        <f>SUM(G709:G713)</f>
        <v>48000000</v>
      </c>
      <c r="H708" s="123">
        <f>SUM(H709:H713)</f>
        <v>57000</v>
      </c>
      <c r="I708" s="123"/>
      <c r="J708" s="123">
        <f>SUM(J709:J713)</f>
        <v>26000000</v>
      </c>
      <c r="K708" s="123">
        <f>SUM(K709:K713)</f>
        <v>26000000</v>
      </c>
      <c r="L708" s="123">
        <f>SUM(L709:L713)</f>
        <v>26000000</v>
      </c>
      <c r="M708" s="124">
        <f t="shared" si="170"/>
        <v>78000000</v>
      </c>
    </row>
    <row r="709" spans="1:13" ht="37" x14ac:dyDescent="0.45">
      <c r="A709" s="125">
        <v>22020301</v>
      </c>
      <c r="B709" s="126"/>
      <c r="C709" s="127"/>
      <c r="D709" s="127"/>
      <c r="E709" s="126"/>
      <c r="F709" s="158" t="s">
        <v>38</v>
      </c>
      <c r="G709" s="129">
        <v>20000000</v>
      </c>
      <c r="H709" s="129">
        <v>57000</v>
      </c>
      <c r="I709" s="129"/>
      <c r="J709" s="129">
        <v>10000000</v>
      </c>
      <c r="K709" s="129">
        <v>10000000</v>
      </c>
      <c r="L709" s="129">
        <v>10000000</v>
      </c>
      <c r="M709" s="124">
        <f t="shared" si="170"/>
        <v>30000000</v>
      </c>
    </row>
    <row r="710" spans="1:13" ht="37" x14ac:dyDescent="0.45">
      <c r="A710" s="125">
        <v>22020305</v>
      </c>
      <c r="B710" s="126"/>
      <c r="C710" s="127"/>
      <c r="D710" s="127"/>
      <c r="E710" s="126"/>
      <c r="F710" s="158" t="s">
        <v>41</v>
      </c>
      <c r="G710" s="129"/>
      <c r="H710" s="129"/>
      <c r="I710" s="129"/>
      <c r="J710" s="129">
        <v>5000000</v>
      </c>
      <c r="K710" s="129">
        <v>5000000</v>
      </c>
      <c r="L710" s="129">
        <v>5000000</v>
      </c>
      <c r="M710" s="124">
        <f t="shared" si="170"/>
        <v>15000000</v>
      </c>
    </row>
    <row r="711" spans="1:13" ht="18.5" x14ac:dyDescent="0.45">
      <c r="A711" s="125">
        <v>22020306</v>
      </c>
      <c r="B711" s="126"/>
      <c r="C711" s="127"/>
      <c r="D711" s="127"/>
      <c r="E711" s="126"/>
      <c r="F711" s="158" t="s">
        <v>314</v>
      </c>
      <c r="G711" s="129">
        <v>15000000</v>
      </c>
      <c r="H711" s="129"/>
      <c r="I711" s="129"/>
      <c r="J711" s="129">
        <v>5000000</v>
      </c>
      <c r="K711" s="129">
        <v>5000000</v>
      </c>
      <c r="L711" s="129">
        <v>5000000</v>
      </c>
      <c r="M711" s="124">
        <f t="shared" si="170"/>
        <v>15000000</v>
      </c>
    </row>
    <row r="712" spans="1:13" ht="18.5" x14ac:dyDescent="0.45">
      <c r="A712" s="125">
        <v>22020309</v>
      </c>
      <c r="B712" s="126"/>
      <c r="C712" s="127"/>
      <c r="D712" s="127"/>
      <c r="E712" s="126"/>
      <c r="F712" s="158" t="s">
        <v>221</v>
      </c>
      <c r="G712" s="129">
        <v>8000000</v>
      </c>
      <c r="H712" s="129"/>
      <c r="I712" s="129"/>
      <c r="J712" s="129">
        <v>5000000</v>
      </c>
      <c r="K712" s="129">
        <v>5000000</v>
      </c>
      <c r="L712" s="129">
        <v>5000000</v>
      </c>
      <c r="M712" s="124">
        <f t="shared" si="170"/>
        <v>15000000</v>
      </c>
    </row>
    <row r="713" spans="1:13" ht="37" x14ac:dyDescent="0.45">
      <c r="A713" s="125">
        <v>22020310</v>
      </c>
      <c r="B713" s="126"/>
      <c r="C713" s="127"/>
      <c r="D713" s="127"/>
      <c r="E713" s="126"/>
      <c r="F713" s="158" t="s">
        <v>240</v>
      </c>
      <c r="G713" s="129">
        <v>5000000</v>
      </c>
      <c r="H713" s="129"/>
      <c r="I713" s="129"/>
      <c r="J713" s="129">
        <v>1000000</v>
      </c>
      <c r="K713" s="129">
        <v>1000000</v>
      </c>
      <c r="L713" s="129">
        <v>1000000</v>
      </c>
      <c r="M713" s="124">
        <f t="shared" si="170"/>
        <v>3000000</v>
      </c>
    </row>
    <row r="714" spans="1:13" ht="18.5" x14ac:dyDescent="0.45">
      <c r="A714" s="119">
        <v>220204</v>
      </c>
      <c r="B714" s="120"/>
      <c r="C714" s="121"/>
      <c r="D714" s="121"/>
      <c r="E714" s="120"/>
      <c r="F714" s="157" t="s">
        <v>42</v>
      </c>
      <c r="G714" s="123">
        <f>SUM(G715:G720)</f>
        <v>49000000</v>
      </c>
      <c r="H714" s="123">
        <f>SUM(H715:H720)</f>
        <v>3437000</v>
      </c>
      <c r="I714" s="123"/>
      <c r="J714" s="123">
        <f>SUM(J715:J720)</f>
        <v>65000000</v>
      </c>
      <c r="K714" s="123">
        <f>SUM(K715:K720)</f>
        <v>65000000</v>
      </c>
      <c r="L714" s="123">
        <f>SUM(L715:L720)</f>
        <v>65000000</v>
      </c>
      <c r="M714" s="124">
        <f t="shared" si="170"/>
        <v>195000000</v>
      </c>
    </row>
    <row r="715" spans="1:13" ht="37" x14ac:dyDescent="0.45">
      <c r="A715" s="125">
        <v>22020401</v>
      </c>
      <c r="B715" s="126"/>
      <c r="C715" s="127"/>
      <c r="D715" s="127"/>
      <c r="E715" s="126"/>
      <c r="F715" s="158" t="s">
        <v>43</v>
      </c>
      <c r="G715" s="129">
        <v>4000000</v>
      </c>
      <c r="H715" s="129"/>
      <c r="I715" s="129"/>
      <c r="J715" s="129">
        <v>2000000</v>
      </c>
      <c r="K715" s="129">
        <v>2000000</v>
      </c>
      <c r="L715" s="129">
        <v>2000000</v>
      </c>
      <c r="M715" s="124">
        <f t="shared" si="170"/>
        <v>6000000</v>
      </c>
    </row>
    <row r="716" spans="1:13" ht="18.5" x14ac:dyDescent="0.45">
      <c r="A716" s="125">
        <v>22020402</v>
      </c>
      <c r="B716" s="126"/>
      <c r="C716" s="127"/>
      <c r="D716" s="127"/>
      <c r="E716" s="126"/>
      <c r="F716" s="158" t="s">
        <v>44</v>
      </c>
      <c r="G716" s="129">
        <v>2000000</v>
      </c>
      <c r="H716" s="129"/>
      <c r="I716" s="129"/>
      <c r="J716" s="129">
        <v>2000000</v>
      </c>
      <c r="K716" s="129">
        <v>2000000</v>
      </c>
      <c r="L716" s="129">
        <v>2000000</v>
      </c>
      <c r="M716" s="124">
        <f t="shared" si="170"/>
        <v>6000000</v>
      </c>
    </row>
    <row r="717" spans="1:13" ht="37" x14ac:dyDescent="0.45">
      <c r="A717" s="125">
        <v>22020404</v>
      </c>
      <c r="B717" s="126"/>
      <c r="C717" s="127"/>
      <c r="D717" s="127"/>
      <c r="E717" s="126"/>
      <c r="F717" s="158" t="s">
        <v>46</v>
      </c>
      <c r="G717" s="129">
        <v>3000000</v>
      </c>
      <c r="H717" s="129">
        <v>2580000</v>
      </c>
      <c r="I717" s="129"/>
      <c r="J717" s="129">
        <v>5000000</v>
      </c>
      <c r="K717" s="129">
        <v>5000000</v>
      </c>
      <c r="L717" s="129">
        <v>5000000</v>
      </c>
      <c r="M717" s="124">
        <f t="shared" si="170"/>
        <v>15000000</v>
      </c>
    </row>
    <row r="718" spans="1:13" ht="18.5" x14ac:dyDescent="0.45">
      <c r="A718" s="125">
        <v>22020405</v>
      </c>
      <c r="B718" s="126"/>
      <c r="C718" s="127"/>
      <c r="D718" s="127"/>
      <c r="E718" s="126"/>
      <c r="F718" s="158" t="s">
        <v>47</v>
      </c>
      <c r="G718" s="129">
        <v>5000000</v>
      </c>
      <c r="H718" s="129">
        <v>57000</v>
      </c>
      <c r="I718" s="129"/>
      <c r="J718" s="129">
        <v>1000000</v>
      </c>
      <c r="K718" s="129">
        <v>1000000</v>
      </c>
      <c r="L718" s="129">
        <v>1000000</v>
      </c>
      <c r="M718" s="124">
        <f t="shared" si="170"/>
        <v>3000000</v>
      </c>
    </row>
    <row r="719" spans="1:13" ht="18.5" x14ac:dyDescent="0.45">
      <c r="A719" s="125">
        <v>22020406</v>
      </c>
      <c r="B719" s="120"/>
      <c r="C719" s="121"/>
      <c r="D719" s="121"/>
      <c r="E719" s="120"/>
      <c r="F719" s="158" t="s">
        <v>48</v>
      </c>
      <c r="G719" s="129">
        <v>5000000</v>
      </c>
      <c r="H719" s="129">
        <v>300000</v>
      </c>
      <c r="I719" s="129"/>
      <c r="J719" s="129">
        <v>5000000</v>
      </c>
      <c r="K719" s="129">
        <v>5000000</v>
      </c>
      <c r="L719" s="129">
        <v>5000000</v>
      </c>
      <c r="M719" s="124">
        <f t="shared" si="170"/>
        <v>15000000</v>
      </c>
    </row>
    <row r="720" spans="1:13" ht="37" x14ac:dyDescent="0.45">
      <c r="A720" s="125">
        <v>22020412</v>
      </c>
      <c r="B720" s="126"/>
      <c r="C720" s="127"/>
      <c r="D720" s="127"/>
      <c r="E720" s="126"/>
      <c r="F720" s="158" t="s">
        <v>385</v>
      </c>
      <c r="G720" s="129">
        <v>30000000</v>
      </c>
      <c r="H720" s="129">
        <v>500000</v>
      </c>
      <c r="I720" s="129"/>
      <c r="J720" s="129">
        <v>50000000</v>
      </c>
      <c r="K720" s="129">
        <v>50000000</v>
      </c>
      <c r="L720" s="129">
        <v>50000000</v>
      </c>
      <c r="M720" s="124">
        <f t="shared" si="170"/>
        <v>150000000</v>
      </c>
    </row>
    <row r="721" spans="1:13" ht="18.5" x14ac:dyDescent="0.45">
      <c r="A721" s="119">
        <v>220205</v>
      </c>
      <c r="B721" s="120"/>
      <c r="C721" s="121"/>
      <c r="D721" s="121"/>
      <c r="E721" s="120"/>
      <c r="F721" s="157" t="s">
        <v>49</v>
      </c>
      <c r="G721" s="123">
        <f>G722</f>
        <v>40000000</v>
      </c>
      <c r="H721" s="123">
        <f>H722</f>
        <v>900000</v>
      </c>
      <c r="I721" s="123"/>
      <c r="J721" s="123">
        <f>J722</f>
        <v>581700000</v>
      </c>
      <c r="K721" s="123">
        <f t="shared" ref="K721:M721" si="172">K722</f>
        <v>581700000</v>
      </c>
      <c r="L721" s="123">
        <f t="shared" si="172"/>
        <v>581700000</v>
      </c>
      <c r="M721" s="123">
        <f t="shared" si="172"/>
        <v>1745100000</v>
      </c>
    </row>
    <row r="722" spans="1:13" ht="18.5" x14ac:dyDescent="0.45">
      <c r="A722" s="125">
        <v>22020501</v>
      </c>
      <c r="B722" s="126"/>
      <c r="C722" s="127"/>
      <c r="D722" s="127"/>
      <c r="E722" s="126"/>
      <c r="F722" s="158" t="s">
        <v>50</v>
      </c>
      <c r="G722" s="129">
        <v>40000000</v>
      </c>
      <c r="H722" s="129">
        <v>900000</v>
      </c>
      <c r="I722" s="129"/>
      <c r="J722" s="129">
        <v>581700000</v>
      </c>
      <c r="K722" s="129">
        <v>581700000</v>
      </c>
      <c r="L722" s="129">
        <v>581700000</v>
      </c>
      <c r="M722" s="124">
        <f t="shared" si="170"/>
        <v>1745100000</v>
      </c>
    </row>
    <row r="723" spans="1:13" ht="18.5" x14ac:dyDescent="0.45">
      <c r="A723" s="119">
        <v>220206</v>
      </c>
      <c r="B723" s="120"/>
      <c r="C723" s="121"/>
      <c r="D723" s="121"/>
      <c r="E723" s="120"/>
      <c r="F723" s="157" t="s">
        <v>51</v>
      </c>
      <c r="G723" s="123">
        <f>SUM(G724:G725)</f>
        <v>65000000</v>
      </c>
      <c r="H723" s="123">
        <f>SUM(H724:H725)</f>
        <v>53000000</v>
      </c>
      <c r="I723" s="123"/>
      <c r="J723" s="123">
        <f>SUM(J724:J725)</f>
        <v>72000000</v>
      </c>
      <c r="K723" s="123">
        <f>SUM(K724:K725)</f>
        <v>72000000</v>
      </c>
      <c r="L723" s="123">
        <f>SUM(L724:L725)</f>
        <v>72000000</v>
      </c>
      <c r="M723" s="124">
        <f t="shared" si="170"/>
        <v>216000000</v>
      </c>
    </row>
    <row r="724" spans="1:13" ht="18.5" x14ac:dyDescent="0.45">
      <c r="A724" s="125">
        <v>22020601</v>
      </c>
      <c r="B724" s="126"/>
      <c r="C724" s="127"/>
      <c r="D724" s="127"/>
      <c r="E724" s="126"/>
      <c r="F724" s="158" t="s">
        <v>52</v>
      </c>
      <c r="G724" s="129">
        <v>50000000</v>
      </c>
      <c r="H724" s="129">
        <v>53000000</v>
      </c>
      <c r="I724" s="129"/>
      <c r="J724" s="129">
        <v>70000000</v>
      </c>
      <c r="K724" s="129">
        <v>70000000</v>
      </c>
      <c r="L724" s="129">
        <v>70000000</v>
      </c>
      <c r="M724" s="124">
        <f t="shared" si="170"/>
        <v>210000000</v>
      </c>
    </row>
    <row r="725" spans="1:13" ht="18.5" x14ac:dyDescent="0.45">
      <c r="A725" s="125">
        <v>22020605</v>
      </c>
      <c r="B725" s="126"/>
      <c r="C725" s="127"/>
      <c r="D725" s="127"/>
      <c r="E725" s="126"/>
      <c r="F725" s="158" t="s">
        <v>53</v>
      </c>
      <c r="G725" s="129">
        <v>15000000</v>
      </c>
      <c r="H725" s="129"/>
      <c r="I725" s="129"/>
      <c r="J725" s="129">
        <v>2000000</v>
      </c>
      <c r="K725" s="129">
        <v>2000000</v>
      </c>
      <c r="L725" s="129">
        <v>2000000</v>
      </c>
      <c r="M725" s="124">
        <f t="shared" si="170"/>
        <v>6000000</v>
      </c>
    </row>
    <row r="726" spans="1:13" ht="37" x14ac:dyDescent="0.45">
      <c r="A726" s="119">
        <v>220207</v>
      </c>
      <c r="B726" s="120"/>
      <c r="C726" s="121"/>
      <c r="D726" s="121"/>
      <c r="E726" s="120"/>
      <c r="F726" s="157" t="s">
        <v>268</v>
      </c>
      <c r="G726" s="123">
        <f>SUM(G727:G728)</f>
        <v>30000000</v>
      </c>
      <c r="H726" s="123">
        <f>SUM(H727:H728)</f>
        <v>5050000</v>
      </c>
      <c r="I726" s="123"/>
      <c r="J726" s="123">
        <f>SUM(J727:J728)</f>
        <v>30000000</v>
      </c>
      <c r="K726" s="123">
        <f>SUM(K727:K728)</f>
        <v>30000000</v>
      </c>
      <c r="L726" s="123">
        <f>SUM(L727:L728)</f>
        <v>30000000</v>
      </c>
      <c r="M726" s="124">
        <f t="shared" si="170"/>
        <v>90000000</v>
      </c>
    </row>
    <row r="727" spans="1:13" ht="18.5" x14ac:dyDescent="0.45">
      <c r="A727" s="125">
        <v>22020701</v>
      </c>
      <c r="B727" s="126"/>
      <c r="C727" s="127"/>
      <c r="D727" s="127"/>
      <c r="E727" s="126"/>
      <c r="F727" s="158" t="s">
        <v>269</v>
      </c>
      <c r="G727" s="129">
        <v>20000000</v>
      </c>
      <c r="H727" s="129">
        <v>5050000</v>
      </c>
      <c r="I727" s="129"/>
      <c r="J727" s="129">
        <v>20000000</v>
      </c>
      <c r="K727" s="129">
        <v>20000000</v>
      </c>
      <c r="L727" s="129">
        <v>20000000</v>
      </c>
      <c r="M727" s="124">
        <f t="shared" si="170"/>
        <v>60000000</v>
      </c>
    </row>
    <row r="728" spans="1:13" ht="18.5" x14ac:dyDescent="0.45">
      <c r="A728" s="125">
        <v>22020703</v>
      </c>
      <c r="B728" s="126"/>
      <c r="C728" s="127"/>
      <c r="D728" s="127"/>
      <c r="E728" s="126"/>
      <c r="F728" s="158" t="s">
        <v>365</v>
      </c>
      <c r="G728" s="129">
        <v>10000000</v>
      </c>
      <c r="H728" s="129"/>
      <c r="I728" s="129"/>
      <c r="J728" s="129">
        <v>10000000</v>
      </c>
      <c r="K728" s="129">
        <v>10000000</v>
      </c>
      <c r="L728" s="129">
        <v>10000000</v>
      </c>
      <c r="M728" s="124">
        <f t="shared" si="170"/>
        <v>30000000</v>
      </c>
    </row>
    <row r="729" spans="1:13" ht="18.5" x14ac:dyDescent="0.45">
      <c r="A729" s="119">
        <v>220208</v>
      </c>
      <c r="B729" s="120"/>
      <c r="C729" s="121"/>
      <c r="D729" s="121"/>
      <c r="E729" s="120"/>
      <c r="F729" s="157" t="s">
        <v>54</v>
      </c>
      <c r="G729" s="123">
        <f>SUM(G730:G731)</f>
        <v>25000000</v>
      </c>
      <c r="H729" s="123">
        <f>SUM(H730:H731)</f>
        <v>1475000</v>
      </c>
      <c r="I729" s="123"/>
      <c r="J729" s="123">
        <f>SUM(J730:J731)</f>
        <v>25000000</v>
      </c>
      <c r="K729" s="123">
        <f>SUM(K730:K731)</f>
        <v>25000000</v>
      </c>
      <c r="L729" s="123">
        <f>SUM(L730:L731)</f>
        <v>25000000</v>
      </c>
      <c r="M729" s="124">
        <f t="shared" si="170"/>
        <v>75000000</v>
      </c>
    </row>
    <row r="730" spans="1:13" ht="18.5" x14ac:dyDescent="0.45">
      <c r="A730" s="125">
        <v>22020801</v>
      </c>
      <c r="B730" s="126"/>
      <c r="C730" s="127"/>
      <c r="D730" s="127"/>
      <c r="E730" s="126"/>
      <c r="F730" s="158" t="s">
        <v>55</v>
      </c>
      <c r="G730" s="129">
        <v>10000000</v>
      </c>
      <c r="H730" s="129">
        <v>1475000</v>
      </c>
      <c r="I730" s="129"/>
      <c r="J730" s="129">
        <v>10000000</v>
      </c>
      <c r="K730" s="129">
        <v>10000000</v>
      </c>
      <c r="L730" s="129">
        <v>10000000</v>
      </c>
      <c r="M730" s="124">
        <f t="shared" si="170"/>
        <v>30000000</v>
      </c>
    </row>
    <row r="731" spans="1:13" ht="18.5" x14ac:dyDescent="0.45">
      <c r="A731" s="125">
        <v>22020803</v>
      </c>
      <c r="B731" s="126"/>
      <c r="C731" s="127"/>
      <c r="D731" s="127"/>
      <c r="E731" s="126"/>
      <c r="F731" s="158" t="s">
        <v>56</v>
      </c>
      <c r="G731" s="129">
        <v>15000000</v>
      </c>
      <c r="H731" s="129"/>
      <c r="I731" s="129"/>
      <c r="J731" s="129">
        <v>15000000</v>
      </c>
      <c r="K731" s="129">
        <v>15000000</v>
      </c>
      <c r="L731" s="129">
        <v>15000000</v>
      </c>
      <c r="M731" s="124">
        <f t="shared" si="170"/>
        <v>45000000</v>
      </c>
    </row>
    <row r="732" spans="1:13" ht="18.5" x14ac:dyDescent="0.45">
      <c r="A732" s="119">
        <v>220209</v>
      </c>
      <c r="B732" s="120"/>
      <c r="C732" s="121"/>
      <c r="D732" s="121"/>
      <c r="E732" s="120"/>
      <c r="F732" s="157" t="s">
        <v>271</v>
      </c>
      <c r="G732" s="123">
        <f>SUM(G733:G733)</f>
        <v>2000000</v>
      </c>
      <c r="H732" s="123">
        <f>SUM(H733:H733)</f>
        <v>0</v>
      </c>
      <c r="I732" s="123"/>
      <c r="J732" s="123">
        <f>SUM(J733:J733)</f>
        <v>2000000</v>
      </c>
      <c r="K732" s="123">
        <f>SUM(K733:K733)</f>
        <v>2000000</v>
      </c>
      <c r="L732" s="123">
        <f>SUM(L733:L733)</f>
        <v>2000000</v>
      </c>
      <c r="M732" s="124">
        <f t="shared" si="170"/>
        <v>6000000</v>
      </c>
    </row>
    <row r="733" spans="1:13" ht="18.5" x14ac:dyDescent="0.45">
      <c r="A733" s="125">
        <v>22020901</v>
      </c>
      <c r="B733" s="126"/>
      <c r="C733" s="127"/>
      <c r="D733" s="127"/>
      <c r="E733" s="126"/>
      <c r="F733" s="158" t="s">
        <v>315</v>
      </c>
      <c r="G733" s="129">
        <v>2000000</v>
      </c>
      <c r="H733" s="129"/>
      <c r="I733" s="129"/>
      <c r="J733" s="129">
        <v>2000000</v>
      </c>
      <c r="K733" s="129">
        <v>2000000</v>
      </c>
      <c r="L733" s="129">
        <v>2000000</v>
      </c>
      <c r="M733" s="124">
        <f t="shared" si="170"/>
        <v>6000000</v>
      </c>
    </row>
    <row r="734" spans="1:13" ht="18.5" x14ac:dyDescent="0.45">
      <c r="A734" s="119">
        <v>220210</v>
      </c>
      <c r="B734" s="120"/>
      <c r="C734" s="121"/>
      <c r="D734" s="121"/>
      <c r="E734" s="120"/>
      <c r="F734" s="157" t="s">
        <v>57</v>
      </c>
      <c r="G734" s="123">
        <f>SUM(G735:G749)</f>
        <v>72000000</v>
      </c>
      <c r="H734" s="123">
        <f>SUM(H735:H749)</f>
        <v>14271240</v>
      </c>
      <c r="I734" s="123"/>
      <c r="J734" s="123">
        <f>SUM(J735:J749)</f>
        <v>462300000</v>
      </c>
      <c r="K734" s="123">
        <f>SUM(K735:K749)</f>
        <v>462300000</v>
      </c>
      <c r="L734" s="123">
        <f>SUM(L735:L749)</f>
        <v>462300000</v>
      </c>
      <c r="M734" s="123">
        <f>SUM(M735:M749)</f>
        <v>1386900000</v>
      </c>
    </row>
    <row r="735" spans="1:13" ht="18.5" x14ac:dyDescent="0.45">
      <c r="A735" s="125">
        <v>22021001</v>
      </c>
      <c r="B735" s="126"/>
      <c r="C735" s="127"/>
      <c r="D735" s="127"/>
      <c r="E735" s="126"/>
      <c r="F735" s="158" t="s">
        <v>58</v>
      </c>
      <c r="G735" s="129">
        <v>5000000</v>
      </c>
      <c r="H735" s="129"/>
      <c r="I735" s="129"/>
      <c r="J735" s="129">
        <v>5000000</v>
      </c>
      <c r="K735" s="129">
        <v>5000000</v>
      </c>
      <c r="L735" s="129">
        <v>5000000</v>
      </c>
      <c r="M735" s="124">
        <f t="shared" si="170"/>
        <v>15000000</v>
      </c>
    </row>
    <row r="736" spans="1:13" ht="18.5" x14ac:dyDescent="0.45">
      <c r="A736" s="125">
        <v>22021002</v>
      </c>
      <c r="B736" s="126"/>
      <c r="C736" s="127"/>
      <c r="D736" s="127"/>
      <c r="E736" s="126"/>
      <c r="F736" s="158" t="s">
        <v>59</v>
      </c>
      <c r="G736" s="129">
        <v>2000000</v>
      </c>
      <c r="H736" s="129"/>
      <c r="I736" s="129"/>
      <c r="J736" s="129">
        <v>2000000</v>
      </c>
      <c r="K736" s="129">
        <v>2000000</v>
      </c>
      <c r="L736" s="129">
        <v>2000000</v>
      </c>
      <c r="M736" s="124">
        <f t="shared" si="170"/>
        <v>6000000</v>
      </c>
    </row>
    <row r="737" spans="1:13" ht="18.5" x14ac:dyDescent="0.45">
      <c r="A737" s="125">
        <v>22021003</v>
      </c>
      <c r="B737" s="126"/>
      <c r="C737" s="127"/>
      <c r="D737" s="127"/>
      <c r="E737" s="126"/>
      <c r="F737" s="158" t="s">
        <v>60</v>
      </c>
      <c r="G737" s="129">
        <v>10000000</v>
      </c>
      <c r="H737" s="129"/>
      <c r="I737" s="129"/>
      <c r="J737" s="129">
        <v>10000000</v>
      </c>
      <c r="K737" s="129">
        <v>10000000</v>
      </c>
      <c r="L737" s="129">
        <v>10000000</v>
      </c>
      <c r="M737" s="124">
        <f t="shared" si="170"/>
        <v>30000000</v>
      </c>
    </row>
    <row r="738" spans="1:13" ht="18.5" x14ac:dyDescent="0.45">
      <c r="A738" s="125">
        <v>22021006</v>
      </c>
      <c r="B738" s="126"/>
      <c r="C738" s="127"/>
      <c r="D738" s="127"/>
      <c r="E738" s="126"/>
      <c r="F738" s="158" t="s">
        <v>62</v>
      </c>
      <c r="G738" s="129"/>
      <c r="H738" s="129"/>
      <c r="I738" s="129"/>
      <c r="J738" s="129">
        <v>300000</v>
      </c>
      <c r="K738" s="129">
        <v>300000</v>
      </c>
      <c r="L738" s="129">
        <v>300000</v>
      </c>
      <c r="M738" s="124">
        <f t="shared" si="170"/>
        <v>900000</v>
      </c>
    </row>
    <row r="739" spans="1:13" ht="18.5" x14ac:dyDescent="0.45">
      <c r="A739" s="125">
        <v>22021007</v>
      </c>
      <c r="B739" s="126"/>
      <c r="C739" s="127"/>
      <c r="D739" s="127"/>
      <c r="E739" s="126"/>
      <c r="F739" s="158" t="s">
        <v>63</v>
      </c>
      <c r="G739" s="129">
        <v>10000000</v>
      </c>
      <c r="H739" s="129">
        <v>7920000</v>
      </c>
      <c r="I739" s="129"/>
      <c r="J739" s="129">
        <v>10000000</v>
      </c>
      <c r="K739" s="129">
        <v>10000000</v>
      </c>
      <c r="L739" s="129">
        <v>10000000</v>
      </c>
      <c r="M739" s="124">
        <f t="shared" si="170"/>
        <v>30000000</v>
      </c>
    </row>
    <row r="740" spans="1:13" ht="37" x14ac:dyDescent="0.45">
      <c r="A740" s="125">
        <v>22021014</v>
      </c>
      <c r="B740" s="126"/>
      <c r="C740" s="127"/>
      <c r="D740" s="127"/>
      <c r="E740" s="126"/>
      <c r="F740" s="158" t="s">
        <v>224</v>
      </c>
      <c r="G740" s="129">
        <v>2000000</v>
      </c>
      <c r="H740" s="129">
        <v>700000</v>
      </c>
      <c r="I740" s="129"/>
      <c r="J740" s="129">
        <v>2000000</v>
      </c>
      <c r="K740" s="129">
        <v>2000000</v>
      </c>
      <c r="L740" s="129">
        <v>2000000</v>
      </c>
      <c r="M740" s="124">
        <f t="shared" si="170"/>
        <v>6000000</v>
      </c>
    </row>
    <row r="741" spans="1:13" ht="18.5" x14ac:dyDescent="0.45">
      <c r="A741" s="125">
        <v>22021021</v>
      </c>
      <c r="B741" s="126"/>
      <c r="C741" s="127"/>
      <c r="D741" s="127"/>
      <c r="E741" s="126"/>
      <c r="F741" s="158" t="s">
        <v>225</v>
      </c>
      <c r="G741" s="129">
        <v>5000000</v>
      </c>
      <c r="H741" s="129"/>
      <c r="I741" s="129"/>
      <c r="J741" s="129">
        <v>5000000</v>
      </c>
      <c r="K741" s="129">
        <v>5000000</v>
      </c>
      <c r="L741" s="129">
        <v>5000000</v>
      </c>
      <c r="M741" s="124">
        <f t="shared" si="170"/>
        <v>15000000</v>
      </c>
    </row>
    <row r="742" spans="1:13" ht="18.5" x14ac:dyDescent="0.45">
      <c r="A742" s="125">
        <v>22021024</v>
      </c>
      <c r="B742" s="126"/>
      <c r="C742" s="127"/>
      <c r="D742" s="127"/>
      <c r="E742" s="126"/>
      <c r="F742" s="158" t="s">
        <v>65</v>
      </c>
      <c r="G742" s="129">
        <v>2000000</v>
      </c>
      <c r="H742" s="129"/>
      <c r="I742" s="129"/>
      <c r="J742" s="129">
        <v>2000000</v>
      </c>
      <c r="K742" s="129">
        <v>2000000</v>
      </c>
      <c r="L742" s="129">
        <v>2000000</v>
      </c>
      <c r="M742" s="124">
        <f t="shared" si="170"/>
        <v>6000000</v>
      </c>
    </row>
    <row r="743" spans="1:13" ht="18.5" x14ac:dyDescent="0.45">
      <c r="A743" s="125">
        <v>22021028</v>
      </c>
      <c r="B743" s="126"/>
      <c r="C743" s="127"/>
      <c r="D743" s="127"/>
      <c r="E743" s="126"/>
      <c r="F743" s="158" t="s">
        <v>386</v>
      </c>
      <c r="G743" s="129">
        <v>2000000</v>
      </c>
      <c r="H743" s="129"/>
      <c r="I743" s="129"/>
      <c r="J743" s="129">
        <v>2000000</v>
      </c>
      <c r="K743" s="129">
        <v>2000000</v>
      </c>
      <c r="L743" s="129">
        <v>2000000</v>
      </c>
      <c r="M743" s="124">
        <f t="shared" si="170"/>
        <v>6000000</v>
      </c>
    </row>
    <row r="744" spans="1:13" ht="18.5" x14ac:dyDescent="0.45">
      <c r="A744" s="125">
        <v>22021031</v>
      </c>
      <c r="B744" s="126"/>
      <c r="C744" s="127"/>
      <c r="D744" s="127"/>
      <c r="E744" s="126"/>
      <c r="F744" s="158" t="s">
        <v>317</v>
      </c>
      <c r="G744" s="129">
        <v>2000000</v>
      </c>
      <c r="H744" s="129"/>
      <c r="I744" s="129"/>
      <c r="J744" s="129">
        <v>2000000</v>
      </c>
      <c r="K744" s="129">
        <v>2000000</v>
      </c>
      <c r="L744" s="129">
        <v>2000000</v>
      </c>
      <c r="M744" s="124">
        <f t="shared" si="170"/>
        <v>6000000</v>
      </c>
    </row>
    <row r="745" spans="1:13" ht="37" x14ac:dyDescent="0.45">
      <c r="A745" s="125">
        <v>22021033</v>
      </c>
      <c r="B745" s="126"/>
      <c r="C745" s="127"/>
      <c r="D745" s="127"/>
      <c r="E745" s="126"/>
      <c r="F745" s="158" t="s">
        <v>387</v>
      </c>
      <c r="G745" s="129">
        <v>10000000</v>
      </c>
      <c r="H745" s="129">
        <v>5651240</v>
      </c>
      <c r="I745" s="129"/>
      <c r="J745" s="129">
        <v>10000000</v>
      </c>
      <c r="K745" s="129">
        <v>10000000</v>
      </c>
      <c r="L745" s="129">
        <v>10000000</v>
      </c>
      <c r="M745" s="124">
        <f t="shared" si="170"/>
        <v>30000000</v>
      </c>
    </row>
    <row r="746" spans="1:13" ht="18.5" x14ac:dyDescent="0.45">
      <c r="A746" s="125">
        <v>22021034</v>
      </c>
      <c r="B746" s="126"/>
      <c r="C746" s="127"/>
      <c r="D746" s="127"/>
      <c r="E746" s="126"/>
      <c r="F746" s="158" t="s">
        <v>388</v>
      </c>
      <c r="G746" s="129"/>
      <c r="H746" s="129"/>
      <c r="I746" s="129"/>
      <c r="J746" s="129">
        <v>2000000</v>
      </c>
      <c r="K746" s="129">
        <v>2000000</v>
      </c>
      <c r="L746" s="129">
        <v>2000000</v>
      </c>
      <c r="M746" s="124">
        <f t="shared" si="170"/>
        <v>6000000</v>
      </c>
    </row>
    <row r="747" spans="1:13" ht="18.5" x14ac:dyDescent="0.45">
      <c r="A747" s="125">
        <v>22021055</v>
      </c>
      <c r="B747" s="126"/>
      <c r="C747" s="127"/>
      <c r="D747" s="127"/>
      <c r="E747" s="126"/>
      <c r="F747" s="217" t="s">
        <v>389</v>
      </c>
      <c r="G747" s="129">
        <v>2000000</v>
      </c>
      <c r="H747" s="129"/>
      <c r="I747" s="129"/>
      <c r="J747" s="129">
        <v>310000000</v>
      </c>
      <c r="K747" s="129">
        <v>310000000</v>
      </c>
      <c r="L747" s="129">
        <v>310000000</v>
      </c>
      <c r="M747" s="124">
        <f t="shared" si="170"/>
        <v>930000000</v>
      </c>
    </row>
    <row r="748" spans="1:13" ht="37" x14ac:dyDescent="0.45">
      <c r="A748" s="125">
        <v>22021061</v>
      </c>
      <c r="B748" s="126"/>
      <c r="C748" s="127"/>
      <c r="D748" s="127"/>
      <c r="E748" s="126"/>
      <c r="F748" s="158" t="s">
        <v>390</v>
      </c>
      <c r="G748" s="129"/>
      <c r="H748" s="129"/>
      <c r="I748" s="129"/>
      <c r="J748" s="129">
        <v>100000000</v>
      </c>
      <c r="K748" s="129">
        <v>100000000</v>
      </c>
      <c r="L748" s="129">
        <v>100000000</v>
      </c>
      <c r="M748" s="124">
        <f t="shared" si="170"/>
        <v>300000000</v>
      </c>
    </row>
    <row r="749" spans="1:13" ht="18.5" x14ac:dyDescent="0.45">
      <c r="A749" s="125">
        <v>22021048</v>
      </c>
      <c r="B749" s="126"/>
      <c r="C749" s="127"/>
      <c r="D749" s="127"/>
      <c r="E749" s="126"/>
      <c r="F749" s="217" t="s">
        <v>67</v>
      </c>
      <c r="G749" s="129">
        <v>20000000</v>
      </c>
      <c r="H749" s="129"/>
      <c r="I749" s="129"/>
      <c r="J749" s="129"/>
      <c r="K749" s="129"/>
      <c r="L749" s="129"/>
      <c r="M749" s="124"/>
    </row>
    <row r="750" spans="1:13" ht="18.5" x14ac:dyDescent="0.45">
      <c r="A750" s="119">
        <v>23</v>
      </c>
      <c r="B750" s="120"/>
      <c r="C750" s="121"/>
      <c r="D750" s="121"/>
      <c r="E750" s="120"/>
      <c r="F750" s="157" t="s">
        <v>69</v>
      </c>
      <c r="G750" s="123">
        <f>G751+G764+G768+G771</f>
        <v>500000000</v>
      </c>
      <c r="H750" s="123">
        <f>H751+H764+H768+H771</f>
        <v>8416900</v>
      </c>
      <c r="I750" s="123"/>
      <c r="J750" s="123">
        <f>J751+J764+J768+J771</f>
        <v>5000000000</v>
      </c>
      <c r="K750" s="123">
        <f t="shared" ref="K750:M750" si="173">K751+K764+K768+K771</f>
        <v>5000000000</v>
      </c>
      <c r="L750" s="123">
        <f t="shared" si="173"/>
        <v>5000000000</v>
      </c>
      <c r="M750" s="123">
        <f t="shared" si="173"/>
        <v>15000000000</v>
      </c>
    </row>
    <row r="751" spans="1:13" ht="18.5" x14ac:dyDescent="0.45">
      <c r="A751" s="119">
        <v>2301</v>
      </c>
      <c r="B751" s="120"/>
      <c r="C751" s="121"/>
      <c r="D751" s="121"/>
      <c r="E751" s="120"/>
      <c r="F751" s="157" t="s">
        <v>70</v>
      </c>
      <c r="G751" s="123">
        <f t="shared" ref="G751:L751" si="174">G752</f>
        <v>155000000</v>
      </c>
      <c r="H751" s="123">
        <f t="shared" si="174"/>
        <v>0</v>
      </c>
      <c r="I751" s="123"/>
      <c r="J751" s="123">
        <f t="shared" si="174"/>
        <v>179000000</v>
      </c>
      <c r="K751" s="123">
        <f t="shared" si="174"/>
        <v>179000000</v>
      </c>
      <c r="L751" s="123">
        <f t="shared" si="174"/>
        <v>179000000</v>
      </c>
      <c r="M751" s="124">
        <f t="shared" ref="M751:M776" si="175">J751+K751+L751</f>
        <v>537000000</v>
      </c>
    </row>
    <row r="752" spans="1:13" ht="18.5" x14ac:dyDescent="0.45">
      <c r="A752" s="119">
        <v>230101</v>
      </c>
      <c r="B752" s="120"/>
      <c r="C752" s="121"/>
      <c r="D752" s="121"/>
      <c r="E752" s="120"/>
      <c r="F752" s="157" t="s">
        <v>71</v>
      </c>
      <c r="G752" s="123">
        <f>SUM(G753:G763)</f>
        <v>155000000</v>
      </c>
      <c r="H752" s="123">
        <f>SUM(H753:H763)</f>
        <v>0</v>
      </c>
      <c r="I752" s="123"/>
      <c r="J752" s="123">
        <f>SUM(J753:J763)</f>
        <v>179000000</v>
      </c>
      <c r="K752" s="123">
        <f>SUM(K753:K763)</f>
        <v>179000000</v>
      </c>
      <c r="L752" s="123">
        <f>SUM(L753:L763)</f>
        <v>179000000</v>
      </c>
      <c r="M752" s="124">
        <f t="shared" si="175"/>
        <v>537000000</v>
      </c>
    </row>
    <row r="753" spans="1:13" ht="37" x14ac:dyDescent="0.45">
      <c r="A753" s="125">
        <v>23010112</v>
      </c>
      <c r="B753" s="126"/>
      <c r="C753" s="127"/>
      <c r="D753" s="127"/>
      <c r="E753" s="126"/>
      <c r="F753" s="158" t="s">
        <v>232</v>
      </c>
      <c r="G753" s="129">
        <v>30000000</v>
      </c>
      <c r="H753" s="129"/>
      <c r="I753" s="129"/>
      <c r="J753" s="129">
        <v>10000000</v>
      </c>
      <c r="K753" s="129">
        <v>10000000</v>
      </c>
      <c r="L753" s="129">
        <v>10000000</v>
      </c>
      <c r="M753" s="124">
        <f t="shared" si="175"/>
        <v>30000000</v>
      </c>
    </row>
    <row r="754" spans="1:13" ht="18.5" x14ac:dyDescent="0.45">
      <c r="A754" s="125">
        <v>23010113</v>
      </c>
      <c r="B754" s="126"/>
      <c r="C754" s="127"/>
      <c r="D754" s="127"/>
      <c r="E754" s="126"/>
      <c r="F754" s="158" t="s">
        <v>233</v>
      </c>
      <c r="G754" s="129">
        <v>20000000</v>
      </c>
      <c r="H754" s="129"/>
      <c r="I754" s="129"/>
      <c r="J754" s="129">
        <v>20000000</v>
      </c>
      <c r="K754" s="129">
        <v>20000000</v>
      </c>
      <c r="L754" s="129">
        <v>20000000</v>
      </c>
      <c r="M754" s="124">
        <f t="shared" si="175"/>
        <v>60000000</v>
      </c>
    </row>
    <row r="755" spans="1:13" ht="18.5" x14ac:dyDescent="0.45">
      <c r="A755" s="125">
        <v>23010114</v>
      </c>
      <c r="B755" s="126"/>
      <c r="C755" s="127"/>
      <c r="D755" s="127"/>
      <c r="E755" s="126"/>
      <c r="F755" s="158" t="s">
        <v>234</v>
      </c>
      <c r="G755" s="129">
        <v>5000000</v>
      </c>
      <c r="H755" s="129"/>
      <c r="I755" s="129"/>
      <c r="J755" s="129">
        <v>5000000</v>
      </c>
      <c r="K755" s="129">
        <v>5000000</v>
      </c>
      <c r="L755" s="129">
        <v>5000000</v>
      </c>
      <c r="M755" s="124">
        <f t="shared" si="175"/>
        <v>15000000</v>
      </c>
    </row>
    <row r="756" spans="1:13" ht="37" x14ac:dyDescent="0.45">
      <c r="A756" s="125">
        <v>23010115</v>
      </c>
      <c r="B756" s="126"/>
      <c r="C756" s="127"/>
      <c r="D756" s="127"/>
      <c r="E756" s="126"/>
      <c r="F756" s="158" t="s">
        <v>235</v>
      </c>
      <c r="G756" s="129">
        <v>3000000</v>
      </c>
      <c r="H756" s="129"/>
      <c r="I756" s="129"/>
      <c r="J756" s="129">
        <v>5000000</v>
      </c>
      <c r="K756" s="129">
        <v>5000000</v>
      </c>
      <c r="L756" s="129">
        <v>5000000</v>
      </c>
      <c r="M756" s="124">
        <f t="shared" si="175"/>
        <v>15000000</v>
      </c>
    </row>
    <row r="757" spans="1:13" ht="18.5" x14ac:dyDescent="0.45">
      <c r="A757" s="125">
        <v>23010118</v>
      </c>
      <c r="B757" s="126"/>
      <c r="C757" s="127"/>
      <c r="D757" s="127"/>
      <c r="E757" s="126"/>
      <c r="F757" s="158" t="s">
        <v>285</v>
      </c>
      <c r="G757" s="129">
        <v>1000000</v>
      </c>
      <c r="H757" s="129"/>
      <c r="I757" s="129"/>
      <c r="J757" s="129">
        <v>1000000</v>
      </c>
      <c r="K757" s="129">
        <v>1000000</v>
      </c>
      <c r="L757" s="129">
        <v>1000000</v>
      </c>
      <c r="M757" s="124">
        <f t="shared" si="175"/>
        <v>3000000</v>
      </c>
    </row>
    <row r="758" spans="1:13" ht="18.5" x14ac:dyDescent="0.45">
      <c r="A758" s="125">
        <v>23010119</v>
      </c>
      <c r="B758" s="126"/>
      <c r="C758" s="127"/>
      <c r="D758" s="127"/>
      <c r="E758" s="126"/>
      <c r="F758" s="158" t="s">
        <v>286</v>
      </c>
      <c r="G758" s="129">
        <v>15000000</v>
      </c>
      <c r="H758" s="129"/>
      <c r="I758" s="129"/>
      <c r="J758" s="129">
        <v>20000000</v>
      </c>
      <c r="K758" s="129">
        <v>20000000</v>
      </c>
      <c r="L758" s="129">
        <v>20000000</v>
      </c>
      <c r="M758" s="124">
        <f t="shared" si="175"/>
        <v>60000000</v>
      </c>
    </row>
    <row r="759" spans="1:13" ht="37" x14ac:dyDescent="0.45">
      <c r="A759" s="125">
        <v>23010123</v>
      </c>
      <c r="B759" s="126"/>
      <c r="C759" s="127"/>
      <c r="D759" s="127"/>
      <c r="E759" s="126"/>
      <c r="F759" s="158" t="s">
        <v>288</v>
      </c>
      <c r="G759" s="129">
        <v>10000000</v>
      </c>
      <c r="H759" s="129"/>
      <c r="I759" s="129"/>
      <c r="J759" s="129">
        <v>2000000</v>
      </c>
      <c r="K759" s="129">
        <v>2000000</v>
      </c>
      <c r="L759" s="129">
        <v>2000000</v>
      </c>
      <c r="M759" s="124">
        <f t="shared" si="175"/>
        <v>6000000</v>
      </c>
    </row>
    <row r="760" spans="1:13" ht="37" x14ac:dyDescent="0.45">
      <c r="A760" s="125">
        <v>23010124</v>
      </c>
      <c r="B760" s="126"/>
      <c r="C760" s="127"/>
      <c r="D760" s="127"/>
      <c r="E760" s="126"/>
      <c r="F760" s="158" t="s">
        <v>391</v>
      </c>
      <c r="G760" s="129">
        <v>1000000</v>
      </c>
      <c r="H760" s="129"/>
      <c r="I760" s="129"/>
      <c r="J760" s="129">
        <v>1000000</v>
      </c>
      <c r="K760" s="129">
        <v>1000000</v>
      </c>
      <c r="L760" s="129">
        <v>1000000</v>
      </c>
      <c r="M760" s="124">
        <f t="shared" si="175"/>
        <v>3000000</v>
      </c>
    </row>
    <row r="761" spans="1:13" ht="18.5" x14ac:dyDescent="0.45">
      <c r="A761" s="125">
        <v>23010128</v>
      </c>
      <c r="B761" s="126"/>
      <c r="C761" s="127"/>
      <c r="D761" s="127"/>
      <c r="E761" s="126"/>
      <c r="F761" s="158" t="s">
        <v>392</v>
      </c>
      <c r="G761" s="129">
        <v>10000000</v>
      </c>
      <c r="H761" s="129"/>
      <c r="I761" s="129"/>
      <c r="J761" s="129">
        <v>5000000</v>
      </c>
      <c r="K761" s="129">
        <v>5000000</v>
      </c>
      <c r="L761" s="129">
        <v>5000000</v>
      </c>
      <c r="M761" s="124">
        <f t="shared" si="175"/>
        <v>15000000</v>
      </c>
    </row>
    <row r="762" spans="1:13" ht="18.5" x14ac:dyDescent="0.45">
      <c r="A762" s="125">
        <v>23010129</v>
      </c>
      <c r="B762" s="126"/>
      <c r="C762" s="127"/>
      <c r="D762" s="127"/>
      <c r="E762" s="126"/>
      <c r="F762" s="158" t="s">
        <v>393</v>
      </c>
      <c r="G762" s="129">
        <v>50000000</v>
      </c>
      <c r="H762" s="129"/>
      <c r="I762" s="129"/>
      <c r="J762" s="129">
        <v>100000000</v>
      </c>
      <c r="K762" s="129">
        <v>100000000</v>
      </c>
      <c r="L762" s="129">
        <v>100000000</v>
      </c>
      <c r="M762" s="124">
        <f t="shared" si="175"/>
        <v>300000000</v>
      </c>
    </row>
    <row r="763" spans="1:13" ht="18.5" x14ac:dyDescent="0.45">
      <c r="A763" s="125">
        <v>23010140</v>
      </c>
      <c r="B763" s="126"/>
      <c r="C763" s="127"/>
      <c r="D763" s="127"/>
      <c r="E763" s="126"/>
      <c r="F763" s="128" t="s">
        <v>394</v>
      </c>
      <c r="G763" s="129">
        <v>10000000</v>
      </c>
      <c r="H763" s="129"/>
      <c r="I763" s="129"/>
      <c r="J763" s="129">
        <v>10000000</v>
      </c>
      <c r="K763" s="129">
        <v>10000000</v>
      </c>
      <c r="L763" s="129">
        <v>10000000</v>
      </c>
      <c r="M763" s="124">
        <f t="shared" si="175"/>
        <v>30000000</v>
      </c>
    </row>
    <row r="764" spans="1:13" ht="18.5" x14ac:dyDescent="0.45">
      <c r="A764" s="119">
        <v>2302</v>
      </c>
      <c r="B764" s="120"/>
      <c r="C764" s="121"/>
      <c r="D764" s="121"/>
      <c r="E764" s="120"/>
      <c r="F764" s="122" t="s">
        <v>73</v>
      </c>
      <c r="G764" s="123">
        <f t="shared" ref="G764:L764" si="176">G765</f>
        <v>205000000</v>
      </c>
      <c r="H764" s="123">
        <f t="shared" si="176"/>
        <v>920000</v>
      </c>
      <c r="I764" s="123"/>
      <c r="J764" s="123">
        <f t="shared" si="176"/>
        <v>4095000000</v>
      </c>
      <c r="K764" s="123">
        <f t="shared" si="176"/>
        <v>4095000000</v>
      </c>
      <c r="L764" s="123">
        <f t="shared" si="176"/>
        <v>4095000000</v>
      </c>
      <c r="M764" s="124">
        <f t="shared" si="175"/>
        <v>12285000000</v>
      </c>
    </row>
    <row r="765" spans="1:13" ht="37" x14ac:dyDescent="0.45">
      <c r="A765" s="119">
        <v>230201</v>
      </c>
      <c r="B765" s="120"/>
      <c r="C765" s="121"/>
      <c r="D765" s="121"/>
      <c r="E765" s="120"/>
      <c r="F765" s="122" t="s">
        <v>74</v>
      </c>
      <c r="G765" s="123">
        <f>SUM(G766:G767)</f>
        <v>205000000</v>
      </c>
      <c r="H765" s="123">
        <f>SUM(H766:H767)</f>
        <v>920000</v>
      </c>
      <c r="I765" s="123"/>
      <c r="J765" s="123">
        <f>SUM(J766:J767)</f>
        <v>4095000000</v>
      </c>
      <c r="K765" s="123">
        <f>SUM(K766:K767)</f>
        <v>4095000000</v>
      </c>
      <c r="L765" s="123">
        <f>SUM(L766:L767)</f>
        <v>4095000000</v>
      </c>
      <c r="M765" s="124">
        <f t="shared" si="175"/>
        <v>12285000000</v>
      </c>
    </row>
    <row r="766" spans="1:13" ht="37" x14ac:dyDescent="0.45">
      <c r="A766" s="125">
        <v>23020105</v>
      </c>
      <c r="B766" s="126"/>
      <c r="C766" s="127"/>
      <c r="D766" s="127"/>
      <c r="E766" s="126"/>
      <c r="F766" s="158" t="s">
        <v>395</v>
      </c>
      <c r="G766" s="129">
        <v>5000000</v>
      </c>
      <c r="H766" s="129"/>
      <c r="I766" s="129"/>
      <c r="J766" s="129">
        <v>5000000</v>
      </c>
      <c r="K766" s="129">
        <v>5000000</v>
      </c>
      <c r="L766" s="129">
        <v>5000000</v>
      </c>
      <c r="M766" s="124">
        <f t="shared" si="175"/>
        <v>15000000</v>
      </c>
    </row>
    <row r="767" spans="1:13" ht="18.5" x14ac:dyDescent="0.45">
      <c r="A767" s="125">
        <v>23020124</v>
      </c>
      <c r="B767" s="126"/>
      <c r="C767" s="127"/>
      <c r="D767" s="127"/>
      <c r="E767" s="126"/>
      <c r="F767" s="128" t="s">
        <v>237</v>
      </c>
      <c r="G767" s="129">
        <v>200000000</v>
      </c>
      <c r="H767" s="129">
        <v>920000</v>
      </c>
      <c r="I767" s="129"/>
      <c r="J767" s="129">
        <v>4090000000</v>
      </c>
      <c r="K767" s="129">
        <v>4090000000</v>
      </c>
      <c r="L767" s="129">
        <v>4090000000</v>
      </c>
      <c r="M767" s="124">
        <f t="shared" si="175"/>
        <v>12270000000</v>
      </c>
    </row>
    <row r="768" spans="1:13" ht="18.5" x14ac:dyDescent="0.45">
      <c r="A768" s="119">
        <v>2303</v>
      </c>
      <c r="B768" s="120"/>
      <c r="C768" s="121"/>
      <c r="D768" s="121"/>
      <c r="E768" s="120"/>
      <c r="F768" s="122" t="s">
        <v>76</v>
      </c>
      <c r="G768" s="123">
        <f t="shared" ref="G768:L768" si="177">G769</f>
        <v>90000000</v>
      </c>
      <c r="H768" s="123">
        <f t="shared" si="177"/>
        <v>3877700</v>
      </c>
      <c r="I768" s="123"/>
      <c r="J768" s="123">
        <f t="shared" si="177"/>
        <v>5000000</v>
      </c>
      <c r="K768" s="123">
        <f t="shared" si="177"/>
        <v>5000000</v>
      </c>
      <c r="L768" s="123">
        <f t="shared" si="177"/>
        <v>5000000</v>
      </c>
      <c r="M768" s="124">
        <f t="shared" si="175"/>
        <v>15000000</v>
      </c>
    </row>
    <row r="769" spans="1:13" ht="37" x14ac:dyDescent="0.45">
      <c r="A769" s="119">
        <v>230301</v>
      </c>
      <c r="B769" s="120"/>
      <c r="C769" s="121"/>
      <c r="D769" s="121"/>
      <c r="E769" s="120"/>
      <c r="F769" s="122" t="s">
        <v>77</v>
      </c>
      <c r="G769" s="123">
        <f>SUM(G770:G770)</f>
        <v>90000000</v>
      </c>
      <c r="H769" s="123">
        <f>SUM(H770:H770)</f>
        <v>3877700</v>
      </c>
      <c r="I769" s="123"/>
      <c r="J769" s="123">
        <f>SUM(J770:J770)</f>
        <v>5000000</v>
      </c>
      <c r="K769" s="123">
        <f>SUM(K770:K770)</f>
        <v>5000000</v>
      </c>
      <c r="L769" s="123">
        <f>SUM(L770:L770)</f>
        <v>5000000</v>
      </c>
      <c r="M769" s="124">
        <f t="shared" si="175"/>
        <v>15000000</v>
      </c>
    </row>
    <row r="770" spans="1:13" ht="37" x14ac:dyDescent="0.45">
      <c r="A770" s="125">
        <v>23030124</v>
      </c>
      <c r="B770" s="126"/>
      <c r="C770" s="127"/>
      <c r="D770" s="127"/>
      <c r="E770" s="126"/>
      <c r="F770" s="128" t="s">
        <v>396</v>
      </c>
      <c r="G770" s="129">
        <v>90000000</v>
      </c>
      <c r="H770" s="129">
        <v>3877700</v>
      </c>
      <c r="I770" s="129"/>
      <c r="J770" s="129">
        <v>5000000</v>
      </c>
      <c r="K770" s="129">
        <v>5000000</v>
      </c>
      <c r="L770" s="129">
        <v>5000000</v>
      </c>
      <c r="M770" s="124">
        <f t="shared" si="175"/>
        <v>15000000</v>
      </c>
    </row>
    <row r="771" spans="1:13" ht="18.5" x14ac:dyDescent="0.45">
      <c r="A771" s="119">
        <v>2305</v>
      </c>
      <c r="B771" s="120"/>
      <c r="C771" s="121"/>
      <c r="D771" s="121"/>
      <c r="E771" s="120"/>
      <c r="F771" s="157" t="s">
        <v>79</v>
      </c>
      <c r="G771" s="159">
        <f t="shared" ref="G771:L771" si="178">G772</f>
        <v>50000000</v>
      </c>
      <c r="H771" s="159">
        <f t="shared" si="178"/>
        <v>3619200</v>
      </c>
      <c r="I771" s="159"/>
      <c r="J771" s="159">
        <f t="shared" si="178"/>
        <v>721000000</v>
      </c>
      <c r="K771" s="159">
        <f t="shared" si="178"/>
        <v>721000000</v>
      </c>
      <c r="L771" s="159">
        <f t="shared" si="178"/>
        <v>721000000</v>
      </c>
      <c r="M771" s="124">
        <f t="shared" si="175"/>
        <v>2163000000</v>
      </c>
    </row>
    <row r="772" spans="1:13" ht="18.5" x14ac:dyDescent="0.45">
      <c r="A772" s="119">
        <v>230501</v>
      </c>
      <c r="B772" s="120"/>
      <c r="C772" s="121"/>
      <c r="D772" s="121"/>
      <c r="E772" s="120"/>
      <c r="F772" s="157" t="s">
        <v>80</v>
      </c>
      <c r="G772" s="159">
        <f>SUM(G773:G776)</f>
        <v>50000000</v>
      </c>
      <c r="H772" s="159">
        <f>SUM(H773:H776)</f>
        <v>3619200</v>
      </c>
      <c r="I772" s="159"/>
      <c r="J772" s="159">
        <f>SUM(J773:J776)</f>
        <v>721000000</v>
      </c>
      <c r="K772" s="159">
        <f>SUM(K773:K776)</f>
        <v>721000000</v>
      </c>
      <c r="L772" s="159">
        <f>SUM(L773:L776)</f>
        <v>721000000</v>
      </c>
      <c r="M772" s="124">
        <f t="shared" si="175"/>
        <v>2163000000</v>
      </c>
    </row>
    <row r="773" spans="1:13" ht="18.5" x14ac:dyDescent="0.45">
      <c r="A773" s="125">
        <v>23050101</v>
      </c>
      <c r="B773" s="126"/>
      <c r="C773" s="127"/>
      <c r="D773" s="127"/>
      <c r="E773" s="126"/>
      <c r="F773" s="128" t="s">
        <v>81</v>
      </c>
      <c r="G773" s="129">
        <v>20000000</v>
      </c>
      <c r="H773" s="129">
        <v>3619200</v>
      </c>
      <c r="I773" s="129"/>
      <c r="J773" s="129">
        <v>5000000</v>
      </c>
      <c r="K773" s="129">
        <v>5000000</v>
      </c>
      <c r="L773" s="129">
        <v>5000000</v>
      </c>
      <c r="M773" s="124">
        <f t="shared" si="175"/>
        <v>15000000</v>
      </c>
    </row>
    <row r="774" spans="1:13" ht="18.5" x14ac:dyDescent="0.45">
      <c r="A774" s="125">
        <v>23050103</v>
      </c>
      <c r="B774" s="126"/>
      <c r="C774" s="127"/>
      <c r="D774" s="127"/>
      <c r="E774" s="126"/>
      <c r="F774" s="158" t="s">
        <v>82</v>
      </c>
      <c r="G774" s="129">
        <v>20000000</v>
      </c>
      <c r="H774" s="129"/>
      <c r="I774" s="129"/>
      <c r="J774" s="129">
        <v>30000000</v>
      </c>
      <c r="K774" s="129">
        <v>30000000</v>
      </c>
      <c r="L774" s="129">
        <v>30000000</v>
      </c>
      <c r="M774" s="124">
        <f t="shared" si="175"/>
        <v>90000000</v>
      </c>
    </row>
    <row r="775" spans="1:13" ht="18.5" x14ac:dyDescent="0.45">
      <c r="A775" s="125">
        <v>23050104</v>
      </c>
      <c r="B775" s="126"/>
      <c r="C775" s="127"/>
      <c r="D775" s="127"/>
      <c r="E775" s="126"/>
      <c r="F775" s="158" t="s">
        <v>83</v>
      </c>
      <c r="G775" s="129">
        <v>10000000</v>
      </c>
      <c r="H775" s="129"/>
      <c r="I775" s="129"/>
      <c r="J775" s="129">
        <v>5000000</v>
      </c>
      <c r="K775" s="129">
        <v>5000000</v>
      </c>
      <c r="L775" s="129">
        <v>5000000</v>
      </c>
      <c r="M775" s="124">
        <f t="shared" si="175"/>
        <v>15000000</v>
      </c>
    </row>
    <row r="776" spans="1:13" ht="18.5" x14ac:dyDescent="0.45">
      <c r="A776" s="125">
        <v>23050111</v>
      </c>
      <c r="B776" s="126"/>
      <c r="C776" s="127"/>
      <c r="D776" s="127"/>
      <c r="E776" s="126"/>
      <c r="F776" s="158" t="s">
        <v>397</v>
      </c>
      <c r="G776" s="129"/>
      <c r="H776" s="129"/>
      <c r="I776" s="129"/>
      <c r="J776" s="129">
        <v>681000000</v>
      </c>
      <c r="K776" s="129">
        <v>681000000</v>
      </c>
      <c r="L776" s="129">
        <v>681000000</v>
      </c>
      <c r="M776" s="124">
        <f t="shared" si="175"/>
        <v>2043000000</v>
      </c>
    </row>
    <row r="777" spans="1:13" ht="18.5" x14ac:dyDescent="0.45">
      <c r="A777" s="173"/>
      <c r="B777" s="173"/>
      <c r="C777" s="173"/>
      <c r="D777" s="173"/>
      <c r="E777" s="173"/>
      <c r="F777" s="218" t="s">
        <v>85</v>
      </c>
      <c r="G777" s="178"/>
      <c r="H777" s="178"/>
      <c r="I777" s="178"/>
      <c r="J777" s="178"/>
      <c r="K777" s="178"/>
      <c r="L777" s="178"/>
      <c r="M777" s="219"/>
    </row>
    <row r="778" spans="1:13" ht="18.5" x14ac:dyDescent="0.45">
      <c r="A778" s="173"/>
      <c r="B778" s="173"/>
      <c r="C778" s="173"/>
      <c r="D778" s="173"/>
      <c r="E778" s="173"/>
      <c r="F778" s="157" t="s">
        <v>206</v>
      </c>
      <c r="G778" s="175">
        <f>G689</f>
        <v>298231702.83999997</v>
      </c>
      <c r="H778" s="174"/>
      <c r="I778" s="174"/>
      <c r="J778" s="175">
        <f>J689</f>
        <v>569720106.71000016</v>
      </c>
      <c r="K778" s="175">
        <f t="shared" ref="K778:M778" si="179">K689</f>
        <v>569720106.71000004</v>
      </c>
      <c r="L778" s="175">
        <f t="shared" si="179"/>
        <v>569720106.71000004</v>
      </c>
      <c r="M778" s="175">
        <f t="shared" si="179"/>
        <v>1709160320.1300001</v>
      </c>
    </row>
    <row r="779" spans="1:13" ht="18.5" x14ac:dyDescent="0.45">
      <c r="A779" s="173"/>
      <c r="B779" s="173"/>
      <c r="C779" s="173"/>
      <c r="D779" s="173"/>
      <c r="E779" s="173"/>
      <c r="F779" s="157" t="s">
        <v>207</v>
      </c>
      <c r="G779" s="175">
        <f>G697</f>
        <v>400000000</v>
      </c>
      <c r="H779" s="174"/>
      <c r="I779" s="174"/>
      <c r="J779" s="175">
        <f>J697</f>
        <v>1400000000</v>
      </c>
      <c r="K779" s="175">
        <f t="shared" ref="K779:M779" si="180">K697</f>
        <v>1400000000</v>
      </c>
      <c r="L779" s="175">
        <f t="shared" si="180"/>
        <v>1400000000</v>
      </c>
      <c r="M779" s="175">
        <f t="shared" si="180"/>
        <v>4200000000</v>
      </c>
    </row>
    <row r="780" spans="1:13" ht="18.5" x14ac:dyDescent="0.45">
      <c r="A780" s="173"/>
      <c r="B780" s="173"/>
      <c r="C780" s="173"/>
      <c r="D780" s="173"/>
      <c r="E780" s="173"/>
      <c r="F780" s="157" t="s">
        <v>238</v>
      </c>
      <c r="G780" s="175">
        <f>G750</f>
        <v>500000000</v>
      </c>
      <c r="H780" s="174"/>
      <c r="I780" s="174"/>
      <c r="J780" s="175">
        <f>J750</f>
        <v>5000000000</v>
      </c>
      <c r="K780" s="175">
        <f t="shared" ref="K780:M780" si="181">K750</f>
        <v>5000000000</v>
      </c>
      <c r="L780" s="175">
        <f t="shared" si="181"/>
        <v>5000000000</v>
      </c>
      <c r="M780" s="175">
        <f t="shared" si="181"/>
        <v>15000000000</v>
      </c>
    </row>
    <row r="781" spans="1:13" ht="18.5" x14ac:dyDescent="0.45">
      <c r="A781" s="173"/>
      <c r="B781" s="173"/>
      <c r="C781" s="173"/>
      <c r="D781" s="173"/>
      <c r="E781" s="173"/>
      <c r="F781" s="163" t="s">
        <v>88</v>
      </c>
      <c r="G781" s="176">
        <f>SUM(G778:G780)</f>
        <v>1198231702.8399999</v>
      </c>
      <c r="H781" s="201"/>
      <c r="I781" s="201"/>
      <c r="J781" s="176">
        <f>SUM(J778:J780)</f>
        <v>6969720106.71</v>
      </c>
      <c r="K781" s="176">
        <f t="shared" ref="K781:M781" si="182">SUM(K778:K780)</f>
        <v>6969720106.71</v>
      </c>
      <c r="L781" s="176">
        <f t="shared" si="182"/>
        <v>6969720106.71</v>
      </c>
      <c r="M781" s="176">
        <f t="shared" si="182"/>
        <v>20909160320.130001</v>
      </c>
    </row>
    <row r="784" spans="1:13" ht="18.5" x14ac:dyDescent="0.45">
      <c r="A784" s="948" t="s">
        <v>0</v>
      </c>
      <c r="B784" s="948"/>
      <c r="C784" s="948"/>
      <c r="D784" s="948"/>
      <c r="E784" s="948"/>
      <c r="F784" s="948"/>
      <c r="G784" s="948"/>
      <c r="H784" s="948"/>
      <c r="I784" s="948"/>
      <c r="J784" s="948"/>
      <c r="K784" s="948"/>
      <c r="L784" s="948"/>
      <c r="M784" s="948"/>
    </row>
    <row r="785" spans="1:13" ht="18.5" x14ac:dyDescent="0.45">
      <c r="A785" s="930" t="s">
        <v>627</v>
      </c>
      <c r="B785" s="930"/>
      <c r="C785" s="930"/>
      <c r="D785" s="930"/>
      <c r="E785" s="930"/>
      <c r="F785" s="930"/>
      <c r="G785" s="930"/>
      <c r="H785" s="930"/>
      <c r="I785" s="930"/>
      <c r="J785" s="930"/>
      <c r="K785" s="930"/>
      <c r="L785" s="930"/>
      <c r="M785" s="930"/>
    </row>
    <row r="786" spans="1:13" ht="92.5" x14ac:dyDescent="0.45">
      <c r="A786" s="220" t="s">
        <v>409</v>
      </c>
      <c r="B786" s="220" t="s">
        <v>2</v>
      </c>
      <c r="C786" s="221" t="s">
        <v>410</v>
      </c>
      <c r="D786" s="221" t="s">
        <v>4</v>
      </c>
      <c r="E786" s="221" t="s">
        <v>5</v>
      </c>
      <c r="F786" s="221" t="s">
        <v>6</v>
      </c>
      <c r="G786" s="220" t="s">
        <v>7</v>
      </c>
      <c r="H786" s="220" t="s">
        <v>411</v>
      </c>
      <c r="I786" s="220"/>
      <c r="J786" s="220" t="s">
        <v>9</v>
      </c>
      <c r="K786" s="220" t="s">
        <v>9</v>
      </c>
      <c r="L786" s="220" t="s">
        <v>9</v>
      </c>
      <c r="M786" s="220" t="s">
        <v>412</v>
      </c>
    </row>
    <row r="787" spans="1:13" ht="18.5" x14ac:dyDescent="0.45">
      <c r="A787" s="119">
        <v>2</v>
      </c>
      <c r="B787" s="120"/>
      <c r="C787" s="121"/>
      <c r="D787" s="121"/>
      <c r="E787" s="120"/>
      <c r="F787" s="157" t="s">
        <v>18</v>
      </c>
      <c r="G787" s="123">
        <f>G788+G795+G864</f>
        <v>5317190141</v>
      </c>
      <c r="H787" s="123">
        <f>H788+H795+H864</f>
        <v>31787200.530000001</v>
      </c>
      <c r="I787" s="123"/>
      <c r="J787" s="123">
        <f>J788+J795+J864</f>
        <v>4327992869.1499996</v>
      </c>
      <c r="K787" s="123">
        <f>K788+K795+K864</f>
        <v>4327992869.1499996</v>
      </c>
      <c r="L787" s="123">
        <f>L788+L795+L864</f>
        <v>4327992871.1499996</v>
      </c>
      <c r="M787" s="124">
        <f>J787+K787+L787</f>
        <v>12983978609.449999</v>
      </c>
    </row>
    <row r="788" spans="1:13" ht="18.5" x14ac:dyDescent="0.45">
      <c r="A788" s="119">
        <v>21</v>
      </c>
      <c r="B788" s="120"/>
      <c r="C788" s="121"/>
      <c r="D788" s="121"/>
      <c r="E788" s="120"/>
      <c r="F788" s="157" t="s">
        <v>19</v>
      </c>
      <c r="G788" s="123">
        <f>G789+G792</f>
        <v>17190141</v>
      </c>
      <c r="H788" s="123">
        <f t="shared" ref="H788:M788" si="183">H789+H792</f>
        <v>18939200.530000001</v>
      </c>
      <c r="I788" s="123"/>
      <c r="J788" s="123">
        <v>27992869.149999999</v>
      </c>
      <c r="K788" s="123">
        <f t="shared" si="183"/>
        <v>27992869.149999999</v>
      </c>
      <c r="L788" s="123">
        <f t="shared" si="183"/>
        <v>27992869.149999999</v>
      </c>
      <c r="M788" s="123">
        <f t="shared" si="183"/>
        <v>83978607.449999988</v>
      </c>
    </row>
    <row r="789" spans="1:13" ht="18.5" x14ac:dyDescent="0.45">
      <c r="A789" s="119">
        <v>2101</v>
      </c>
      <c r="B789" s="120"/>
      <c r="C789" s="121"/>
      <c r="D789" s="121"/>
      <c r="E789" s="120"/>
      <c r="F789" s="157" t="s">
        <v>20</v>
      </c>
      <c r="G789" s="123">
        <f t="shared" ref="G789:M790" si="184">G790</f>
        <v>16800141</v>
      </c>
      <c r="H789" s="123">
        <f t="shared" si="184"/>
        <v>18614200.530000001</v>
      </c>
      <c r="I789" s="123"/>
      <c r="J789" s="123">
        <v>27632869.149999999</v>
      </c>
      <c r="K789" s="123">
        <f t="shared" si="184"/>
        <v>27632869.149999999</v>
      </c>
      <c r="L789" s="123">
        <f t="shared" si="184"/>
        <v>27632869.149999999</v>
      </c>
      <c r="M789" s="124">
        <f t="shared" ref="M789:M852" si="185">J789+K789+L789</f>
        <v>82898607.449999988</v>
      </c>
    </row>
    <row r="790" spans="1:13" ht="18.5" x14ac:dyDescent="0.45">
      <c r="A790" s="119">
        <v>210101</v>
      </c>
      <c r="B790" s="120"/>
      <c r="C790" s="121"/>
      <c r="D790" s="121"/>
      <c r="E790" s="120"/>
      <c r="F790" s="157" t="s">
        <v>21</v>
      </c>
      <c r="G790" s="123">
        <f>G791</f>
        <v>16800141</v>
      </c>
      <c r="H790" s="123">
        <f t="shared" si="184"/>
        <v>18614200.530000001</v>
      </c>
      <c r="I790" s="123"/>
      <c r="J790" s="123">
        <v>27632869.149999999</v>
      </c>
      <c r="K790" s="123">
        <f t="shared" si="184"/>
        <v>27632869.149999999</v>
      </c>
      <c r="L790" s="123">
        <f t="shared" si="184"/>
        <v>27632869.149999999</v>
      </c>
      <c r="M790" s="123">
        <f t="shared" si="184"/>
        <v>82898607.449999988</v>
      </c>
    </row>
    <row r="791" spans="1:13" ht="18.5" x14ac:dyDescent="0.45">
      <c r="A791" s="125">
        <v>21010101</v>
      </c>
      <c r="B791" s="126"/>
      <c r="C791" s="127"/>
      <c r="D791" s="127"/>
      <c r="E791" s="126"/>
      <c r="F791" s="158" t="s">
        <v>20</v>
      </c>
      <c r="G791" s="129">
        <v>16800141</v>
      </c>
      <c r="H791" s="129">
        <v>18614200.530000001</v>
      </c>
      <c r="I791" s="129"/>
      <c r="J791" s="129">
        <v>27632869.149999999</v>
      </c>
      <c r="K791" s="129">
        <v>27632869.149999999</v>
      </c>
      <c r="L791" s="129">
        <v>27632869.149999999</v>
      </c>
      <c r="M791" s="124">
        <f t="shared" si="185"/>
        <v>82898607.449999988</v>
      </c>
    </row>
    <row r="792" spans="1:13" ht="37" x14ac:dyDescent="0.45">
      <c r="A792" s="119">
        <v>2102</v>
      </c>
      <c r="B792" s="120"/>
      <c r="C792" s="121"/>
      <c r="D792" s="121"/>
      <c r="E792" s="120"/>
      <c r="F792" s="157" t="s">
        <v>22</v>
      </c>
      <c r="G792" s="123">
        <f>G793</f>
        <v>390000</v>
      </c>
      <c r="H792" s="123">
        <f t="shared" ref="H792:M793" si="186">H793</f>
        <v>325000</v>
      </c>
      <c r="I792" s="123"/>
      <c r="J792" s="123">
        <v>360000</v>
      </c>
      <c r="K792" s="123">
        <f t="shared" si="186"/>
        <v>360000</v>
      </c>
      <c r="L792" s="123">
        <f t="shared" si="186"/>
        <v>360000</v>
      </c>
      <c r="M792" s="123">
        <f t="shared" si="186"/>
        <v>1080000</v>
      </c>
    </row>
    <row r="793" spans="1:13" ht="18.5" x14ac:dyDescent="0.45">
      <c r="A793" s="119">
        <v>210201</v>
      </c>
      <c r="B793" s="120"/>
      <c r="C793" s="121"/>
      <c r="D793" s="121"/>
      <c r="E793" s="120"/>
      <c r="F793" s="157" t="s">
        <v>23</v>
      </c>
      <c r="G793" s="123">
        <f>G794</f>
        <v>390000</v>
      </c>
      <c r="H793" s="123">
        <f t="shared" si="186"/>
        <v>325000</v>
      </c>
      <c r="I793" s="123"/>
      <c r="J793" s="123">
        <v>360000</v>
      </c>
      <c r="K793" s="123">
        <f t="shared" si="186"/>
        <v>360000</v>
      </c>
      <c r="L793" s="123">
        <f t="shared" si="186"/>
        <v>360000</v>
      </c>
      <c r="M793" s="123">
        <f t="shared" si="186"/>
        <v>1080000</v>
      </c>
    </row>
    <row r="794" spans="1:13" ht="18.5" x14ac:dyDescent="0.45">
      <c r="A794" s="125">
        <v>21020102</v>
      </c>
      <c r="B794" s="126"/>
      <c r="C794" s="127"/>
      <c r="D794" s="127"/>
      <c r="E794" s="126"/>
      <c r="F794" s="158" t="s">
        <v>25</v>
      </c>
      <c r="G794" s="129">
        <v>390000</v>
      </c>
      <c r="H794" s="129">
        <v>325000</v>
      </c>
      <c r="I794" s="129"/>
      <c r="J794" s="129">
        <v>360000</v>
      </c>
      <c r="K794" s="129">
        <v>360000</v>
      </c>
      <c r="L794" s="129">
        <v>360000</v>
      </c>
      <c r="M794" s="124">
        <f t="shared" si="185"/>
        <v>1080000</v>
      </c>
    </row>
    <row r="795" spans="1:13" ht="18.5" x14ac:dyDescent="0.45">
      <c r="A795" s="119">
        <v>22</v>
      </c>
      <c r="B795" s="120"/>
      <c r="C795" s="121"/>
      <c r="D795" s="121"/>
      <c r="E795" s="120"/>
      <c r="F795" s="157" t="s">
        <v>26</v>
      </c>
      <c r="G795" s="123">
        <f>G796+G855+G858+G861</f>
        <v>2800000000</v>
      </c>
      <c r="H795" s="123">
        <f t="shared" ref="H795:L795" si="187">H796+H855+H858+H861</f>
        <v>9618000</v>
      </c>
      <c r="I795" s="123"/>
      <c r="J795" s="123">
        <f t="shared" si="187"/>
        <v>2800000000</v>
      </c>
      <c r="K795" s="123">
        <f t="shared" si="187"/>
        <v>2800000000</v>
      </c>
      <c r="L795" s="123">
        <f t="shared" si="187"/>
        <v>2800000002</v>
      </c>
      <c r="M795" s="124">
        <f t="shared" si="185"/>
        <v>8400000002</v>
      </c>
    </row>
    <row r="796" spans="1:13" ht="18.5" x14ac:dyDescent="0.45">
      <c r="A796" s="119">
        <v>2202</v>
      </c>
      <c r="B796" s="120"/>
      <c r="C796" s="121"/>
      <c r="D796" s="121"/>
      <c r="E796" s="120"/>
      <c r="F796" s="157" t="s">
        <v>27</v>
      </c>
      <c r="G796" s="123">
        <f>SUM(G797,G801,G809,G818,G826,G828,G830,G834,G837,G839)</f>
        <v>2299000000</v>
      </c>
      <c r="H796" s="123">
        <f>SUM(H797,H801,H809,H818,H826,H828,H830,H834,H837,H839)</f>
        <v>9618000</v>
      </c>
      <c r="I796" s="123"/>
      <c r="J796" s="123">
        <f>SUM(J797,J801,J809,J818,J826,J828,J830,J834,J837,J839)</f>
        <v>2800000000</v>
      </c>
      <c r="K796" s="123">
        <f>SUM(K797,K801,K809,K818,K826,K828,K830,K834,K837,K839)</f>
        <v>2800000000</v>
      </c>
      <c r="L796" s="123">
        <f>SUM(L797,L801,L809,L818,L826,L828,L830,L834,L837,L839)</f>
        <v>2800000002</v>
      </c>
      <c r="M796" s="124">
        <f t="shared" si="185"/>
        <v>8400000002</v>
      </c>
    </row>
    <row r="797" spans="1:13" ht="18.5" x14ac:dyDescent="0.45">
      <c r="A797" s="119">
        <v>220201</v>
      </c>
      <c r="B797" s="120"/>
      <c r="C797" s="121"/>
      <c r="D797" s="121"/>
      <c r="E797" s="120"/>
      <c r="F797" s="157" t="s">
        <v>28</v>
      </c>
      <c r="G797" s="123">
        <f>SUM(G798:G800)</f>
        <v>110000000</v>
      </c>
      <c r="H797" s="123">
        <f>SUM(H798:H800)</f>
        <v>0</v>
      </c>
      <c r="I797" s="123"/>
      <c r="J797" s="123">
        <f>SUM(J798:J800)</f>
        <v>80000000</v>
      </c>
      <c r="K797" s="123">
        <f>SUM(K798:K800)</f>
        <v>80000000</v>
      </c>
      <c r="L797" s="123">
        <v>80000000</v>
      </c>
      <c r="M797" s="124">
        <f t="shared" si="185"/>
        <v>240000000</v>
      </c>
    </row>
    <row r="798" spans="1:13" ht="18.5" x14ac:dyDescent="0.45">
      <c r="A798" s="125">
        <v>22020101</v>
      </c>
      <c r="B798" s="126"/>
      <c r="C798" s="127"/>
      <c r="D798" s="127"/>
      <c r="E798" s="126"/>
      <c r="F798" s="158" t="s">
        <v>29</v>
      </c>
      <c r="G798" s="129">
        <v>30000000</v>
      </c>
      <c r="H798" s="129"/>
      <c r="I798" s="129"/>
      <c r="J798" s="129">
        <v>25000000</v>
      </c>
      <c r="K798" s="129">
        <v>25000000</v>
      </c>
      <c r="L798" s="129">
        <v>25000000</v>
      </c>
      <c r="M798" s="124">
        <f t="shared" si="185"/>
        <v>75000000</v>
      </c>
    </row>
    <row r="799" spans="1:13" ht="18.5" x14ac:dyDescent="0.45">
      <c r="A799" s="125">
        <v>22020102</v>
      </c>
      <c r="B799" s="126"/>
      <c r="C799" s="127"/>
      <c r="D799" s="127"/>
      <c r="E799" s="126"/>
      <c r="F799" s="158" t="s">
        <v>30</v>
      </c>
      <c r="G799" s="129">
        <v>30000000</v>
      </c>
      <c r="H799" s="129"/>
      <c r="I799" s="129"/>
      <c r="J799" s="129">
        <v>25000000</v>
      </c>
      <c r="K799" s="129">
        <v>25000000</v>
      </c>
      <c r="L799" s="129">
        <v>25000000</v>
      </c>
      <c r="M799" s="124">
        <f t="shared" si="185"/>
        <v>75000000</v>
      </c>
    </row>
    <row r="800" spans="1:13" ht="37" x14ac:dyDescent="0.45">
      <c r="A800" s="125">
        <v>22020104</v>
      </c>
      <c r="B800" s="126"/>
      <c r="C800" s="127"/>
      <c r="D800" s="127"/>
      <c r="E800" s="126"/>
      <c r="F800" s="158" t="s">
        <v>220</v>
      </c>
      <c r="G800" s="129">
        <v>50000000</v>
      </c>
      <c r="H800" s="129"/>
      <c r="I800" s="129"/>
      <c r="J800" s="129">
        <v>30000000</v>
      </c>
      <c r="K800" s="129">
        <v>30000000</v>
      </c>
      <c r="L800" s="129">
        <v>30000000</v>
      </c>
      <c r="M800" s="124">
        <f t="shared" si="185"/>
        <v>90000000</v>
      </c>
    </row>
    <row r="801" spans="1:13" ht="18.5" x14ac:dyDescent="0.45">
      <c r="A801" s="119">
        <v>220202</v>
      </c>
      <c r="B801" s="120"/>
      <c r="C801" s="121"/>
      <c r="D801" s="121"/>
      <c r="E801" s="120"/>
      <c r="F801" s="157" t="s">
        <v>31</v>
      </c>
      <c r="G801" s="123">
        <f>SUM(G802:G808)</f>
        <v>10700000</v>
      </c>
      <c r="H801" s="123">
        <f>SUM(H802:H808)</f>
        <v>1160000</v>
      </c>
      <c r="I801" s="123"/>
      <c r="J801" s="123">
        <f>SUM(J802:J808)</f>
        <v>14100000</v>
      </c>
      <c r="K801" s="123">
        <f>SUM(K802:K808)</f>
        <v>14100000</v>
      </c>
      <c r="L801" s="123">
        <f>SUM(L802:L808)</f>
        <v>14100000</v>
      </c>
      <c r="M801" s="124">
        <f t="shared" si="185"/>
        <v>42300000</v>
      </c>
    </row>
    <row r="802" spans="1:13" ht="18.5" x14ac:dyDescent="0.45">
      <c r="A802" s="125">
        <v>22020201</v>
      </c>
      <c r="B802" s="126"/>
      <c r="C802" s="127"/>
      <c r="D802" s="127"/>
      <c r="E802" s="126"/>
      <c r="F802" s="158" t="s">
        <v>32</v>
      </c>
      <c r="G802" s="129">
        <v>1000000</v>
      </c>
      <c r="H802" s="129">
        <v>640000</v>
      </c>
      <c r="I802" s="129"/>
      <c r="J802" s="129">
        <v>1000000</v>
      </c>
      <c r="K802" s="129">
        <v>1000000</v>
      </c>
      <c r="L802" s="129">
        <v>1000000</v>
      </c>
      <c r="M802" s="124">
        <f t="shared" si="185"/>
        <v>3000000</v>
      </c>
    </row>
    <row r="803" spans="1:13" ht="18.5" x14ac:dyDescent="0.45">
      <c r="A803" s="125">
        <v>22020202</v>
      </c>
      <c r="B803" s="126"/>
      <c r="C803" s="127"/>
      <c r="D803" s="127"/>
      <c r="E803" s="126"/>
      <c r="F803" s="158" t="s">
        <v>33</v>
      </c>
      <c r="G803" s="129">
        <v>200000</v>
      </c>
      <c r="H803" s="129"/>
      <c r="I803" s="129"/>
      <c r="J803" s="129">
        <v>200000</v>
      </c>
      <c r="K803" s="129">
        <v>200000</v>
      </c>
      <c r="L803" s="129">
        <v>200000</v>
      </c>
      <c r="M803" s="124">
        <f t="shared" si="185"/>
        <v>600000</v>
      </c>
    </row>
    <row r="804" spans="1:13" ht="18.5" x14ac:dyDescent="0.45">
      <c r="A804" s="125">
        <v>22020203</v>
      </c>
      <c r="B804" s="126"/>
      <c r="C804" s="127"/>
      <c r="D804" s="127"/>
      <c r="E804" s="126"/>
      <c r="F804" s="158" t="s">
        <v>34</v>
      </c>
      <c r="G804" s="129">
        <v>500000</v>
      </c>
      <c r="H804" s="129">
        <v>520000</v>
      </c>
      <c r="I804" s="129"/>
      <c r="J804" s="129">
        <v>1000000</v>
      </c>
      <c r="K804" s="129">
        <v>1000000</v>
      </c>
      <c r="L804" s="129">
        <v>1000000</v>
      </c>
      <c r="M804" s="124">
        <f t="shared" si="185"/>
        <v>3000000</v>
      </c>
    </row>
    <row r="805" spans="1:13" ht="37" x14ac:dyDescent="0.45">
      <c r="A805" s="125">
        <v>22020204</v>
      </c>
      <c r="B805" s="126"/>
      <c r="C805" s="127"/>
      <c r="D805" s="127"/>
      <c r="E805" s="126"/>
      <c r="F805" s="158" t="s">
        <v>316</v>
      </c>
      <c r="G805" s="129">
        <v>200000</v>
      </c>
      <c r="H805" s="129"/>
      <c r="I805" s="129"/>
      <c r="J805" s="129">
        <v>700000</v>
      </c>
      <c r="K805" s="129">
        <v>700000</v>
      </c>
      <c r="L805" s="129">
        <v>700000</v>
      </c>
      <c r="M805" s="124">
        <f t="shared" si="185"/>
        <v>2100000</v>
      </c>
    </row>
    <row r="806" spans="1:13" ht="18.5" x14ac:dyDescent="0.45">
      <c r="A806" s="125">
        <v>22020206</v>
      </c>
      <c r="B806" s="126"/>
      <c r="C806" s="127"/>
      <c r="D806" s="127"/>
      <c r="E806" s="126"/>
      <c r="F806" s="158" t="s">
        <v>36</v>
      </c>
      <c r="G806" s="129">
        <v>300000</v>
      </c>
      <c r="H806" s="129"/>
      <c r="I806" s="129"/>
      <c r="J806" s="129">
        <v>400000</v>
      </c>
      <c r="K806" s="129">
        <v>400000</v>
      </c>
      <c r="L806" s="129">
        <v>400000</v>
      </c>
      <c r="M806" s="124">
        <f t="shared" si="185"/>
        <v>1200000</v>
      </c>
    </row>
    <row r="807" spans="1:13" ht="18.5" x14ac:dyDescent="0.45">
      <c r="A807" s="125">
        <v>22020208</v>
      </c>
      <c r="B807" s="126"/>
      <c r="C807" s="127"/>
      <c r="D807" s="127"/>
      <c r="E807" s="126"/>
      <c r="F807" s="158" t="s">
        <v>322</v>
      </c>
      <c r="G807" s="129">
        <v>2500000</v>
      </c>
      <c r="H807" s="129"/>
      <c r="I807" s="129"/>
      <c r="J807" s="129">
        <v>2800000</v>
      </c>
      <c r="K807" s="129">
        <v>2800000</v>
      </c>
      <c r="L807" s="129">
        <v>2800000</v>
      </c>
      <c r="M807" s="124">
        <f t="shared" si="185"/>
        <v>8400000</v>
      </c>
    </row>
    <row r="808" spans="1:13" ht="37" x14ac:dyDescent="0.45">
      <c r="A808" s="125">
        <v>22020209</v>
      </c>
      <c r="B808" s="126"/>
      <c r="C808" s="127"/>
      <c r="D808" s="127"/>
      <c r="E808" s="126"/>
      <c r="F808" s="158" t="s">
        <v>323</v>
      </c>
      <c r="G808" s="129">
        <v>6000000</v>
      </c>
      <c r="H808" s="129"/>
      <c r="I808" s="129"/>
      <c r="J808" s="129">
        <v>8000000</v>
      </c>
      <c r="K808" s="129">
        <v>8000000</v>
      </c>
      <c r="L808" s="129">
        <v>8000000</v>
      </c>
      <c r="M808" s="124">
        <f t="shared" si="185"/>
        <v>24000000</v>
      </c>
    </row>
    <row r="809" spans="1:13" ht="18.5" x14ac:dyDescent="0.45">
      <c r="A809" s="119">
        <v>220203</v>
      </c>
      <c r="B809" s="120"/>
      <c r="C809" s="121"/>
      <c r="D809" s="121"/>
      <c r="E809" s="120"/>
      <c r="F809" s="157" t="s">
        <v>37</v>
      </c>
      <c r="G809" s="123">
        <f>SUM(G810:G817)</f>
        <v>62300000</v>
      </c>
      <c r="H809" s="123">
        <f>SUM(H810:H817)</f>
        <v>838000</v>
      </c>
      <c r="I809" s="123"/>
      <c r="J809" s="123">
        <f>SUM(J810:J817)</f>
        <v>25000000</v>
      </c>
      <c r="K809" s="123">
        <f>SUM(K810:K817)</f>
        <v>25000000</v>
      </c>
      <c r="L809" s="123">
        <f>SUM(L810:L817)</f>
        <v>25000002</v>
      </c>
      <c r="M809" s="124">
        <f t="shared" si="185"/>
        <v>75000002</v>
      </c>
    </row>
    <row r="810" spans="1:13" ht="37" x14ac:dyDescent="0.45">
      <c r="A810" s="125">
        <v>22020301</v>
      </c>
      <c r="B810" s="126"/>
      <c r="C810" s="127"/>
      <c r="D810" s="127"/>
      <c r="E810" s="126"/>
      <c r="F810" s="158" t="s">
        <v>38</v>
      </c>
      <c r="G810" s="129">
        <v>20000000</v>
      </c>
      <c r="H810" s="129">
        <v>838000</v>
      </c>
      <c r="I810" s="129"/>
      <c r="J810" s="129">
        <v>20000000</v>
      </c>
      <c r="K810" s="129">
        <v>20000000</v>
      </c>
      <c r="L810" s="129">
        <v>20000002</v>
      </c>
      <c r="M810" s="124">
        <f t="shared" si="185"/>
        <v>60000002</v>
      </c>
    </row>
    <row r="811" spans="1:13" ht="18.5" x14ac:dyDescent="0.45">
      <c r="A811" s="125">
        <v>22020302</v>
      </c>
      <c r="B811" s="126"/>
      <c r="C811" s="127"/>
      <c r="D811" s="127"/>
      <c r="E811" s="126"/>
      <c r="F811" s="158" t="s">
        <v>39</v>
      </c>
      <c r="G811" s="129">
        <v>2000000</v>
      </c>
      <c r="H811" s="129"/>
      <c r="I811" s="129"/>
      <c r="J811" s="129"/>
      <c r="K811" s="129"/>
      <c r="L811" s="129"/>
      <c r="M811" s="124">
        <f t="shared" si="185"/>
        <v>0</v>
      </c>
    </row>
    <row r="812" spans="1:13" ht="18.5" x14ac:dyDescent="0.45">
      <c r="A812" s="125">
        <v>22020303</v>
      </c>
      <c r="B812" s="126"/>
      <c r="C812" s="127"/>
      <c r="D812" s="127"/>
      <c r="E812" s="126"/>
      <c r="F812" s="158" t="s">
        <v>40</v>
      </c>
      <c r="G812" s="129">
        <v>200000</v>
      </c>
      <c r="H812" s="129"/>
      <c r="I812" s="129"/>
      <c r="J812" s="129"/>
      <c r="K812" s="129"/>
      <c r="L812" s="129"/>
      <c r="M812" s="124">
        <f t="shared" si="185"/>
        <v>0</v>
      </c>
    </row>
    <row r="813" spans="1:13" ht="18.5" x14ac:dyDescent="0.45">
      <c r="A813" s="125">
        <v>22020304</v>
      </c>
      <c r="B813" s="126"/>
      <c r="C813" s="127"/>
      <c r="D813" s="127"/>
      <c r="E813" s="126"/>
      <c r="F813" s="158" t="s">
        <v>413</v>
      </c>
      <c r="G813" s="129">
        <v>100000</v>
      </c>
      <c r="H813" s="129"/>
      <c r="I813" s="129"/>
      <c r="J813" s="129"/>
      <c r="K813" s="129"/>
      <c r="L813" s="129"/>
      <c r="M813" s="124">
        <f t="shared" si="185"/>
        <v>0</v>
      </c>
    </row>
    <row r="814" spans="1:13" ht="37" x14ac:dyDescent="0.45">
      <c r="A814" s="125">
        <v>22020305</v>
      </c>
      <c r="B814" s="126"/>
      <c r="C814" s="127"/>
      <c r="D814" s="127"/>
      <c r="E814" s="126"/>
      <c r="F814" s="158" t="s">
        <v>41</v>
      </c>
      <c r="G814" s="129">
        <v>10000000</v>
      </c>
      <c r="H814" s="129"/>
      <c r="I814" s="129"/>
      <c r="J814" s="129">
        <v>5000000</v>
      </c>
      <c r="K814" s="129">
        <v>5000000</v>
      </c>
      <c r="L814" s="129">
        <v>5000000</v>
      </c>
      <c r="M814" s="124">
        <f t="shared" si="185"/>
        <v>15000000</v>
      </c>
    </row>
    <row r="815" spans="1:13" ht="18.5" x14ac:dyDescent="0.45">
      <c r="A815" s="125">
        <v>22020306</v>
      </c>
      <c r="B815" s="126"/>
      <c r="C815" s="127"/>
      <c r="D815" s="127"/>
      <c r="E815" s="126"/>
      <c r="F815" s="158" t="s">
        <v>314</v>
      </c>
      <c r="G815" s="129">
        <v>10000000</v>
      </c>
      <c r="H815" s="129"/>
      <c r="I815" s="129"/>
      <c r="J815" s="129"/>
      <c r="K815" s="129"/>
      <c r="L815" s="129"/>
      <c r="M815" s="124">
        <f t="shared" si="185"/>
        <v>0</v>
      </c>
    </row>
    <row r="816" spans="1:13" ht="37" x14ac:dyDescent="0.45">
      <c r="A816" s="125">
        <v>22020310</v>
      </c>
      <c r="B816" s="126"/>
      <c r="C816" s="127"/>
      <c r="D816" s="127"/>
      <c r="E816" s="126"/>
      <c r="F816" s="158" t="s">
        <v>240</v>
      </c>
      <c r="G816" s="129">
        <v>10000000</v>
      </c>
      <c r="H816" s="129"/>
      <c r="I816" s="129"/>
      <c r="J816" s="129"/>
      <c r="K816" s="129"/>
      <c r="L816" s="129"/>
      <c r="M816" s="124">
        <f t="shared" si="185"/>
        <v>0</v>
      </c>
    </row>
    <row r="817" spans="1:13" ht="37" x14ac:dyDescent="0.45">
      <c r="A817" s="125">
        <v>22020311</v>
      </c>
      <c r="B817" s="126"/>
      <c r="C817" s="127"/>
      <c r="D817" s="127"/>
      <c r="E817" s="126"/>
      <c r="F817" s="158" t="s">
        <v>414</v>
      </c>
      <c r="G817" s="129">
        <v>10000000</v>
      </c>
      <c r="H817" s="129"/>
      <c r="I817" s="129"/>
      <c r="J817" s="129"/>
      <c r="K817" s="129"/>
      <c r="L817" s="129"/>
      <c r="M817" s="124">
        <f t="shared" si="185"/>
        <v>0</v>
      </c>
    </row>
    <row r="818" spans="1:13" ht="18.5" x14ac:dyDescent="0.45">
      <c r="A818" s="119">
        <v>220204</v>
      </c>
      <c r="B818" s="120"/>
      <c r="C818" s="121"/>
      <c r="D818" s="121"/>
      <c r="E818" s="120"/>
      <c r="F818" s="157" t="s">
        <v>42</v>
      </c>
      <c r="G818" s="123">
        <f>SUM(G819:G825)</f>
        <v>48000000</v>
      </c>
      <c r="H818" s="123">
        <f>SUM(H819:H825)</f>
        <v>985500</v>
      </c>
      <c r="I818" s="123"/>
      <c r="J818" s="123">
        <f>SUM(J819:J825)</f>
        <v>31000000</v>
      </c>
      <c r="K818" s="123">
        <f>SUM(K819:K825)</f>
        <v>31000000</v>
      </c>
      <c r="L818" s="123">
        <f>SUM(L819:L825)</f>
        <v>31000000</v>
      </c>
      <c r="M818" s="124">
        <f t="shared" si="185"/>
        <v>93000000</v>
      </c>
    </row>
    <row r="819" spans="1:13" ht="37" x14ac:dyDescent="0.45">
      <c r="A819" s="125">
        <v>22020401</v>
      </c>
      <c r="B819" s="126"/>
      <c r="C819" s="127"/>
      <c r="D819" s="127"/>
      <c r="E819" s="126"/>
      <c r="F819" s="158" t="s">
        <v>43</v>
      </c>
      <c r="G819" s="129">
        <v>3000000</v>
      </c>
      <c r="H819" s="129"/>
      <c r="I819" s="129"/>
      <c r="J819" s="129"/>
      <c r="K819" s="129"/>
      <c r="L819" s="129"/>
      <c r="M819" s="124">
        <f t="shared" si="185"/>
        <v>0</v>
      </c>
    </row>
    <row r="820" spans="1:13" ht="18.5" x14ac:dyDescent="0.45">
      <c r="A820" s="125">
        <v>22020402</v>
      </c>
      <c r="B820" s="126"/>
      <c r="C820" s="127"/>
      <c r="D820" s="127"/>
      <c r="E820" s="126"/>
      <c r="F820" s="158" t="s">
        <v>44</v>
      </c>
      <c r="G820" s="129">
        <v>1389000</v>
      </c>
      <c r="H820" s="129"/>
      <c r="I820" s="129"/>
      <c r="J820" s="129"/>
      <c r="K820" s="129"/>
      <c r="L820" s="129"/>
      <c r="M820" s="124">
        <f t="shared" si="185"/>
        <v>0</v>
      </c>
    </row>
    <row r="821" spans="1:13" ht="37" x14ac:dyDescent="0.45">
      <c r="A821" s="125">
        <v>22020403</v>
      </c>
      <c r="B821" s="126"/>
      <c r="C821" s="127"/>
      <c r="D821" s="127"/>
      <c r="E821" s="126"/>
      <c r="F821" s="158" t="s">
        <v>45</v>
      </c>
      <c r="G821" s="129">
        <v>500000</v>
      </c>
      <c r="H821" s="129"/>
      <c r="I821" s="129"/>
      <c r="J821" s="129"/>
      <c r="K821" s="129"/>
      <c r="L821" s="129"/>
      <c r="M821" s="124">
        <f t="shared" si="185"/>
        <v>0</v>
      </c>
    </row>
    <row r="822" spans="1:13" ht="37" x14ac:dyDescent="0.45">
      <c r="A822" s="125">
        <v>22020404</v>
      </c>
      <c r="B822" s="126"/>
      <c r="C822" s="127"/>
      <c r="D822" s="127"/>
      <c r="E822" s="126"/>
      <c r="F822" s="158" t="s">
        <v>46</v>
      </c>
      <c r="G822" s="129">
        <v>10000000</v>
      </c>
      <c r="H822" s="129"/>
      <c r="I822" s="129"/>
      <c r="J822" s="129">
        <v>10000000</v>
      </c>
      <c r="K822" s="129">
        <v>10000000</v>
      </c>
      <c r="L822" s="129">
        <v>10000000</v>
      </c>
      <c r="M822" s="124">
        <f t="shared" si="185"/>
        <v>30000000</v>
      </c>
    </row>
    <row r="823" spans="1:13" ht="18.5" x14ac:dyDescent="0.45">
      <c r="A823" s="125">
        <v>22020405</v>
      </c>
      <c r="B823" s="126"/>
      <c r="C823" s="127"/>
      <c r="D823" s="127"/>
      <c r="E823" s="126"/>
      <c r="F823" s="158" t="s">
        <v>47</v>
      </c>
      <c r="G823" s="129">
        <v>10000000</v>
      </c>
      <c r="H823" s="129"/>
      <c r="I823" s="129"/>
      <c r="J823" s="129">
        <v>10000000</v>
      </c>
      <c r="K823" s="129">
        <v>10000000</v>
      </c>
      <c r="L823" s="129">
        <v>10000000</v>
      </c>
      <c r="M823" s="124">
        <f t="shared" si="185"/>
        <v>30000000</v>
      </c>
    </row>
    <row r="824" spans="1:13" ht="18.5" x14ac:dyDescent="0.45">
      <c r="A824" s="125">
        <v>22020406</v>
      </c>
      <c r="B824" s="126"/>
      <c r="C824" s="127"/>
      <c r="D824" s="127"/>
      <c r="E824" s="126"/>
      <c r="F824" s="158" t="s">
        <v>48</v>
      </c>
      <c r="G824" s="129">
        <v>20000000</v>
      </c>
      <c r="H824" s="129">
        <v>985500</v>
      </c>
      <c r="I824" s="129"/>
      <c r="J824" s="129">
        <v>10000000</v>
      </c>
      <c r="K824" s="129">
        <v>10000000</v>
      </c>
      <c r="L824" s="129">
        <v>10000000</v>
      </c>
      <c r="M824" s="124">
        <f t="shared" si="185"/>
        <v>30000000</v>
      </c>
    </row>
    <row r="825" spans="1:13" ht="37" x14ac:dyDescent="0.45">
      <c r="A825" s="125">
        <v>22020411</v>
      </c>
      <c r="B825" s="126"/>
      <c r="C825" s="127"/>
      <c r="D825" s="127"/>
      <c r="E825" s="126"/>
      <c r="F825" s="158" t="s">
        <v>415</v>
      </c>
      <c r="G825" s="129">
        <v>3111000</v>
      </c>
      <c r="H825" s="129"/>
      <c r="I825" s="129"/>
      <c r="J825" s="129">
        <v>1000000</v>
      </c>
      <c r="K825" s="129">
        <v>1000000</v>
      </c>
      <c r="L825" s="129">
        <v>1000000</v>
      </c>
      <c r="M825" s="124">
        <f t="shared" si="185"/>
        <v>3000000</v>
      </c>
    </row>
    <row r="826" spans="1:13" ht="18.5" x14ac:dyDescent="0.45">
      <c r="A826" s="119">
        <v>220205</v>
      </c>
      <c r="B826" s="120"/>
      <c r="C826" s="121"/>
      <c r="D826" s="121"/>
      <c r="E826" s="120"/>
      <c r="F826" s="157" t="s">
        <v>49</v>
      </c>
      <c r="G826" s="123">
        <f>G827</f>
        <v>199500000</v>
      </c>
      <c r="H826" s="123">
        <f t="shared" ref="H826:M826" si="188">H827</f>
        <v>0</v>
      </c>
      <c r="I826" s="123"/>
      <c r="J826" s="123">
        <f t="shared" si="188"/>
        <v>50000000</v>
      </c>
      <c r="K826" s="123">
        <f t="shared" si="188"/>
        <v>50000000</v>
      </c>
      <c r="L826" s="123">
        <f t="shared" si="188"/>
        <v>50000000</v>
      </c>
      <c r="M826" s="123">
        <f t="shared" si="188"/>
        <v>150000000</v>
      </c>
    </row>
    <row r="827" spans="1:13" ht="18.5" x14ac:dyDescent="0.45">
      <c r="A827" s="125">
        <v>22020501</v>
      </c>
      <c r="B827" s="126"/>
      <c r="C827" s="127"/>
      <c r="D827" s="127"/>
      <c r="E827" s="126"/>
      <c r="F827" s="158" t="s">
        <v>50</v>
      </c>
      <c r="G827" s="129">
        <v>199500000</v>
      </c>
      <c r="H827" s="129"/>
      <c r="I827" s="129"/>
      <c r="J827" s="129">
        <v>50000000</v>
      </c>
      <c r="K827" s="129">
        <v>50000000</v>
      </c>
      <c r="L827" s="129">
        <v>50000000</v>
      </c>
      <c r="M827" s="124">
        <f t="shared" si="185"/>
        <v>150000000</v>
      </c>
    </row>
    <row r="828" spans="1:13" ht="18.5" x14ac:dyDescent="0.45">
      <c r="A828" s="119">
        <v>220206</v>
      </c>
      <c r="B828" s="120"/>
      <c r="C828" s="121"/>
      <c r="D828" s="121"/>
      <c r="E828" s="120"/>
      <c r="F828" s="157" t="s">
        <v>51</v>
      </c>
      <c r="G828" s="123">
        <f>SUM(G829:G829)</f>
        <v>500000</v>
      </c>
      <c r="H828" s="123">
        <f>SUM(H829:H829)</f>
        <v>0</v>
      </c>
      <c r="I828" s="123"/>
      <c r="J828" s="123">
        <f>SUM(J829:J829)</f>
        <v>300000</v>
      </c>
      <c r="K828" s="123">
        <f>SUM(K829:K829)</f>
        <v>300000</v>
      </c>
      <c r="L828" s="123">
        <f>SUM(L829:L829)</f>
        <v>300000</v>
      </c>
      <c r="M828" s="124">
        <f t="shared" si="185"/>
        <v>900000</v>
      </c>
    </row>
    <row r="829" spans="1:13" ht="18.5" x14ac:dyDescent="0.45">
      <c r="A829" s="125">
        <v>22020605</v>
      </c>
      <c r="B829" s="126"/>
      <c r="C829" s="127"/>
      <c r="D829" s="127"/>
      <c r="E829" s="126"/>
      <c r="F829" s="158" t="s">
        <v>53</v>
      </c>
      <c r="G829" s="129">
        <v>500000</v>
      </c>
      <c r="H829" s="129"/>
      <c r="I829" s="129"/>
      <c r="J829" s="129">
        <v>300000</v>
      </c>
      <c r="K829" s="129">
        <v>300000</v>
      </c>
      <c r="L829" s="129">
        <v>300000</v>
      </c>
      <c r="M829" s="124">
        <f t="shared" si="185"/>
        <v>900000</v>
      </c>
    </row>
    <row r="830" spans="1:13" ht="37" x14ac:dyDescent="0.45">
      <c r="A830" s="119">
        <v>220207</v>
      </c>
      <c r="B830" s="120"/>
      <c r="C830" s="121"/>
      <c r="D830" s="121"/>
      <c r="E830" s="120"/>
      <c r="F830" s="157" t="s">
        <v>268</v>
      </c>
      <c r="G830" s="123">
        <f>SUM(G831:G833)</f>
        <v>2000000</v>
      </c>
      <c r="H830" s="123">
        <f>SUM(H831:H833)</f>
        <v>0</v>
      </c>
      <c r="I830" s="123"/>
      <c r="J830" s="123">
        <f>SUM(J831:J833)</f>
        <v>500000</v>
      </c>
      <c r="K830" s="123">
        <f>SUM(K831:K833)</f>
        <v>500000</v>
      </c>
      <c r="L830" s="123">
        <f>SUM(L831:L833)</f>
        <v>500000</v>
      </c>
      <c r="M830" s="124">
        <f t="shared" si="185"/>
        <v>1500000</v>
      </c>
    </row>
    <row r="831" spans="1:13" ht="18.5" x14ac:dyDescent="0.45">
      <c r="A831" s="125">
        <v>22020701</v>
      </c>
      <c r="B831" s="126"/>
      <c r="C831" s="127"/>
      <c r="D831" s="127"/>
      <c r="E831" s="126"/>
      <c r="F831" s="158" t="s">
        <v>269</v>
      </c>
      <c r="G831" s="129">
        <v>1000000</v>
      </c>
      <c r="H831" s="129"/>
      <c r="I831" s="129"/>
      <c r="J831" s="129"/>
      <c r="K831" s="129"/>
      <c r="L831" s="129"/>
      <c r="M831" s="124">
        <f t="shared" si="185"/>
        <v>0</v>
      </c>
    </row>
    <row r="832" spans="1:13" ht="37" x14ac:dyDescent="0.45">
      <c r="A832" s="125">
        <v>22020702</v>
      </c>
      <c r="B832" s="126"/>
      <c r="C832" s="127"/>
      <c r="D832" s="127"/>
      <c r="E832" s="126"/>
      <c r="F832" s="158" t="s">
        <v>416</v>
      </c>
      <c r="G832" s="129">
        <v>500000</v>
      </c>
      <c r="H832" s="129"/>
      <c r="I832" s="129"/>
      <c r="J832" s="129"/>
      <c r="K832" s="129"/>
      <c r="L832" s="129"/>
      <c r="M832" s="124">
        <f t="shared" si="185"/>
        <v>0</v>
      </c>
    </row>
    <row r="833" spans="1:13" ht="18.5" x14ac:dyDescent="0.45">
      <c r="A833" s="125">
        <v>22020703</v>
      </c>
      <c r="B833" s="126"/>
      <c r="C833" s="127"/>
      <c r="D833" s="127"/>
      <c r="E833" s="126"/>
      <c r="F833" s="158" t="s">
        <v>365</v>
      </c>
      <c r="G833" s="129">
        <v>500000</v>
      </c>
      <c r="H833" s="129"/>
      <c r="I833" s="129"/>
      <c r="J833" s="129">
        <v>500000</v>
      </c>
      <c r="K833" s="129">
        <v>500000</v>
      </c>
      <c r="L833" s="129">
        <v>500000</v>
      </c>
      <c r="M833" s="124">
        <f t="shared" si="185"/>
        <v>1500000</v>
      </c>
    </row>
    <row r="834" spans="1:13" ht="18.5" x14ac:dyDescent="0.45">
      <c r="A834" s="119">
        <v>220208</v>
      </c>
      <c r="B834" s="120"/>
      <c r="C834" s="121"/>
      <c r="D834" s="121"/>
      <c r="E834" s="120"/>
      <c r="F834" s="157" t="s">
        <v>54</v>
      </c>
      <c r="G834" s="123">
        <f>SUM(G835:G836)</f>
        <v>10000000</v>
      </c>
      <c r="H834" s="123">
        <f>SUM(H835:H836)</f>
        <v>1150000</v>
      </c>
      <c r="I834" s="123"/>
      <c r="J834" s="123">
        <f>SUM(J835:J836)</f>
        <v>10000000</v>
      </c>
      <c r="K834" s="123">
        <f>SUM(K835:K836)</f>
        <v>10000000</v>
      </c>
      <c r="L834" s="123">
        <f>SUM(L835:L836)</f>
        <v>10000000</v>
      </c>
      <c r="M834" s="124">
        <f t="shared" si="185"/>
        <v>30000000</v>
      </c>
    </row>
    <row r="835" spans="1:13" ht="18.5" x14ac:dyDescent="0.45">
      <c r="A835" s="125">
        <v>22020801</v>
      </c>
      <c r="B835" s="126"/>
      <c r="C835" s="127"/>
      <c r="D835" s="127"/>
      <c r="E835" s="126"/>
      <c r="F835" s="158" t="s">
        <v>55</v>
      </c>
      <c r="G835" s="129">
        <v>4000000</v>
      </c>
      <c r="H835" s="129"/>
      <c r="I835" s="129"/>
      <c r="J835" s="129">
        <v>4000000</v>
      </c>
      <c r="K835" s="129">
        <v>4000000</v>
      </c>
      <c r="L835" s="129">
        <v>4000000</v>
      </c>
      <c r="M835" s="124">
        <f t="shared" si="185"/>
        <v>12000000</v>
      </c>
    </row>
    <row r="836" spans="1:13" ht="18.5" x14ac:dyDescent="0.45">
      <c r="A836" s="125">
        <v>22020803</v>
      </c>
      <c r="B836" s="126"/>
      <c r="C836" s="127"/>
      <c r="D836" s="127"/>
      <c r="E836" s="126"/>
      <c r="F836" s="158" t="s">
        <v>56</v>
      </c>
      <c r="G836" s="129">
        <v>6000000</v>
      </c>
      <c r="H836" s="129">
        <v>1150000</v>
      </c>
      <c r="I836" s="129"/>
      <c r="J836" s="129">
        <v>6000000</v>
      </c>
      <c r="K836" s="129">
        <v>6000000</v>
      </c>
      <c r="L836" s="129">
        <v>6000000</v>
      </c>
      <c r="M836" s="124">
        <f t="shared" si="185"/>
        <v>18000000</v>
      </c>
    </row>
    <row r="837" spans="1:13" ht="18.5" x14ac:dyDescent="0.45">
      <c r="A837" s="119">
        <v>220209</v>
      </c>
      <c r="B837" s="120"/>
      <c r="C837" s="121"/>
      <c r="D837" s="121"/>
      <c r="E837" s="120"/>
      <c r="F837" s="157" t="s">
        <v>271</v>
      </c>
      <c r="G837" s="123">
        <f>SUM(G838:G838)</f>
        <v>2000000</v>
      </c>
      <c r="H837" s="123">
        <f>SUM(H838:H838)</f>
        <v>0</v>
      </c>
      <c r="I837" s="123"/>
      <c r="J837" s="123">
        <f>SUM(J838:J838)</f>
        <v>2000000</v>
      </c>
      <c r="K837" s="123">
        <f>SUM(K838:K838)</f>
        <v>2000000</v>
      </c>
      <c r="L837" s="123">
        <f>SUM(L838:L838)</f>
        <v>2000000</v>
      </c>
      <c r="M837" s="124">
        <f t="shared" si="185"/>
        <v>6000000</v>
      </c>
    </row>
    <row r="838" spans="1:13" ht="18.5" x14ac:dyDescent="0.45">
      <c r="A838" s="125">
        <v>22020901</v>
      </c>
      <c r="B838" s="126"/>
      <c r="C838" s="127"/>
      <c r="D838" s="127"/>
      <c r="E838" s="126"/>
      <c r="F838" s="158" t="s">
        <v>315</v>
      </c>
      <c r="G838" s="129">
        <v>2000000</v>
      </c>
      <c r="H838" s="129"/>
      <c r="I838" s="129"/>
      <c r="J838" s="129">
        <v>2000000</v>
      </c>
      <c r="K838" s="129">
        <v>2000000</v>
      </c>
      <c r="L838" s="129">
        <v>2000000</v>
      </c>
      <c r="M838" s="124">
        <f t="shared" si="185"/>
        <v>6000000</v>
      </c>
    </row>
    <row r="839" spans="1:13" ht="18.5" x14ac:dyDescent="0.45">
      <c r="A839" s="119">
        <v>220210</v>
      </c>
      <c r="B839" s="120"/>
      <c r="C839" s="121"/>
      <c r="D839" s="121"/>
      <c r="E839" s="120"/>
      <c r="F839" s="157" t="s">
        <v>57</v>
      </c>
      <c r="G839" s="123">
        <f>SUM(G840:G854)</f>
        <v>1854000000</v>
      </c>
      <c r="H839" s="123">
        <f>SUM(H840:H854)</f>
        <v>5484500</v>
      </c>
      <c r="I839" s="123"/>
      <c r="J839" s="123">
        <f>SUM(J840:J854)</f>
        <v>2587100000</v>
      </c>
      <c r="K839" s="123">
        <f>SUM(K840:K854)</f>
        <v>2587100000</v>
      </c>
      <c r="L839" s="123">
        <f>SUM(L840:L854)</f>
        <v>2587100000</v>
      </c>
      <c r="M839" s="124">
        <f t="shared" si="185"/>
        <v>7761300000</v>
      </c>
    </row>
    <row r="840" spans="1:13" ht="18.5" x14ac:dyDescent="0.45">
      <c r="A840" s="125">
        <v>22021001</v>
      </c>
      <c r="B840" s="126"/>
      <c r="C840" s="127"/>
      <c r="D840" s="127"/>
      <c r="E840" s="126"/>
      <c r="F840" s="158" t="s">
        <v>58</v>
      </c>
      <c r="G840" s="129">
        <v>10000000</v>
      </c>
      <c r="H840" s="129">
        <v>815000</v>
      </c>
      <c r="I840" s="129"/>
      <c r="J840" s="129">
        <v>10000000</v>
      </c>
      <c r="K840" s="129">
        <v>10000000</v>
      </c>
      <c r="L840" s="129">
        <v>10000000</v>
      </c>
      <c r="M840" s="124">
        <f t="shared" si="185"/>
        <v>30000000</v>
      </c>
    </row>
    <row r="841" spans="1:13" ht="18.5" x14ac:dyDescent="0.45">
      <c r="A841" s="125">
        <v>22021002</v>
      </c>
      <c r="B841" s="126"/>
      <c r="C841" s="127"/>
      <c r="D841" s="127"/>
      <c r="E841" s="126"/>
      <c r="F841" s="158" t="s">
        <v>59</v>
      </c>
      <c r="G841" s="129">
        <v>10000000</v>
      </c>
      <c r="H841" s="129">
        <v>3019500</v>
      </c>
      <c r="I841" s="129"/>
      <c r="J841" s="129">
        <v>10000000</v>
      </c>
      <c r="K841" s="129">
        <v>10000000</v>
      </c>
      <c r="L841" s="129">
        <v>10000000</v>
      </c>
      <c r="M841" s="124">
        <f t="shared" si="185"/>
        <v>30000000</v>
      </c>
    </row>
    <row r="842" spans="1:13" ht="18.5" x14ac:dyDescent="0.45">
      <c r="A842" s="125">
        <v>22021003</v>
      </c>
      <c r="B842" s="126"/>
      <c r="C842" s="127"/>
      <c r="D842" s="127"/>
      <c r="E842" s="126"/>
      <c r="F842" s="158" t="s">
        <v>60</v>
      </c>
      <c r="G842" s="129">
        <v>30000000</v>
      </c>
      <c r="H842" s="129"/>
      <c r="I842" s="129"/>
      <c r="J842" s="129">
        <v>30000000</v>
      </c>
      <c r="K842" s="129">
        <v>30000000</v>
      </c>
      <c r="L842" s="129">
        <v>30000000</v>
      </c>
      <c r="M842" s="124">
        <f t="shared" si="185"/>
        <v>90000000</v>
      </c>
    </row>
    <row r="843" spans="1:13" ht="18.5" x14ac:dyDescent="0.45">
      <c r="A843" s="125">
        <v>22021006</v>
      </c>
      <c r="B843" s="126"/>
      <c r="C843" s="127"/>
      <c r="D843" s="127"/>
      <c r="E843" s="126"/>
      <c r="F843" s="158" t="s">
        <v>62</v>
      </c>
      <c r="G843" s="129">
        <v>500000</v>
      </c>
      <c r="H843" s="129"/>
      <c r="I843" s="129"/>
      <c r="J843" s="129">
        <v>400000</v>
      </c>
      <c r="K843" s="129">
        <v>400000</v>
      </c>
      <c r="L843" s="129">
        <v>400000</v>
      </c>
      <c r="M843" s="124">
        <f t="shared" si="185"/>
        <v>1200000</v>
      </c>
    </row>
    <row r="844" spans="1:13" ht="18.5" x14ac:dyDescent="0.45">
      <c r="A844" s="125">
        <v>22021007</v>
      </c>
      <c r="B844" s="126"/>
      <c r="C844" s="127"/>
      <c r="D844" s="127"/>
      <c r="E844" s="126"/>
      <c r="F844" s="158" t="s">
        <v>63</v>
      </c>
      <c r="G844" s="129">
        <v>20000000</v>
      </c>
      <c r="H844" s="129">
        <v>1650000</v>
      </c>
      <c r="I844" s="129"/>
      <c r="J844" s="129">
        <v>2000000</v>
      </c>
      <c r="K844" s="129">
        <v>2000000</v>
      </c>
      <c r="L844" s="129">
        <v>2000000</v>
      </c>
      <c r="M844" s="124">
        <f t="shared" si="185"/>
        <v>6000000</v>
      </c>
    </row>
    <row r="845" spans="1:13" ht="37" x14ac:dyDescent="0.45">
      <c r="A845" s="125">
        <v>22021008</v>
      </c>
      <c r="B845" s="126"/>
      <c r="C845" s="127"/>
      <c r="D845" s="127"/>
      <c r="E845" s="126"/>
      <c r="F845" s="158" t="s">
        <v>64</v>
      </c>
      <c r="G845" s="129">
        <v>20000000</v>
      </c>
      <c r="H845" s="129"/>
      <c r="I845" s="129"/>
      <c r="J845" s="129">
        <v>15000000</v>
      </c>
      <c r="K845" s="129">
        <v>15000000</v>
      </c>
      <c r="L845" s="129">
        <v>15000000</v>
      </c>
      <c r="M845" s="124">
        <f t="shared" si="185"/>
        <v>45000000</v>
      </c>
    </row>
    <row r="846" spans="1:13" ht="37" x14ac:dyDescent="0.45">
      <c r="A846" s="125">
        <v>22021014</v>
      </c>
      <c r="B846" s="126"/>
      <c r="C846" s="127"/>
      <c r="D846" s="127"/>
      <c r="E846" s="126"/>
      <c r="F846" s="158" t="s">
        <v>224</v>
      </c>
      <c r="G846" s="129">
        <v>10000000</v>
      </c>
      <c r="H846" s="129"/>
      <c r="I846" s="129"/>
      <c r="J846" s="129">
        <v>7000000</v>
      </c>
      <c r="K846" s="129">
        <v>7000000</v>
      </c>
      <c r="L846" s="129">
        <v>7000000</v>
      </c>
      <c r="M846" s="124">
        <f t="shared" si="185"/>
        <v>21000000</v>
      </c>
    </row>
    <row r="847" spans="1:13" ht="18.5" x14ac:dyDescent="0.45">
      <c r="A847" s="125">
        <v>22021021</v>
      </c>
      <c r="B847" s="126"/>
      <c r="C847" s="127"/>
      <c r="D847" s="127"/>
      <c r="E847" s="126"/>
      <c r="F847" s="158" t="s">
        <v>225</v>
      </c>
      <c r="G847" s="129">
        <v>5000000</v>
      </c>
      <c r="H847" s="129"/>
      <c r="I847" s="129"/>
      <c r="J847" s="129">
        <v>10000000</v>
      </c>
      <c r="K847" s="129">
        <v>10000000</v>
      </c>
      <c r="L847" s="129">
        <v>10000000</v>
      </c>
      <c r="M847" s="124">
        <f t="shared" si="185"/>
        <v>30000000</v>
      </c>
    </row>
    <row r="848" spans="1:13" ht="18.5" x14ac:dyDescent="0.45">
      <c r="A848" s="125">
        <v>22021031</v>
      </c>
      <c r="B848" s="126"/>
      <c r="C848" s="127"/>
      <c r="D848" s="127"/>
      <c r="E848" s="126"/>
      <c r="F848" s="158" t="s">
        <v>317</v>
      </c>
      <c r="G848" s="129">
        <v>7000000</v>
      </c>
      <c r="H848" s="129"/>
      <c r="I848" s="129"/>
      <c r="J848" s="129">
        <v>200000</v>
      </c>
      <c r="K848" s="129">
        <v>200000</v>
      </c>
      <c r="L848" s="129">
        <v>200000</v>
      </c>
      <c r="M848" s="124">
        <f t="shared" si="185"/>
        <v>600000</v>
      </c>
    </row>
    <row r="849" spans="1:13" ht="37" x14ac:dyDescent="0.45">
      <c r="A849" s="125">
        <v>22021033</v>
      </c>
      <c r="B849" s="126"/>
      <c r="C849" s="127"/>
      <c r="D849" s="127"/>
      <c r="E849" s="126"/>
      <c r="F849" s="158" t="s">
        <v>387</v>
      </c>
      <c r="G849" s="129"/>
      <c r="H849" s="129"/>
      <c r="I849" s="129"/>
      <c r="J849" s="129">
        <v>20000000</v>
      </c>
      <c r="K849" s="129">
        <v>20000000</v>
      </c>
      <c r="L849" s="129">
        <v>20000000</v>
      </c>
      <c r="M849" s="124">
        <f t="shared" si="185"/>
        <v>60000000</v>
      </c>
    </row>
    <row r="850" spans="1:13" ht="18.5" x14ac:dyDescent="0.45">
      <c r="A850" s="125">
        <v>22021034</v>
      </c>
      <c r="B850" s="126"/>
      <c r="C850" s="127"/>
      <c r="D850" s="127"/>
      <c r="E850" s="126"/>
      <c r="F850" s="158" t="s">
        <v>388</v>
      </c>
      <c r="G850" s="129">
        <v>500000</v>
      </c>
      <c r="H850" s="129"/>
      <c r="I850" s="129"/>
      <c r="J850" s="129">
        <v>5000000</v>
      </c>
      <c r="K850" s="129">
        <v>5000000</v>
      </c>
      <c r="L850" s="129">
        <v>5000000</v>
      </c>
      <c r="M850" s="124">
        <f t="shared" si="185"/>
        <v>15000000</v>
      </c>
    </row>
    <row r="851" spans="1:13" ht="18.5" x14ac:dyDescent="0.45">
      <c r="A851" s="125">
        <v>22021036</v>
      </c>
      <c r="B851" s="126"/>
      <c r="C851" s="127"/>
      <c r="D851" s="127"/>
      <c r="E851" s="126"/>
      <c r="F851" s="158" t="s">
        <v>417</v>
      </c>
      <c r="G851" s="129"/>
      <c r="H851" s="129"/>
      <c r="I851" s="129"/>
      <c r="J851" s="129">
        <v>40000000</v>
      </c>
      <c r="K851" s="129">
        <v>40000000</v>
      </c>
      <c r="L851" s="129">
        <v>40000000</v>
      </c>
      <c r="M851" s="124">
        <f t="shared" si="185"/>
        <v>120000000</v>
      </c>
    </row>
    <row r="852" spans="1:13" ht="18.5" x14ac:dyDescent="0.45">
      <c r="A852" s="125">
        <v>22021037</v>
      </c>
      <c r="B852" s="126"/>
      <c r="C852" s="127"/>
      <c r="D852" s="127"/>
      <c r="E852" s="126"/>
      <c r="F852" s="158" t="s">
        <v>418</v>
      </c>
      <c r="G852" s="129">
        <v>1636000000</v>
      </c>
      <c r="H852" s="129"/>
      <c r="I852" s="129"/>
      <c r="J852" s="129">
        <v>2392500000</v>
      </c>
      <c r="K852" s="129">
        <v>2392500000</v>
      </c>
      <c r="L852" s="129">
        <v>2392500000</v>
      </c>
      <c r="M852" s="124">
        <f t="shared" si="185"/>
        <v>7177500000</v>
      </c>
    </row>
    <row r="853" spans="1:13" ht="18.5" x14ac:dyDescent="0.45">
      <c r="A853" s="125">
        <v>22021055</v>
      </c>
      <c r="B853" s="126"/>
      <c r="C853" s="127"/>
      <c r="D853" s="127"/>
      <c r="E853" s="126"/>
      <c r="F853" s="217" t="s">
        <v>389</v>
      </c>
      <c r="G853" s="129">
        <v>5000000</v>
      </c>
      <c r="H853" s="129"/>
      <c r="I853" s="129"/>
      <c r="J853" s="129">
        <v>15000000</v>
      </c>
      <c r="K853" s="129">
        <v>15000000</v>
      </c>
      <c r="L853" s="129">
        <v>15000000</v>
      </c>
      <c r="M853" s="124">
        <f t="shared" ref="M853:M888" si="189">J853+K853+L853</f>
        <v>45000000</v>
      </c>
    </row>
    <row r="854" spans="1:13" ht="18.5" x14ac:dyDescent="0.45">
      <c r="A854" s="125">
        <v>22021056</v>
      </c>
      <c r="B854" s="126"/>
      <c r="C854" s="127"/>
      <c r="D854" s="127"/>
      <c r="E854" s="126"/>
      <c r="F854" s="158" t="s">
        <v>419</v>
      </c>
      <c r="G854" s="129">
        <v>100000000</v>
      </c>
      <c r="H854" s="129"/>
      <c r="I854" s="129"/>
      <c r="J854" s="129">
        <v>30000000</v>
      </c>
      <c r="K854" s="129">
        <v>30000000</v>
      </c>
      <c r="L854" s="129">
        <v>30000000</v>
      </c>
      <c r="M854" s="124">
        <f t="shared" si="189"/>
        <v>90000000</v>
      </c>
    </row>
    <row r="855" spans="1:13" ht="18.5" x14ac:dyDescent="0.45">
      <c r="A855" s="119">
        <v>2204</v>
      </c>
      <c r="B855" s="120"/>
      <c r="C855" s="121"/>
      <c r="D855" s="121"/>
      <c r="E855" s="120"/>
      <c r="F855" s="157" t="s">
        <v>420</v>
      </c>
      <c r="G855" s="123">
        <f t="shared" ref="G855:L855" si="190">G856</f>
        <v>500000000</v>
      </c>
      <c r="H855" s="123">
        <f t="shared" si="190"/>
        <v>0</v>
      </c>
      <c r="I855" s="123"/>
      <c r="J855" s="123">
        <f t="shared" si="190"/>
        <v>0</v>
      </c>
      <c r="K855" s="123">
        <f t="shared" si="190"/>
        <v>0</v>
      </c>
      <c r="L855" s="123">
        <f t="shared" si="190"/>
        <v>0</v>
      </c>
      <c r="M855" s="124">
        <f t="shared" si="189"/>
        <v>0</v>
      </c>
    </row>
    <row r="856" spans="1:13" ht="18.5" x14ac:dyDescent="0.45">
      <c r="A856" s="119">
        <v>220401</v>
      </c>
      <c r="B856" s="120"/>
      <c r="C856" s="121"/>
      <c r="D856" s="121"/>
      <c r="E856" s="120"/>
      <c r="F856" s="157" t="s">
        <v>421</v>
      </c>
      <c r="G856" s="123">
        <f>SUM(G857:G857)</f>
        <v>500000000</v>
      </c>
      <c r="H856" s="123">
        <f>SUM(H857:H857)</f>
        <v>0</v>
      </c>
      <c r="I856" s="123"/>
      <c r="J856" s="123">
        <f>SUM(J857:J857)</f>
        <v>0</v>
      </c>
      <c r="K856" s="123">
        <f>SUM(K857:K857)</f>
        <v>0</v>
      </c>
      <c r="L856" s="123">
        <f>SUM(L857:L857)</f>
        <v>0</v>
      </c>
      <c r="M856" s="124">
        <f t="shared" si="189"/>
        <v>0</v>
      </c>
    </row>
    <row r="857" spans="1:13" ht="18.5" x14ac:dyDescent="0.45">
      <c r="A857" s="125">
        <v>22040109</v>
      </c>
      <c r="B857" s="126"/>
      <c r="C857" s="127"/>
      <c r="D857" s="127"/>
      <c r="E857" s="126"/>
      <c r="F857" s="158" t="s">
        <v>422</v>
      </c>
      <c r="G857" s="129">
        <v>500000000</v>
      </c>
      <c r="H857" s="129"/>
      <c r="I857" s="129"/>
      <c r="J857" s="129"/>
      <c r="K857" s="129"/>
      <c r="L857" s="129"/>
      <c r="M857" s="124">
        <f t="shared" si="189"/>
        <v>0</v>
      </c>
    </row>
    <row r="858" spans="1:13" ht="18.5" x14ac:dyDescent="0.45">
      <c r="A858" s="119">
        <v>2205</v>
      </c>
      <c r="B858" s="120"/>
      <c r="C858" s="121"/>
      <c r="D858" s="121"/>
      <c r="E858" s="120"/>
      <c r="F858" s="122" t="s">
        <v>423</v>
      </c>
      <c r="G858" s="123">
        <f>G859</f>
        <v>500000</v>
      </c>
      <c r="H858" s="123">
        <f t="shared" ref="H858:M859" si="191">H859</f>
        <v>0</v>
      </c>
      <c r="I858" s="123"/>
      <c r="J858" s="123">
        <f t="shared" si="191"/>
        <v>0</v>
      </c>
      <c r="K858" s="123">
        <f t="shared" si="191"/>
        <v>0</v>
      </c>
      <c r="L858" s="123">
        <f t="shared" si="191"/>
        <v>0</v>
      </c>
      <c r="M858" s="123">
        <f t="shared" si="191"/>
        <v>0</v>
      </c>
    </row>
    <row r="859" spans="1:13" ht="37" x14ac:dyDescent="0.45">
      <c r="A859" s="119">
        <v>220501</v>
      </c>
      <c r="B859" s="120"/>
      <c r="C859" s="121"/>
      <c r="D859" s="121"/>
      <c r="E859" s="120"/>
      <c r="F859" s="122" t="s">
        <v>424</v>
      </c>
      <c r="G859" s="123">
        <f>G860</f>
        <v>500000</v>
      </c>
      <c r="H859" s="123">
        <f t="shared" si="191"/>
        <v>0</v>
      </c>
      <c r="I859" s="123"/>
      <c r="J859" s="123">
        <f t="shared" si="191"/>
        <v>0</v>
      </c>
      <c r="K859" s="123">
        <f t="shared" si="191"/>
        <v>0</v>
      </c>
      <c r="L859" s="123">
        <f t="shared" si="191"/>
        <v>0</v>
      </c>
      <c r="M859" s="123">
        <f t="shared" si="191"/>
        <v>0</v>
      </c>
    </row>
    <row r="860" spans="1:13" ht="37" x14ac:dyDescent="0.45">
      <c r="A860" s="125">
        <v>22050101</v>
      </c>
      <c r="B860" s="126"/>
      <c r="C860" s="127"/>
      <c r="D860" s="127"/>
      <c r="E860" s="126"/>
      <c r="F860" s="128" t="s">
        <v>425</v>
      </c>
      <c r="G860" s="129">
        <v>500000</v>
      </c>
      <c r="H860" s="129"/>
      <c r="I860" s="129"/>
      <c r="J860" s="129"/>
      <c r="K860" s="129"/>
      <c r="L860" s="129"/>
      <c r="M860" s="124">
        <f t="shared" si="189"/>
        <v>0</v>
      </c>
    </row>
    <row r="861" spans="1:13" ht="18.5" x14ac:dyDescent="0.45">
      <c r="A861" s="119">
        <v>2206</v>
      </c>
      <c r="B861" s="120"/>
      <c r="C861" s="121"/>
      <c r="D861" s="121"/>
      <c r="E861" s="120"/>
      <c r="F861" s="122" t="s">
        <v>273</v>
      </c>
      <c r="G861" s="123">
        <f>G862</f>
        <v>500000</v>
      </c>
      <c r="H861" s="123">
        <f t="shared" ref="H861:M862" si="192">H862</f>
        <v>0</v>
      </c>
      <c r="I861" s="123"/>
      <c r="J861" s="123">
        <f t="shared" si="192"/>
        <v>0</v>
      </c>
      <c r="K861" s="123">
        <f t="shared" si="192"/>
        <v>0</v>
      </c>
      <c r="L861" s="123">
        <f t="shared" si="192"/>
        <v>0</v>
      </c>
      <c r="M861" s="123">
        <f t="shared" si="192"/>
        <v>0</v>
      </c>
    </row>
    <row r="862" spans="1:13" ht="18.5" x14ac:dyDescent="0.45">
      <c r="A862" s="119">
        <v>220601</v>
      </c>
      <c r="B862" s="120"/>
      <c r="C862" s="121"/>
      <c r="D862" s="121"/>
      <c r="E862" s="120"/>
      <c r="F862" s="122" t="s">
        <v>274</v>
      </c>
      <c r="G862" s="123">
        <f>G863</f>
        <v>500000</v>
      </c>
      <c r="H862" s="123">
        <f t="shared" si="192"/>
        <v>0</v>
      </c>
      <c r="I862" s="123"/>
      <c r="J862" s="123">
        <f t="shared" si="192"/>
        <v>0</v>
      </c>
      <c r="K862" s="123">
        <f t="shared" si="192"/>
        <v>0</v>
      </c>
      <c r="L862" s="123">
        <f t="shared" si="192"/>
        <v>0</v>
      </c>
      <c r="M862" s="123">
        <f t="shared" si="192"/>
        <v>0</v>
      </c>
    </row>
    <row r="863" spans="1:13" ht="37" x14ac:dyDescent="0.45">
      <c r="A863" s="125">
        <v>22060102</v>
      </c>
      <c r="B863" s="126"/>
      <c r="C863" s="127"/>
      <c r="D863" s="127"/>
      <c r="E863" s="126"/>
      <c r="F863" s="128" t="s">
        <v>275</v>
      </c>
      <c r="G863" s="129">
        <v>500000</v>
      </c>
      <c r="H863" s="129"/>
      <c r="I863" s="129"/>
      <c r="J863" s="129"/>
      <c r="K863" s="129"/>
      <c r="L863" s="129"/>
      <c r="M863" s="124">
        <f t="shared" si="189"/>
        <v>0</v>
      </c>
    </row>
    <row r="864" spans="1:13" ht="18.5" x14ac:dyDescent="0.45">
      <c r="A864" s="119">
        <v>23</v>
      </c>
      <c r="B864" s="120"/>
      <c r="C864" s="121"/>
      <c r="D864" s="121"/>
      <c r="E864" s="120"/>
      <c r="F864" s="157" t="s">
        <v>69</v>
      </c>
      <c r="G864" s="123">
        <f>G865+G879+G882</f>
        <v>2500000000</v>
      </c>
      <c r="H864" s="123">
        <f t="shared" ref="H864:L864" si="193">H865+H879+H882</f>
        <v>3230000</v>
      </c>
      <c r="I864" s="123"/>
      <c r="J864" s="123">
        <f t="shared" si="193"/>
        <v>1500000000</v>
      </c>
      <c r="K864" s="123">
        <f t="shared" si="193"/>
        <v>1500000000</v>
      </c>
      <c r="L864" s="123">
        <f t="shared" si="193"/>
        <v>1500000000</v>
      </c>
      <c r="M864" s="124">
        <f t="shared" si="189"/>
        <v>4500000000</v>
      </c>
    </row>
    <row r="865" spans="1:13" ht="18.5" x14ac:dyDescent="0.45">
      <c r="A865" s="119">
        <v>2301</v>
      </c>
      <c r="B865" s="120"/>
      <c r="C865" s="121"/>
      <c r="D865" s="121"/>
      <c r="E865" s="120"/>
      <c r="F865" s="157" t="s">
        <v>70</v>
      </c>
      <c r="G865" s="123">
        <f>G866</f>
        <v>1300000000</v>
      </c>
      <c r="H865" s="123">
        <f t="shared" ref="H865:L865" si="194">H866</f>
        <v>3230000</v>
      </c>
      <c r="I865" s="123"/>
      <c r="J865" s="123">
        <f>J866</f>
        <v>345000000</v>
      </c>
      <c r="K865" s="123">
        <f>K866</f>
        <v>345000000</v>
      </c>
      <c r="L865" s="123">
        <f t="shared" si="194"/>
        <v>345000000</v>
      </c>
      <c r="M865" s="124">
        <f t="shared" si="189"/>
        <v>1035000000</v>
      </c>
    </row>
    <row r="866" spans="1:13" ht="18.5" x14ac:dyDescent="0.45">
      <c r="A866" s="119">
        <v>230101</v>
      </c>
      <c r="B866" s="120"/>
      <c r="C866" s="121"/>
      <c r="D866" s="121"/>
      <c r="E866" s="120"/>
      <c r="F866" s="157" t="s">
        <v>71</v>
      </c>
      <c r="G866" s="123">
        <f>SUM(G867:G878)</f>
        <v>1300000000</v>
      </c>
      <c r="H866" s="123">
        <f>SUM(H867:H878)</f>
        <v>3230000</v>
      </c>
      <c r="I866" s="222"/>
      <c r="J866" s="223">
        <f>SUM(J867:J878)</f>
        <v>345000000</v>
      </c>
      <c r="K866" s="123">
        <f>SUM(K867:K878)</f>
        <v>345000000</v>
      </c>
      <c r="L866" s="123">
        <f>SUM(L867:L878)</f>
        <v>345000000</v>
      </c>
      <c r="M866" s="124">
        <f>J869+K866+L866</f>
        <v>705000000</v>
      </c>
    </row>
    <row r="867" spans="1:13" ht="37" x14ac:dyDescent="0.45">
      <c r="A867" s="125">
        <v>23010112</v>
      </c>
      <c r="B867" s="126"/>
      <c r="C867" s="127"/>
      <c r="D867" s="127"/>
      <c r="E867" s="126"/>
      <c r="F867" s="158" t="s">
        <v>232</v>
      </c>
      <c r="G867" s="129">
        <v>280000000</v>
      </c>
      <c r="H867" s="129"/>
      <c r="I867" s="129"/>
      <c r="J867" s="129">
        <v>280000000</v>
      </c>
      <c r="K867" s="129">
        <v>280000000</v>
      </c>
      <c r="L867" s="129">
        <v>280000000</v>
      </c>
      <c r="M867" s="124" t="e">
        <f>#REF!+K867+L867</f>
        <v>#REF!</v>
      </c>
    </row>
    <row r="868" spans="1:13" ht="18.5" x14ac:dyDescent="0.45">
      <c r="A868" s="125">
        <v>23010113</v>
      </c>
      <c r="B868" s="126"/>
      <c r="C868" s="127"/>
      <c r="D868" s="127"/>
      <c r="E868" s="126"/>
      <c r="F868" s="158" t="s">
        <v>233</v>
      </c>
      <c r="G868" s="129">
        <v>50000000</v>
      </c>
      <c r="H868" s="129">
        <v>3230000</v>
      </c>
      <c r="I868" s="129"/>
      <c r="J868" s="129">
        <v>50000000</v>
      </c>
      <c r="K868" s="129">
        <v>50000000</v>
      </c>
      <c r="L868" s="129">
        <v>50000000</v>
      </c>
      <c r="M868" s="124" t="e">
        <f>#REF!+K868+L868</f>
        <v>#REF!</v>
      </c>
    </row>
    <row r="869" spans="1:13" ht="18.5" x14ac:dyDescent="0.45">
      <c r="A869" s="125">
        <v>23010114</v>
      </c>
      <c r="B869" s="126"/>
      <c r="C869" s="127"/>
      <c r="D869" s="127"/>
      <c r="E869" s="126"/>
      <c r="F869" s="158" t="s">
        <v>234</v>
      </c>
      <c r="G869" s="129">
        <v>50000000</v>
      </c>
      <c r="H869" s="129"/>
      <c r="I869" s="129"/>
      <c r="J869" s="129">
        <v>15000000</v>
      </c>
      <c r="K869" s="129">
        <v>15000000</v>
      </c>
      <c r="L869" s="129">
        <v>15000000</v>
      </c>
      <c r="M869" s="124">
        <f>J875+K869+L869</f>
        <v>30000000</v>
      </c>
    </row>
    <row r="870" spans="1:13" ht="37" x14ac:dyDescent="0.45">
      <c r="A870" s="125">
        <v>23010115</v>
      </c>
      <c r="B870" s="126"/>
      <c r="C870" s="127"/>
      <c r="D870" s="127"/>
      <c r="E870" s="126"/>
      <c r="F870" s="158" t="s">
        <v>235</v>
      </c>
      <c r="G870" s="129">
        <v>5000000</v>
      </c>
      <c r="H870" s="129"/>
      <c r="I870" s="129"/>
      <c r="J870" s="129"/>
      <c r="K870" s="129"/>
      <c r="L870" s="129"/>
      <c r="M870" s="124">
        <f>J876+K870+L870</f>
        <v>0</v>
      </c>
    </row>
    <row r="871" spans="1:13" ht="18.5" x14ac:dyDescent="0.45">
      <c r="A871" s="125">
        <v>23010117</v>
      </c>
      <c r="B871" s="126"/>
      <c r="C871" s="127"/>
      <c r="D871" s="127"/>
      <c r="E871" s="126"/>
      <c r="F871" s="158" t="s">
        <v>283</v>
      </c>
      <c r="G871" s="129">
        <v>50000000</v>
      </c>
      <c r="H871" s="129"/>
      <c r="I871" s="129"/>
      <c r="J871" s="129"/>
      <c r="K871" s="129"/>
      <c r="L871" s="129"/>
      <c r="M871" s="124">
        <f t="shared" si="189"/>
        <v>0</v>
      </c>
    </row>
    <row r="872" spans="1:13" ht="18.5" x14ac:dyDescent="0.45">
      <c r="A872" s="125">
        <v>23010118</v>
      </c>
      <c r="B872" s="126"/>
      <c r="C872" s="127"/>
      <c r="D872" s="127"/>
      <c r="E872" s="126"/>
      <c r="F872" s="158" t="s">
        <v>285</v>
      </c>
      <c r="G872" s="129">
        <v>15000000</v>
      </c>
      <c r="H872" s="129"/>
      <c r="I872" s="129"/>
      <c r="J872" s="129"/>
      <c r="K872" s="129"/>
      <c r="L872" s="129"/>
      <c r="M872" s="124">
        <f t="shared" si="189"/>
        <v>0</v>
      </c>
    </row>
    <row r="873" spans="1:13" ht="37" x14ac:dyDescent="0.45">
      <c r="A873" s="125">
        <v>23010123</v>
      </c>
      <c r="B873" s="126"/>
      <c r="C873" s="127"/>
      <c r="D873" s="127"/>
      <c r="E873" s="126"/>
      <c r="F873" s="158" t="s">
        <v>288</v>
      </c>
      <c r="G873" s="129">
        <v>50000000</v>
      </c>
      <c r="H873" s="129"/>
      <c r="I873" s="129"/>
      <c r="J873" s="129"/>
      <c r="K873" s="129"/>
      <c r="L873" s="129"/>
      <c r="M873" s="124">
        <f t="shared" si="189"/>
        <v>0</v>
      </c>
    </row>
    <row r="874" spans="1:13" ht="37" x14ac:dyDescent="0.45">
      <c r="A874" s="125">
        <v>23010124</v>
      </c>
      <c r="B874" s="126"/>
      <c r="C874" s="127"/>
      <c r="D874" s="127"/>
      <c r="E874" s="126"/>
      <c r="F874" s="158" t="s">
        <v>391</v>
      </c>
      <c r="G874" s="129">
        <v>50000000</v>
      </c>
      <c r="H874" s="129"/>
      <c r="I874" s="129"/>
      <c r="J874" s="129"/>
      <c r="K874" s="129"/>
      <c r="L874" s="129"/>
      <c r="M874" s="124">
        <f t="shared" si="189"/>
        <v>0</v>
      </c>
    </row>
    <row r="875" spans="1:13" ht="18.5" x14ac:dyDescent="0.45">
      <c r="A875" s="125">
        <v>23010128</v>
      </c>
      <c r="B875" s="126"/>
      <c r="C875" s="127"/>
      <c r="D875" s="127"/>
      <c r="E875" s="126"/>
      <c r="F875" s="158" t="s">
        <v>392</v>
      </c>
      <c r="G875" s="129">
        <v>100000000</v>
      </c>
      <c r="H875" s="129"/>
      <c r="I875" s="129"/>
      <c r="J875" s="129"/>
      <c r="K875" s="129"/>
      <c r="L875" s="129"/>
      <c r="M875" s="124">
        <f t="shared" si="189"/>
        <v>0</v>
      </c>
    </row>
    <row r="876" spans="1:13" ht="18.5" x14ac:dyDescent="0.45">
      <c r="A876" s="125">
        <v>23010129</v>
      </c>
      <c r="B876" s="126"/>
      <c r="C876" s="127"/>
      <c r="D876" s="127"/>
      <c r="E876" s="126"/>
      <c r="F876" s="158" t="s">
        <v>393</v>
      </c>
      <c r="G876" s="129">
        <v>500000000</v>
      </c>
      <c r="H876" s="129"/>
      <c r="I876" s="129"/>
      <c r="J876" s="129"/>
      <c r="K876" s="129"/>
      <c r="L876" s="129"/>
      <c r="M876" s="124">
        <f t="shared" si="189"/>
        <v>0</v>
      </c>
    </row>
    <row r="877" spans="1:13" ht="18.5" x14ac:dyDescent="0.45">
      <c r="A877" s="125">
        <v>23010140</v>
      </c>
      <c r="B877" s="126"/>
      <c r="C877" s="127"/>
      <c r="D877" s="127"/>
      <c r="E877" s="126"/>
      <c r="F877" s="128" t="s">
        <v>394</v>
      </c>
      <c r="G877" s="129">
        <v>50000000</v>
      </c>
      <c r="H877" s="129"/>
      <c r="I877" s="129"/>
      <c r="J877" s="129"/>
      <c r="K877" s="129"/>
      <c r="L877" s="129"/>
      <c r="M877" s="124">
        <f t="shared" si="189"/>
        <v>0</v>
      </c>
    </row>
    <row r="878" spans="1:13" ht="37" x14ac:dyDescent="0.45">
      <c r="A878" s="125">
        <v>23010141</v>
      </c>
      <c r="B878" s="126"/>
      <c r="C878" s="127"/>
      <c r="D878" s="127"/>
      <c r="E878" s="126"/>
      <c r="F878" s="128" t="s">
        <v>249</v>
      </c>
      <c r="G878" s="129">
        <v>100000000</v>
      </c>
      <c r="H878" s="129"/>
      <c r="I878" s="129"/>
      <c r="J878" s="129"/>
      <c r="K878" s="129"/>
      <c r="L878" s="129"/>
      <c r="M878" s="124">
        <f t="shared" si="189"/>
        <v>0</v>
      </c>
    </row>
    <row r="879" spans="1:13" ht="18.5" x14ac:dyDescent="0.45">
      <c r="A879" s="119">
        <v>2303</v>
      </c>
      <c r="B879" s="120"/>
      <c r="C879" s="121"/>
      <c r="D879" s="121"/>
      <c r="E879" s="120"/>
      <c r="F879" s="122" t="s">
        <v>76</v>
      </c>
      <c r="G879" s="123">
        <f t="shared" ref="G879:L879" si="195">G880</f>
        <v>0</v>
      </c>
      <c r="H879" s="123">
        <f t="shared" si="195"/>
        <v>0</v>
      </c>
      <c r="I879" s="123"/>
      <c r="J879" s="123">
        <f t="shared" si="195"/>
        <v>20000000</v>
      </c>
      <c r="K879" s="123">
        <f t="shared" si="195"/>
        <v>20000000</v>
      </c>
      <c r="L879" s="123">
        <f t="shared" si="195"/>
        <v>20000000</v>
      </c>
      <c r="M879" s="124">
        <f t="shared" si="189"/>
        <v>60000000</v>
      </c>
    </row>
    <row r="880" spans="1:13" ht="37" x14ac:dyDescent="0.45">
      <c r="A880" s="119">
        <v>230301</v>
      </c>
      <c r="B880" s="120"/>
      <c r="C880" s="121"/>
      <c r="D880" s="121"/>
      <c r="E880" s="120"/>
      <c r="F880" s="122" t="s">
        <v>77</v>
      </c>
      <c r="G880" s="123">
        <f>SUM(G881:G881)</f>
        <v>0</v>
      </c>
      <c r="H880" s="123">
        <f>SUM(H881:H881)</f>
        <v>0</v>
      </c>
      <c r="I880" s="123"/>
      <c r="J880" s="123">
        <f>SUM(J881:J881)</f>
        <v>20000000</v>
      </c>
      <c r="K880" s="123">
        <f>SUM(K881:K881)</f>
        <v>20000000</v>
      </c>
      <c r="L880" s="123">
        <f>SUM(L881:L881)</f>
        <v>20000000</v>
      </c>
      <c r="M880" s="124">
        <f t="shared" si="189"/>
        <v>60000000</v>
      </c>
    </row>
    <row r="881" spans="1:13" ht="37" x14ac:dyDescent="0.45">
      <c r="A881" s="125">
        <v>23030125</v>
      </c>
      <c r="B881" s="126"/>
      <c r="C881" s="127"/>
      <c r="D881" s="127"/>
      <c r="E881" s="126"/>
      <c r="F881" s="128" t="s">
        <v>292</v>
      </c>
      <c r="G881" s="129"/>
      <c r="H881" s="129"/>
      <c r="I881" s="129"/>
      <c r="J881" s="129">
        <v>20000000</v>
      </c>
      <c r="K881" s="129">
        <v>20000000</v>
      </c>
      <c r="L881" s="129">
        <v>20000000</v>
      </c>
      <c r="M881" s="124">
        <f t="shared" si="189"/>
        <v>60000000</v>
      </c>
    </row>
    <row r="882" spans="1:13" ht="18.5" x14ac:dyDescent="0.45">
      <c r="A882" s="119">
        <v>2305</v>
      </c>
      <c r="B882" s="120"/>
      <c r="C882" s="121"/>
      <c r="D882" s="121"/>
      <c r="E882" s="120"/>
      <c r="F882" s="157" t="s">
        <v>79</v>
      </c>
      <c r="G882" s="159">
        <f t="shared" ref="G882:L882" si="196">G883</f>
        <v>1200000000</v>
      </c>
      <c r="H882" s="159">
        <f t="shared" si="196"/>
        <v>0</v>
      </c>
      <c r="I882" s="159"/>
      <c r="J882" s="159">
        <f t="shared" si="196"/>
        <v>1135000000</v>
      </c>
      <c r="K882" s="159">
        <f t="shared" si="196"/>
        <v>1135000000</v>
      </c>
      <c r="L882" s="159">
        <f t="shared" si="196"/>
        <v>1135000000</v>
      </c>
      <c r="M882" s="124">
        <f t="shared" si="189"/>
        <v>3405000000</v>
      </c>
    </row>
    <row r="883" spans="1:13" ht="18.5" x14ac:dyDescent="0.45">
      <c r="A883" s="119">
        <v>230501</v>
      </c>
      <c r="B883" s="120"/>
      <c r="C883" s="121"/>
      <c r="D883" s="121"/>
      <c r="E883" s="120"/>
      <c r="F883" s="157" t="s">
        <v>80</v>
      </c>
      <c r="G883" s="159">
        <f>SUM(G884:G888)</f>
        <v>1200000000</v>
      </c>
      <c r="H883" s="159">
        <f>SUM(H884:H888)</f>
        <v>0</v>
      </c>
      <c r="I883" s="159"/>
      <c r="J883" s="159">
        <f>SUM(J884:J888)</f>
        <v>1135000000</v>
      </c>
      <c r="K883" s="159">
        <f>SUM(K884:K888)</f>
        <v>1135000000</v>
      </c>
      <c r="L883" s="159">
        <f>SUM(L884:L888)</f>
        <v>1135000000</v>
      </c>
      <c r="M883" s="124">
        <f t="shared" si="189"/>
        <v>3405000000</v>
      </c>
    </row>
    <row r="884" spans="1:13" ht="18.5" x14ac:dyDescent="0.45">
      <c r="A884" s="125">
        <v>23050101</v>
      </c>
      <c r="B884" s="126"/>
      <c r="C884" s="127"/>
      <c r="D884" s="127"/>
      <c r="E884" s="126"/>
      <c r="F884" s="128" t="s">
        <v>81</v>
      </c>
      <c r="G884" s="129">
        <v>50000000</v>
      </c>
      <c r="H884" s="129"/>
      <c r="I884" s="129"/>
      <c r="J884" s="129">
        <v>50000000</v>
      </c>
      <c r="K884" s="129">
        <v>50000000</v>
      </c>
      <c r="L884" s="129">
        <v>50000000</v>
      </c>
      <c r="M884" s="124">
        <f t="shared" si="189"/>
        <v>150000000</v>
      </c>
    </row>
    <row r="885" spans="1:13" ht="18.5" x14ac:dyDescent="0.45">
      <c r="A885" s="125">
        <v>23050102</v>
      </c>
      <c r="B885" s="126"/>
      <c r="C885" s="127"/>
      <c r="D885" s="127"/>
      <c r="E885" s="126"/>
      <c r="F885" s="128" t="s">
        <v>426</v>
      </c>
      <c r="G885" s="129">
        <v>10000000</v>
      </c>
      <c r="H885" s="129"/>
      <c r="I885" s="129"/>
      <c r="J885" s="129"/>
      <c r="K885" s="129"/>
      <c r="L885" s="129"/>
      <c r="M885" s="124">
        <f t="shared" si="189"/>
        <v>0</v>
      </c>
    </row>
    <row r="886" spans="1:13" ht="18.5" x14ac:dyDescent="0.45">
      <c r="A886" s="125">
        <v>23050103</v>
      </c>
      <c r="B886" s="126"/>
      <c r="C886" s="127"/>
      <c r="D886" s="127"/>
      <c r="E886" s="126"/>
      <c r="F886" s="158" t="s">
        <v>82</v>
      </c>
      <c r="G886" s="129">
        <v>5000000</v>
      </c>
      <c r="H886" s="129"/>
      <c r="I886" s="129"/>
      <c r="J886" s="129">
        <v>50000000</v>
      </c>
      <c r="K886" s="129">
        <v>50000000</v>
      </c>
      <c r="L886" s="129">
        <v>50000000</v>
      </c>
      <c r="M886" s="124">
        <f t="shared" si="189"/>
        <v>150000000</v>
      </c>
    </row>
    <row r="887" spans="1:13" ht="18.5" x14ac:dyDescent="0.45">
      <c r="A887" s="125">
        <v>23050104</v>
      </c>
      <c r="B887" s="126"/>
      <c r="C887" s="127"/>
      <c r="D887" s="127"/>
      <c r="E887" s="126"/>
      <c r="F887" s="158" t="s">
        <v>83</v>
      </c>
      <c r="G887" s="129">
        <v>5000000</v>
      </c>
      <c r="H887" s="129"/>
      <c r="I887" s="129"/>
      <c r="J887" s="129"/>
      <c r="K887" s="129"/>
      <c r="L887" s="129"/>
      <c r="M887" s="124">
        <f t="shared" si="189"/>
        <v>0</v>
      </c>
    </row>
    <row r="888" spans="1:13" ht="18.5" x14ac:dyDescent="0.45">
      <c r="A888" s="125">
        <v>23050111</v>
      </c>
      <c r="B888" s="126"/>
      <c r="C888" s="127"/>
      <c r="D888" s="127"/>
      <c r="E888" s="126"/>
      <c r="F888" s="158" t="s">
        <v>397</v>
      </c>
      <c r="G888" s="129">
        <v>1130000000</v>
      </c>
      <c r="H888" s="129"/>
      <c r="I888" s="129"/>
      <c r="J888" s="129">
        <v>1035000000</v>
      </c>
      <c r="K888" s="129">
        <v>1035000000</v>
      </c>
      <c r="L888" s="129">
        <v>1035000000</v>
      </c>
      <c r="M888" s="124">
        <f t="shared" si="189"/>
        <v>3105000000</v>
      </c>
    </row>
    <row r="889" spans="1:13" ht="18.5" x14ac:dyDescent="0.45">
      <c r="A889" s="224"/>
      <c r="B889" s="225"/>
      <c r="C889" s="226"/>
      <c r="D889" s="226"/>
      <c r="E889" s="225"/>
      <c r="F889" s="227" t="s">
        <v>85</v>
      </c>
      <c r="G889" s="171"/>
      <c r="H889" s="171"/>
      <c r="I889" s="171"/>
      <c r="J889" s="171"/>
      <c r="K889" s="171"/>
      <c r="L889" s="171"/>
      <c r="M889" s="172"/>
    </row>
    <row r="890" spans="1:13" ht="18.5" x14ac:dyDescent="0.45">
      <c r="A890" s="228"/>
      <c r="B890" s="228"/>
      <c r="C890" s="228"/>
      <c r="D890" s="228"/>
      <c r="E890" s="228"/>
      <c r="F890" s="229" t="s">
        <v>206</v>
      </c>
      <c r="G890" s="230">
        <f t="shared" ref="G890:M890" si="197">G788</f>
        <v>17190141</v>
      </c>
      <c r="H890" s="230">
        <f t="shared" si="197"/>
        <v>18939200.530000001</v>
      </c>
      <c r="I890" s="230"/>
      <c r="J890" s="230">
        <f t="shared" si="197"/>
        <v>27992869.149999999</v>
      </c>
      <c r="K890" s="230">
        <f t="shared" si="197"/>
        <v>27992869.149999999</v>
      </c>
      <c r="L890" s="230">
        <f t="shared" si="197"/>
        <v>27992869.149999999</v>
      </c>
      <c r="M890" s="230">
        <f t="shared" si="197"/>
        <v>83978607.449999988</v>
      </c>
    </row>
    <row r="891" spans="1:13" ht="18.5" x14ac:dyDescent="0.45">
      <c r="A891" s="228"/>
      <c r="B891" s="228"/>
      <c r="C891" s="228"/>
      <c r="D891" s="228"/>
      <c r="E891" s="228"/>
      <c r="F891" s="229" t="s">
        <v>207</v>
      </c>
      <c r="G891" s="230">
        <f t="shared" ref="G891:M891" si="198">G795</f>
        <v>2800000000</v>
      </c>
      <c r="H891" s="230">
        <f t="shared" si="198"/>
        <v>9618000</v>
      </c>
      <c r="I891" s="230"/>
      <c r="J891" s="230">
        <f t="shared" si="198"/>
        <v>2800000000</v>
      </c>
      <c r="K891" s="230">
        <f t="shared" si="198"/>
        <v>2800000000</v>
      </c>
      <c r="L891" s="230">
        <f t="shared" si="198"/>
        <v>2800000002</v>
      </c>
      <c r="M891" s="230">
        <f t="shared" si="198"/>
        <v>8400000002</v>
      </c>
    </row>
    <row r="892" spans="1:13" ht="18.5" x14ac:dyDescent="0.45">
      <c r="A892" s="228"/>
      <c r="B892" s="228"/>
      <c r="C892" s="228"/>
      <c r="D892" s="228"/>
      <c r="E892" s="228"/>
      <c r="F892" s="229" t="s">
        <v>238</v>
      </c>
      <c r="G892" s="230">
        <f t="shared" ref="G892:M892" si="199">G864</f>
        <v>2500000000</v>
      </c>
      <c r="H892" s="230">
        <f t="shared" si="199"/>
        <v>3230000</v>
      </c>
      <c r="I892" s="230"/>
      <c r="J892" s="230">
        <f t="shared" si="199"/>
        <v>1500000000</v>
      </c>
      <c r="K892" s="230">
        <f t="shared" si="199"/>
        <v>1500000000</v>
      </c>
      <c r="L892" s="230">
        <f t="shared" si="199"/>
        <v>1500000000</v>
      </c>
      <c r="M892" s="230">
        <f t="shared" si="199"/>
        <v>4500000000</v>
      </c>
    </row>
    <row r="893" spans="1:13" ht="19" thickBot="1" x14ac:dyDescent="0.5">
      <c r="A893" s="231"/>
      <c r="B893" s="231"/>
      <c r="C893" s="231"/>
      <c r="D893" s="162"/>
      <c r="E893" s="162"/>
      <c r="F893" s="163" t="s">
        <v>88</v>
      </c>
      <c r="G893" s="191">
        <f>SUM(G890:G892)</f>
        <v>5317190141</v>
      </c>
      <c r="H893" s="191">
        <f t="shared" ref="H893:M893" si="200">SUM(H890:H892)</f>
        <v>31787200.530000001</v>
      </c>
      <c r="I893" s="191"/>
      <c r="J893" s="191">
        <f t="shared" si="200"/>
        <v>4327992869.1499996</v>
      </c>
      <c r="K893" s="191">
        <f t="shared" si="200"/>
        <v>4327992869.1499996</v>
      </c>
      <c r="L893" s="191">
        <f t="shared" si="200"/>
        <v>4327992871.1499996</v>
      </c>
      <c r="M893" s="191">
        <f t="shared" si="200"/>
        <v>12983978609.450001</v>
      </c>
    </row>
    <row r="896" spans="1:13" ht="18.5" x14ac:dyDescent="0.45">
      <c r="A896" s="948" t="s">
        <v>0</v>
      </c>
      <c r="B896" s="948"/>
      <c r="C896" s="948"/>
      <c r="D896" s="948"/>
      <c r="E896" s="948"/>
      <c r="F896" s="948"/>
      <c r="G896" s="948"/>
      <c r="H896" s="948"/>
      <c r="I896" s="948"/>
      <c r="J896" s="948"/>
      <c r="K896" s="948"/>
      <c r="L896" s="948"/>
      <c r="M896" s="948"/>
    </row>
    <row r="897" spans="1:13" ht="18.5" x14ac:dyDescent="0.45">
      <c r="A897" s="930" t="s">
        <v>628</v>
      </c>
      <c r="B897" s="930"/>
      <c r="C897" s="930"/>
      <c r="D897" s="930"/>
      <c r="E897" s="930"/>
      <c r="F897" s="930"/>
      <c r="G897" s="930"/>
      <c r="H897" s="930"/>
      <c r="I897" s="930"/>
      <c r="J897" s="930"/>
      <c r="K897" s="930"/>
      <c r="L897" s="930"/>
      <c r="M897" s="930"/>
    </row>
    <row r="898" spans="1:13" ht="74" x14ac:dyDescent="0.45">
      <c r="A898" s="116" t="s">
        <v>1</v>
      </c>
      <c r="B898" s="116" t="s">
        <v>2</v>
      </c>
      <c r="C898" s="116" t="s">
        <v>3</v>
      </c>
      <c r="D898" s="116" t="s">
        <v>4</v>
      </c>
      <c r="E898" s="116" t="s">
        <v>5</v>
      </c>
      <c r="F898" s="153" t="s">
        <v>6</v>
      </c>
      <c r="G898" s="116" t="s">
        <v>7</v>
      </c>
      <c r="H898" s="116" t="s">
        <v>8</v>
      </c>
      <c r="I898" s="116"/>
      <c r="J898" s="116" t="s">
        <v>9</v>
      </c>
      <c r="K898" s="116" t="s">
        <v>10</v>
      </c>
      <c r="L898" s="116" t="s">
        <v>11</v>
      </c>
      <c r="M898" s="116" t="s">
        <v>12</v>
      </c>
    </row>
    <row r="899" spans="1:13" ht="18.5" x14ac:dyDescent="0.45">
      <c r="A899" s="153">
        <v>1202</v>
      </c>
      <c r="B899" s="154"/>
      <c r="C899" s="154"/>
      <c r="D899" s="121"/>
      <c r="E899" s="154"/>
      <c r="F899" s="157" t="s">
        <v>15</v>
      </c>
      <c r="G899" s="233">
        <f>G900+G902</f>
        <v>1100000</v>
      </c>
      <c r="H899" s="233">
        <f t="shared" ref="H899:M899" si="201">H900+H902</f>
        <v>800000</v>
      </c>
      <c r="I899" s="233">
        <f t="shared" si="201"/>
        <v>0</v>
      </c>
      <c r="J899" s="233">
        <f t="shared" si="201"/>
        <v>1100000</v>
      </c>
      <c r="K899" s="233">
        <f t="shared" si="201"/>
        <v>1100000</v>
      </c>
      <c r="L899" s="233">
        <f t="shared" si="201"/>
        <v>1100000</v>
      </c>
      <c r="M899" s="233">
        <f t="shared" si="201"/>
        <v>3300000</v>
      </c>
    </row>
    <row r="900" spans="1:13" ht="18.5" x14ac:dyDescent="0.45">
      <c r="A900" s="153">
        <v>120201</v>
      </c>
      <c r="B900" s="154"/>
      <c r="C900" s="154"/>
      <c r="D900" s="121"/>
      <c r="E900" s="154"/>
      <c r="F900" s="157" t="s">
        <v>359</v>
      </c>
      <c r="G900" s="233">
        <f>SUM(G901:G901)</f>
        <v>600000</v>
      </c>
      <c r="H900" s="233">
        <f>SUM(H901:H901)</f>
        <v>550000</v>
      </c>
      <c r="I900" s="233"/>
      <c r="J900" s="233">
        <f>SUM(J901:J901)</f>
        <v>600000</v>
      </c>
      <c r="K900" s="233">
        <f>SUM(K901:K901)</f>
        <v>600000</v>
      </c>
      <c r="L900" s="233">
        <f>SUM(L901:L901)</f>
        <v>600000</v>
      </c>
      <c r="M900" s="233">
        <f t="shared" ref="M900:M903" si="202">J900+K900+L900</f>
        <v>1800000</v>
      </c>
    </row>
    <row r="901" spans="1:13" ht="37" x14ac:dyDescent="0.45">
      <c r="A901" s="125">
        <v>12020108</v>
      </c>
      <c r="B901" s="126"/>
      <c r="C901" s="126"/>
      <c r="D901" s="127"/>
      <c r="E901" s="126"/>
      <c r="F901" s="158" t="s">
        <v>429</v>
      </c>
      <c r="G901" s="234">
        <v>600000</v>
      </c>
      <c r="H901" s="234">
        <v>550000</v>
      </c>
      <c r="I901" s="234"/>
      <c r="J901" s="234">
        <v>600000</v>
      </c>
      <c r="K901" s="234">
        <v>600000</v>
      </c>
      <c r="L901" s="234">
        <v>600000</v>
      </c>
      <c r="M901" s="233">
        <f t="shared" si="202"/>
        <v>1800000</v>
      </c>
    </row>
    <row r="902" spans="1:13" ht="18.5" x14ac:dyDescent="0.45">
      <c r="A902" s="125">
        <v>12020109</v>
      </c>
      <c r="B902" s="120"/>
      <c r="C902" s="120"/>
      <c r="D902" s="121"/>
      <c r="E902" s="120"/>
      <c r="F902" s="157" t="s">
        <v>16</v>
      </c>
      <c r="G902" s="233">
        <f>SUM(G903:G903)</f>
        <v>500000</v>
      </c>
      <c r="H902" s="233">
        <f>SUM(H903:H903)</f>
        <v>250000</v>
      </c>
      <c r="I902" s="233"/>
      <c r="J902" s="233">
        <f>SUM(J903:J903)</f>
        <v>500000</v>
      </c>
      <c r="K902" s="233">
        <f>SUM(K903:K903)</f>
        <v>500000</v>
      </c>
      <c r="L902" s="233">
        <f>SUM(L903:L903)</f>
        <v>500000</v>
      </c>
      <c r="M902" s="233">
        <f t="shared" si="202"/>
        <v>1500000</v>
      </c>
    </row>
    <row r="903" spans="1:13" ht="18.5" x14ac:dyDescent="0.45">
      <c r="A903" s="125">
        <v>12020110</v>
      </c>
      <c r="B903" s="126"/>
      <c r="C903" s="126"/>
      <c r="D903" s="127"/>
      <c r="E903" s="126"/>
      <c r="F903" s="158" t="s">
        <v>430</v>
      </c>
      <c r="G903" s="234">
        <v>500000</v>
      </c>
      <c r="H903" s="234">
        <v>250000</v>
      </c>
      <c r="I903" s="234"/>
      <c r="J903" s="234">
        <v>500000</v>
      </c>
      <c r="K903" s="234">
        <v>500000</v>
      </c>
      <c r="L903" s="234">
        <v>500000</v>
      </c>
      <c r="M903" s="233">
        <f t="shared" si="202"/>
        <v>1500000</v>
      </c>
    </row>
    <row r="904" spans="1:13" ht="18.5" x14ac:dyDescent="0.45">
      <c r="A904" s="125">
        <v>14030101</v>
      </c>
      <c r="B904" s="120"/>
      <c r="C904" s="121"/>
      <c r="D904" s="121"/>
      <c r="E904" s="120"/>
      <c r="F904" s="157" t="s">
        <v>18</v>
      </c>
      <c r="G904" s="235">
        <f>G905+G912</f>
        <v>51871540</v>
      </c>
      <c r="H904" s="235">
        <f t="shared" ref="H904:M904" si="203">H905+H912</f>
        <v>14523112.77</v>
      </c>
      <c r="I904" s="235">
        <f t="shared" si="203"/>
        <v>0</v>
      </c>
      <c r="J904" s="235">
        <f t="shared" si="203"/>
        <v>58860080</v>
      </c>
      <c r="K904" s="235">
        <f t="shared" si="203"/>
        <v>58860080</v>
      </c>
      <c r="L904" s="235">
        <f t="shared" si="203"/>
        <v>58860080</v>
      </c>
      <c r="M904" s="235">
        <f t="shared" si="203"/>
        <v>176580240</v>
      </c>
    </row>
    <row r="905" spans="1:13" ht="18.5" x14ac:dyDescent="0.45">
      <c r="A905" s="125">
        <v>14030102</v>
      </c>
      <c r="B905" s="120"/>
      <c r="C905" s="121"/>
      <c r="D905" s="121"/>
      <c r="E905" s="120"/>
      <c r="F905" s="157" t="s">
        <v>19</v>
      </c>
      <c r="G905" s="235">
        <f>G906+G909</f>
        <v>11871540</v>
      </c>
      <c r="H905" s="235">
        <f t="shared" ref="H905:M905" si="204">H906+H909</f>
        <v>12723112.77</v>
      </c>
      <c r="I905" s="235">
        <f t="shared" si="204"/>
        <v>0</v>
      </c>
      <c r="J905" s="235">
        <v>18860080</v>
      </c>
      <c r="K905" s="235">
        <f t="shared" si="204"/>
        <v>18860080</v>
      </c>
      <c r="L905" s="235">
        <f t="shared" si="204"/>
        <v>18860080</v>
      </c>
      <c r="M905" s="235">
        <f t="shared" si="204"/>
        <v>56580240</v>
      </c>
    </row>
    <row r="906" spans="1:13" ht="18.5" x14ac:dyDescent="0.45">
      <c r="A906" s="125">
        <v>14030103</v>
      </c>
      <c r="B906" s="120"/>
      <c r="C906" s="121"/>
      <c r="D906" s="121"/>
      <c r="E906" s="120"/>
      <c r="F906" s="157" t="s">
        <v>20</v>
      </c>
      <c r="G906" s="235">
        <f t="shared" ref="G906:M907" si="205">G907</f>
        <v>11631540</v>
      </c>
      <c r="H906" s="235">
        <f t="shared" si="205"/>
        <v>12723112.77</v>
      </c>
      <c r="I906" s="235"/>
      <c r="J906" s="235">
        <v>18620080</v>
      </c>
      <c r="K906" s="235">
        <f t="shared" si="205"/>
        <v>18620080</v>
      </c>
      <c r="L906" s="235">
        <f t="shared" si="205"/>
        <v>18620080</v>
      </c>
      <c r="M906" s="233">
        <f t="shared" ref="M906:M936" si="206">J906+K906+L906</f>
        <v>55860240</v>
      </c>
    </row>
    <row r="907" spans="1:13" ht="18.5" x14ac:dyDescent="0.45">
      <c r="A907" s="125">
        <v>14030104</v>
      </c>
      <c r="B907" s="120"/>
      <c r="C907" s="121"/>
      <c r="D907" s="121"/>
      <c r="E907" s="120"/>
      <c r="F907" s="157" t="s">
        <v>21</v>
      </c>
      <c r="G907" s="235">
        <f>G908</f>
        <v>11631540</v>
      </c>
      <c r="H907" s="235">
        <f t="shared" si="205"/>
        <v>12723112.77</v>
      </c>
      <c r="I907" s="235">
        <f t="shared" si="205"/>
        <v>0</v>
      </c>
      <c r="J907" s="235">
        <v>18620080</v>
      </c>
      <c r="K907" s="235">
        <f t="shared" si="205"/>
        <v>18620080</v>
      </c>
      <c r="L907" s="235">
        <f t="shared" si="205"/>
        <v>18620080</v>
      </c>
      <c r="M907" s="235">
        <f t="shared" si="205"/>
        <v>55860240</v>
      </c>
    </row>
    <row r="908" spans="1:13" ht="18.5" x14ac:dyDescent="0.45">
      <c r="A908" s="119">
        <v>140302</v>
      </c>
      <c r="B908" s="126"/>
      <c r="C908" s="127"/>
      <c r="D908" s="127"/>
      <c r="E908" s="126"/>
      <c r="F908" s="158" t="s">
        <v>20</v>
      </c>
      <c r="G908" s="236">
        <v>11631540</v>
      </c>
      <c r="H908" s="236">
        <v>12723112.77</v>
      </c>
      <c r="I908" s="236"/>
      <c r="J908" s="236">
        <v>18620080</v>
      </c>
      <c r="K908" s="236">
        <v>18620080</v>
      </c>
      <c r="L908" s="236">
        <v>18620080</v>
      </c>
      <c r="M908" s="233">
        <f t="shared" si="206"/>
        <v>55860240</v>
      </c>
    </row>
    <row r="909" spans="1:13" ht="37" x14ac:dyDescent="0.45">
      <c r="A909" s="125">
        <v>14030203</v>
      </c>
      <c r="B909" s="120"/>
      <c r="C909" s="121"/>
      <c r="D909" s="121"/>
      <c r="E909" s="120"/>
      <c r="F909" s="157" t="s">
        <v>22</v>
      </c>
      <c r="G909" s="235">
        <f>G910</f>
        <v>240000</v>
      </c>
      <c r="H909" s="235">
        <f>H910</f>
        <v>0</v>
      </c>
      <c r="I909" s="235"/>
      <c r="J909" s="235">
        <v>240000</v>
      </c>
      <c r="K909" s="235">
        <f t="shared" ref="K909:L909" si="207">K910</f>
        <v>240000</v>
      </c>
      <c r="L909" s="235">
        <f t="shared" si="207"/>
        <v>240000</v>
      </c>
      <c r="M909" s="233">
        <f t="shared" si="206"/>
        <v>720000</v>
      </c>
    </row>
    <row r="910" spans="1:13" ht="18.5" x14ac:dyDescent="0.45">
      <c r="A910" s="125">
        <v>14030204</v>
      </c>
      <c r="B910" s="120"/>
      <c r="C910" s="121"/>
      <c r="D910" s="121"/>
      <c r="E910" s="120"/>
      <c r="F910" s="157" t="s">
        <v>23</v>
      </c>
      <c r="G910" s="235">
        <f>G911</f>
        <v>240000</v>
      </c>
      <c r="H910" s="235">
        <f>H911</f>
        <v>0</v>
      </c>
      <c r="I910" s="235"/>
      <c r="J910" s="235">
        <v>240000</v>
      </c>
      <c r="K910" s="235">
        <f>K911</f>
        <v>240000</v>
      </c>
      <c r="L910" s="235">
        <f>L911</f>
        <v>240000</v>
      </c>
      <c r="M910" s="233">
        <f t="shared" si="206"/>
        <v>720000</v>
      </c>
    </row>
    <row r="911" spans="1:13" ht="18.5" x14ac:dyDescent="0.45">
      <c r="A911" s="119">
        <v>140401</v>
      </c>
      <c r="B911" s="126"/>
      <c r="C911" s="127"/>
      <c r="D911" s="127"/>
      <c r="E911" s="126"/>
      <c r="F911" s="158" t="s">
        <v>25</v>
      </c>
      <c r="G911" s="236">
        <v>240000</v>
      </c>
      <c r="H911" s="236"/>
      <c r="I911" s="236"/>
      <c r="J911" s="236">
        <v>240000</v>
      </c>
      <c r="K911" s="236">
        <v>240000</v>
      </c>
      <c r="L911" s="236">
        <v>240000</v>
      </c>
      <c r="M911" s="233">
        <f t="shared" si="206"/>
        <v>720000</v>
      </c>
    </row>
    <row r="912" spans="1:13" ht="18.5" x14ac:dyDescent="0.45">
      <c r="A912" s="125"/>
      <c r="B912" s="120"/>
      <c r="C912" s="121"/>
      <c r="D912" s="121"/>
      <c r="E912" s="120"/>
      <c r="F912" s="157" t="s">
        <v>26</v>
      </c>
      <c r="G912" s="235">
        <f>G913</f>
        <v>40000000</v>
      </c>
      <c r="H912" s="235">
        <f t="shared" ref="H912:M912" si="208">H913</f>
        <v>1800000</v>
      </c>
      <c r="I912" s="235">
        <f t="shared" si="208"/>
        <v>0</v>
      </c>
      <c r="J912" s="235">
        <f t="shared" si="208"/>
        <v>40000000</v>
      </c>
      <c r="K912" s="235">
        <f t="shared" si="208"/>
        <v>40000000</v>
      </c>
      <c r="L912" s="235">
        <f t="shared" si="208"/>
        <v>40000000</v>
      </c>
      <c r="M912" s="235">
        <f t="shared" si="208"/>
        <v>120000000</v>
      </c>
    </row>
    <row r="913" spans="1:13" ht="18.5" x14ac:dyDescent="0.45">
      <c r="A913" s="125">
        <v>2202</v>
      </c>
      <c r="B913" s="120"/>
      <c r="C913" s="121"/>
      <c r="D913" s="121"/>
      <c r="E913" s="120"/>
      <c r="F913" s="157" t="s">
        <v>27</v>
      </c>
      <c r="G913" s="235">
        <f>G914+G917+G919+G922+G924+G926+G928+G930</f>
        <v>40000000</v>
      </c>
      <c r="H913" s="235">
        <f t="shared" ref="H913:L913" si="209">H914+H917+H919+H922+H924+H926+H928+H930</f>
        <v>1800000</v>
      </c>
      <c r="I913" s="235">
        <f t="shared" si="209"/>
        <v>0</v>
      </c>
      <c r="J913" s="235">
        <f t="shared" si="209"/>
        <v>40000000</v>
      </c>
      <c r="K913" s="235">
        <f t="shared" si="209"/>
        <v>40000000</v>
      </c>
      <c r="L913" s="235">
        <f t="shared" si="209"/>
        <v>40000000</v>
      </c>
      <c r="M913" s="233">
        <f t="shared" si="206"/>
        <v>120000000</v>
      </c>
    </row>
    <row r="914" spans="1:13" ht="18.5" x14ac:dyDescent="0.45">
      <c r="A914" s="119">
        <v>2</v>
      </c>
      <c r="B914" s="120"/>
      <c r="C914" s="121"/>
      <c r="D914" s="121"/>
      <c r="E914" s="120"/>
      <c r="F914" s="157" t="s">
        <v>28</v>
      </c>
      <c r="G914" s="235">
        <f>SUM(G915:G916)</f>
        <v>6000000</v>
      </c>
      <c r="H914" s="235">
        <f>SUM(H915:H916)</f>
        <v>840000</v>
      </c>
      <c r="I914" s="235"/>
      <c r="J914" s="235">
        <f>SUM(J915:J916)</f>
        <v>6000000</v>
      </c>
      <c r="K914" s="235">
        <f>SUM(K915:K916)</f>
        <v>6000000</v>
      </c>
      <c r="L914" s="235">
        <f>SUM(L915:L916)</f>
        <v>6000000</v>
      </c>
      <c r="M914" s="233">
        <f t="shared" si="206"/>
        <v>18000000</v>
      </c>
    </row>
    <row r="915" spans="1:13" ht="18.5" x14ac:dyDescent="0.45">
      <c r="A915" s="119">
        <v>21</v>
      </c>
      <c r="B915" s="126"/>
      <c r="C915" s="127"/>
      <c r="D915" s="127"/>
      <c r="E915" s="126"/>
      <c r="F915" s="158" t="s">
        <v>29</v>
      </c>
      <c r="G915" s="236">
        <v>3000000</v>
      </c>
      <c r="H915" s="236">
        <v>500000</v>
      </c>
      <c r="I915" s="236"/>
      <c r="J915" s="236">
        <v>3000000</v>
      </c>
      <c r="K915" s="236">
        <v>3000000</v>
      </c>
      <c r="L915" s="236">
        <v>3000000</v>
      </c>
      <c r="M915" s="233">
        <f t="shared" si="206"/>
        <v>9000000</v>
      </c>
    </row>
    <row r="916" spans="1:13" ht="18.5" x14ac:dyDescent="0.45">
      <c r="A916" s="119">
        <v>2101</v>
      </c>
      <c r="B916" s="126"/>
      <c r="C916" s="127"/>
      <c r="D916" s="127"/>
      <c r="E916" s="126"/>
      <c r="F916" s="158" t="s">
        <v>30</v>
      </c>
      <c r="G916" s="236">
        <v>3000000</v>
      </c>
      <c r="H916" s="236">
        <v>340000</v>
      </c>
      <c r="I916" s="236"/>
      <c r="J916" s="236">
        <v>3000000</v>
      </c>
      <c r="K916" s="236">
        <v>3000000</v>
      </c>
      <c r="L916" s="236">
        <v>3000000</v>
      </c>
      <c r="M916" s="233">
        <f t="shared" si="206"/>
        <v>9000000</v>
      </c>
    </row>
    <row r="917" spans="1:13" ht="18.5" x14ac:dyDescent="0.45">
      <c r="A917" s="125">
        <v>21010102</v>
      </c>
      <c r="B917" s="120"/>
      <c r="C917" s="121"/>
      <c r="D917" s="121"/>
      <c r="E917" s="120"/>
      <c r="F917" s="157" t="s">
        <v>31</v>
      </c>
      <c r="G917" s="235">
        <f>SUM(G918:G918)</f>
        <v>2000000</v>
      </c>
      <c r="H917" s="235">
        <f>SUM(H918:H918)</f>
        <v>60000</v>
      </c>
      <c r="I917" s="235"/>
      <c r="J917" s="235">
        <f>SUM(J918:J918)</f>
        <v>1000000</v>
      </c>
      <c r="K917" s="235">
        <f>SUM(K918:K918)</f>
        <v>1000000</v>
      </c>
      <c r="L917" s="235">
        <f>SUM(L918:L918)</f>
        <v>1000000</v>
      </c>
      <c r="M917" s="233">
        <f t="shared" si="206"/>
        <v>3000000</v>
      </c>
    </row>
    <row r="918" spans="1:13" ht="18.5" x14ac:dyDescent="0.45">
      <c r="A918" s="125">
        <v>21010103</v>
      </c>
      <c r="B918" s="126"/>
      <c r="C918" s="127"/>
      <c r="D918" s="127"/>
      <c r="E918" s="126"/>
      <c r="F918" s="158" t="s">
        <v>32</v>
      </c>
      <c r="G918" s="236">
        <v>2000000</v>
      </c>
      <c r="H918" s="236">
        <v>60000</v>
      </c>
      <c r="I918" s="236"/>
      <c r="J918" s="236">
        <v>1000000</v>
      </c>
      <c r="K918" s="236">
        <v>1000000</v>
      </c>
      <c r="L918" s="236">
        <v>1000000</v>
      </c>
      <c r="M918" s="233">
        <f t="shared" si="206"/>
        <v>3000000</v>
      </c>
    </row>
    <row r="919" spans="1:13" ht="18.5" x14ac:dyDescent="0.45">
      <c r="A919" s="125">
        <v>21020203</v>
      </c>
      <c r="B919" s="120"/>
      <c r="C919" s="121"/>
      <c r="D919" s="121"/>
      <c r="E919" s="120"/>
      <c r="F919" s="157" t="s">
        <v>37</v>
      </c>
      <c r="G919" s="235">
        <f>SUM(G920:G921)</f>
        <v>7300000</v>
      </c>
      <c r="H919" s="235">
        <f>SUM(H920:H921)</f>
        <v>700000</v>
      </c>
      <c r="I919" s="235"/>
      <c r="J919" s="235">
        <f>SUM(J920:J921)</f>
        <v>7300000</v>
      </c>
      <c r="K919" s="235">
        <f>SUM(K920:K921)</f>
        <v>7300000</v>
      </c>
      <c r="L919" s="235">
        <f>SUM(L920:L921)</f>
        <v>7300000</v>
      </c>
      <c r="M919" s="233">
        <f t="shared" si="206"/>
        <v>21900000</v>
      </c>
    </row>
    <row r="920" spans="1:13" ht="37" x14ac:dyDescent="0.45">
      <c r="A920" s="125">
        <v>21020204</v>
      </c>
      <c r="B920" s="126"/>
      <c r="C920" s="127"/>
      <c r="D920" s="127"/>
      <c r="E920" s="126"/>
      <c r="F920" s="158" t="s">
        <v>38</v>
      </c>
      <c r="G920" s="236">
        <v>4800000</v>
      </c>
      <c r="H920" s="236">
        <v>400000</v>
      </c>
      <c r="I920" s="236"/>
      <c r="J920" s="236">
        <v>4800000</v>
      </c>
      <c r="K920" s="236">
        <v>4800000</v>
      </c>
      <c r="L920" s="236">
        <v>4800000</v>
      </c>
      <c r="M920" s="233">
        <f t="shared" si="206"/>
        <v>14400000</v>
      </c>
    </row>
    <row r="921" spans="1:13" ht="37" x14ac:dyDescent="0.45">
      <c r="A921" s="119">
        <v>210301</v>
      </c>
      <c r="B921" s="126"/>
      <c r="C921" s="127"/>
      <c r="D921" s="127"/>
      <c r="E921" s="126"/>
      <c r="F921" s="158" t="s">
        <v>41</v>
      </c>
      <c r="G921" s="236">
        <v>2500000</v>
      </c>
      <c r="H921" s="236">
        <v>300000</v>
      </c>
      <c r="I921" s="236"/>
      <c r="J921" s="236">
        <v>2500000</v>
      </c>
      <c r="K921" s="236">
        <v>2500000</v>
      </c>
      <c r="L921" s="236">
        <v>2500000</v>
      </c>
      <c r="M921" s="233">
        <f t="shared" si="206"/>
        <v>7500000</v>
      </c>
    </row>
    <row r="922" spans="1:13" ht="18.5" x14ac:dyDescent="0.45">
      <c r="A922" s="119">
        <v>2202</v>
      </c>
      <c r="B922" s="120"/>
      <c r="C922" s="121"/>
      <c r="D922" s="121"/>
      <c r="E922" s="120"/>
      <c r="F922" s="157" t="s">
        <v>42</v>
      </c>
      <c r="G922" s="235">
        <f>SUM(G923:G923)</f>
        <v>4000000</v>
      </c>
      <c r="H922" s="235">
        <f>SUM(H923:H923)</f>
        <v>0</v>
      </c>
      <c r="I922" s="235"/>
      <c r="J922" s="235">
        <f>SUM(J923:J923)</f>
        <v>4000000</v>
      </c>
      <c r="K922" s="235">
        <f>SUM(K923:K923)</f>
        <v>4000000</v>
      </c>
      <c r="L922" s="235">
        <f>SUM(L923:L923)</f>
        <v>4000000</v>
      </c>
      <c r="M922" s="233">
        <f t="shared" si="206"/>
        <v>12000000</v>
      </c>
    </row>
    <row r="923" spans="1:13" ht="18.5" x14ac:dyDescent="0.45">
      <c r="A923" s="125">
        <v>22020101</v>
      </c>
      <c r="B923" s="126"/>
      <c r="C923" s="127"/>
      <c r="D923" s="127"/>
      <c r="E923" s="126"/>
      <c r="F923" s="158" t="s">
        <v>44</v>
      </c>
      <c r="G923" s="236">
        <v>4000000</v>
      </c>
      <c r="H923" s="236"/>
      <c r="I923" s="236"/>
      <c r="J923" s="236">
        <v>4000000</v>
      </c>
      <c r="K923" s="236">
        <v>4000000</v>
      </c>
      <c r="L923" s="236">
        <v>4000000</v>
      </c>
      <c r="M923" s="233">
        <f t="shared" si="206"/>
        <v>12000000</v>
      </c>
    </row>
    <row r="924" spans="1:13" ht="18.5" x14ac:dyDescent="0.45">
      <c r="A924" s="125">
        <v>22020209</v>
      </c>
      <c r="B924" s="120"/>
      <c r="C924" s="121"/>
      <c r="D924" s="121"/>
      <c r="E924" s="120"/>
      <c r="F924" s="157" t="s">
        <v>49</v>
      </c>
      <c r="G924" s="235">
        <f>G925</f>
        <v>6200000</v>
      </c>
      <c r="H924" s="235">
        <f t="shared" ref="H924:L924" si="210">H925</f>
        <v>0</v>
      </c>
      <c r="I924" s="235">
        <f t="shared" si="210"/>
        <v>0</v>
      </c>
      <c r="J924" s="235">
        <f t="shared" si="210"/>
        <v>6200000</v>
      </c>
      <c r="K924" s="235">
        <f t="shared" si="210"/>
        <v>6200000</v>
      </c>
      <c r="L924" s="235">
        <f t="shared" si="210"/>
        <v>6200000</v>
      </c>
      <c r="M924" s="233">
        <f t="shared" si="206"/>
        <v>18600000</v>
      </c>
    </row>
    <row r="925" spans="1:13" ht="18.5" x14ac:dyDescent="0.45">
      <c r="A925" s="119">
        <v>220203</v>
      </c>
      <c r="B925" s="126"/>
      <c r="C925" s="127"/>
      <c r="D925" s="127"/>
      <c r="E925" s="126"/>
      <c r="F925" s="158" t="s">
        <v>50</v>
      </c>
      <c r="G925" s="236">
        <v>6200000</v>
      </c>
      <c r="H925" s="236"/>
      <c r="I925" s="236"/>
      <c r="J925" s="236">
        <v>6200000</v>
      </c>
      <c r="K925" s="236">
        <v>6200000</v>
      </c>
      <c r="L925" s="236">
        <v>6200000</v>
      </c>
      <c r="M925" s="233">
        <f t="shared" si="206"/>
        <v>18600000</v>
      </c>
    </row>
    <row r="926" spans="1:13" ht="37" x14ac:dyDescent="0.45">
      <c r="A926" s="125">
        <v>22020308</v>
      </c>
      <c r="B926" s="120"/>
      <c r="C926" s="121"/>
      <c r="D926" s="121"/>
      <c r="E926" s="120"/>
      <c r="F926" s="157" t="s">
        <v>268</v>
      </c>
      <c r="G926" s="235">
        <f>SUM(G927:G927)</f>
        <v>1380000</v>
      </c>
      <c r="H926" s="235">
        <f>SUM(H927:H927)</f>
        <v>0</v>
      </c>
      <c r="I926" s="235"/>
      <c r="J926" s="235">
        <f>SUM(J927:J927)</f>
        <v>1380000</v>
      </c>
      <c r="K926" s="235">
        <f>SUM(K927:K927)</f>
        <v>1380000</v>
      </c>
      <c r="L926" s="235">
        <f>SUM(L927:L927)</f>
        <v>1380000</v>
      </c>
      <c r="M926" s="233">
        <f t="shared" si="206"/>
        <v>4140000</v>
      </c>
    </row>
    <row r="927" spans="1:13" ht="18.5" x14ac:dyDescent="0.45">
      <c r="A927" s="125">
        <v>22020309</v>
      </c>
      <c r="B927" s="126"/>
      <c r="C927" s="127"/>
      <c r="D927" s="127"/>
      <c r="E927" s="126"/>
      <c r="F927" s="158" t="s">
        <v>269</v>
      </c>
      <c r="G927" s="236">
        <v>1380000</v>
      </c>
      <c r="H927" s="236"/>
      <c r="I927" s="236"/>
      <c r="J927" s="236">
        <v>1380000</v>
      </c>
      <c r="K927" s="236">
        <v>1380000</v>
      </c>
      <c r="L927" s="236">
        <v>1380000</v>
      </c>
      <c r="M927" s="233">
        <f t="shared" si="206"/>
        <v>4140000</v>
      </c>
    </row>
    <row r="928" spans="1:13" ht="18.5" x14ac:dyDescent="0.45">
      <c r="A928" s="125">
        <v>22020406</v>
      </c>
      <c r="B928" s="120"/>
      <c r="C928" s="121"/>
      <c r="D928" s="121"/>
      <c r="E928" s="120"/>
      <c r="F928" s="157" t="s">
        <v>54</v>
      </c>
      <c r="G928" s="235">
        <f>SUM(G929:G929)</f>
        <v>1000000</v>
      </c>
      <c r="H928" s="235">
        <f>SUM(H929:H929)</f>
        <v>0</v>
      </c>
      <c r="I928" s="235"/>
      <c r="J928" s="235">
        <f>SUM(J929:J929)</f>
        <v>1000000</v>
      </c>
      <c r="K928" s="235">
        <f>SUM(K929:K929)</f>
        <v>1000000</v>
      </c>
      <c r="L928" s="235">
        <f>SUM(L929:L929)</f>
        <v>1000000</v>
      </c>
      <c r="M928" s="233">
        <f t="shared" si="206"/>
        <v>3000000</v>
      </c>
    </row>
    <row r="929" spans="1:13" ht="18.5" x14ac:dyDescent="0.45">
      <c r="A929" s="125">
        <v>22020409</v>
      </c>
      <c r="B929" s="126"/>
      <c r="C929" s="127"/>
      <c r="D929" s="127"/>
      <c r="E929" s="126"/>
      <c r="F929" s="158" t="s">
        <v>56</v>
      </c>
      <c r="G929" s="236">
        <v>1000000</v>
      </c>
      <c r="H929" s="236"/>
      <c r="I929" s="236"/>
      <c r="J929" s="236">
        <v>1000000</v>
      </c>
      <c r="K929" s="236">
        <v>1000000</v>
      </c>
      <c r="L929" s="236">
        <v>1000000</v>
      </c>
      <c r="M929" s="233">
        <f t="shared" si="206"/>
        <v>3000000</v>
      </c>
    </row>
    <row r="930" spans="1:13" ht="18.5" x14ac:dyDescent="0.45">
      <c r="A930" s="119">
        <v>220206</v>
      </c>
      <c r="B930" s="120"/>
      <c r="C930" s="121"/>
      <c r="D930" s="121"/>
      <c r="E930" s="120"/>
      <c r="F930" s="157" t="s">
        <v>57</v>
      </c>
      <c r="G930" s="235">
        <f>SUM(G931:G936)</f>
        <v>12120000</v>
      </c>
      <c r="H930" s="235">
        <f>SUM(H931:H936)</f>
        <v>200000</v>
      </c>
      <c r="I930" s="235"/>
      <c r="J930" s="235">
        <f>SUM(J931:J936)</f>
        <v>13120000</v>
      </c>
      <c r="K930" s="235">
        <f>SUM(K931:K936)</f>
        <v>13120000</v>
      </c>
      <c r="L930" s="235">
        <f>SUM(L931:L936)</f>
        <v>13120000</v>
      </c>
      <c r="M930" s="233">
        <f t="shared" si="206"/>
        <v>39360000</v>
      </c>
    </row>
    <row r="931" spans="1:13" ht="18.5" x14ac:dyDescent="0.45">
      <c r="A931" s="125">
        <v>22020601</v>
      </c>
      <c r="B931" s="126"/>
      <c r="C931" s="127"/>
      <c r="D931" s="127"/>
      <c r="E931" s="126"/>
      <c r="F931" s="158" t="s">
        <v>58</v>
      </c>
      <c r="G931" s="236">
        <v>400000</v>
      </c>
      <c r="H931" s="236"/>
      <c r="I931" s="236"/>
      <c r="J931" s="236">
        <v>400000</v>
      </c>
      <c r="K931" s="236">
        <v>400000</v>
      </c>
      <c r="L931" s="236">
        <v>400000</v>
      </c>
      <c r="M931" s="233">
        <f t="shared" si="206"/>
        <v>1200000</v>
      </c>
    </row>
    <row r="932" spans="1:13" ht="18.5" x14ac:dyDescent="0.45">
      <c r="A932" s="125">
        <v>22020602</v>
      </c>
      <c r="B932" s="126"/>
      <c r="C932" s="127"/>
      <c r="D932" s="127"/>
      <c r="E932" s="126"/>
      <c r="F932" s="158" t="s">
        <v>59</v>
      </c>
      <c r="G932" s="236">
        <v>600000</v>
      </c>
      <c r="H932" s="236">
        <v>200000</v>
      </c>
      <c r="I932" s="236"/>
      <c r="J932" s="236">
        <v>600000</v>
      </c>
      <c r="K932" s="236">
        <v>600000</v>
      </c>
      <c r="L932" s="236">
        <v>600000</v>
      </c>
      <c r="M932" s="233">
        <f t="shared" si="206"/>
        <v>1800000</v>
      </c>
    </row>
    <row r="933" spans="1:13" ht="18.5" x14ac:dyDescent="0.45">
      <c r="A933" s="125">
        <v>22020603</v>
      </c>
      <c r="B933" s="126"/>
      <c r="C933" s="127"/>
      <c r="D933" s="127"/>
      <c r="E933" s="126"/>
      <c r="F933" s="158" t="s">
        <v>60</v>
      </c>
      <c r="G933" s="236">
        <v>140000</v>
      </c>
      <c r="H933" s="236"/>
      <c r="I933" s="236"/>
      <c r="J933" s="236">
        <v>140000</v>
      </c>
      <c r="K933" s="236">
        <v>140000</v>
      </c>
      <c r="L933" s="236">
        <v>140000</v>
      </c>
      <c r="M933" s="233">
        <f t="shared" si="206"/>
        <v>420000</v>
      </c>
    </row>
    <row r="934" spans="1:13" ht="18.5" x14ac:dyDescent="0.45">
      <c r="A934" s="125">
        <v>22020605</v>
      </c>
      <c r="B934" s="126"/>
      <c r="C934" s="127"/>
      <c r="D934" s="127"/>
      <c r="E934" s="126"/>
      <c r="F934" s="158" t="s">
        <v>62</v>
      </c>
      <c r="G934" s="236">
        <v>400000</v>
      </c>
      <c r="H934" s="236"/>
      <c r="I934" s="236"/>
      <c r="J934" s="236">
        <v>400000</v>
      </c>
      <c r="K934" s="236">
        <v>400000</v>
      </c>
      <c r="L934" s="236">
        <v>400000</v>
      </c>
      <c r="M934" s="233">
        <f t="shared" si="206"/>
        <v>1200000</v>
      </c>
    </row>
    <row r="935" spans="1:13" ht="18.5" x14ac:dyDescent="0.45">
      <c r="A935" s="119">
        <v>220207</v>
      </c>
      <c r="B935" s="126"/>
      <c r="C935" s="127"/>
      <c r="D935" s="127"/>
      <c r="E935" s="126"/>
      <c r="F935" s="158" t="s">
        <v>63</v>
      </c>
      <c r="G935" s="236">
        <v>480000</v>
      </c>
      <c r="H935" s="236"/>
      <c r="I935" s="236"/>
      <c r="J935" s="236">
        <v>1480000</v>
      </c>
      <c r="K935" s="236">
        <v>1480000</v>
      </c>
      <c r="L935" s="236">
        <v>1480000</v>
      </c>
      <c r="M935" s="233">
        <f t="shared" si="206"/>
        <v>4440000</v>
      </c>
    </row>
    <row r="936" spans="1:13" ht="18.5" x14ac:dyDescent="0.45">
      <c r="A936" s="125">
        <v>22020801</v>
      </c>
      <c r="B936" s="126"/>
      <c r="C936" s="127"/>
      <c r="D936" s="127"/>
      <c r="E936" s="126"/>
      <c r="F936" s="158" t="s">
        <v>225</v>
      </c>
      <c r="G936" s="236">
        <v>10100000</v>
      </c>
      <c r="H936" s="236"/>
      <c r="I936" s="236"/>
      <c r="J936" s="236">
        <v>10100000</v>
      </c>
      <c r="K936" s="236">
        <v>10100000</v>
      </c>
      <c r="L936" s="236">
        <v>10100000</v>
      </c>
      <c r="M936" s="233">
        <f t="shared" si="206"/>
        <v>30300000</v>
      </c>
    </row>
    <row r="937" spans="1:13" ht="18.5" x14ac:dyDescent="0.45">
      <c r="A937" s="125"/>
      <c r="B937" s="125"/>
      <c r="C937" s="125"/>
      <c r="D937" s="125"/>
      <c r="E937" s="125"/>
      <c r="F937" s="119" t="s">
        <v>85</v>
      </c>
      <c r="G937" s="237"/>
      <c r="H937" s="174"/>
      <c r="I937" s="237"/>
      <c r="J937" s="237"/>
      <c r="K937" s="237"/>
      <c r="L937" s="237"/>
      <c r="M937" s="174"/>
    </row>
    <row r="938" spans="1:13" ht="18.5" x14ac:dyDescent="0.45">
      <c r="A938" s="125"/>
      <c r="B938" s="125"/>
      <c r="C938" s="125"/>
      <c r="D938" s="125"/>
      <c r="E938" s="125"/>
      <c r="F938" s="154" t="s">
        <v>86</v>
      </c>
      <c r="G938" s="234">
        <f>G905</f>
        <v>11871540</v>
      </c>
      <c r="H938" s="234">
        <f t="shared" ref="H938:M938" si="211">H905</f>
        <v>12723112.77</v>
      </c>
      <c r="I938" s="234">
        <f t="shared" si="211"/>
        <v>0</v>
      </c>
      <c r="J938" s="234">
        <f t="shared" si="211"/>
        <v>18860080</v>
      </c>
      <c r="K938" s="234">
        <f t="shared" si="211"/>
        <v>18860080</v>
      </c>
      <c r="L938" s="234">
        <f t="shared" si="211"/>
        <v>18860080</v>
      </c>
      <c r="M938" s="234">
        <f t="shared" si="211"/>
        <v>56580240</v>
      </c>
    </row>
    <row r="939" spans="1:13" ht="18.5" x14ac:dyDescent="0.45">
      <c r="A939" s="125"/>
      <c r="B939" s="125"/>
      <c r="C939" s="125"/>
      <c r="D939" s="125"/>
      <c r="E939" s="125"/>
      <c r="F939" s="154" t="s">
        <v>87</v>
      </c>
      <c r="G939" s="234">
        <f>G912</f>
        <v>40000000</v>
      </c>
      <c r="H939" s="234">
        <f t="shared" ref="H939:M939" si="212">H912</f>
        <v>1800000</v>
      </c>
      <c r="I939" s="234">
        <f t="shared" si="212"/>
        <v>0</v>
      </c>
      <c r="J939" s="234">
        <f t="shared" si="212"/>
        <v>40000000</v>
      </c>
      <c r="K939" s="234">
        <f t="shared" si="212"/>
        <v>40000000</v>
      </c>
      <c r="L939" s="234">
        <f t="shared" si="212"/>
        <v>40000000</v>
      </c>
      <c r="M939" s="234">
        <f t="shared" si="212"/>
        <v>120000000</v>
      </c>
    </row>
    <row r="940" spans="1:13" ht="18.5" x14ac:dyDescent="0.45">
      <c r="A940" s="119"/>
      <c r="B940" s="119"/>
      <c r="C940" s="119"/>
      <c r="D940" s="119"/>
      <c r="E940" s="119"/>
      <c r="F940" s="154" t="s">
        <v>88</v>
      </c>
      <c r="G940" s="233">
        <f>SUM(G938:G939)</f>
        <v>51871540</v>
      </c>
      <c r="H940" s="233">
        <f t="shared" ref="H940:M940" si="213">SUM(H938:H939)</f>
        <v>14523112.77</v>
      </c>
      <c r="I940" s="233">
        <f t="shared" si="213"/>
        <v>0</v>
      </c>
      <c r="J940" s="233">
        <f t="shared" si="213"/>
        <v>58860080</v>
      </c>
      <c r="K940" s="233">
        <f t="shared" si="213"/>
        <v>58860080</v>
      </c>
      <c r="L940" s="233">
        <f t="shared" si="213"/>
        <v>58860080</v>
      </c>
      <c r="M940" s="233">
        <f t="shared" si="213"/>
        <v>176580240</v>
      </c>
    </row>
    <row r="943" spans="1:13" ht="18.5" x14ac:dyDescent="0.45">
      <c r="A943" s="948" t="s">
        <v>0</v>
      </c>
      <c r="B943" s="948"/>
      <c r="C943" s="948"/>
      <c r="D943" s="948"/>
      <c r="E943" s="948"/>
      <c r="F943" s="948"/>
      <c r="G943" s="948"/>
      <c r="H943" s="948"/>
      <c r="I943" s="948"/>
      <c r="J943" s="948"/>
      <c r="K943" s="948"/>
      <c r="L943" s="948"/>
      <c r="M943" s="948"/>
    </row>
    <row r="944" spans="1:13" ht="18.5" x14ac:dyDescent="0.45">
      <c r="A944" s="930" t="s">
        <v>433</v>
      </c>
      <c r="B944" s="930"/>
      <c r="C944" s="930"/>
      <c r="D944" s="930"/>
      <c r="E944" s="930"/>
      <c r="F944" s="930"/>
      <c r="G944" s="930"/>
      <c r="H944" s="930"/>
      <c r="I944" s="930"/>
      <c r="J944" s="930"/>
      <c r="K944" s="930"/>
      <c r="L944" s="930"/>
      <c r="M944" s="930"/>
    </row>
    <row r="945" spans="1:13" ht="74" x14ac:dyDescent="0.45">
      <c r="A945" s="116" t="s">
        <v>1</v>
      </c>
      <c r="B945" s="116" t="s">
        <v>2</v>
      </c>
      <c r="C945" s="116" t="s">
        <v>3</v>
      </c>
      <c r="D945" s="116" t="s">
        <v>4</v>
      </c>
      <c r="E945" s="116" t="s">
        <v>5</v>
      </c>
      <c r="F945" s="153" t="s">
        <v>6</v>
      </c>
      <c r="G945" s="116" t="s">
        <v>7</v>
      </c>
      <c r="H945" s="116" t="s">
        <v>8</v>
      </c>
      <c r="I945" s="116"/>
      <c r="J945" s="116" t="s">
        <v>9</v>
      </c>
      <c r="K945" s="116" t="s">
        <v>10</v>
      </c>
      <c r="L945" s="116" t="s">
        <v>11</v>
      </c>
      <c r="M945" s="116" t="s">
        <v>12</v>
      </c>
    </row>
    <row r="946" spans="1:13" ht="18.5" x14ac:dyDescent="0.45">
      <c r="A946" s="119">
        <v>2</v>
      </c>
      <c r="B946" s="120"/>
      <c r="C946" s="121"/>
      <c r="D946" s="121"/>
      <c r="E946" s="120"/>
      <c r="F946" s="157" t="s">
        <v>18</v>
      </c>
      <c r="G946" s="123">
        <f t="shared" ref="G946:M946" si="214">G947+G953</f>
        <v>114705067</v>
      </c>
      <c r="H946" s="123">
        <f t="shared" si="214"/>
        <v>49529103.859999999</v>
      </c>
      <c r="I946" s="123"/>
      <c r="J946" s="123">
        <f t="shared" si="214"/>
        <v>121229751.25000001</v>
      </c>
      <c r="K946" s="123">
        <f t="shared" si="214"/>
        <v>121229751.25000001</v>
      </c>
      <c r="L946" s="123">
        <f t="shared" si="214"/>
        <v>121229751.25000001</v>
      </c>
      <c r="M946" s="123">
        <f t="shared" si="214"/>
        <v>363689253.75</v>
      </c>
    </row>
    <row r="947" spans="1:13" ht="18.5" x14ac:dyDescent="0.45">
      <c r="A947" s="119">
        <v>21</v>
      </c>
      <c r="B947" s="120"/>
      <c r="C947" s="121"/>
      <c r="D947" s="121"/>
      <c r="E947" s="120"/>
      <c r="F947" s="157" t="s">
        <v>19</v>
      </c>
      <c r="G947" s="123">
        <f t="shared" ref="G947:M947" si="215">G948+G951</f>
        <v>14705067</v>
      </c>
      <c r="H947" s="123">
        <f t="shared" si="215"/>
        <v>19435653.859999999</v>
      </c>
      <c r="I947" s="123"/>
      <c r="J947" s="123">
        <v>21229751.250000011</v>
      </c>
      <c r="K947" s="123">
        <v>21229751.250000011</v>
      </c>
      <c r="L947" s="123">
        <v>21229751.250000011</v>
      </c>
      <c r="M947" s="123">
        <f t="shared" si="215"/>
        <v>63689253.75000003</v>
      </c>
    </row>
    <row r="948" spans="1:13" ht="18.5" x14ac:dyDescent="0.45">
      <c r="A948" s="119">
        <v>2101</v>
      </c>
      <c r="B948" s="120"/>
      <c r="C948" s="121"/>
      <c r="D948" s="121"/>
      <c r="E948" s="120"/>
      <c r="F948" s="157" t="s">
        <v>20</v>
      </c>
      <c r="G948" s="123">
        <f t="shared" ref="G948:M949" si="216">G949</f>
        <v>14315067</v>
      </c>
      <c r="H948" s="123">
        <f t="shared" si="216"/>
        <v>19110653.859999999</v>
      </c>
      <c r="I948" s="123"/>
      <c r="J948" s="123">
        <v>20869751.250000011</v>
      </c>
      <c r="K948" s="123">
        <v>20869751.250000011</v>
      </c>
      <c r="L948" s="123">
        <v>20869751.250000011</v>
      </c>
      <c r="M948" s="124">
        <f t="shared" ref="M948:M965" si="217">J948+K948+L948</f>
        <v>62609253.75000003</v>
      </c>
    </row>
    <row r="949" spans="1:13" ht="18.5" x14ac:dyDescent="0.45">
      <c r="A949" s="119">
        <v>210101</v>
      </c>
      <c r="B949" s="120"/>
      <c r="C949" s="121"/>
      <c r="D949" s="121"/>
      <c r="E949" s="120"/>
      <c r="F949" s="157" t="s">
        <v>21</v>
      </c>
      <c r="G949" s="123">
        <f>G950</f>
        <v>14315067</v>
      </c>
      <c r="H949" s="123">
        <f t="shared" si="216"/>
        <v>19110653.859999999</v>
      </c>
      <c r="I949" s="123"/>
      <c r="J949" s="123">
        <v>20869751.250000011</v>
      </c>
      <c r="K949" s="123">
        <v>20869751.250000011</v>
      </c>
      <c r="L949" s="123">
        <v>20869751.250000011</v>
      </c>
      <c r="M949" s="123">
        <f t="shared" si="216"/>
        <v>62609253.75000003</v>
      </c>
    </row>
    <row r="950" spans="1:13" ht="18.5" x14ac:dyDescent="0.45">
      <c r="A950" s="125">
        <v>21010101</v>
      </c>
      <c r="B950" s="126"/>
      <c r="C950" s="127"/>
      <c r="D950" s="127"/>
      <c r="E950" s="126"/>
      <c r="F950" s="158" t="s">
        <v>20</v>
      </c>
      <c r="G950" s="129">
        <v>14315067</v>
      </c>
      <c r="H950" s="129">
        <v>19110653.859999999</v>
      </c>
      <c r="I950" s="129"/>
      <c r="J950" s="129">
        <v>20869751.250000011</v>
      </c>
      <c r="K950" s="129">
        <v>20869751.250000011</v>
      </c>
      <c r="L950" s="129">
        <v>20869751.250000011</v>
      </c>
      <c r="M950" s="124">
        <f t="shared" si="217"/>
        <v>62609253.75000003</v>
      </c>
    </row>
    <row r="951" spans="1:13" ht="18.5" x14ac:dyDescent="0.45">
      <c r="A951" s="119">
        <v>210201</v>
      </c>
      <c r="B951" s="120"/>
      <c r="C951" s="121"/>
      <c r="D951" s="121"/>
      <c r="E951" s="120"/>
      <c r="F951" s="157" t="s">
        <v>23</v>
      </c>
      <c r="G951" s="123">
        <f>G952</f>
        <v>390000</v>
      </c>
      <c r="H951" s="123">
        <f t="shared" ref="H951:M951" si="218">H952</f>
        <v>325000</v>
      </c>
      <c r="I951" s="123"/>
      <c r="J951" s="123">
        <v>360000</v>
      </c>
      <c r="K951" s="123">
        <v>360000</v>
      </c>
      <c r="L951" s="123">
        <v>360000</v>
      </c>
      <c r="M951" s="123">
        <f t="shared" si="218"/>
        <v>1080000</v>
      </c>
    </row>
    <row r="952" spans="1:13" ht="18.5" x14ac:dyDescent="0.45">
      <c r="A952" s="125">
        <v>21020102</v>
      </c>
      <c r="B952" s="126"/>
      <c r="C952" s="127"/>
      <c r="D952" s="127"/>
      <c r="E952" s="126"/>
      <c r="F952" s="158" t="s">
        <v>25</v>
      </c>
      <c r="G952" s="129">
        <v>390000</v>
      </c>
      <c r="H952" s="129">
        <v>325000</v>
      </c>
      <c r="I952" s="129"/>
      <c r="J952" s="129">
        <v>360000</v>
      </c>
      <c r="K952" s="129">
        <v>360000</v>
      </c>
      <c r="L952" s="129">
        <v>360000</v>
      </c>
      <c r="M952" s="124">
        <f t="shared" si="217"/>
        <v>1080000</v>
      </c>
    </row>
    <row r="953" spans="1:13" ht="18.5" x14ac:dyDescent="0.45">
      <c r="A953" s="119">
        <v>2202</v>
      </c>
      <c r="B953" s="120"/>
      <c r="C953" s="121"/>
      <c r="D953" s="121"/>
      <c r="E953" s="120"/>
      <c r="F953" s="157" t="s">
        <v>27</v>
      </c>
      <c r="G953" s="123">
        <f>G954+G957+G960+G963+G966+G968+G970+G973</f>
        <v>100000000</v>
      </c>
      <c r="H953" s="123">
        <f t="shared" ref="H953:M953" si="219">H954+H957+H960+H963+H966+H968+H970+H973</f>
        <v>30093450</v>
      </c>
      <c r="I953" s="123"/>
      <c r="J953" s="123">
        <f t="shared" si="219"/>
        <v>100000000</v>
      </c>
      <c r="K953" s="123">
        <f t="shared" si="219"/>
        <v>100000000</v>
      </c>
      <c r="L953" s="123">
        <f t="shared" si="219"/>
        <v>100000000</v>
      </c>
      <c r="M953" s="123">
        <f t="shared" si="219"/>
        <v>300000000</v>
      </c>
    </row>
    <row r="954" spans="1:13" ht="18.5" x14ac:dyDescent="0.45">
      <c r="A954" s="119">
        <v>220201</v>
      </c>
      <c r="B954" s="120"/>
      <c r="C954" s="121"/>
      <c r="D954" s="121"/>
      <c r="E954" s="120"/>
      <c r="F954" s="157" t="s">
        <v>28</v>
      </c>
      <c r="G954" s="123">
        <f>SUM(G955:G956)</f>
        <v>15000000</v>
      </c>
      <c r="H954" s="123">
        <f>SUM(H955:H956)</f>
        <v>6198000</v>
      </c>
      <c r="I954" s="123"/>
      <c r="J954" s="123">
        <f>SUM(J955:J956)</f>
        <v>25000000</v>
      </c>
      <c r="K954" s="123">
        <f>SUM(K955:K956)</f>
        <v>25000000</v>
      </c>
      <c r="L954" s="123">
        <f>SUM(L955:L956)</f>
        <v>25000000</v>
      </c>
      <c r="M954" s="124">
        <f t="shared" si="217"/>
        <v>75000000</v>
      </c>
    </row>
    <row r="955" spans="1:13" ht="18.5" x14ac:dyDescent="0.45">
      <c r="A955" s="125">
        <v>22020101</v>
      </c>
      <c r="B955" s="126"/>
      <c r="C955" s="127"/>
      <c r="D955" s="127"/>
      <c r="E955" s="126"/>
      <c r="F955" s="158" t="s">
        <v>29</v>
      </c>
      <c r="G955" s="129">
        <v>15000000</v>
      </c>
      <c r="H955" s="129">
        <v>6198000</v>
      </c>
      <c r="I955" s="129"/>
      <c r="J955" s="129">
        <v>5000000</v>
      </c>
      <c r="K955" s="129">
        <v>5000000</v>
      </c>
      <c r="L955" s="129">
        <v>5000000</v>
      </c>
      <c r="M955" s="124">
        <f t="shared" si="217"/>
        <v>15000000</v>
      </c>
    </row>
    <row r="956" spans="1:13" ht="18.5" x14ac:dyDescent="0.45">
      <c r="A956" s="125">
        <v>22020102</v>
      </c>
      <c r="B956" s="126"/>
      <c r="C956" s="127"/>
      <c r="D956" s="127"/>
      <c r="E956" s="126"/>
      <c r="F956" s="158" t="s">
        <v>30</v>
      </c>
      <c r="G956" s="129"/>
      <c r="H956" s="129"/>
      <c r="I956" s="129"/>
      <c r="J956" s="129">
        <v>20000000</v>
      </c>
      <c r="K956" s="129">
        <v>20000000</v>
      </c>
      <c r="L956" s="129">
        <v>20000000</v>
      </c>
      <c r="M956" s="124">
        <f t="shared" si="217"/>
        <v>60000000</v>
      </c>
    </row>
    <row r="957" spans="1:13" ht="18.5" x14ac:dyDescent="0.45">
      <c r="A957" s="119">
        <v>220202</v>
      </c>
      <c r="B957" s="120"/>
      <c r="C957" s="121"/>
      <c r="D957" s="121"/>
      <c r="E957" s="120"/>
      <c r="F957" s="157" t="s">
        <v>31</v>
      </c>
      <c r="G957" s="123">
        <f>SUM(G958:G959)</f>
        <v>13000000</v>
      </c>
      <c r="H957" s="123">
        <f>SUM(H958:H959)</f>
        <v>670800</v>
      </c>
      <c r="I957" s="123"/>
      <c r="J957" s="123">
        <f>SUM(J958:J959)</f>
        <v>12800000</v>
      </c>
      <c r="K957" s="123">
        <f>SUM(K958:K959)</f>
        <v>12800000</v>
      </c>
      <c r="L957" s="123">
        <f>SUM(L958:L959)</f>
        <v>12800000</v>
      </c>
      <c r="M957" s="124">
        <f t="shared" si="217"/>
        <v>38400000</v>
      </c>
    </row>
    <row r="958" spans="1:13" ht="18.5" x14ac:dyDescent="0.45">
      <c r="A958" s="125">
        <v>22020203</v>
      </c>
      <c r="B958" s="126"/>
      <c r="C958" s="127"/>
      <c r="D958" s="127"/>
      <c r="E958" s="126"/>
      <c r="F958" s="158" t="s">
        <v>34</v>
      </c>
      <c r="G958" s="129">
        <v>1000000</v>
      </c>
      <c r="H958" s="129">
        <v>470800</v>
      </c>
      <c r="I958" s="129"/>
      <c r="J958" s="129">
        <v>800000</v>
      </c>
      <c r="K958" s="129">
        <v>800000</v>
      </c>
      <c r="L958" s="129">
        <v>800000</v>
      </c>
      <c r="M958" s="124">
        <f t="shared" si="217"/>
        <v>2400000</v>
      </c>
    </row>
    <row r="959" spans="1:13" ht="37" x14ac:dyDescent="0.45">
      <c r="A959" s="125">
        <v>22020209</v>
      </c>
      <c r="B959" s="126"/>
      <c r="C959" s="127"/>
      <c r="D959" s="127"/>
      <c r="E959" s="126"/>
      <c r="F959" s="158" t="s">
        <v>323</v>
      </c>
      <c r="G959" s="129">
        <v>12000000</v>
      </c>
      <c r="H959" s="129">
        <v>200000</v>
      </c>
      <c r="I959" s="129"/>
      <c r="J959" s="129">
        <v>12000000</v>
      </c>
      <c r="K959" s="129">
        <v>12000000</v>
      </c>
      <c r="L959" s="129">
        <v>12000000</v>
      </c>
      <c r="M959" s="124">
        <f t="shared" si="217"/>
        <v>36000000</v>
      </c>
    </row>
    <row r="960" spans="1:13" ht="18.5" x14ac:dyDescent="0.45">
      <c r="A960" s="119">
        <v>220203</v>
      </c>
      <c r="B960" s="120"/>
      <c r="C960" s="121"/>
      <c r="D960" s="121"/>
      <c r="E960" s="120"/>
      <c r="F960" s="157" t="s">
        <v>37</v>
      </c>
      <c r="G960" s="123">
        <f>SUM(G961:G962)</f>
        <v>3500000</v>
      </c>
      <c r="H960" s="123">
        <f>SUM(H961:H962)</f>
        <v>1015850</v>
      </c>
      <c r="I960" s="123"/>
      <c r="J960" s="123">
        <f>SUM(J961:J962)</f>
        <v>1500000</v>
      </c>
      <c r="K960" s="123">
        <f>SUM(K961:K962)</f>
        <v>1500000</v>
      </c>
      <c r="L960" s="123">
        <f>SUM(L961:L962)</f>
        <v>1500000</v>
      </c>
      <c r="M960" s="124">
        <f t="shared" si="217"/>
        <v>4500000</v>
      </c>
    </row>
    <row r="961" spans="1:13" ht="37" x14ac:dyDescent="0.45">
      <c r="A961" s="125">
        <v>22020301</v>
      </c>
      <c r="B961" s="126"/>
      <c r="C961" s="127"/>
      <c r="D961" s="127"/>
      <c r="E961" s="126"/>
      <c r="F961" s="158" t="s">
        <v>38</v>
      </c>
      <c r="G961" s="129">
        <v>2500000</v>
      </c>
      <c r="H961" s="129">
        <v>746850</v>
      </c>
      <c r="I961" s="129"/>
      <c r="J961" s="129">
        <v>1000000</v>
      </c>
      <c r="K961" s="129">
        <v>1000000</v>
      </c>
      <c r="L961" s="129">
        <v>1000000</v>
      </c>
      <c r="M961" s="124">
        <f t="shared" si="217"/>
        <v>3000000</v>
      </c>
    </row>
    <row r="962" spans="1:13" ht="37" x14ac:dyDescent="0.45">
      <c r="A962" s="125">
        <v>22020305</v>
      </c>
      <c r="B962" s="126"/>
      <c r="C962" s="127"/>
      <c r="D962" s="127"/>
      <c r="E962" s="126"/>
      <c r="F962" s="158" t="s">
        <v>41</v>
      </c>
      <c r="G962" s="129">
        <v>1000000</v>
      </c>
      <c r="H962" s="129">
        <v>269000</v>
      </c>
      <c r="I962" s="129"/>
      <c r="J962" s="129">
        <v>500000</v>
      </c>
      <c r="K962" s="129">
        <v>500000</v>
      </c>
      <c r="L962" s="129">
        <v>500000</v>
      </c>
      <c r="M962" s="124">
        <f t="shared" si="217"/>
        <v>1500000</v>
      </c>
    </row>
    <row r="963" spans="1:13" ht="18.5" x14ac:dyDescent="0.45">
      <c r="A963" s="119">
        <v>220204</v>
      </c>
      <c r="B963" s="120"/>
      <c r="C963" s="121"/>
      <c r="D963" s="121"/>
      <c r="E963" s="120"/>
      <c r="F963" s="157" t="s">
        <v>42</v>
      </c>
      <c r="G963" s="123">
        <f>SUM(G964:G965)</f>
        <v>1000000</v>
      </c>
      <c r="H963" s="123">
        <f>SUM(H964:H965)</f>
        <v>369800</v>
      </c>
      <c r="I963" s="123"/>
      <c r="J963" s="123">
        <f>SUM(J964:J965)</f>
        <v>1000000</v>
      </c>
      <c r="K963" s="123">
        <f>SUM(K964:K965)</f>
        <v>1000000</v>
      </c>
      <c r="L963" s="123">
        <f>SUM(L964:L965)</f>
        <v>1000000</v>
      </c>
      <c r="M963" s="124">
        <f t="shared" si="217"/>
        <v>3000000</v>
      </c>
    </row>
    <row r="964" spans="1:13" ht="18.5" x14ac:dyDescent="0.45">
      <c r="A964" s="125">
        <v>22020405</v>
      </c>
      <c r="B964" s="126"/>
      <c r="C964" s="127"/>
      <c r="D964" s="127"/>
      <c r="E964" s="126"/>
      <c r="F964" s="158" t="s">
        <v>47</v>
      </c>
      <c r="G964" s="129">
        <v>500000</v>
      </c>
      <c r="H964" s="129">
        <v>150800</v>
      </c>
      <c r="I964" s="129"/>
      <c r="J964" s="129">
        <v>500000</v>
      </c>
      <c r="K964" s="129">
        <v>500000</v>
      </c>
      <c r="L964" s="129">
        <v>500000</v>
      </c>
      <c r="M964" s="124">
        <f t="shared" si="217"/>
        <v>1500000</v>
      </c>
    </row>
    <row r="965" spans="1:13" ht="18.5" x14ac:dyDescent="0.45">
      <c r="A965" s="125">
        <v>22020406</v>
      </c>
      <c r="B965" s="126"/>
      <c r="C965" s="127"/>
      <c r="D965" s="127"/>
      <c r="E965" s="126"/>
      <c r="F965" s="158" t="s">
        <v>48</v>
      </c>
      <c r="G965" s="129">
        <v>500000</v>
      </c>
      <c r="H965" s="129">
        <v>219000</v>
      </c>
      <c r="I965" s="129"/>
      <c r="J965" s="129">
        <v>500000</v>
      </c>
      <c r="K965" s="129">
        <v>500000</v>
      </c>
      <c r="L965" s="129">
        <v>500000</v>
      </c>
      <c r="M965" s="124">
        <f t="shared" si="217"/>
        <v>1500000</v>
      </c>
    </row>
    <row r="966" spans="1:13" ht="18.5" x14ac:dyDescent="0.45">
      <c r="A966" s="119">
        <v>220205</v>
      </c>
      <c r="B966" s="120"/>
      <c r="C966" s="121"/>
      <c r="D966" s="121"/>
      <c r="E966" s="120"/>
      <c r="F966" s="157" t="s">
        <v>49</v>
      </c>
      <c r="G966" s="123">
        <f>G967</f>
        <v>8000000</v>
      </c>
      <c r="H966" s="123">
        <f t="shared" ref="H966:M966" si="220">H967</f>
        <v>2478000</v>
      </c>
      <c r="I966" s="123"/>
      <c r="J966" s="123">
        <f t="shared" si="220"/>
        <v>8000000</v>
      </c>
      <c r="K966" s="123">
        <f t="shared" si="220"/>
        <v>8000000</v>
      </c>
      <c r="L966" s="123">
        <f t="shared" si="220"/>
        <v>8000000</v>
      </c>
      <c r="M966" s="123">
        <f t="shared" si="220"/>
        <v>24000000</v>
      </c>
    </row>
    <row r="967" spans="1:13" ht="18.5" x14ac:dyDescent="0.45">
      <c r="A967" s="125">
        <v>22020501</v>
      </c>
      <c r="B967" s="126"/>
      <c r="C967" s="127"/>
      <c r="D967" s="127"/>
      <c r="E967" s="126"/>
      <c r="F967" s="158" t="s">
        <v>50</v>
      </c>
      <c r="G967" s="129">
        <v>8000000</v>
      </c>
      <c r="H967" s="129">
        <v>2478000</v>
      </c>
      <c r="I967" s="129"/>
      <c r="J967" s="129">
        <v>8000000</v>
      </c>
      <c r="K967" s="129">
        <v>8000000</v>
      </c>
      <c r="L967" s="129">
        <v>8000000</v>
      </c>
      <c r="M967" s="124">
        <f t="shared" ref="M967:M979" si="221">J967+K967+L967</f>
        <v>24000000</v>
      </c>
    </row>
    <row r="968" spans="1:13" ht="18.5" x14ac:dyDescent="0.45">
      <c r="A968" s="119">
        <v>220206</v>
      </c>
      <c r="B968" s="120"/>
      <c r="C968" s="121"/>
      <c r="D968" s="121"/>
      <c r="E968" s="120"/>
      <c r="F968" s="157" t="s">
        <v>51</v>
      </c>
      <c r="G968" s="123">
        <f>SUM(G969:G969)</f>
        <v>100000</v>
      </c>
      <c r="H968" s="123">
        <f>SUM(H969:H969)</f>
        <v>88000</v>
      </c>
      <c r="I968" s="123"/>
      <c r="J968" s="123">
        <f>SUM(J969:J969)</f>
        <v>150000</v>
      </c>
      <c r="K968" s="123">
        <f>SUM(K969:K969)</f>
        <v>150000</v>
      </c>
      <c r="L968" s="123">
        <f>SUM(L969:L969)</f>
        <v>150000</v>
      </c>
      <c r="M968" s="124">
        <f t="shared" si="221"/>
        <v>450000</v>
      </c>
    </row>
    <row r="969" spans="1:13" ht="18.5" x14ac:dyDescent="0.45">
      <c r="A969" s="125">
        <v>22020605</v>
      </c>
      <c r="B969" s="126"/>
      <c r="C969" s="127"/>
      <c r="D969" s="127"/>
      <c r="E969" s="126"/>
      <c r="F969" s="158" t="s">
        <v>53</v>
      </c>
      <c r="G969" s="129">
        <v>100000</v>
      </c>
      <c r="H969" s="129">
        <v>88000</v>
      </c>
      <c r="I969" s="129"/>
      <c r="J969" s="129">
        <v>150000</v>
      </c>
      <c r="K969" s="129">
        <v>150000</v>
      </c>
      <c r="L969" s="129">
        <v>150000</v>
      </c>
      <c r="M969" s="124">
        <f t="shared" si="221"/>
        <v>450000</v>
      </c>
    </row>
    <row r="970" spans="1:13" ht="18.5" x14ac:dyDescent="0.45">
      <c r="A970" s="119">
        <v>220208</v>
      </c>
      <c r="B970" s="120"/>
      <c r="C970" s="121"/>
      <c r="D970" s="121"/>
      <c r="E970" s="120"/>
      <c r="F970" s="157" t="s">
        <v>54</v>
      </c>
      <c r="G970" s="123">
        <f>SUM(G971:G972)</f>
        <v>600000</v>
      </c>
      <c r="H970" s="123">
        <f>SUM(H971:H972)</f>
        <v>130000</v>
      </c>
      <c r="I970" s="123"/>
      <c r="J970" s="123">
        <f>SUM(J971:J972)</f>
        <v>800000</v>
      </c>
      <c r="K970" s="123">
        <f>SUM(K971:K972)</f>
        <v>800000</v>
      </c>
      <c r="L970" s="123">
        <f>SUM(L971:L972)</f>
        <v>800000</v>
      </c>
      <c r="M970" s="124">
        <f t="shared" si="221"/>
        <v>2400000</v>
      </c>
    </row>
    <row r="971" spans="1:13" ht="18.5" x14ac:dyDescent="0.45">
      <c r="A971" s="125">
        <v>22020801</v>
      </c>
      <c r="B971" s="126"/>
      <c r="C971" s="127"/>
      <c r="D971" s="127"/>
      <c r="E971" s="126"/>
      <c r="F971" s="158" t="s">
        <v>55</v>
      </c>
      <c r="G971" s="129">
        <v>300000</v>
      </c>
      <c r="H971" s="129">
        <v>80000</v>
      </c>
      <c r="I971" s="129"/>
      <c r="J971" s="129">
        <v>500000</v>
      </c>
      <c r="K971" s="129">
        <v>500000</v>
      </c>
      <c r="L971" s="129">
        <v>500000</v>
      </c>
      <c r="M971" s="124">
        <f t="shared" si="221"/>
        <v>1500000</v>
      </c>
    </row>
    <row r="972" spans="1:13" ht="18.5" x14ac:dyDescent="0.45">
      <c r="A972" s="125">
        <v>22020803</v>
      </c>
      <c r="B972" s="126"/>
      <c r="C972" s="127"/>
      <c r="D972" s="127"/>
      <c r="E972" s="126"/>
      <c r="F972" s="158" t="s">
        <v>56</v>
      </c>
      <c r="G972" s="129">
        <v>300000</v>
      </c>
      <c r="H972" s="129">
        <v>50000</v>
      </c>
      <c r="I972" s="129"/>
      <c r="J972" s="129">
        <v>300000</v>
      </c>
      <c r="K972" s="129">
        <v>300000</v>
      </c>
      <c r="L972" s="129">
        <v>300000</v>
      </c>
      <c r="M972" s="124">
        <f t="shared" si="221"/>
        <v>900000</v>
      </c>
    </row>
    <row r="973" spans="1:13" ht="18.5" x14ac:dyDescent="0.45">
      <c r="A973" s="119">
        <v>220210</v>
      </c>
      <c r="B973" s="120"/>
      <c r="C973" s="121"/>
      <c r="D973" s="121"/>
      <c r="E973" s="120"/>
      <c r="F973" s="157" t="s">
        <v>57</v>
      </c>
      <c r="G973" s="123">
        <f>SUM(G974:G979)</f>
        <v>58800000</v>
      </c>
      <c r="H973" s="123">
        <f>SUM(H974:H979)</f>
        <v>19143000</v>
      </c>
      <c r="I973" s="123"/>
      <c r="J973" s="123">
        <f>SUM(J974:J979)</f>
        <v>50750000</v>
      </c>
      <c r="K973" s="123">
        <f>SUM(K974:K979)</f>
        <v>50750000</v>
      </c>
      <c r="L973" s="123">
        <f>SUM(L974:L979)</f>
        <v>50750000</v>
      </c>
      <c r="M973" s="124">
        <f t="shared" si="221"/>
        <v>152250000</v>
      </c>
    </row>
    <row r="974" spans="1:13" ht="18.5" x14ac:dyDescent="0.45">
      <c r="A974" s="125">
        <v>22021003</v>
      </c>
      <c r="B974" s="126"/>
      <c r="C974" s="127"/>
      <c r="D974" s="127"/>
      <c r="E974" s="126"/>
      <c r="F974" s="158" t="s">
        <v>60</v>
      </c>
      <c r="G974" s="129">
        <v>13000000</v>
      </c>
      <c r="H974" s="129"/>
      <c r="I974" s="129"/>
      <c r="J974" s="129">
        <v>10000000</v>
      </c>
      <c r="K974" s="129">
        <v>10000000</v>
      </c>
      <c r="L974" s="129">
        <v>10000000</v>
      </c>
      <c r="M974" s="124">
        <f t="shared" si="221"/>
        <v>30000000</v>
      </c>
    </row>
    <row r="975" spans="1:13" ht="18.5" x14ac:dyDescent="0.45">
      <c r="A975" s="125">
        <v>22021007</v>
      </c>
      <c r="B975" s="126"/>
      <c r="C975" s="127"/>
      <c r="D975" s="127"/>
      <c r="E975" s="126"/>
      <c r="F975" s="158" t="s">
        <v>63</v>
      </c>
      <c r="G975" s="129">
        <v>1000000</v>
      </c>
      <c r="H975" s="129">
        <v>325000</v>
      </c>
      <c r="I975" s="129"/>
      <c r="J975" s="129">
        <v>250000</v>
      </c>
      <c r="K975" s="129">
        <v>250000</v>
      </c>
      <c r="L975" s="129">
        <v>250000</v>
      </c>
      <c r="M975" s="124">
        <f t="shared" si="221"/>
        <v>750000</v>
      </c>
    </row>
    <row r="976" spans="1:13" ht="37" x14ac:dyDescent="0.45">
      <c r="A976" s="125">
        <v>22021008</v>
      </c>
      <c r="B976" s="126"/>
      <c r="C976" s="127"/>
      <c r="D976" s="127"/>
      <c r="E976" s="126"/>
      <c r="F976" s="158" t="s">
        <v>64</v>
      </c>
      <c r="G976" s="129">
        <v>10000000</v>
      </c>
      <c r="H976" s="129"/>
      <c r="I976" s="129"/>
      <c r="J976" s="129">
        <v>8500000</v>
      </c>
      <c r="K976" s="129">
        <v>8500000</v>
      </c>
      <c r="L976" s="129">
        <v>8500000</v>
      </c>
      <c r="M976" s="124">
        <f t="shared" si="221"/>
        <v>25500000</v>
      </c>
    </row>
    <row r="977" spans="1:13" ht="37" x14ac:dyDescent="0.45">
      <c r="A977" s="125">
        <v>22021033</v>
      </c>
      <c r="B977" s="126"/>
      <c r="C977" s="127"/>
      <c r="D977" s="127"/>
      <c r="E977" s="126"/>
      <c r="F977" s="158" t="s">
        <v>387</v>
      </c>
      <c r="G977" s="129">
        <v>10000000</v>
      </c>
      <c r="H977" s="129"/>
      <c r="I977" s="129"/>
      <c r="J977" s="129">
        <v>8000000</v>
      </c>
      <c r="K977" s="129">
        <v>8000000</v>
      </c>
      <c r="L977" s="129">
        <v>8000000</v>
      </c>
      <c r="M977" s="124">
        <f t="shared" si="221"/>
        <v>24000000</v>
      </c>
    </row>
    <row r="978" spans="1:13" ht="18.5" x14ac:dyDescent="0.45">
      <c r="A978" s="125">
        <v>22021034</v>
      </c>
      <c r="B978" s="126"/>
      <c r="C978" s="127"/>
      <c r="D978" s="127"/>
      <c r="E978" s="126"/>
      <c r="F978" s="158" t="s">
        <v>388</v>
      </c>
      <c r="G978" s="129">
        <v>4800000</v>
      </c>
      <c r="H978" s="129"/>
      <c r="I978" s="129"/>
      <c r="J978" s="129">
        <v>4000000</v>
      </c>
      <c r="K978" s="129">
        <v>4000000</v>
      </c>
      <c r="L978" s="129">
        <v>4000000</v>
      </c>
      <c r="M978" s="124">
        <f t="shared" si="221"/>
        <v>12000000</v>
      </c>
    </row>
    <row r="979" spans="1:13" ht="18.5" x14ac:dyDescent="0.45">
      <c r="A979" s="125">
        <v>22021055</v>
      </c>
      <c r="B979" s="126"/>
      <c r="C979" s="127"/>
      <c r="D979" s="127"/>
      <c r="E979" s="126"/>
      <c r="F979" s="217" t="s">
        <v>389</v>
      </c>
      <c r="G979" s="129">
        <v>20000000</v>
      </c>
      <c r="H979" s="129">
        <v>18818000</v>
      </c>
      <c r="I979" s="129"/>
      <c r="J979" s="129">
        <v>20000000</v>
      </c>
      <c r="K979" s="129">
        <v>20000000</v>
      </c>
      <c r="L979" s="129">
        <v>20000000</v>
      </c>
      <c r="M979" s="124">
        <f t="shared" si="221"/>
        <v>60000000</v>
      </c>
    </row>
    <row r="980" spans="1:13" ht="18.5" x14ac:dyDescent="0.45">
      <c r="A980" s="125"/>
      <c r="B980" s="125"/>
      <c r="C980" s="125"/>
      <c r="D980" s="125"/>
      <c r="E980" s="125"/>
      <c r="F980" s="119" t="s">
        <v>85</v>
      </c>
      <c r="G980" s="181"/>
      <c r="H980" s="181"/>
      <c r="I980" s="181"/>
      <c r="J980" s="239"/>
      <c r="K980" s="181"/>
      <c r="L980" s="181"/>
      <c r="M980" s="181"/>
    </row>
    <row r="981" spans="1:13" ht="18.5" x14ac:dyDescent="0.45">
      <c r="A981" s="125"/>
      <c r="B981" s="125"/>
      <c r="C981" s="125"/>
      <c r="D981" s="125"/>
      <c r="E981" s="125"/>
      <c r="F981" s="154" t="s">
        <v>86</v>
      </c>
      <c r="G981" s="124">
        <f t="shared" ref="G981:M981" si="222">G947</f>
        <v>14705067</v>
      </c>
      <c r="H981" s="124">
        <f t="shared" si="222"/>
        <v>19435653.859999999</v>
      </c>
      <c r="I981" s="124"/>
      <c r="J981" s="124">
        <f t="shared" si="222"/>
        <v>21229751.250000011</v>
      </c>
      <c r="K981" s="124">
        <f t="shared" si="222"/>
        <v>21229751.250000011</v>
      </c>
      <c r="L981" s="124">
        <f t="shared" si="222"/>
        <v>21229751.250000011</v>
      </c>
      <c r="M981" s="124">
        <f t="shared" si="222"/>
        <v>63689253.75000003</v>
      </c>
    </row>
    <row r="982" spans="1:13" ht="18.5" x14ac:dyDescent="0.45">
      <c r="A982" s="125"/>
      <c r="B982" s="125"/>
      <c r="C982" s="125"/>
      <c r="D982" s="125"/>
      <c r="E982" s="125"/>
      <c r="F982" s="154" t="s">
        <v>87</v>
      </c>
      <c r="G982" s="124">
        <f t="shared" ref="G982:M982" si="223">G953</f>
        <v>100000000</v>
      </c>
      <c r="H982" s="124">
        <f t="shared" si="223"/>
        <v>30093450</v>
      </c>
      <c r="I982" s="124"/>
      <c r="J982" s="124">
        <f t="shared" si="223"/>
        <v>100000000</v>
      </c>
      <c r="K982" s="124">
        <f t="shared" si="223"/>
        <v>100000000</v>
      </c>
      <c r="L982" s="124">
        <f t="shared" si="223"/>
        <v>100000000</v>
      </c>
      <c r="M982" s="124">
        <f t="shared" si="223"/>
        <v>300000000</v>
      </c>
    </row>
    <row r="983" spans="1:13" ht="18.5" x14ac:dyDescent="0.45">
      <c r="A983" s="125"/>
      <c r="B983" s="125"/>
      <c r="C983" s="125"/>
      <c r="D983" s="125"/>
      <c r="E983" s="125"/>
      <c r="F983" s="154" t="s">
        <v>88</v>
      </c>
      <c r="G983" s="124">
        <f t="shared" ref="G983:L983" si="224">SUM(G981:G982)</f>
        <v>114705067</v>
      </c>
      <c r="H983" s="124">
        <f t="shared" si="224"/>
        <v>49529103.859999999</v>
      </c>
      <c r="I983" s="124"/>
      <c r="J983" s="240">
        <f t="shared" si="224"/>
        <v>121229751.25000001</v>
      </c>
      <c r="K983" s="124">
        <f t="shared" si="224"/>
        <v>121229751.25000001</v>
      </c>
      <c r="L983" s="124">
        <f t="shared" si="224"/>
        <v>121229751.25000001</v>
      </c>
      <c r="M983" s="124">
        <f t="shared" ref="M983" si="225">SUM(J983:L983)</f>
        <v>363689253.75000006</v>
      </c>
    </row>
    <row r="986" spans="1:13" ht="18.5" x14ac:dyDescent="0.45">
      <c r="A986" s="948" t="s">
        <v>0</v>
      </c>
      <c r="B986" s="948"/>
      <c r="C986" s="948"/>
      <c r="D986" s="948"/>
      <c r="E986" s="948"/>
      <c r="F986" s="948"/>
      <c r="G986" s="948"/>
      <c r="H986" s="948"/>
      <c r="I986" s="948"/>
      <c r="J986" s="948"/>
      <c r="K986" s="948"/>
      <c r="L986" s="948"/>
      <c r="M986" s="948"/>
    </row>
    <row r="987" spans="1:13" ht="18.5" x14ac:dyDescent="0.45">
      <c r="A987" s="930" t="s">
        <v>629</v>
      </c>
      <c r="B987" s="930"/>
      <c r="C987" s="930"/>
      <c r="D987" s="930"/>
      <c r="E987" s="930"/>
      <c r="F987" s="930"/>
      <c r="G987" s="930"/>
      <c r="H987" s="930"/>
      <c r="I987" s="930"/>
      <c r="J987" s="930"/>
      <c r="K987" s="930"/>
      <c r="L987" s="930"/>
      <c r="M987" s="930"/>
    </row>
    <row r="988" spans="1:13" ht="74" x14ac:dyDescent="0.45">
      <c r="A988" s="116" t="s">
        <v>1</v>
      </c>
      <c r="B988" s="116" t="s">
        <v>2</v>
      </c>
      <c r="C988" s="116" t="s">
        <v>3</v>
      </c>
      <c r="D988" s="116" t="s">
        <v>4</v>
      </c>
      <c r="E988" s="116" t="s">
        <v>5</v>
      </c>
      <c r="F988" s="153" t="s">
        <v>6</v>
      </c>
      <c r="G988" s="116" t="s">
        <v>7</v>
      </c>
      <c r="H988" s="116" t="s">
        <v>8</v>
      </c>
      <c r="I988" s="116"/>
      <c r="J988" s="116" t="s">
        <v>9</v>
      </c>
      <c r="K988" s="116" t="s">
        <v>10</v>
      </c>
      <c r="L988" s="116" t="s">
        <v>11</v>
      </c>
      <c r="M988" s="116" t="s">
        <v>12</v>
      </c>
    </row>
    <row r="989" spans="1:13" ht="18.5" x14ac:dyDescent="0.45">
      <c r="A989" s="119">
        <v>2</v>
      </c>
      <c r="B989" s="120"/>
      <c r="C989" s="121"/>
      <c r="D989" s="121"/>
      <c r="E989" s="120"/>
      <c r="F989" s="157" t="s">
        <v>18</v>
      </c>
      <c r="G989" s="123">
        <f>G990</f>
        <v>40000000</v>
      </c>
      <c r="H989" s="123">
        <f t="shared" ref="H989:M990" si="226">H990</f>
        <v>0</v>
      </c>
      <c r="I989" s="123">
        <f t="shared" si="226"/>
        <v>0</v>
      </c>
      <c r="J989" s="123">
        <f t="shared" si="226"/>
        <v>40000000</v>
      </c>
      <c r="K989" s="123">
        <f t="shared" si="226"/>
        <v>40000000</v>
      </c>
      <c r="L989" s="123">
        <f t="shared" si="226"/>
        <v>40000000</v>
      </c>
      <c r="M989" s="124">
        <f>J989+K989+L989</f>
        <v>120000000</v>
      </c>
    </row>
    <row r="990" spans="1:13" ht="18.5" x14ac:dyDescent="0.45">
      <c r="A990" s="119">
        <v>22</v>
      </c>
      <c r="B990" s="120"/>
      <c r="C990" s="121"/>
      <c r="D990" s="121"/>
      <c r="E990" s="120"/>
      <c r="F990" s="157" t="s">
        <v>26</v>
      </c>
      <c r="G990" s="123">
        <f>G991</f>
        <v>40000000</v>
      </c>
      <c r="H990" s="123">
        <f t="shared" si="226"/>
        <v>0</v>
      </c>
      <c r="I990" s="123">
        <f t="shared" si="226"/>
        <v>0</v>
      </c>
      <c r="J990" s="123">
        <f t="shared" si="226"/>
        <v>40000000</v>
      </c>
      <c r="K990" s="123">
        <f t="shared" si="226"/>
        <v>40000000</v>
      </c>
      <c r="L990" s="123">
        <f t="shared" si="226"/>
        <v>40000000</v>
      </c>
      <c r="M990" s="123">
        <f t="shared" si="226"/>
        <v>120000000</v>
      </c>
    </row>
    <row r="991" spans="1:13" ht="18.5" x14ac:dyDescent="0.45">
      <c r="A991" s="119">
        <v>2202</v>
      </c>
      <c r="B991" s="120"/>
      <c r="C991" s="121"/>
      <c r="D991" s="121"/>
      <c r="E991" s="120"/>
      <c r="F991" s="157" t="s">
        <v>27</v>
      </c>
      <c r="G991" s="123">
        <f>G992+G995+G1000+G1004+G1010+G1012+G1014+G1017</f>
        <v>40000000</v>
      </c>
      <c r="H991" s="123">
        <f t="shared" ref="H991:L991" si="227">H992+H995+H1000+H1004+H1010+H1012+H1014+H1017</f>
        <v>0</v>
      </c>
      <c r="I991" s="123">
        <f t="shared" si="227"/>
        <v>0</v>
      </c>
      <c r="J991" s="123">
        <f t="shared" si="227"/>
        <v>40000000</v>
      </c>
      <c r="K991" s="123">
        <f t="shared" si="227"/>
        <v>40000000</v>
      </c>
      <c r="L991" s="123">
        <f t="shared" si="227"/>
        <v>40000000</v>
      </c>
      <c r="M991" s="124">
        <f t="shared" ref="M991:M1009" si="228">J991+K991+L991</f>
        <v>120000000</v>
      </c>
    </row>
    <row r="992" spans="1:13" ht="18.5" x14ac:dyDescent="0.45">
      <c r="A992" s="119">
        <v>220201</v>
      </c>
      <c r="B992" s="120"/>
      <c r="C992" s="121"/>
      <c r="D992" s="121"/>
      <c r="E992" s="120"/>
      <c r="F992" s="157" t="s">
        <v>28</v>
      </c>
      <c r="G992" s="123">
        <f>SUM(G993:G994)</f>
        <v>15000000</v>
      </c>
      <c r="H992" s="123">
        <f>SUM(H993:H994)</f>
        <v>0</v>
      </c>
      <c r="I992" s="123"/>
      <c r="J992" s="123">
        <v>15000000</v>
      </c>
      <c r="K992" s="123">
        <v>15000000</v>
      </c>
      <c r="L992" s="123">
        <v>15000000</v>
      </c>
      <c r="M992" s="124">
        <f t="shared" si="228"/>
        <v>45000000</v>
      </c>
    </row>
    <row r="993" spans="1:13" ht="18.5" x14ac:dyDescent="0.45">
      <c r="A993" s="119">
        <v>22020101</v>
      </c>
      <c r="B993" s="120"/>
      <c r="C993" s="121"/>
      <c r="D993" s="121"/>
      <c r="E993" s="120"/>
      <c r="F993" s="158" t="s">
        <v>29</v>
      </c>
      <c r="G993" s="129">
        <v>13000000</v>
      </c>
      <c r="H993" s="123"/>
      <c r="I993" s="123"/>
      <c r="J993" s="129">
        <v>13000000</v>
      </c>
      <c r="K993" s="129">
        <v>13000000</v>
      </c>
      <c r="L993" s="129">
        <v>13000000</v>
      </c>
      <c r="M993" s="124">
        <f t="shared" si="228"/>
        <v>39000000</v>
      </c>
    </row>
    <row r="994" spans="1:13" ht="18.5" x14ac:dyDescent="0.45">
      <c r="A994" s="119">
        <v>22020102</v>
      </c>
      <c r="B994" s="120"/>
      <c r="C994" s="121"/>
      <c r="D994" s="121"/>
      <c r="E994" s="120"/>
      <c r="F994" s="158" t="s">
        <v>30</v>
      </c>
      <c r="G994" s="129">
        <v>2000000</v>
      </c>
      <c r="H994" s="123"/>
      <c r="I994" s="123"/>
      <c r="J994" s="129">
        <v>2000000</v>
      </c>
      <c r="K994" s="129">
        <v>2000000</v>
      </c>
      <c r="L994" s="129">
        <v>2000000</v>
      </c>
      <c r="M994" s="124">
        <f t="shared" si="228"/>
        <v>6000000</v>
      </c>
    </row>
    <row r="995" spans="1:13" ht="18.5" x14ac:dyDescent="0.45">
      <c r="A995" s="119">
        <v>220202</v>
      </c>
      <c r="B995" s="120"/>
      <c r="C995" s="121"/>
      <c r="D995" s="121"/>
      <c r="E995" s="120"/>
      <c r="F995" s="157" t="s">
        <v>31</v>
      </c>
      <c r="G995" s="123">
        <f>SUM(G996:G999)</f>
        <v>250000</v>
      </c>
      <c r="H995" s="123">
        <f>SUM(H996:H999)</f>
        <v>0</v>
      </c>
      <c r="I995" s="123"/>
      <c r="J995" s="123">
        <f>SUM(J996:J999)</f>
        <v>600000</v>
      </c>
      <c r="K995" s="123">
        <f>SUM(K996:K999)</f>
        <v>600000</v>
      </c>
      <c r="L995" s="123">
        <f>SUM(L996:L999)</f>
        <v>600000</v>
      </c>
      <c r="M995" s="124">
        <f t="shared" si="228"/>
        <v>1800000</v>
      </c>
    </row>
    <row r="996" spans="1:13" ht="18.5" x14ac:dyDescent="0.45">
      <c r="A996" s="119">
        <v>22020201</v>
      </c>
      <c r="B996" s="120"/>
      <c r="C996" s="121"/>
      <c r="D996" s="121"/>
      <c r="E996" s="120"/>
      <c r="F996" s="158" t="s">
        <v>32</v>
      </c>
      <c r="G996" s="129">
        <v>100000</v>
      </c>
      <c r="H996" s="123"/>
      <c r="I996" s="123"/>
      <c r="J996" s="129"/>
      <c r="K996" s="129"/>
      <c r="L996" s="129"/>
      <c r="M996" s="124">
        <f>J996+K996+L996</f>
        <v>0</v>
      </c>
    </row>
    <row r="997" spans="1:13" ht="18.5" x14ac:dyDescent="0.45">
      <c r="A997" s="119">
        <v>22020203</v>
      </c>
      <c r="B997" s="120"/>
      <c r="C997" s="121"/>
      <c r="D997" s="121"/>
      <c r="E997" s="120"/>
      <c r="F997" s="158" t="s">
        <v>34</v>
      </c>
      <c r="G997" s="129"/>
      <c r="H997" s="123"/>
      <c r="I997" s="123"/>
      <c r="J997" s="129">
        <v>400000</v>
      </c>
      <c r="K997" s="129">
        <v>400000</v>
      </c>
      <c r="L997" s="129">
        <v>400000</v>
      </c>
      <c r="M997" s="124">
        <f t="shared" si="228"/>
        <v>1200000</v>
      </c>
    </row>
    <row r="998" spans="1:13" ht="18.5" x14ac:dyDescent="0.45">
      <c r="A998" s="119">
        <v>22020206</v>
      </c>
      <c r="B998" s="120"/>
      <c r="C998" s="121"/>
      <c r="D998" s="121"/>
      <c r="E998" s="120"/>
      <c r="F998" s="158" t="s">
        <v>36</v>
      </c>
      <c r="G998" s="129">
        <v>100000</v>
      </c>
      <c r="H998" s="123"/>
      <c r="I998" s="123"/>
      <c r="J998" s="129">
        <v>200000</v>
      </c>
      <c r="K998" s="129">
        <v>200000</v>
      </c>
      <c r="L998" s="129">
        <v>200000</v>
      </c>
      <c r="M998" s="124">
        <f t="shared" si="228"/>
        <v>600000</v>
      </c>
    </row>
    <row r="999" spans="1:13" ht="18.5" x14ac:dyDescent="0.45">
      <c r="A999" s="119">
        <v>22020208</v>
      </c>
      <c r="B999" s="120"/>
      <c r="C999" s="121"/>
      <c r="D999" s="121"/>
      <c r="E999" s="120"/>
      <c r="F999" s="158" t="s">
        <v>322</v>
      </c>
      <c r="G999" s="129">
        <v>50000</v>
      </c>
      <c r="H999" s="123"/>
      <c r="I999" s="123"/>
      <c r="J999" s="129"/>
      <c r="K999" s="129"/>
      <c r="L999" s="129"/>
      <c r="M999" s="124">
        <f t="shared" si="228"/>
        <v>0</v>
      </c>
    </row>
    <row r="1000" spans="1:13" ht="18.5" x14ac:dyDescent="0.45">
      <c r="A1000" s="119">
        <v>220203</v>
      </c>
      <c r="B1000" s="120"/>
      <c r="C1000" s="121"/>
      <c r="D1000" s="121"/>
      <c r="E1000" s="120"/>
      <c r="F1000" s="157" t="s">
        <v>37</v>
      </c>
      <c r="G1000" s="123">
        <f t="shared" ref="G1000:M1000" si="229">SUM(G1001:G1003)</f>
        <v>5000000</v>
      </c>
      <c r="H1000" s="123">
        <f t="shared" si="229"/>
        <v>0</v>
      </c>
      <c r="I1000" s="123">
        <f t="shared" si="229"/>
        <v>0</v>
      </c>
      <c r="J1000" s="123">
        <f t="shared" si="229"/>
        <v>2400000</v>
      </c>
      <c r="K1000" s="123">
        <f t="shared" si="229"/>
        <v>2400000</v>
      </c>
      <c r="L1000" s="123">
        <f t="shared" si="229"/>
        <v>2400000</v>
      </c>
      <c r="M1000" s="123">
        <f t="shared" si="229"/>
        <v>7200000</v>
      </c>
    </row>
    <row r="1001" spans="1:13" ht="37" x14ac:dyDescent="0.45">
      <c r="A1001" s="119">
        <v>22020301</v>
      </c>
      <c r="B1001" s="120"/>
      <c r="C1001" s="121"/>
      <c r="D1001" s="121"/>
      <c r="E1001" s="120"/>
      <c r="F1001" s="158" t="s">
        <v>38</v>
      </c>
      <c r="G1001" s="129">
        <v>1000000</v>
      </c>
      <c r="H1001" s="123"/>
      <c r="I1001" s="123"/>
      <c r="J1001" s="129">
        <v>2400000</v>
      </c>
      <c r="K1001" s="129">
        <v>2400000</v>
      </c>
      <c r="L1001" s="129">
        <v>2400000</v>
      </c>
      <c r="M1001" s="124">
        <f>J1001+K1001+L1001</f>
        <v>7200000</v>
      </c>
    </row>
    <row r="1002" spans="1:13" ht="37" x14ac:dyDescent="0.45">
      <c r="A1002" s="119">
        <v>22020305</v>
      </c>
      <c r="B1002" s="120"/>
      <c r="C1002" s="121"/>
      <c r="D1002" s="121"/>
      <c r="E1002" s="120"/>
      <c r="F1002" s="158" t="s">
        <v>41</v>
      </c>
      <c r="G1002" s="129">
        <v>2000000</v>
      </c>
      <c r="H1002" s="123"/>
      <c r="I1002" s="123"/>
      <c r="J1002" s="129"/>
      <c r="K1002" s="129"/>
      <c r="L1002" s="129"/>
      <c r="M1002" s="124">
        <f t="shared" si="228"/>
        <v>0</v>
      </c>
    </row>
    <row r="1003" spans="1:13" ht="18.5" x14ac:dyDescent="0.45">
      <c r="A1003" s="119">
        <v>22020309</v>
      </c>
      <c r="B1003" s="120"/>
      <c r="C1003" s="121"/>
      <c r="D1003" s="121"/>
      <c r="E1003" s="120"/>
      <c r="F1003" s="158" t="s">
        <v>221</v>
      </c>
      <c r="G1003" s="129">
        <v>2000000</v>
      </c>
      <c r="H1003" s="123"/>
      <c r="I1003" s="123"/>
      <c r="J1003" s="129"/>
      <c r="K1003" s="129"/>
      <c r="L1003" s="129"/>
      <c r="M1003" s="124">
        <f t="shared" si="228"/>
        <v>0</v>
      </c>
    </row>
    <row r="1004" spans="1:13" ht="18.5" x14ac:dyDescent="0.45">
      <c r="A1004" s="119">
        <v>220204</v>
      </c>
      <c r="B1004" s="120"/>
      <c r="C1004" s="121"/>
      <c r="D1004" s="121"/>
      <c r="E1004" s="120"/>
      <c r="F1004" s="157" t="s">
        <v>42</v>
      </c>
      <c r="G1004" s="123">
        <f>SUM(G1005:G1009)</f>
        <v>2750000</v>
      </c>
      <c r="H1004" s="123">
        <f>SUM(H1005:H1009)</f>
        <v>0</v>
      </c>
      <c r="I1004" s="123"/>
      <c r="J1004" s="123">
        <v>5000000</v>
      </c>
      <c r="K1004" s="123">
        <v>5000000</v>
      </c>
      <c r="L1004" s="123">
        <v>5000000</v>
      </c>
      <c r="M1004" s="124">
        <f t="shared" si="228"/>
        <v>15000000</v>
      </c>
    </row>
    <row r="1005" spans="1:13" ht="18.5" x14ac:dyDescent="0.45">
      <c r="A1005" s="119">
        <v>22020402</v>
      </c>
      <c r="B1005" s="120"/>
      <c r="C1005" s="121"/>
      <c r="D1005" s="121"/>
      <c r="E1005" s="120"/>
      <c r="F1005" s="158" t="s">
        <v>44</v>
      </c>
      <c r="G1005" s="123"/>
      <c r="H1005" s="123"/>
      <c r="I1005" s="123"/>
      <c r="J1005" s="129">
        <v>3000000</v>
      </c>
      <c r="K1005" s="129">
        <v>3000000</v>
      </c>
      <c r="L1005" s="129">
        <v>3000000</v>
      </c>
      <c r="M1005" s="124">
        <f t="shared" si="228"/>
        <v>9000000</v>
      </c>
    </row>
    <row r="1006" spans="1:13" ht="37" x14ac:dyDescent="0.45">
      <c r="A1006" s="119">
        <v>22020403</v>
      </c>
      <c r="B1006" s="120"/>
      <c r="C1006" s="121"/>
      <c r="D1006" s="121"/>
      <c r="E1006" s="120"/>
      <c r="F1006" s="158" t="s">
        <v>45</v>
      </c>
      <c r="G1006" s="129">
        <v>1000000</v>
      </c>
      <c r="H1006" s="123"/>
      <c r="I1006" s="123"/>
      <c r="J1006" s="129">
        <v>1500000</v>
      </c>
      <c r="K1006" s="129">
        <v>1500000</v>
      </c>
      <c r="L1006" s="129">
        <v>1500000</v>
      </c>
      <c r="M1006" s="124">
        <f t="shared" si="228"/>
        <v>4500000</v>
      </c>
    </row>
    <row r="1007" spans="1:13" ht="37" x14ac:dyDescent="0.45">
      <c r="A1007" s="119">
        <v>22020404</v>
      </c>
      <c r="B1007" s="120"/>
      <c r="C1007" s="121"/>
      <c r="D1007" s="121"/>
      <c r="E1007" s="120"/>
      <c r="F1007" s="158" t="s">
        <v>46</v>
      </c>
      <c r="G1007" s="129">
        <v>300000</v>
      </c>
      <c r="H1007" s="123"/>
      <c r="I1007" s="123"/>
      <c r="J1007" s="129"/>
      <c r="K1007" s="129"/>
      <c r="L1007" s="129"/>
      <c r="M1007" s="124">
        <f t="shared" si="228"/>
        <v>0</v>
      </c>
    </row>
    <row r="1008" spans="1:13" ht="18.5" x14ac:dyDescent="0.45">
      <c r="A1008" s="119">
        <v>22020405</v>
      </c>
      <c r="B1008" s="120"/>
      <c r="C1008" s="121"/>
      <c r="D1008" s="121"/>
      <c r="E1008" s="120"/>
      <c r="F1008" s="158" t="s">
        <v>47</v>
      </c>
      <c r="G1008" s="129">
        <v>1000000</v>
      </c>
      <c r="H1008" s="123"/>
      <c r="I1008" s="123"/>
      <c r="J1008" s="129"/>
      <c r="K1008" s="129"/>
      <c r="L1008" s="129"/>
      <c r="M1008" s="124">
        <f t="shared" si="228"/>
        <v>0</v>
      </c>
    </row>
    <row r="1009" spans="1:13" ht="18.5" x14ac:dyDescent="0.45">
      <c r="A1009" s="119">
        <v>22020406</v>
      </c>
      <c r="B1009" s="120"/>
      <c r="C1009" s="121"/>
      <c r="D1009" s="121"/>
      <c r="E1009" s="120"/>
      <c r="F1009" s="158" t="s">
        <v>48</v>
      </c>
      <c r="G1009" s="129">
        <v>450000</v>
      </c>
      <c r="H1009" s="123"/>
      <c r="I1009" s="123"/>
      <c r="J1009" s="129"/>
      <c r="K1009" s="129"/>
      <c r="L1009" s="129"/>
      <c r="M1009" s="124">
        <f t="shared" si="228"/>
        <v>0</v>
      </c>
    </row>
    <row r="1010" spans="1:13" ht="18.5" x14ac:dyDescent="0.45">
      <c r="A1010" s="119">
        <v>220205</v>
      </c>
      <c r="B1010" s="120"/>
      <c r="C1010" s="121"/>
      <c r="D1010" s="121"/>
      <c r="E1010" s="120"/>
      <c r="F1010" s="157" t="s">
        <v>49</v>
      </c>
      <c r="G1010" s="123">
        <f>G1011</f>
        <v>6000000</v>
      </c>
      <c r="H1010" s="123">
        <f t="shared" ref="H1010:M1010" si="230">H1011</f>
        <v>0</v>
      </c>
      <c r="I1010" s="123">
        <f t="shared" si="230"/>
        <v>0</v>
      </c>
      <c r="J1010" s="123">
        <f t="shared" si="230"/>
        <v>0</v>
      </c>
      <c r="K1010" s="123">
        <f t="shared" si="230"/>
        <v>0</v>
      </c>
      <c r="L1010" s="123">
        <f t="shared" si="230"/>
        <v>0</v>
      </c>
      <c r="M1010" s="123">
        <f t="shared" si="230"/>
        <v>0</v>
      </c>
    </row>
    <row r="1011" spans="1:13" ht="18.5" x14ac:dyDescent="0.45">
      <c r="A1011" s="119">
        <v>22020501</v>
      </c>
      <c r="B1011" s="120"/>
      <c r="C1011" s="121"/>
      <c r="D1011" s="121"/>
      <c r="E1011" s="120"/>
      <c r="F1011" s="158" t="s">
        <v>50</v>
      </c>
      <c r="G1011" s="129">
        <v>6000000</v>
      </c>
      <c r="H1011" s="123"/>
      <c r="I1011" s="123"/>
      <c r="J1011" s="123"/>
      <c r="K1011" s="123"/>
      <c r="L1011" s="123"/>
      <c r="M1011" s="124">
        <f t="shared" ref="M1011:M1029" si="231">J1011+K1011+L1011</f>
        <v>0</v>
      </c>
    </row>
    <row r="1012" spans="1:13" ht="37" x14ac:dyDescent="0.45">
      <c r="A1012" s="119">
        <v>220207</v>
      </c>
      <c r="B1012" s="120"/>
      <c r="C1012" s="121"/>
      <c r="D1012" s="121"/>
      <c r="E1012" s="120"/>
      <c r="F1012" s="157" t="s">
        <v>268</v>
      </c>
      <c r="G1012" s="123">
        <f t="shared" ref="G1012:L1012" si="232">SUM(G1013:G1013)</f>
        <v>1000000</v>
      </c>
      <c r="H1012" s="123">
        <f t="shared" si="232"/>
        <v>0</v>
      </c>
      <c r="I1012" s="123">
        <f t="shared" si="232"/>
        <v>0</v>
      </c>
      <c r="J1012" s="123">
        <f t="shared" si="232"/>
        <v>500000</v>
      </c>
      <c r="K1012" s="123">
        <f t="shared" si="232"/>
        <v>500000</v>
      </c>
      <c r="L1012" s="123">
        <f t="shared" si="232"/>
        <v>500000</v>
      </c>
      <c r="M1012" s="124">
        <f t="shared" si="231"/>
        <v>1500000</v>
      </c>
    </row>
    <row r="1013" spans="1:13" ht="18.5" x14ac:dyDescent="0.45">
      <c r="A1013" s="119">
        <v>22020708</v>
      </c>
      <c r="B1013" s="120"/>
      <c r="C1013" s="121"/>
      <c r="D1013" s="121"/>
      <c r="E1013" s="120"/>
      <c r="F1013" s="158" t="s">
        <v>435</v>
      </c>
      <c r="G1013" s="129">
        <v>1000000</v>
      </c>
      <c r="H1013" s="123"/>
      <c r="I1013" s="123"/>
      <c r="J1013" s="129">
        <v>500000</v>
      </c>
      <c r="K1013" s="129">
        <v>500000</v>
      </c>
      <c r="L1013" s="129">
        <v>500000</v>
      </c>
      <c r="M1013" s="124">
        <f t="shared" si="231"/>
        <v>1500000</v>
      </c>
    </row>
    <row r="1014" spans="1:13" ht="18.5" x14ac:dyDescent="0.45">
      <c r="A1014" s="119">
        <v>220208</v>
      </c>
      <c r="B1014" s="120"/>
      <c r="C1014" s="121"/>
      <c r="D1014" s="121"/>
      <c r="E1014" s="120"/>
      <c r="F1014" s="157" t="s">
        <v>54</v>
      </c>
      <c r="G1014" s="123">
        <f>SUM(G1015:G1016)</f>
        <v>2000000</v>
      </c>
      <c r="H1014" s="123">
        <f>SUM(H1015:H1016)</f>
        <v>0</v>
      </c>
      <c r="I1014" s="123"/>
      <c r="J1014" s="123">
        <f>SUM(J1015:J1016)</f>
        <v>0</v>
      </c>
      <c r="K1014" s="123">
        <f>SUM(K1015:K1016)</f>
        <v>0</v>
      </c>
      <c r="L1014" s="123">
        <f>SUM(L1015:L1016)</f>
        <v>0</v>
      </c>
      <c r="M1014" s="124">
        <f t="shared" si="231"/>
        <v>0</v>
      </c>
    </row>
    <row r="1015" spans="1:13" ht="18.5" x14ac:dyDescent="0.45">
      <c r="A1015" s="119">
        <v>22020803</v>
      </c>
      <c r="B1015" s="120"/>
      <c r="C1015" s="121"/>
      <c r="D1015" s="121"/>
      <c r="E1015" s="120"/>
      <c r="F1015" s="158" t="s">
        <v>56</v>
      </c>
      <c r="G1015" s="129">
        <v>1000000</v>
      </c>
      <c r="H1015" s="123"/>
      <c r="I1015" s="123"/>
      <c r="J1015" s="123"/>
      <c r="K1015" s="123"/>
      <c r="L1015" s="123"/>
      <c r="M1015" s="124">
        <f t="shared" si="231"/>
        <v>0</v>
      </c>
    </row>
    <row r="1016" spans="1:13" ht="18.5" x14ac:dyDescent="0.45">
      <c r="A1016" s="119">
        <v>22020805</v>
      </c>
      <c r="B1016" s="120"/>
      <c r="C1016" s="121"/>
      <c r="D1016" s="121"/>
      <c r="E1016" s="120"/>
      <c r="F1016" s="158" t="s">
        <v>436</v>
      </c>
      <c r="G1016" s="129">
        <v>1000000</v>
      </c>
      <c r="H1016" s="123"/>
      <c r="I1016" s="123"/>
      <c r="J1016" s="123"/>
      <c r="K1016" s="123"/>
      <c r="L1016" s="123"/>
      <c r="M1016" s="124">
        <f t="shared" si="231"/>
        <v>0</v>
      </c>
    </row>
    <row r="1017" spans="1:13" ht="18.5" x14ac:dyDescent="0.45">
      <c r="A1017" s="119">
        <v>220210</v>
      </c>
      <c r="B1017" s="120"/>
      <c r="C1017" s="121"/>
      <c r="D1017" s="121"/>
      <c r="E1017" s="120"/>
      <c r="F1017" s="157" t="s">
        <v>57</v>
      </c>
      <c r="G1017" s="123">
        <f t="shared" ref="G1017:L1017" si="233">SUM(G1018:G1029)</f>
        <v>8000000</v>
      </c>
      <c r="H1017" s="123">
        <f t="shared" si="233"/>
        <v>0</v>
      </c>
      <c r="I1017" s="123">
        <f t="shared" si="233"/>
        <v>0</v>
      </c>
      <c r="J1017" s="123">
        <f t="shared" si="233"/>
        <v>16500000</v>
      </c>
      <c r="K1017" s="123">
        <f t="shared" si="233"/>
        <v>16500000</v>
      </c>
      <c r="L1017" s="123">
        <f t="shared" si="233"/>
        <v>16500000</v>
      </c>
      <c r="M1017" s="124">
        <f t="shared" si="231"/>
        <v>49500000</v>
      </c>
    </row>
    <row r="1018" spans="1:13" ht="18.5" x14ac:dyDescent="0.45">
      <c r="A1018" s="119">
        <v>22021001</v>
      </c>
      <c r="B1018" s="120"/>
      <c r="C1018" s="121"/>
      <c r="D1018" s="121"/>
      <c r="E1018" s="120"/>
      <c r="F1018" s="158" t="s">
        <v>58</v>
      </c>
      <c r="G1018" s="123"/>
      <c r="H1018" s="123"/>
      <c r="I1018" s="123"/>
      <c r="J1018" s="241">
        <v>1000000</v>
      </c>
      <c r="K1018" s="129">
        <v>1000000</v>
      </c>
      <c r="L1018" s="129">
        <v>1000000</v>
      </c>
      <c r="M1018" s="124">
        <f t="shared" si="231"/>
        <v>3000000</v>
      </c>
    </row>
    <row r="1019" spans="1:13" ht="18.5" x14ac:dyDescent="0.45">
      <c r="A1019" s="119">
        <v>22021002</v>
      </c>
      <c r="B1019" s="120"/>
      <c r="C1019" s="121"/>
      <c r="D1019" s="121"/>
      <c r="E1019" s="120"/>
      <c r="F1019" s="158" t="s">
        <v>59</v>
      </c>
      <c r="G1019" s="123"/>
      <c r="H1019" s="123"/>
      <c r="I1019" s="123"/>
      <c r="J1019" s="241">
        <v>1000000</v>
      </c>
      <c r="K1019" s="129">
        <v>1000000</v>
      </c>
      <c r="L1019" s="129">
        <v>1000000</v>
      </c>
      <c r="M1019" s="124">
        <f t="shared" si="231"/>
        <v>3000000</v>
      </c>
    </row>
    <row r="1020" spans="1:13" ht="18.5" x14ac:dyDescent="0.45">
      <c r="A1020" s="119">
        <v>22021003</v>
      </c>
      <c r="B1020" s="120"/>
      <c r="C1020" s="121"/>
      <c r="D1020" s="121"/>
      <c r="E1020" s="120"/>
      <c r="F1020" s="158" t="s">
        <v>60</v>
      </c>
      <c r="G1020" s="129">
        <v>1000000</v>
      </c>
      <c r="H1020" s="123"/>
      <c r="I1020" s="123"/>
      <c r="J1020" s="241">
        <v>400000</v>
      </c>
      <c r="K1020" s="241">
        <v>400000</v>
      </c>
      <c r="L1020" s="241">
        <v>400000</v>
      </c>
      <c r="M1020" s="124">
        <f t="shared" si="231"/>
        <v>1200000</v>
      </c>
    </row>
    <row r="1021" spans="1:13" ht="18.5" x14ac:dyDescent="0.45">
      <c r="A1021" s="119">
        <v>22021004</v>
      </c>
      <c r="B1021" s="120"/>
      <c r="C1021" s="121"/>
      <c r="D1021" s="121"/>
      <c r="E1021" s="120"/>
      <c r="F1021" s="158" t="s">
        <v>61</v>
      </c>
      <c r="G1021" s="129">
        <v>3000000</v>
      </c>
      <c r="H1021" s="123"/>
      <c r="I1021" s="123"/>
      <c r="J1021" s="241">
        <v>1000000</v>
      </c>
      <c r="K1021" s="129">
        <v>1000000</v>
      </c>
      <c r="L1021" s="129">
        <v>1000000</v>
      </c>
      <c r="M1021" s="124">
        <f t="shared" si="231"/>
        <v>3000000</v>
      </c>
    </row>
    <row r="1022" spans="1:13" ht="18.5" x14ac:dyDescent="0.45">
      <c r="A1022" s="119">
        <v>22021007</v>
      </c>
      <c r="B1022" s="120"/>
      <c r="C1022" s="121"/>
      <c r="D1022" s="121"/>
      <c r="E1022" s="120"/>
      <c r="F1022" s="158" t="s">
        <v>63</v>
      </c>
      <c r="G1022" s="129">
        <v>2000000</v>
      </c>
      <c r="H1022" s="123"/>
      <c r="I1022" s="123"/>
      <c r="J1022" s="241">
        <v>1000000</v>
      </c>
      <c r="K1022" s="129">
        <v>1000000</v>
      </c>
      <c r="L1022" s="129">
        <v>1000000</v>
      </c>
      <c r="M1022" s="124">
        <f t="shared" si="231"/>
        <v>3000000</v>
      </c>
    </row>
    <row r="1023" spans="1:13" ht="37" x14ac:dyDescent="0.45">
      <c r="A1023" s="119">
        <v>22021008</v>
      </c>
      <c r="B1023" s="120"/>
      <c r="C1023" s="121"/>
      <c r="D1023" s="121"/>
      <c r="E1023" s="120"/>
      <c r="F1023" s="158" t="s">
        <v>64</v>
      </c>
      <c r="G1023" s="129"/>
      <c r="H1023" s="123"/>
      <c r="I1023" s="123"/>
      <c r="J1023" s="241">
        <v>1000000</v>
      </c>
      <c r="K1023" s="129">
        <v>1000000</v>
      </c>
      <c r="L1023" s="129">
        <v>1000000</v>
      </c>
      <c r="M1023" s="124">
        <f t="shared" si="231"/>
        <v>3000000</v>
      </c>
    </row>
    <row r="1024" spans="1:13" ht="37" x14ac:dyDescent="0.45">
      <c r="A1024" s="119">
        <v>22021014</v>
      </c>
      <c r="B1024" s="120"/>
      <c r="C1024" s="121"/>
      <c r="D1024" s="121"/>
      <c r="E1024" s="120"/>
      <c r="F1024" s="158" t="s">
        <v>224</v>
      </c>
      <c r="G1024" s="129">
        <v>1000000</v>
      </c>
      <c r="H1024" s="123"/>
      <c r="I1024" s="123"/>
      <c r="J1024" s="241">
        <v>3000000</v>
      </c>
      <c r="K1024" s="129">
        <v>3000000</v>
      </c>
      <c r="L1024" s="129">
        <v>3000000</v>
      </c>
      <c r="M1024" s="124">
        <f t="shared" si="231"/>
        <v>9000000</v>
      </c>
    </row>
    <row r="1025" spans="1:13" ht="18.5" x14ac:dyDescent="0.45">
      <c r="A1025" s="119">
        <v>22021024</v>
      </c>
      <c r="B1025" s="120"/>
      <c r="C1025" s="121"/>
      <c r="D1025" s="121"/>
      <c r="E1025" s="120"/>
      <c r="F1025" s="158" t="s">
        <v>65</v>
      </c>
      <c r="G1025" s="129"/>
      <c r="H1025" s="123"/>
      <c r="I1025" s="123"/>
      <c r="J1025" s="129">
        <v>1000000</v>
      </c>
      <c r="K1025" s="129">
        <v>1000000</v>
      </c>
      <c r="L1025" s="129">
        <v>1000000</v>
      </c>
      <c r="M1025" s="124">
        <f t="shared" si="231"/>
        <v>3000000</v>
      </c>
    </row>
    <row r="1026" spans="1:13" ht="18.5" x14ac:dyDescent="0.45">
      <c r="A1026" s="119">
        <v>22021026</v>
      </c>
      <c r="B1026" s="120"/>
      <c r="C1026" s="121"/>
      <c r="D1026" s="121"/>
      <c r="E1026" s="120"/>
      <c r="F1026" s="158" t="s">
        <v>66</v>
      </c>
      <c r="G1026" s="129">
        <v>1000000</v>
      </c>
      <c r="H1026" s="123"/>
      <c r="I1026" s="123"/>
      <c r="J1026" s="129">
        <v>4000000</v>
      </c>
      <c r="K1026" s="129">
        <v>4000000</v>
      </c>
      <c r="L1026" s="129">
        <v>4000000</v>
      </c>
      <c r="M1026" s="124">
        <f t="shared" si="231"/>
        <v>12000000</v>
      </c>
    </row>
    <row r="1027" spans="1:13" ht="18.5" x14ac:dyDescent="0.45">
      <c r="A1027" s="119">
        <v>22021031</v>
      </c>
      <c r="B1027" s="120"/>
      <c r="C1027" s="121"/>
      <c r="D1027" s="121"/>
      <c r="E1027" s="120"/>
      <c r="F1027" s="158" t="s">
        <v>317</v>
      </c>
      <c r="G1027" s="123"/>
      <c r="H1027" s="123"/>
      <c r="I1027" s="123"/>
      <c r="J1027" s="129">
        <v>500000</v>
      </c>
      <c r="K1027" s="129">
        <v>500000</v>
      </c>
      <c r="L1027" s="129">
        <v>500000</v>
      </c>
      <c r="M1027" s="124">
        <f t="shared" si="231"/>
        <v>1500000</v>
      </c>
    </row>
    <row r="1028" spans="1:13" ht="37" x14ac:dyDescent="0.45">
      <c r="A1028" s="119">
        <v>22021033</v>
      </c>
      <c r="B1028" s="120"/>
      <c r="C1028" s="121"/>
      <c r="D1028" s="121"/>
      <c r="E1028" s="120"/>
      <c r="F1028" s="158" t="s">
        <v>387</v>
      </c>
      <c r="G1028" s="123"/>
      <c r="H1028" s="123"/>
      <c r="I1028" s="123"/>
      <c r="J1028" s="129">
        <v>1600000</v>
      </c>
      <c r="K1028" s="129">
        <v>1600000</v>
      </c>
      <c r="L1028" s="129">
        <v>1600000</v>
      </c>
      <c r="M1028" s="124">
        <f t="shared" si="231"/>
        <v>4800000</v>
      </c>
    </row>
    <row r="1029" spans="1:13" ht="18.5" x14ac:dyDescent="0.45">
      <c r="A1029" s="119">
        <v>22021038</v>
      </c>
      <c r="B1029" s="120"/>
      <c r="C1029" s="121"/>
      <c r="D1029" s="121"/>
      <c r="E1029" s="120"/>
      <c r="F1029" s="158" t="s">
        <v>228</v>
      </c>
      <c r="G1029" s="123"/>
      <c r="H1029" s="123"/>
      <c r="I1029" s="123"/>
      <c r="J1029" s="129">
        <v>1000000</v>
      </c>
      <c r="K1029" s="129">
        <v>1000000</v>
      </c>
      <c r="L1029" s="129">
        <v>1000000</v>
      </c>
      <c r="M1029" s="124">
        <f t="shared" si="231"/>
        <v>3000000</v>
      </c>
    </row>
    <row r="1030" spans="1:13" ht="18.5" x14ac:dyDescent="0.45">
      <c r="A1030" s="119"/>
      <c r="B1030" s="119"/>
      <c r="C1030" s="119"/>
      <c r="D1030" s="119"/>
      <c r="E1030" s="119"/>
      <c r="F1030" s="116" t="s">
        <v>85</v>
      </c>
      <c r="G1030" s="118"/>
      <c r="H1030" s="118"/>
      <c r="I1030" s="118"/>
      <c r="J1030" s="118"/>
      <c r="K1030" s="118"/>
      <c r="L1030" s="118"/>
      <c r="M1030" s="118"/>
    </row>
    <row r="1031" spans="1:13" ht="18.5" x14ac:dyDescent="0.45">
      <c r="A1031" s="119"/>
      <c r="B1031" s="119"/>
      <c r="C1031" s="119"/>
      <c r="D1031" s="119"/>
      <c r="E1031" s="119"/>
      <c r="F1031" s="157" t="s">
        <v>87</v>
      </c>
      <c r="G1031" s="161">
        <f>G990</f>
        <v>40000000</v>
      </c>
      <c r="H1031" s="161">
        <f t="shared" ref="H1031:M1031" si="234">H990</f>
        <v>0</v>
      </c>
      <c r="I1031" s="161">
        <f t="shared" si="234"/>
        <v>0</v>
      </c>
      <c r="J1031" s="161">
        <f t="shared" si="234"/>
        <v>40000000</v>
      </c>
      <c r="K1031" s="161">
        <f t="shared" si="234"/>
        <v>40000000</v>
      </c>
      <c r="L1031" s="161">
        <f t="shared" si="234"/>
        <v>40000000</v>
      </c>
      <c r="M1031" s="161">
        <f t="shared" si="234"/>
        <v>120000000</v>
      </c>
    </row>
    <row r="1032" spans="1:13" ht="18.5" x14ac:dyDescent="0.45">
      <c r="A1032" s="119"/>
      <c r="B1032" s="119"/>
      <c r="C1032" s="119"/>
      <c r="D1032" s="119"/>
      <c r="E1032" s="119"/>
      <c r="F1032" s="157" t="s">
        <v>88</v>
      </c>
      <c r="G1032" s="161">
        <f>SUM(G1031)</f>
        <v>40000000</v>
      </c>
      <c r="H1032" s="161">
        <f t="shared" ref="H1032:M1032" si="235">SUM(H1031)</f>
        <v>0</v>
      </c>
      <c r="I1032" s="161">
        <f t="shared" si="235"/>
        <v>0</v>
      </c>
      <c r="J1032" s="161">
        <f t="shared" si="235"/>
        <v>40000000</v>
      </c>
      <c r="K1032" s="161">
        <f t="shared" si="235"/>
        <v>40000000</v>
      </c>
      <c r="L1032" s="161">
        <f t="shared" si="235"/>
        <v>40000000</v>
      </c>
      <c r="M1032" s="161">
        <f t="shared" si="235"/>
        <v>120000000</v>
      </c>
    </row>
    <row r="1035" spans="1:13" ht="18.5" x14ac:dyDescent="0.45">
      <c r="A1035" s="948" t="s">
        <v>0</v>
      </c>
      <c r="B1035" s="948"/>
      <c r="C1035" s="948"/>
      <c r="D1035" s="948"/>
      <c r="E1035" s="948"/>
      <c r="F1035" s="948"/>
      <c r="G1035" s="948"/>
      <c r="H1035" s="948"/>
      <c r="I1035" s="948"/>
      <c r="J1035" s="948"/>
      <c r="K1035" s="948"/>
      <c r="L1035" s="948"/>
      <c r="M1035" s="948"/>
    </row>
    <row r="1036" spans="1:13" ht="18.5" x14ac:dyDescent="0.45">
      <c r="A1036" s="930" t="s">
        <v>440</v>
      </c>
      <c r="B1036" s="930"/>
      <c r="C1036" s="930"/>
      <c r="D1036" s="930"/>
      <c r="E1036" s="930"/>
      <c r="F1036" s="930"/>
      <c r="G1036" s="930"/>
      <c r="H1036" s="930"/>
      <c r="I1036" s="930"/>
      <c r="J1036" s="930"/>
      <c r="K1036" s="930"/>
      <c r="L1036" s="930"/>
      <c r="M1036" s="930"/>
    </row>
    <row r="1037" spans="1:13" ht="74" x14ac:dyDescent="0.45">
      <c r="A1037" s="116" t="s">
        <v>1</v>
      </c>
      <c r="B1037" s="116" t="s">
        <v>2</v>
      </c>
      <c r="C1037" s="116" t="s">
        <v>3</v>
      </c>
      <c r="D1037" s="116" t="s">
        <v>4</v>
      </c>
      <c r="E1037" s="116" t="s">
        <v>5</v>
      </c>
      <c r="F1037" s="153" t="s">
        <v>6</v>
      </c>
      <c r="G1037" s="116" t="s">
        <v>7</v>
      </c>
      <c r="H1037" s="116" t="s">
        <v>8</v>
      </c>
      <c r="I1037" s="116"/>
      <c r="J1037" s="116" t="s">
        <v>9</v>
      </c>
      <c r="K1037" s="116" t="s">
        <v>10</v>
      </c>
      <c r="L1037" s="116" t="s">
        <v>11</v>
      </c>
      <c r="M1037" s="116" t="s">
        <v>12</v>
      </c>
    </row>
    <row r="1038" spans="1:13" ht="18.5" x14ac:dyDescent="0.45">
      <c r="A1038" s="119">
        <v>2</v>
      </c>
      <c r="B1038" s="120"/>
      <c r="C1038" s="121"/>
      <c r="D1038" s="121"/>
      <c r="E1038" s="120"/>
      <c r="F1038" s="157" t="s">
        <v>18</v>
      </c>
      <c r="G1038" s="123">
        <f>G1039+G1047+G1083</f>
        <v>1689416012.8400002</v>
      </c>
      <c r="H1038" s="123">
        <f>H1039+H1047+H1083</f>
        <v>214364376.76999998</v>
      </c>
      <c r="I1038" s="123"/>
      <c r="J1038" s="123">
        <f>J1039+J1047+J1083</f>
        <v>1449657183.1100001</v>
      </c>
      <c r="K1038" s="123">
        <f>K1039+K1047+K1083</f>
        <v>1449657183.1100001</v>
      </c>
      <c r="L1038" s="123">
        <f>L1039+L1047+L1083</f>
        <v>1449657183.1100001</v>
      </c>
      <c r="M1038" s="124">
        <f>J1038+K1038+L1038</f>
        <v>4348971549.3299999</v>
      </c>
    </row>
    <row r="1039" spans="1:13" ht="18.5" x14ac:dyDescent="0.45">
      <c r="A1039" s="119">
        <v>21</v>
      </c>
      <c r="B1039" s="120"/>
      <c r="C1039" s="121"/>
      <c r="D1039" s="121"/>
      <c r="E1039" s="120"/>
      <c r="F1039" s="157" t="s">
        <v>19</v>
      </c>
      <c r="G1039" s="123">
        <f>G1040+G1043</f>
        <v>89416012.840000004</v>
      </c>
      <c r="H1039" s="123">
        <f t="shared" ref="H1039:I1039" si="236">H1040+H1043</f>
        <v>92007180.769999996</v>
      </c>
      <c r="I1039" s="123">
        <f t="shared" si="236"/>
        <v>0</v>
      </c>
      <c r="J1039" s="123">
        <v>149657183.10999998</v>
      </c>
      <c r="K1039" s="123">
        <v>149657183.10999998</v>
      </c>
      <c r="L1039" s="123">
        <v>149657183.10999998</v>
      </c>
      <c r="M1039" s="124">
        <f t="shared" ref="M1039:M1066" si="237">J1039+K1039+L1039</f>
        <v>448971549.32999992</v>
      </c>
    </row>
    <row r="1040" spans="1:13" ht="18.5" x14ac:dyDescent="0.45">
      <c r="A1040" s="119">
        <v>2101</v>
      </c>
      <c r="B1040" s="120"/>
      <c r="C1040" s="121"/>
      <c r="D1040" s="121"/>
      <c r="E1040" s="120"/>
      <c r="F1040" s="157" t="s">
        <v>20</v>
      </c>
      <c r="G1040" s="123">
        <f t="shared" ref="G1040:M1041" si="238">G1041</f>
        <v>79356775.840000004</v>
      </c>
      <c r="H1040" s="123">
        <f t="shared" si="238"/>
        <v>90774680.769999996</v>
      </c>
      <c r="I1040" s="123"/>
      <c r="J1040" s="123">
        <v>136392483.78999999</v>
      </c>
      <c r="K1040" s="123">
        <v>136392483.78999999</v>
      </c>
      <c r="L1040" s="123">
        <v>136392483.78999999</v>
      </c>
      <c r="M1040" s="124">
        <f t="shared" si="237"/>
        <v>409177451.37</v>
      </c>
    </row>
    <row r="1041" spans="1:13" ht="18.5" x14ac:dyDescent="0.45">
      <c r="A1041" s="119">
        <v>210101</v>
      </c>
      <c r="B1041" s="120"/>
      <c r="C1041" s="121"/>
      <c r="D1041" s="121"/>
      <c r="E1041" s="120"/>
      <c r="F1041" s="157" t="s">
        <v>21</v>
      </c>
      <c r="G1041" s="123">
        <f>G1042</f>
        <v>79356775.840000004</v>
      </c>
      <c r="H1041" s="123">
        <f t="shared" si="238"/>
        <v>90774680.769999996</v>
      </c>
      <c r="I1041" s="123">
        <f t="shared" si="238"/>
        <v>0</v>
      </c>
      <c r="J1041" s="123">
        <v>136392483.78999999</v>
      </c>
      <c r="K1041" s="123">
        <v>136392483.78999999</v>
      </c>
      <c r="L1041" s="123">
        <v>136392483.78999999</v>
      </c>
      <c r="M1041" s="123">
        <f t="shared" si="238"/>
        <v>409177451.37</v>
      </c>
    </row>
    <row r="1042" spans="1:13" ht="18.5" x14ac:dyDescent="0.45">
      <c r="A1042" s="125">
        <v>21010101</v>
      </c>
      <c r="B1042" s="126"/>
      <c r="C1042" s="127"/>
      <c r="D1042" s="127"/>
      <c r="E1042" s="126"/>
      <c r="F1042" s="158" t="s">
        <v>20</v>
      </c>
      <c r="G1042" s="129">
        <v>79356775.840000004</v>
      </c>
      <c r="H1042" s="129">
        <v>90774680.769999996</v>
      </c>
      <c r="I1042" s="129"/>
      <c r="J1042" s="129">
        <v>136392483.78999999</v>
      </c>
      <c r="K1042" s="129">
        <v>136392483.78999999</v>
      </c>
      <c r="L1042" s="129">
        <v>136392483.78999999</v>
      </c>
      <c r="M1042" s="124">
        <f t="shared" si="237"/>
        <v>409177451.37</v>
      </c>
    </row>
    <row r="1043" spans="1:13" ht="37" x14ac:dyDescent="0.45">
      <c r="A1043" s="119">
        <v>2102</v>
      </c>
      <c r="B1043" s="120"/>
      <c r="C1043" s="121"/>
      <c r="D1043" s="121"/>
      <c r="E1043" s="120"/>
      <c r="F1043" s="157" t="s">
        <v>22</v>
      </c>
      <c r="G1043" s="123">
        <f>G1044</f>
        <v>10059237</v>
      </c>
      <c r="H1043" s="123">
        <f t="shared" ref="H1043:I1043" si="239">H1044</f>
        <v>1232500</v>
      </c>
      <c r="I1043" s="123">
        <f t="shared" si="239"/>
        <v>0</v>
      </c>
      <c r="J1043" s="123">
        <v>13264699.32</v>
      </c>
      <c r="K1043" s="123">
        <v>13264699.32</v>
      </c>
      <c r="L1043" s="123">
        <v>13264699.32</v>
      </c>
      <c r="M1043" s="124">
        <f t="shared" si="237"/>
        <v>39794097.960000001</v>
      </c>
    </row>
    <row r="1044" spans="1:13" ht="18.5" x14ac:dyDescent="0.45">
      <c r="A1044" s="119">
        <v>210201</v>
      </c>
      <c r="B1044" s="120"/>
      <c r="C1044" s="121"/>
      <c r="D1044" s="121"/>
      <c r="E1044" s="120"/>
      <c r="F1044" s="157" t="s">
        <v>23</v>
      </c>
      <c r="G1044" s="123">
        <f>G1045+G1046</f>
        <v>10059237</v>
      </c>
      <c r="H1044" s="123">
        <f t="shared" ref="H1044:I1044" si="240">H1045+H1046</f>
        <v>1232500</v>
      </c>
      <c r="I1044" s="123">
        <f t="shared" si="240"/>
        <v>0</v>
      </c>
      <c r="J1044" s="123">
        <v>13264699.32</v>
      </c>
      <c r="K1044" s="123">
        <v>13264699.32</v>
      </c>
      <c r="L1044" s="123">
        <v>13264699.32</v>
      </c>
      <c r="M1044" s="124">
        <f t="shared" si="237"/>
        <v>39794097.960000001</v>
      </c>
    </row>
    <row r="1045" spans="1:13" ht="18.5" x14ac:dyDescent="0.45">
      <c r="A1045" s="125">
        <v>21020101</v>
      </c>
      <c r="B1045" s="126"/>
      <c r="C1045" s="127"/>
      <c r="D1045" s="127"/>
      <c r="E1045" s="126"/>
      <c r="F1045" s="158" t="s">
        <v>24</v>
      </c>
      <c r="G1045" s="129">
        <v>7914876</v>
      </c>
      <c r="H1045" s="129"/>
      <c r="I1045" s="129"/>
      <c r="J1045" s="129">
        <v>10640338.32</v>
      </c>
      <c r="K1045" s="129">
        <v>10640338.32</v>
      </c>
      <c r="L1045" s="129">
        <v>10640338.32</v>
      </c>
      <c r="M1045" s="124">
        <f t="shared" si="237"/>
        <v>31921014.960000001</v>
      </c>
    </row>
    <row r="1046" spans="1:13" ht="18.5" x14ac:dyDescent="0.45">
      <c r="A1046" s="125">
        <v>21020102</v>
      </c>
      <c r="B1046" s="126"/>
      <c r="C1046" s="127"/>
      <c r="D1046" s="127"/>
      <c r="E1046" s="126"/>
      <c r="F1046" s="158" t="s">
        <v>25</v>
      </c>
      <c r="G1046" s="129">
        <v>2144361</v>
      </c>
      <c r="H1046" s="129">
        <v>1232500</v>
      </c>
      <c r="I1046" s="129"/>
      <c r="J1046" s="129">
        <v>2624361</v>
      </c>
      <c r="K1046" s="129">
        <v>2624361</v>
      </c>
      <c r="L1046" s="129">
        <v>2624361</v>
      </c>
      <c r="M1046" s="124">
        <f t="shared" si="237"/>
        <v>7873083</v>
      </c>
    </row>
    <row r="1047" spans="1:13" ht="18.5" x14ac:dyDescent="0.45">
      <c r="A1047" s="119">
        <v>22</v>
      </c>
      <c r="B1047" s="120"/>
      <c r="C1047" s="121"/>
      <c r="D1047" s="121"/>
      <c r="E1047" s="120"/>
      <c r="F1047" s="157" t="s">
        <v>26</v>
      </c>
      <c r="G1047" s="123">
        <f>G1048</f>
        <v>500000000</v>
      </c>
      <c r="H1047" s="123">
        <f t="shared" ref="H1047:L1047" si="241">H1048</f>
        <v>81396696</v>
      </c>
      <c r="I1047" s="123">
        <f t="shared" si="241"/>
        <v>0</v>
      </c>
      <c r="J1047" s="123">
        <f t="shared" si="241"/>
        <v>200000000</v>
      </c>
      <c r="K1047" s="123">
        <f t="shared" si="241"/>
        <v>200000000</v>
      </c>
      <c r="L1047" s="123">
        <f t="shared" si="241"/>
        <v>200000000</v>
      </c>
      <c r="M1047" s="123">
        <f>M1048</f>
        <v>600000000</v>
      </c>
    </row>
    <row r="1048" spans="1:13" ht="18.5" x14ac:dyDescent="0.45">
      <c r="A1048" s="119">
        <v>2202</v>
      </c>
      <c r="B1048" s="120"/>
      <c r="C1048" s="121"/>
      <c r="D1048" s="121"/>
      <c r="E1048" s="120"/>
      <c r="F1048" s="157" t="s">
        <v>27</v>
      </c>
      <c r="G1048" s="123">
        <f>G1049+G1053+G1056+G1062+G1067+G1069+G1071+G1074</f>
        <v>500000000</v>
      </c>
      <c r="H1048" s="123">
        <f t="shared" ref="H1048:L1048" si="242">H1049+H1053+H1056+H1062+H1067+H1069+H1071+H1074</f>
        <v>81396696</v>
      </c>
      <c r="I1048" s="123">
        <f t="shared" si="242"/>
        <v>0</v>
      </c>
      <c r="J1048" s="123">
        <f t="shared" si="242"/>
        <v>200000000</v>
      </c>
      <c r="K1048" s="123">
        <f t="shared" si="242"/>
        <v>200000000</v>
      </c>
      <c r="L1048" s="123">
        <f t="shared" si="242"/>
        <v>200000000</v>
      </c>
      <c r="M1048" s="124">
        <f t="shared" si="237"/>
        <v>600000000</v>
      </c>
    </row>
    <row r="1049" spans="1:13" ht="18.5" x14ac:dyDescent="0.45">
      <c r="A1049" s="119">
        <v>220201</v>
      </c>
      <c r="B1049" s="120"/>
      <c r="C1049" s="121"/>
      <c r="D1049" s="121"/>
      <c r="E1049" s="120"/>
      <c r="F1049" s="157" t="s">
        <v>28</v>
      </c>
      <c r="G1049" s="123">
        <f>SUM(G1050:G1052)</f>
        <v>150000000</v>
      </c>
      <c r="H1049" s="123">
        <f>SUM(H1050:H1052)</f>
        <v>26400000</v>
      </c>
      <c r="I1049" s="123"/>
      <c r="J1049" s="123">
        <f>SUM(J1050:J1052)</f>
        <v>60000000</v>
      </c>
      <c r="K1049" s="123">
        <f>SUM(K1050:K1052)</f>
        <v>60000000</v>
      </c>
      <c r="L1049" s="123">
        <f>SUM(L1050:L1052)</f>
        <v>60000000</v>
      </c>
      <c r="M1049" s="124">
        <f t="shared" si="237"/>
        <v>180000000</v>
      </c>
    </row>
    <row r="1050" spans="1:13" ht="18.5" x14ac:dyDescent="0.45">
      <c r="A1050" s="125">
        <v>22020101</v>
      </c>
      <c r="B1050" s="126"/>
      <c r="C1050" s="127"/>
      <c r="D1050" s="127"/>
      <c r="E1050" s="126"/>
      <c r="F1050" s="158" t="s">
        <v>29</v>
      </c>
      <c r="G1050" s="129">
        <v>50000000</v>
      </c>
      <c r="H1050" s="129"/>
      <c r="I1050" s="129"/>
      <c r="J1050" s="129">
        <v>20000000</v>
      </c>
      <c r="K1050" s="129">
        <v>20000000</v>
      </c>
      <c r="L1050" s="129">
        <v>20000000</v>
      </c>
      <c r="M1050" s="124">
        <f t="shared" si="237"/>
        <v>60000000</v>
      </c>
    </row>
    <row r="1051" spans="1:13" ht="18.5" x14ac:dyDescent="0.45">
      <c r="A1051" s="125">
        <v>22020102</v>
      </c>
      <c r="B1051" s="126"/>
      <c r="C1051" s="127"/>
      <c r="D1051" s="127"/>
      <c r="E1051" s="126"/>
      <c r="F1051" s="158" t="s">
        <v>30</v>
      </c>
      <c r="G1051" s="129">
        <v>50000000</v>
      </c>
      <c r="H1051" s="129">
        <v>26400000</v>
      </c>
      <c r="I1051" s="129"/>
      <c r="J1051" s="129">
        <v>30000000</v>
      </c>
      <c r="K1051" s="129">
        <v>30000000</v>
      </c>
      <c r="L1051" s="129">
        <v>30000000</v>
      </c>
      <c r="M1051" s="124">
        <f t="shared" si="237"/>
        <v>90000000</v>
      </c>
    </row>
    <row r="1052" spans="1:13" ht="37" x14ac:dyDescent="0.45">
      <c r="A1052" s="125">
        <v>22020103</v>
      </c>
      <c r="B1052" s="126"/>
      <c r="C1052" s="127"/>
      <c r="D1052" s="127"/>
      <c r="E1052" s="126"/>
      <c r="F1052" s="158" t="s">
        <v>219</v>
      </c>
      <c r="G1052" s="129">
        <v>50000000</v>
      </c>
      <c r="H1052" s="129"/>
      <c r="I1052" s="129"/>
      <c r="J1052" s="129">
        <v>10000000</v>
      </c>
      <c r="K1052" s="129">
        <v>10000000</v>
      </c>
      <c r="L1052" s="129">
        <v>10000000</v>
      </c>
      <c r="M1052" s="124">
        <f t="shared" si="237"/>
        <v>30000000</v>
      </c>
    </row>
    <row r="1053" spans="1:13" ht="18.5" x14ac:dyDescent="0.45">
      <c r="A1053" s="119">
        <v>220202</v>
      </c>
      <c r="B1053" s="120"/>
      <c r="C1053" s="121"/>
      <c r="D1053" s="121"/>
      <c r="E1053" s="120"/>
      <c r="F1053" s="157" t="s">
        <v>31</v>
      </c>
      <c r="G1053" s="123">
        <f>SUM(G1054:G1055)</f>
        <v>1000000</v>
      </c>
      <c r="H1053" s="123">
        <f>SUM(H1054:H1055)</f>
        <v>462000</v>
      </c>
      <c r="I1053" s="123"/>
      <c r="J1053" s="123">
        <f>SUM(J1054:J1055)</f>
        <v>1500000</v>
      </c>
      <c r="K1053" s="123">
        <f>SUM(K1054:K1055)</f>
        <v>1500000</v>
      </c>
      <c r="L1053" s="123">
        <f>SUM(L1054:L1055)</f>
        <v>1500000</v>
      </c>
      <c r="M1053" s="124">
        <f t="shared" si="237"/>
        <v>4500000</v>
      </c>
    </row>
    <row r="1054" spans="1:13" ht="18.5" x14ac:dyDescent="0.45">
      <c r="A1054" s="125">
        <v>22020201</v>
      </c>
      <c r="B1054" s="126"/>
      <c r="C1054" s="127"/>
      <c r="D1054" s="127"/>
      <c r="E1054" s="126"/>
      <c r="F1054" s="158" t="s">
        <v>32</v>
      </c>
      <c r="G1054" s="129">
        <v>1000000</v>
      </c>
      <c r="H1054" s="129">
        <v>462000</v>
      </c>
      <c r="I1054" s="129"/>
      <c r="J1054" s="129">
        <v>1000000</v>
      </c>
      <c r="K1054" s="129">
        <v>1000000</v>
      </c>
      <c r="L1054" s="129">
        <v>1000000</v>
      </c>
      <c r="M1054" s="124">
        <f t="shared" si="237"/>
        <v>3000000</v>
      </c>
    </row>
    <row r="1055" spans="1:13" ht="18.5" x14ac:dyDescent="0.45">
      <c r="A1055" s="125">
        <v>22020205</v>
      </c>
      <c r="B1055" s="126"/>
      <c r="C1055" s="127"/>
      <c r="D1055" s="127"/>
      <c r="E1055" s="126"/>
      <c r="F1055" s="158" t="s">
        <v>35</v>
      </c>
      <c r="G1055" s="129"/>
      <c r="H1055" s="129"/>
      <c r="I1055" s="129"/>
      <c r="J1055" s="129">
        <v>500000</v>
      </c>
      <c r="K1055" s="129">
        <v>500000</v>
      </c>
      <c r="L1055" s="129">
        <v>500000</v>
      </c>
      <c r="M1055" s="124">
        <f t="shared" si="237"/>
        <v>1500000</v>
      </c>
    </row>
    <row r="1056" spans="1:13" ht="18.5" x14ac:dyDescent="0.45">
      <c r="A1056" s="119">
        <v>220203</v>
      </c>
      <c r="B1056" s="120"/>
      <c r="C1056" s="121"/>
      <c r="D1056" s="121"/>
      <c r="E1056" s="120"/>
      <c r="F1056" s="157" t="s">
        <v>37</v>
      </c>
      <c r="G1056" s="123">
        <f>SUM(G1057:G1061)</f>
        <v>7400000</v>
      </c>
      <c r="H1056" s="123">
        <f>SUM(H1057:H1061)</f>
        <v>2346000</v>
      </c>
      <c r="I1056" s="123"/>
      <c r="J1056" s="123">
        <f>SUM(J1057:J1061)</f>
        <v>6800000</v>
      </c>
      <c r="K1056" s="123">
        <f>SUM(K1057:K1061)</f>
        <v>6800000</v>
      </c>
      <c r="L1056" s="123">
        <f>SUM(L1057:L1061)</f>
        <v>6800000</v>
      </c>
      <c r="M1056" s="124">
        <f t="shared" si="237"/>
        <v>20400000</v>
      </c>
    </row>
    <row r="1057" spans="1:13" ht="37" x14ac:dyDescent="0.45">
      <c r="A1057" s="125">
        <v>22020301</v>
      </c>
      <c r="B1057" s="126"/>
      <c r="C1057" s="127"/>
      <c r="D1057" s="127"/>
      <c r="E1057" s="126"/>
      <c r="F1057" s="158" t="s">
        <v>38</v>
      </c>
      <c r="G1057" s="129">
        <v>3000000</v>
      </c>
      <c r="H1057" s="129">
        <v>1671000</v>
      </c>
      <c r="I1057" s="129"/>
      <c r="J1057" s="129">
        <v>3200000</v>
      </c>
      <c r="K1057" s="129">
        <v>3200000</v>
      </c>
      <c r="L1057" s="129">
        <v>3200000</v>
      </c>
      <c r="M1057" s="124">
        <f t="shared" si="237"/>
        <v>9600000</v>
      </c>
    </row>
    <row r="1058" spans="1:13" ht="18.5" x14ac:dyDescent="0.45">
      <c r="A1058" s="125">
        <v>22020302</v>
      </c>
      <c r="B1058" s="126"/>
      <c r="C1058" s="127"/>
      <c r="D1058" s="127"/>
      <c r="E1058" s="126"/>
      <c r="F1058" s="158" t="s">
        <v>39</v>
      </c>
      <c r="G1058" s="129">
        <v>1100000</v>
      </c>
      <c r="H1058" s="129">
        <v>360000</v>
      </c>
      <c r="I1058" s="129"/>
      <c r="J1058" s="129">
        <v>1200000</v>
      </c>
      <c r="K1058" s="129">
        <v>1200000</v>
      </c>
      <c r="L1058" s="129">
        <v>1200000</v>
      </c>
      <c r="M1058" s="124">
        <f t="shared" si="237"/>
        <v>3600000</v>
      </c>
    </row>
    <row r="1059" spans="1:13" ht="18.5" x14ac:dyDescent="0.45">
      <c r="A1059" s="125">
        <v>22020303</v>
      </c>
      <c r="B1059" s="126"/>
      <c r="C1059" s="127"/>
      <c r="D1059" s="127"/>
      <c r="E1059" s="126"/>
      <c r="F1059" s="158" t="s">
        <v>40</v>
      </c>
      <c r="G1059" s="129">
        <v>1300000</v>
      </c>
      <c r="H1059" s="129">
        <v>315000</v>
      </c>
      <c r="I1059" s="129"/>
      <c r="J1059" s="129">
        <v>1400000</v>
      </c>
      <c r="K1059" s="129">
        <v>1400000</v>
      </c>
      <c r="L1059" s="129">
        <v>1400000</v>
      </c>
      <c r="M1059" s="124">
        <f t="shared" si="237"/>
        <v>4200000</v>
      </c>
    </row>
    <row r="1060" spans="1:13" ht="37" x14ac:dyDescent="0.45">
      <c r="A1060" s="125">
        <v>22020305</v>
      </c>
      <c r="B1060" s="126"/>
      <c r="C1060" s="127"/>
      <c r="D1060" s="127"/>
      <c r="E1060" s="126"/>
      <c r="F1060" s="158" t="s">
        <v>41</v>
      </c>
      <c r="G1060" s="129">
        <v>1000000</v>
      </c>
      <c r="H1060" s="129"/>
      <c r="I1060" s="129"/>
      <c r="J1060" s="129">
        <v>1000000</v>
      </c>
      <c r="K1060" s="129">
        <v>1000000</v>
      </c>
      <c r="L1060" s="129">
        <v>1000000</v>
      </c>
      <c r="M1060" s="124">
        <f t="shared" si="237"/>
        <v>3000000</v>
      </c>
    </row>
    <row r="1061" spans="1:13" ht="37" x14ac:dyDescent="0.45">
      <c r="A1061" s="125">
        <v>22020310</v>
      </c>
      <c r="B1061" s="126"/>
      <c r="C1061" s="127"/>
      <c r="D1061" s="127"/>
      <c r="E1061" s="126"/>
      <c r="F1061" s="158" t="s">
        <v>240</v>
      </c>
      <c r="G1061" s="129">
        <v>1000000</v>
      </c>
      <c r="H1061" s="129"/>
      <c r="I1061" s="129"/>
      <c r="J1061" s="129"/>
      <c r="K1061" s="129"/>
      <c r="L1061" s="129"/>
      <c r="M1061" s="124">
        <f t="shared" si="237"/>
        <v>0</v>
      </c>
    </row>
    <row r="1062" spans="1:13" ht="18.5" x14ac:dyDescent="0.45">
      <c r="A1062" s="119">
        <v>220204</v>
      </c>
      <c r="B1062" s="120"/>
      <c r="C1062" s="121"/>
      <c r="D1062" s="121"/>
      <c r="E1062" s="120"/>
      <c r="F1062" s="157" t="s">
        <v>42</v>
      </c>
      <c r="G1062" s="123">
        <f>SUM(G1063:G1066)</f>
        <v>5900000</v>
      </c>
      <c r="H1062" s="123">
        <f>SUM(H1063:H1066)</f>
        <v>3279500</v>
      </c>
      <c r="I1062" s="123"/>
      <c r="J1062" s="123">
        <f>SUM(J1063:J1066)</f>
        <v>6300000</v>
      </c>
      <c r="K1062" s="123">
        <f>SUM(K1063:K1066)</f>
        <v>6300000</v>
      </c>
      <c r="L1062" s="123">
        <f>SUM(L1063:L1066)</f>
        <v>6300000</v>
      </c>
      <c r="M1062" s="124">
        <f t="shared" si="237"/>
        <v>18900000</v>
      </c>
    </row>
    <row r="1063" spans="1:13" ht="37" x14ac:dyDescent="0.45">
      <c r="A1063" s="125">
        <v>22020401</v>
      </c>
      <c r="B1063" s="126"/>
      <c r="C1063" s="127"/>
      <c r="D1063" s="127"/>
      <c r="E1063" s="126"/>
      <c r="F1063" s="158" t="s">
        <v>43</v>
      </c>
      <c r="G1063" s="129">
        <v>1800000</v>
      </c>
      <c r="H1063" s="129">
        <v>1215000</v>
      </c>
      <c r="I1063" s="129"/>
      <c r="J1063" s="129">
        <v>1900000</v>
      </c>
      <c r="K1063" s="129">
        <v>1900000</v>
      </c>
      <c r="L1063" s="129">
        <v>1900000</v>
      </c>
      <c r="M1063" s="124">
        <f t="shared" si="237"/>
        <v>5700000</v>
      </c>
    </row>
    <row r="1064" spans="1:13" ht="18.5" x14ac:dyDescent="0.45">
      <c r="A1064" s="125">
        <v>22020402</v>
      </c>
      <c r="B1064" s="126"/>
      <c r="C1064" s="127"/>
      <c r="D1064" s="127"/>
      <c r="E1064" s="126"/>
      <c r="F1064" s="158" t="s">
        <v>44</v>
      </c>
      <c r="G1064" s="129">
        <v>1300000</v>
      </c>
      <c r="H1064" s="129">
        <v>870000</v>
      </c>
      <c r="I1064" s="129"/>
      <c r="J1064" s="129">
        <v>1400000</v>
      </c>
      <c r="K1064" s="129">
        <v>1400000</v>
      </c>
      <c r="L1064" s="129">
        <v>1400000</v>
      </c>
      <c r="M1064" s="124">
        <f t="shared" si="237"/>
        <v>4200000</v>
      </c>
    </row>
    <row r="1065" spans="1:13" ht="37" x14ac:dyDescent="0.45">
      <c r="A1065" s="125">
        <v>22020404</v>
      </c>
      <c r="B1065" s="126"/>
      <c r="C1065" s="127"/>
      <c r="D1065" s="127"/>
      <c r="E1065" s="126"/>
      <c r="F1065" s="158" t="s">
        <v>46</v>
      </c>
      <c r="G1065" s="129">
        <v>1500000</v>
      </c>
      <c r="H1065" s="129">
        <v>400000</v>
      </c>
      <c r="I1065" s="129"/>
      <c r="J1065" s="129">
        <v>1600000</v>
      </c>
      <c r="K1065" s="129">
        <v>1600000</v>
      </c>
      <c r="L1065" s="129">
        <v>1600000</v>
      </c>
      <c r="M1065" s="124">
        <f t="shared" si="237"/>
        <v>4800000</v>
      </c>
    </row>
    <row r="1066" spans="1:13" ht="18.5" x14ac:dyDescent="0.45">
      <c r="A1066" s="125">
        <v>22020405</v>
      </c>
      <c r="B1066" s="126"/>
      <c r="C1066" s="127"/>
      <c r="D1066" s="127"/>
      <c r="E1066" s="126"/>
      <c r="F1066" s="158" t="s">
        <v>47</v>
      </c>
      <c r="G1066" s="129">
        <v>1300000</v>
      </c>
      <c r="H1066" s="129">
        <v>794500</v>
      </c>
      <c r="I1066" s="129"/>
      <c r="J1066" s="129">
        <v>1400000</v>
      </c>
      <c r="K1066" s="129">
        <v>1400000</v>
      </c>
      <c r="L1066" s="129">
        <v>1400000</v>
      </c>
      <c r="M1066" s="124">
        <f t="shared" si="237"/>
        <v>4200000</v>
      </c>
    </row>
    <row r="1067" spans="1:13" ht="18.5" x14ac:dyDescent="0.45">
      <c r="A1067" s="119">
        <v>220205</v>
      </c>
      <c r="B1067" s="120"/>
      <c r="C1067" s="121"/>
      <c r="D1067" s="121"/>
      <c r="E1067" s="120"/>
      <c r="F1067" s="157" t="s">
        <v>49</v>
      </c>
      <c r="G1067" s="123">
        <f>G1068</f>
        <v>270000000</v>
      </c>
      <c r="H1067" s="123">
        <f t="shared" ref="H1067:M1067" si="243">H1068</f>
        <v>20493500</v>
      </c>
      <c r="I1067" s="123">
        <f t="shared" si="243"/>
        <v>0</v>
      </c>
      <c r="J1067" s="123">
        <f t="shared" si="243"/>
        <v>81000000</v>
      </c>
      <c r="K1067" s="123">
        <f t="shared" si="243"/>
        <v>81000000</v>
      </c>
      <c r="L1067" s="123">
        <f t="shared" si="243"/>
        <v>81000000</v>
      </c>
      <c r="M1067" s="123">
        <f t="shared" si="243"/>
        <v>243000000</v>
      </c>
    </row>
    <row r="1068" spans="1:13" ht="18.5" x14ac:dyDescent="0.45">
      <c r="A1068" s="125">
        <v>22020501</v>
      </c>
      <c r="B1068" s="126"/>
      <c r="C1068" s="127"/>
      <c r="D1068" s="127"/>
      <c r="E1068" s="126"/>
      <c r="F1068" s="158" t="s">
        <v>50</v>
      </c>
      <c r="G1068" s="129">
        <v>270000000</v>
      </c>
      <c r="H1068" s="129">
        <v>20493500</v>
      </c>
      <c r="I1068" s="129"/>
      <c r="J1068" s="129">
        <v>81000000</v>
      </c>
      <c r="K1068" s="129">
        <v>81000000</v>
      </c>
      <c r="L1068" s="129">
        <v>81000000</v>
      </c>
      <c r="M1068" s="124">
        <f t="shared" ref="M1068:M1107" si="244">J1068+K1068+L1068</f>
        <v>243000000</v>
      </c>
    </row>
    <row r="1069" spans="1:13" ht="18.5" x14ac:dyDescent="0.45">
      <c r="A1069" s="119">
        <v>220206</v>
      </c>
      <c r="B1069" s="120"/>
      <c r="C1069" s="121"/>
      <c r="D1069" s="121"/>
      <c r="E1069" s="120"/>
      <c r="F1069" s="157" t="s">
        <v>51</v>
      </c>
      <c r="G1069" s="123">
        <f>SUM(G1070:G1070)</f>
        <v>300000</v>
      </c>
      <c r="H1069" s="123">
        <f>SUM(H1070:H1070)</f>
        <v>135000</v>
      </c>
      <c r="I1069" s="123"/>
      <c r="J1069" s="123">
        <f>SUM(J1070:J1070)</f>
        <v>300000</v>
      </c>
      <c r="K1069" s="123">
        <f>SUM(K1070:K1070)</f>
        <v>300000</v>
      </c>
      <c r="L1069" s="123">
        <f>SUM(L1070:L1070)</f>
        <v>300000</v>
      </c>
      <c r="M1069" s="124">
        <f t="shared" si="244"/>
        <v>900000</v>
      </c>
    </row>
    <row r="1070" spans="1:13" ht="18.5" x14ac:dyDescent="0.45">
      <c r="A1070" s="125">
        <v>22020605</v>
      </c>
      <c r="B1070" s="126"/>
      <c r="C1070" s="127"/>
      <c r="D1070" s="127"/>
      <c r="E1070" s="126"/>
      <c r="F1070" s="158" t="s">
        <v>53</v>
      </c>
      <c r="G1070" s="129">
        <v>300000</v>
      </c>
      <c r="H1070" s="129">
        <v>135000</v>
      </c>
      <c r="I1070" s="129"/>
      <c r="J1070" s="129">
        <v>300000</v>
      </c>
      <c r="K1070" s="129">
        <v>300000</v>
      </c>
      <c r="L1070" s="129">
        <v>300000</v>
      </c>
      <c r="M1070" s="124">
        <f t="shared" si="244"/>
        <v>900000</v>
      </c>
    </row>
    <row r="1071" spans="1:13" ht="18.5" x14ac:dyDescent="0.45">
      <c r="A1071" s="119">
        <v>220208</v>
      </c>
      <c r="B1071" s="120"/>
      <c r="C1071" s="121"/>
      <c r="D1071" s="121"/>
      <c r="E1071" s="120"/>
      <c r="F1071" s="157" t="s">
        <v>54</v>
      </c>
      <c r="G1071" s="123">
        <f>SUM(G1072:G1073)</f>
        <v>4000000</v>
      </c>
      <c r="H1071" s="123">
        <f>SUM(H1072:H1073)</f>
        <v>850000</v>
      </c>
      <c r="I1071" s="123"/>
      <c r="J1071" s="123">
        <f>SUM(J1072:J1073)</f>
        <v>4000000</v>
      </c>
      <c r="K1071" s="123">
        <f>SUM(K1072:K1073)</f>
        <v>4000000</v>
      </c>
      <c r="L1071" s="123">
        <f>SUM(L1072:L1073)</f>
        <v>4000000</v>
      </c>
      <c r="M1071" s="124">
        <f t="shared" si="244"/>
        <v>12000000</v>
      </c>
    </row>
    <row r="1072" spans="1:13" ht="18.5" x14ac:dyDescent="0.45">
      <c r="A1072" s="125">
        <v>22020801</v>
      </c>
      <c r="B1072" s="126"/>
      <c r="C1072" s="127"/>
      <c r="D1072" s="127"/>
      <c r="E1072" s="126"/>
      <c r="F1072" s="158" t="s">
        <v>55</v>
      </c>
      <c r="G1072" s="129">
        <v>2000000</v>
      </c>
      <c r="H1072" s="129"/>
      <c r="I1072" s="129"/>
      <c r="J1072" s="129">
        <v>2000000</v>
      </c>
      <c r="K1072" s="129">
        <v>2000000</v>
      </c>
      <c r="L1072" s="129">
        <v>2000000</v>
      </c>
      <c r="M1072" s="124">
        <f t="shared" si="244"/>
        <v>6000000</v>
      </c>
    </row>
    <row r="1073" spans="1:13" ht="18.5" x14ac:dyDescent="0.45">
      <c r="A1073" s="125">
        <v>22020803</v>
      </c>
      <c r="B1073" s="126"/>
      <c r="C1073" s="127"/>
      <c r="D1073" s="127"/>
      <c r="E1073" s="126"/>
      <c r="F1073" s="158" t="s">
        <v>56</v>
      </c>
      <c r="G1073" s="129">
        <v>2000000</v>
      </c>
      <c r="H1073" s="129">
        <v>850000</v>
      </c>
      <c r="I1073" s="129"/>
      <c r="J1073" s="129">
        <v>2000000</v>
      </c>
      <c r="K1073" s="129">
        <v>2000000</v>
      </c>
      <c r="L1073" s="129">
        <v>2000000</v>
      </c>
      <c r="M1073" s="124">
        <f t="shared" si="244"/>
        <v>6000000</v>
      </c>
    </row>
    <row r="1074" spans="1:13" ht="18.5" x14ac:dyDescent="0.45">
      <c r="A1074" s="119">
        <v>220210</v>
      </c>
      <c r="B1074" s="120"/>
      <c r="C1074" s="121"/>
      <c r="D1074" s="121"/>
      <c r="E1074" s="120"/>
      <c r="F1074" s="157" t="s">
        <v>57</v>
      </c>
      <c r="G1074" s="123">
        <f>SUM(G1075:G1082)</f>
        <v>61400000</v>
      </c>
      <c r="H1074" s="123">
        <f>SUM(H1075:H1082)</f>
        <v>27430696</v>
      </c>
      <c r="I1074" s="123"/>
      <c r="J1074" s="123">
        <f>SUM(J1075:J1082)</f>
        <v>40100000</v>
      </c>
      <c r="K1074" s="123">
        <f>SUM(K1075:K1082)</f>
        <v>40100000</v>
      </c>
      <c r="L1074" s="123">
        <f>SUM(L1075:L1082)</f>
        <v>40100000</v>
      </c>
      <c r="M1074" s="124">
        <f t="shared" si="244"/>
        <v>120300000</v>
      </c>
    </row>
    <row r="1075" spans="1:13" ht="18.5" x14ac:dyDescent="0.45">
      <c r="A1075" s="125">
        <v>22021001</v>
      </c>
      <c r="B1075" s="126"/>
      <c r="C1075" s="127"/>
      <c r="D1075" s="127"/>
      <c r="E1075" s="126"/>
      <c r="F1075" s="158" t="s">
        <v>58</v>
      </c>
      <c r="G1075" s="129">
        <v>3000000</v>
      </c>
      <c r="H1075" s="129">
        <v>510000</v>
      </c>
      <c r="I1075" s="129"/>
      <c r="J1075" s="129">
        <v>1000000</v>
      </c>
      <c r="K1075" s="129">
        <v>1000000</v>
      </c>
      <c r="L1075" s="129">
        <v>1000000</v>
      </c>
      <c r="M1075" s="124">
        <f t="shared" si="244"/>
        <v>3000000</v>
      </c>
    </row>
    <row r="1076" spans="1:13" ht="18.5" x14ac:dyDescent="0.45">
      <c r="A1076" s="125">
        <v>22021002</v>
      </c>
      <c r="B1076" s="126"/>
      <c r="C1076" s="127"/>
      <c r="D1076" s="127"/>
      <c r="E1076" s="126"/>
      <c r="F1076" s="158" t="s">
        <v>59</v>
      </c>
      <c r="G1076" s="129">
        <v>1000000</v>
      </c>
      <c r="H1076" s="129"/>
      <c r="I1076" s="129"/>
      <c r="J1076" s="129"/>
      <c r="K1076" s="129"/>
      <c r="L1076" s="129"/>
      <c r="M1076" s="124">
        <f t="shared" si="244"/>
        <v>0</v>
      </c>
    </row>
    <row r="1077" spans="1:13" ht="18.5" x14ac:dyDescent="0.45">
      <c r="A1077" s="125">
        <v>22021003</v>
      </c>
      <c r="B1077" s="126"/>
      <c r="C1077" s="127"/>
      <c r="D1077" s="127"/>
      <c r="E1077" s="126"/>
      <c r="F1077" s="158" t="s">
        <v>60</v>
      </c>
      <c r="G1077" s="129">
        <v>1800000</v>
      </c>
      <c r="H1077" s="129">
        <v>95000</v>
      </c>
      <c r="I1077" s="129"/>
      <c r="J1077" s="129">
        <v>1000000</v>
      </c>
      <c r="K1077" s="129">
        <v>1000000</v>
      </c>
      <c r="L1077" s="129">
        <v>1000000</v>
      </c>
      <c r="M1077" s="124">
        <f t="shared" si="244"/>
        <v>3000000</v>
      </c>
    </row>
    <row r="1078" spans="1:13" ht="18.5" x14ac:dyDescent="0.45">
      <c r="A1078" s="125">
        <v>22021006</v>
      </c>
      <c r="B1078" s="126"/>
      <c r="C1078" s="127"/>
      <c r="D1078" s="127"/>
      <c r="E1078" s="126"/>
      <c r="F1078" s="158" t="s">
        <v>62</v>
      </c>
      <c r="G1078" s="129">
        <v>600000</v>
      </c>
      <c r="H1078" s="129">
        <v>125000</v>
      </c>
      <c r="I1078" s="129"/>
      <c r="J1078" s="129">
        <v>600000</v>
      </c>
      <c r="K1078" s="129">
        <v>600000</v>
      </c>
      <c r="L1078" s="129">
        <v>600000</v>
      </c>
      <c r="M1078" s="124">
        <f t="shared" si="244"/>
        <v>1800000</v>
      </c>
    </row>
    <row r="1079" spans="1:13" ht="18.5" x14ac:dyDescent="0.45">
      <c r="A1079" s="125">
        <v>22021007</v>
      </c>
      <c r="B1079" s="126"/>
      <c r="C1079" s="127"/>
      <c r="D1079" s="127"/>
      <c r="E1079" s="126"/>
      <c r="F1079" s="158" t="s">
        <v>63</v>
      </c>
      <c r="G1079" s="129">
        <v>12000000</v>
      </c>
      <c r="H1079" s="129">
        <v>3780120</v>
      </c>
      <c r="I1079" s="129"/>
      <c r="J1079" s="129">
        <v>10000000</v>
      </c>
      <c r="K1079" s="129">
        <v>10000000</v>
      </c>
      <c r="L1079" s="129">
        <v>10000000</v>
      </c>
      <c r="M1079" s="124">
        <f t="shared" si="244"/>
        <v>30000000</v>
      </c>
    </row>
    <row r="1080" spans="1:13" ht="37" x14ac:dyDescent="0.45">
      <c r="A1080" s="125">
        <v>22021014</v>
      </c>
      <c r="B1080" s="126"/>
      <c r="C1080" s="127"/>
      <c r="D1080" s="127"/>
      <c r="E1080" s="126"/>
      <c r="F1080" s="158" t="s">
        <v>224</v>
      </c>
      <c r="G1080" s="129">
        <v>1000000</v>
      </c>
      <c r="H1080" s="129"/>
      <c r="I1080" s="129"/>
      <c r="J1080" s="129">
        <v>1000000</v>
      </c>
      <c r="K1080" s="129">
        <v>1000000</v>
      </c>
      <c r="L1080" s="129">
        <v>1000000</v>
      </c>
      <c r="M1080" s="124">
        <f t="shared" si="244"/>
        <v>3000000</v>
      </c>
    </row>
    <row r="1081" spans="1:13" ht="37" x14ac:dyDescent="0.45">
      <c r="A1081" s="125">
        <v>22021033</v>
      </c>
      <c r="B1081" s="126"/>
      <c r="C1081" s="127"/>
      <c r="D1081" s="127"/>
      <c r="E1081" s="126"/>
      <c r="F1081" s="158" t="s">
        <v>387</v>
      </c>
      <c r="G1081" s="129">
        <v>40000000</v>
      </c>
      <c r="H1081" s="129">
        <v>22920576</v>
      </c>
      <c r="I1081" s="129"/>
      <c r="J1081" s="129">
        <v>26000000</v>
      </c>
      <c r="K1081" s="129">
        <v>26000000</v>
      </c>
      <c r="L1081" s="129">
        <v>26000000</v>
      </c>
      <c r="M1081" s="124">
        <f t="shared" si="244"/>
        <v>78000000</v>
      </c>
    </row>
    <row r="1082" spans="1:13" ht="18.5" x14ac:dyDescent="0.45">
      <c r="A1082" s="125">
        <v>22021034</v>
      </c>
      <c r="B1082" s="126"/>
      <c r="C1082" s="127"/>
      <c r="D1082" s="127"/>
      <c r="E1082" s="126"/>
      <c r="F1082" s="158" t="s">
        <v>388</v>
      </c>
      <c r="G1082" s="129">
        <v>2000000</v>
      </c>
      <c r="H1082" s="129"/>
      <c r="I1082" s="129"/>
      <c r="J1082" s="129">
        <v>500000</v>
      </c>
      <c r="K1082" s="129">
        <v>500000</v>
      </c>
      <c r="L1082" s="129">
        <v>500000</v>
      </c>
      <c r="M1082" s="124">
        <f t="shared" si="244"/>
        <v>1500000</v>
      </c>
    </row>
    <row r="1083" spans="1:13" ht="18.5" x14ac:dyDescent="0.45">
      <c r="A1083" s="119">
        <v>23</v>
      </c>
      <c r="B1083" s="120"/>
      <c r="C1083" s="121"/>
      <c r="D1083" s="121"/>
      <c r="E1083" s="120"/>
      <c r="F1083" s="157" t="s">
        <v>69</v>
      </c>
      <c r="G1083" s="123">
        <f>G1084+G1097+G1100+G1104</f>
        <v>1100000000</v>
      </c>
      <c r="H1083" s="123">
        <f t="shared" ref="H1083:L1083" si="245">H1084+H1097+H1100+H1104</f>
        <v>40960500</v>
      </c>
      <c r="I1083" s="123"/>
      <c r="J1083" s="123">
        <f t="shared" si="245"/>
        <v>1100000000</v>
      </c>
      <c r="K1083" s="123">
        <f t="shared" si="245"/>
        <v>1100000000</v>
      </c>
      <c r="L1083" s="123">
        <f t="shared" si="245"/>
        <v>1100000000</v>
      </c>
      <c r="M1083" s="124">
        <f t="shared" si="244"/>
        <v>3300000000</v>
      </c>
    </row>
    <row r="1084" spans="1:13" ht="18.5" x14ac:dyDescent="0.45">
      <c r="A1084" s="119">
        <v>2301</v>
      </c>
      <c r="B1084" s="120"/>
      <c r="C1084" s="121"/>
      <c r="D1084" s="121"/>
      <c r="E1084" s="120"/>
      <c r="F1084" s="157" t="s">
        <v>70</v>
      </c>
      <c r="G1084" s="123">
        <f t="shared" ref="G1084:L1084" si="246">G1085</f>
        <v>640000000</v>
      </c>
      <c r="H1084" s="123">
        <f t="shared" si="246"/>
        <v>0</v>
      </c>
      <c r="I1084" s="123"/>
      <c r="J1084" s="123">
        <f t="shared" si="246"/>
        <v>640000000</v>
      </c>
      <c r="K1084" s="123">
        <f t="shared" si="246"/>
        <v>640000000</v>
      </c>
      <c r="L1084" s="123">
        <f t="shared" si="246"/>
        <v>640000000</v>
      </c>
      <c r="M1084" s="124">
        <f t="shared" si="244"/>
        <v>1920000000</v>
      </c>
    </row>
    <row r="1085" spans="1:13" ht="18.5" x14ac:dyDescent="0.45">
      <c r="A1085" s="119">
        <v>230101</v>
      </c>
      <c r="B1085" s="120"/>
      <c r="C1085" s="121"/>
      <c r="D1085" s="121"/>
      <c r="E1085" s="120"/>
      <c r="F1085" s="157" t="s">
        <v>71</v>
      </c>
      <c r="G1085" s="123">
        <f>SUM(G1086:G1096)</f>
        <v>640000000</v>
      </c>
      <c r="H1085" s="123">
        <f>SUM(H1086:H1096)</f>
        <v>0</v>
      </c>
      <c r="I1085" s="123"/>
      <c r="J1085" s="123">
        <f>SUM(J1086:J1096)</f>
        <v>640000000</v>
      </c>
      <c r="K1085" s="123">
        <f>SUM(K1086:K1096)</f>
        <v>640000000</v>
      </c>
      <c r="L1085" s="123">
        <f>SUM(L1086:L1096)</f>
        <v>640000000</v>
      </c>
      <c r="M1085" s="124">
        <f t="shared" si="244"/>
        <v>1920000000</v>
      </c>
    </row>
    <row r="1086" spans="1:13" ht="18.5" x14ac:dyDescent="0.45">
      <c r="A1086" s="125">
        <v>23010106</v>
      </c>
      <c r="B1086" s="126"/>
      <c r="C1086" s="127"/>
      <c r="D1086" s="127"/>
      <c r="E1086" s="126"/>
      <c r="F1086" s="158" t="s">
        <v>437</v>
      </c>
      <c r="G1086" s="129">
        <v>110000000</v>
      </c>
      <c r="H1086" s="129"/>
      <c r="I1086" s="129"/>
      <c r="J1086" s="129">
        <v>110000000</v>
      </c>
      <c r="K1086" s="129">
        <v>110000000</v>
      </c>
      <c r="L1086" s="129">
        <v>110000000</v>
      </c>
      <c r="M1086" s="124">
        <f t="shared" si="244"/>
        <v>330000000</v>
      </c>
    </row>
    <row r="1087" spans="1:13" ht="18.5" x14ac:dyDescent="0.45">
      <c r="A1087" s="125">
        <v>23010108</v>
      </c>
      <c r="B1087" s="126"/>
      <c r="C1087" s="127"/>
      <c r="D1087" s="127"/>
      <c r="E1087" s="126"/>
      <c r="F1087" s="158" t="s">
        <v>230</v>
      </c>
      <c r="G1087" s="129">
        <v>100000000</v>
      </c>
      <c r="H1087" s="129"/>
      <c r="I1087" s="129"/>
      <c r="J1087" s="129">
        <v>100000000</v>
      </c>
      <c r="K1087" s="129">
        <v>100000000</v>
      </c>
      <c r="L1087" s="129">
        <v>100000000</v>
      </c>
      <c r="M1087" s="124">
        <f t="shared" si="244"/>
        <v>300000000</v>
      </c>
    </row>
    <row r="1088" spans="1:13" ht="37" x14ac:dyDescent="0.45">
      <c r="A1088" s="125">
        <v>23010112</v>
      </c>
      <c r="B1088" s="126"/>
      <c r="C1088" s="127"/>
      <c r="D1088" s="127"/>
      <c r="E1088" s="126"/>
      <c r="F1088" s="158" t="s">
        <v>232</v>
      </c>
      <c r="G1088" s="129">
        <v>52000000</v>
      </c>
      <c r="H1088" s="129"/>
      <c r="I1088" s="129"/>
      <c r="J1088" s="129">
        <v>52000000</v>
      </c>
      <c r="K1088" s="129">
        <v>52000000</v>
      </c>
      <c r="L1088" s="129">
        <v>52000000</v>
      </c>
      <c r="M1088" s="124">
        <f t="shared" si="244"/>
        <v>156000000</v>
      </c>
    </row>
    <row r="1089" spans="1:13" ht="18.5" x14ac:dyDescent="0.45">
      <c r="A1089" s="125">
        <v>23010113</v>
      </c>
      <c r="B1089" s="126"/>
      <c r="C1089" s="127"/>
      <c r="D1089" s="127"/>
      <c r="E1089" s="126"/>
      <c r="F1089" s="158" t="s">
        <v>233</v>
      </c>
      <c r="G1089" s="129">
        <v>40000000</v>
      </c>
      <c r="H1089" s="129"/>
      <c r="I1089" s="129"/>
      <c r="J1089" s="129">
        <v>40000000</v>
      </c>
      <c r="K1089" s="129">
        <v>40000000</v>
      </c>
      <c r="L1089" s="129">
        <v>40000000</v>
      </c>
      <c r="M1089" s="124">
        <f t="shared" si="244"/>
        <v>120000000</v>
      </c>
    </row>
    <row r="1090" spans="1:13" ht="18.5" x14ac:dyDescent="0.45">
      <c r="A1090" s="125">
        <v>23010114</v>
      </c>
      <c r="B1090" s="126"/>
      <c r="C1090" s="127"/>
      <c r="D1090" s="127"/>
      <c r="E1090" s="126"/>
      <c r="F1090" s="158" t="s">
        <v>234</v>
      </c>
      <c r="G1090" s="129">
        <v>24000000</v>
      </c>
      <c r="H1090" s="129"/>
      <c r="I1090" s="129"/>
      <c r="J1090" s="129">
        <v>24000000</v>
      </c>
      <c r="K1090" s="129">
        <v>24000000</v>
      </c>
      <c r="L1090" s="129">
        <v>24000000</v>
      </c>
      <c r="M1090" s="124">
        <f t="shared" si="244"/>
        <v>72000000</v>
      </c>
    </row>
    <row r="1091" spans="1:13" ht="37" x14ac:dyDescent="0.45">
      <c r="A1091" s="125">
        <v>23010115</v>
      </c>
      <c r="B1091" s="126"/>
      <c r="C1091" s="127"/>
      <c r="D1091" s="127"/>
      <c r="E1091" s="126"/>
      <c r="F1091" s="158" t="s">
        <v>235</v>
      </c>
      <c r="G1091" s="129">
        <v>30000000</v>
      </c>
      <c r="H1091" s="129"/>
      <c r="I1091" s="129"/>
      <c r="J1091" s="129">
        <v>30000000</v>
      </c>
      <c r="K1091" s="129">
        <v>30000000</v>
      </c>
      <c r="L1091" s="129">
        <v>30000000</v>
      </c>
      <c r="M1091" s="124">
        <f t="shared" si="244"/>
        <v>90000000</v>
      </c>
    </row>
    <row r="1092" spans="1:13" ht="18.5" x14ac:dyDescent="0.45">
      <c r="A1092" s="125">
        <v>23010117</v>
      </c>
      <c r="B1092" s="126"/>
      <c r="C1092" s="127"/>
      <c r="D1092" s="127"/>
      <c r="E1092" s="126"/>
      <c r="F1092" s="158" t="s">
        <v>283</v>
      </c>
      <c r="G1092" s="129">
        <v>2000000</v>
      </c>
      <c r="H1092" s="129"/>
      <c r="I1092" s="129"/>
      <c r="J1092" s="129">
        <v>2000000</v>
      </c>
      <c r="K1092" s="129">
        <v>2000000</v>
      </c>
      <c r="L1092" s="129">
        <v>2000000</v>
      </c>
      <c r="M1092" s="124">
        <f t="shared" si="244"/>
        <v>6000000</v>
      </c>
    </row>
    <row r="1093" spans="1:13" ht="18.5" x14ac:dyDescent="0.45">
      <c r="A1093" s="125">
        <v>23010118</v>
      </c>
      <c r="B1093" s="126"/>
      <c r="C1093" s="127"/>
      <c r="D1093" s="127"/>
      <c r="E1093" s="126"/>
      <c r="F1093" s="158" t="s">
        <v>285</v>
      </c>
      <c r="G1093" s="129">
        <v>2000000</v>
      </c>
      <c r="H1093" s="129"/>
      <c r="I1093" s="129"/>
      <c r="J1093" s="129">
        <v>2000000</v>
      </c>
      <c r="K1093" s="129">
        <v>2000000</v>
      </c>
      <c r="L1093" s="129">
        <v>2000000</v>
      </c>
      <c r="M1093" s="124">
        <f t="shared" si="244"/>
        <v>6000000</v>
      </c>
    </row>
    <row r="1094" spans="1:13" ht="37" x14ac:dyDescent="0.45">
      <c r="A1094" s="125">
        <v>23010124</v>
      </c>
      <c r="B1094" s="126"/>
      <c r="C1094" s="127"/>
      <c r="D1094" s="127"/>
      <c r="E1094" s="126"/>
      <c r="F1094" s="158" t="s">
        <v>391</v>
      </c>
      <c r="G1094" s="129">
        <v>150000000</v>
      </c>
      <c r="H1094" s="129"/>
      <c r="I1094" s="129"/>
      <c r="J1094" s="129">
        <v>150000000</v>
      </c>
      <c r="K1094" s="129">
        <v>150000000</v>
      </c>
      <c r="L1094" s="129">
        <v>150000000</v>
      </c>
      <c r="M1094" s="124">
        <f t="shared" si="244"/>
        <v>450000000</v>
      </c>
    </row>
    <row r="1095" spans="1:13" ht="18.5" x14ac:dyDescent="0.45">
      <c r="A1095" s="125">
        <v>23010129</v>
      </c>
      <c r="B1095" s="126"/>
      <c r="C1095" s="127"/>
      <c r="D1095" s="127"/>
      <c r="E1095" s="126"/>
      <c r="F1095" s="158" t="s">
        <v>393</v>
      </c>
      <c r="G1095" s="129">
        <v>90000000</v>
      </c>
      <c r="H1095" s="129"/>
      <c r="I1095" s="129"/>
      <c r="J1095" s="129">
        <v>90000000</v>
      </c>
      <c r="K1095" s="129">
        <v>90000000</v>
      </c>
      <c r="L1095" s="129">
        <v>90000000</v>
      </c>
      <c r="M1095" s="124">
        <f t="shared" si="244"/>
        <v>270000000</v>
      </c>
    </row>
    <row r="1096" spans="1:13" ht="18.5" x14ac:dyDescent="0.45">
      <c r="A1096" s="125">
        <v>23010140</v>
      </c>
      <c r="B1096" s="126"/>
      <c r="C1096" s="127"/>
      <c r="D1096" s="127"/>
      <c r="E1096" s="126"/>
      <c r="F1096" s="128" t="s">
        <v>394</v>
      </c>
      <c r="G1096" s="129">
        <v>40000000</v>
      </c>
      <c r="H1096" s="129"/>
      <c r="I1096" s="129"/>
      <c r="J1096" s="129">
        <v>40000000</v>
      </c>
      <c r="K1096" s="129">
        <v>40000000</v>
      </c>
      <c r="L1096" s="129">
        <v>40000000</v>
      </c>
      <c r="M1096" s="124">
        <f t="shared" si="244"/>
        <v>120000000</v>
      </c>
    </row>
    <row r="1097" spans="1:13" ht="18.5" x14ac:dyDescent="0.45">
      <c r="A1097" s="119">
        <v>2302</v>
      </c>
      <c r="B1097" s="120"/>
      <c r="C1097" s="121"/>
      <c r="D1097" s="121"/>
      <c r="E1097" s="120"/>
      <c r="F1097" s="122" t="s">
        <v>73</v>
      </c>
      <c r="G1097" s="123">
        <f t="shared" ref="G1097:L1097" si="247">G1098</f>
        <v>150000000</v>
      </c>
      <c r="H1097" s="123">
        <f t="shared" si="247"/>
        <v>0</v>
      </c>
      <c r="I1097" s="123"/>
      <c r="J1097" s="123">
        <f t="shared" si="247"/>
        <v>150000000</v>
      </c>
      <c r="K1097" s="123">
        <f t="shared" si="247"/>
        <v>150000000</v>
      </c>
      <c r="L1097" s="123">
        <f t="shared" si="247"/>
        <v>150000000</v>
      </c>
      <c r="M1097" s="124">
        <f t="shared" si="244"/>
        <v>450000000</v>
      </c>
    </row>
    <row r="1098" spans="1:13" ht="37" x14ac:dyDescent="0.45">
      <c r="A1098" s="119">
        <v>230201</v>
      </c>
      <c r="B1098" s="120"/>
      <c r="C1098" s="121"/>
      <c r="D1098" s="121"/>
      <c r="E1098" s="120"/>
      <c r="F1098" s="122" t="s">
        <v>74</v>
      </c>
      <c r="G1098" s="123">
        <f>SUM(G1099:G1099)</f>
        <v>150000000</v>
      </c>
      <c r="H1098" s="123">
        <f>SUM(H1099:H1099)</f>
        <v>0</v>
      </c>
      <c r="I1098" s="123"/>
      <c r="J1098" s="123">
        <f>SUM(J1099:J1099)</f>
        <v>150000000</v>
      </c>
      <c r="K1098" s="123">
        <f>SUM(K1099:K1099)</f>
        <v>150000000</v>
      </c>
      <c r="L1098" s="123">
        <f>SUM(L1099:L1099)</f>
        <v>150000000</v>
      </c>
      <c r="M1098" s="124">
        <f t="shared" si="244"/>
        <v>450000000</v>
      </c>
    </row>
    <row r="1099" spans="1:13" ht="37" x14ac:dyDescent="0.45">
      <c r="A1099" s="125">
        <v>23020118</v>
      </c>
      <c r="B1099" s="126"/>
      <c r="C1099" s="127"/>
      <c r="D1099" s="127"/>
      <c r="E1099" s="126"/>
      <c r="F1099" s="128" t="s">
        <v>438</v>
      </c>
      <c r="G1099" s="129">
        <v>150000000</v>
      </c>
      <c r="H1099" s="129"/>
      <c r="I1099" s="129"/>
      <c r="J1099" s="129">
        <v>150000000</v>
      </c>
      <c r="K1099" s="129">
        <v>150000000</v>
      </c>
      <c r="L1099" s="129">
        <v>150000000</v>
      </c>
      <c r="M1099" s="124">
        <f t="shared" si="244"/>
        <v>450000000</v>
      </c>
    </row>
    <row r="1100" spans="1:13" ht="18.5" x14ac:dyDescent="0.45">
      <c r="A1100" s="119">
        <v>2303</v>
      </c>
      <c r="B1100" s="120"/>
      <c r="C1100" s="121"/>
      <c r="D1100" s="121"/>
      <c r="E1100" s="120"/>
      <c r="F1100" s="122" t="s">
        <v>76</v>
      </c>
      <c r="G1100" s="123">
        <f t="shared" ref="G1100:L1100" si="248">G1101</f>
        <v>80000000</v>
      </c>
      <c r="H1100" s="123">
        <f t="shared" si="248"/>
        <v>0</v>
      </c>
      <c r="I1100" s="123"/>
      <c r="J1100" s="123">
        <f t="shared" si="248"/>
        <v>80000000</v>
      </c>
      <c r="K1100" s="123">
        <f t="shared" si="248"/>
        <v>80000000</v>
      </c>
      <c r="L1100" s="123">
        <f t="shared" si="248"/>
        <v>80000000</v>
      </c>
      <c r="M1100" s="124">
        <f t="shared" si="244"/>
        <v>240000000</v>
      </c>
    </row>
    <row r="1101" spans="1:13" ht="37" x14ac:dyDescent="0.45">
      <c r="A1101" s="119">
        <v>230301</v>
      </c>
      <c r="B1101" s="120"/>
      <c r="C1101" s="121"/>
      <c r="D1101" s="121"/>
      <c r="E1101" s="120"/>
      <c r="F1101" s="122" t="s">
        <v>77</v>
      </c>
      <c r="G1101" s="123">
        <f>SUM(G1102:G1103)</f>
        <v>80000000</v>
      </c>
      <c r="H1101" s="123">
        <f>SUM(H1102:H1103)</f>
        <v>0</v>
      </c>
      <c r="I1101" s="123"/>
      <c r="J1101" s="123">
        <f>SUM(J1102:J1103)</f>
        <v>80000000</v>
      </c>
      <c r="K1101" s="123">
        <f>SUM(K1102:K1103)</f>
        <v>80000000</v>
      </c>
      <c r="L1101" s="123">
        <f>SUM(L1102:L1103)</f>
        <v>80000000</v>
      </c>
      <c r="M1101" s="124">
        <f t="shared" si="244"/>
        <v>240000000</v>
      </c>
    </row>
    <row r="1102" spans="1:13" ht="18.5" x14ac:dyDescent="0.45">
      <c r="A1102" s="125">
        <v>23030102</v>
      </c>
      <c r="B1102" s="126"/>
      <c r="C1102" s="127"/>
      <c r="D1102" s="127"/>
      <c r="E1102" s="126"/>
      <c r="F1102" s="128" t="s">
        <v>439</v>
      </c>
      <c r="G1102" s="129">
        <v>50000000</v>
      </c>
      <c r="H1102" s="129"/>
      <c r="I1102" s="129"/>
      <c r="J1102" s="129">
        <v>50000000</v>
      </c>
      <c r="K1102" s="129">
        <v>50000000</v>
      </c>
      <c r="L1102" s="129">
        <v>50000000</v>
      </c>
      <c r="M1102" s="124">
        <f t="shared" si="244"/>
        <v>150000000</v>
      </c>
    </row>
    <row r="1103" spans="1:13" ht="37" x14ac:dyDescent="0.45">
      <c r="A1103" s="125">
        <v>23030121</v>
      </c>
      <c r="B1103" s="126"/>
      <c r="C1103" s="127"/>
      <c r="D1103" s="127"/>
      <c r="E1103" s="126"/>
      <c r="F1103" s="128" t="s">
        <v>291</v>
      </c>
      <c r="G1103" s="129">
        <v>30000000</v>
      </c>
      <c r="H1103" s="129"/>
      <c r="I1103" s="129"/>
      <c r="J1103" s="129">
        <v>30000000</v>
      </c>
      <c r="K1103" s="129">
        <v>30000000</v>
      </c>
      <c r="L1103" s="129">
        <v>30000000</v>
      </c>
      <c r="M1103" s="124">
        <f t="shared" si="244"/>
        <v>90000000</v>
      </c>
    </row>
    <row r="1104" spans="1:13" ht="18.5" x14ac:dyDescent="0.45">
      <c r="A1104" s="119">
        <v>2305</v>
      </c>
      <c r="B1104" s="120"/>
      <c r="C1104" s="121"/>
      <c r="D1104" s="121"/>
      <c r="E1104" s="120"/>
      <c r="F1104" s="157" t="s">
        <v>79</v>
      </c>
      <c r="G1104" s="159">
        <f t="shared" ref="G1104:L1104" si="249">G1105</f>
        <v>230000000</v>
      </c>
      <c r="H1104" s="159">
        <f t="shared" si="249"/>
        <v>40960500</v>
      </c>
      <c r="I1104" s="159"/>
      <c r="J1104" s="159">
        <f t="shared" si="249"/>
        <v>230000000</v>
      </c>
      <c r="K1104" s="159">
        <f t="shared" si="249"/>
        <v>230000000</v>
      </c>
      <c r="L1104" s="159">
        <f t="shared" si="249"/>
        <v>230000000</v>
      </c>
      <c r="M1104" s="124">
        <f t="shared" si="244"/>
        <v>690000000</v>
      </c>
    </row>
    <row r="1105" spans="1:13" ht="18.5" x14ac:dyDescent="0.45">
      <c r="A1105" s="119">
        <v>230501</v>
      </c>
      <c r="B1105" s="120"/>
      <c r="C1105" s="121"/>
      <c r="D1105" s="121"/>
      <c r="E1105" s="120"/>
      <c r="F1105" s="157" t="s">
        <v>80</v>
      </c>
      <c r="G1105" s="159">
        <f>SUM(G1106:G1107)</f>
        <v>230000000</v>
      </c>
      <c r="H1105" s="159">
        <f>SUM(H1106:H1107)</f>
        <v>40960500</v>
      </c>
      <c r="I1105" s="159"/>
      <c r="J1105" s="159">
        <f>SUM(J1106:J1107)</f>
        <v>230000000</v>
      </c>
      <c r="K1105" s="159">
        <f>SUM(K1106:K1107)</f>
        <v>230000000</v>
      </c>
      <c r="L1105" s="159">
        <f>SUM(L1106:L1107)</f>
        <v>230000000</v>
      </c>
      <c r="M1105" s="124">
        <f t="shared" si="244"/>
        <v>690000000</v>
      </c>
    </row>
    <row r="1106" spans="1:13" ht="18.5" x14ac:dyDescent="0.45">
      <c r="A1106" s="125">
        <v>23050102</v>
      </c>
      <c r="B1106" s="126"/>
      <c r="C1106" s="127"/>
      <c r="D1106" s="127"/>
      <c r="E1106" s="126"/>
      <c r="F1106" s="128" t="s">
        <v>426</v>
      </c>
      <c r="G1106" s="129">
        <v>150000000</v>
      </c>
      <c r="H1106" s="129"/>
      <c r="I1106" s="129"/>
      <c r="J1106" s="129">
        <v>150000000</v>
      </c>
      <c r="K1106" s="129">
        <v>150000000</v>
      </c>
      <c r="L1106" s="129">
        <v>150000000</v>
      </c>
      <c r="M1106" s="124">
        <f t="shared" si="244"/>
        <v>450000000</v>
      </c>
    </row>
    <row r="1107" spans="1:13" ht="18.5" x14ac:dyDescent="0.45">
      <c r="A1107" s="125">
        <v>23050104</v>
      </c>
      <c r="B1107" s="126"/>
      <c r="C1107" s="127"/>
      <c r="D1107" s="127"/>
      <c r="E1107" s="126"/>
      <c r="F1107" s="158" t="s">
        <v>83</v>
      </c>
      <c r="G1107" s="129">
        <v>80000000</v>
      </c>
      <c r="H1107" s="129">
        <v>40960500</v>
      </c>
      <c r="I1107" s="129"/>
      <c r="J1107" s="129">
        <v>80000000</v>
      </c>
      <c r="K1107" s="129">
        <v>80000000</v>
      </c>
      <c r="L1107" s="129">
        <v>80000000</v>
      </c>
      <c r="M1107" s="124">
        <f t="shared" si="244"/>
        <v>240000000</v>
      </c>
    </row>
    <row r="1108" spans="1:13" ht="18.5" x14ac:dyDescent="0.45">
      <c r="A1108" s="162"/>
      <c r="B1108" s="162"/>
      <c r="C1108" s="162"/>
      <c r="D1108" s="162"/>
      <c r="E1108" s="162"/>
      <c r="F1108" s="189" t="s">
        <v>85</v>
      </c>
      <c r="G1108" s="134"/>
      <c r="H1108" s="134"/>
      <c r="I1108" s="134"/>
      <c r="J1108" s="134"/>
      <c r="K1108" s="134"/>
      <c r="L1108" s="134"/>
      <c r="M1108" s="124"/>
    </row>
    <row r="1109" spans="1:13" ht="18.5" x14ac:dyDescent="0.45">
      <c r="A1109" s="162"/>
      <c r="B1109" s="162"/>
      <c r="C1109" s="162"/>
      <c r="D1109" s="162"/>
      <c r="E1109" s="162"/>
      <c r="F1109" s="163" t="s">
        <v>295</v>
      </c>
      <c r="G1109" s="190">
        <f>G1039</f>
        <v>89416012.840000004</v>
      </c>
      <c r="H1109" s="190">
        <f t="shared" ref="H1109:M1109" si="250">H1039</f>
        <v>92007180.769999996</v>
      </c>
      <c r="I1109" s="190"/>
      <c r="J1109" s="190">
        <f t="shared" si="250"/>
        <v>149657183.10999998</v>
      </c>
      <c r="K1109" s="190">
        <f t="shared" si="250"/>
        <v>149657183.10999998</v>
      </c>
      <c r="L1109" s="190">
        <f t="shared" si="250"/>
        <v>149657183.10999998</v>
      </c>
      <c r="M1109" s="190">
        <f t="shared" si="250"/>
        <v>448971549.32999992</v>
      </c>
    </row>
    <row r="1110" spans="1:13" ht="18.5" x14ac:dyDescent="0.45">
      <c r="A1110" s="162"/>
      <c r="B1110" s="162"/>
      <c r="C1110" s="162"/>
      <c r="D1110" s="162"/>
      <c r="E1110" s="162"/>
      <c r="F1110" s="163" t="s">
        <v>207</v>
      </c>
      <c r="G1110" s="190">
        <f>G1047</f>
        <v>500000000</v>
      </c>
      <c r="H1110" s="190">
        <f t="shared" ref="H1110:M1110" si="251">H1047</f>
        <v>81396696</v>
      </c>
      <c r="I1110" s="190"/>
      <c r="J1110" s="190">
        <f t="shared" si="251"/>
        <v>200000000</v>
      </c>
      <c r="K1110" s="190">
        <f t="shared" si="251"/>
        <v>200000000</v>
      </c>
      <c r="L1110" s="190">
        <f t="shared" si="251"/>
        <v>200000000</v>
      </c>
      <c r="M1110" s="190">
        <f t="shared" si="251"/>
        <v>600000000</v>
      </c>
    </row>
    <row r="1111" spans="1:13" ht="18.5" x14ac:dyDescent="0.45">
      <c r="A1111" s="162"/>
      <c r="B1111" s="162"/>
      <c r="C1111" s="162"/>
      <c r="D1111" s="162"/>
      <c r="E1111" s="162"/>
      <c r="F1111" s="163" t="s">
        <v>238</v>
      </c>
      <c r="G1111" s="190">
        <f>G1083</f>
        <v>1100000000</v>
      </c>
      <c r="H1111" s="190">
        <f t="shared" ref="H1111:M1111" si="252">H1083</f>
        <v>40960500</v>
      </c>
      <c r="I1111" s="190"/>
      <c r="J1111" s="190">
        <f t="shared" si="252"/>
        <v>1100000000</v>
      </c>
      <c r="K1111" s="190">
        <f t="shared" si="252"/>
        <v>1100000000</v>
      </c>
      <c r="L1111" s="190">
        <f t="shared" si="252"/>
        <v>1100000000</v>
      </c>
      <c r="M1111" s="190">
        <f t="shared" si="252"/>
        <v>3300000000</v>
      </c>
    </row>
    <row r="1112" spans="1:13" ht="18.5" x14ac:dyDescent="0.45">
      <c r="A1112" s="162"/>
      <c r="B1112" s="162"/>
      <c r="C1112" s="162"/>
      <c r="D1112" s="162"/>
      <c r="E1112" s="162"/>
      <c r="F1112" s="163" t="s">
        <v>88</v>
      </c>
      <c r="G1112" s="191">
        <f>SUM(G1109:G1111)</f>
        <v>1689416012.8400002</v>
      </c>
      <c r="H1112" s="191">
        <f t="shared" ref="H1112:M1112" si="253">SUM(H1109:H1111)</f>
        <v>214364376.76999998</v>
      </c>
      <c r="I1112" s="191"/>
      <c r="J1112" s="191">
        <f t="shared" si="253"/>
        <v>1449657183.1100001</v>
      </c>
      <c r="K1112" s="191">
        <f t="shared" si="253"/>
        <v>1449657183.1100001</v>
      </c>
      <c r="L1112" s="191">
        <f t="shared" si="253"/>
        <v>1449657183.1100001</v>
      </c>
      <c r="M1112" s="191">
        <f t="shared" si="253"/>
        <v>4348971549.3299999</v>
      </c>
    </row>
    <row r="1115" spans="1:13" ht="18.5" x14ac:dyDescent="0.45">
      <c r="A1115" s="948" t="s">
        <v>0</v>
      </c>
      <c r="B1115" s="948"/>
      <c r="C1115" s="948"/>
      <c r="D1115" s="948"/>
      <c r="E1115" s="948"/>
      <c r="F1115" s="948"/>
      <c r="G1115" s="948"/>
      <c r="H1115" s="948"/>
      <c r="I1115" s="948"/>
      <c r="J1115" s="948"/>
      <c r="K1115" s="948"/>
      <c r="L1115" s="948"/>
      <c r="M1115" s="948"/>
    </row>
    <row r="1116" spans="1:13" ht="18.5" x14ac:dyDescent="0.45">
      <c r="A1116" s="930" t="s">
        <v>445</v>
      </c>
      <c r="B1116" s="930"/>
      <c r="C1116" s="930"/>
      <c r="D1116" s="930"/>
      <c r="E1116" s="930"/>
      <c r="F1116" s="930"/>
      <c r="G1116" s="930"/>
      <c r="H1116" s="930"/>
      <c r="I1116" s="930"/>
      <c r="J1116" s="930"/>
      <c r="K1116" s="930"/>
      <c r="L1116" s="930"/>
      <c r="M1116" s="930"/>
    </row>
    <row r="1117" spans="1:13" ht="74" x14ac:dyDescent="0.45">
      <c r="A1117" s="116" t="s">
        <v>1</v>
      </c>
      <c r="B1117" s="116" t="s">
        <v>2</v>
      </c>
      <c r="C1117" s="116" t="s">
        <v>3</v>
      </c>
      <c r="D1117" s="116" t="s">
        <v>4</v>
      </c>
      <c r="E1117" s="116" t="s">
        <v>5</v>
      </c>
      <c r="F1117" s="153" t="s">
        <v>6</v>
      </c>
      <c r="G1117" s="116" t="s">
        <v>7</v>
      </c>
      <c r="H1117" s="116" t="s">
        <v>8</v>
      </c>
      <c r="I1117" s="116"/>
      <c r="J1117" s="116" t="s">
        <v>9</v>
      </c>
      <c r="K1117" s="116" t="s">
        <v>10</v>
      </c>
      <c r="L1117" s="116" t="s">
        <v>11</v>
      </c>
      <c r="M1117" s="116" t="s">
        <v>12</v>
      </c>
    </row>
    <row r="1118" spans="1:13" ht="18.5" x14ac:dyDescent="0.45">
      <c r="A1118" s="119">
        <v>2</v>
      </c>
      <c r="B1118" s="120"/>
      <c r="C1118" s="121"/>
      <c r="D1118" s="121"/>
      <c r="E1118" s="120"/>
      <c r="F1118" s="157" t="s">
        <v>18</v>
      </c>
      <c r="G1118" s="123">
        <f>G1119+G1127+G1152</f>
        <v>2384618409.8400002</v>
      </c>
      <c r="H1118" s="123">
        <f>H1119+H1127+H1152</f>
        <v>2024017041.0500002</v>
      </c>
      <c r="I1118" s="123"/>
      <c r="J1118" s="123">
        <f>J1119+J1127+J1152</f>
        <v>2223762130.0100002</v>
      </c>
      <c r="K1118" s="123">
        <f>K1119+K1127+K1152</f>
        <v>2223762130.0100002</v>
      </c>
      <c r="L1118" s="123">
        <f>L1119+L1127+L1152</f>
        <v>2223762130.0100002</v>
      </c>
      <c r="M1118" s="124">
        <f>J1118+K1118+L1118</f>
        <v>6671286390.0300007</v>
      </c>
    </row>
    <row r="1119" spans="1:13" ht="18.5" x14ac:dyDescent="0.45">
      <c r="A1119" s="119">
        <v>21</v>
      </c>
      <c r="B1119" s="120"/>
      <c r="C1119" s="121"/>
      <c r="D1119" s="121"/>
      <c r="E1119" s="120"/>
      <c r="F1119" s="157" t="s">
        <v>19</v>
      </c>
      <c r="G1119" s="123">
        <f>G1120+G1123</f>
        <v>84618409.840000004</v>
      </c>
      <c r="H1119" s="123">
        <f t="shared" ref="H1119" si="254">H1120+H1123</f>
        <v>67381839.870000005</v>
      </c>
      <c r="I1119" s="123"/>
      <c r="J1119" s="123">
        <v>123762130.01000005</v>
      </c>
      <c r="K1119" s="123">
        <v>123762130.01000005</v>
      </c>
      <c r="L1119" s="123">
        <v>123762130.01000005</v>
      </c>
      <c r="M1119" s="124">
        <f t="shared" ref="M1119:M1151" si="255">J1119+K1119+L1119</f>
        <v>371286390.03000015</v>
      </c>
    </row>
    <row r="1120" spans="1:13" ht="18.5" x14ac:dyDescent="0.45">
      <c r="A1120" s="119">
        <v>2101</v>
      </c>
      <c r="B1120" s="120"/>
      <c r="C1120" s="121"/>
      <c r="D1120" s="121"/>
      <c r="E1120" s="120"/>
      <c r="F1120" s="157" t="s">
        <v>20</v>
      </c>
      <c r="G1120" s="123">
        <f t="shared" ref="G1120:H1121" si="256">G1121</f>
        <v>74799172.840000004</v>
      </c>
      <c r="H1120" s="123">
        <f t="shared" si="256"/>
        <v>66112265.869999997</v>
      </c>
      <c r="I1120" s="123"/>
      <c r="J1120" s="123">
        <v>111217430.69000004</v>
      </c>
      <c r="K1120" s="123">
        <v>111217430.69000004</v>
      </c>
      <c r="L1120" s="123">
        <v>111217430.69000004</v>
      </c>
      <c r="M1120" s="124">
        <f t="shared" si="255"/>
        <v>333652292.07000011</v>
      </c>
    </row>
    <row r="1121" spans="1:13" ht="18.5" x14ac:dyDescent="0.45">
      <c r="A1121" s="119">
        <v>210101</v>
      </c>
      <c r="B1121" s="120"/>
      <c r="C1121" s="121"/>
      <c r="D1121" s="121"/>
      <c r="E1121" s="120"/>
      <c r="F1121" s="157" t="s">
        <v>21</v>
      </c>
      <c r="G1121" s="123">
        <f>G1122</f>
        <v>74799172.840000004</v>
      </c>
      <c r="H1121" s="123">
        <f t="shared" si="256"/>
        <v>66112265.869999997</v>
      </c>
      <c r="I1121" s="123"/>
      <c r="J1121" s="123">
        <v>111217430.69000004</v>
      </c>
      <c r="K1121" s="123">
        <v>111217430.69000004</v>
      </c>
      <c r="L1121" s="123">
        <v>111217430.69000004</v>
      </c>
      <c r="M1121" s="124">
        <f t="shared" si="255"/>
        <v>333652292.07000011</v>
      </c>
    </row>
    <row r="1122" spans="1:13" ht="18.5" x14ac:dyDescent="0.45">
      <c r="A1122" s="125">
        <v>21010101</v>
      </c>
      <c r="B1122" s="126"/>
      <c r="C1122" s="127"/>
      <c r="D1122" s="127"/>
      <c r="E1122" s="126"/>
      <c r="F1122" s="158" t="s">
        <v>20</v>
      </c>
      <c r="G1122" s="129">
        <v>74799172.840000004</v>
      </c>
      <c r="H1122" s="129">
        <v>66112265.869999997</v>
      </c>
      <c r="I1122" s="129"/>
      <c r="J1122" s="129">
        <v>111217430.69000004</v>
      </c>
      <c r="K1122" s="129">
        <v>111217430.69000004</v>
      </c>
      <c r="L1122" s="129">
        <v>111217430.69000004</v>
      </c>
      <c r="M1122" s="124">
        <f t="shared" si="255"/>
        <v>333652292.07000011</v>
      </c>
    </row>
    <row r="1123" spans="1:13" ht="37" x14ac:dyDescent="0.45">
      <c r="A1123" s="119">
        <v>2102</v>
      </c>
      <c r="B1123" s="120"/>
      <c r="C1123" s="121"/>
      <c r="D1123" s="121"/>
      <c r="E1123" s="120"/>
      <c r="F1123" s="157" t="s">
        <v>22</v>
      </c>
      <c r="G1123" s="123">
        <f>G1124</f>
        <v>9819237</v>
      </c>
      <c r="H1123" s="123">
        <f t="shared" ref="H1123" si="257">H1124</f>
        <v>1269574</v>
      </c>
      <c r="I1123" s="123"/>
      <c r="J1123" s="123">
        <v>12544699.32</v>
      </c>
      <c r="K1123" s="123">
        <v>12544699.32</v>
      </c>
      <c r="L1123" s="123">
        <v>12544699.32</v>
      </c>
      <c r="M1123" s="124">
        <f t="shared" si="255"/>
        <v>37634097.960000001</v>
      </c>
    </row>
    <row r="1124" spans="1:13" ht="18.5" x14ac:dyDescent="0.45">
      <c r="A1124" s="119">
        <v>210201</v>
      </c>
      <c r="B1124" s="120"/>
      <c r="C1124" s="121"/>
      <c r="D1124" s="121"/>
      <c r="E1124" s="120"/>
      <c r="F1124" s="157" t="s">
        <v>23</v>
      </c>
      <c r="G1124" s="123">
        <f>G1125+G1126</f>
        <v>9819237</v>
      </c>
      <c r="H1124" s="123">
        <f t="shared" ref="H1124" si="258">H1125+H1126</f>
        <v>1269574</v>
      </c>
      <c r="I1124" s="123"/>
      <c r="J1124" s="123">
        <v>12544699.32</v>
      </c>
      <c r="K1124" s="123">
        <v>12544699.32</v>
      </c>
      <c r="L1124" s="123">
        <v>12544699.32</v>
      </c>
      <c r="M1124" s="124">
        <f t="shared" si="255"/>
        <v>37634097.960000001</v>
      </c>
    </row>
    <row r="1125" spans="1:13" ht="18.5" x14ac:dyDescent="0.45">
      <c r="A1125" s="125">
        <v>21020101</v>
      </c>
      <c r="B1125" s="126"/>
      <c r="C1125" s="127"/>
      <c r="D1125" s="127"/>
      <c r="E1125" s="126"/>
      <c r="F1125" s="158" t="s">
        <v>24</v>
      </c>
      <c r="G1125" s="129">
        <v>7914876</v>
      </c>
      <c r="H1125" s="129"/>
      <c r="I1125" s="129"/>
      <c r="J1125" s="129">
        <v>10640338.32</v>
      </c>
      <c r="K1125" s="129">
        <v>10640338.32</v>
      </c>
      <c r="L1125" s="129">
        <v>10640338.32</v>
      </c>
      <c r="M1125" s="124">
        <f t="shared" si="255"/>
        <v>31921014.960000001</v>
      </c>
    </row>
    <row r="1126" spans="1:13" ht="18.5" x14ac:dyDescent="0.45">
      <c r="A1126" s="125">
        <v>21020102</v>
      </c>
      <c r="B1126" s="126"/>
      <c r="C1126" s="127"/>
      <c r="D1126" s="127"/>
      <c r="E1126" s="126"/>
      <c r="F1126" s="158" t="s">
        <v>25</v>
      </c>
      <c r="G1126" s="129">
        <v>1904361</v>
      </c>
      <c r="H1126" s="129">
        <v>1269574</v>
      </c>
      <c r="I1126" s="129"/>
      <c r="J1126" s="129">
        <v>1904361</v>
      </c>
      <c r="K1126" s="129">
        <v>1904361</v>
      </c>
      <c r="L1126" s="129">
        <v>1904361</v>
      </c>
      <c r="M1126" s="124">
        <f t="shared" si="255"/>
        <v>5713083</v>
      </c>
    </row>
    <row r="1127" spans="1:13" ht="18.5" x14ac:dyDescent="0.45">
      <c r="A1127" s="119">
        <v>22</v>
      </c>
      <c r="B1127" s="120"/>
      <c r="C1127" s="121"/>
      <c r="D1127" s="121"/>
      <c r="E1127" s="120"/>
      <c r="F1127" s="157" t="s">
        <v>26</v>
      </c>
      <c r="G1127" s="123">
        <f>G1128</f>
        <v>300000000</v>
      </c>
      <c r="H1127" s="123">
        <f t="shared" ref="H1127:L1127" si="259">H1128</f>
        <v>58526931.75</v>
      </c>
      <c r="I1127" s="123"/>
      <c r="J1127" s="123">
        <f t="shared" si="259"/>
        <v>300000000</v>
      </c>
      <c r="K1127" s="123">
        <f t="shared" si="259"/>
        <v>300000000</v>
      </c>
      <c r="L1127" s="123">
        <f t="shared" si="259"/>
        <v>300000000</v>
      </c>
      <c r="M1127" s="124">
        <f t="shared" si="255"/>
        <v>900000000</v>
      </c>
    </row>
    <row r="1128" spans="1:13" ht="18.5" x14ac:dyDescent="0.45">
      <c r="A1128" s="119">
        <v>2202</v>
      </c>
      <c r="B1128" s="120"/>
      <c r="C1128" s="121"/>
      <c r="D1128" s="121"/>
      <c r="E1128" s="120"/>
      <c r="F1128" s="157" t="s">
        <v>27</v>
      </c>
      <c r="G1128" s="123">
        <f>G1129+G1133+G1138+G1140+G1144+G1146+G1148+G1150</f>
        <v>300000000</v>
      </c>
      <c r="H1128" s="123">
        <f t="shared" ref="H1128:L1128" si="260">H1129+H1133+H1138+H1140+H1144+H1146+H1148+H1150</f>
        <v>58526931.75</v>
      </c>
      <c r="I1128" s="123"/>
      <c r="J1128" s="123">
        <f t="shared" si="260"/>
        <v>300000000</v>
      </c>
      <c r="K1128" s="123">
        <f t="shared" si="260"/>
        <v>300000000</v>
      </c>
      <c r="L1128" s="123">
        <f t="shared" si="260"/>
        <v>300000000</v>
      </c>
      <c r="M1128" s="124">
        <f t="shared" si="255"/>
        <v>900000000</v>
      </c>
    </row>
    <row r="1129" spans="1:13" ht="18.5" x14ac:dyDescent="0.45">
      <c r="A1129" s="119">
        <v>220201</v>
      </c>
      <c r="B1129" s="120"/>
      <c r="C1129" s="121"/>
      <c r="D1129" s="121"/>
      <c r="E1129" s="120"/>
      <c r="F1129" s="157" t="s">
        <v>28</v>
      </c>
      <c r="G1129" s="123">
        <f>SUM(G1130:G1132)</f>
        <v>65000000</v>
      </c>
      <c r="H1129" s="123">
        <f>SUM(H1130:H1132)</f>
        <v>19324931.75</v>
      </c>
      <c r="I1129" s="123"/>
      <c r="J1129" s="123">
        <f>SUM(J1130:J1132)</f>
        <v>65000000</v>
      </c>
      <c r="K1129" s="123">
        <f>SUM(K1130:K1132)</f>
        <v>65000000</v>
      </c>
      <c r="L1129" s="123">
        <f>SUM(L1130:L1132)</f>
        <v>65000000</v>
      </c>
      <c r="M1129" s="124">
        <f t="shared" si="255"/>
        <v>195000000</v>
      </c>
    </row>
    <row r="1130" spans="1:13" ht="18.5" x14ac:dyDescent="0.45">
      <c r="A1130" s="125">
        <v>22020101</v>
      </c>
      <c r="B1130" s="126"/>
      <c r="C1130" s="127"/>
      <c r="D1130" s="127"/>
      <c r="E1130" s="126"/>
      <c r="F1130" s="158" t="s">
        <v>29</v>
      </c>
      <c r="G1130" s="129">
        <v>20000000</v>
      </c>
      <c r="H1130" s="129">
        <v>9760900</v>
      </c>
      <c r="I1130" s="129"/>
      <c r="J1130" s="129">
        <v>40000000</v>
      </c>
      <c r="K1130" s="129">
        <v>40000000</v>
      </c>
      <c r="L1130" s="129">
        <v>40000000</v>
      </c>
      <c r="M1130" s="124">
        <f t="shared" si="255"/>
        <v>120000000</v>
      </c>
    </row>
    <row r="1131" spans="1:13" ht="18.5" x14ac:dyDescent="0.45">
      <c r="A1131" s="125">
        <v>22020102</v>
      </c>
      <c r="B1131" s="126"/>
      <c r="C1131" s="127"/>
      <c r="D1131" s="127"/>
      <c r="E1131" s="126"/>
      <c r="F1131" s="158" t="s">
        <v>30</v>
      </c>
      <c r="G1131" s="129">
        <v>20000000</v>
      </c>
      <c r="H1131" s="129">
        <v>9564031.75</v>
      </c>
      <c r="I1131" s="129"/>
      <c r="J1131" s="129">
        <v>20000000</v>
      </c>
      <c r="K1131" s="129">
        <v>20000000</v>
      </c>
      <c r="L1131" s="129">
        <v>20000000</v>
      </c>
      <c r="M1131" s="124">
        <f t="shared" si="255"/>
        <v>60000000</v>
      </c>
    </row>
    <row r="1132" spans="1:13" ht="37" x14ac:dyDescent="0.45">
      <c r="A1132" s="125">
        <v>22020104</v>
      </c>
      <c r="B1132" s="126"/>
      <c r="C1132" s="127"/>
      <c r="D1132" s="127"/>
      <c r="E1132" s="126"/>
      <c r="F1132" s="158" t="s">
        <v>220</v>
      </c>
      <c r="G1132" s="129">
        <v>25000000</v>
      </c>
      <c r="H1132" s="129"/>
      <c r="I1132" s="129"/>
      <c r="J1132" s="129">
        <v>5000000</v>
      </c>
      <c r="K1132" s="129">
        <v>5000000</v>
      </c>
      <c r="L1132" s="129">
        <v>5000000</v>
      </c>
      <c r="M1132" s="124">
        <f t="shared" si="255"/>
        <v>15000000</v>
      </c>
    </row>
    <row r="1133" spans="1:13" ht="18.5" x14ac:dyDescent="0.45">
      <c r="A1133" s="119">
        <v>220202</v>
      </c>
      <c r="B1133" s="120"/>
      <c r="C1133" s="121"/>
      <c r="D1133" s="121"/>
      <c r="E1133" s="120"/>
      <c r="F1133" s="157" t="s">
        <v>31</v>
      </c>
      <c r="G1133" s="123">
        <f>SUM(G1134:G1137)</f>
        <v>16000000</v>
      </c>
      <c r="H1133" s="123">
        <f>SUM(H1134:H1137)</f>
        <v>5000000</v>
      </c>
      <c r="I1133" s="123"/>
      <c r="J1133" s="123">
        <f>SUM(J1134:J1137)</f>
        <v>16000000</v>
      </c>
      <c r="K1133" s="123">
        <f>SUM(K1134:K1137)</f>
        <v>16000000</v>
      </c>
      <c r="L1133" s="123">
        <f>SUM(L1134:L1137)</f>
        <v>16000000</v>
      </c>
      <c r="M1133" s="124">
        <f t="shared" si="255"/>
        <v>48000000</v>
      </c>
    </row>
    <row r="1134" spans="1:13" ht="18.5" x14ac:dyDescent="0.45">
      <c r="A1134" s="125">
        <v>22020201</v>
      </c>
      <c r="B1134" s="126"/>
      <c r="C1134" s="127"/>
      <c r="D1134" s="127"/>
      <c r="E1134" s="126"/>
      <c r="F1134" s="158" t="s">
        <v>32</v>
      </c>
      <c r="G1134" s="129">
        <v>2000000</v>
      </c>
      <c r="H1134" s="129"/>
      <c r="I1134" s="129"/>
      <c r="J1134" s="129">
        <v>2000000</v>
      </c>
      <c r="K1134" s="129">
        <v>2000000</v>
      </c>
      <c r="L1134" s="129">
        <v>2000000</v>
      </c>
      <c r="M1134" s="124">
        <f t="shared" si="255"/>
        <v>6000000</v>
      </c>
    </row>
    <row r="1135" spans="1:13" ht="18.5" x14ac:dyDescent="0.45">
      <c r="A1135" s="125">
        <v>22020203</v>
      </c>
      <c r="B1135" s="126"/>
      <c r="C1135" s="127"/>
      <c r="D1135" s="127"/>
      <c r="E1135" s="126"/>
      <c r="F1135" s="158" t="s">
        <v>34</v>
      </c>
      <c r="G1135" s="129">
        <v>4000000</v>
      </c>
      <c r="H1135" s="129"/>
      <c r="I1135" s="129"/>
      <c r="J1135" s="129">
        <v>4000000</v>
      </c>
      <c r="K1135" s="129">
        <v>4000000</v>
      </c>
      <c r="L1135" s="129">
        <v>4000000</v>
      </c>
      <c r="M1135" s="124">
        <f t="shared" si="255"/>
        <v>12000000</v>
      </c>
    </row>
    <row r="1136" spans="1:13" ht="18.5" x14ac:dyDescent="0.45">
      <c r="A1136" s="125">
        <v>22020208</v>
      </c>
      <c r="B1136" s="126"/>
      <c r="C1136" s="127"/>
      <c r="D1136" s="127"/>
      <c r="E1136" s="126"/>
      <c r="F1136" s="158" t="s">
        <v>322</v>
      </c>
      <c r="G1136" s="129">
        <v>5000000</v>
      </c>
      <c r="H1136" s="129"/>
      <c r="I1136" s="129"/>
      <c r="J1136" s="129">
        <v>5000000</v>
      </c>
      <c r="K1136" s="129">
        <v>5000000</v>
      </c>
      <c r="L1136" s="129">
        <v>5000000</v>
      </c>
      <c r="M1136" s="124">
        <f t="shared" si="255"/>
        <v>15000000</v>
      </c>
    </row>
    <row r="1137" spans="1:13" ht="37" x14ac:dyDescent="0.45">
      <c r="A1137" s="125">
        <v>22020209</v>
      </c>
      <c r="B1137" s="126"/>
      <c r="C1137" s="127"/>
      <c r="D1137" s="127"/>
      <c r="E1137" s="126"/>
      <c r="F1137" s="158" t="s">
        <v>323</v>
      </c>
      <c r="G1137" s="129">
        <v>5000000</v>
      </c>
      <c r="H1137" s="129">
        <v>5000000</v>
      </c>
      <c r="I1137" s="129"/>
      <c r="J1137" s="129">
        <v>5000000</v>
      </c>
      <c r="K1137" s="129">
        <v>5000000</v>
      </c>
      <c r="L1137" s="129">
        <v>5000000</v>
      </c>
      <c r="M1137" s="124">
        <f t="shared" si="255"/>
        <v>15000000</v>
      </c>
    </row>
    <row r="1138" spans="1:13" ht="18.5" x14ac:dyDescent="0.45">
      <c r="A1138" s="119">
        <v>220203</v>
      </c>
      <c r="B1138" s="120"/>
      <c r="C1138" s="121"/>
      <c r="D1138" s="121"/>
      <c r="E1138" s="120"/>
      <c r="F1138" s="157" t="s">
        <v>37</v>
      </c>
      <c r="G1138" s="123">
        <f>SUM(G1139:G1139)</f>
        <v>4000000</v>
      </c>
      <c r="H1138" s="123">
        <f>SUM(H1139:H1139)</f>
        <v>1060000</v>
      </c>
      <c r="I1138" s="123"/>
      <c r="J1138" s="123">
        <f>SUM(J1139:J1139)</f>
        <v>4000000</v>
      </c>
      <c r="K1138" s="123">
        <f>SUM(K1139:K1139)</f>
        <v>4000000</v>
      </c>
      <c r="L1138" s="123">
        <f>SUM(L1139:L1139)</f>
        <v>4000000</v>
      </c>
      <c r="M1138" s="124">
        <f t="shared" si="255"/>
        <v>12000000</v>
      </c>
    </row>
    <row r="1139" spans="1:13" ht="37" x14ac:dyDescent="0.45">
      <c r="A1139" s="125">
        <v>22020301</v>
      </c>
      <c r="B1139" s="126"/>
      <c r="C1139" s="127"/>
      <c r="D1139" s="127"/>
      <c r="E1139" s="126"/>
      <c r="F1139" s="158" t="s">
        <v>38</v>
      </c>
      <c r="G1139" s="129">
        <v>4000000</v>
      </c>
      <c r="H1139" s="129">
        <v>1060000</v>
      </c>
      <c r="I1139" s="129"/>
      <c r="J1139" s="129">
        <v>4000000</v>
      </c>
      <c r="K1139" s="129">
        <v>4000000</v>
      </c>
      <c r="L1139" s="129">
        <v>4000000</v>
      </c>
      <c r="M1139" s="124">
        <f t="shared" si="255"/>
        <v>12000000</v>
      </c>
    </row>
    <row r="1140" spans="1:13" ht="18.5" x14ac:dyDescent="0.45">
      <c r="A1140" s="119">
        <v>220204</v>
      </c>
      <c r="B1140" s="120"/>
      <c r="C1140" s="121"/>
      <c r="D1140" s="121"/>
      <c r="E1140" s="120"/>
      <c r="F1140" s="157" t="s">
        <v>42</v>
      </c>
      <c r="G1140" s="123">
        <f>SUM(G1141:G1143)</f>
        <v>12000000</v>
      </c>
      <c r="H1140" s="123">
        <f>SUM(H1141:H1143)</f>
        <v>8027000</v>
      </c>
      <c r="I1140" s="123"/>
      <c r="J1140" s="123">
        <f>SUM(J1141:J1143)</f>
        <v>12000000</v>
      </c>
      <c r="K1140" s="123">
        <f>SUM(K1141:K1143)</f>
        <v>12000000</v>
      </c>
      <c r="L1140" s="123">
        <f>SUM(L1141:L1143)</f>
        <v>12000000</v>
      </c>
      <c r="M1140" s="124">
        <f t="shared" si="255"/>
        <v>36000000</v>
      </c>
    </row>
    <row r="1141" spans="1:13" ht="37" x14ac:dyDescent="0.45">
      <c r="A1141" s="125">
        <v>22020401</v>
      </c>
      <c r="B1141" s="126"/>
      <c r="C1141" s="127"/>
      <c r="D1141" s="127"/>
      <c r="E1141" s="126"/>
      <c r="F1141" s="158" t="s">
        <v>43</v>
      </c>
      <c r="G1141" s="129">
        <v>2000000</v>
      </c>
      <c r="H1141" s="129"/>
      <c r="I1141" s="129"/>
      <c r="J1141" s="129">
        <v>2000000</v>
      </c>
      <c r="K1141" s="129">
        <v>2000000</v>
      </c>
      <c r="L1141" s="129">
        <v>2000000</v>
      </c>
      <c r="M1141" s="124">
        <f t="shared" si="255"/>
        <v>6000000</v>
      </c>
    </row>
    <row r="1142" spans="1:13" ht="18.5" x14ac:dyDescent="0.45">
      <c r="A1142" s="125">
        <v>22020402</v>
      </c>
      <c r="B1142" s="126"/>
      <c r="C1142" s="127"/>
      <c r="D1142" s="127"/>
      <c r="E1142" s="126"/>
      <c r="F1142" s="158" t="s">
        <v>44</v>
      </c>
      <c r="G1142" s="129">
        <v>5000000</v>
      </c>
      <c r="H1142" s="129">
        <v>5000000</v>
      </c>
      <c r="I1142" s="129"/>
      <c r="J1142" s="129">
        <v>5000000</v>
      </c>
      <c r="K1142" s="129">
        <v>5000000</v>
      </c>
      <c r="L1142" s="129">
        <v>5000000</v>
      </c>
      <c r="M1142" s="124">
        <f t="shared" si="255"/>
        <v>15000000</v>
      </c>
    </row>
    <row r="1143" spans="1:13" ht="18.5" x14ac:dyDescent="0.45">
      <c r="A1143" s="125">
        <v>22020405</v>
      </c>
      <c r="B1143" s="126"/>
      <c r="C1143" s="127"/>
      <c r="D1143" s="127"/>
      <c r="E1143" s="126"/>
      <c r="F1143" s="158" t="s">
        <v>47</v>
      </c>
      <c r="G1143" s="129">
        <v>5000000</v>
      </c>
      <c r="H1143" s="129">
        <v>3027000</v>
      </c>
      <c r="I1143" s="129"/>
      <c r="J1143" s="129">
        <v>5000000</v>
      </c>
      <c r="K1143" s="129">
        <v>5000000</v>
      </c>
      <c r="L1143" s="129">
        <v>5000000</v>
      </c>
      <c r="M1143" s="124">
        <f t="shared" si="255"/>
        <v>15000000</v>
      </c>
    </row>
    <row r="1144" spans="1:13" ht="18.5" x14ac:dyDescent="0.45">
      <c r="A1144" s="119">
        <v>220205</v>
      </c>
      <c r="B1144" s="120"/>
      <c r="C1144" s="121"/>
      <c r="D1144" s="121"/>
      <c r="E1144" s="120"/>
      <c r="F1144" s="157" t="s">
        <v>49</v>
      </c>
      <c r="G1144" s="123">
        <f>SUM(G1145:G1145)</f>
        <v>110000000</v>
      </c>
      <c r="H1144" s="123">
        <f>SUM(H1145:H1145)</f>
        <v>6765000</v>
      </c>
      <c r="I1144" s="123"/>
      <c r="J1144" s="123">
        <f>SUM(J1145:J1145)</f>
        <v>110000000</v>
      </c>
      <c r="K1144" s="123">
        <f>SUM(K1145:K1145)</f>
        <v>110000000</v>
      </c>
      <c r="L1144" s="123">
        <f>SUM(L1145:L1145)</f>
        <v>110000000</v>
      </c>
      <c r="M1144" s="124">
        <f t="shared" si="255"/>
        <v>330000000</v>
      </c>
    </row>
    <row r="1145" spans="1:13" ht="18.5" x14ac:dyDescent="0.45">
      <c r="A1145" s="125">
        <v>22020501</v>
      </c>
      <c r="B1145" s="126"/>
      <c r="C1145" s="127"/>
      <c r="D1145" s="127"/>
      <c r="E1145" s="126"/>
      <c r="F1145" s="158" t="s">
        <v>50</v>
      </c>
      <c r="G1145" s="129">
        <v>110000000</v>
      </c>
      <c r="H1145" s="129">
        <v>6765000</v>
      </c>
      <c r="I1145" s="129"/>
      <c r="J1145" s="129">
        <v>110000000</v>
      </c>
      <c r="K1145" s="129">
        <v>110000000</v>
      </c>
      <c r="L1145" s="129">
        <v>110000000</v>
      </c>
      <c r="M1145" s="124">
        <f t="shared" si="255"/>
        <v>330000000</v>
      </c>
    </row>
    <row r="1146" spans="1:13" ht="37" x14ac:dyDescent="0.45">
      <c r="A1146" s="119">
        <v>220207</v>
      </c>
      <c r="B1146" s="120"/>
      <c r="C1146" s="121"/>
      <c r="D1146" s="121"/>
      <c r="E1146" s="120"/>
      <c r="F1146" s="157" t="s">
        <v>268</v>
      </c>
      <c r="G1146" s="123">
        <f>SUM(G1147:G1147)</f>
        <v>60000000</v>
      </c>
      <c r="H1146" s="123">
        <f>SUM(H1147:H1147)</f>
        <v>15000000</v>
      </c>
      <c r="I1146" s="123"/>
      <c r="J1146" s="123">
        <f>SUM(J1147:J1147)</f>
        <v>60000000</v>
      </c>
      <c r="K1146" s="123">
        <f>SUM(K1147:K1147)</f>
        <v>60000000</v>
      </c>
      <c r="L1146" s="123">
        <f>SUM(L1147:L1147)</f>
        <v>60000000</v>
      </c>
      <c r="M1146" s="124">
        <f t="shared" si="255"/>
        <v>180000000</v>
      </c>
    </row>
    <row r="1147" spans="1:13" ht="37" x14ac:dyDescent="0.45">
      <c r="A1147" s="125">
        <v>22020702</v>
      </c>
      <c r="B1147" s="126"/>
      <c r="C1147" s="127"/>
      <c r="D1147" s="127"/>
      <c r="E1147" s="126"/>
      <c r="F1147" s="158" t="s">
        <v>416</v>
      </c>
      <c r="G1147" s="129">
        <v>60000000</v>
      </c>
      <c r="H1147" s="129">
        <v>15000000</v>
      </c>
      <c r="I1147" s="129"/>
      <c r="J1147" s="129">
        <v>60000000</v>
      </c>
      <c r="K1147" s="129">
        <v>60000000</v>
      </c>
      <c r="L1147" s="129">
        <v>60000000</v>
      </c>
      <c r="M1147" s="124">
        <f t="shared" si="255"/>
        <v>180000000</v>
      </c>
    </row>
    <row r="1148" spans="1:13" ht="18.5" x14ac:dyDescent="0.45">
      <c r="A1148" s="119">
        <v>220208</v>
      </c>
      <c r="B1148" s="120"/>
      <c r="C1148" s="121"/>
      <c r="D1148" s="121"/>
      <c r="E1148" s="120"/>
      <c r="F1148" s="157" t="s">
        <v>54</v>
      </c>
      <c r="G1148" s="123">
        <f>SUM(G1149:G1149)</f>
        <v>13000000</v>
      </c>
      <c r="H1148" s="123">
        <f>SUM(H1149:H1149)</f>
        <v>0</v>
      </c>
      <c r="I1148" s="123"/>
      <c r="J1148" s="123">
        <f>SUM(J1149:J1149)</f>
        <v>13000000</v>
      </c>
      <c r="K1148" s="123">
        <f>SUM(K1149:K1149)</f>
        <v>13000000</v>
      </c>
      <c r="L1148" s="123">
        <f>SUM(L1149:L1149)</f>
        <v>13000000</v>
      </c>
      <c r="M1148" s="124">
        <f t="shared" si="255"/>
        <v>39000000</v>
      </c>
    </row>
    <row r="1149" spans="1:13" ht="18.5" x14ac:dyDescent="0.45">
      <c r="A1149" s="125">
        <v>22020803</v>
      </c>
      <c r="B1149" s="126"/>
      <c r="C1149" s="127"/>
      <c r="D1149" s="127"/>
      <c r="E1149" s="126"/>
      <c r="F1149" s="158" t="s">
        <v>56</v>
      </c>
      <c r="G1149" s="129">
        <v>13000000</v>
      </c>
      <c r="H1149" s="129"/>
      <c r="I1149" s="129"/>
      <c r="J1149" s="129">
        <v>13000000</v>
      </c>
      <c r="K1149" s="129">
        <v>13000000</v>
      </c>
      <c r="L1149" s="129">
        <v>13000000</v>
      </c>
      <c r="M1149" s="124">
        <f t="shared" si="255"/>
        <v>39000000</v>
      </c>
    </row>
    <row r="1150" spans="1:13" ht="18.5" x14ac:dyDescent="0.45">
      <c r="A1150" s="119">
        <v>220210</v>
      </c>
      <c r="B1150" s="120"/>
      <c r="C1150" s="121"/>
      <c r="D1150" s="121"/>
      <c r="E1150" s="120"/>
      <c r="F1150" s="157" t="s">
        <v>57</v>
      </c>
      <c r="G1150" s="123">
        <f>SUM(G1151:G1151)</f>
        <v>20000000</v>
      </c>
      <c r="H1150" s="123">
        <f>SUM(H1151:H1151)</f>
        <v>3350000</v>
      </c>
      <c r="I1150" s="123"/>
      <c r="J1150" s="123">
        <f>SUM(J1151:J1151)</f>
        <v>20000000</v>
      </c>
      <c r="K1150" s="123">
        <f>SUM(K1151:K1151)</f>
        <v>20000000</v>
      </c>
      <c r="L1150" s="123">
        <f>SUM(L1151:L1151)</f>
        <v>20000000</v>
      </c>
      <c r="M1150" s="124">
        <f t="shared" si="255"/>
        <v>60000000</v>
      </c>
    </row>
    <row r="1151" spans="1:13" ht="18.5" x14ac:dyDescent="0.45">
      <c r="A1151" s="125">
        <v>22021026</v>
      </c>
      <c r="B1151" s="126"/>
      <c r="C1151" s="127"/>
      <c r="D1151" s="127"/>
      <c r="E1151" s="126"/>
      <c r="F1151" s="158" t="s">
        <v>66</v>
      </c>
      <c r="G1151" s="129">
        <v>20000000</v>
      </c>
      <c r="H1151" s="129">
        <v>3350000</v>
      </c>
      <c r="I1151" s="129"/>
      <c r="J1151" s="129">
        <v>20000000</v>
      </c>
      <c r="K1151" s="129">
        <v>20000000</v>
      </c>
      <c r="L1151" s="129">
        <v>20000000</v>
      </c>
      <c r="M1151" s="124">
        <f t="shared" si="255"/>
        <v>60000000</v>
      </c>
    </row>
    <row r="1152" spans="1:13" ht="18.5" x14ac:dyDescent="0.45">
      <c r="A1152" s="119">
        <v>23</v>
      </c>
      <c r="B1152" s="120"/>
      <c r="C1152" s="121"/>
      <c r="D1152" s="121"/>
      <c r="E1152" s="120"/>
      <c r="F1152" s="157" t="s">
        <v>69</v>
      </c>
      <c r="G1152" s="123">
        <f>G1153+G1158</f>
        <v>2000000000</v>
      </c>
      <c r="H1152" s="123">
        <f>H1153+H1158</f>
        <v>1898108269.4300001</v>
      </c>
      <c r="I1152" s="123"/>
      <c r="J1152" s="123">
        <f>J1153+J1158</f>
        <v>1800000000</v>
      </c>
      <c r="K1152" s="123">
        <f t="shared" ref="K1152:M1152" si="261">K1153+K1158</f>
        <v>1800000000</v>
      </c>
      <c r="L1152" s="123">
        <f t="shared" si="261"/>
        <v>1800000000</v>
      </c>
      <c r="M1152" s="123">
        <f t="shared" si="261"/>
        <v>5400000000</v>
      </c>
    </row>
    <row r="1153" spans="1:13" ht="18.5" x14ac:dyDescent="0.45">
      <c r="A1153" s="119">
        <v>2301</v>
      </c>
      <c r="B1153" s="120"/>
      <c r="C1153" s="121"/>
      <c r="D1153" s="121"/>
      <c r="E1153" s="120"/>
      <c r="F1153" s="157" t="s">
        <v>70</v>
      </c>
      <c r="G1153" s="123">
        <f>G1154</f>
        <v>600000000</v>
      </c>
      <c r="H1153" s="123">
        <f t="shared" ref="H1153:M1153" si="262">H1154</f>
        <v>418850000</v>
      </c>
      <c r="I1153" s="123"/>
      <c r="J1153" s="123">
        <f t="shared" si="262"/>
        <v>270000000</v>
      </c>
      <c r="K1153" s="123">
        <f t="shared" si="262"/>
        <v>270000000</v>
      </c>
      <c r="L1153" s="123">
        <f t="shared" si="262"/>
        <v>270000000</v>
      </c>
      <c r="M1153" s="123">
        <f t="shared" si="262"/>
        <v>810000000</v>
      </c>
    </row>
    <row r="1154" spans="1:13" ht="18.5" x14ac:dyDescent="0.45">
      <c r="A1154" s="119">
        <v>230101</v>
      </c>
      <c r="B1154" s="120"/>
      <c r="C1154" s="121"/>
      <c r="D1154" s="121"/>
      <c r="E1154" s="120"/>
      <c r="F1154" s="157" t="s">
        <v>71</v>
      </c>
      <c r="G1154" s="123">
        <f>SUM(G1155:G1157)</f>
        <v>600000000</v>
      </c>
      <c r="H1154" s="123">
        <f>SUM(H1155:H1157)</f>
        <v>418850000</v>
      </c>
      <c r="I1154" s="123"/>
      <c r="J1154" s="123">
        <f>SUM(J1155:J1157)</f>
        <v>270000000</v>
      </c>
      <c r="K1154" s="123">
        <f>SUM(K1155:K1157)</f>
        <v>270000000</v>
      </c>
      <c r="L1154" s="123">
        <f>SUM(L1155:L1157)</f>
        <v>270000000</v>
      </c>
      <c r="M1154" s="123">
        <f>SUM(M1155:M1157)</f>
        <v>810000000</v>
      </c>
    </row>
    <row r="1155" spans="1:13" ht="37" x14ac:dyDescent="0.45">
      <c r="A1155" s="125">
        <v>23010112</v>
      </c>
      <c r="B1155" s="126"/>
      <c r="C1155" s="127"/>
      <c r="D1155" s="127"/>
      <c r="E1155" s="126"/>
      <c r="F1155" s="158" t="s">
        <v>232</v>
      </c>
      <c r="G1155" s="129">
        <v>100000000</v>
      </c>
      <c r="H1155" s="129">
        <v>15150000</v>
      </c>
      <c r="I1155" s="129"/>
      <c r="J1155" s="129">
        <v>10000000</v>
      </c>
      <c r="K1155" s="129">
        <v>10000000</v>
      </c>
      <c r="L1155" s="129">
        <v>10000000</v>
      </c>
      <c r="M1155" s="124">
        <f t="shared" ref="M1155:M1160" si="263">J1155+K1155+L1155</f>
        <v>30000000</v>
      </c>
    </row>
    <row r="1156" spans="1:13" ht="18.5" x14ac:dyDescent="0.45">
      <c r="A1156" s="125">
        <v>23010113</v>
      </c>
      <c r="B1156" s="126"/>
      <c r="C1156" s="127"/>
      <c r="D1156" s="127"/>
      <c r="E1156" s="126"/>
      <c r="F1156" s="158" t="s">
        <v>233</v>
      </c>
      <c r="G1156" s="129">
        <v>440000000</v>
      </c>
      <c r="H1156" s="129">
        <v>403700000</v>
      </c>
      <c r="I1156" s="129"/>
      <c r="J1156" s="129">
        <v>200000000</v>
      </c>
      <c r="K1156" s="129">
        <v>200000000</v>
      </c>
      <c r="L1156" s="129">
        <v>200000000</v>
      </c>
      <c r="M1156" s="124">
        <f t="shared" si="263"/>
        <v>600000000</v>
      </c>
    </row>
    <row r="1157" spans="1:13" ht="18.5" x14ac:dyDescent="0.45">
      <c r="A1157" s="125">
        <v>23010119</v>
      </c>
      <c r="B1157" s="126"/>
      <c r="C1157" s="127"/>
      <c r="D1157" s="127"/>
      <c r="E1157" s="126"/>
      <c r="F1157" s="158" t="s">
        <v>286</v>
      </c>
      <c r="G1157" s="129">
        <v>60000000</v>
      </c>
      <c r="H1157" s="129"/>
      <c r="I1157" s="129"/>
      <c r="J1157" s="129">
        <v>60000000</v>
      </c>
      <c r="K1157" s="129">
        <v>60000000</v>
      </c>
      <c r="L1157" s="129">
        <v>60000000</v>
      </c>
      <c r="M1157" s="124">
        <f t="shared" si="263"/>
        <v>180000000</v>
      </c>
    </row>
    <row r="1158" spans="1:13" ht="18.5" x14ac:dyDescent="0.45">
      <c r="A1158" s="119">
        <v>2302</v>
      </c>
      <c r="B1158" s="120"/>
      <c r="C1158" s="121"/>
      <c r="D1158" s="121"/>
      <c r="E1158" s="120"/>
      <c r="F1158" s="122" t="s">
        <v>73</v>
      </c>
      <c r="G1158" s="123">
        <f>G1159</f>
        <v>1400000000</v>
      </c>
      <c r="H1158" s="123">
        <f t="shared" ref="H1158:L1158" si="264">H1159</f>
        <v>1479258269.4300001</v>
      </c>
      <c r="I1158" s="123"/>
      <c r="J1158" s="123">
        <f t="shared" si="264"/>
        <v>1530000000</v>
      </c>
      <c r="K1158" s="123">
        <f t="shared" si="264"/>
        <v>1530000000</v>
      </c>
      <c r="L1158" s="123">
        <f t="shared" si="264"/>
        <v>1530000000</v>
      </c>
      <c r="M1158" s="124">
        <f t="shared" si="263"/>
        <v>4590000000</v>
      </c>
    </row>
    <row r="1159" spans="1:13" ht="37" x14ac:dyDescent="0.45">
      <c r="A1159" s="119">
        <v>230201</v>
      </c>
      <c r="B1159" s="120"/>
      <c r="C1159" s="121"/>
      <c r="D1159" s="121"/>
      <c r="E1159" s="120"/>
      <c r="F1159" s="122" t="s">
        <v>74</v>
      </c>
      <c r="G1159" s="123">
        <f>SUM(G1160:G1160)</f>
        <v>1400000000</v>
      </c>
      <c r="H1159" s="123">
        <f>SUM(H1160:H1160)</f>
        <v>1479258269.4300001</v>
      </c>
      <c r="I1159" s="123"/>
      <c r="J1159" s="123">
        <f>SUM(J1160:J1160)</f>
        <v>1530000000</v>
      </c>
      <c r="K1159" s="123">
        <f>SUM(K1160:K1160)</f>
        <v>1530000000</v>
      </c>
      <c r="L1159" s="123">
        <f>SUM(L1160:L1160)</f>
        <v>1530000000</v>
      </c>
      <c r="M1159" s="124">
        <f t="shared" si="263"/>
        <v>4590000000</v>
      </c>
    </row>
    <row r="1160" spans="1:13" ht="37" x14ac:dyDescent="0.45">
      <c r="A1160" s="125">
        <v>23020127</v>
      </c>
      <c r="B1160" s="126"/>
      <c r="C1160" s="127"/>
      <c r="D1160" s="127"/>
      <c r="E1160" s="126"/>
      <c r="F1160" s="128" t="s">
        <v>444</v>
      </c>
      <c r="G1160" s="129">
        <v>1400000000</v>
      </c>
      <c r="H1160" s="129">
        <v>1479258269.4300001</v>
      </c>
      <c r="I1160" s="129"/>
      <c r="J1160" s="129">
        <v>1530000000</v>
      </c>
      <c r="K1160" s="129">
        <v>1530000000</v>
      </c>
      <c r="L1160" s="129">
        <v>1530000000</v>
      </c>
      <c r="M1160" s="124">
        <f t="shared" si="263"/>
        <v>4590000000</v>
      </c>
    </row>
    <row r="1161" spans="1:13" ht="18.5" x14ac:dyDescent="0.45">
      <c r="A1161" s="162"/>
      <c r="B1161" s="162"/>
      <c r="C1161" s="162"/>
      <c r="D1161" s="162"/>
      <c r="E1161" s="162"/>
      <c r="F1161" s="189" t="s">
        <v>85</v>
      </c>
      <c r="G1161" s="134"/>
      <c r="H1161" s="134"/>
      <c r="I1161" s="134"/>
      <c r="J1161" s="134"/>
      <c r="K1161" s="134"/>
      <c r="L1161" s="134"/>
      <c r="M1161" s="124"/>
    </row>
    <row r="1162" spans="1:13" ht="18.5" x14ac:dyDescent="0.45">
      <c r="A1162" s="162"/>
      <c r="B1162" s="162"/>
      <c r="C1162" s="162"/>
      <c r="D1162" s="162"/>
      <c r="E1162" s="162"/>
      <c r="F1162" s="163" t="s">
        <v>295</v>
      </c>
      <c r="G1162" s="190">
        <f>G1119</f>
        <v>84618409.840000004</v>
      </c>
      <c r="H1162" s="190">
        <f t="shared" ref="H1162:M1162" si="265">H1119</f>
        <v>67381839.870000005</v>
      </c>
      <c r="I1162" s="190"/>
      <c r="J1162" s="190">
        <f t="shared" si="265"/>
        <v>123762130.01000005</v>
      </c>
      <c r="K1162" s="190">
        <f t="shared" si="265"/>
        <v>123762130.01000005</v>
      </c>
      <c r="L1162" s="190">
        <f t="shared" si="265"/>
        <v>123762130.01000005</v>
      </c>
      <c r="M1162" s="190">
        <f t="shared" si="265"/>
        <v>371286390.03000015</v>
      </c>
    </row>
    <row r="1163" spans="1:13" ht="18.5" x14ac:dyDescent="0.45">
      <c r="A1163" s="162"/>
      <c r="B1163" s="162"/>
      <c r="C1163" s="162"/>
      <c r="D1163" s="162"/>
      <c r="E1163" s="162"/>
      <c r="F1163" s="163" t="s">
        <v>207</v>
      </c>
      <c r="G1163" s="190">
        <f>G1127</f>
        <v>300000000</v>
      </c>
      <c r="H1163" s="190">
        <f t="shared" ref="H1163:M1163" si="266">H1127</f>
        <v>58526931.75</v>
      </c>
      <c r="I1163" s="190"/>
      <c r="J1163" s="190">
        <f t="shared" si="266"/>
        <v>300000000</v>
      </c>
      <c r="K1163" s="190">
        <f t="shared" si="266"/>
        <v>300000000</v>
      </c>
      <c r="L1163" s="190">
        <f t="shared" si="266"/>
        <v>300000000</v>
      </c>
      <c r="M1163" s="190">
        <f t="shared" si="266"/>
        <v>900000000</v>
      </c>
    </row>
    <row r="1164" spans="1:13" ht="18.5" x14ac:dyDescent="0.45">
      <c r="A1164" s="162"/>
      <c r="B1164" s="162"/>
      <c r="C1164" s="162"/>
      <c r="D1164" s="162"/>
      <c r="E1164" s="162"/>
      <c r="F1164" s="163" t="s">
        <v>238</v>
      </c>
      <c r="G1164" s="190">
        <f>G1152</f>
        <v>2000000000</v>
      </c>
      <c r="H1164" s="190">
        <f t="shared" ref="H1164:M1164" si="267">H1152</f>
        <v>1898108269.4300001</v>
      </c>
      <c r="I1164" s="190"/>
      <c r="J1164" s="190">
        <f t="shared" si="267"/>
        <v>1800000000</v>
      </c>
      <c r="K1164" s="190">
        <f t="shared" si="267"/>
        <v>1800000000</v>
      </c>
      <c r="L1164" s="190">
        <f t="shared" si="267"/>
        <v>1800000000</v>
      </c>
      <c r="M1164" s="190">
        <f t="shared" si="267"/>
        <v>5400000000</v>
      </c>
    </row>
    <row r="1165" spans="1:13" ht="18.5" x14ac:dyDescent="0.45">
      <c r="A1165" s="162"/>
      <c r="B1165" s="162"/>
      <c r="C1165" s="162"/>
      <c r="D1165" s="162"/>
      <c r="E1165" s="162"/>
      <c r="F1165" s="163" t="s">
        <v>88</v>
      </c>
      <c r="G1165" s="191">
        <f>SUM(G1162:G1164)</f>
        <v>2384618409.8400002</v>
      </c>
      <c r="H1165" s="191">
        <f t="shared" ref="H1165:M1165" si="268">SUM(H1162:H1164)</f>
        <v>2024017041.0500002</v>
      </c>
      <c r="I1165" s="191"/>
      <c r="J1165" s="191">
        <f t="shared" si="268"/>
        <v>2223762130.0100002</v>
      </c>
      <c r="K1165" s="191">
        <f t="shared" si="268"/>
        <v>2223762130.0100002</v>
      </c>
      <c r="L1165" s="191">
        <f t="shared" si="268"/>
        <v>2223762130.0100002</v>
      </c>
      <c r="M1165" s="191">
        <f t="shared" si="268"/>
        <v>6671286390.0300007</v>
      </c>
    </row>
    <row r="1168" spans="1:13" ht="18.5" x14ac:dyDescent="0.45">
      <c r="A1168" s="948" t="s">
        <v>0</v>
      </c>
      <c r="B1168" s="948"/>
      <c r="C1168" s="948"/>
      <c r="D1168" s="948"/>
      <c r="E1168" s="948"/>
      <c r="F1168" s="948"/>
      <c r="G1168" s="948"/>
      <c r="H1168" s="948"/>
      <c r="I1168" s="948"/>
      <c r="J1168" s="948"/>
      <c r="K1168" s="948"/>
      <c r="L1168" s="948"/>
      <c r="M1168" s="948"/>
    </row>
    <row r="1169" spans="1:13" ht="18.5" x14ac:dyDescent="0.45">
      <c r="A1169" s="930" t="s">
        <v>450</v>
      </c>
      <c r="B1169" s="930"/>
      <c r="C1169" s="930"/>
      <c r="D1169" s="930"/>
      <c r="E1169" s="930"/>
      <c r="F1169" s="930"/>
      <c r="G1169" s="930"/>
      <c r="H1169" s="930"/>
      <c r="I1169" s="930"/>
      <c r="J1169" s="930"/>
      <c r="K1169" s="930"/>
      <c r="L1169" s="930"/>
      <c r="M1169" s="930"/>
    </row>
    <row r="1170" spans="1:13" ht="74" x14ac:dyDescent="0.45">
      <c r="A1170" s="116" t="s">
        <v>1</v>
      </c>
      <c r="B1170" s="116" t="s">
        <v>2</v>
      </c>
      <c r="C1170" s="116" t="s">
        <v>3</v>
      </c>
      <c r="D1170" s="116" t="s">
        <v>4</v>
      </c>
      <c r="E1170" s="116" t="s">
        <v>5</v>
      </c>
      <c r="F1170" s="153" t="s">
        <v>6</v>
      </c>
      <c r="G1170" s="116" t="s">
        <v>7</v>
      </c>
      <c r="H1170" s="116" t="s">
        <v>8</v>
      </c>
      <c r="I1170" s="116" t="s">
        <v>447</v>
      </c>
      <c r="J1170" s="116" t="s">
        <v>9</v>
      </c>
      <c r="K1170" s="116" t="s">
        <v>10</v>
      </c>
      <c r="L1170" s="116" t="s">
        <v>11</v>
      </c>
      <c r="M1170" s="116" t="s">
        <v>12</v>
      </c>
    </row>
    <row r="1171" spans="1:13" ht="18.5" x14ac:dyDescent="0.45">
      <c r="A1171" s="119">
        <v>2</v>
      </c>
      <c r="B1171" s="120"/>
      <c r="C1171" s="121"/>
      <c r="D1171" s="121"/>
      <c r="E1171" s="120"/>
      <c r="F1171" s="157" t="s">
        <v>18</v>
      </c>
      <c r="G1171" s="235">
        <f>G1172+G1179</f>
        <v>229386657</v>
      </c>
      <c r="H1171" s="235">
        <f>H1172+H1179</f>
        <v>225777583.38999999</v>
      </c>
      <c r="I1171" s="235"/>
      <c r="J1171" s="235">
        <f>J1172+J1179</f>
        <v>419045906.24999964</v>
      </c>
      <c r="K1171" s="235">
        <v>319045906.24999964</v>
      </c>
      <c r="L1171" s="235">
        <v>319045906.24999964</v>
      </c>
      <c r="M1171" s="233">
        <f>J1171+K1171+L1171</f>
        <v>1057137718.7499989</v>
      </c>
    </row>
    <row r="1172" spans="1:13" ht="18.5" x14ac:dyDescent="0.45">
      <c r="A1172" s="119">
        <v>21</v>
      </c>
      <c r="B1172" s="120"/>
      <c r="C1172" s="121"/>
      <c r="D1172" s="121"/>
      <c r="E1172" s="120"/>
      <c r="F1172" s="157" t="s">
        <v>19</v>
      </c>
      <c r="G1172" s="235">
        <f>G1173+G1176</f>
        <v>179386657</v>
      </c>
      <c r="H1172" s="235">
        <f>H1173+H1176</f>
        <v>210652983.38999999</v>
      </c>
      <c r="I1172" s="235"/>
      <c r="J1172" s="235">
        <v>269045906.24999964</v>
      </c>
      <c r="K1172" s="235">
        <v>269045906.24999964</v>
      </c>
      <c r="L1172" s="235">
        <v>269045906.24999964</v>
      </c>
      <c r="M1172" s="233">
        <f t="shared" ref="M1172:M1217" si="269">J1172+K1172+L1172</f>
        <v>807137718.74999893</v>
      </c>
    </row>
    <row r="1173" spans="1:13" ht="18.5" x14ac:dyDescent="0.45">
      <c r="A1173" s="119">
        <v>2101</v>
      </c>
      <c r="B1173" s="120"/>
      <c r="C1173" s="121"/>
      <c r="D1173" s="121"/>
      <c r="E1173" s="120"/>
      <c r="F1173" s="157" t="s">
        <v>20</v>
      </c>
      <c r="G1173" s="235">
        <v>174796657</v>
      </c>
      <c r="H1173" s="235">
        <v>207232983.38999999</v>
      </c>
      <c r="I1173" s="235"/>
      <c r="J1173" s="235">
        <v>264545906.24999964</v>
      </c>
      <c r="K1173" s="235">
        <v>264545906.24999964</v>
      </c>
      <c r="L1173" s="235">
        <v>264545906.24999964</v>
      </c>
      <c r="M1173" s="233">
        <f t="shared" si="269"/>
        <v>793637718.74999893</v>
      </c>
    </row>
    <row r="1174" spans="1:13" ht="18.5" x14ac:dyDescent="0.45">
      <c r="A1174" s="119">
        <v>210101</v>
      </c>
      <c r="B1174" s="120"/>
      <c r="C1174" s="121"/>
      <c r="D1174" s="121"/>
      <c r="E1174" s="120"/>
      <c r="F1174" s="157" t="s">
        <v>21</v>
      </c>
      <c r="G1174" s="235">
        <v>174796657</v>
      </c>
      <c r="H1174" s="235">
        <v>207232983.38999999</v>
      </c>
      <c r="I1174" s="235"/>
      <c r="J1174" s="235">
        <v>264545906.24999964</v>
      </c>
      <c r="K1174" s="235">
        <v>264545906.24999964</v>
      </c>
      <c r="L1174" s="235">
        <v>264545906.24999964</v>
      </c>
      <c r="M1174" s="233">
        <f t="shared" si="269"/>
        <v>793637718.74999893</v>
      </c>
    </row>
    <row r="1175" spans="1:13" ht="18.5" x14ac:dyDescent="0.45">
      <c r="A1175" s="125">
        <v>21010101</v>
      </c>
      <c r="B1175" s="126"/>
      <c r="C1175" s="127"/>
      <c r="D1175" s="127"/>
      <c r="E1175" s="126"/>
      <c r="F1175" s="158" t="s">
        <v>20</v>
      </c>
      <c r="G1175" s="235">
        <v>174796657</v>
      </c>
      <c r="H1175" s="235">
        <v>207232983.38999999</v>
      </c>
      <c r="I1175" s="236"/>
      <c r="J1175" s="236">
        <v>264545906.24999964</v>
      </c>
      <c r="K1175" s="236">
        <v>264545906.24999964</v>
      </c>
      <c r="L1175" s="236">
        <v>264545906.24999964</v>
      </c>
      <c r="M1175" s="233">
        <f t="shared" si="269"/>
        <v>793637718.74999893</v>
      </c>
    </row>
    <row r="1176" spans="1:13" ht="37" x14ac:dyDescent="0.45">
      <c r="A1176" s="119">
        <v>2102</v>
      </c>
      <c r="B1176" s="120"/>
      <c r="C1176" s="121"/>
      <c r="D1176" s="121"/>
      <c r="E1176" s="120"/>
      <c r="F1176" s="157" t="s">
        <v>22</v>
      </c>
      <c r="G1176" s="235">
        <f>G1177</f>
        <v>4590000</v>
      </c>
      <c r="H1176" s="235">
        <f t="shared" ref="H1176:I1177" si="270">H1177</f>
        <v>3420000</v>
      </c>
      <c r="I1176" s="235">
        <f t="shared" si="270"/>
        <v>0</v>
      </c>
      <c r="J1176" s="235">
        <v>4500000</v>
      </c>
      <c r="K1176" s="235">
        <v>4500000</v>
      </c>
      <c r="L1176" s="235">
        <v>4500000</v>
      </c>
      <c r="M1176" s="233">
        <f t="shared" si="269"/>
        <v>13500000</v>
      </c>
    </row>
    <row r="1177" spans="1:13" ht="18.5" x14ac:dyDescent="0.45">
      <c r="A1177" s="119">
        <v>210201</v>
      </c>
      <c r="B1177" s="120"/>
      <c r="C1177" s="121"/>
      <c r="D1177" s="121"/>
      <c r="E1177" s="120"/>
      <c r="F1177" s="157" t="s">
        <v>23</v>
      </c>
      <c r="G1177" s="235">
        <f>G1178</f>
        <v>4590000</v>
      </c>
      <c r="H1177" s="235">
        <f t="shared" si="270"/>
        <v>3420000</v>
      </c>
      <c r="I1177" s="235">
        <f t="shared" si="270"/>
        <v>0</v>
      </c>
      <c r="J1177" s="235">
        <v>4500000</v>
      </c>
      <c r="K1177" s="236">
        <v>4500000</v>
      </c>
      <c r="L1177" s="236">
        <v>4500000</v>
      </c>
      <c r="M1177" s="233">
        <f t="shared" si="269"/>
        <v>13500000</v>
      </c>
    </row>
    <row r="1178" spans="1:13" ht="18.5" x14ac:dyDescent="0.45">
      <c r="A1178" s="125">
        <v>21020102</v>
      </c>
      <c r="B1178" s="126"/>
      <c r="C1178" s="127"/>
      <c r="D1178" s="127"/>
      <c r="E1178" s="126"/>
      <c r="F1178" s="158" t="s">
        <v>25</v>
      </c>
      <c r="G1178" s="236">
        <v>4590000</v>
      </c>
      <c r="H1178" s="236">
        <v>3420000</v>
      </c>
      <c r="I1178" s="236"/>
      <c r="J1178" s="236">
        <v>4500000</v>
      </c>
      <c r="K1178" s="236">
        <v>4500000</v>
      </c>
      <c r="L1178" s="236">
        <v>4500000</v>
      </c>
      <c r="M1178" s="233">
        <f t="shared" si="269"/>
        <v>13500000</v>
      </c>
    </row>
    <row r="1179" spans="1:13" ht="18.5" x14ac:dyDescent="0.45">
      <c r="A1179" s="119">
        <v>22</v>
      </c>
      <c r="B1179" s="120"/>
      <c r="C1179" s="121"/>
      <c r="D1179" s="121"/>
      <c r="E1179" s="120"/>
      <c r="F1179" s="157" t="s">
        <v>26</v>
      </c>
      <c r="G1179" s="235">
        <f>G1180</f>
        <v>50000000</v>
      </c>
      <c r="H1179" s="235">
        <f t="shared" ref="H1179:M1179" si="271">H1180</f>
        <v>15124600</v>
      </c>
      <c r="I1179" s="235">
        <f t="shared" si="271"/>
        <v>593.88999999999987</v>
      </c>
      <c r="J1179" s="235">
        <f t="shared" si="271"/>
        <v>150000000</v>
      </c>
      <c r="K1179" s="235">
        <f t="shared" si="271"/>
        <v>150000000</v>
      </c>
      <c r="L1179" s="235">
        <f t="shared" si="271"/>
        <v>150000000</v>
      </c>
      <c r="M1179" s="235">
        <f t="shared" si="271"/>
        <v>450000000</v>
      </c>
    </row>
    <row r="1180" spans="1:13" ht="18.5" x14ac:dyDescent="0.45">
      <c r="A1180" s="119">
        <v>2202</v>
      </c>
      <c r="B1180" s="120"/>
      <c r="C1180" s="121"/>
      <c r="D1180" s="121"/>
      <c r="E1180" s="120"/>
      <c r="F1180" s="157" t="s">
        <v>27</v>
      </c>
      <c r="G1180" s="235">
        <f>G1181+G1184+G1190+G1197+G1205+G1207+G1210+G1213</f>
        <v>50000000</v>
      </c>
      <c r="H1180" s="235">
        <f t="shared" ref="H1180:M1180" si="272">H1181+H1184+H1190+H1197+H1205+H1207+H1210+H1213</f>
        <v>15124600</v>
      </c>
      <c r="I1180" s="235">
        <f t="shared" si="272"/>
        <v>593.88999999999987</v>
      </c>
      <c r="J1180" s="235">
        <f t="shared" si="272"/>
        <v>150000000</v>
      </c>
      <c r="K1180" s="235">
        <f t="shared" si="272"/>
        <v>150000000</v>
      </c>
      <c r="L1180" s="235">
        <f t="shared" si="272"/>
        <v>150000000</v>
      </c>
      <c r="M1180" s="235">
        <f t="shared" si="272"/>
        <v>450000000</v>
      </c>
    </row>
    <row r="1181" spans="1:13" ht="18.5" x14ac:dyDescent="0.45">
      <c r="A1181" s="119">
        <v>220201</v>
      </c>
      <c r="B1181" s="120"/>
      <c r="C1181" s="121"/>
      <c r="D1181" s="121"/>
      <c r="E1181" s="120"/>
      <c r="F1181" s="157" t="s">
        <v>28</v>
      </c>
      <c r="G1181" s="235">
        <f t="shared" ref="G1181" si="273">SUM(G1182:G1183)</f>
        <v>5000000</v>
      </c>
      <c r="H1181" s="235">
        <f t="shared" ref="H1181:M1181" si="274">SUM(H1182:H1183)</f>
        <v>174000</v>
      </c>
      <c r="I1181" s="235">
        <f t="shared" si="274"/>
        <v>7.91</v>
      </c>
      <c r="J1181" s="235">
        <f t="shared" si="274"/>
        <v>28000000</v>
      </c>
      <c r="K1181" s="235">
        <f t="shared" si="274"/>
        <v>28000000</v>
      </c>
      <c r="L1181" s="235">
        <f t="shared" si="274"/>
        <v>28000000</v>
      </c>
      <c r="M1181" s="235">
        <f t="shared" si="274"/>
        <v>84000000</v>
      </c>
    </row>
    <row r="1182" spans="1:13" ht="18.5" x14ac:dyDescent="0.45">
      <c r="A1182" s="125">
        <v>22020101</v>
      </c>
      <c r="B1182" s="126"/>
      <c r="C1182" s="127"/>
      <c r="D1182" s="127"/>
      <c r="E1182" s="126"/>
      <c r="F1182" s="158" t="s">
        <v>29</v>
      </c>
      <c r="G1182" s="236">
        <v>2800000</v>
      </c>
      <c r="H1182" s="236"/>
      <c r="I1182" s="236"/>
      <c r="J1182" s="236">
        <v>20000000</v>
      </c>
      <c r="K1182" s="236">
        <v>20000000</v>
      </c>
      <c r="L1182" s="236">
        <v>20000000</v>
      </c>
      <c r="M1182" s="233">
        <f t="shared" si="269"/>
        <v>60000000</v>
      </c>
    </row>
    <row r="1183" spans="1:13" ht="18.5" x14ac:dyDescent="0.45">
      <c r="A1183" s="125">
        <v>22020102</v>
      </c>
      <c r="B1183" s="126"/>
      <c r="C1183" s="127"/>
      <c r="D1183" s="127"/>
      <c r="E1183" s="126"/>
      <c r="F1183" s="158" t="s">
        <v>30</v>
      </c>
      <c r="G1183" s="236">
        <v>2200000</v>
      </c>
      <c r="H1183" s="236">
        <v>174000</v>
      </c>
      <c r="I1183" s="236">
        <v>7.91</v>
      </c>
      <c r="J1183" s="236">
        <v>8000000</v>
      </c>
      <c r="K1183" s="236">
        <v>8000000</v>
      </c>
      <c r="L1183" s="236">
        <v>8000000</v>
      </c>
      <c r="M1183" s="233">
        <f t="shared" si="269"/>
        <v>24000000</v>
      </c>
    </row>
    <row r="1184" spans="1:13" ht="18.5" x14ac:dyDescent="0.45">
      <c r="A1184" s="119">
        <v>220202</v>
      </c>
      <c r="B1184" s="120"/>
      <c r="C1184" s="121"/>
      <c r="D1184" s="121"/>
      <c r="E1184" s="120"/>
      <c r="F1184" s="157" t="s">
        <v>31</v>
      </c>
      <c r="G1184" s="235">
        <f t="shared" ref="G1184:M1184" si="275">SUM(G1185:G1189)</f>
        <v>7445750</v>
      </c>
      <c r="H1184" s="235">
        <f t="shared" si="275"/>
        <v>407000</v>
      </c>
      <c r="I1184" s="235">
        <f t="shared" si="275"/>
        <v>138.20999999999998</v>
      </c>
      <c r="J1184" s="235">
        <f t="shared" si="275"/>
        <v>8500000</v>
      </c>
      <c r="K1184" s="235">
        <f t="shared" si="275"/>
        <v>8500000</v>
      </c>
      <c r="L1184" s="235">
        <f t="shared" si="275"/>
        <v>8500000</v>
      </c>
      <c r="M1184" s="235">
        <f t="shared" si="275"/>
        <v>25500000</v>
      </c>
    </row>
    <row r="1185" spans="1:13" ht="18.5" x14ac:dyDescent="0.45">
      <c r="A1185" s="125">
        <v>22020201</v>
      </c>
      <c r="B1185" s="126"/>
      <c r="C1185" s="127"/>
      <c r="D1185" s="127"/>
      <c r="E1185" s="126"/>
      <c r="F1185" s="158" t="s">
        <v>32</v>
      </c>
      <c r="G1185" s="236">
        <v>950000</v>
      </c>
      <c r="H1185" s="236">
        <v>257000</v>
      </c>
      <c r="I1185" s="236">
        <v>27.1</v>
      </c>
      <c r="J1185" s="236">
        <v>1500000</v>
      </c>
      <c r="K1185" s="236">
        <v>1500000</v>
      </c>
      <c r="L1185" s="236">
        <v>1500000</v>
      </c>
      <c r="M1185" s="233">
        <f t="shared" si="269"/>
        <v>4500000</v>
      </c>
    </row>
    <row r="1186" spans="1:13" ht="18.5" x14ac:dyDescent="0.45">
      <c r="A1186" s="125">
        <v>22020202</v>
      </c>
      <c r="B1186" s="126"/>
      <c r="C1186" s="127"/>
      <c r="D1186" s="127"/>
      <c r="E1186" s="126"/>
      <c r="F1186" s="158" t="s">
        <v>33</v>
      </c>
      <c r="G1186" s="236">
        <v>50000</v>
      </c>
      <c r="H1186" s="236">
        <v>50000</v>
      </c>
      <c r="I1186" s="236">
        <v>100</v>
      </c>
      <c r="J1186" s="236">
        <v>500000</v>
      </c>
      <c r="K1186" s="236">
        <v>500000</v>
      </c>
      <c r="L1186" s="236">
        <v>500000</v>
      </c>
      <c r="M1186" s="233">
        <f t="shared" si="269"/>
        <v>1500000</v>
      </c>
    </row>
    <row r="1187" spans="1:13" ht="18.5" x14ac:dyDescent="0.45">
      <c r="A1187" s="125">
        <v>22020203</v>
      </c>
      <c r="B1187" s="126"/>
      <c r="C1187" s="127"/>
      <c r="D1187" s="127"/>
      <c r="E1187" s="126"/>
      <c r="F1187" s="158" t="s">
        <v>34</v>
      </c>
      <c r="G1187" s="236">
        <v>2900000</v>
      </c>
      <c r="H1187" s="236"/>
      <c r="I1187" s="236"/>
      <c r="J1187" s="236">
        <v>2500000</v>
      </c>
      <c r="K1187" s="236">
        <v>2500000</v>
      </c>
      <c r="L1187" s="236">
        <v>2500000</v>
      </c>
      <c r="M1187" s="233">
        <f t="shared" si="269"/>
        <v>7500000</v>
      </c>
    </row>
    <row r="1188" spans="1:13" ht="18.5" x14ac:dyDescent="0.45">
      <c r="A1188" s="125">
        <v>22020206</v>
      </c>
      <c r="B1188" s="126"/>
      <c r="C1188" s="127"/>
      <c r="D1188" s="127"/>
      <c r="E1188" s="126"/>
      <c r="F1188" s="158" t="s">
        <v>36</v>
      </c>
      <c r="G1188" s="236">
        <v>900000</v>
      </c>
      <c r="H1188" s="236">
        <v>100000</v>
      </c>
      <c r="I1188" s="236">
        <v>11.11</v>
      </c>
      <c r="J1188" s="236">
        <v>3500000</v>
      </c>
      <c r="K1188" s="236">
        <v>3500000</v>
      </c>
      <c r="L1188" s="236">
        <v>3500000</v>
      </c>
      <c r="M1188" s="233">
        <f>J1188+K1188+L1188</f>
        <v>10500000</v>
      </c>
    </row>
    <row r="1189" spans="1:13" ht="18.5" x14ac:dyDescent="0.45">
      <c r="A1189" s="125">
        <v>22020208</v>
      </c>
      <c r="B1189" s="126"/>
      <c r="C1189" s="127"/>
      <c r="D1189" s="127"/>
      <c r="E1189" s="126"/>
      <c r="F1189" s="158" t="s">
        <v>322</v>
      </c>
      <c r="G1189" s="236">
        <v>2645750</v>
      </c>
      <c r="H1189" s="236"/>
      <c r="I1189" s="236"/>
      <c r="J1189" s="236">
        <v>500000</v>
      </c>
      <c r="K1189" s="236">
        <v>500000</v>
      </c>
      <c r="L1189" s="236">
        <v>500000</v>
      </c>
      <c r="M1189" s="233">
        <f t="shared" si="269"/>
        <v>1500000</v>
      </c>
    </row>
    <row r="1190" spans="1:13" ht="18.5" x14ac:dyDescent="0.45">
      <c r="A1190" s="119">
        <v>220203</v>
      </c>
      <c r="B1190" s="120"/>
      <c r="C1190" s="121"/>
      <c r="D1190" s="121"/>
      <c r="E1190" s="120"/>
      <c r="F1190" s="157" t="s">
        <v>37</v>
      </c>
      <c r="G1190" s="235">
        <f t="shared" ref="G1190" si="276">SUM(G1191:G1196)</f>
        <v>10514250</v>
      </c>
      <c r="H1190" s="235">
        <f t="shared" ref="H1190:M1190" si="277">SUM(H1191:H1196)</f>
        <v>6014500</v>
      </c>
      <c r="I1190" s="235">
        <f t="shared" si="277"/>
        <v>153.19999999999999</v>
      </c>
      <c r="J1190" s="235">
        <f t="shared" si="277"/>
        <v>21500000</v>
      </c>
      <c r="K1190" s="235">
        <f t="shared" si="277"/>
        <v>21500000</v>
      </c>
      <c r="L1190" s="235">
        <f t="shared" si="277"/>
        <v>21500000</v>
      </c>
      <c r="M1190" s="235">
        <f t="shared" si="277"/>
        <v>64500000</v>
      </c>
    </row>
    <row r="1191" spans="1:13" ht="37" x14ac:dyDescent="0.45">
      <c r="A1191" s="125">
        <v>22020301</v>
      </c>
      <c r="B1191" s="126"/>
      <c r="C1191" s="127"/>
      <c r="D1191" s="127"/>
      <c r="E1191" s="126"/>
      <c r="F1191" s="158" t="s">
        <v>38</v>
      </c>
      <c r="G1191" s="236">
        <v>5000000</v>
      </c>
      <c r="H1191" s="236">
        <v>4733500</v>
      </c>
      <c r="I1191" s="236">
        <v>94.67</v>
      </c>
      <c r="J1191" s="236">
        <v>15000000</v>
      </c>
      <c r="K1191" s="236">
        <v>15000000</v>
      </c>
      <c r="L1191" s="236">
        <v>15000000</v>
      </c>
      <c r="M1191" s="233">
        <f t="shared" si="269"/>
        <v>45000000</v>
      </c>
    </row>
    <row r="1192" spans="1:13" ht="18.5" x14ac:dyDescent="0.45">
      <c r="A1192" s="125">
        <v>22020302</v>
      </c>
      <c r="B1192" s="126"/>
      <c r="C1192" s="127"/>
      <c r="D1192" s="127"/>
      <c r="E1192" s="126"/>
      <c r="F1192" s="158" t="s">
        <v>39</v>
      </c>
      <c r="G1192" s="236">
        <v>100000</v>
      </c>
      <c r="H1192" s="236"/>
      <c r="I1192" s="236"/>
      <c r="J1192" s="236">
        <v>200000</v>
      </c>
      <c r="K1192" s="236">
        <v>200000</v>
      </c>
      <c r="L1192" s="236">
        <v>200000</v>
      </c>
      <c r="M1192" s="233">
        <f>J1192+K1192+L1192</f>
        <v>600000</v>
      </c>
    </row>
    <row r="1193" spans="1:13" ht="18.5" x14ac:dyDescent="0.45">
      <c r="A1193" s="125">
        <v>22020303</v>
      </c>
      <c r="B1193" s="126"/>
      <c r="C1193" s="127"/>
      <c r="D1193" s="127"/>
      <c r="E1193" s="126"/>
      <c r="F1193" s="158" t="s">
        <v>40</v>
      </c>
      <c r="G1193" s="236">
        <v>514250</v>
      </c>
      <c r="H1193" s="236">
        <v>31000</v>
      </c>
      <c r="I1193" s="236">
        <v>6.03</v>
      </c>
      <c r="J1193" s="236">
        <v>700000</v>
      </c>
      <c r="K1193" s="236">
        <v>700000</v>
      </c>
      <c r="L1193" s="236">
        <v>700000</v>
      </c>
      <c r="M1193" s="233">
        <f>J1193+K1193+L1193</f>
        <v>2100000</v>
      </c>
    </row>
    <row r="1194" spans="1:13" ht="18.5" x14ac:dyDescent="0.45">
      <c r="A1194" s="125">
        <v>22020304</v>
      </c>
      <c r="B1194" s="126"/>
      <c r="C1194" s="127"/>
      <c r="D1194" s="127"/>
      <c r="E1194" s="126"/>
      <c r="F1194" s="158" t="s">
        <v>413</v>
      </c>
      <c r="G1194" s="236">
        <v>400000</v>
      </c>
      <c r="H1194" s="236">
        <v>50000</v>
      </c>
      <c r="I1194" s="236">
        <v>12.5</v>
      </c>
      <c r="J1194" s="236">
        <v>600000</v>
      </c>
      <c r="K1194" s="236">
        <v>600000</v>
      </c>
      <c r="L1194" s="236">
        <v>600000</v>
      </c>
      <c r="M1194" s="233">
        <f>J1194+K1194+L1194</f>
        <v>1800000</v>
      </c>
    </row>
    <row r="1195" spans="1:13" ht="37" x14ac:dyDescent="0.45">
      <c r="A1195" s="125">
        <v>22020305</v>
      </c>
      <c r="B1195" s="126"/>
      <c r="C1195" s="127"/>
      <c r="D1195" s="127"/>
      <c r="E1195" s="126"/>
      <c r="F1195" s="158" t="s">
        <v>41</v>
      </c>
      <c r="G1195" s="236">
        <v>3000000</v>
      </c>
      <c r="H1195" s="236">
        <v>1200000</v>
      </c>
      <c r="I1195" s="236">
        <v>40</v>
      </c>
      <c r="J1195" s="236">
        <v>4000000</v>
      </c>
      <c r="K1195" s="236">
        <v>4000000</v>
      </c>
      <c r="L1195" s="236">
        <v>4000000</v>
      </c>
      <c r="M1195" s="233">
        <f>J1195+K1195+L1195</f>
        <v>12000000</v>
      </c>
    </row>
    <row r="1196" spans="1:13" ht="18.5" x14ac:dyDescent="0.45">
      <c r="A1196" s="125">
        <v>22020309</v>
      </c>
      <c r="B1196" s="126"/>
      <c r="C1196" s="127"/>
      <c r="D1196" s="127"/>
      <c r="E1196" s="126"/>
      <c r="F1196" s="158" t="s">
        <v>221</v>
      </c>
      <c r="G1196" s="236">
        <v>1500000</v>
      </c>
      <c r="H1196" s="236"/>
      <c r="I1196" s="236"/>
      <c r="J1196" s="236">
        <v>1000000</v>
      </c>
      <c r="K1196" s="236">
        <v>1000000</v>
      </c>
      <c r="L1196" s="236">
        <v>1000000</v>
      </c>
      <c r="M1196" s="233">
        <f t="shared" si="269"/>
        <v>3000000</v>
      </c>
    </row>
    <row r="1197" spans="1:13" ht="18.5" x14ac:dyDescent="0.45">
      <c r="A1197" s="119">
        <v>220204</v>
      </c>
      <c r="B1197" s="120"/>
      <c r="C1197" s="121"/>
      <c r="D1197" s="121"/>
      <c r="E1197" s="120"/>
      <c r="F1197" s="157" t="s">
        <v>42</v>
      </c>
      <c r="G1197" s="235">
        <f>SUM(G1198:G1204)</f>
        <v>8350000</v>
      </c>
      <c r="H1197" s="235">
        <f t="shared" ref="H1197:M1197" si="278">SUM(H1198:H1204)</f>
        <v>3711000</v>
      </c>
      <c r="I1197" s="235">
        <f t="shared" si="278"/>
        <v>155.31</v>
      </c>
      <c r="J1197" s="235">
        <f t="shared" si="278"/>
        <v>52000000</v>
      </c>
      <c r="K1197" s="235">
        <f t="shared" si="278"/>
        <v>52000000</v>
      </c>
      <c r="L1197" s="235">
        <f t="shared" si="278"/>
        <v>52000000</v>
      </c>
      <c r="M1197" s="235">
        <f t="shared" si="278"/>
        <v>156000000</v>
      </c>
    </row>
    <row r="1198" spans="1:13" ht="37" x14ac:dyDescent="0.45">
      <c r="A1198" s="125">
        <v>22020401</v>
      </c>
      <c r="B1198" s="126"/>
      <c r="C1198" s="127"/>
      <c r="D1198" s="127"/>
      <c r="E1198" s="126"/>
      <c r="F1198" s="158" t="s">
        <v>43</v>
      </c>
      <c r="G1198" s="236">
        <v>600000</v>
      </c>
      <c r="H1198" s="236">
        <v>40000</v>
      </c>
      <c r="I1198" s="236">
        <v>6.67</v>
      </c>
      <c r="J1198" s="236">
        <v>2000000</v>
      </c>
      <c r="K1198" s="236">
        <v>2000000</v>
      </c>
      <c r="L1198" s="236">
        <v>2000000</v>
      </c>
      <c r="M1198" s="233">
        <f t="shared" si="269"/>
        <v>6000000</v>
      </c>
    </row>
    <row r="1199" spans="1:13" ht="18.5" x14ac:dyDescent="0.45">
      <c r="A1199" s="125">
        <v>22020402</v>
      </c>
      <c r="B1199" s="126"/>
      <c r="C1199" s="127"/>
      <c r="D1199" s="127"/>
      <c r="E1199" s="126"/>
      <c r="F1199" s="158" t="s">
        <v>44</v>
      </c>
      <c r="G1199" s="236">
        <v>2500000</v>
      </c>
      <c r="H1199" s="236">
        <v>1446000</v>
      </c>
      <c r="I1199" s="236">
        <v>57.84</v>
      </c>
      <c r="J1199" s="236">
        <v>14000000</v>
      </c>
      <c r="K1199" s="236">
        <v>14000000</v>
      </c>
      <c r="L1199" s="236">
        <v>14000000</v>
      </c>
      <c r="M1199" s="233">
        <f t="shared" si="269"/>
        <v>42000000</v>
      </c>
    </row>
    <row r="1200" spans="1:13" ht="37" x14ac:dyDescent="0.45">
      <c r="A1200" s="125">
        <v>22020403</v>
      </c>
      <c r="B1200" s="126"/>
      <c r="C1200" s="127"/>
      <c r="D1200" s="127"/>
      <c r="E1200" s="126"/>
      <c r="F1200" s="158" t="s">
        <v>45</v>
      </c>
      <c r="G1200" s="236"/>
      <c r="H1200" s="236"/>
      <c r="I1200" s="236"/>
      <c r="J1200" s="236">
        <v>2000000</v>
      </c>
      <c r="K1200" s="236">
        <v>2000000</v>
      </c>
      <c r="L1200" s="236">
        <v>2000000</v>
      </c>
      <c r="M1200" s="233">
        <f t="shared" si="269"/>
        <v>6000000</v>
      </c>
    </row>
    <row r="1201" spans="1:13" ht="37" x14ac:dyDescent="0.45">
      <c r="A1201" s="125">
        <v>22020404</v>
      </c>
      <c r="B1201" s="126"/>
      <c r="C1201" s="127"/>
      <c r="D1201" s="127"/>
      <c r="E1201" s="126"/>
      <c r="F1201" s="158" t="s">
        <v>46</v>
      </c>
      <c r="G1201" s="236">
        <v>2500000</v>
      </c>
      <c r="H1201" s="236">
        <v>2180000</v>
      </c>
      <c r="I1201" s="236">
        <v>87.2</v>
      </c>
      <c r="J1201" s="236">
        <v>10000000</v>
      </c>
      <c r="K1201" s="236">
        <v>10000000</v>
      </c>
      <c r="L1201" s="236">
        <v>10000000</v>
      </c>
      <c r="M1201" s="233">
        <f t="shared" si="269"/>
        <v>30000000</v>
      </c>
    </row>
    <row r="1202" spans="1:13" ht="18.5" x14ac:dyDescent="0.45">
      <c r="A1202" s="125">
        <v>22020405</v>
      </c>
      <c r="B1202" s="126"/>
      <c r="C1202" s="127"/>
      <c r="D1202" s="127"/>
      <c r="E1202" s="126"/>
      <c r="F1202" s="158" t="s">
        <v>47</v>
      </c>
      <c r="G1202" s="236">
        <v>1500000</v>
      </c>
      <c r="H1202" s="236"/>
      <c r="I1202" s="236"/>
      <c r="J1202" s="236">
        <v>5000000</v>
      </c>
      <c r="K1202" s="236">
        <v>5000000</v>
      </c>
      <c r="L1202" s="236">
        <v>5000000</v>
      </c>
      <c r="M1202" s="233">
        <f t="shared" si="269"/>
        <v>15000000</v>
      </c>
    </row>
    <row r="1203" spans="1:13" ht="18.5" x14ac:dyDescent="0.45">
      <c r="A1203" s="125">
        <v>22020406</v>
      </c>
      <c r="B1203" s="126"/>
      <c r="C1203" s="127"/>
      <c r="D1203" s="127"/>
      <c r="E1203" s="126"/>
      <c r="F1203" s="158" t="s">
        <v>48</v>
      </c>
      <c r="G1203" s="236"/>
      <c r="H1203" s="236"/>
      <c r="I1203" s="236"/>
      <c r="J1203" s="236">
        <v>7000000</v>
      </c>
      <c r="K1203" s="236">
        <v>7000000</v>
      </c>
      <c r="L1203" s="236">
        <v>7000000</v>
      </c>
      <c r="M1203" s="233">
        <f t="shared" si="269"/>
        <v>21000000</v>
      </c>
    </row>
    <row r="1204" spans="1:13" ht="37" x14ac:dyDescent="0.45">
      <c r="A1204" s="125">
        <v>22020411</v>
      </c>
      <c r="B1204" s="126"/>
      <c r="C1204" s="127"/>
      <c r="D1204" s="127"/>
      <c r="E1204" s="126"/>
      <c r="F1204" s="158" t="s">
        <v>415</v>
      </c>
      <c r="G1204" s="236">
        <v>1250000</v>
      </c>
      <c r="H1204" s="236">
        <v>45000</v>
      </c>
      <c r="I1204" s="236">
        <v>3.6</v>
      </c>
      <c r="J1204" s="236">
        <v>12000000</v>
      </c>
      <c r="K1204" s="236">
        <v>12000000</v>
      </c>
      <c r="L1204" s="236">
        <v>12000000</v>
      </c>
      <c r="M1204" s="233">
        <f t="shared" si="269"/>
        <v>36000000</v>
      </c>
    </row>
    <row r="1205" spans="1:13" ht="18.5" x14ac:dyDescent="0.45">
      <c r="A1205" s="119">
        <v>220205</v>
      </c>
      <c r="B1205" s="120"/>
      <c r="C1205" s="121"/>
      <c r="D1205" s="121"/>
      <c r="E1205" s="120"/>
      <c r="F1205" s="157" t="s">
        <v>49</v>
      </c>
      <c r="G1205" s="235">
        <f>SUM(G1206:G1206)</f>
        <v>5100000</v>
      </c>
      <c r="H1205" s="235">
        <f t="shared" ref="H1205:M1205" si="279">SUM(H1206:H1206)</f>
        <v>3213600</v>
      </c>
      <c r="I1205" s="235">
        <f t="shared" si="279"/>
        <v>63.01</v>
      </c>
      <c r="J1205" s="235">
        <f t="shared" si="279"/>
        <v>20000000</v>
      </c>
      <c r="K1205" s="235">
        <f t="shared" si="279"/>
        <v>20000000</v>
      </c>
      <c r="L1205" s="235">
        <f t="shared" si="279"/>
        <v>20000000</v>
      </c>
      <c r="M1205" s="235">
        <f t="shared" si="279"/>
        <v>60000000</v>
      </c>
    </row>
    <row r="1206" spans="1:13" ht="18.5" x14ac:dyDescent="0.45">
      <c r="A1206" s="125">
        <v>22020501</v>
      </c>
      <c r="B1206" s="126"/>
      <c r="C1206" s="127"/>
      <c r="D1206" s="127"/>
      <c r="E1206" s="126"/>
      <c r="F1206" s="158" t="s">
        <v>50</v>
      </c>
      <c r="G1206" s="236">
        <v>5100000</v>
      </c>
      <c r="H1206" s="236">
        <v>3213600</v>
      </c>
      <c r="I1206" s="236">
        <v>63.01</v>
      </c>
      <c r="J1206" s="236">
        <v>20000000</v>
      </c>
      <c r="K1206" s="236">
        <v>20000000</v>
      </c>
      <c r="L1206" s="236">
        <v>20000000</v>
      </c>
      <c r="M1206" s="233">
        <f>J1206+K1206+L1206</f>
        <v>60000000</v>
      </c>
    </row>
    <row r="1207" spans="1:13" ht="18.5" x14ac:dyDescent="0.45">
      <c r="A1207" s="119">
        <v>220206</v>
      </c>
      <c r="B1207" s="120"/>
      <c r="C1207" s="121"/>
      <c r="D1207" s="121"/>
      <c r="E1207" s="120"/>
      <c r="F1207" s="157" t="s">
        <v>51</v>
      </c>
      <c r="G1207" s="235">
        <f>SUM(G1208:G1209)</f>
        <v>3200000</v>
      </c>
      <c r="H1207" s="235">
        <f t="shared" ref="H1207:M1207" si="280">SUM(H1208:H1209)</f>
        <v>1145000</v>
      </c>
      <c r="I1207" s="235">
        <f t="shared" si="280"/>
        <v>52.04</v>
      </c>
      <c r="J1207" s="235">
        <f t="shared" si="280"/>
        <v>6000000</v>
      </c>
      <c r="K1207" s="235">
        <f t="shared" si="280"/>
        <v>6000000</v>
      </c>
      <c r="L1207" s="235">
        <f t="shared" si="280"/>
        <v>6000000</v>
      </c>
      <c r="M1207" s="235">
        <f t="shared" si="280"/>
        <v>18000000</v>
      </c>
    </row>
    <row r="1208" spans="1:13" ht="18.5" x14ac:dyDescent="0.45">
      <c r="A1208" s="125">
        <v>22020601</v>
      </c>
      <c r="B1208" s="126"/>
      <c r="C1208" s="127"/>
      <c r="D1208" s="127"/>
      <c r="E1208" s="126"/>
      <c r="F1208" s="158" t="s">
        <v>52</v>
      </c>
      <c r="G1208" s="236">
        <v>1000000</v>
      </c>
      <c r="H1208" s="236"/>
      <c r="I1208" s="236"/>
      <c r="J1208" s="236"/>
      <c r="K1208" s="236"/>
      <c r="L1208" s="236"/>
      <c r="M1208" s="233">
        <f t="shared" si="269"/>
        <v>0</v>
      </c>
    </row>
    <row r="1209" spans="1:13" ht="18.5" x14ac:dyDescent="0.45">
      <c r="A1209" s="125">
        <v>22020605</v>
      </c>
      <c r="B1209" s="126"/>
      <c r="C1209" s="127"/>
      <c r="D1209" s="127"/>
      <c r="E1209" s="126"/>
      <c r="F1209" s="158" t="s">
        <v>53</v>
      </c>
      <c r="G1209" s="236">
        <v>2200000</v>
      </c>
      <c r="H1209" s="236">
        <v>1145000</v>
      </c>
      <c r="I1209" s="236">
        <v>52.04</v>
      </c>
      <c r="J1209" s="236">
        <v>6000000</v>
      </c>
      <c r="K1209" s="236">
        <v>6000000</v>
      </c>
      <c r="L1209" s="236">
        <v>6000000</v>
      </c>
      <c r="M1209" s="233">
        <f t="shared" si="269"/>
        <v>18000000</v>
      </c>
    </row>
    <row r="1210" spans="1:13" ht="18.5" x14ac:dyDescent="0.45">
      <c r="A1210" s="119">
        <v>220208</v>
      </c>
      <c r="B1210" s="120"/>
      <c r="C1210" s="121"/>
      <c r="D1210" s="121"/>
      <c r="E1210" s="120"/>
      <c r="F1210" s="157" t="s">
        <v>54</v>
      </c>
      <c r="G1210" s="235">
        <f>SUM(G1211:G1212)</f>
        <v>4500000</v>
      </c>
      <c r="H1210" s="235">
        <f t="shared" ref="H1210:M1210" si="281">SUM(H1211:H1212)</f>
        <v>66000</v>
      </c>
      <c r="I1210" s="235">
        <f t="shared" si="281"/>
        <v>4.4000000000000004</v>
      </c>
      <c r="J1210" s="235">
        <f t="shared" si="281"/>
        <v>4800000</v>
      </c>
      <c r="K1210" s="235">
        <f t="shared" si="281"/>
        <v>4800000</v>
      </c>
      <c r="L1210" s="235">
        <f t="shared" si="281"/>
        <v>4800000</v>
      </c>
      <c r="M1210" s="235">
        <f t="shared" si="281"/>
        <v>14400000</v>
      </c>
    </row>
    <row r="1211" spans="1:13" ht="18.5" x14ac:dyDescent="0.45">
      <c r="A1211" s="125">
        <v>22020801</v>
      </c>
      <c r="B1211" s="126"/>
      <c r="C1211" s="127"/>
      <c r="D1211" s="127"/>
      <c r="E1211" s="126"/>
      <c r="F1211" s="158" t="s">
        <v>55</v>
      </c>
      <c r="G1211" s="236">
        <v>1500000</v>
      </c>
      <c r="H1211" s="236">
        <v>66000</v>
      </c>
      <c r="I1211" s="236">
        <v>4.4000000000000004</v>
      </c>
      <c r="J1211" s="236">
        <v>2000000</v>
      </c>
      <c r="K1211" s="236">
        <v>2000000</v>
      </c>
      <c r="L1211" s="236">
        <v>2000000</v>
      </c>
      <c r="M1211" s="233">
        <f t="shared" si="269"/>
        <v>6000000</v>
      </c>
    </row>
    <row r="1212" spans="1:13" ht="18.5" x14ac:dyDescent="0.45">
      <c r="A1212" s="125">
        <v>22020803</v>
      </c>
      <c r="B1212" s="126"/>
      <c r="C1212" s="127"/>
      <c r="D1212" s="127"/>
      <c r="E1212" s="126"/>
      <c r="F1212" s="158" t="s">
        <v>56</v>
      </c>
      <c r="G1212" s="236">
        <v>3000000</v>
      </c>
      <c r="H1212" s="236"/>
      <c r="I1212" s="236"/>
      <c r="J1212" s="236">
        <v>2800000</v>
      </c>
      <c r="K1212" s="236">
        <v>2800000</v>
      </c>
      <c r="L1212" s="236">
        <v>2800000</v>
      </c>
      <c r="M1212" s="233">
        <f t="shared" si="269"/>
        <v>8400000</v>
      </c>
    </row>
    <row r="1213" spans="1:13" ht="18.5" x14ac:dyDescent="0.45">
      <c r="A1213" s="119">
        <v>220210</v>
      </c>
      <c r="B1213" s="120"/>
      <c r="C1213" s="121"/>
      <c r="D1213" s="121"/>
      <c r="E1213" s="120"/>
      <c r="F1213" s="157" t="s">
        <v>57</v>
      </c>
      <c r="G1213" s="235">
        <f>SUM(G1214:G1217)</f>
        <v>5890000</v>
      </c>
      <c r="H1213" s="235">
        <f t="shared" ref="H1213:L1213" si="282">SUM(H1214:H1217)</f>
        <v>393500</v>
      </c>
      <c r="I1213" s="235">
        <f t="shared" si="282"/>
        <v>19.809999999999999</v>
      </c>
      <c r="J1213" s="235">
        <f t="shared" si="282"/>
        <v>9200000</v>
      </c>
      <c r="K1213" s="235">
        <f t="shared" si="282"/>
        <v>9200000</v>
      </c>
      <c r="L1213" s="235">
        <f t="shared" si="282"/>
        <v>9200000</v>
      </c>
      <c r="M1213" s="233">
        <f t="shared" si="269"/>
        <v>27600000</v>
      </c>
    </row>
    <row r="1214" spans="1:13" ht="18.5" x14ac:dyDescent="0.45">
      <c r="A1214" s="125">
        <v>22021001</v>
      </c>
      <c r="B1214" s="126"/>
      <c r="C1214" s="127"/>
      <c r="D1214" s="127"/>
      <c r="E1214" s="126"/>
      <c r="F1214" s="158" t="s">
        <v>58</v>
      </c>
      <c r="G1214" s="236">
        <v>1200000</v>
      </c>
      <c r="H1214" s="236">
        <v>156500</v>
      </c>
      <c r="I1214" s="236">
        <v>13.04</v>
      </c>
      <c r="J1214" s="236">
        <v>1000000</v>
      </c>
      <c r="K1214" s="236">
        <v>1000000</v>
      </c>
      <c r="L1214" s="236">
        <v>1000000</v>
      </c>
      <c r="M1214" s="233">
        <f t="shared" si="269"/>
        <v>3000000</v>
      </c>
    </row>
    <row r="1215" spans="1:13" ht="18.5" x14ac:dyDescent="0.45">
      <c r="A1215" s="125">
        <v>22021007</v>
      </c>
      <c r="B1215" s="126"/>
      <c r="C1215" s="127"/>
      <c r="D1215" s="127"/>
      <c r="E1215" s="126"/>
      <c r="F1215" s="158" t="s">
        <v>63</v>
      </c>
      <c r="G1215" s="236">
        <v>3500000</v>
      </c>
      <c r="H1215" s="236">
        <v>237000</v>
      </c>
      <c r="I1215" s="236">
        <v>6.77</v>
      </c>
      <c r="J1215" s="236">
        <v>3000000</v>
      </c>
      <c r="K1215" s="236">
        <v>3000000</v>
      </c>
      <c r="L1215" s="236">
        <v>3000000</v>
      </c>
      <c r="M1215" s="233">
        <f t="shared" si="269"/>
        <v>9000000</v>
      </c>
    </row>
    <row r="1216" spans="1:13" ht="37" x14ac:dyDescent="0.45">
      <c r="A1216" s="125">
        <v>22021008</v>
      </c>
      <c r="B1216" s="126"/>
      <c r="C1216" s="127"/>
      <c r="D1216" s="127"/>
      <c r="E1216" s="126"/>
      <c r="F1216" s="158" t="s">
        <v>64</v>
      </c>
      <c r="G1216" s="236">
        <v>1190000</v>
      </c>
      <c r="H1216" s="236"/>
      <c r="I1216" s="236"/>
      <c r="J1216" s="236">
        <v>5000000</v>
      </c>
      <c r="K1216" s="236">
        <v>5000000</v>
      </c>
      <c r="L1216" s="236">
        <v>5000000</v>
      </c>
      <c r="M1216" s="233">
        <f t="shared" si="269"/>
        <v>15000000</v>
      </c>
    </row>
    <row r="1217" spans="1:13" ht="37" x14ac:dyDescent="0.45">
      <c r="A1217" s="125">
        <v>22021014</v>
      </c>
      <c r="B1217" s="126"/>
      <c r="C1217" s="127"/>
      <c r="D1217" s="127"/>
      <c r="E1217" s="126"/>
      <c r="F1217" s="158" t="s">
        <v>224</v>
      </c>
      <c r="G1217" s="236"/>
      <c r="H1217" s="236"/>
      <c r="I1217" s="236"/>
      <c r="J1217" s="236">
        <v>200000</v>
      </c>
      <c r="K1217" s="236">
        <v>200000</v>
      </c>
      <c r="L1217" s="236">
        <v>200000</v>
      </c>
      <c r="M1217" s="233">
        <f t="shared" si="269"/>
        <v>600000</v>
      </c>
    </row>
    <row r="1218" spans="1:13" ht="18.5" x14ac:dyDescent="0.45">
      <c r="A1218" s="125"/>
      <c r="B1218" s="126"/>
      <c r="C1218" s="127"/>
      <c r="D1218" s="127"/>
      <c r="E1218" s="126"/>
      <c r="F1218" s="116" t="s">
        <v>85</v>
      </c>
      <c r="G1218" s="236"/>
      <c r="H1218" s="236"/>
      <c r="I1218" s="236"/>
      <c r="J1218" s="236"/>
      <c r="K1218" s="236"/>
      <c r="L1218" s="236"/>
      <c r="M1218" s="233"/>
    </row>
    <row r="1219" spans="1:13" ht="18.5" x14ac:dyDescent="0.45">
      <c r="A1219" s="125"/>
      <c r="B1219" s="126"/>
      <c r="C1219" s="127"/>
      <c r="D1219" s="127"/>
      <c r="E1219" s="126"/>
      <c r="F1219" s="157" t="s">
        <v>295</v>
      </c>
      <c r="G1219" s="236">
        <f>G1172</f>
        <v>179386657</v>
      </c>
      <c r="H1219" s="236">
        <f t="shared" ref="H1219:M1219" si="283">H1172</f>
        <v>210652983.38999999</v>
      </c>
      <c r="I1219" s="236"/>
      <c r="J1219" s="236">
        <f t="shared" si="283"/>
        <v>269045906.24999964</v>
      </c>
      <c r="K1219" s="236">
        <f t="shared" si="283"/>
        <v>269045906.24999964</v>
      </c>
      <c r="L1219" s="236">
        <f t="shared" si="283"/>
        <v>269045906.24999964</v>
      </c>
      <c r="M1219" s="236">
        <f t="shared" si="283"/>
        <v>807137718.74999893</v>
      </c>
    </row>
    <row r="1220" spans="1:13" ht="18.5" x14ac:dyDescent="0.45">
      <c r="A1220" s="125"/>
      <c r="B1220" s="126"/>
      <c r="C1220" s="127"/>
      <c r="D1220" s="127"/>
      <c r="E1220" s="126"/>
      <c r="F1220" s="157" t="s">
        <v>207</v>
      </c>
      <c r="G1220" s="236">
        <f>G1179</f>
        <v>50000000</v>
      </c>
      <c r="H1220" s="236">
        <f t="shared" ref="H1220:M1220" si="284">H1179</f>
        <v>15124600</v>
      </c>
      <c r="I1220" s="236"/>
      <c r="J1220" s="236">
        <f t="shared" si="284"/>
        <v>150000000</v>
      </c>
      <c r="K1220" s="236">
        <f t="shared" si="284"/>
        <v>150000000</v>
      </c>
      <c r="L1220" s="236">
        <f t="shared" si="284"/>
        <v>150000000</v>
      </c>
      <c r="M1220" s="236">
        <f t="shared" si="284"/>
        <v>450000000</v>
      </c>
    </row>
    <row r="1221" spans="1:13" ht="18.5" x14ac:dyDescent="0.45">
      <c r="A1221" s="162"/>
      <c r="B1221" s="162"/>
      <c r="C1221" s="162"/>
      <c r="D1221" s="162"/>
      <c r="E1221" s="162"/>
      <c r="F1221" s="163" t="s">
        <v>88</v>
      </c>
      <c r="G1221" s="192">
        <f>SUM(G1219:G1220)</f>
        <v>229386657</v>
      </c>
      <c r="H1221" s="192">
        <f t="shared" ref="H1221:M1221" si="285">SUM(H1219:H1220)</f>
        <v>225777583.38999999</v>
      </c>
      <c r="I1221" s="192"/>
      <c r="J1221" s="192">
        <f t="shared" si="285"/>
        <v>419045906.24999964</v>
      </c>
      <c r="K1221" s="192">
        <f t="shared" si="285"/>
        <v>419045906.24999964</v>
      </c>
      <c r="L1221" s="192">
        <f t="shared" si="285"/>
        <v>419045906.24999964</v>
      </c>
      <c r="M1221" s="192">
        <f t="shared" si="285"/>
        <v>1257137718.749999</v>
      </c>
    </row>
    <row r="1224" spans="1:13" ht="18.5" x14ac:dyDescent="0.45">
      <c r="A1224" s="948" t="s">
        <v>0</v>
      </c>
      <c r="B1224" s="948"/>
      <c r="C1224" s="948"/>
      <c r="D1224" s="948"/>
      <c r="E1224" s="948"/>
      <c r="F1224" s="948"/>
      <c r="G1224" s="948"/>
      <c r="H1224" s="948"/>
      <c r="I1224" s="948"/>
      <c r="J1224" s="948"/>
      <c r="K1224" s="948"/>
      <c r="L1224" s="948"/>
      <c r="M1224" s="948"/>
    </row>
    <row r="1225" spans="1:13" ht="18.5" x14ac:dyDescent="0.45">
      <c r="A1225" s="930" t="s">
        <v>470</v>
      </c>
      <c r="B1225" s="930"/>
      <c r="C1225" s="930"/>
      <c r="D1225" s="930"/>
      <c r="E1225" s="930"/>
      <c r="F1225" s="930"/>
      <c r="G1225" s="930"/>
      <c r="H1225" s="930"/>
      <c r="I1225" s="930"/>
      <c r="J1225" s="930"/>
      <c r="K1225" s="930"/>
      <c r="L1225" s="930"/>
      <c r="M1225" s="930"/>
    </row>
    <row r="1226" spans="1:13" ht="74" x14ac:dyDescent="0.45">
      <c r="A1226" s="116" t="s">
        <v>1</v>
      </c>
      <c r="B1226" s="116" t="s">
        <v>2</v>
      </c>
      <c r="C1226" s="242" t="s">
        <v>640</v>
      </c>
      <c r="D1226" s="116" t="s">
        <v>4</v>
      </c>
      <c r="E1226" s="116" t="s">
        <v>5</v>
      </c>
      <c r="F1226" s="153" t="s">
        <v>6</v>
      </c>
      <c r="G1226" s="116" t="s">
        <v>7</v>
      </c>
      <c r="H1226" s="116" t="s">
        <v>8</v>
      </c>
      <c r="I1226" s="116"/>
      <c r="J1226" s="116" t="s">
        <v>9</v>
      </c>
      <c r="K1226" s="116" t="s">
        <v>10</v>
      </c>
      <c r="L1226" s="116" t="s">
        <v>11</v>
      </c>
      <c r="M1226" s="116" t="s">
        <v>12</v>
      </c>
    </row>
    <row r="1227" spans="1:13" ht="18.5" x14ac:dyDescent="0.45">
      <c r="A1227" s="119">
        <v>1</v>
      </c>
      <c r="B1227" s="120"/>
      <c r="C1227" s="120"/>
      <c r="D1227" s="121"/>
      <c r="E1227" s="120"/>
      <c r="F1227" s="153" t="s">
        <v>13</v>
      </c>
      <c r="G1227" s="233">
        <f>G1228</f>
        <v>79600000</v>
      </c>
      <c r="H1227" s="233">
        <f t="shared" ref="H1227:L1228" si="286">H1228</f>
        <v>300000000</v>
      </c>
      <c r="I1227" s="233"/>
      <c r="J1227" s="233">
        <f t="shared" si="286"/>
        <v>600000000</v>
      </c>
      <c r="K1227" s="233">
        <f t="shared" si="286"/>
        <v>600000000</v>
      </c>
      <c r="L1227" s="233">
        <f t="shared" si="286"/>
        <v>600000000</v>
      </c>
      <c r="M1227" s="233">
        <f>J1227+K1227+L1227</f>
        <v>1800000000</v>
      </c>
    </row>
    <row r="1228" spans="1:13" ht="18.5" x14ac:dyDescent="0.45">
      <c r="A1228" s="119">
        <v>12</v>
      </c>
      <c r="B1228" s="120"/>
      <c r="C1228" s="120"/>
      <c r="D1228" s="121"/>
      <c r="E1228" s="120"/>
      <c r="F1228" s="157" t="s">
        <v>14</v>
      </c>
      <c r="G1228" s="243">
        <f>G1229</f>
        <v>79600000</v>
      </c>
      <c r="H1228" s="243">
        <f t="shared" si="286"/>
        <v>300000000</v>
      </c>
      <c r="I1228" s="243"/>
      <c r="J1228" s="243">
        <f t="shared" si="286"/>
        <v>600000000</v>
      </c>
      <c r="K1228" s="243">
        <f t="shared" si="286"/>
        <v>600000000</v>
      </c>
      <c r="L1228" s="243">
        <f t="shared" si="286"/>
        <v>600000000</v>
      </c>
      <c r="M1228" s="233">
        <f t="shared" ref="M1228:M1235" si="287">J1228+K1228+L1228</f>
        <v>1800000000</v>
      </c>
    </row>
    <row r="1229" spans="1:13" ht="18.5" x14ac:dyDescent="0.45">
      <c r="A1229" s="153">
        <v>1202</v>
      </c>
      <c r="B1229" s="154"/>
      <c r="C1229" s="154"/>
      <c r="D1229" s="121"/>
      <c r="E1229" s="154"/>
      <c r="F1229" s="157" t="s">
        <v>15</v>
      </c>
      <c r="G1229" s="233">
        <f>G1230+G1232+G1234</f>
        <v>79600000</v>
      </c>
      <c r="H1229" s="233">
        <f t="shared" ref="H1229:L1229" si="288">H1230+H1232+H1234</f>
        <v>300000000</v>
      </c>
      <c r="I1229" s="233"/>
      <c r="J1229" s="233">
        <f t="shared" si="288"/>
        <v>600000000</v>
      </c>
      <c r="K1229" s="233">
        <f t="shared" si="288"/>
        <v>600000000</v>
      </c>
      <c r="L1229" s="233">
        <f t="shared" si="288"/>
        <v>600000000</v>
      </c>
      <c r="M1229" s="233">
        <f t="shared" si="287"/>
        <v>1800000000</v>
      </c>
    </row>
    <row r="1230" spans="1:13" ht="18.5" x14ac:dyDescent="0.45">
      <c r="A1230" s="153">
        <v>120201</v>
      </c>
      <c r="B1230" s="154"/>
      <c r="C1230" s="154"/>
      <c r="D1230" s="121"/>
      <c r="E1230" s="154"/>
      <c r="F1230" s="157" t="s">
        <v>359</v>
      </c>
      <c r="G1230" s="233">
        <f>SUM(G1231:G1231)</f>
        <v>69600000</v>
      </c>
      <c r="H1230" s="233">
        <f>SUM(H1231:H1231)</f>
        <v>0</v>
      </c>
      <c r="I1230" s="233"/>
      <c r="J1230" s="233">
        <f>SUM(J1231:J1231)</f>
        <v>180000000</v>
      </c>
      <c r="K1230" s="233">
        <f>SUM(K1231:K1231)</f>
        <v>180000000</v>
      </c>
      <c r="L1230" s="233">
        <f>SUM(L1231:L1231)</f>
        <v>180000000</v>
      </c>
      <c r="M1230" s="233">
        <f t="shared" si="287"/>
        <v>540000000</v>
      </c>
    </row>
    <row r="1231" spans="1:13" ht="18.5" x14ac:dyDescent="0.45">
      <c r="A1231" s="125">
        <v>12020131</v>
      </c>
      <c r="B1231" s="126"/>
      <c r="C1231" s="126"/>
      <c r="D1231" s="127"/>
      <c r="E1231" s="126"/>
      <c r="F1231" s="158" t="s">
        <v>361</v>
      </c>
      <c r="G1231" s="234">
        <v>69600000</v>
      </c>
      <c r="H1231" s="234"/>
      <c r="I1231" s="234"/>
      <c r="J1231" s="234">
        <f>120000000+60000000</f>
        <v>180000000</v>
      </c>
      <c r="K1231" s="234">
        <f t="shared" ref="K1231:L1231" si="289">120000000+60000000</f>
        <v>180000000</v>
      </c>
      <c r="L1231" s="234">
        <f t="shared" si="289"/>
        <v>180000000</v>
      </c>
      <c r="M1231" s="233">
        <f t="shared" si="287"/>
        <v>540000000</v>
      </c>
    </row>
    <row r="1232" spans="1:13" ht="18.5" x14ac:dyDescent="0.45">
      <c r="A1232" s="119">
        <v>120206</v>
      </c>
      <c r="B1232" s="120"/>
      <c r="C1232" s="120"/>
      <c r="D1232" s="121"/>
      <c r="E1232" s="120"/>
      <c r="F1232" s="157" t="s">
        <v>451</v>
      </c>
      <c r="G1232" s="233">
        <f>SUM(G1233:G1233)</f>
        <v>10000000</v>
      </c>
      <c r="H1232" s="233">
        <f>SUM(H1233:H1233)</f>
        <v>0</v>
      </c>
      <c r="I1232" s="233"/>
      <c r="J1232" s="233">
        <f>SUM(J1233:J1233)</f>
        <v>420000000</v>
      </c>
      <c r="K1232" s="233">
        <f>SUM(K1233:K1233)</f>
        <v>420000000</v>
      </c>
      <c r="L1232" s="233">
        <f>SUM(L1233:L1233)</f>
        <v>420000000</v>
      </c>
      <c r="M1232" s="233">
        <f t="shared" si="287"/>
        <v>1260000000</v>
      </c>
    </row>
    <row r="1233" spans="1:13" ht="37" x14ac:dyDescent="0.45">
      <c r="A1233" s="125">
        <v>12020610</v>
      </c>
      <c r="B1233" s="126"/>
      <c r="C1233" s="126"/>
      <c r="D1233" s="127"/>
      <c r="E1233" s="126"/>
      <c r="F1233" s="158" t="s">
        <v>452</v>
      </c>
      <c r="G1233" s="234">
        <v>10000000</v>
      </c>
      <c r="H1233" s="234"/>
      <c r="I1233" s="234"/>
      <c r="J1233" s="234">
        <v>420000000</v>
      </c>
      <c r="K1233" s="234">
        <v>420000000</v>
      </c>
      <c r="L1233" s="234">
        <v>420000000</v>
      </c>
      <c r="M1233" s="233">
        <f t="shared" si="287"/>
        <v>1260000000</v>
      </c>
    </row>
    <row r="1234" spans="1:13" ht="18.5" x14ac:dyDescent="0.45">
      <c r="A1234" s="119">
        <v>120207</v>
      </c>
      <c r="B1234" s="120"/>
      <c r="C1234" s="120"/>
      <c r="D1234" s="121"/>
      <c r="E1234" s="120"/>
      <c r="F1234" s="157" t="s">
        <v>453</v>
      </c>
      <c r="G1234" s="233">
        <f>SUM(G1235:G1235)</f>
        <v>0</v>
      </c>
      <c r="H1234" s="233">
        <f>SUM(H1235:H1235)</f>
        <v>300000000</v>
      </c>
      <c r="I1234" s="233"/>
      <c r="J1234" s="233">
        <f>SUM(J1235:J1235)</f>
        <v>0</v>
      </c>
      <c r="K1234" s="233">
        <f>SUM(K1235:K1235)</f>
        <v>0</v>
      </c>
      <c r="L1234" s="233">
        <f>SUM(L1235:L1235)</f>
        <v>0</v>
      </c>
      <c r="M1234" s="233">
        <f t="shared" si="287"/>
        <v>0</v>
      </c>
    </row>
    <row r="1235" spans="1:13" ht="37" x14ac:dyDescent="0.45">
      <c r="A1235" s="125">
        <v>12020704</v>
      </c>
      <c r="B1235" s="126"/>
      <c r="C1235" s="126"/>
      <c r="D1235" s="127"/>
      <c r="E1235" s="126"/>
      <c r="F1235" s="158" t="s">
        <v>454</v>
      </c>
      <c r="G1235" s="234"/>
      <c r="H1235" s="234">
        <v>300000000</v>
      </c>
      <c r="I1235" s="234"/>
      <c r="J1235" s="234"/>
      <c r="K1235" s="234"/>
      <c r="L1235" s="234"/>
      <c r="M1235" s="233">
        <f t="shared" si="287"/>
        <v>0</v>
      </c>
    </row>
    <row r="1236" spans="1:13" ht="18.5" x14ac:dyDescent="0.45">
      <c r="A1236" s="119">
        <v>2</v>
      </c>
      <c r="B1236" s="120"/>
      <c r="C1236" s="121"/>
      <c r="D1236" s="121"/>
      <c r="E1236" s="120"/>
      <c r="F1236" s="157" t="s">
        <v>18</v>
      </c>
      <c r="G1236" s="244">
        <f>G1237+G1246+G1303</f>
        <v>9179057715.8400002</v>
      </c>
      <c r="H1236" s="244">
        <f>H1237+H1246+H1303</f>
        <v>4177695030.3899999</v>
      </c>
      <c r="I1236" s="244"/>
      <c r="J1236" s="244">
        <f>J1237+J1246+J1303</f>
        <v>10167444882.35</v>
      </c>
      <c r="K1236" s="244">
        <f>K1237+K1246+K1303</f>
        <v>10167444882.35</v>
      </c>
      <c r="L1236" s="244">
        <f>L1237+L1246+L1303</f>
        <v>10167444882.35</v>
      </c>
      <c r="M1236" s="233">
        <f>J1236+K1236+L1236</f>
        <v>30502334647.050003</v>
      </c>
    </row>
    <row r="1237" spans="1:13" ht="18.5" x14ac:dyDescent="0.45">
      <c r="A1237" s="119">
        <v>21</v>
      </c>
      <c r="B1237" s="120"/>
      <c r="C1237" s="121"/>
      <c r="D1237" s="121"/>
      <c r="E1237" s="120"/>
      <c r="F1237" s="157" t="s">
        <v>19</v>
      </c>
      <c r="G1237" s="244">
        <f>G1238+G1241</f>
        <v>164381715.84</v>
      </c>
      <c r="H1237" s="244">
        <f t="shared" ref="H1237" si="290">H1238+H1241</f>
        <v>180480103.77000001</v>
      </c>
      <c r="I1237" s="244"/>
      <c r="J1237" s="244">
        <v>167444882.34999999</v>
      </c>
      <c r="K1237" s="244">
        <v>167444882.34999999</v>
      </c>
      <c r="L1237" s="244">
        <v>167444882.34999999</v>
      </c>
      <c r="M1237" s="233">
        <f t="shared" ref="M1237:M1301" si="291">J1237+K1237+L1237</f>
        <v>502334647.04999995</v>
      </c>
    </row>
    <row r="1238" spans="1:13" ht="18.5" x14ac:dyDescent="0.45">
      <c r="A1238" s="119">
        <v>2101</v>
      </c>
      <c r="B1238" s="120"/>
      <c r="C1238" s="121"/>
      <c r="D1238" s="121"/>
      <c r="E1238" s="120"/>
      <c r="F1238" s="157" t="s">
        <v>20</v>
      </c>
      <c r="G1238" s="244">
        <f t="shared" ref="G1238:H1238" si="292">G1239</f>
        <v>161501715.84</v>
      </c>
      <c r="H1238" s="244">
        <f t="shared" si="292"/>
        <v>178320103.77000001</v>
      </c>
      <c r="I1238" s="244"/>
      <c r="J1238" s="244">
        <v>164804882.34999999</v>
      </c>
      <c r="K1238" s="244">
        <v>164804882.34999999</v>
      </c>
      <c r="L1238" s="244">
        <v>164804882.34999999</v>
      </c>
      <c r="M1238" s="233">
        <f t="shared" si="291"/>
        <v>494414647.04999995</v>
      </c>
    </row>
    <row r="1239" spans="1:13" ht="18.5" x14ac:dyDescent="0.45">
      <c r="A1239" s="119">
        <v>210101</v>
      </c>
      <c r="B1239" s="120"/>
      <c r="C1239" s="121"/>
      <c r="D1239" s="121"/>
      <c r="E1239" s="120"/>
      <c r="F1239" s="157" t="s">
        <v>21</v>
      </c>
      <c r="G1239" s="244">
        <f>G1240</f>
        <v>161501715.84</v>
      </c>
      <c r="H1239" s="244">
        <f>H1240</f>
        <v>178320103.77000001</v>
      </c>
      <c r="I1239" s="244"/>
      <c r="J1239" s="244">
        <v>178085220.66999999</v>
      </c>
      <c r="K1239" s="244">
        <v>178085220.66999999</v>
      </c>
      <c r="L1239" s="244">
        <v>178085220.66999999</v>
      </c>
      <c r="M1239" s="233">
        <f t="shared" si="291"/>
        <v>534255662.00999999</v>
      </c>
    </row>
    <row r="1240" spans="1:13" ht="18.5" x14ac:dyDescent="0.45">
      <c r="A1240" s="125">
        <v>21010101</v>
      </c>
      <c r="B1240" s="126"/>
      <c r="C1240" s="127"/>
      <c r="D1240" s="127"/>
      <c r="E1240" s="126"/>
      <c r="F1240" s="158" t="s">
        <v>20</v>
      </c>
      <c r="G1240" s="245">
        <v>161501715.84</v>
      </c>
      <c r="H1240" s="245">
        <v>178320103.77000001</v>
      </c>
      <c r="I1240" s="245"/>
      <c r="J1240" s="245">
        <v>164804882.34999999</v>
      </c>
      <c r="K1240" s="245">
        <v>164804882.34999999</v>
      </c>
      <c r="L1240" s="245">
        <v>164804882.34999999</v>
      </c>
      <c r="M1240" s="233">
        <f t="shared" si="291"/>
        <v>494414647.04999995</v>
      </c>
    </row>
    <row r="1241" spans="1:13" ht="37" x14ac:dyDescent="0.45">
      <c r="A1241" s="119">
        <v>2102</v>
      </c>
      <c r="B1241" s="120"/>
      <c r="C1241" s="121"/>
      <c r="D1241" s="121"/>
      <c r="E1241" s="120"/>
      <c r="F1241" s="157" t="s">
        <v>22</v>
      </c>
      <c r="G1241" s="244">
        <f>G1242</f>
        <v>2880000</v>
      </c>
      <c r="H1241" s="244">
        <f t="shared" ref="H1241" si="293">H1242</f>
        <v>2160000</v>
      </c>
      <c r="I1241" s="244"/>
      <c r="J1241" s="244">
        <v>13280338.32</v>
      </c>
      <c r="K1241" s="244">
        <v>13280338.32</v>
      </c>
      <c r="L1241" s="244">
        <v>13280338.32</v>
      </c>
      <c r="M1241" s="233">
        <f t="shared" si="291"/>
        <v>39841014.960000001</v>
      </c>
    </row>
    <row r="1242" spans="1:13" ht="18.5" x14ac:dyDescent="0.45">
      <c r="A1242" s="119">
        <v>210201</v>
      </c>
      <c r="B1242" s="120"/>
      <c r="C1242" s="121"/>
      <c r="D1242" s="121"/>
      <c r="E1242" s="120"/>
      <c r="F1242" s="157" t="s">
        <v>23</v>
      </c>
      <c r="G1242" s="244">
        <f>G1244</f>
        <v>2880000</v>
      </c>
      <c r="H1242" s="244">
        <f>H1244</f>
        <v>2160000</v>
      </c>
      <c r="I1242" s="244"/>
      <c r="J1242" s="244">
        <v>13280338.32</v>
      </c>
      <c r="K1242" s="244">
        <v>13280338.32</v>
      </c>
      <c r="L1242" s="244">
        <v>13280338.32</v>
      </c>
      <c r="M1242" s="233">
        <f t="shared" si="291"/>
        <v>39841014.960000001</v>
      </c>
    </row>
    <row r="1243" spans="1:13" ht="18.5" x14ac:dyDescent="0.45">
      <c r="A1243" s="125">
        <v>21020101</v>
      </c>
      <c r="B1243" s="120"/>
      <c r="C1243" s="121"/>
      <c r="D1243" s="121"/>
      <c r="E1243" s="120"/>
      <c r="F1243" s="158" t="s">
        <v>1643</v>
      </c>
      <c r="G1243" s="244"/>
      <c r="H1243" s="244"/>
      <c r="I1243" s="244"/>
      <c r="J1243" s="245">
        <v>10640338.32</v>
      </c>
      <c r="K1243" s="245">
        <v>10640338.32</v>
      </c>
      <c r="L1243" s="245">
        <v>10640338.32</v>
      </c>
      <c r="M1243" s="233"/>
    </row>
    <row r="1244" spans="1:13" ht="18.5" x14ac:dyDescent="0.45">
      <c r="A1244" s="125">
        <v>21020102</v>
      </c>
      <c r="B1244" s="126"/>
      <c r="C1244" s="127"/>
      <c r="D1244" s="127"/>
      <c r="E1244" s="126"/>
      <c r="F1244" s="158" t="s">
        <v>25</v>
      </c>
      <c r="G1244" s="245">
        <v>2880000</v>
      </c>
      <c r="H1244" s="245">
        <v>2160000</v>
      </c>
      <c r="I1244" s="245"/>
      <c r="J1244" s="245">
        <v>2640000</v>
      </c>
      <c r="K1244" s="245">
        <v>2640000</v>
      </c>
      <c r="L1244" s="245">
        <v>2640000</v>
      </c>
      <c r="M1244" s="233">
        <f t="shared" si="291"/>
        <v>7920000</v>
      </c>
    </row>
    <row r="1245" spans="1:13" ht="18.5" x14ac:dyDescent="0.45">
      <c r="A1245" s="119">
        <v>22</v>
      </c>
      <c r="B1245" s="120"/>
      <c r="C1245" s="121"/>
      <c r="D1245" s="121"/>
      <c r="E1245" s="120"/>
      <c r="F1245" s="157" t="s">
        <v>26</v>
      </c>
      <c r="G1245" s="244">
        <f>G1246</f>
        <v>100000000</v>
      </c>
      <c r="H1245" s="244">
        <f t="shared" ref="H1245:L1245" si="294">H1246</f>
        <v>160487600</v>
      </c>
      <c r="I1245" s="244"/>
      <c r="J1245" s="244">
        <f t="shared" si="294"/>
        <v>1000000000</v>
      </c>
      <c r="K1245" s="244">
        <f t="shared" si="294"/>
        <v>1000000000</v>
      </c>
      <c r="L1245" s="244">
        <f t="shared" si="294"/>
        <v>1000000000</v>
      </c>
      <c r="M1245" s="233">
        <f t="shared" si="291"/>
        <v>3000000000</v>
      </c>
    </row>
    <row r="1246" spans="1:13" ht="18.5" x14ac:dyDescent="0.45">
      <c r="A1246" s="119">
        <v>2202</v>
      </c>
      <c r="B1246" s="120"/>
      <c r="C1246" s="121"/>
      <c r="D1246" s="121"/>
      <c r="E1246" s="120"/>
      <c r="F1246" s="157" t="s">
        <v>27</v>
      </c>
      <c r="G1246" s="244">
        <f>G1247+G1249+G1256+G1261+G1270+G1272+G1276+G1281+G1284+G1286</f>
        <v>100000000</v>
      </c>
      <c r="H1246" s="244">
        <f>H1247+H1249+H1256+H1261+H1270+H1272+H1276+H1281+H1284+H1286</f>
        <v>160487600</v>
      </c>
      <c r="I1246" s="244"/>
      <c r="J1246" s="244">
        <f>J1247+J1249+J1256+J1261+J1270+J1272+J1276+J1281+J1284+J1286</f>
        <v>1000000000</v>
      </c>
      <c r="K1246" s="244">
        <f>K1247+K1249+K1256+K1261+K1270+K1272+K1276+K1281+K1284+K1286</f>
        <v>1000000000</v>
      </c>
      <c r="L1246" s="244">
        <f>L1247+L1249+L1256+L1261+L1270+L1272+L1276+L1281+L1284+L1286</f>
        <v>1000000000</v>
      </c>
      <c r="M1246" s="233">
        <f t="shared" si="291"/>
        <v>3000000000</v>
      </c>
    </row>
    <row r="1247" spans="1:13" ht="18.5" x14ac:dyDescent="0.45">
      <c r="A1247" s="119">
        <v>220201</v>
      </c>
      <c r="B1247" s="120"/>
      <c r="C1247" s="121"/>
      <c r="D1247" s="121"/>
      <c r="E1247" s="120"/>
      <c r="F1247" s="157" t="s">
        <v>28</v>
      </c>
      <c r="G1247" s="244">
        <f>SUM(G1248:G1248)</f>
        <v>10000000</v>
      </c>
      <c r="H1247" s="244">
        <f>SUM(H1248:H1248)</f>
        <v>6257600</v>
      </c>
      <c r="I1247" s="244"/>
      <c r="J1247" s="244">
        <f>SUM(J1248:J1248)</f>
        <v>15000000</v>
      </c>
      <c r="K1247" s="244">
        <f>SUM(K1248:K1248)</f>
        <v>15000000</v>
      </c>
      <c r="L1247" s="244">
        <f>SUM(L1248:L1248)</f>
        <v>15000000</v>
      </c>
      <c r="M1247" s="233">
        <f t="shared" si="291"/>
        <v>45000000</v>
      </c>
    </row>
    <row r="1248" spans="1:13" ht="18.5" x14ac:dyDescent="0.45">
      <c r="A1248" s="125">
        <v>22020101</v>
      </c>
      <c r="B1248" s="126"/>
      <c r="C1248" s="127"/>
      <c r="D1248" s="127"/>
      <c r="E1248" s="126"/>
      <c r="F1248" s="158" t="s">
        <v>29</v>
      </c>
      <c r="G1248" s="245">
        <v>10000000</v>
      </c>
      <c r="H1248" s="245">
        <v>6257600</v>
      </c>
      <c r="I1248" s="245"/>
      <c r="J1248" s="245">
        <v>15000000</v>
      </c>
      <c r="K1248" s="245">
        <v>15000000</v>
      </c>
      <c r="L1248" s="245">
        <v>15000000</v>
      </c>
      <c r="M1248" s="233">
        <f t="shared" si="291"/>
        <v>45000000</v>
      </c>
    </row>
    <row r="1249" spans="1:13" ht="18.5" x14ac:dyDescent="0.45">
      <c r="A1249" s="119">
        <v>220202</v>
      </c>
      <c r="B1249" s="120"/>
      <c r="C1249" s="121"/>
      <c r="D1249" s="121"/>
      <c r="E1249" s="120"/>
      <c r="F1249" s="157" t="s">
        <v>31</v>
      </c>
      <c r="G1249" s="244">
        <f>SUM(G1250:G1255)</f>
        <v>3100000</v>
      </c>
      <c r="H1249" s="244">
        <f>SUM(H1250:H1255)</f>
        <v>150000</v>
      </c>
      <c r="I1249" s="244"/>
      <c r="J1249" s="244">
        <f>SUM(J1250:J1255)</f>
        <v>8310000</v>
      </c>
      <c r="K1249" s="244">
        <f>SUM(K1250:K1255)</f>
        <v>8310000</v>
      </c>
      <c r="L1249" s="244">
        <f>SUM(L1250:L1255)</f>
        <v>8310000</v>
      </c>
      <c r="M1249" s="233">
        <f t="shared" si="291"/>
        <v>24930000</v>
      </c>
    </row>
    <row r="1250" spans="1:13" ht="18.5" x14ac:dyDescent="0.45">
      <c r="A1250" s="125">
        <v>22020201</v>
      </c>
      <c r="B1250" s="126"/>
      <c r="C1250" s="127"/>
      <c r="D1250" s="127"/>
      <c r="E1250" s="126"/>
      <c r="F1250" s="158" t="s">
        <v>32</v>
      </c>
      <c r="G1250" s="245">
        <v>2000000</v>
      </c>
      <c r="H1250" s="245"/>
      <c r="I1250" s="245"/>
      <c r="J1250" s="245">
        <v>5000000</v>
      </c>
      <c r="K1250" s="245">
        <v>5000000</v>
      </c>
      <c r="L1250" s="245">
        <v>5000000</v>
      </c>
      <c r="M1250" s="233">
        <f t="shared" si="291"/>
        <v>15000000</v>
      </c>
    </row>
    <row r="1251" spans="1:13" ht="18.5" x14ac:dyDescent="0.45">
      <c r="A1251" s="125">
        <v>22020202</v>
      </c>
      <c r="B1251" s="126"/>
      <c r="C1251" s="127"/>
      <c r="D1251" s="127"/>
      <c r="E1251" s="126"/>
      <c r="F1251" s="158" t="s">
        <v>33</v>
      </c>
      <c r="G1251" s="245">
        <v>300000</v>
      </c>
      <c r="H1251" s="245"/>
      <c r="I1251" s="245"/>
      <c r="J1251" s="245">
        <v>10000</v>
      </c>
      <c r="K1251" s="245">
        <v>10000</v>
      </c>
      <c r="L1251" s="245">
        <v>10000</v>
      </c>
      <c r="M1251" s="233">
        <f t="shared" si="291"/>
        <v>30000</v>
      </c>
    </row>
    <row r="1252" spans="1:13" ht="18.5" x14ac:dyDescent="0.45">
      <c r="A1252" s="125">
        <v>22020203</v>
      </c>
      <c r="B1252" s="126"/>
      <c r="C1252" s="127"/>
      <c r="D1252" s="127"/>
      <c r="E1252" s="126"/>
      <c r="F1252" s="158" t="s">
        <v>34</v>
      </c>
      <c r="G1252" s="245">
        <v>300000</v>
      </c>
      <c r="H1252" s="245">
        <v>150000</v>
      </c>
      <c r="I1252" s="245"/>
      <c r="J1252" s="245">
        <v>300000</v>
      </c>
      <c r="K1252" s="245">
        <v>300000</v>
      </c>
      <c r="L1252" s="245">
        <v>300000</v>
      </c>
      <c r="M1252" s="233">
        <f t="shared" si="291"/>
        <v>900000</v>
      </c>
    </row>
    <row r="1253" spans="1:13" ht="37" x14ac:dyDescent="0.45">
      <c r="A1253" s="125">
        <v>22020204</v>
      </c>
      <c r="B1253" s="126"/>
      <c r="C1253" s="127"/>
      <c r="D1253" s="127"/>
      <c r="E1253" s="126"/>
      <c r="F1253" s="158" t="s">
        <v>316</v>
      </c>
      <c r="G1253" s="245"/>
      <c r="H1253" s="245"/>
      <c r="I1253" s="245"/>
      <c r="J1253" s="245">
        <v>500000</v>
      </c>
      <c r="K1253" s="245">
        <v>500000</v>
      </c>
      <c r="L1253" s="245">
        <v>500000</v>
      </c>
      <c r="M1253" s="233">
        <f t="shared" si="291"/>
        <v>1500000</v>
      </c>
    </row>
    <row r="1254" spans="1:13" ht="18.5" x14ac:dyDescent="0.45">
      <c r="A1254" s="125">
        <v>22020206</v>
      </c>
      <c r="B1254" s="126"/>
      <c r="C1254" s="127"/>
      <c r="D1254" s="127"/>
      <c r="E1254" s="126"/>
      <c r="F1254" s="158" t="s">
        <v>36</v>
      </c>
      <c r="G1254" s="245">
        <v>250000</v>
      </c>
      <c r="H1254" s="245"/>
      <c r="I1254" s="245"/>
      <c r="J1254" s="245">
        <v>500000</v>
      </c>
      <c r="K1254" s="245">
        <v>500000</v>
      </c>
      <c r="L1254" s="245">
        <v>500000</v>
      </c>
      <c r="M1254" s="233">
        <f t="shared" si="291"/>
        <v>1500000</v>
      </c>
    </row>
    <row r="1255" spans="1:13" ht="18.5" x14ac:dyDescent="0.45">
      <c r="A1255" s="125">
        <v>22020208</v>
      </c>
      <c r="B1255" s="126"/>
      <c r="C1255" s="127"/>
      <c r="D1255" s="127"/>
      <c r="E1255" s="126"/>
      <c r="F1255" s="158" t="s">
        <v>322</v>
      </c>
      <c r="G1255" s="245">
        <v>250000</v>
      </c>
      <c r="H1255" s="245"/>
      <c r="I1255" s="245"/>
      <c r="J1255" s="245">
        <v>2000000</v>
      </c>
      <c r="K1255" s="245">
        <v>2000000</v>
      </c>
      <c r="L1255" s="245">
        <v>2000000</v>
      </c>
      <c r="M1255" s="233">
        <f t="shared" si="291"/>
        <v>6000000</v>
      </c>
    </row>
    <row r="1256" spans="1:13" ht="18.5" x14ac:dyDescent="0.45">
      <c r="A1256" s="119">
        <v>220203</v>
      </c>
      <c r="B1256" s="120"/>
      <c r="C1256" s="121"/>
      <c r="D1256" s="121"/>
      <c r="E1256" s="120"/>
      <c r="F1256" s="157" t="s">
        <v>37</v>
      </c>
      <c r="G1256" s="244">
        <f>SUM(G1257:G1260)</f>
        <v>12000000</v>
      </c>
      <c r="H1256" s="244">
        <f>SUM(H1257:H1260)</f>
        <v>160000</v>
      </c>
      <c r="I1256" s="244"/>
      <c r="J1256" s="244">
        <f>SUM(J1257:J1260)</f>
        <v>20000000</v>
      </c>
      <c r="K1256" s="244">
        <f>SUM(K1257:K1260)</f>
        <v>20000000</v>
      </c>
      <c r="L1256" s="244">
        <f>SUM(L1257:L1260)</f>
        <v>20000000</v>
      </c>
      <c r="M1256" s="233">
        <f t="shared" si="291"/>
        <v>60000000</v>
      </c>
    </row>
    <row r="1257" spans="1:13" ht="37" x14ac:dyDescent="0.45">
      <c r="A1257" s="125">
        <v>22020301</v>
      </c>
      <c r="B1257" s="126"/>
      <c r="C1257" s="127"/>
      <c r="D1257" s="127"/>
      <c r="E1257" s="126"/>
      <c r="F1257" s="158" t="s">
        <v>38</v>
      </c>
      <c r="G1257" s="245">
        <v>5000000</v>
      </c>
      <c r="H1257" s="245">
        <v>160000</v>
      </c>
      <c r="I1257" s="245"/>
      <c r="J1257" s="245">
        <v>5000000</v>
      </c>
      <c r="K1257" s="245">
        <v>5000000</v>
      </c>
      <c r="L1257" s="245">
        <v>5000000</v>
      </c>
      <c r="M1257" s="233">
        <f t="shared" si="291"/>
        <v>15000000</v>
      </c>
    </row>
    <row r="1258" spans="1:13" ht="37" x14ac:dyDescent="0.45">
      <c r="A1258" s="125">
        <v>22020305</v>
      </c>
      <c r="B1258" s="126"/>
      <c r="C1258" s="127"/>
      <c r="D1258" s="127"/>
      <c r="E1258" s="126"/>
      <c r="F1258" s="158" t="s">
        <v>41</v>
      </c>
      <c r="G1258" s="245">
        <v>2500000</v>
      </c>
      <c r="H1258" s="245"/>
      <c r="I1258" s="245"/>
      <c r="J1258" s="245">
        <v>5000000</v>
      </c>
      <c r="K1258" s="245">
        <v>5000000</v>
      </c>
      <c r="L1258" s="245">
        <v>5000000</v>
      </c>
      <c r="M1258" s="233">
        <f t="shared" si="291"/>
        <v>15000000</v>
      </c>
    </row>
    <row r="1259" spans="1:13" ht="18.5" x14ac:dyDescent="0.45">
      <c r="A1259" s="125">
        <v>22020309</v>
      </c>
      <c r="B1259" s="126"/>
      <c r="C1259" s="127"/>
      <c r="D1259" s="127"/>
      <c r="E1259" s="126"/>
      <c r="F1259" s="158" t="s">
        <v>221</v>
      </c>
      <c r="G1259" s="245">
        <v>2500000</v>
      </c>
      <c r="H1259" s="245"/>
      <c r="I1259" s="245"/>
      <c r="J1259" s="245">
        <v>5000000</v>
      </c>
      <c r="K1259" s="245">
        <v>5000000</v>
      </c>
      <c r="L1259" s="245">
        <v>5000000</v>
      </c>
      <c r="M1259" s="233">
        <f t="shared" si="291"/>
        <v>15000000</v>
      </c>
    </row>
    <row r="1260" spans="1:13" ht="37" x14ac:dyDescent="0.45">
      <c r="A1260" s="125">
        <v>22020310</v>
      </c>
      <c r="B1260" s="126"/>
      <c r="C1260" s="127"/>
      <c r="D1260" s="127"/>
      <c r="E1260" s="126"/>
      <c r="F1260" s="158" t="s">
        <v>240</v>
      </c>
      <c r="G1260" s="245">
        <v>2000000</v>
      </c>
      <c r="H1260" s="245"/>
      <c r="I1260" s="245"/>
      <c r="J1260" s="245">
        <v>5000000</v>
      </c>
      <c r="K1260" s="245">
        <v>5000000</v>
      </c>
      <c r="L1260" s="245">
        <v>5000000</v>
      </c>
      <c r="M1260" s="233">
        <f t="shared" si="291"/>
        <v>15000000</v>
      </c>
    </row>
    <row r="1261" spans="1:13" ht="18.5" x14ac:dyDescent="0.45">
      <c r="A1261" s="119">
        <v>220204</v>
      </c>
      <c r="B1261" s="120"/>
      <c r="C1261" s="121"/>
      <c r="D1261" s="121"/>
      <c r="E1261" s="120"/>
      <c r="F1261" s="157" t="s">
        <v>42</v>
      </c>
      <c r="G1261" s="244">
        <f>SUM(G1262:G1269)</f>
        <v>12600000</v>
      </c>
      <c r="H1261" s="244">
        <f>SUM(H1262:H1269)</f>
        <v>560000</v>
      </c>
      <c r="I1261" s="244"/>
      <c r="J1261" s="244">
        <f>SUM(J1262:J1269)</f>
        <v>325090000</v>
      </c>
      <c r="K1261" s="244">
        <f>SUM(K1262:K1269)</f>
        <v>325090000</v>
      </c>
      <c r="L1261" s="244">
        <f>SUM(L1262:L1269)</f>
        <v>325090000</v>
      </c>
      <c r="M1261" s="233">
        <f t="shared" si="291"/>
        <v>975270000</v>
      </c>
    </row>
    <row r="1262" spans="1:13" ht="37" x14ac:dyDescent="0.45">
      <c r="A1262" s="125">
        <v>22020401</v>
      </c>
      <c r="B1262" s="126"/>
      <c r="C1262" s="127"/>
      <c r="D1262" s="127"/>
      <c r="E1262" s="126"/>
      <c r="F1262" s="158" t="s">
        <v>43</v>
      </c>
      <c r="G1262" s="245">
        <v>5000000</v>
      </c>
      <c r="H1262" s="245"/>
      <c r="I1262" s="245"/>
      <c r="J1262" s="245">
        <v>15000000</v>
      </c>
      <c r="K1262" s="245">
        <v>15000000</v>
      </c>
      <c r="L1262" s="245">
        <v>15000000</v>
      </c>
      <c r="M1262" s="233">
        <f t="shared" si="291"/>
        <v>45000000</v>
      </c>
    </row>
    <row r="1263" spans="1:13" ht="18.5" x14ac:dyDescent="0.45">
      <c r="A1263" s="125">
        <v>22020402</v>
      </c>
      <c r="B1263" s="126"/>
      <c r="C1263" s="127"/>
      <c r="D1263" s="127"/>
      <c r="E1263" s="126"/>
      <c r="F1263" s="158" t="s">
        <v>44</v>
      </c>
      <c r="G1263" s="245">
        <v>1500000</v>
      </c>
      <c r="H1263" s="245"/>
      <c r="I1263" s="245"/>
      <c r="J1263" s="245">
        <v>5000000</v>
      </c>
      <c r="K1263" s="245">
        <v>5000000</v>
      </c>
      <c r="L1263" s="245">
        <v>5000000</v>
      </c>
      <c r="M1263" s="233">
        <f t="shared" si="291"/>
        <v>15000000</v>
      </c>
    </row>
    <row r="1264" spans="1:13" ht="37" x14ac:dyDescent="0.45">
      <c r="A1264" s="125">
        <v>22020403</v>
      </c>
      <c r="B1264" s="126"/>
      <c r="C1264" s="127"/>
      <c r="D1264" s="127"/>
      <c r="E1264" s="126"/>
      <c r="F1264" s="158" t="s">
        <v>45</v>
      </c>
      <c r="G1264" s="245">
        <v>1500000</v>
      </c>
      <c r="H1264" s="245">
        <v>60000</v>
      </c>
      <c r="I1264" s="245"/>
      <c r="J1264" s="245">
        <v>5000000</v>
      </c>
      <c r="K1264" s="245">
        <v>5000000</v>
      </c>
      <c r="L1264" s="245">
        <v>5000000</v>
      </c>
      <c r="M1264" s="233">
        <f t="shared" si="291"/>
        <v>15000000</v>
      </c>
    </row>
    <row r="1265" spans="1:13" ht="37" x14ac:dyDescent="0.45">
      <c r="A1265" s="125">
        <v>22020404</v>
      </c>
      <c r="B1265" s="126"/>
      <c r="C1265" s="127"/>
      <c r="D1265" s="127"/>
      <c r="E1265" s="126"/>
      <c r="F1265" s="158" t="s">
        <v>46</v>
      </c>
      <c r="G1265" s="245">
        <v>1000000</v>
      </c>
      <c r="H1265" s="245"/>
      <c r="I1265" s="245"/>
      <c r="J1265" s="245">
        <v>3000000</v>
      </c>
      <c r="K1265" s="245">
        <v>3000000</v>
      </c>
      <c r="L1265" s="245">
        <v>3000000</v>
      </c>
      <c r="M1265" s="233">
        <f t="shared" si="291"/>
        <v>9000000</v>
      </c>
    </row>
    <row r="1266" spans="1:13" ht="18.5" x14ac:dyDescent="0.45">
      <c r="A1266" s="125">
        <v>22020405</v>
      </c>
      <c r="B1266" s="126"/>
      <c r="C1266" s="127"/>
      <c r="D1266" s="127"/>
      <c r="E1266" s="126"/>
      <c r="F1266" s="158" t="s">
        <v>47</v>
      </c>
      <c r="G1266" s="245">
        <v>2500000</v>
      </c>
      <c r="H1266" s="245">
        <v>120000</v>
      </c>
      <c r="I1266" s="245"/>
      <c r="J1266" s="245">
        <v>5000000</v>
      </c>
      <c r="K1266" s="245">
        <v>5000000</v>
      </c>
      <c r="L1266" s="245">
        <v>5000000</v>
      </c>
      <c r="M1266" s="233">
        <f t="shared" si="291"/>
        <v>15000000</v>
      </c>
    </row>
    <row r="1267" spans="1:13" ht="18.5" x14ac:dyDescent="0.45">
      <c r="A1267" s="125">
        <v>22020406</v>
      </c>
      <c r="B1267" s="126"/>
      <c r="C1267" s="127"/>
      <c r="D1267" s="127"/>
      <c r="E1267" s="126"/>
      <c r="F1267" s="158" t="s">
        <v>48</v>
      </c>
      <c r="G1267" s="245">
        <v>1000000</v>
      </c>
      <c r="H1267" s="245">
        <v>380000</v>
      </c>
      <c r="I1267" s="245"/>
      <c r="J1267" s="245">
        <v>241990000</v>
      </c>
      <c r="K1267" s="245">
        <v>241990000</v>
      </c>
      <c r="L1267" s="245">
        <v>241990000</v>
      </c>
      <c r="M1267" s="233">
        <f t="shared" si="291"/>
        <v>725970000</v>
      </c>
    </row>
    <row r="1268" spans="1:13" ht="37" x14ac:dyDescent="0.45">
      <c r="A1268" s="125">
        <v>22020411</v>
      </c>
      <c r="B1268" s="126"/>
      <c r="C1268" s="127"/>
      <c r="D1268" s="127"/>
      <c r="E1268" s="126"/>
      <c r="F1268" s="158" t="s">
        <v>415</v>
      </c>
      <c r="G1268" s="245">
        <v>100000</v>
      </c>
      <c r="H1268" s="245"/>
      <c r="I1268" s="245"/>
      <c r="J1268" s="245">
        <v>100000</v>
      </c>
      <c r="K1268" s="245">
        <v>100000</v>
      </c>
      <c r="L1268" s="245">
        <v>100000</v>
      </c>
      <c r="M1268" s="233">
        <f t="shared" si="291"/>
        <v>300000</v>
      </c>
    </row>
    <row r="1269" spans="1:13" ht="37" x14ac:dyDescent="0.45">
      <c r="A1269" s="125">
        <v>22020412</v>
      </c>
      <c r="B1269" s="126"/>
      <c r="C1269" s="127"/>
      <c r="D1269" s="127"/>
      <c r="E1269" s="126"/>
      <c r="F1269" s="158" t="s">
        <v>385</v>
      </c>
      <c r="G1269" s="245"/>
      <c r="H1269" s="245"/>
      <c r="I1269" s="245"/>
      <c r="J1269" s="245">
        <v>50000000</v>
      </c>
      <c r="K1269" s="245">
        <v>50000000</v>
      </c>
      <c r="L1269" s="245">
        <v>50000000</v>
      </c>
      <c r="M1269" s="233">
        <f t="shared" si="291"/>
        <v>150000000</v>
      </c>
    </row>
    <row r="1270" spans="1:13" ht="18.5" x14ac:dyDescent="0.45">
      <c r="A1270" s="119">
        <v>220205</v>
      </c>
      <c r="B1270" s="120"/>
      <c r="C1270" s="121"/>
      <c r="D1270" s="121"/>
      <c r="E1270" s="120"/>
      <c r="F1270" s="157" t="s">
        <v>49</v>
      </c>
      <c r="G1270" s="244">
        <f>G1271</f>
        <v>25000000</v>
      </c>
      <c r="H1270" s="244">
        <f t="shared" ref="H1270:L1270" si="295">H1271</f>
        <v>6225000</v>
      </c>
      <c r="I1270" s="244"/>
      <c r="J1270" s="244">
        <f t="shared" si="295"/>
        <v>25000000</v>
      </c>
      <c r="K1270" s="244">
        <f t="shared" si="295"/>
        <v>25000000</v>
      </c>
      <c r="L1270" s="244">
        <f t="shared" si="295"/>
        <v>25000000</v>
      </c>
      <c r="M1270" s="233">
        <f t="shared" si="291"/>
        <v>75000000</v>
      </c>
    </row>
    <row r="1271" spans="1:13" ht="18.5" x14ac:dyDescent="0.45">
      <c r="A1271" s="125">
        <v>22020501</v>
      </c>
      <c r="B1271" s="126"/>
      <c r="C1271" s="127"/>
      <c r="D1271" s="127"/>
      <c r="E1271" s="126"/>
      <c r="F1271" s="158" t="s">
        <v>50</v>
      </c>
      <c r="G1271" s="245">
        <v>25000000</v>
      </c>
      <c r="H1271" s="245">
        <v>6225000</v>
      </c>
      <c r="I1271" s="245"/>
      <c r="J1271" s="245">
        <v>25000000</v>
      </c>
      <c r="K1271" s="245">
        <v>25000000</v>
      </c>
      <c r="L1271" s="245">
        <v>25000000</v>
      </c>
      <c r="M1271" s="233">
        <f t="shared" si="291"/>
        <v>75000000</v>
      </c>
    </row>
    <row r="1272" spans="1:13" ht="18.5" x14ac:dyDescent="0.45">
      <c r="A1272" s="119">
        <v>220206</v>
      </c>
      <c r="B1272" s="120"/>
      <c r="C1272" s="121"/>
      <c r="D1272" s="121"/>
      <c r="E1272" s="120"/>
      <c r="F1272" s="157" t="s">
        <v>51</v>
      </c>
      <c r="G1272" s="244">
        <f>SUM(G1273:G1275)</f>
        <v>4000000</v>
      </c>
      <c r="H1272" s="244">
        <f>SUM(H1273:H1275)</f>
        <v>200000</v>
      </c>
      <c r="I1272" s="244"/>
      <c r="J1272" s="244">
        <f>SUM(J1273:J1275)</f>
        <v>23000000</v>
      </c>
      <c r="K1272" s="244">
        <f>SUM(K1273:K1275)</f>
        <v>23000000</v>
      </c>
      <c r="L1272" s="244">
        <f>SUM(L1273:L1275)</f>
        <v>23000000</v>
      </c>
      <c r="M1272" s="233">
        <f t="shared" si="291"/>
        <v>69000000</v>
      </c>
    </row>
    <row r="1273" spans="1:13" ht="18.5" x14ac:dyDescent="0.45">
      <c r="A1273" s="125">
        <v>22020601</v>
      </c>
      <c r="B1273" s="126"/>
      <c r="C1273" s="127"/>
      <c r="D1273" s="127"/>
      <c r="E1273" s="126"/>
      <c r="F1273" s="158" t="s">
        <v>52</v>
      </c>
      <c r="G1273" s="245">
        <v>3000000</v>
      </c>
      <c r="H1273" s="245"/>
      <c r="I1273" s="245"/>
      <c r="J1273" s="245">
        <v>3000000</v>
      </c>
      <c r="K1273" s="245">
        <v>3000000</v>
      </c>
      <c r="L1273" s="245">
        <v>3000000</v>
      </c>
      <c r="M1273" s="233">
        <f t="shared" si="291"/>
        <v>9000000</v>
      </c>
    </row>
    <row r="1274" spans="1:13" ht="18.5" x14ac:dyDescent="0.45">
      <c r="A1274" s="125">
        <v>22020603</v>
      </c>
      <c r="B1274" s="126"/>
      <c r="C1274" s="127"/>
      <c r="D1274" s="127"/>
      <c r="E1274" s="126"/>
      <c r="F1274" s="158" t="s">
        <v>455</v>
      </c>
      <c r="G1274" s="245"/>
      <c r="H1274" s="245"/>
      <c r="I1274" s="245"/>
      <c r="J1274" s="245">
        <v>15000000</v>
      </c>
      <c r="K1274" s="245">
        <v>15000000</v>
      </c>
      <c r="L1274" s="245">
        <v>15000000</v>
      </c>
      <c r="M1274" s="233">
        <f t="shared" si="291"/>
        <v>45000000</v>
      </c>
    </row>
    <row r="1275" spans="1:13" ht="18.5" x14ac:dyDescent="0.45">
      <c r="A1275" s="125">
        <v>22020605</v>
      </c>
      <c r="B1275" s="126"/>
      <c r="C1275" s="127"/>
      <c r="D1275" s="127"/>
      <c r="E1275" s="126"/>
      <c r="F1275" s="158" t="s">
        <v>53</v>
      </c>
      <c r="G1275" s="245">
        <v>1000000</v>
      </c>
      <c r="H1275" s="245">
        <v>200000</v>
      </c>
      <c r="I1275" s="245"/>
      <c r="J1275" s="245">
        <v>5000000</v>
      </c>
      <c r="K1275" s="245">
        <v>5000000</v>
      </c>
      <c r="L1275" s="245">
        <v>5000000</v>
      </c>
      <c r="M1275" s="233">
        <f t="shared" si="291"/>
        <v>15000000</v>
      </c>
    </row>
    <row r="1276" spans="1:13" ht="37" x14ac:dyDescent="0.45">
      <c r="A1276" s="119">
        <v>220207</v>
      </c>
      <c r="B1276" s="120"/>
      <c r="C1276" s="121"/>
      <c r="D1276" s="121"/>
      <c r="E1276" s="120"/>
      <c r="F1276" s="157" t="s">
        <v>268</v>
      </c>
      <c r="G1276" s="244">
        <f>SUM(G1277:G1280)</f>
        <v>1000000</v>
      </c>
      <c r="H1276" s="244">
        <f>SUM(H1277:H1280)</f>
        <v>0</v>
      </c>
      <c r="I1276" s="244"/>
      <c r="J1276" s="244">
        <f>SUM(J1277:J1280)</f>
        <v>8300000</v>
      </c>
      <c r="K1276" s="244">
        <f>SUM(K1277:K1280)</f>
        <v>8300000</v>
      </c>
      <c r="L1276" s="244">
        <f>SUM(L1277:L1280)</f>
        <v>8300000</v>
      </c>
      <c r="M1276" s="233">
        <f t="shared" si="291"/>
        <v>24900000</v>
      </c>
    </row>
    <row r="1277" spans="1:13" ht="18.5" x14ac:dyDescent="0.45">
      <c r="A1277" s="125">
        <v>22020701</v>
      </c>
      <c r="B1277" s="126"/>
      <c r="C1277" s="127"/>
      <c r="D1277" s="127"/>
      <c r="E1277" s="126"/>
      <c r="F1277" s="158" t="s">
        <v>269</v>
      </c>
      <c r="G1277" s="245">
        <v>500000</v>
      </c>
      <c r="H1277" s="245"/>
      <c r="I1277" s="245"/>
      <c r="J1277" s="245">
        <v>1000000</v>
      </c>
      <c r="K1277" s="245">
        <v>1000000</v>
      </c>
      <c r="L1277" s="245">
        <v>1000000</v>
      </c>
      <c r="M1277" s="233">
        <f t="shared" si="291"/>
        <v>3000000</v>
      </c>
    </row>
    <row r="1278" spans="1:13" ht="37" x14ac:dyDescent="0.45">
      <c r="A1278" s="125">
        <v>22020702</v>
      </c>
      <c r="B1278" s="126"/>
      <c r="C1278" s="127"/>
      <c r="D1278" s="127"/>
      <c r="E1278" s="126"/>
      <c r="F1278" s="158" t="s">
        <v>416</v>
      </c>
      <c r="G1278" s="245"/>
      <c r="H1278" s="245"/>
      <c r="I1278" s="245"/>
      <c r="J1278" s="245">
        <v>300000</v>
      </c>
      <c r="K1278" s="245">
        <v>300000</v>
      </c>
      <c r="L1278" s="245">
        <v>300000</v>
      </c>
      <c r="M1278" s="233">
        <f t="shared" si="291"/>
        <v>900000</v>
      </c>
    </row>
    <row r="1279" spans="1:13" ht="18.5" x14ac:dyDescent="0.45">
      <c r="A1279" s="125">
        <v>22020703</v>
      </c>
      <c r="B1279" s="126"/>
      <c r="C1279" s="127"/>
      <c r="D1279" s="127"/>
      <c r="E1279" s="126"/>
      <c r="F1279" s="158" t="s">
        <v>365</v>
      </c>
      <c r="G1279" s="245"/>
      <c r="H1279" s="245"/>
      <c r="I1279" s="245"/>
      <c r="J1279" s="245">
        <v>5000000</v>
      </c>
      <c r="K1279" s="245">
        <v>5000000</v>
      </c>
      <c r="L1279" s="245">
        <v>5000000</v>
      </c>
      <c r="M1279" s="233">
        <f t="shared" si="291"/>
        <v>15000000</v>
      </c>
    </row>
    <row r="1280" spans="1:13" ht="18.5" x14ac:dyDescent="0.45">
      <c r="A1280" s="125">
        <v>22020704</v>
      </c>
      <c r="B1280" s="126"/>
      <c r="C1280" s="127"/>
      <c r="D1280" s="127"/>
      <c r="E1280" s="126"/>
      <c r="F1280" s="158" t="s">
        <v>456</v>
      </c>
      <c r="G1280" s="245">
        <v>500000</v>
      </c>
      <c r="H1280" s="245"/>
      <c r="I1280" s="245"/>
      <c r="J1280" s="245">
        <v>2000000</v>
      </c>
      <c r="K1280" s="245">
        <v>2000000</v>
      </c>
      <c r="L1280" s="245">
        <v>2000000</v>
      </c>
      <c r="M1280" s="233">
        <f t="shared" si="291"/>
        <v>6000000</v>
      </c>
    </row>
    <row r="1281" spans="1:13" ht="18.5" x14ac:dyDescent="0.45">
      <c r="A1281" s="119">
        <v>220208</v>
      </c>
      <c r="B1281" s="120"/>
      <c r="C1281" s="121"/>
      <c r="D1281" s="121"/>
      <c r="E1281" s="120"/>
      <c r="F1281" s="157" t="s">
        <v>54</v>
      </c>
      <c r="G1281" s="244">
        <f>SUM(G1282:G1283)</f>
        <v>6300000</v>
      </c>
      <c r="H1281" s="244">
        <f>SUM(H1282:H1283)</f>
        <v>105575000</v>
      </c>
      <c r="I1281" s="244"/>
      <c r="J1281" s="244">
        <f>SUM(J1282:J1283)</f>
        <v>15000000</v>
      </c>
      <c r="K1281" s="244">
        <f>SUM(K1282:K1283)</f>
        <v>15000000</v>
      </c>
      <c r="L1281" s="244">
        <f>SUM(L1282:L1283)</f>
        <v>15000000</v>
      </c>
      <c r="M1281" s="233">
        <f t="shared" si="291"/>
        <v>45000000</v>
      </c>
    </row>
    <row r="1282" spans="1:13" ht="18.5" x14ac:dyDescent="0.45">
      <c r="A1282" s="125">
        <v>22020801</v>
      </c>
      <c r="B1282" s="126"/>
      <c r="C1282" s="127"/>
      <c r="D1282" s="127"/>
      <c r="E1282" s="126"/>
      <c r="F1282" s="158" t="s">
        <v>55</v>
      </c>
      <c r="G1282" s="245">
        <v>1500000</v>
      </c>
      <c r="H1282" s="245">
        <v>475000</v>
      </c>
      <c r="I1282" s="245"/>
      <c r="J1282" s="245">
        <v>5000000</v>
      </c>
      <c r="K1282" s="245">
        <v>5000000</v>
      </c>
      <c r="L1282" s="245">
        <v>5000000</v>
      </c>
      <c r="M1282" s="233">
        <f t="shared" si="291"/>
        <v>15000000</v>
      </c>
    </row>
    <row r="1283" spans="1:13" ht="18.5" x14ac:dyDescent="0.45">
      <c r="A1283" s="125">
        <v>22020803</v>
      </c>
      <c r="B1283" s="126"/>
      <c r="C1283" s="127"/>
      <c r="D1283" s="127"/>
      <c r="E1283" s="126"/>
      <c r="F1283" s="158" t="s">
        <v>56</v>
      </c>
      <c r="G1283" s="245">
        <v>4800000</v>
      </c>
      <c r="H1283" s="245">
        <v>105100000</v>
      </c>
      <c r="I1283" s="245"/>
      <c r="J1283" s="245">
        <v>10000000</v>
      </c>
      <c r="K1283" s="245">
        <v>10000000</v>
      </c>
      <c r="L1283" s="245">
        <v>10000000</v>
      </c>
      <c r="M1283" s="233">
        <f t="shared" si="291"/>
        <v>30000000</v>
      </c>
    </row>
    <row r="1284" spans="1:13" ht="18.5" x14ac:dyDescent="0.45">
      <c r="A1284" s="119">
        <v>220209</v>
      </c>
      <c r="B1284" s="120"/>
      <c r="C1284" s="121"/>
      <c r="D1284" s="121"/>
      <c r="E1284" s="120"/>
      <c r="F1284" s="157" t="s">
        <v>271</v>
      </c>
      <c r="G1284" s="244">
        <f>SUM(G1285:G1285)</f>
        <v>300000</v>
      </c>
      <c r="H1284" s="244">
        <f>SUM(H1285:H1285)</f>
        <v>0</v>
      </c>
      <c r="I1284" s="244"/>
      <c r="J1284" s="244">
        <f>SUM(J1285:J1285)</f>
        <v>200000</v>
      </c>
      <c r="K1284" s="244">
        <f>SUM(K1285:K1285)</f>
        <v>200000</v>
      </c>
      <c r="L1284" s="244">
        <f>SUM(L1285:L1285)</f>
        <v>200000</v>
      </c>
      <c r="M1284" s="233">
        <f t="shared" si="291"/>
        <v>600000</v>
      </c>
    </row>
    <row r="1285" spans="1:13" ht="18.5" x14ac:dyDescent="0.45">
      <c r="A1285" s="125">
        <v>22020901</v>
      </c>
      <c r="B1285" s="126"/>
      <c r="C1285" s="127"/>
      <c r="D1285" s="127"/>
      <c r="E1285" s="126"/>
      <c r="F1285" s="158" t="s">
        <v>315</v>
      </c>
      <c r="G1285" s="245">
        <v>300000</v>
      </c>
      <c r="H1285" s="245"/>
      <c r="I1285" s="245"/>
      <c r="J1285" s="245">
        <v>200000</v>
      </c>
      <c r="K1285" s="245">
        <v>200000</v>
      </c>
      <c r="L1285" s="245">
        <v>200000</v>
      </c>
      <c r="M1285" s="233">
        <f t="shared" si="291"/>
        <v>600000</v>
      </c>
    </row>
    <row r="1286" spans="1:13" ht="18.5" x14ac:dyDescent="0.45">
      <c r="A1286" s="119">
        <v>220210</v>
      </c>
      <c r="B1286" s="120"/>
      <c r="C1286" s="121"/>
      <c r="D1286" s="121"/>
      <c r="E1286" s="120"/>
      <c r="F1286" s="157" t="s">
        <v>57</v>
      </c>
      <c r="G1286" s="244">
        <f>SUM(G1287:G1302)</f>
        <v>25700000</v>
      </c>
      <c r="H1286" s="244">
        <f>SUM(H1287:H1302)</f>
        <v>41360000</v>
      </c>
      <c r="I1286" s="244"/>
      <c r="J1286" s="244">
        <f>SUM(J1287:J1302)</f>
        <v>560100000</v>
      </c>
      <c r="K1286" s="244">
        <f>SUM(K1287:K1302)</f>
        <v>560100000</v>
      </c>
      <c r="L1286" s="244">
        <f>SUM(L1287:L1302)</f>
        <v>560100000</v>
      </c>
      <c r="M1286" s="233">
        <f t="shared" si="291"/>
        <v>1680300000</v>
      </c>
    </row>
    <row r="1287" spans="1:13" ht="18.5" x14ac:dyDescent="0.45">
      <c r="A1287" s="125">
        <v>22021001</v>
      </c>
      <c r="B1287" s="126"/>
      <c r="C1287" s="127"/>
      <c r="D1287" s="127"/>
      <c r="E1287" s="126"/>
      <c r="F1287" s="158" t="s">
        <v>58</v>
      </c>
      <c r="G1287" s="245">
        <v>500000</v>
      </c>
      <c r="H1287" s="245"/>
      <c r="I1287" s="245"/>
      <c r="J1287" s="245">
        <v>100000</v>
      </c>
      <c r="K1287" s="245">
        <v>100000</v>
      </c>
      <c r="L1287" s="245">
        <v>100000</v>
      </c>
      <c r="M1287" s="233">
        <f t="shared" si="291"/>
        <v>300000</v>
      </c>
    </row>
    <row r="1288" spans="1:13" ht="18.5" x14ac:dyDescent="0.45">
      <c r="A1288" s="125">
        <v>22021002</v>
      </c>
      <c r="B1288" s="126"/>
      <c r="C1288" s="127"/>
      <c r="D1288" s="127"/>
      <c r="E1288" s="126"/>
      <c r="F1288" s="158" t="s">
        <v>59</v>
      </c>
      <c r="G1288" s="245">
        <v>500000</v>
      </c>
      <c r="H1288" s="245"/>
      <c r="I1288" s="245"/>
      <c r="J1288" s="245">
        <v>15000000</v>
      </c>
      <c r="K1288" s="245">
        <v>15000000</v>
      </c>
      <c r="L1288" s="245">
        <v>15000000</v>
      </c>
      <c r="M1288" s="233">
        <f t="shared" si="291"/>
        <v>45000000</v>
      </c>
    </row>
    <row r="1289" spans="1:13" ht="18.5" x14ac:dyDescent="0.45">
      <c r="A1289" s="125">
        <v>22021003</v>
      </c>
      <c r="B1289" s="126"/>
      <c r="C1289" s="127"/>
      <c r="D1289" s="127"/>
      <c r="E1289" s="126"/>
      <c r="F1289" s="158" t="s">
        <v>60</v>
      </c>
      <c r="G1289" s="245">
        <v>500000</v>
      </c>
      <c r="H1289" s="245"/>
      <c r="I1289" s="245"/>
      <c r="J1289" s="245">
        <v>500000</v>
      </c>
      <c r="K1289" s="245">
        <v>500000</v>
      </c>
      <c r="L1289" s="245">
        <v>500000</v>
      </c>
      <c r="M1289" s="233">
        <f t="shared" si="291"/>
        <v>1500000</v>
      </c>
    </row>
    <row r="1290" spans="1:13" ht="18.5" x14ac:dyDescent="0.45">
      <c r="A1290" s="125">
        <v>22021006</v>
      </c>
      <c r="B1290" s="126"/>
      <c r="C1290" s="127"/>
      <c r="D1290" s="127"/>
      <c r="E1290" s="126"/>
      <c r="F1290" s="158" t="s">
        <v>62</v>
      </c>
      <c r="G1290" s="245">
        <v>1000000</v>
      </c>
      <c r="H1290" s="245">
        <v>40000</v>
      </c>
      <c r="I1290" s="245"/>
      <c r="J1290" s="245">
        <v>2500000</v>
      </c>
      <c r="K1290" s="245">
        <v>2500000</v>
      </c>
      <c r="L1290" s="245">
        <v>2500000</v>
      </c>
      <c r="M1290" s="233">
        <f t="shared" si="291"/>
        <v>7500000</v>
      </c>
    </row>
    <row r="1291" spans="1:13" ht="18.5" x14ac:dyDescent="0.45">
      <c r="A1291" s="125">
        <v>22021007</v>
      </c>
      <c r="B1291" s="126"/>
      <c r="C1291" s="127"/>
      <c r="D1291" s="127"/>
      <c r="E1291" s="126"/>
      <c r="F1291" s="158" t="s">
        <v>63</v>
      </c>
      <c r="G1291" s="245">
        <v>5000000</v>
      </c>
      <c r="H1291" s="245">
        <v>320000</v>
      </c>
      <c r="I1291" s="245"/>
      <c r="J1291" s="245">
        <v>10000000</v>
      </c>
      <c r="K1291" s="245">
        <v>10000000</v>
      </c>
      <c r="L1291" s="245">
        <v>10000000</v>
      </c>
      <c r="M1291" s="233">
        <f t="shared" si="291"/>
        <v>30000000</v>
      </c>
    </row>
    <row r="1292" spans="1:13" ht="37" x14ac:dyDescent="0.45">
      <c r="A1292" s="125">
        <v>22021008</v>
      </c>
      <c r="B1292" s="126"/>
      <c r="C1292" s="127"/>
      <c r="D1292" s="127"/>
      <c r="E1292" s="126"/>
      <c r="F1292" s="158" t="s">
        <v>64</v>
      </c>
      <c r="G1292" s="245">
        <v>6000000</v>
      </c>
      <c r="H1292" s="245"/>
      <c r="I1292" s="245"/>
      <c r="J1292" s="245">
        <v>18000000</v>
      </c>
      <c r="K1292" s="245">
        <v>18000000</v>
      </c>
      <c r="L1292" s="245">
        <v>18000000</v>
      </c>
      <c r="M1292" s="233">
        <f t="shared" si="291"/>
        <v>54000000</v>
      </c>
    </row>
    <row r="1293" spans="1:13" ht="37" x14ac:dyDescent="0.45">
      <c r="A1293" s="125">
        <v>22021014</v>
      </c>
      <c r="B1293" s="126"/>
      <c r="C1293" s="127"/>
      <c r="D1293" s="127"/>
      <c r="E1293" s="126"/>
      <c r="F1293" s="158" t="s">
        <v>224</v>
      </c>
      <c r="G1293" s="245">
        <v>1000000</v>
      </c>
      <c r="H1293" s="245"/>
      <c r="I1293" s="245"/>
      <c r="J1293" s="245">
        <v>1000000</v>
      </c>
      <c r="K1293" s="245">
        <v>1000000</v>
      </c>
      <c r="L1293" s="245">
        <v>1000000</v>
      </c>
      <c r="M1293" s="233">
        <f t="shared" si="291"/>
        <v>3000000</v>
      </c>
    </row>
    <row r="1294" spans="1:13" ht="18.5" x14ac:dyDescent="0.45">
      <c r="A1294" s="125">
        <v>22021021</v>
      </c>
      <c r="B1294" s="126"/>
      <c r="C1294" s="127"/>
      <c r="D1294" s="127"/>
      <c r="E1294" s="126"/>
      <c r="F1294" s="158" t="s">
        <v>225</v>
      </c>
      <c r="G1294" s="245">
        <v>1000000</v>
      </c>
      <c r="H1294" s="245"/>
      <c r="I1294" s="245"/>
      <c r="J1294" s="245">
        <v>1000000</v>
      </c>
      <c r="K1294" s="245">
        <v>1000000</v>
      </c>
      <c r="L1294" s="245">
        <v>1000000</v>
      </c>
      <c r="M1294" s="233">
        <f t="shared" si="291"/>
        <v>3000000</v>
      </c>
    </row>
    <row r="1295" spans="1:13" ht="18.5" x14ac:dyDescent="0.45">
      <c r="A1295" s="125">
        <v>22021022</v>
      </c>
      <c r="B1295" s="126"/>
      <c r="C1295" s="127"/>
      <c r="D1295" s="127"/>
      <c r="E1295" s="126"/>
      <c r="F1295" s="158" t="s">
        <v>457</v>
      </c>
      <c r="G1295" s="245"/>
      <c r="H1295" s="245">
        <v>40000000</v>
      </c>
      <c r="I1295" s="245"/>
      <c r="J1295" s="245"/>
      <c r="K1295" s="245"/>
      <c r="L1295" s="245"/>
      <c r="M1295" s="233">
        <f t="shared" si="291"/>
        <v>0</v>
      </c>
    </row>
    <row r="1296" spans="1:13" ht="18.5" x14ac:dyDescent="0.45">
      <c r="A1296" s="125">
        <v>22021024</v>
      </c>
      <c r="B1296" s="126"/>
      <c r="C1296" s="127"/>
      <c r="D1296" s="127"/>
      <c r="E1296" s="126"/>
      <c r="F1296" s="158" t="s">
        <v>65</v>
      </c>
      <c r="G1296" s="245">
        <v>1000000</v>
      </c>
      <c r="H1296" s="245">
        <v>1000000</v>
      </c>
      <c r="I1296" s="245"/>
      <c r="J1296" s="245">
        <v>1000000</v>
      </c>
      <c r="K1296" s="245">
        <v>1000000</v>
      </c>
      <c r="L1296" s="245">
        <v>1000000</v>
      </c>
      <c r="M1296" s="233">
        <f t="shared" si="291"/>
        <v>3000000</v>
      </c>
    </row>
    <row r="1297" spans="1:13" ht="18.5" x14ac:dyDescent="0.45">
      <c r="A1297" s="125">
        <v>22021028</v>
      </c>
      <c r="B1297" s="126"/>
      <c r="C1297" s="127"/>
      <c r="D1297" s="127"/>
      <c r="E1297" s="126"/>
      <c r="F1297" s="158" t="s">
        <v>386</v>
      </c>
      <c r="G1297" s="245">
        <v>500000</v>
      </c>
      <c r="H1297" s="245"/>
      <c r="I1297" s="245"/>
      <c r="J1297" s="245">
        <v>500000</v>
      </c>
      <c r="K1297" s="245">
        <v>500000</v>
      </c>
      <c r="L1297" s="245">
        <v>500000</v>
      </c>
      <c r="M1297" s="233">
        <f t="shared" si="291"/>
        <v>1500000</v>
      </c>
    </row>
    <row r="1298" spans="1:13" ht="18.5" x14ac:dyDescent="0.45">
      <c r="A1298" s="125">
        <v>22021031</v>
      </c>
      <c r="B1298" s="126"/>
      <c r="C1298" s="127"/>
      <c r="D1298" s="127"/>
      <c r="E1298" s="126"/>
      <c r="F1298" s="158" t="s">
        <v>317</v>
      </c>
      <c r="G1298" s="245">
        <v>500000</v>
      </c>
      <c r="H1298" s="245"/>
      <c r="I1298" s="245"/>
      <c r="J1298" s="245">
        <v>500000</v>
      </c>
      <c r="K1298" s="245">
        <v>500000</v>
      </c>
      <c r="L1298" s="245">
        <v>500000</v>
      </c>
      <c r="M1298" s="233">
        <f t="shared" si="291"/>
        <v>1500000</v>
      </c>
    </row>
    <row r="1299" spans="1:13" ht="37" x14ac:dyDescent="0.45">
      <c r="A1299" s="125">
        <v>22021033</v>
      </c>
      <c r="B1299" s="126"/>
      <c r="C1299" s="127"/>
      <c r="D1299" s="127"/>
      <c r="E1299" s="126"/>
      <c r="F1299" s="158" t="s">
        <v>387</v>
      </c>
      <c r="G1299" s="245">
        <v>6000000</v>
      </c>
      <c r="H1299" s="245"/>
      <c r="I1299" s="245"/>
      <c r="J1299" s="245">
        <v>10000000</v>
      </c>
      <c r="K1299" s="245">
        <v>10000000</v>
      </c>
      <c r="L1299" s="245">
        <v>10000000</v>
      </c>
      <c r="M1299" s="233">
        <f t="shared" si="291"/>
        <v>30000000</v>
      </c>
    </row>
    <row r="1300" spans="1:13" ht="18.5" x14ac:dyDescent="0.45">
      <c r="A1300" s="125">
        <v>22021037</v>
      </c>
      <c r="B1300" s="126"/>
      <c r="C1300" s="127"/>
      <c r="D1300" s="127"/>
      <c r="E1300" s="126"/>
      <c r="F1300" s="158" t="s">
        <v>418</v>
      </c>
      <c r="G1300" s="245">
        <v>2000000</v>
      </c>
      <c r="H1300" s="245"/>
      <c r="I1300" s="245"/>
      <c r="J1300" s="245"/>
      <c r="K1300" s="245"/>
      <c r="L1300" s="245"/>
      <c r="M1300" s="233">
        <f t="shared" si="291"/>
        <v>0</v>
      </c>
    </row>
    <row r="1301" spans="1:13" ht="18.5" x14ac:dyDescent="0.45">
      <c r="A1301" s="125">
        <v>22021038</v>
      </c>
      <c r="B1301" s="126"/>
      <c r="C1301" s="127"/>
      <c r="D1301" s="127"/>
      <c r="E1301" s="126"/>
      <c r="F1301" s="158" t="s">
        <v>228</v>
      </c>
      <c r="G1301" s="245">
        <v>200000</v>
      </c>
      <c r="H1301" s="245"/>
      <c r="I1301" s="245"/>
      <c r="J1301" s="245"/>
      <c r="K1301" s="245"/>
      <c r="L1301" s="245"/>
      <c r="M1301" s="233">
        <f t="shared" si="291"/>
        <v>0</v>
      </c>
    </row>
    <row r="1302" spans="1:13" ht="37" x14ac:dyDescent="0.45">
      <c r="A1302" s="209">
        <v>22021051</v>
      </c>
      <c r="B1302" s="210"/>
      <c r="C1302" s="210"/>
      <c r="D1302" s="127"/>
      <c r="E1302" s="210"/>
      <c r="F1302" s="211" t="s">
        <v>458</v>
      </c>
      <c r="G1302" s="246"/>
      <c r="H1302" s="246"/>
      <c r="I1302" s="246"/>
      <c r="J1302" s="245">
        <v>500000000</v>
      </c>
      <c r="K1302" s="245">
        <v>500000000</v>
      </c>
      <c r="L1302" s="245">
        <v>500000000</v>
      </c>
      <c r="M1302" s="233">
        <f t="shared" ref="M1302:M1340" si="296">J1302+K1302+L1302</f>
        <v>1500000000</v>
      </c>
    </row>
    <row r="1303" spans="1:13" ht="18.5" x14ac:dyDescent="0.45">
      <c r="A1303" s="119">
        <v>23</v>
      </c>
      <c r="B1303" s="120"/>
      <c r="C1303" s="121"/>
      <c r="D1303" s="121"/>
      <c r="E1303" s="120"/>
      <c r="F1303" s="157" t="s">
        <v>69</v>
      </c>
      <c r="G1303" s="244">
        <f>G1304+G1320+G1329</f>
        <v>8914676000</v>
      </c>
      <c r="H1303" s="244">
        <f t="shared" ref="H1303:L1303" si="297">H1304+H1320+H1329</f>
        <v>3836727326.6199999</v>
      </c>
      <c r="I1303" s="244"/>
      <c r="J1303" s="244">
        <f t="shared" si="297"/>
        <v>9000000000</v>
      </c>
      <c r="K1303" s="244">
        <f t="shared" si="297"/>
        <v>9000000000</v>
      </c>
      <c r="L1303" s="244">
        <f t="shared" si="297"/>
        <v>9000000000</v>
      </c>
      <c r="M1303" s="233">
        <f t="shared" si="296"/>
        <v>27000000000</v>
      </c>
    </row>
    <row r="1304" spans="1:13" ht="18.5" x14ac:dyDescent="0.45">
      <c r="A1304" s="119">
        <v>2301</v>
      </c>
      <c r="B1304" s="120"/>
      <c r="C1304" s="121"/>
      <c r="D1304" s="121"/>
      <c r="E1304" s="120"/>
      <c r="F1304" s="157" t="s">
        <v>70</v>
      </c>
      <c r="G1304" s="244">
        <f t="shared" ref="G1304:L1304" si="298">G1305</f>
        <v>6429000000</v>
      </c>
      <c r="H1304" s="244">
        <f t="shared" si="298"/>
        <v>3551643326.6199999</v>
      </c>
      <c r="I1304" s="244"/>
      <c r="J1304" s="244">
        <f t="shared" si="298"/>
        <v>5829000000</v>
      </c>
      <c r="K1304" s="244">
        <f t="shared" si="298"/>
        <v>5829000000</v>
      </c>
      <c r="L1304" s="244">
        <f t="shared" si="298"/>
        <v>5829000000</v>
      </c>
      <c r="M1304" s="233">
        <f t="shared" si="296"/>
        <v>17487000000</v>
      </c>
    </row>
    <row r="1305" spans="1:13" ht="18.5" x14ac:dyDescent="0.45">
      <c r="A1305" s="119">
        <v>230101</v>
      </c>
      <c r="B1305" s="120"/>
      <c r="C1305" s="121"/>
      <c r="D1305" s="121"/>
      <c r="E1305" s="120"/>
      <c r="F1305" s="157" t="s">
        <v>71</v>
      </c>
      <c r="G1305" s="244">
        <f>SUM(G1306:G1319)</f>
        <v>6429000000</v>
      </c>
      <c r="H1305" s="244">
        <f>SUM(H1306:H1319)</f>
        <v>3551643326.6199999</v>
      </c>
      <c r="I1305" s="244"/>
      <c r="J1305" s="244">
        <f>SUM(J1306:J1319)</f>
        <v>5829000000</v>
      </c>
      <c r="K1305" s="244">
        <f>SUM(K1306:K1319)</f>
        <v>5829000000</v>
      </c>
      <c r="L1305" s="244">
        <f>SUM(L1306:L1319)</f>
        <v>5829000000</v>
      </c>
      <c r="M1305" s="233">
        <f t="shared" si="296"/>
        <v>17487000000</v>
      </c>
    </row>
    <row r="1306" spans="1:13" ht="18.5" x14ac:dyDescent="0.45">
      <c r="A1306" s="125">
        <v>23010105</v>
      </c>
      <c r="B1306" s="126"/>
      <c r="C1306" s="127"/>
      <c r="D1306" s="127"/>
      <c r="E1306" s="126"/>
      <c r="F1306" s="158" t="s">
        <v>231</v>
      </c>
      <c r="G1306" s="245">
        <v>5462000000</v>
      </c>
      <c r="H1306" s="245">
        <v>3551643326.6199999</v>
      </c>
      <c r="I1306" s="245"/>
      <c r="J1306" s="245">
        <v>3335000000</v>
      </c>
      <c r="K1306" s="245">
        <v>3335000000</v>
      </c>
      <c r="L1306" s="245">
        <v>3335000000</v>
      </c>
      <c r="M1306" s="233">
        <f t="shared" si="296"/>
        <v>10005000000</v>
      </c>
    </row>
    <row r="1307" spans="1:13" ht="18.5" x14ac:dyDescent="0.45">
      <c r="A1307" s="125">
        <v>23010107</v>
      </c>
      <c r="B1307" s="126"/>
      <c r="C1307" s="127"/>
      <c r="D1307" s="127"/>
      <c r="E1307" s="126"/>
      <c r="F1307" s="158" t="s">
        <v>459</v>
      </c>
      <c r="G1307" s="245">
        <v>150000000</v>
      </c>
      <c r="H1307" s="245"/>
      <c r="I1307" s="245"/>
      <c r="J1307" s="245">
        <v>250000000</v>
      </c>
      <c r="K1307" s="245">
        <v>250000000</v>
      </c>
      <c r="L1307" s="245">
        <v>250000000</v>
      </c>
      <c r="M1307" s="233">
        <f t="shared" si="296"/>
        <v>750000000</v>
      </c>
    </row>
    <row r="1308" spans="1:13" ht="18.5" x14ac:dyDescent="0.45">
      <c r="A1308" s="125">
        <v>23010108</v>
      </c>
      <c r="B1308" s="126"/>
      <c r="C1308" s="127"/>
      <c r="D1308" s="127"/>
      <c r="E1308" s="126"/>
      <c r="F1308" s="158" t="s">
        <v>230</v>
      </c>
      <c r="G1308" s="245">
        <v>450000000</v>
      </c>
      <c r="H1308" s="245"/>
      <c r="I1308" s="245"/>
      <c r="J1308" s="245">
        <v>2100000000</v>
      </c>
      <c r="K1308" s="245">
        <v>2100000000</v>
      </c>
      <c r="L1308" s="245">
        <v>2100000000</v>
      </c>
      <c r="M1308" s="233">
        <f t="shared" si="296"/>
        <v>6300000000</v>
      </c>
    </row>
    <row r="1309" spans="1:13" ht="37" x14ac:dyDescent="0.45">
      <c r="A1309" s="125">
        <v>23010112</v>
      </c>
      <c r="B1309" s="126"/>
      <c r="C1309" s="127"/>
      <c r="D1309" s="127"/>
      <c r="E1309" s="126"/>
      <c r="F1309" s="158" t="s">
        <v>232</v>
      </c>
      <c r="G1309" s="245">
        <v>50000000</v>
      </c>
      <c r="H1309" s="245"/>
      <c r="I1309" s="245"/>
      <c r="J1309" s="245">
        <v>30000000</v>
      </c>
      <c r="K1309" s="245">
        <v>30000000</v>
      </c>
      <c r="L1309" s="245">
        <v>30000000</v>
      </c>
      <c r="M1309" s="233">
        <f t="shared" si="296"/>
        <v>90000000</v>
      </c>
    </row>
    <row r="1310" spans="1:13" ht="18.5" x14ac:dyDescent="0.45">
      <c r="A1310" s="125">
        <v>23010113</v>
      </c>
      <c r="B1310" s="126"/>
      <c r="C1310" s="127"/>
      <c r="D1310" s="127"/>
      <c r="E1310" s="126"/>
      <c r="F1310" s="158" t="s">
        <v>233</v>
      </c>
      <c r="G1310" s="245">
        <v>25000000</v>
      </c>
      <c r="H1310" s="245"/>
      <c r="I1310" s="245"/>
      <c r="J1310" s="245">
        <v>15000000</v>
      </c>
      <c r="K1310" s="245">
        <v>15000000</v>
      </c>
      <c r="L1310" s="245">
        <v>15000000</v>
      </c>
      <c r="M1310" s="233">
        <f t="shared" si="296"/>
        <v>45000000</v>
      </c>
    </row>
    <row r="1311" spans="1:13" ht="18.5" x14ac:dyDescent="0.45">
      <c r="A1311" s="125">
        <v>23010114</v>
      </c>
      <c r="B1311" s="126"/>
      <c r="C1311" s="127"/>
      <c r="D1311" s="127"/>
      <c r="E1311" s="126"/>
      <c r="F1311" s="158" t="s">
        <v>234</v>
      </c>
      <c r="G1311" s="245">
        <v>12000000</v>
      </c>
      <c r="H1311" s="245"/>
      <c r="I1311" s="245"/>
      <c r="J1311" s="245">
        <v>6000000</v>
      </c>
      <c r="K1311" s="245">
        <v>6000000</v>
      </c>
      <c r="L1311" s="245">
        <v>6000000</v>
      </c>
      <c r="M1311" s="233">
        <f t="shared" si="296"/>
        <v>18000000</v>
      </c>
    </row>
    <row r="1312" spans="1:13" ht="37" x14ac:dyDescent="0.45">
      <c r="A1312" s="125">
        <v>23010115</v>
      </c>
      <c r="B1312" s="126"/>
      <c r="C1312" s="127"/>
      <c r="D1312" s="127"/>
      <c r="E1312" s="126"/>
      <c r="F1312" s="158" t="s">
        <v>235</v>
      </c>
      <c r="G1312" s="245">
        <v>15000000</v>
      </c>
      <c r="H1312" s="245"/>
      <c r="I1312" s="245"/>
      <c r="J1312" s="245">
        <v>6000000</v>
      </c>
      <c r="K1312" s="245">
        <v>6000000</v>
      </c>
      <c r="L1312" s="245">
        <v>6000000</v>
      </c>
      <c r="M1312" s="233">
        <f t="shared" si="296"/>
        <v>18000000</v>
      </c>
    </row>
    <row r="1313" spans="1:13" ht="18.5" x14ac:dyDescent="0.45">
      <c r="A1313" s="125">
        <v>23010117</v>
      </c>
      <c r="B1313" s="126"/>
      <c r="C1313" s="127"/>
      <c r="D1313" s="127"/>
      <c r="E1313" s="126"/>
      <c r="F1313" s="158" t="s">
        <v>283</v>
      </c>
      <c r="G1313" s="245">
        <v>5000000</v>
      </c>
      <c r="H1313" s="245"/>
      <c r="I1313" s="245"/>
      <c r="J1313" s="245">
        <v>5000000</v>
      </c>
      <c r="K1313" s="245">
        <v>5000000</v>
      </c>
      <c r="L1313" s="245">
        <v>5000000</v>
      </c>
      <c r="M1313" s="233">
        <f t="shared" si="296"/>
        <v>15000000</v>
      </c>
    </row>
    <row r="1314" spans="1:13" ht="18.5" x14ac:dyDescent="0.45">
      <c r="A1314" s="125">
        <v>23010119</v>
      </c>
      <c r="B1314" s="126"/>
      <c r="C1314" s="127"/>
      <c r="D1314" s="127"/>
      <c r="E1314" s="126"/>
      <c r="F1314" s="158" t="s">
        <v>286</v>
      </c>
      <c r="G1314" s="245">
        <v>30000000</v>
      </c>
      <c r="H1314" s="245"/>
      <c r="I1314" s="245"/>
      <c r="J1314" s="245"/>
      <c r="K1314" s="245"/>
      <c r="L1314" s="245"/>
      <c r="M1314" s="233">
        <f t="shared" si="296"/>
        <v>0</v>
      </c>
    </row>
    <row r="1315" spans="1:13" ht="37" x14ac:dyDescent="0.45">
      <c r="A1315" s="125">
        <v>23010123</v>
      </c>
      <c r="B1315" s="126"/>
      <c r="C1315" s="127"/>
      <c r="D1315" s="127"/>
      <c r="E1315" s="126"/>
      <c r="F1315" s="158" t="s">
        <v>288</v>
      </c>
      <c r="G1315" s="245">
        <v>20000000</v>
      </c>
      <c r="H1315" s="245"/>
      <c r="I1315" s="245"/>
      <c r="J1315" s="245">
        <v>2000000</v>
      </c>
      <c r="K1315" s="245">
        <v>2000000</v>
      </c>
      <c r="L1315" s="245">
        <v>2000000</v>
      </c>
      <c r="M1315" s="233">
        <f t="shared" si="296"/>
        <v>6000000</v>
      </c>
    </row>
    <row r="1316" spans="1:13" ht="37" x14ac:dyDescent="0.45">
      <c r="A1316" s="125">
        <v>23010124</v>
      </c>
      <c r="B1316" s="126"/>
      <c r="C1316" s="127"/>
      <c r="D1316" s="127"/>
      <c r="E1316" s="126"/>
      <c r="F1316" s="158" t="s">
        <v>391</v>
      </c>
      <c r="G1316" s="245">
        <v>50000000</v>
      </c>
      <c r="H1316" s="245"/>
      <c r="I1316" s="245"/>
      <c r="J1316" s="245">
        <v>50000000</v>
      </c>
      <c r="K1316" s="245">
        <v>50000000</v>
      </c>
      <c r="L1316" s="245">
        <v>50000000</v>
      </c>
      <c r="M1316" s="233">
        <f t="shared" si="296"/>
        <v>150000000</v>
      </c>
    </row>
    <row r="1317" spans="1:13" ht="18.5" x14ac:dyDescent="0.45">
      <c r="A1317" s="125">
        <v>23010128</v>
      </c>
      <c r="B1317" s="126"/>
      <c r="C1317" s="127"/>
      <c r="D1317" s="127"/>
      <c r="E1317" s="126"/>
      <c r="F1317" s="158" t="s">
        <v>392</v>
      </c>
      <c r="G1317" s="245">
        <v>50000000</v>
      </c>
      <c r="H1317" s="245"/>
      <c r="I1317" s="245"/>
      <c r="J1317" s="245">
        <v>10000000</v>
      </c>
      <c r="K1317" s="245">
        <v>10000000</v>
      </c>
      <c r="L1317" s="245">
        <v>10000000</v>
      </c>
      <c r="M1317" s="233">
        <f t="shared" si="296"/>
        <v>30000000</v>
      </c>
    </row>
    <row r="1318" spans="1:13" ht="18.5" x14ac:dyDescent="0.45">
      <c r="A1318" s="125">
        <v>23010140</v>
      </c>
      <c r="B1318" s="126"/>
      <c r="C1318" s="127"/>
      <c r="D1318" s="127"/>
      <c r="E1318" s="126"/>
      <c r="F1318" s="128" t="s">
        <v>394</v>
      </c>
      <c r="G1318" s="245">
        <v>60000000</v>
      </c>
      <c r="H1318" s="245"/>
      <c r="I1318" s="245"/>
      <c r="J1318" s="245">
        <v>20000000</v>
      </c>
      <c r="K1318" s="245">
        <v>20000000</v>
      </c>
      <c r="L1318" s="245">
        <v>20000000</v>
      </c>
      <c r="M1318" s="233">
        <f t="shared" si="296"/>
        <v>60000000</v>
      </c>
    </row>
    <row r="1319" spans="1:13" ht="37" x14ac:dyDescent="0.45">
      <c r="A1319" s="125">
        <v>23010141</v>
      </c>
      <c r="B1319" s="126"/>
      <c r="C1319" s="127"/>
      <c r="D1319" s="127"/>
      <c r="E1319" s="126"/>
      <c r="F1319" s="128" t="s">
        <v>249</v>
      </c>
      <c r="G1319" s="245">
        <v>50000000</v>
      </c>
      <c r="H1319" s="245"/>
      <c r="I1319" s="245"/>
      <c r="J1319" s="245"/>
      <c r="K1319" s="245"/>
      <c r="L1319" s="245"/>
      <c r="M1319" s="233">
        <f t="shared" si="296"/>
        <v>0</v>
      </c>
    </row>
    <row r="1320" spans="1:13" ht="18.5" x14ac:dyDescent="0.45">
      <c r="A1320" s="119">
        <v>2302</v>
      </c>
      <c r="B1320" s="120"/>
      <c r="C1320" s="121"/>
      <c r="D1320" s="121"/>
      <c r="E1320" s="120"/>
      <c r="F1320" s="122" t="s">
        <v>73</v>
      </c>
      <c r="G1320" s="244">
        <f t="shared" ref="G1320:L1320" si="299">G1321</f>
        <v>2318676000</v>
      </c>
      <c r="H1320" s="244">
        <f t="shared" si="299"/>
        <v>285084000</v>
      </c>
      <c r="I1320" s="244"/>
      <c r="J1320" s="244">
        <f t="shared" si="299"/>
        <v>2510000000</v>
      </c>
      <c r="K1320" s="244">
        <f t="shared" si="299"/>
        <v>2510000000</v>
      </c>
      <c r="L1320" s="244">
        <f t="shared" si="299"/>
        <v>2510000000</v>
      </c>
      <c r="M1320" s="233">
        <f t="shared" si="296"/>
        <v>7530000000</v>
      </c>
    </row>
    <row r="1321" spans="1:13" ht="37" x14ac:dyDescent="0.45">
      <c r="A1321" s="119">
        <v>230201</v>
      </c>
      <c r="B1321" s="120"/>
      <c r="C1321" s="121"/>
      <c r="D1321" s="121"/>
      <c r="E1321" s="120"/>
      <c r="F1321" s="122" t="s">
        <v>74</v>
      </c>
      <c r="G1321" s="244">
        <f>SUM(G1322:G1328)</f>
        <v>2318676000</v>
      </c>
      <c r="H1321" s="244">
        <f>SUM(H1322:H1328)</f>
        <v>285084000</v>
      </c>
      <c r="I1321" s="244"/>
      <c r="J1321" s="244">
        <f>SUM(J1322:J1328)</f>
        <v>2510000000</v>
      </c>
      <c r="K1321" s="244">
        <f>SUM(K1322:K1328)</f>
        <v>2510000000</v>
      </c>
      <c r="L1321" s="244">
        <f>SUM(L1322:L1328)</f>
        <v>2510000000</v>
      </c>
      <c r="M1321" s="233">
        <f t="shared" si="296"/>
        <v>7530000000</v>
      </c>
    </row>
    <row r="1322" spans="1:13" ht="37" x14ac:dyDescent="0.45">
      <c r="A1322" s="125">
        <v>23020103</v>
      </c>
      <c r="B1322" s="126"/>
      <c r="C1322" s="127"/>
      <c r="D1322" s="127"/>
      <c r="E1322" s="126"/>
      <c r="F1322" s="128" t="s">
        <v>460</v>
      </c>
      <c r="G1322" s="245">
        <v>10000000</v>
      </c>
      <c r="H1322" s="245"/>
      <c r="I1322" s="245"/>
      <c r="J1322" s="245"/>
      <c r="K1322" s="245"/>
      <c r="L1322" s="245"/>
      <c r="M1322" s="233">
        <f t="shared" si="296"/>
        <v>0</v>
      </c>
    </row>
    <row r="1323" spans="1:13" ht="37" x14ac:dyDescent="0.45">
      <c r="A1323" s="125">
        <v>23020118</v>
      </c>
      <c r="B1323" s="126"/>
      <c r="C1323" s="127"/>
      <c r="D1323" s="127"/>
      <c r="E1323" s="126"/>
      <c r="F1323" s="128" t="s">
        <v>438</v>
      </c>
      <c r="G1323" s="245"/>
      <c r="H1323" s="245"/>
      <c r="I1323" s="245"/>
      <c r="J1323" s="245">
        <v>1990000000</v>
      </c>
      <c r="K1323" s="245">
        <v>1990000000</v>
      </c>
      <c r="L1323" s="245">
        <v>1990000000</v>
      </c>
      <c r="M1323" s="233">
        <f t="shared" si="296"/>
        <v>5970000000</v>
      </c>
    </row>
    <row r="1324" spans="1:13" ht="37" x14ac:dyDescent="0.45">
      <c r="A1324" s="125">
        <v>23020119</v>
      </c>
      <c r="B1324" s="126"/>
      <c r="C1324" s="127"/>
      <c r="D1324" s="127"/>
      <c r="E1324" s="126"/>
      <c r="F1324" s="128" t="s">
        <v>461</v>
      </c>
      <c r="G1324" s="245">
        <v>1220676000</v>
      </c>
      <c r="H1324" s="245"/>
      <c r="I1324" s="245"/>
      <c r="J1324" s="245"/>
      <c r="K1324" s="245"/>
      <c r="L1324" s="245"/>
      <c r="M1324" s="233">
        <f t="shared" si="296"/>
        <v>0</v>
      </c>
    </row>
    <row r="1325" spans="1:13" ht="37" x14ac:dyDescent="0.45">
      <c r="A1325" s="125">
        <v>23020123</v>
      </c>
      <c r="B1325" s="126"/>
      <c r="C1325" s="127"/>
      <c r="D1325" s="127"/>
      <c r="E1325" s="126"/>
      <c r="F1325" s="128" t="s">
        <v>462</v>
      </c>
      <c r="G1325" s="245">
        <v>800000000</v>
      </c>
      <c r="H1325" s="245"/>
      <c r="I1325" s="245"/>
      <c r="J1325" s="245">
        <v>500000000</v>
      </c>
      <c r="K1325" s="245">
        <v>500000000</v>
      </c>
      <c r="L1325" s="245">
        <v>500000000</v>
      </c>
      <c r="M1325" s="233">
        <f t="shared" si="296"/>
        <v>1500000000</v>
      </c>
    </row>
    <row r="1326" spans="1:13" ht="18.5" x14ac:dyDescent="0.45">
      <c r="A1326" s="125">
        <v>23020124</v>
      </c>
      <c r="B1326" s="126"/>
      <c r="C1326" s="127"/>
      <c r="D1326" s="127"/>
      <c r="E1326" s="126"/>
      <c r="F1326" s="128" t="s">
        <v>237</v>
      </c>
      <c r="G1326" s="245">
        <v>220000000</v>
      </c>
      <c r="H1326" s="245">
        <v>285084000</v>
      </c>
      <c r="I1326" s="245"/>
      <c r="J1326" s="245"/>
      <c r="K1326" s="245"/>
      <c r="L1326" s="245"/>
      <c r="M1326" s="233">
        <f t="shared" si="296"/>
        <v>0</v>
      </c>
    </row>
    <row r="1327" spans="1:13" ht="37" x14ac:dyDescent="0.45">
      <c r="A1327" s="125">
        <v>23020127</v>
      </c>
      <c r="B1327" s="126"/>
      <c r="C1327" s="127"/>
      <c r="D1327" s="127"/>
      <c r="E1327" s="126"/>
      <c r="F1327" s="128" t="s">
        <v>444</v>
      </c>
      <c r="G1327" s="245">
        <v>68000000</v>
      </c>
      <c r="H1327" s="245"/>
      <c r="I1327" s="245"/>
      <c r="J1327" s="245">
        <v>20000000</v>
      </c>
      <c r="K1327" s="245">
        <v>20000000</v>
      </c>
      <c r="L1327" s="245">
        <v>20000000</v>
      </c>
      <c r="M1327" s="233">
        <f t="shared" si="296"/>
        <v>60000000</v>
      </c>
    </row>
    <row r="1328" spans="1:13" ht="18.5" x14ac:dyDescent="0.45">
      <c r="A1328" s="125">
        <v>23020128</v>
      </c>
      <c r="B1328" s="126"/>
      <c r="C1328" s="127"/>
      <c r="D1328" s="127"/>
      <c r="E1328" s="126"/>
      <c r="F1328" s="128" t="s">
        <v>463</v>
      </c>
      <c r="G1328" s="245"/>
      <c r="H1328" s="245"/>
      <c r="I1328" s="245"/>
      <c r="J1328" s="245"/>
      <c r="K1328" s="245"/>
      <c r="L1328" s="245"/>
      <c r="M1328" s="233">
        <f t="shared" si="296"/>
        <v>0</v>
      </c>
    </row>
    <row r="1329" spans="1:13" ht="18.5" x14ac:dyDescent="0.45">
      <c r="A1329" s="119">
        <v>2303</v>
      </c>
      <c r="B1329" s="120"/>
      <c r="C1329" s="121"/>
      <c r="D1329" s="121"/>
      <c r="E1329" s="120"/>
      <c r="F1329" s="122" t="s">
        <v>76</v>
      </c>
      <c r="G1329" s="244">
        <f t="shared" ref="G1329:L1329" si="300">G1330</f>
        <v>167000000</v>
      </c>
      <c r="H1329" s="244">
        <f t="shared" si="300"/>
        <v>0</v>
      </c>
      <c r="I1329" s="244"/>
      <c r="J1329" s="244">
        <f t="shared" si="300"/>
        <v>661000000</v>
      </c>
      <c r="K1329" s="244">
        <f t="shared" si="300"/>
        <v>661000000</v>
      </c>
      <c r="L1329" s="244">
        <f t="shared" si="300"/>
        <v>661000000</v>
      </c>
      <c r="M1329" s="233">
        <f t="shared" si="296"/>
        <v>1983000000</v>
      </c>
    </row>
    <row r="1330" spans="1:13" ht="37" x14ac:dyDescent="0.45">
      <c r="A1330" s="119">
        <v>230301</v>
      </c>
      <c r="B1330" s="120"/>
      <c r="C1330" s="121"/>
      <c r="D1330" s="121"/>
      <c r="E1330" s="120"/>
      <c r="F1330" s="122" t="s">
        <v>77</v>
      </c>
      <c r="G1330" s="244">
        <f>SUM(G1331:G1339)</f>
        <v>167000000</v>
      </c>
      <c r="H1330" s="244">
        <f>SUM(H1331:H1339)</f>
        <v>0</v>
      </c>
      <c r="I1330" s="244"/>
      <c r="J1330" s="244">
        <f>SUM(J1331:J1339)</f>
        <v>661000000</v>
      </c>
      <c r="K1330" s="244">
        <f>SUM(K1331:K1339)</f>
        <v>661000000</v>
      </c>
      <c r="L1330" s="244">
        <f>SUM(L1331:L1339)</f>
        <v>661000000</v>
      </c>
      <c r="M1330" s="233">
        <f t="shared" si="296"/>
        <v>1983000000</v>
      </c>
    </row>
    <row r="1331" spans="1:13" ht="18.5" x14ac:dyDescent="0.45">
      <c r="A1331" s="125">
        <v>23030102</v>
      </c>
      <c r="B1331" s="126"/>
      <c r="C1331" s="127"/>
      <c r="D1331" s="127"/>
      <c r="E1331" s="126"/>
      <c r="F1331" s="128" t="s">
        <v>439</v>
      </c>
      <c r="G1331" s="245">
        <v>2000000</v>
      </c>
      <c r="H1331" s="245"/>
      <c r="I1331" s="245"/>
      <c r="J1331" s="245"/>
      <c r="K1331" s="245"/>
      <c r="L1331" s="245"/>
      <c r="M1331" s="233">
        <f t="shared" si="296"/>
        <v>0</v>
      </c>
    </row>
    <row r="1332" spans="1:13" ht="37" x14ac:dyDescent="0.45">
      <c r="A1332" s="125">
        <v>23030116</v>
      </c>
      <c r="B1332" s="126"/>
      <c r="C1332" s="127"/>
      <c r="D1332" s="127"/>
      <c r="E1332" s="126"/>
      <c r="F1332" s="128" t="s">
        <v>464</v>
      </c>
      <c r="G1332" s="245"/>
      <c r="H1332" s="245"/>
      <c r="I1332" s="245"/>
      <c r="J1332" s="245">
        <v>400000000</v>
      </c>
      <c r="K1332" s="245">
        <v>400000000</v>
      </c>
      <c r="L1332" s="245">
        <v>400000000</v>
      </c>
      <c r="M1332" s="233">
        <f t="shared" si="296"/>
        <v>1200000000</v>
      </c>
    </row>
    <row r="1333" spans="1:13" ht="37" x14ac:dyDescent="0.45">
      <c r="A1333" s="125">
        <v>23030121</v>
      </c>
      <c r="B1333" s="126"/>
      <c r="C1333" s="127"/>
      <c r="D1333" s="127"/>
      <c r="E1333" s="126"/>
      <c r="F1333" s="128" t="s">
        <v>291</v>
      </c>
      <c r="G1333" s="245">
        <v>70000000</v>
      </c>
      <c r="H1333" s="245"/>
      <c r="I1333" s="245"/>
      <c r="J1333" s="245">
        <v>150000000</v>
      </c>
      <c r="K1333" s="245">
        <v>150000000</v>
      </c>
      <c r="L1333" s="245">
        <v>150000000</v>
      </c>
      <c r="M1333" s="233">
        <f t="shared" si="296"/>
        <v>450000000</v>
      </c>
    </row>
    <row r="1334" spans="1:13" ht="37" x14ac:dyDescent="0.45">
      <c r="A1334" s="125">
        <v>23030122</v>
      </c>
      <c r="B1334" s="126"/>
      <c r="C1334" s="127"/>
      <c r="D1334" s="127"/>
      <c r="E1334" s="126"/>
      <c r="F1334" s="128" t="s">
        <v>465</v>
      </c>
      <c r="G1334" s="245"/>
      <c r="H1334" s="245"/>
      <c r="I1334" s="245"/>
      <c r="J1334" s="245"/>
      <c r="K1334" s="245"/>
      <c r="L1334" s="245"/>
      <c r="M1334" s="233">
        <f t="shared" si="296"/>
        <v>0</v>
      </c>
    </row>
    <row r="1335" spans="1:13" ht="37" x14ac:dyDescent="0.45">
      <c r="A1335" s="125">
        <v>23030123</v>
      </c>
      <c r="B1335" s="126"/>
      <c r="C1335" s="127"/>
      <c r="D1335" s="127"/>
      <c r="E1335" s="126"/>
      <c r="F1335" s="128" t="s">
        <v>466</v>
      </c>
      <c r="G1335" s="245">
        <v>10000000</v>
      </c>
      <c r="H1335" s="245"/>
      <c r="I1335" s="245"/>
      <c r="J1335" s="245"/>
      <c r="K1335" s="245"/>
      <c r="L1335" s="245"/>
      <c r="M1335" s="233">
        <f t="shared" si="296"/>
        <v>0</v>
      </c>
    </row>
    <row r="1336" spans="1:13" ht="37" x14ac:dyDescent="0.45">
      <c r="A1336" s="125">
        <v>23030124</v>
      </c>
      <c r="B1336" s="126"/>
      <c r="C1336" s="127"/>
      <c r="D1336" s="127"/>
      <c r="E1336" s="126"/>
      <c r="F1336" s="128" t="s">
        <v>396</v>
      </c>
      <c r="G1336" s="245">
        <v>60000000</v>
      </c>
      <c r="H1336" s="245"/>
      <c r="I1336" s="245"/>
      <c r="J1336" s="245">
        <v>100000000</v>
      </c>
      <c r="K1336" s="245">
        <v>100000000</v>
      </c>
      <c r="L1336" s="245">
        <v>100000000</v>
      </c>
      <c r="M1336" s="233">
        <f t="shared" si="296"/>
        <v>300000000</v>
      </c>
    </row>
    <row r="1337" spans="1:13" ht="37" x14ac:dyDescent="0.45">
      <c r="A1337" s="125">
        <v>23030125</v>
      </c>
      <c r="B1337" s="126"/>
      <c r="C1337" s="127"/>
      <c r="D1337" s="127"/>
      <c r="E1337" s="126"/>
      <c r="F1337" s="128" t="s">
        <v>292</v>
      </c>
      <c r="G1337" s="245">
        <v>15000000</v>
      </c>
      <c r="H1337" s="245"/>
      <c r="I1337" s="245"/>
      <c r="J1337" s="245">
        <v>10000000</v>
      </c>
      <c r="K1337" s="245">
        <v>10000000</v>
      </c>
      <c r="L1337" s="245">
        <v>10000000</v>
      </c>
      <c r="M1337" s="233">
        <f t="shared" si="296"/>
        <v>30000000</v>
      </c>
    </row>
    <row r="1338" spans="1:13" ht="37" x14ac:dyDescent="0.45">
      <c r="A1338" s="125">
        <v>23030126</v>
      </c>
      <c r="B1338" s="126"/>
      <c r="C1338" s="127"/>
      <c r="D1338" s="127"/>
      <c r="E1338" s="126"/>
      <c r="F1338" s="128" t="s">
        <v>467</v>
      </c>
      <c r="G1338" s="245"/>
      <c r="H1338" s="245"/>
      <c r="I1338" s="245"/>
      <c r="J1338" s="245"/>
      <c r="K1338" s="245"/>
      <c r="L1338" s="245"/>
      <c r="M1338" s="233">
        <f t="shared" si="296"/>
        <v>0</v>
      </c>
    </row>
    <row r="1339" spans="1:13" ht="37" x14ac:dyDescent="0.45">
      <c r="A1339" s="125">
        <v>23030127</v>
      </c>
      <c r="B1339" s="126"/>
      <c r="C1339" s="127"/>
      <c r="D1339" s="127"/>
      <c r="E1339" s="126"/>
      <c r="F1339" s="158" t="s">
        <v>468</v>
      </c>
      <c r="G1339" s="245">
        <v>10000000</v>
      </c>
      <c r="H1339" s="245"/>
      <c r="I1339" s="245"/>
      <c r="J1339" s="245">
        <v>1000000</v>
      </c>
      <c r="K1339" s="245">
        <v>1000000</v>
      </c>
      <c r="L1339" s="245">
        <v>1000000</v>
      </c>
      <c r="M1339" s="233">
        <f t="shared" si="296"/>
        <v>3000000</v>
      </c>
    </row>
    <row r="1340" spans="1:13" ht="18.5" x14ac:dyDescent="0.45">
      <c r="A1340" s="162">
        <v>23060105</v>
      </c>
      <c r="B1340" s="162"/>
      <c r="C1340" s="162"/>
      <c r="D1340" s="162"/>
      <c r="E1340" s="162"/>
      <c r="F1340" s="247" t="s">
        <v>469</v>
      </c>
      <c r="G1340" s="248"/>
      <c r="H1340" s="248"/>
      <c r="I1340" s="248"/>
      <c r="J1340" s="248"/>
      <c r="K1340" s="248"/>
      <c r="L1340" s="248"/>
      <c r="M1340" s="233">
        <f t="shared" si="296"/>
        <v>0</v>
      </c>
    </row>
    <row r="1341" spans="1:13" ht="18.5" x14ac:dyDescent="0.45">
      <c r="A1341" s="162"/>
      <c r="B1341" s="162"/>
      <c r="C1341" s="162"/>
      <c r="D1341" s="162"/>
      <c r="E1341" s="162"/>
      <c r="F1341" s="249" t="s">
        <v>85</v>
      </c>
      <c r="G1341" s="248"/>
      <c r="H1341" s="248"/>
      <c r="I1341" s="248"/>
      <c r="J1341" s="248"/>
      <c r="K1341" s="248"/>
      <c r="L1341" s="248"/>
      <c r="M1341" s="233"/>
    </row>
    <row r="1342" spans="1:13" ht="18.5" x14ac:dyDescent="0.45">
      <c r="A1342" s="162"/>
      <c r="B1342" s="162"/>
      <c r="C1342" s="162"/>
      <c r="D1342" s="162"/>
      <c r="E1342" s="162"/>
      <c r="F1342" s="163" t="s">
        <v>295</v>
      </c>
      <c r="G1342" s="250">
        <f>G1237</f>
        <v>164381715.84</v>
      </c>
      <c r="H1342" s="250">
        <f>H1237</f>
        <v>180480103.77000001</v>
      </c>
      <c r="I1342" s="250"/>
      <c r="J1342" s="250">
        <f>J1237</f>
        <v>167444882.34999999</v>
      </c>
      <c r="K1342" s="250">
        <f>K1237</f>
        <v>167444882.34999999</v>
      </c>
      <c r="L1342" s="250">
        <f>L1237</f>
        <v>167444882.34999999</v>
      </c>
      <c r="M1342" s="250">
        <f>M1237</f>
        <v>502334647.04999995</v>
      </c>
    </row>
    <row r="1343" spans="1:13" ht="18.5" x14ac:dyDescent="0.45">
      <c r="A1343" s="162"/>
      <c r="B1343" s="162"/>
      <c r="C1343" s="162"/>
      <c r="D1343" s="162"/>
      <c r="E1343" s="162"/>
      <c r="F1343" s="163" t="s">
        <v>207</v>
      </c>
      <c r="G1343" s="250">
        <f>G1245</f>
        <v>100000000</v>
      </c>
      <c r="H1343" s="250">
        <f>H1245</f>
        <v>160487600</v>
      </c>
      <c r="I1343" s="250"/>
      <c r="J1343" s="250">
        <f>J1245</f>
        <v>1000000000</v>
      </c>
      <c r="K1343" s="250">
        <f>K1245</f>
        <v>1000000000</v>
      </c>
      <c r="L1343" s="250">
        <f>L1245</f>
        <v>1000000000</v>
      </c>
      <c r="M1343" s="250">
        <f>M1245</f>
        <v>3000000000</v>
      </c>
    </row>
    <row r="1344" spans="1:13" ht="18.5" x14ac:dyDescent="0.45">
      <c r="A1344" s="162"/>
      <c r="B1344" s="162"/>
      <c r="C1344" s="162"/>
      <c r="D1344" s="162"/>
      <c r="E1344" s="162"/>
      <c r="F1344" s="163" t="s">
        <v>238</v>
      </c>
      <c r="G1344" s="250">
        <f>G1303</f>
        <v>8914676000</v>
      </c>
      <c r="H1344" s="250">
        <f>H1303</f>
        <v>3836727326.6199999</v>
      </c>
      <c r="I1344" s="250"/>
      <c r="J1344" s="250">
        <f>J1303</f>
        <v>9000000000</v>
      </c>
      <c r="K1344" s="250">
        <f>K1303</f>
        <v>9000000000</v>
      </c>
      <c r="L1344" s="250">
        <f>L1303</f>
        <v>9000000000</v>
      </c>
      <c r="M1344" s="250">
        <f>M1303</f>
        <v>27000000000</v>
      </c>
    </row>
    <row r="1345" spans="1:13" ht="18.5" x14ac:dyDescent="0.45">
      <c r="A1345" s="162"/>
      <c r="B1345" s="162"/>
      <c r="C1345" s="162"/>
      <c r="D1345" s="162"/>
      <c r="E1345" s="162"/>
      <c r="F1345" s="163" t="s">
        <v>88</v>
      </c>
      <c r="G1345" s="192">
        <f>SUM(G1342:G1344)</f>
        <v>9179057715.8400002</v>
      </c>
      <c r="H1345" s="192">
        <f t="shared" ref="H1345:M1345" si="301">SUM(H1342:H1344)</f>
        <v>4177695030.3899999</v>
      </c>
      <c r="I1345" s="192"/>
      <c r="J1345" s="192">
        <f t="shared" si="301"/>
        <v>10167444882.35</v>
      </c>
      <c r="K1345" s="192">
        <f t="shared" si="301"/>
        <v>10167444882.35</v>
      </c>
      <c r="L1345" s="192">
        <f t="shared" si="301"/>
        <v>10167444882.35</v>
      </c>
      <c r="M1345" s="192">
        <f t="shared" si="301"/>
        <v>30502334647.049999</v>
      </c>
    </row>
    <row r="1346" spans="1:13" ht="14.5" x14ac:dyDescent="0.35">
      <c r="A1346" s="54"/>
      <c r="B1346" s="54"/>
      <c r="C1346" s="54"/>
      <c r="D1346" s="54"/>
      <c r="E1346" s="54"/>
      <c r="F1346" s="55"/>
      <c r="G1346"/>
      <c r="H1346"/>
      <c r="I1346"/>
      <c r="J1346"/>
      <c r="K1346"/>
      <c r="L1346"/>
      <c r="M1346"/>
    </row>
    <row r="1347" spans="1:13" ht="18.5" x14ac:dyDescent="0.45">
      <c r="A1347" s="952" t="s">
        <v>0</v>
      </c>
      <c r="B1347" s="953"/>
      <c r="C1347" s="953"/>
      <c r="D1347" s="953"/>
      <c r="E1347" s="953"/>
      <c r="F1347" s="953"/>
      <c r="G1347" s="953"/>
      <c r="H1347" s="953"/>
      <c r="I1347" s="953"/>
      <c r="J1347" s="953"/>
      <c r="K1347" s="953"/>
      <c r="L1347" s="953"/>
      <c r="M1347" s="954"/>
    </row>
    <row r="1348" spans="1:13" ht="18.5" x14ac:dyDescent="0.45">
      <c r="A1348" s="934" t="s">
        <v>658</v>
      </c>
      <c r="B1348" s="935"/>
      <c r="C1348" s="935"/>
      <c r="D1348" s="935"/>
      <c r="E1348" s="935"/>
      <c r="F1348" s="935"/>
      <c r="G1348" s="935"/>
      <c r="H1348" s="935"/>
      <c r="I1348" s="935"/>
      <c r="J1348" s="935"/>
      <c r="K1348" s="935"/>
      <c r="L1348" s="935"/>
      <c r="M1348" s="936"/>
    </row>
    <row r="1349" spans="1:13" ht="74" x14ac:dyDescent="0.45">
      <c r="A1349" s="116" t="s">
        <v>1</v>
      </c>
      <c r="B1349" s="116" t="s">
        <v>2</v>
      </c>
      <c r="C1349" s="116" t="s">
        <v>3</v>
      </c>
      <c r="D1349" s="116" t="s">
        <v>4</v>
      </c>
      <c r="E1349" s="116" t="s">
        <v>5</v>
      </c>
      <c r="F1349" s="153" t="s">
        <v>6</v>
      </c>
      <c r="G1349" s="116" t="s">
        <v>7</v>
      </c>
      <c r="H1349" s="116" t="s">
        <v>8</v>
      </c>
      <c r="I1349" s="116"/>
      <c r="J1349" s="116" t="s">
        <v>9</v>
      </c>
      <c r="K1349" s="116" t="s">
        <v>10</v>
      </c>
      <c r="L1349" s="116" t="s">
        <v>11</v>
      </c>
      <c r="M1349" s="116" t="s">
        <v>12</v>
      </c>
    </row>
    <row r="1350" spans="1:13" ht="18.5" x14ac:dyDescent="0.45">
      <c r="A1350" s="119">
        <v>2</v>
      </c>
      <c r="B1350" s="120"/>
      <c r="C1350" s="121"/>
      <c r="D1350" s="121"/>
      <c r="E1350" s="120"/>
      <c r="F1350" s="157" t="s">
        <v>18</v>
      </c>
      <c r="G1350" s="235">
        <f>G1351+G1359+G1397</f>
        <v>14550075196.84</v>
      </c>
      <c r="H1350" s="235">
        <f>H1351+H1359+H1397</f>
        <v>10302699715.619999</v>
      </c>
      <c r="I1350" s="235"/>
      <c r="J1350" s="235">
        <f>J1351+J1359+J1397</f>
        <v>16513584527.059999</v>
      </c>
      <c r="K1350" s="235">
        <f>K1351+K1359+K1397</f>
        <v>16513584527.059999</v>
      </c>
      <c r="L1350" s="235">
        <f>L1351+L1359+L1397</f>
        <v>16513584527.059999</v>
      </c>
      <c r="M1350" s="233">
        <f>J1350+K1350+L1350</f>
        <v>49540753581.18</v>
      </c>
    </row>
    <row r="1351" spans="1:13" ht="18.5" x14ac:dyDescent="0.45">
      <c r="A1351" s="119">
        <v>21</v>
      </c>
      <c r="B1351" s="120"/>
      <c r="C1351" s="121"/>
      <c r="D1351" s="121"/>
      <c r="E1351" s="120"/>
      <c r="F1351" s="157" t="s">
        <v>19</v>
      </c>
      <c r="G1351" s="235">
        <f>G1352+G1355</f>
        <v>100075196.84</v>
      </c>
      <c r="H1351" s="235">
        <f t="shared" ref="H1351:M1351" si="302">H1352+H1355</f>
        <v>124538827.06999999</v>
      </c>
      <c r="I1351" s="235">
        <f t="shared" si="302"/>
        <v>0</v>
      </c>
      <c r="J1351" s="235">
        <f t="shared" si="302"/>
        <v>163584527.06</v>
      </c>
      <c r="K1351" s="235">
        <f t="shared" si="302"/>
        <v>163584527.06</v>
      </c>
      <c r="L1351" s="235">
        <f t="shared" si="302"/>
        <v>163584527.06</v>
      </c>
      <c r="M1351" s="235">
        <f t="shared" si="302"/>
        <v>490753581.18000001</v>
      </c>
    </row>
    <row r="1352" spans="1:13" ht="18.5" x14ac:dyDescent="0.45">
      <c r="A1352" s="119">
        <v>2101</v>
      </c>
      <c r="B1352" s="120"/>
      <c r="C1352" s="121"/>
      <c r="D1352" s="121"/>
      <c r="E1352" s="120"/>
      <c r="F1352" s="157" t="s">
        <v>20</v>
      </c>
      <c r="G1352" s="235">
        <f t="shared" ref="G1352:M1353" si="303">G1353</f>
        <v>89865959.840000004</v>
      </c>
      <c r="H1352" s="235">
        <f t="shared" si="303"/>
        <v>113784556.19</v>
      </c>
      <c r="I1352" s="235"/>
      <c r="J1352" s="235">
        <v>150589827.74000001</v>
      </c>
      <c r="K1352" s="235">
        <v>150589827.74000001</v>
      </c>
      <c r="L1352" s="235">
        <f t="shared" si="303"/>
        <v>150589827.74000001</v>
      </c>
      <c r="M1352" s="233">
        <f t="shared" ref="M1352:M1396" si="304">J1352+K1352+L1352</f>
        <v>451769483.22000003</v>
      </c>
    </row>
    <row r="1353" spans="1:13" ht="18.5" x14ac:dyDescent="0.45">
      <c r="A1353" s="119">
        <v>210101</v>
      </c>
      <c r="B1353" s="120"/>
      <c r="C1353" s="121"/>
      <c r="D1353" s="121"/>
      <c r="E1353" s="120"/>
      <c r="F1353" s="157" t="s">
        <v>21</v>
      </c>
      <c r="G1353" s="235">
        <f>G1354</f>
        <v>89865959.840000004</v>
      </c>
      <c r="H1353" s="235">
        <f t="shared" si="303"/>
        <v>113784556.19</v>
      </c>
      <c r="I1353" s="235">
        <f t="shared" si="303"/>
        <v>0</v>
      </c>
      <c r="J1353" s="235">
        <v>150589827.74000001</v>
      </c>
      <c r="K1353" s="235">
        <v>150589827.74000001</v>
      </c>
      <c r="L1353" s="235">
        <f t="shared" si="303"/>
        <v>150589827.74000001</v>
      </c>
      <c r="M1353" s="235">
        <f t="shared" si="303"/>
        <v>451769483.22000003</v>
      </c>
    </row>
    <row r="1354" spans="1:13" ht="18.5" x14ac:dyDescent="0.45">
      <c r="A1354" s="125">
        <v>21010101</v>
      </c>
      <c r="B1354" s="126"/>
      <c r="C1354" s="127"/>
      <c r="D1354" s="127"/>
      <c r="E1354" s="126"/>
      <c r="F1354" s="158" t="s">
        <v>20</v>
      </c>
      <c r="G1354" s="236">
        <v>89865959.840000004</v>
      </c>
      <c r="H1354" s="236">
        <v>113784556.19</v>
      </c>
      <c r="I1354" s="236"/>
      <c r="J1354" s="236">
        <v>150589827.74000001</v>
      </c>
      <c r="K1354" s="236">
        <v>150589827.74000001</v>
      </c>
      <c r="L1354" s="236">
        <v>150589827.74000001</v>
      </c>
      <c r="M1354" s="233">
        <f t="shared" si="304"/>
        <v>451769483.22000003</v>
      </c>
    </row>
    <row r="1355" spans="1:13" ht="37" x14ac:dyDescent="0.45">
      <c r="A1355" s="119">
        <v>2102</v>
      </c>
      <c r="B1355" s="120"/>
      <c r="C1355" s="121"/>
      <c r="D1355" s="121"/>
      <c r="E1355" s="120"/>
      <c r="F1355" s="157" t="s">
        <v>22</v>
      </c>
      <c r="G1355" s="235">
        <f>G1356</f>
        <v>10209237</v>
      </c>
      <c r="H1355" s="235">
        <f t="shared" ref="H1355:M1355" si="305">H1356</f>
        <v>10754270.880000001</v>
      </c>
      <c r="I1355" s="235">
        <f t="shared" si="305"/>
        <v>0</v>
      </c>
      <c r="J1355" s="235">
        <f t="shared" si="305"/>
        <v>12994699.32</v>
      </c>
      <c r="K1355" s="235">
        <f t="shared" si="305"/>
        <v>12994699.32</v>
      </c>
      <c r="L1355" s="235">
        <f t="shared" si="305"/>
        <v>12994699.32</v>
      </c>
      <c r="M1355" s="235">
        <f t="shared" si="305"/>
        <v>38984097.960000001</v>
      </c>
    </row>
    <row r="1356" spans="1:13" ht="18.5" x14ac:dyDescent="0.45">
      <c r="A1356" s="119">
        <v>210201</v>
      </c>
      <c r="B1356" s="120"/>
      <c r="C1356" s="121"/>
      <c r="D1356" s="121"/>
      <c r="E1356" s="120"/>
      <c r="F1356" s="157" t="s">
        <v>23</v>
      </c>
      <c r="G1356" s="235">
        <f>G1357+G1358</f>
        <v>10209237</v>
      </c>
      <c r="H1356" s="235">
        <f t="shared" ref="H1356:M1356" si="306">H1357+H1358</f>
        <v>10754270.880000001</v>
      </c>
      <c r="I1356" s="235">
        <f t="shared" si="306"/>
        <v>0</v>
      </c>
      <c r="J1356" s="235">
        <f t="shared" si="306"/>
        <v>12994699.32</v>
      </c>
      <c r="K1356" s="235">
        <f t="shared" si="306"/>
        <v>12994699.32</v>
      </c>
      <c r="L1356" s="235">
        <f t="shared" si="306"/>
        <v>12994699.32</v>
      </c>
      <c r="M1356" s="235">
        <f t="shared" si="306"/>
        <v>38984097.960000001</v>
      </c>
    </row>
    <row r="1357" spans="1:13" ht="18.5" x14ac:dyDescent="0.45">
      <c r="A1357" s="125">
        <v>21020101</v>
      </c>
      <c r="B1357" s="126"/>
      <c r="C1357" s="127"/>
      <c r="D1357" s="127"/>
      <c r="E1357" s="126"/>
      <c r="F1357" s="158" t="s">
        <v>24</v>
      </c>
      <c r="G1357" s="236">
        <v>7914876</v>
      </c>
      <c r="H1357" s="236">
        <v>9026000.1300000008</v>
      </c>
      <c r="I1357" s="236"/>
      <c r="J1357" s="236">
        <v>10640338.32</v>
      </c>
      <c r="K1357" s="236">
        <v>10640338.32</v>
      </c>
      <c r="L1357" s="236">
        <v>10640338.32</v>
      </c>
      <c r="M1357" s="233">
        <f t="shared" si="304"/>
        <v>31921014.960000001</v>
      </c>
    </row>
    <row r="1358" spans="1:13" ht="18.5" x14ac:dyDescent="0.45">
      <c r="A1358" s="125">
        <v>21020102</v>
      </c>
      <c r="B1358" s="126"/>
      <c r="C1358" s="127"/>
      <c r="D1358" s="127"/>
      <c r="E1358" s="126"/>
      <c r="F1358" s="158" t="s">
        <v>25</v>
      </c>
      <c r="G1358" s="236">
        <v>2294361</v>
      </c>
      <c r="H1358" s="236">
        <v>1728270.75</v>
      </c>
      <c r="I1358" s="236"/>
      <c r="J1358" s="236">
        <v>2354361</v>
      </c>
      <c r="K1358" s="236">
        <v>2354361</v>
      </c>
      <c r="L1358" s="236">
        <v>2354361</v>
      </c>
      <c r="M1358" s="233">
        <f t="shared" si="304"/>
        <v>7063083</v>
      </c>
    </row>
    <row r="1359" spans="1:13" ht="18.5" x14ac:dyDescent="0.45">
      <c r="A1359" s="119">
        <v>22</v>
      </c>
      <c r="B1359" s="120"/>
      <c r="C1359" s="121"/>
      <c r="D1359" s="121"/>
      <c r="E1359" s="120"/>
      <c r="F1359" s="157" t="s">
        <v>26</v>
      </c>
      <c r="G1359" s="235">
        <f>G1360</f>
        <v>350000000</v>
      </c>
      <c r="H1359" s="235">
        <f t="shared" ref="H1359:M1359" si="307">H1360</f>
        <v>193876878</v>
      </c>
      <c r="I1359" s="235">
        <f t="shared" si="307"/>
        <v>0</v>
      </c>
      <c r="J1359" s="235">
        <f t="shared" si="307"/>
        <v>350000000</v>
      </c>
      <c r="K1359" s="235">
        <f t="shared" si="307"/>
        <v>350000000</v>
      </c>
      <c r="L1359" s="235">
        <f t="shared" si="307"/>
        <v>350000000</v>
      </c>
      <c r="M1359" s="235">
        <f t="shared" si="307"/>
        <v>1050000000</v>
      </c>
    </row>
    <row r="1360" spans="1:13" ht="18.5" x14ac:dyDescent="0.45">
      <c r="A1360" s="119">
        <v>2202</v>
      </c>
      <c r="B1360" s="120"/>
      <c r="C1360" s="121"/>
      <c r="D1360" s="121"/>
      <c r="E1360" s="120"/>
      <c r="F1360" s="157" t="s">
        <v>27</v>
      </c>
      <c r="G1360" s="235">
        <f>G1361+G1364+G1367+G1373+G1381+G1383+G1385+G1387+G1390+G1392</f>
        <v>350000000</v>
      </c>
      <c r="H1360" s="235">
        <f>H1361+H1364+H1367+H1373+H1381+H1383+H1385+H1387+H1390+H1392</f>
        <v>193876878</v>
      </c>
      <c r="I1360" s="235"/>
      <c r="J1360" s="235">
        <f>J1361+J1364+J1367+J1373+J1381+J1383+J1385+J1387+J1390+J1392</f>
        <v>350000000</v>
      </c>
      <c r="K1360" s="235">
        <f>K1361+K1364+K1367+K1373+K1381+K1383+K1385+K1387+K1390+K1392</f>
        <v>350000000</v>
      </c>
      <c r="L1360" s="235">
        <f>L1361+L1364+L1367+L1373+L1381+L1383+L1385+L1387+L1390+L1392</f>
        <v>350000000</v>
      </c>
      <c r="M1360" s="233">
        <f t="shared" si="304"/>
        <v>1050000000</v>
      </c>
    </row>
    <row r="1361" spans="1:13" ht="18.5" x14ac:dyDescent="0.45">
      <c r="A1361" s="119">
        <v>220201</v>
      </c>
      <c r="B1361" s="120"/>
      <c r="C1361" s="121"/>
      <c r="D1361" s="121"/>
      <c r="E1361" s="120"/>
      <c r="F1361" s="157" t="s">
        <v>28</v>
      </c>
      <c r="G1361" s="235">
        <f>SUM(G1362:G1363)</f>
        <v>39000000</v>
      </c>
      <c r="H1361" s="235">
        <f>SUM(H1362:H1363)</f>
        <v>12921400</v>
      </c>
      <c r="I1361" s="235"/>
      <c r="J1361" s="235">
        <f>SUM(J1362:J1363)</f>
        <v>39000000</v>
      </c>
      <c r="K1361" s="235">
        <f>SUM(K1362:K1363)</f>
        <v>39000000</v>
      </c>
      <c r="L1361" s="235">
        <f>SUM(L1362:L1363)</f>
        <v>39000000</v>
      </c>
      <c r="M1361" s="233">
        <f t="shared" si="304"/>
        <v>117000000</v>
      </c>
    </row>
    <row r="1362" spans="1:13" ht="18.5" x14ac:dyDescent="0.45">
      <c r="A1362" s="125">
        <v>22020101</v>
      </c>
      <c r="B1362" s="126"/>
      <c r="C1362" s="127"/>
      <c r="D1362" s="127"/>
      <c r="E1362" s="126"/>
      <c r="F1362" s="158" t="s">
        <v>29</v>
      </c>
      <c r="G1362" s="236">
        <v>13400000</v>
      </c>
      <c r="H1362" s="236">
        <v>6774800</v>
      </c>
      <c r="I1362" s="236"/>
      <c r="J1362" s="236">
        <v>13400000</v>
      </c>
      <c r="K1362" s="236">
        <v>13400000</v>
      </c>
      <c r="L1362" s="236">
        <v>13400000</v>
      </c>
      <c r="M1362" s="233">
        <f t="shared" si="304"/>
        <v>40200000</v>
      </c>
    </row>
    <row r="1363" spans="1:13" ht="18.5" x14ac:dyDescent="0.45">
      <c r="A1363" s="125">
        <v>22020102</v>
      </c>
      <c r="B1363" s="126"/>
      <c r="C1363" s="127"/>
      <c r="D1363" s="127"/>
      <c r="E1363" s="126"/>
      <c r="F1363" s="158" t="s">
        <v>30</v>
      </c>
      <c r="G1363" s="236">
        <v>25600000</v>
      </c>
      <c r="H1363" s="236">
        <v>6146600</v>
      </c>
      <c r="I1363" s="236"/>
      <c r="J1363" s="236">
        <v>25600000</v>
      </c>
      <c r="K1363" s="236">
        <v>25600000</v>
      </c>
      <c r="L1363" s="236">
        <v>25600000</v>
      </c>
      <c r="M1363" s="233">
        <f t="shared" si="304"/>
        <v>76800000</v>
      </c>
    </row>
    <row r="1364" spans="1:13" ht="18.5" x14ac:dyDescent="0.45">
      <c r="A1364" s="119">
        <v>220202</v>
      </c>
      <c r="B1364" s="120"/>
      <c r="C1364" s="121"/>
      <c r="D1364" s="121"/>
      <c r="E1364" s="120"/>
      <c r="F1364" s="157" t="s">
        <v>31</v>
      </c>
      <c r="G1364" s="235">
        <f>SUM(G1365:G1366)</f>
        <v>16012000</v>
      </c>
      <c r="H1364" s="235">
        <f>SUM(H1365:H1366)</f>
        <v>15434028</v>
      </c>
      <c r="I1364" s="235"/>
      <c r="J1364" s="235">
        <f>SUM(J1365:J1366)</f>
        <v>20312000</v>
      </c>
      <c r="K1364" s="235">
        <f>SUM(K1365:K1366)</f>
        <v>20312000</v>
      </c>
      <c r="L1364" s="235">
        <f>SUM(L1365:L1366)</f>
        <v>20312000</v>
      </c>
      <c r="M1364" s="233">
        <f t="shared" si="304"/>
        <v>60936000</v>
      </c>
    </row>
    <row r="1365" spans="1:13" ht="18.5" x14ac:dyDescent="0.45">
      <c r="A1365" s="125">
        <v>22020201</v>
      </c>
      <c r="B1365" s="126"/>
      <c r="C1365" s="127"/>
      <c r="D1365" s="127"/>
      <c r="E1365" s="126"/>
      <c r="F1365" s="158" t="s">
        <v>32</v>
      </c>
      <c r="G1365" s="236">
        <v>15700000</v>
      </c>
      <c r="H1365" s="236">
        <v>15434028</v>
      </c>
      <c r="I1365" s="236"/>
      <c r="J1365" s="236">
        <v>20000000</v>
      </c>
      <c r="K1365" s="236">
        <v>20000000</v>
      </c>
      <c r="L1365" s="236">
        <v>20000000</v>
      </c>
      <c r="M1365" s="233">
        <f t="shared" si="304"/>
        <v>60000000</v>
      </c>
    </row>
    <row r="1366" spans="1:13" ht="37" x14ac:dyDescent="0.45">
      <c r="A1366" s="125">
        <v>22020204</v>
      </c>
      <c r="B1366" s="126"/>
      <c r="C1366" s="127"/>
      <c r="D1366" s="127"/>
      <c r="E1366" s="126"/>
      <c r="F1366" s="158" t="s">
        <v>316</v>
      </c>
      <c r="G1366" s="236">
        <v>312000</v>
      </c>
      <c r="H1366" s="236"/>
      <c r="I1366" s="236"/>
      <c r="J1366" s="236">
        <v>312000</v>
      </c>
      <c r="K1366" s="236">
        <v>312000</v>
      </c>
      <c r="L1366" s="236">
        <v>312000</v>
      </c>
      <c r="M1366" s="233">
        <f t="shared" si="304"/>
        <v>936000</v>
      </c>
    </row>
    <row r="1367" spans="1:13" ht="18.5" x14ac:dyDescent="0.45">
      <c r="A1367" s="119">
        <v>220203</v>
      </c>
      <c r="B1367" s="120"/>
      <c r="C1367" s="121"/>
      <c r="D1367" s="121"/>
      <c r="E1367" s="120"/>
      <c r="F1367" s="157" t="s">
        <v>37</v>
      </c>
      <c r="G1367" s="235">
        <f>SUM(G1368:G1372)</f>
        <v>7268000</v>
      </c>
      <c r="H1367" s="235">
        <f>SUM(H1368:H1372)</f>
        <v>0</v>
      </c>
      <c r="I1367" s="235"/>
      <c r="J1367" s="235">
        <f>SUM(J1368:J1372)</f>
        <v>7268000</v>
      </c>
      <c r="K1367" s="235">
        <f>SUM(K1368:K1372)</f>
        <v>7268000</v>
      </c>
      <c r="L1367" s="235">
        <f>SUM(L1368:L1372)</f>
        <v>7268000</v>
      </c>
      <c r="M1367" s="233">
        <f t="shared" si="304"/>
        <v>21804000</v>
      </c>
    </row>
    <row r="1368" spans="1:13" ht="37" x14ac:dyDescent="0.45">
      <c r="A1368" s="125">
        <v>22020301</v>
      </c>
      <c r="B1368" s="126"/>
      <c r="C1368" s="127"/>
      <c r="D1368" s="127"/>
      <c r="E1368" s="126"/>
      <c r="F1368" s="158" t="s">
        <v>38</v>
      </c>
      <c r="G1368" s="236">
        <v>5730000</v>
      </c>
      <c r="H1368" s="236"/>
      <c r="I1368" s="236"/>
      <c r="J1368" s="236">
        <v>5730000</v>
      </c>
      <c r="K1368" s="236">
        <v>5730000</v>
      </c>
      <c r="L1368" s="236">
        <v>5730000</v>
      </c>
      <c r="M1368" s="233">
        <f t="shared" si="304"/>
        <v>17190000</v>
      </c>
    </row>
    <row r="1369" spans="1:13" ht="18.5" x14ac:dyDescent="0.45">
      <c r="A1369" s="125">
        <v>22020303</v>
      </c>
      <c r="B1369" s="126"/>
      <c r="C1369" s="127"/>
      <c r="D1369" s="127"/>
      <c r="E1369" s="126"/>
      <c r="F1369" s="158" t="s">
        <v>40</v>
      </c>
      <c r="G1369" s="236">
        <v>78000</v>
      </c>
      <c r="H1369" s="236"/>
      <c r="I1369" s="236"/>
      <c r="J1369" s="236">
        <v>78000</v>
      </c>
      <c r="K1369" s="236">
        <v>78000</v>
      </c>
      <c r="L1369" s="236">
        <v>78000</v>
      </c>
      <c r="M1369" s="233">
        <f t="shared" si="304"/>
        <v>234000</v>
      </c>
    </row>
    <row r="1370" spans="1:13" ht="37" x14ac:dyDescent="0.45">
      <c r="A1370" s="125">
        <v>22020305</v>
      </c>
      <c r="B1370" s="126"/>
      <c r="C1370" s="127"/>
      <c r="D1370" s="127"/>
      <c r="E1370" s="126"/>
      <c r="F1370" s="158" t="s">
        <v>41</v>
      </c>
      <c r="G1370" s="236">
        <v>560000</v>
      </c>
      <c r="H1370" s="236"/>
      <c r="I1370" s="236"/>
      <c r="J1370" s="236">
        <v>560000</v>
      </c>
      <c r="K1370" s="236">
        <v>560000</v>
      </c>
      <c r="L1370" s="236">
        <v>560000</v>
      </c>
      <c r="M1370" s="233">
        <f t="shared" si="304"/>
        <v>1680000</v>
      </c>
    </row>
    <row r="1371" spans="1:13" ht="18.5" x14ac:dyDescent="0.45">
      <c r="A1371" s="125">
        <v>22020309</v>
      </c>
      <c r="B1371" s="126"/>
      <c r="C1371" s="127"/>
      <c r="D1371" s="127"/>
      <c r="E1371" s="126"/>
      <c r="F1371" s="158" t="s">
        <v>221</v>
      </c>
      <c r="G1371" s="236">
        <v>340000</v>
      </c>
      <c r="H1371" s="236"/>
      <c r="I1371" s="236"/>
      <c r="J1371" s="236">
        <v>340000</v>
      </c>
      <c r="K1371" s="236">
        <v>340000</v>
      </c>
      <c r="L1371" s="236">
        <v>340000</v>
      </c>
      <c r="M1371" s="233">
        <f t="shared" si="304"/>
        <v>1020000</v>
      </c>
    </row>
    <row r="1372" spans="1:13" ht="37" x14ac:dyDescent="0.45">
      <c r="A1372" s="125">
        <v>22020310</v>
      </c>
      <c r="B1372" s="126"/>
      <c r="C1372" s="127"/>
      <c r="D1372" s="127"/>
      <c r="E1372" s="126"/>
      <c r="F1372" s="158" t="s">
        <v>240</v>
      </c>
      <c r="G1372" s="236">
        <v>560000</v>
      </c>
      <c r="H1372" s="236"/>
      <c r="I1372" s="236"/>
      <c r="J1372" s="236">
        <v>560000</v>
      </c>
      <c r="K1372" s="236">
        <v>560000</v>
      </c>
      <c r="L1372" s="236">
        <v>560000</v>
      </c>
      <c r="M1372" s="233">
        <f t="shared" si="304"/>
        <v>1680000</v>
      </c>
    </row>
    <row r="1373" spans="1:13" ht="18.5" x14ac:dyDescent="0.45">
      <c r="A1373" s="119">
        <v>220204</v>
      </c>
      <c r="B1373" s="120"/>
      <c r="C1373" s="121"/>
      <c r="D1373" s="121"/>
      <c r="E1373" s="120"/>
      <c r="F1373" s="157" t="s">
        <v>42</v>
      </c>
      <c r="G1373" s="235">
        <f>SUM(G1374:G1380)</f>
        <v>218510000</v>
      </c>
      <c r="H1373" s="235">
        <f>SUM(H1374:H1380)</f>
        <v>124120050</v>
      </c>
      <c r="I1373" s="235"/>
      <c r="J1373" s="235">
        <f>SUM(J1374:J1380)</f>
        <v>213710000</v>
      </c>
      <c r="K1373" s="235">
        <f>SUM(K1374:K1380)</f>
        <v>213710000</v>
      </c>
      <c r="L1373" s="235">
        <f>SUM(L1374:L1380)</f>
        <v>213710000</v>
      </c>
      <c r="M1373" s="233">
        <f t="shared" si="304"/>
        <v>641130000</v>
      </c>
    </row>
    <row r="1374" spans="1:13" ht="37" x14ac:dyDescent="0.45">
      <c r="A1374" s="125">
        <v>22020401</v>
      </c>
      <c r="B1374" s="126"/>
      <c r="C1374" s="127"/>
      <c r="D1374" s="127"/>
      <c r="E1374" s="126"/>
      <c r="F1374" s="158" t="s">
        <v>43</v>
      </c>
      <c r="G1374" s="235">
        <v>10800000</v>
      </c>
      <c r="H1374" s="236">
        <v>2809000</v>
      </c>
      <c r="I1374" s="236"/>
      <c r="J1374" s="236">
        <v>6500000</v>
      </c>
      <c r="K1374" s="236">
        <v>6500000</v>
      </c>
      <c r="L1374" s="236">
        <v>6500000</v>
      </c>
      <c r="M1374" s="233">
        <f t="shared" si="304"/>
        <v>19500000</v>
      </c>
    </row>
    <row r="1375" spans="1:13" ht="18.5" x14ac:dyDescent="0.45">
      <c r="A1375" s="125">
        <v>22020402</v>
      </c>
      <c r="B1375" s="126"/>
      <c r="C1375" s="127"/>
      <c r="D1375" s="127"/>
      <c r="E1375" s="126"/>
      <c r="F1375" s="158" t="s">
        <v>44</v>
      </c>
      <c r="G1375" s="235">
        <v>3120000</v>
      </c>
      <c r="H1375" s="236"/>
      <c r="I1375" s="236"/>
      <c r="J1375" s="236">
        <v>3120000</v>
      </c>
      <c r="K1375" s="236">
        <v>3120000</v>
      </c>
      <c r="L1375" s="236">
        <v>3120000</v>
      </c>
      <c r="M1375" s="233">
        <f t="shared" si="304"/>
        <v>9360000</v>
      </c>
    </row>
    <row r="1376" spans="1:13" ht="37" x14ac:dyDescent="0.45">
      <c r="A1376" s="125">
        <v>22020403</v>
      </c>
      <c r="B1376" s="126"/>
      <c r="C1376" s="127"/>
      <c r="D1376" s="127"/>
      <c r="E1376" s="126"/>
      <c r="F1376" s="158" t="s">
        <v>45</v>
      </c>
      <c r="G1376" s="235">
        <v>1900000</v>
      </c>
      <c r="H1376" s="236"/>
      <c r="I1376" s="236"/>
      <c r="J1376" s="236">
        <v>1400000</v>
      </c>
      <c r="K1376" s="236">
        <v>1400000</v>
      </c>
      <c r="L1376" s="236">
        <v>1400000</v>
      </c>
      <c r="M1376" s="233">
        <f t="shared" si="304"/>
        <v>4200000</v>
      </c>
    </row>
    <row r="1377" spans="1:13" ht="37" x14ac:dyDescent="0.45">
      <c r="A1377" s="125">
        <v>22020404</v>
      </c>
      <c r="B1377" s="126"/>
      <c r="C1377" s="127"/>
      <c r="D1377" s="127"/>
      <c r="E1377" s="126"/>
      <c r="F1377" s="158" t="s">
        <v>46</v>
      </c>
      <c r="G1377" s="235">
        <v>1900000</v>
      </c>
      <c r="H1377" s="236"/>
      <c r="I1377" s="236"/>
      <c r="J1377" s="235">
        <v>1900000</v>
      </c>
      <c r="K1377" s="235">
        <v>1900000</v>
      </c>
      <c r="L1377" s="235">
        <v>1900000</v>
      </c>
      <c r="M1377" s="233">
        <f t="shared" si="304"/>
        <v>5700000</v>
      </c>
    </row>
    <row r="1378" spans="1:13" ht="18.5" x14ac:dyDescent="0.45">
      <c r="A1378" s="125">
        <v>22020405</v>
      </c>
      <c r="B1378" s="126"/>
      <c r="C1378" s="127"/>
      <c r="D1378" s="127"/>
      <c r="E1378" s="126"/>
      <c r="F1378" s="158" t="s">
        <v>47</v>
      </c>
      <c r="G1378" s="235">
        <v>39000000</v>
      </c>
      <c r="H1378" s="236">
        <v>2080000</v>
      </c>
      <c r="I1378" s="236"/>
      <c r="J1378" s="236">
        <v>10000000</v>
      </c>
      <c r="K1378" s="236">
        <v>10000000</v>
      </c>
      <c r="L1378" s="236">
        <v>10000000</v>
      </c>
      <c r="M1378" s="233">
        <f t="shared" si="304"/>
        <v>30000000</v>
      </c>
    </row>
    <row r="1379" spans="1:13" ht="18.5" x14ac:dyDescent="0.45">
      <c r="A1379" s="125">
        <v>22020406</v>
      </c>
      <c r="B1379" s="126"/>
      <c r="C1379" s="127"/>
      <c r="D1379" s="127"/>
      <c r="E1379" s="126"/>
      <c r="F1379" s="158" t="s">
        <v>48</v>
      </c>
      <c r="G1379" s="235">
        <v>101790000</v>
      </c>
      <c r="H1379" s="236">
        <v>100667150</v>
      </c>
      <c r="I1379" s="236"/>
      <c r="J1379" s="236">
        <v>130790000</v>
      </c>
      <c r="K1379" s="236">
        <v>130790000</v>
      </c>
      <c r="L1379" s="236">
        <v>130790000</v>
      </c>
      <c r="M1379" s="233">
        <f t="shared" si="304"/>
        <v>392370000</v>
      </c>
    </row>
    <row r="1380" spans="1:13" ht="18.5" x14ac:dyDescent="0.45">
      <c r="A1380" s="125">
        <v>22020410</v>
      </c>
      <c r="B1380" s="126"/>
      <c r="C1380" s="127"/>
      <c r="D1380" s="127"/>
      <c r="E1380" s="126"/>
      <c r="F1380" s="158" t="s">
        <v>473</v>
      </c>
      <c r="G1380" s="236">
        <v>60000000</v>
      </c>
      <c r="H1380" s="236">
        <v>18563900</v>
      </c>
      <c r="I1380" s="236"/>
      <c r="J1380" s="236">
        <v>60000000</v>
      </c>
      <c r="K1380" s="236">
        <v>60000000</v>
      </c>
      <c r="L1380" s="236">
        <v>60000000</v>
      </c>
      <c r="M1380" s="233">
        <f t="shared" si="304"/>
        <v>180000000</v>
      </c>
    </row>
    <row r="1381" spans="1:13" ht="18.5" x14ac:dyDescent="0.45">
      <c r="A1381" s="119">
        <v>220205</v>
      </c>
      <c r="B1381" s="120"/>
      <c r="C1381" s="121"/>
      <c r="D1381" s="121"/>
      <c r="E1381" s="120"/>
      <c r="F1381" s="157" t="s">
        <v>49</v>
      </c>
      <c r="G1381" s="235">
        <f>G1382</f>
        <v>25000000</v>
      </c>
      <c r="H1381" s="235">
        <f t="shared" ref="H1381:M1381" si="308">H1382</f>
        <v>24471400</v>
      </c>
      <c r="I1381" s="235">
        <f t="shared" si="308"/>
        <v>0</v>
      </c>
      <c r="J1381" s="235">
        <f t="shared" si="308"/>
        <v>25000000</v>
      </c>
      <c r="K1381" s="235">
        <f t="shared" si="308"/>
        <v>25000000</v>
      </c>
      <c r="L1381" s="235">
        <f t="shared" si="308"/>
        <v>25000000</v>
      </c>
      <c r="M1381" s="235">
        <f t="shared" si="308"/>
        <v>75000000</v>
      </c>
    </row>
    <row r="1382" spans="1:13" ht="18.5" x14ac:dyDescent="0.45">
      <c r="A1382" s="125">
        <v>22020501</v>
      </c>
      <c r="B1382" s="126"/>
      <c r="C1382" s="127"/>
      <c r="D1382" s="127"/>
      <c r="E1382" s="126"/>
      <c r="F1382" s="158" t="s">
        <v>50</v>
      </c>
      <c r="G1382" s="236">
        <v>25000000</v>
      </c>
      <c r="H1382" s="236">
        <v>24471400</v>
      </c>
      <c r="I1382" s="236"/>
      <c r="J1382" s="236">
        <v>25000000</v>
      </c>
      <c r="K1382" s="236">
        <v>25000000</v>
      </c>
      <c r="L1382" s="236">
        <v>25000000</v>
      </c>
      <c r="M1382" s="233">
        <f t="shared" si="304"/>
        <v>75000000</v>
      </c>
    </row>
    <row r="1383" spans="1:13" ht="18.5" x14ac:dyDescent="0.45">
      <c r="A1383" s="119">
        <v>220206</v>
      </c>
      <c r="B1383" s="120"/>
      <c r="C1383" s="121"/>
      <c r="D1383" s="121"/>
      <c r="E1383" s="120"/>
      <c r="F1383" s="157" t="s">
        <v>51</v>
      </c>
      <c r="G1383" s="235">
        <f>SUM(G1384:G1384)</f>
        <v>780000</v>
      </c>
      <c r="H1383" s="235">
        <f>SUM(H1384:H1384)</f>
        <v>0</v>
      </c>
      <c r="I1383" s="235"/>
      <c r="J1383" s="235">
        <f>SUM(J1384:J1384)</f>
        <v>780000</v>
      </c>
      <c r="K1383" s="235">
        <f>SUM(K1384:K1384)</f>
        <v>780000</v>
      </c>
      <c r="L1383" s="235">
        <f>SUM(L1384:L1384)</f>
        <v>780000</v>
      </c>
      <c r="M1383" s="233">
        <f t="shared" si="304"/>
        <v>2340000</v>
      </c>
    </row>
    <row r="1384" spans="1:13" ht="18.5" x14ac:dyDescent="0.45">
      <c r="A1384" s="125">
        <v>22020605</v>
      </c>
      <c r="B1384" s="126"/>
      <c r="C1384" s="127"/>
      <c r="D1384" s="127"/>
      <c r="E1384" s="126"/>
      <c r="F1384" s="158" t="s">
        <v>53</v>
      </c>
      <c r="G1384" s="236">
        <v>780000</v>
      </c>
      <c r="H1384" s="236"/>
      <c r="I1384" s="236"/>
      <c r="J1384" s="236">
        <v>780000</v>
      </c>
      <c r="K1384" s="236">
        <v>780000</v>
      </c>
      <c r="L1384" s="236">
        <v>780000</v>
      </c>
      <c r="M1384" s="233">
        <f t="shared" si="304"/>
        <v>2340000</v>
      </c>
    </row>
    <row r="1385" spans="1:13" ht="37" x14ac:dyDescent="0.45">
      <c r="A1385" s="119">
        <v>220207</v>
      </c>
      <c r="B1385" s="120"/>
      <c r="C1385" s="121"/>
      <c r="D1385" s="121"/>
      <c r="E1385" s="120"/>
      <c r="F1385" s="157" t="s">
        <v>268</v>
      </c>
      <c r="G1385" s="235">
        <f>SUM(G1386:G1386)</f>
        <v>1900000</v>
      </c>
      <c r="H1385" s="235">
        <f>SUM(H1386:H1386)</f>
        <v>0</v>
      </c>
      <c r="I1385" s="235"/>
      <c r="J1385" s="235">
        <f>SUM(J1386:J1386)</f>
        <v>1900000</v>
      </c>
      <c r="K1385" s="235">
        <f>SUM(K1386:K1386)</f>
        <v>1900000</v>
      </c>
      <c r="L1385" s="235">
        <f>SUM(L1386:L1386)</f>
        <v>1900000</v>
      </c>
      <c r="M1385" s="233">
        <f t="shared" si="304"/>
        <v>5700000</v>
      </c>
    </row>
    <row r="1386" spans="1:13" ht="18.5" x14ac:dyDescent="0.45">
      <c r="A1386" s="125">
        <v>22020704</v>
      </c>
      <c r="B1386" s="126"/>
      <c r="C1386" s="127"/>
      <c r="D1386" s="127"/>
      <c r="E1386" s="126"/>
      <c r="F1386" s="158" t="s">
        <v>456</v>
      </c>
      <c r="G1386" s="236">
        <v>1900000</v>
      </c>
      <c r="H1386" s="236"/>
      <c r="I1386" s="236"/>
      <c r="J1386" s="236">
        <v>1900000</v>
      </c>
      <c r="K1386" s="236">
        <v>1900000</v>
      </c>
      <c r="L1386" s="236">
        <v>1900000</v>
      </c>
      <c r="M1386" s="233">
        <f t="shared" si="304"/>
        <v>5700000</v>
      </c>
    </row>
    <row r="1387" spans="1:13" ht="18.5" x14ac:dyDescent="0.45">
      <c r="A1387" s="119">
        <v>220208</v>
      </c>
      <c r="B1387" s="120"/>
      <c r="C1387" s="121"/>
      <c r="D1387" s="121"/>
      <c r="E1387" s="120"/>
      <c r="F1387" s="157" t="s">
        <v>54</v>
      </c>
      <c r="G1387" s="235">
        <f>SUM(G1388:G1389)</f>
        <v>26400000</v>
      </c>
      <c r="H1387" s="235">
        <f>SUM(H1388:H1389)</f>
        <v>10090000</v>
      </c>
      <c r="I1387" s="235"/>
      <c r="J1387" s="235">
        <f>SUM(J1388:J1389)</f>
        <v>25400000</v>
      </c>
      <c r="K1387" s="235">
        <f>SUM(K1388:K1389)</f>
        <v>25400000</v>
      </c>
      <c r="L1387" s="235">
        <f>SUM(L1388:L1389)</f>
        <v>25400000</v>
      </c>
      <c r="M1387" s="233">
        <f t="shared" si="304"/>
        <v>76200000</v>
      </c>
    </row>
    <row r="1388" spans="1:13" ht="18.5" x14ac:dyDescent="0.45">
      <c r="A1388" s="125">
        <v>22020801</v>
      </c>
      <c r="B1388" s="126"/>
      <c r="C1388" s="127"/>
      <c r="D1388" s="127"/>
      <c r="E1388" s="126"/>
      <c r="F1388" s="158" t="s">
        <v>55</v>
      </c>
      <c r="G1388" s="236">
        <v>5800000</v>
      </c>
      <c r="H1388" s="236"/>
      <c r="I1388" s="236"/>
      <c r="J1388" s="236">
        <v>5800000</v>
      </c>
      <c r="K1388" s="236">
        <v>5800000</v>
      </c>
      <c r="L1388" s="236">
        <v>5800000</v>
      </c>
      <c r="M1388" s="233">
        <f t="shared" si="304"/>
        <v>17400000</v>
      </c>
    </row>
    <row r="1389" spans="1:13" ht="18.5" x14ac:dyDescent="0.45">
      <c r="A1389" s="125">
        <v>22020803</v>
      </c>
      <c r="B1389" s="126"/>
      <c r="C1389" s="127"/>
      <c r="D1389" s="127"/>
      <c r="E1389" s="126"/>
      <c r="F1389" s="158" t="s">
        <v>56</v>
      </c>
      <c r="G1389" s="236">
        <v>20600000</v>
      </c>
      <c r="H1389" s="236">
        <v>10090000</v>
      </c>
      <c r="I1389" s="236"/>
      <c r="J1389" s="236">
        <v>19600000</v>
      </c>
      <c r="K1389" s="236">
        <v>19600000</v>
      </c>
      <c r="L1389" s="236">
        <v>19600000</v>
      </c>
      <c r="M1389" s="233">
        <f t="shared" si="304"/>
        <v>58800000</v>
      </c>
    </row>
    <row r="1390" spans="1:13" ht="18.5" x14ac:dyDescent="0.45">
      <c r="A1390" s="119">
        <v>220209</v>
      </c>
      <c r="B1390" s="120"/>
      <c r="C1390" s="121"/>
      <c r="D1390" s="121"/>
      <c r="E1390" s="120"/>
      <c r="F1390" s="157" t="s">
        <v>271</v>
      </c>
      <c r="G1390" s="235">
        <f>SUM(G1391:G1391)</f>
        <v>1170000</v>
      </c>
      <c r="H1390" s="235">
        <f>SUM(H1391:H1391)</f>
        <v>0</v>
      </c>
      <c r="I1390" s="235"/>
      <c r="J1390" s="235">
        <f>SUM(J1391:J1391)</f>
        <v>1170000</v>
      </c>
      <c r="K1390" s="235">
        <f>SUM(K1391:K1391)</f>
        <v>1170000</v>
      </c>
      <c r="L1390" s="235">
        <f>SUM(L1391:L1391)</f>
        <v>1170000</v>
      </c>
      <c r="M1390" s="233">
        <f t="shared" si="304"/>
        <v>3510000</v>
      </c>
    </row>
    <row r="1391" spans="1:13" ht="18.5" x14ac:dyDescent="0.45">
      <c r="A1391" s="125">
        <v>22020901</v>
      </c>
      <c r="B1391" s="126"/>
      <c r="C1391" s="127"/>
      <c r="D1391" s="127"/>
      <c r="E1391" s="126"/>
      <c r="F1391" s="158" t="s">
        <v>315</v>
      </c>
      <c r="G1391" s="236">
        <v>1170000</v>
      </c>
      <c r="H1391" s="236"/>
      <c r="I1391" s="236"/>
      <c r="J1391" s="236">
        <v>1170000</v>
      </c>
      <c r="K1391" s="236">
        <v>1170000</v>
      </c>
      <c r="L1391" s="236">
        <v>1170000</v>
      </c>
      <c r="M1391" s="233">
        <f t="shared" si="304"/>
        <v>3510000</v>
      </c>
    </row>
    <row r="1392" spans="1:13" ht="18.5" x14ac:dyDescent="0.45">
      <c r="A1392" s="119">
        <v>220210</v>
      </c>
      <c r="B1392" s="120"/>
      <c r="C1392" s="121"/>
      <c r="D1392" s="121"/>
      <c r="E1392" s="120"/>
      <c r="F1392" s="157" t="s">
        <v>57</v>
      </c>
      <c r="G1392" s="235">
        <f>SUM(G1393:G1396)</f>
        <v>13960000</v>
      </c>
      <c r="H1392" s="235">
        <f>SUM(H1393:H1396)</f>
        <v>6840000</v>
      </c>
      <c r="I1392" s="235"/>
      <c r="J1392" s="235">
        <f>SUM(J1393:J1396)</f>
        <v>15460000</v>
      </c>
      <c r="K1392" s="235">
        <f>SUM(K1393:K1396)</f>
        <v>15460000</v>
      </c>
      <c r="L1392" s="235">
        <f>SUM(L1393:L1396)</f>
        <v>15460000</v>
      </c>
      <c r="M1392" s="233">
        <f t="shared" si="304"/>
        <v>46380000</v>
      </c>
    </row>
    <row r="1393" spans="1:13" ht="18.5" x14ac:dyDescent="0.45">
      <c r="A1393" s="125">
        <v>22021001</v>
      </c>
      <c r="B1393" s="126"/>
      <c r="C1393" s="127"/>
      <c r="D1393" s="127"/>
      <c r="E1393" s="126"/>
      <c r="F1393" s="158" t="s">
        <v>58</v>
      </c>
      <c r="G1393" s="236">
        <v>3900000</v>
      </c>
      <c r="H1393" s="236"/>
      <c r="I1393" s="236"/>
      <c r="J1393" s="236">
        <v>3900000</v>
      </c>
      <c r="K1393" s="236">
        <v>3900000</v>
      </c>
      <c r="L1393" s="236">
        <v>3900000</v>
      </c>
      <c r="M1393" s="233">
        <f t="shared" si="304"/>
        <v>11700000</v>
      </c>
    </row>
    <row r="1394" spans="1:13" ht="18.5" x14ac:dyDescent="0.45">
      <c r="A1394" s="125">
        <v>22021006</v>
      </c>
      <c r="B1394" s="126"/>
      <c r="C1394" s="127"/>
      <c r="D1394" s="127"/>
      <c r="E1394" s="126"/>
      <c r="F1394" s="158" t="s">
        <v>62</v>
      </c>
      <c r="G1394" s="236">
        <v>234000</v>
      </c>
      <c r="H1394" s="236"/>
      <c r="I1394" s="236"/>
      <c r="J1394" s="236">
        <v>234000</v>
      </c>
      <c r="K1394" s="236">
        <v>234000</v>
      </c>
      <c r="L1394" s="236">
        <v>234000</v>
      </c>
      <c r="M1394" s="233">
        <f t="shared" si="304"/>
        <v>702000</v>
      </c>
    </row>
    <row r="1395" spans="1:13" ht="18.5" x14ac:dyDescent="0.45">
      <c r="A1395" s="125">
        <v>22021007</v>
      </c>
      <c r="B1395" s="126"/>
      <c r="C1395" s="127"/>
      <c r="D1395" s="127"/>
      <c r="E1395" s="126"/>
      <c r="F1395" s="158" t="s">
        <v>63</v>
      </c>
      <c r="G1395" s="236">
        <v>8500000</v>
      </c>
      <c r="H1395" s="236">
        <v>6840000</v>
      </c>
      <c r="I1395" s="236"/>
      <c r="J1395" s="236">
        <v>10000000</v>
      </c>
      <c r="K1395" s="236">
        <v>10000000</v>
      </c>
      <c r="L1395" s="236">
        <v>10000000</v>
      </c>
      <c r="M1395" s="233">
        <f t="shared" si="304"/>
        <v>30000000</v>
      </c>
    </row>
    <row r="1396" spans="1:13" ht="37" x14ac:dyDescent="0.45">
      <c r="A1396" s="125">
        <v>22021014</v>
      </c>
      <c r="B1396" s="126"/>
      <c r="C1396" s="127"/>
      <c r="D1396" s="127"/>
      <c r="E1396" s="126"/>
      <c r="F1396" s="158" t="s">
        <v>224</v>
      </c>
      <c r="G1396" s="236">
        <v>1326000</v>
      </c>
      <c r="H1396" s="236"/>
      <c r="I1396" s="236"/>
      <c r="J1396" s="236">
        <v>1326000</v>
      </c>
      <c r="K1396" s="236">
        <v>1326000</v>
      </c>
      <c r="L1396" s="236">
        <v>1326000</v>
      </c>
      <c r="M1396" s="233">
        <f t="shared" si="304"/>
        <v>3978000</v>
      </c>
    </row>
    <row r="1397" spans="1:13" ht="18.5" x14ac:dyDescent="0.45">
      <c r="A1397" s="119">
        <v>23</v>
      </c>
      <c r="B1397" s="120"/>
      <c r="C1397" s="121"/>
      <c r="D1397" s="121"/>
      <c r="E1397" s="120"/>
      <c r="F1397" s="157" t="s">
        <v>69</v>
      </c>
      <c r="G1397" s="235">
        <f>G1398+G1407+G1411+G1414</f>
        <v>14100000000</v>
      </c>
      <c r="H1397" s="235">
        <f t="shared" ref="H1397:M1397" si="309">H1398+H1407+H1411+H1414</f>
        <v>9984284010.5499992</v>
      </c>
      <c r="I1397" s="235"/>
      <c r="J1397" s="235">
        <f t="shared" si="309"/>
        <v>16000000000</v>
      </c>
      <c r="K1397" s="235">
        <f t="shared" si="309"/>
        <v>16000000000</v>
      </c>
      <c r="L1397" s="235">
        <f t="shared" si="309"/>
        <v>16000000000</v>
      </c>
      <c r="M1397" s="235">
        <f t="shared" si="309"/>
        <v>48000000000</v>
      </c>
    </row>
    <row r="1398" spans="1:13" ht="18.5" x14ac:dyDescent="0.45">
      <c r="A1398" s="119">
        <v>2301</v>
      </c>
      <c r="B1398" s="120"/>
      <c r="C1398" s="121"/>
      <c r="D1398" s="121"/>
      <c r="E1398" s="120"/>
      <c r="F1398" s="157" t="s">
        <v>70</v>
      </c>
      <c r="G1398" s="235">
        <f t="shared" ref="G1398:L1398" si="310">G1399</f>
        <v>833000000</v>
      </c>
      <c r="H1398" s="235">
        <f t="shared" si="310"/>
        <v>229943443.02000001</v>
      </c>
      <c r="I1398" s="235"/>
      <c r="J1398" s="235">
        <f t="shared" si="310"/>
        <v>833000000</v>
      </c>
      <c r="K1398" s="235">
        <f t="shared" si="310"/>
        <v>833000000</v>
      </c>
      <c r="L1398" s="235">
        <f t="shared" si="310"/>
        <v>833000000</v>
      </c>
      <c r="M1398" s="233">
        <f t="shared" ref="M1398:M1416" si="311">J1398+K1398+L1398</f>
        <v>2499000000</v>
      </c>
    </row>
    <row r="1399" spans="1:13" ht="18.5" x14ac:dyDescent="0.45">
      <c r="A1399" s="119">
        <v>230101</v>
      </c>
      <c r="B1399" s="120"/>
      <c r="C1399" s="121"/>
      <c r="D1399" s="121"/>
      <c r="E1399" s="120"/>
      <c r="F1399" s="157" t="s">
        <v>71</v>
      </c>
      <c r="G1399" s="235">
        <f>SUM(G1400:G1406)</f>
        <v>833000000</v>
      </c>
      <c r="H1399" s="235">
        <f>SUM(H1400:H1406)</f>
        <v>229943443.02000001</v>
      </c>
      <c r="I1399" s="235"/>
      <c r="J1399" s="235">
        <f>SUM(J1400:J1406)</f>
        <v>833000000</v>
      </c>
      <c r="K1399" s="235">
        <f>SUM(K1400:K1406)</f>
        <v>833000000</v>
      </c>
      <c r="L1399" s="235">
        <f>SUM(L1400:L1406)</f>
        <v>833000000</v>
      </c>
      <c r="M1399" s="233">
        <f t="shared" si="311"/>
        <v>2499000000</v>
      </c>
    </row>
    <row r="1400" spans="1:13" ht="37" x14ac:dyDescent="0.45">
      <c r="A1400" s="125">
        <v>23010112</v>
      </c>
      <c r="B1400" s="126"/>
      <c r="C1400" s="127"/>
      <c r="D1400" s="127"/>
      <c r="E1400" s="126"/>
      <c r="F1400" s="158" t="s">
        <v>232</v>
      </c>
      <c r="G1400" s="236">
        <v>10000000</v>
      </c>
      <c r="H1400" s="236"/>
      <c r="I1400" s="236"/>
      <c r="J1400" s="236">
        <v>10000000</v>
      </c>
      <c r="K1400" s="236">
        <v>10000000</v>
      </c>
      <c r="L1400" s="236">
        <v>10000000</v>
      </c>
      <c r="M1400" s="233">
        <f t="shared" si="311"/>
        <v>30000000</v>
      </c>
    </row>
    <row r="1401" spans="1:13" ht="18.5" x14ac:dyDescent="0.45">
      <c r="A1401" s="125">
        <v>23010113</v>
      </c>
      <c r="B1401" s="126"/>
      <c r="C1401" s="127"/>
      <c r="D1401" s="127"/>
      <c r="E1401" s="126"/>
      <c r="F1401" s="158" t="s">
        <v>233</v>
      </c>
      <c r="G1401" s="236">
        <v>5000000</v>
      </c>
      <c r="H1401" s="236">
        <v>2655000</v>
      </c>
      <c r="I1401" s="236"/>
      <c r="J1401" s="236">
        <v>5000000</v>
      </c>
      <c r="K1401" s="236">
        <v>5000000</v>
      </c>
      <c r="L1401" s="236">
        <v>5000000</v>
      </c>
      <c r="M1401" s="233">
        <f t="shared" si="311"/>
        <v>15000000</v>
      </c>
    </row>
    <row r="1402" spans="1:13" ht="18.5" x14ac:dyDescent="0.45">
      <c r="A1402" s="125">
        <v>23010114</v>
      </c>
      <c r="B1402" s="126"/>
      <c r="C1402" s="127"/>
      <c r="D1402" s="127"/>
      <c r="E1402" s="126"/>
      <c r="F1402" s="158" t="s">
        <v>234</v>
      </c>
      <c r="G1402" s="236">
        <v>5000000</v>
      </c>
      <c r="H1402" s="236"/>
      <c r="I1402" s="236"/>
      <c r="J1402" s="236">
        <v>5000000</v>
      </c>
      <c r="K1402" s="236">
        <v>5000000</v>
      </c>
      <c r="L1402" s="236">
        <v>5000000</v>
      </c>
      <c r="M1402" s="233">
        <f t="shared" si="311"/>
        <v>15000000</v>
      </c>
    </row>
    <row r="1403" spans="1:13" ht="37" x14ac:dyDescent="0.45">
      <c r="A1403" s="125">
        <v>23010115</v>
      </c>
      <c r="B1403" s="126"/>
      <c r="C1403" s="127"/>
      <c r="D1403" s="127"/>
      <c r="E1403" s="126"/>
      <c r="F1403" s="158" t="s">
        <v>235</v>
      </c>
      <c r="G1403" s="236">
        <v>3000000</v>
      </c>
      <c r="H1403" s="236"/>
      <c r="I1403" s="236"/>
      <c r="J1403" s="236">
        <v>3000000</v>
      </c>
      <c r="K1403" s="236">
        <v>3000000</v>
      </c>
      <c r="L1403" s="236">
        <v>3000000</v>
      </c>
      <c r="M1403" s="233">
        <f t="shared" si="311"/>
        <v>9000000</v>
      </c>
    </row>
    <row r="1404" spans="1:13" ht="18.5" x14ac:dyDescent="0.45">
      <c r="A1404" s="125">
        <v>23010119</v>
      </c>
      <c r="B1404" s="126"/>
      <c r="C1404" s="127"/>
      <c r="D1404" s="127"/>
      <c r="E1404" s="126"/>
      <c r="F1404" s="158" t="s">
        <v>286</v>
      </c>
      <c r="G1404" s="236">
        <v>500000000</v>
      </c>
      <c r="H1404" s="236">
        <v>227230000</v>
      </c>
      <c r="I1404" s="236"/>
      <c r="J1404" s="236">
        <v>500000000</v>
      </c>
      <c r="K1404" s="236">
        <v>500000000</v>
      </c>
      <c r="L1404" s="236">
        <v>500000000</v>
      </c>
      <c r="M1404" s="233">
        <f t="shared" si="311"/>
        <v>1500000000</v>
      </c>
    </row>
    <row r="1405" spans="1:13" ht="18.5" x14ac:dyDescent="0.45">
      <c r="A1405" s="125">
        <v>23010129</v>
      </c>
      <c r="B1405" s="126"/>
      <c r="C1405" s="127"/>
      <c r="D1405" s="127"/>
      <c r="E1405" s="126"/>
      <c r="F1405" s="158" t="s">
        <v>393</v>
      </c>
      <c r="G1405" s="236">
        <v>10000000</v>
      </c>
      <c r="H1405" s="236"/>
      <c r="I1405" s="236"/>
      <c r="J1405" s="236">
        <v>10000000</v>
      </c>
      <c r="K1405" s="236">
        <v>10000000</v>
      </c>
      <c r="L1405" s="236">
        <v>10000000</v>
      </c>
      <c r="M1405" s="233">
        <f t="shared" si="311"/>
        <v>30000000</v>
      </c>
    </row>
    <row r="1406" spans="1:13" ht="18.5" x14ac:dyDescent="0.45">
      <c r="A1406" s="125">
        <v>23010139</v>
      </c>
      <c r="B1406" s="126"/>
      <c r="C1406" s="127"/>
      <c r="D1406" s="127"/>
      <c r="E1406" s="126"/>
      <c r="F1406" s="128" t="s">
        <v>474</v>
      </c>
      <c r="G1406" s="236">
        <v>300000000</v>
      </c>
      <c r="H1406" s="236">
        <v>58443.02</v>
      </c>
      <c r="I1406" s="236"/>
      <c r="J1406" s="236">
        <v>300000000</v>
      </c>
      <c r="K1406" s="236">
        <v>300000000</v>
      </c>
      <c r="L1406" s="236">
        <v>300000000</v>
      </c>
      <c r="M1406" s="233">
        <f t="shared" si="311"/>
        <v>900000000</v>
      </c>
    </row>
    <row r="1407" spans="1:13" ht="18.5" x14ac:dyDescent="0.45">
      <c r="A1407" s="119">
        <v>2302</v>
      </c>
      <c r="B1407" s="120"/>
      <c r="C1407" s="121"/>
      <c r="D1407" s="121"/>
      <c r="E1407" s="120"/>
      <c r="F1407" s="122" t="s">
        <v>73</v>
      </c>
      <c r="G1407" s="235">
        <f t="shared" ref="G1407:L1407" si="312">G1408</f>
        <v>11668117500</v>
      </c>
      <c r="H1407" s="235">
        <f t="shared" si="312"/>
        <v>9577791883.5299988</v>
      </c>
      <c r="I1407" s="235"/>
      <c r="J1407" s="235">
        <f t="shared" si="312"/>
        <v>13567500000</v>
      </c>
      <c r="K1407" s="235">
        <f t="shared" si="312"/>
        <v>13567500000</v>
      </c>
      <c r="L1407" s="235">
        <f t="shared" si="312"/>
        <v>13567500000</v>
      </c>
      <c r="M1407" s="233">
        <f t="shared" si="311"/>
        <v>40702500000</v>
      </c>
    </row>
    <row r="1408" spans="1:13" ht="37" x14ac:dyDescent="0.45">
      <c r="A1408" s="119">
        <v>230201</v>
      </c>
      <c r="B1408" s="120"/>
      <c r="C1408" s="121"/>
      <c r="D1408" s="121"/>
      <c r="E1408" s="120"/>
      <c r="F1408" s="122" t="s">
        <v>74</v>
      </c>
      <c r="G1408" s="235">
        <f>SUM(G1409:G1410)</f>
        <v>11668117500</v>
      </c>
      <c r="H1408" s="235">
        <f>SUM(H1409:H1410)</f>
        <v>9577791883.5299988</v>
      </c>
      <c r="I1408" s="235"/>
      <c r="J1408" s="235">
        <f>SUM(J1409:J1410)</f>
        <v>13567500000</v>
      </c>
      <c r="K1408" s="235">
        <f>SUM(K1409:K1410)</f>
        <v>13567500000</v>
      </c>
      <c r="L1408" s="235">
        <f>SUM(L1409:L1410)</f>
        <v>13567500000</v>
      </c>
      <c r="M1408" s="233">
        <f t="shared" si="311"/>
        <v>40702500000</v>
      </c>
    </row>
    <row r="1409" spans="1:13" ht="37" x14ac:dyDescent="0.45">
      <c r="A1409" s="125">
        <v>23020103</v>
      </c>
      <c r="B1409" s="126"/>
      <c r="C1409" s="127"/>
      <c r="D1409" s="127"/>
      <c r="E1409" s="126"/>
      <c r="F1409" s="128" t="s">
        <v>460</v>
      </c>
      <c r="G1409" s="236">
        <v>11167500000</v>
      </c>
      <c r="H1409" s="236">
        <v>9229803615.8199997</v>
      </c>
      <c r="I1409" s="236"/>
      <c r="J1409" s="236">
        <v>13067500000</v>
      </c>
      <c r="K1409" s="236">
        <v>13067500000</v>
      </c>
      <c r="L1409" s="236">
        <v>13067500000</v>
      </c>
      <c r="M1409" s="233">
        <f t="shared" si="311"/>
        <v>39202500000</v>
      </c>
    </row>
    <row r="1410" spans="1:13" ht="37" x14ac:dyDescent="0.45">
      <c r="A1410" s="125">
        <v>23020123</v>
      </c>
      <c r="B1410" s="126"/>
      <c r="C1410" s="127"/>
      <c r="D1410" s="127"/>
      <c r="E1410" s="126"/>
      <c r="F1410" s="128" t="s">
        <v>462</v>
      </c>
      <c r="G1410" s="236">
        <v>500617500</v>
      </c>
      <c r="H1410" s="236">
        <v>347988267.70999998</v>
      </c>
      <c r="I1410" s="236"/>
      <c r="J1410" s="236">
        <v>500000000</v>
      </c>
      <c r="K1410" s="236">
        <v>500000000</v>
      </c>
      <c r="L1410" s="236">
        <v>500000000</v>
      </c>
      <c r="M1410" s="233">
        <f t="shared" si="311"/>
        <v>1500000000</v>
      </c>
    </row>
    <row r="1411" spans="1:13" ht="18.5" x14ac:dyDescent="0.45">
      <c r="A1411" s="119">
        <v>2303</v>
      </c>
      <c r="B1411" s="120"/>
      <c r="C1411" s="121"/>
      <c r="D1411" s="121"/>
      <c r="E1411" s="120"/>
      <c r="F1411" s="122" t="s">
        <v>76</v>
      </c>
      <c r="G1411" s="235">
        <f t="shared" ref="G1411:L1411" si="313">G1412</f>
        <v>1548882500</v>
      </c>
      <c r="H1411" s="235">
        <f t="shared" si="313"/>
        <v>176548684</v>
      </c>
      <c r="I1411" s="235"/>
      <c r="J1411" s="235">
        <f t="shared" si="313"/>
        <v>1549500000</v>
      </c>
      <c r="K1411" s="235">
        <f t="shared" si="313"/>
        <v>1549500000</v>
      </c>
      <c r="L1411" s="235">
        <f t="shared" si="313"/>
        <v>1549500000</v>
      </c>
      <c r="M1411" s="233">
        <f t="shared" si="311"/>
        <v>4648500000</v>
      </c>
    </row>
    <row r="1412" spans="1:13" ht="37" x14ac:dyDescent="0.45">
      <c r="A1412" s="119">
        <v>230301</v>
      </c>
      <c r="B1412" s="120"/>
      <c r="C1412" s="121"/>
      <c r="D1412" s="121"/>
      <c r="E1412" s="120"/>
      <c r="F1412" s="122" t="s">
        <v>77</v>
      </c>
      <c r="G1412" s="235">
        <f>SUM(G1413:G1413)</f>
        <v>1548882500</v>
      </c>
      <c r="H1412" s="235">
        <f>SUM(H1413:H1413)</f>
        <v>176548684</v>
      </c>
      <c r="I1412" s="235"/>
      <c r="J1412" s="235">
        <f>SUM(J1413:J1413)</f>
        <v>1549500000</v>
      </c>
      <c r="K1412" s="235">
        <f>SUM(K1413:K1413)</f>
        <v>1549500000</v>
      </c>
      <c r="L1412" s="235">
        <f>SUM(L1413:L1413)</f>
        <v>1549500000</v>
      </c>
      <c r="M1412" s="233">
        <f t="shared" si="311"/>
        <v>4648500000</v>
      </c>
    </row>
    <row r="1413" spans="1:13" ht="18.5" x14ac:dyDescent="0.45">
      <c r="A1413" s="125">
        <v>23030102</v>
      </c>
      <c r="B1413" s="126"/>
      <c r="C1413" s="127"/>
      <c r="D1413" s="127"/>
      <c r="E1413" s="126"/>
      <c r="F1413" s="128" t="s">
        <v>439</v>
      </c>
      <c r="G1413" s="236">
        <v>1548882500</v>
      </c>
      <c r="H1413" s="236">
        <v>176548684</v>
      </c>
      <c r="I1413" s="236"/>
      <c r="J1413" s="236">
        <v>1549500000</v>
      </c>
      <c r="K1413" s="236">
        <v>1549500000</v>
      </c>
      <c r="L1413" s="236">
        <v>1549500000</v>
      </c>
      <c r="M1413" s="233">
        <f t="shared" si="311"/>
        <v>4648500000</v>
      </c>
    </row>
    <row r="1414" spans="1:13" ht="18.5" x14ac:dyDescent="0.45">
      <c r="A1414" s="119">
        <v>2305</v>
      </c>
      <c r="B1414" s="120"/>
      <c r="C1414" s="121"/>
      <c r="D1414" s="121"/>
      <c r="E1414" s="120"/>
      <c r="F1414" s="157" t="s">
        <v>79</v>
      </c>
      <c r="G1414" s="353">
        <f t="shared" ref="G1414:L1414" si="314">G1415</f>
        <v>50000000</v>
      </c>
      <c r="H1414" s="353">
        <f t="shared" si="314"/>
        <v>0</v>
      </c>
      <c r="I1414" s="353"/>
      <c r="J1414" s="353">
        <f t="shared" si="314"/>
        <v>50000000</v>
      </c>
      <c r="K1414" s="353">
        <f t="shared" si="314"/>
        <v>50000000</v>
      </c>
      <c r="L1414" s="353">
        <f t="shared" si="314"/>
        <v>50000000</v>
      </c>
      <c r="M1414" s="233">
        <f t="shared" si="311"/>
        <v>150000000</v>
      </c>
    </row>
    <row r="1415" spans="1:13" ht="18.5" x14ac:dyDescent="0.45">
      <c r="A1415" s="119">
        <v>230501</v>
      </c>
      <c r="B1415" s="120"/>
      <c r="C1415" s="121"/>
      <c r="D1415" s="121"/>
      <c r="E1415" s="120"/>
      <c r="F1415" s="157" t="s">
        <v>80</v>
      </c>
      <c r="G1415" s="353">
        <f>SUM(G1416:G1416)</f>
        <v>50000000</v>
      </c>
      <c r="H1415" s="353">
        <f>SUM(H1416:H1416)</f>
        <v>0</v>
      </c>
      <c r="I1415" s="353"/>
      <c r="J1415" s="353">
        <f>SUM(J1416:J1416)</f>
        <v>50000000</v>
      </c>
      <c r="K1415" s="353">
        <f>SUM(K1416:K1416)</f>
        <v>50000000</v>
      </c>
      <c r="L1415" s="353">
        <f>SUM(L1416:L1416)</f>
        <v>50000000</v>
      </c>
      <c r="M1415" s="233">
        <f t="shared" si="311"/>
        <v>150000000</v>
      </c>
    </row>
    <row r="1416" spans="1:13" ht="18.5" x14ac:dyDescent="0.45">
      <c r="A1416" s="125">
        <v>23050103</v>
      </c>
      <c r="B1416" s="126"/>
      <c r="C1416" s="127"/>
      <c r="D1416" s="127"/>
      <c r="E1416" s="126"/>
      <c r="F1416" s="158" t="s">
        <v>82</v>
      </c>
      <c r="G1416" s="236">
        <v>50000000</v>
      </c>
      <c r="H1416" s="236"/>
      <c r="I1416" s="236"/>
      <c r="J1416" s="236">
        <v>50000000</v>
      </c>
      <c r="K1416" s="236">
        <v>50000000</v>
      </c>
      <c r="L1416" s="236">
        <v>50000000</v>
      </c>
      <c r="M1416" s="233">
        <f t="shared" si="311"/>
        <v>150000000</v>
      </c>
    </row>
    <row r="1417" spans="1:13" ht="18.5" x14ac:dyDescent="0.45">
      <c r="A1417" s="162"/>
      <c r="B1417" s="162"/>
      <c r="C1417" s="162"/>
      <c r="D1417" s="162"/>
      <c r="E1417" s="162"/>
      <c r="F1417" s="189" t="s">
        <v>85</v>
      </c>
      <c r="G1417" s="248"/>
      <c r="H1417" s="248"/>
      <c r="I1417" s="248"/>
      <c r="J1417" s="248"/>
      <c r="K1417" s="248"/>
      <c r="L1417" s="248"/>
      <c r="M1417" s="233"/>
    </row>
    <row r="1418" spans="1:13" ht="18.5" x14ac:dyDescent="0.45">
      <c r="A1418" s="162"/>
      <c r="B1418" s="162"/>
      <c r="C1418" s="162"/>
      <c r="D1418" s="162"/>
      <c r="E1418" s="162"/>
      <c r="F1418" s="247" t="s">
        <v>295</v>
      </c>
      <c r="G1418" s="250">
        <f>G1351</f>
        <v>100075196.84</v>
      </c>
      <c r="H1418" s="250">
        <f>H1351</f>
        <v>124538827.06999999</v>
      </c>
      <c r="I1418" s="250"/>
      <c r="J1418" s="250">
        <f>J1351</f>
        <v>163584527.06</v>
      </c>
      <c r="K1418" s="250">
        <f>K1351</f>
        <v>163584527.06</v>
      </c>
      <c r="L1418" s="250">
        <f>L1351</f>
        <v>163584527.06</v>
      </c>
      <c r="M1418" s="250">
        <f>M1351</f>
        <v>490753581.18000001</v>
      </c>
    </row>
    <row r="1419" spans="1:13" ht="18.5" x14ac:dyDescent="0.45">
      <c r="A1419" s="162"/>
      <c r="B1419" s="162"/>
      <c r="C1419" s="162"/>
      <c r="D1419" s="162"/>
      <c r="E1419" s="162"/>
      <c r="F1419" s="247" t="s">
        <v>207</v>
      </c>
      <c r="G1419" s="250">
        <f>G1359</f>
        <v>350000000</v>
      </c>
      <c r="H1419" s="250">
        <f>H1359</f>
        <v>193876878</v>
      </c>
      <c r="I1419" s="250"/>
      <c r="J1419" s="250">
        <f>J1359</f>
        <v>350000000</v>
      </c>
      <c r="K1419" s="250">
        <f>K1359</f>
        <v>350000000</v>
      </c>
      <c r="L1419" s="250">
        <f>L1359</f>
        <v>350000000</v>
      </c>
      <c r="M1419" s="250">
        <f>M1359</f>
        <v>1050000000</v>
      </c>
    </row>
    <row r="1420" spans="1:13" ht="18.5" x14ac:dyDescent="0.45">
      <c r="A1420" s="162"/>
      <c r="B1420" s="162"/>
      <c r="C1420" s="162"/>
      <c r="D1420" s="162"/>
      <c r="E1420" s="162"/>
      <c r="F1420" s="247" t="s">
        <v>238</v>
      </c>
      <c r="G1420" s="250">
        <f>G1397</f>
        <v>14100000000</v>
      </c>
      <c r="H1420" s="250">
        <f>H1397</f>
        <v>9984284010.5499992</v>
      </c>
      <c r="I1420" s="250"/>
      <c r="J1420" s="250">
        <f>J1397</f>
        <v>16000000000</v>
      </c>
      <c r="K1420" s="250">
        <f>K1397</f>
        <v>16000000000</v>
      </c>
      <c r="L1420" s="250">
        <f>L1397</f>
        <v>16000000000</v>
      </c>
      <c r="M1420" s="250">
        <f>M1397</f>
        <v>48000000000</v>
      </c>
    </row>
    <row r="1421" spans="1:13" ht="18.5" x14ac:dyDescent="0.45">
      <c r="A1421" s="162"/>
      <c r="B1421" s="162"/>
      <c r="C1421" s="162"/>
      <c r="D1421" s="162"/>
      <c r="E1421" s="162"/>
      <c r="F1421" s="163" t="s">
        <v>88</v>
      </c>
      <c r="G1421" s="192">
        <f>SUM(G1418:G1420)</f>
        <v>14550075196.84</v>
      </c>
      <c r="H1421" s="192">
        <f t="shared" ref="H1421:M1421" si="315">SUM(H1418:H1420)</f>
        <v>10302699715.619999</v>
      </c>
      <c r="I1421" s="192"/>
      <c r="J1421" s="192">
        <f t="shared" si="315"/>
        <v>16513584527.059999</v>
      </c>
      <c r="K1421" s="192">
        <f t="shared" si="315"/>
        <v>16513584527.059999</v>
      </c>
      <c r="L1421" s="192">
        <f t="shared" si="315"/>
        <v>16513584527.059999</v>
      </c>
      <c r="M1421" s="192">
        <f t="shared" si="315"/>
        <v>49540753581.18</v>
      </c>
    </row>
    <row r="1425" spans="1:13" ht="18.5" x14ac:dyDescent="0.45">
      <c r="A1425" s="948" t="s">
        <v>0</v>
      </c>
      <c r="B1425" s="948"/>
      <c r="C1425" s="948"/>
      <c r="D1425" s="948"/>
      <c r="E1425" s="948"/>
      <c r="F1425" s="948"/>
      <c r="G1425" s="948"/>
      <c r="H1425" s="948"/>
      <c r="I1425" s="948"/>
      <c r="J1425" s="948"/>
      <c r="K1425" s="948"/>
      <c r="L1425" s="948"/>
      <c r="M1425" s="948"/>
    </row>
    <row r="1426" spans="1:13" ht="18.5" x14ac:dyDescent="0.45">
      <c r="A1426" s="930" t="s">
        <v>497</v>
      </c>
      <c r="B1426" s="930"/>
      <c r="C1426" s="930"/>
      <c r="D1426" s="930"/>
      <c r="E1426" s="930"/>
      <c r="F1426" s="930"/>
      <c r="G1426" s="930"/>
      <c r="H1426" s="930"/>
      <c r="I1426" s="930"/>
      <c r="J1426" s="930"/>
      <c r="K1426" s="930"/>
      <c r="L1426" s="930"/>
      <c r="M1426" s="930"/>
    </row>
    <row r="1427" spans="1:13" ht="74" x14ac:dyDescent="0.45">
      <c r="A1427" s="116" t="s">
        <v>1</v>
      </c>
      <c r="B1427" s="116" t="s">
        <v>2</v>
      </c>
      <c r="C1427" s="116" t="s">
        <v>3</v>
      </c>
      <c r="D1427" s="116" t="s">
        <v>4</v>
      </c>
      <c r="E1427" s="116" t="s">
        <v>5</v>
      </c>
      <c r="F1427" s="153" t="s">
        <v>6</v>
      </c>
      <c r="G1427" s="116" t="s">
        <v>7</v>
      </c>
      <c r="H1427" s="116" t="s">
        <v>8</v>
      </c>
      <c r="I1427" s="116"/>
      <c r="J1427" s="116" t="s">
        <v>9</v>
      </c>
      <c r="K1427" s="116" t="s">
        <v>10</v>
      </c>
      <c r="L1427" s="116" t="s">
        <v>11</v>
      </c>
      <c r="M1427" s="116" t="s">
        <v>12</v>
      </c>
    </row>
    <row r="1428" spans="1:13" ht="18.5" x14ac:dyDescent="0.45">
      <c r="A1428" s="119">
        <v>2</v>
      </c>
      <c r="B1428" s="120"/>
      <c r="C1428" s="121"/>
      <c r="D1428" s="121"/>
      <c r="E1428" s="120"/>
      <c r="F1428" s="157" t="s">
        <v>18</v>
      </c>
      <c r="G1428" s="254">
        <f>G1429+G1437+G1476</f>
        <v>477591333.15999997</v>
      </c>
      <c r="H1428" s="254">
        <f>H1429+H1437+H1476</f>
        <v>18371800</v>
      </c>
      <c r="I1428" s="254"/>
      <c r="J1428" s="254">
        <f>J1429+J1437+J1476</f>
        <v>603543772.57000005</v>
      </c>
      <c r="K1428" s="254">
        <v>603543772.57000005</v>
      </c>
      <c r="L1428" s="254">
        <v>603543772.57000005</v>
      </c>
      <c r="M1428" s="124">
        <f>J1428+K1428+L1428</f>
        <v>1810631317.71</v>
      </c>
    </row>
    <row r="1429" spans="1:13" ht="18.5" x14ac:dyDescent="0.45">
      <c r="A1429" s="119">
        <v>21</v>
      </c>
      <c r="B1429" s="120"/>
      <c r="C1429" s="121"/>
      <c r="D1429" s="121"/>
      <c r="E1429" s="120"/>
      <c r="F1429" s="157" t="s">
        <v>19</v>
      </c>
      <c r="G1429" s="254">
        <f t="shared" ref="G1429:M1429" si="316">G1430+G1433</f>
        <v>178591333.16</v>
      </c>
      <c r="H1429" s="254">
        <f t="shared" si="316"/>
        <v>0</v>
      </c>
      <c r="I1429" s="254"/>
      <c r="J1429" s="254">
        <v>203543772.57000008</v>
      </c>
      <c r="K1429" s="254">
        <v>203543772.57000008</v>
      </c>
      <c r="L1429" s="254">
        <v>203543772.57000008</v>
      </c>
      <c r="M1429" s="254">
        <f t="shared" si="316"/>
        <v>610631317.71000028</v>
      </c>
    </row>
    <row r="1430" spans="1:13" ht="18.5" x14ac:dyDescent="0.45">
      <c r="A1430" s="119">
        <v>2101</v>
      </c>
      <c r="B1430" s="120"/>
      <c r="C1430" s="121"/>
      <c r="D1430" s="121"/>
      <c r="E1430" s="120"/>
      <c r="F1430" s="157" t="s">
        <v>20</v>
      </c>
      <c r="G1430" s="254">
        <f t="shared" ref="G1430:H1431" si="317">G1431</f>
        <v>131098980.31999999</v>
      </c>
      <c r="H1430" s="254">
        <f t="shared" si="317"/>
        <v>0</v>
      </c>
      <c r="I1430" s="254"/>
      <c r="J1430" s="254">
        <v>197717441.25000009</v>
      </c>
      <c r="K1430" s="254">
        <v>197717441.25000009</v>
      </c>
      <c r="L1430" s="254">
        <v>197717441.25000009</v>
      </c>
      <c r="M1430" s="124">
        <f t="shared" ref="M1430:M1455" si="318">J1430+K1430+L1430</f>
        <v>593152323.75000024</v>
      </c>
    </row>
    <row r="1431" spans="1:13" ht="18.5" x14ac:dyDescent="0.45">
      <c r="A1431" s="119">
        <v>210101</v>
      </c>
      <c r="B1431" s="120"/>
      <c r="C1431" s="121"/>
      <c r="D1431" s="121"/>
      <c r="E1431" s="120"/>
      <c r="F1431" s="157" t="s">
        <v>21</v>
      </c>
      <c r="G1431" s="254">
        <f>G1432</f>
        <v>131098980.31999999</v>
      </c>
      <c r="H1431" s="254">
        <f t="shared" si="317"/>
        <v>0</v>
      </c>
      <c r="I1431" s="254"/>
      <c r="J1431" s="254">
        <v>197717441.25000009</v>
      </c>
      <c r="K1431" s="254">
        <v>197717441.25000009</v>
      </c>
      <c r="L1431" s="254">
        <v>197717441.25000009</v>
      </c>
      <c r="M1431" s="124">
        <f t="shared" si="318"/>
        <v>593152323.75000024</v>
      </c>
    </row>
    <row r="1432" spans="1:13" ht="18.5" x14ac:dyDescent="0.45">
      <c r="A1432" s="125">
        <v>21010101</v>
      </c>
      <c r="B1432" s="126"/>
      <c r="C1432" s="127"/>
      <c r="D1432" s="127"/>
      <c r="E1432" s="126"/>
      <c r="F1432" s="158" t="s">
        <v>20</v>
      </c>
      <c r="G1432" s="254">
        <v>131098980.31999999</v>
      </c>
      <c r="H1432" s="255"/>
      <c r="I1432" s="255"/>
      <c r="J1432" s="255">
        <v>197717441.25000009</v>
      </c>
      <c r="K1432" s="255">
        <v>197717441.25000009</v>
      </c>
      <c r="L1432" s="255">
        <v>197717441.25000009</v>
      </c>
      <c r="M1432" s="124">
        <f t="shared" si="318"/>
        <v>593152323.75000024</v>
      </c>
    </row>
    <row r="1433" spans="1:13" ht="37" x14ac:dyDescent="0.45">
      <c r="A1433" s="119">
        <v>2102</v>
      </c>
      <c r="B1433" s="120"/>
      <c r="C1433" s="121"/>
      <c r="D1433" s="121"/>
      <c r="E1433" s="120"/>
      <c r="F1433" s="157" t="s">
        <v>22</v>
      </c>
      <c r="G1433" s="254">
        <f>G1434</f>
        <v>47492352.840000004</v>
      </c>
      <c r="H1433" s="254">
        <f t="shared" ref="H1433:M1433" si="319">H1434</f>
        <v>0</v>
      </c>
      <c r="I1433" s="254"/>
      <c r="J1433" s="254">
        <v>5826331.3200000003</v>
      </c>
      <c r="K1433" s="254">
        <v>5826331.3200000003</v>
      </c>
      <c r="L1433" s="254">
        <v>5826331.3200000003</v>
      </c>
      <c r="M1433" s="254">
        <f t="shared" si="319"/>
        <v>17478993.960000001</v>
      </c>
    </row>
    <row r="1434" spans="1:13" ht="18.5" x14ac:dyDescent="0.45">
      <c r="A1434" s="119">
        <v>210201</v>
      </c>
      <c r="B1434" s="120"/>
      <c r="C1434" s="121"/>
      <c r="D1434" s="121"/>
      <c r="E1434" s="120"/>
      <c r="F1434" s="157" t="s">
        <v>23</v>
      </c>
      <c r="G1434" s="254">
        <f>G1435+G1436</f>
        <v>47492352.840000004</v>
      </c>
      <c r="H1434" s="254">
        <f t="shared" ref="H1434:M1434" si="320">H1435+H1436</f>
        <v>0</v>
      </c>
      <c r="I1434" s="254"/>
      <c r="J1434" s="254">
        <v>5826331.3200000003</v>
      </c>
      <c r="K1434" s="254">
        <v>5826331.3200000003</v>
      </c>
      <c r="L1434" s="254">
        <v>5826331.3200000003</v>
      </c>
      <c r="M1434" s="254">
        <f t="shared" si="320"/>
        <v>17478993.960000001</v>
      </c>
    </row>
    <row r="1435" spans="1:13" ht="18.5" x14ac:dyDescent="0.45">
      <c r="A1435" s="125">
        <v>21020101</v>
      </c>
      <c r="B1435" s="126"/>
      <c r="C1435" s="127"/>
      <c r="D1435" s="127"/>
      <c r="E1435" s="126"/>
      <c r="F1435" s="158" t="s">
        <v>24</v>
      </c>
      <c r="G1435" s="254">
        <v>44507991.840000004</v>
      </c>
      <c r="H1435" s="255"/>
      <c r="I1435" s="255"/>
      <c r="J1435" s="255">
        <v>3186331.32</v>
      </c>
      <c r="K1435" s="255">
        <v>3186331.32</v>
      </c>
      <c r="L1435" s="255">
        <v>3186331.32</v>
      </c>
      <c r="M1435" s="124">
        <f t="shared" si="318"/>
        <v>9558993.959999999</v>
      </c>
    </row>
    <row r="1436" spans="1:13" ht="18.5" x14ac:dyDescent="0.45">
      <c r="A1436" s="125">
        <v>21020102</v>
      </c>
      <c r="B1436" s="126"/>
      <c r="C1436" s="127"/>
      <c r="D1436" s="127"/>
      <c r="E1436" s="126"/>
      <c r="F1436" s="158" t="s">
        <v>25</v>
      </c>
      <c r="G1436" s="254">
        <v>2984361</v>
      </c>
      <c r="H1436" s="255"/>
      <c r="I1436" s="255"/>
      <c r="J1436" s="255">
        <v>2640000</v>
      </c>
      <c r="K1436" s="255">
        <v>2640000</v>
      </c>
      <c r="L1436" s="255">
        <v>2640000</v>
      </c>
      <c r="M1436" s="124">
        <f t="shared" si="318"/>
        <v>7920000</v>
      </c>
    </row>
    <row r="1437" spans="1:13" ht="18.5" x14ac:dyDescent="0.45">
      <c r="A1437" s="119">
        <v>22</v>
      </c>
      <c r="B1437" s="120"/>
      <c r="C1437" s="121"/>
      <c r="D1437" s="121"/>
      <c r="E1437" s="120"/>
      <c r="F1437" s="157" t="s">
        <v>26</v>
      </c>
      <c r="G1437" s="254">
        <f>G1438+G1473</f>
        <v>200000000</v>
      </c>
      <c r="H1437" s="254">
        <f t="shared" ref="H1437:M1437" si="321">H1438+H1473</f>
        <v>15026350</v>
      </c>
      <c r="I1437" s="254"/>
      <c r="J1437" s="254">
        <f t="shared" si="321"/>
        <v>300000000</v>
      </c>
      <c r="K1437" s="254">
        <f t="shared" si="321"/>
        <v>300000000</v>
      </c>
      <c r="L1437" s="254">
        <f t="shared" si="321"/>
        <v>300000000</v>
      </c>
      <c r="M1437" s="254">
        <f t="shared" si="321"/>
        <v>900000000</v>
      </c>
    </row>
    <row r="1438" spans="1:13" ht="18.5" x14ac:dyDescent="0.45">
      <c r="A1438" s="119">
        <v>2202</v>
      </c>
      <c r="B1438" s="120"/>
      <c r="C1438" s="121"/>
      <c r="D1438" s="121"/>
      <c r="E1438" s="120"/>
      <c r="F1438" s="157" t="s">
        <v>27</v>
      </c>
      <c r="G1438" s="254">
        <f>G1439+G1444+G1448+G1450+G1456+G1458+G1460+G1462+G1465</f>
        <v>200000000</v>
      </c>
      <c r="H1438" s="254">
        <f t="shared" ref="H1438:M1438" si="322">H1439+H1444+H1448+H1450+H1456+H1458+H1460+H1462+H1465</f>
        <v>15026350</v>
      </c>
      <c r="I1438" s="254"/>
      <c r="J1438" s="254">
        <f t="shared" si="322"/>
        <v>200000000</v>
      </c>
      <c r="K1438" s="254">
        <f t="shared" si="322"/>
        <v>200000000</v>
      </c>
      <c r="L1438" s="254">
        <f t="shared" si="322"/>
        <v>200000000</v>
      </c>
      <c r="M1438" s="254">
        <f t="shared" si="322"/>
        <v>600000000</v>
      </c>
    </row>
    <row r="1439" spans="1:13" ht="18.5" x14ac:dyDescent="0.45">
      <c r="A1439" s="119">
        <v>220201</v>
      </c>
      <c r="B1439" s="120"/>
      <c r="C1439" s="121"/>
      <c r="D1439" s="121"/>
      <c r="E1439" s="120"/>
      <c r="F1439" s="157" t="s">
        <v>28</v>
      </c>
      <c r="G1439" s="254">
        <f t="shared" ref="G1439:L1439" si="323">SUM(G1440:G1443)</f>
        <v>52500000</v>
      </c>
      <c r="H1439" s="254">
        <f t="shared" si="323"/>
        <v>12346650</v>
      </c>
      <c r="I1439" s="254"/>
      <c r="J1439" s="254">
        <f t="shared" si="323"/>
        <v>72500000</v>
      </c>
      <c r="K1439" s="254">
        <f t="shared" si="323"/>
        <v>72500000</v>
      </c>
      <c r="L1439" s="254">
        <f t="shared" si="323"/>
        <v>72500000</v>
      </c>
      <c r="M1439" s="124">
        <f t="shared" si="318"/>
        <v>217500000</v>
      </c>
    </row>
    <row r="1440" spans="1:13" ht="18.5" x14ac:dyDescent="0.45">
      <c r="A1440" s="125">
        <v>22020101</v>
      </c>
      <c r="B1440" s="126"/>
      <c r="C1440" s="127"/>
      <c r="D1440" s="127"/>
      <c r="E1440" s="126"/>
      <c r="F1440" s="158" t="s">
        <v>29</v>
      </c>
      <c r="G1440" s="255">
        <v>20000000</v>
      </c>
      <c r="H1440" s="255">
        <v>6986000</v>
      </c>
      <c r="I1440" s="255"/>
      <c r="J1440" s="255">
        <v>30000000</v>
      </c>
      <c r="K1440" s="255">
        <v>30000000</v>
      </c>
      <c r="L1440" s="255">
        <v>30000000</v>
      </c>
      <c r="M1440" s="124">
        <f t="shared" si="318"/>
        <v>90000000</v>
      </c>
    </row>
    <row r="1441" spans="1:13" ht="18.5" x14ac:dyDescent="0.45">
      <c r="A1441" s="125">
        <v>22020102</v>
      </c>
      <c r="B1441" s="126"/>
      <c r="C1441" s="127"/>
      <c r="D1441" s="127"/>
      <c r="E1441" s="126"/>
      <c r="F1441" s="158" t="s">
        <v>30</v>
      </c>
      <c r="G1441" s="255">
        <v>20000000</v>
      </c>
      <c r="H1441" s="255">
        <v>5360650</v>
      </c>
      <c r="I1441" s="255"/>
      <c r="J1441" s="255">
        <v>30000000</v>
      </c>
      <c r="K1441" s="255">
        <v>30000000</v>
      </c>
      <c r="L1441" s="255">
        <v>30000000</v>
      </c>
      <c r="M1441" s="124">
        <f t="shared" si="318"/>
        <v>90000000</v>
      </c>
    </row>
    <row r="1442" spans="1:13" ht="37" x14ac:dyDescent="0.45">
      <c r="A1442" s="125">
        <v>22020103</v>
      </c>
      <c r="B1442" s="126"/>
      <c r="C1442" s="127"/>
      <c r="D1442" s="127"/>
      <c r="E1442" s="126"/>
      <c r="F1442" s="158" t="s">
        <v>219</v>
      </c>
      <c r="G1442" s="255">
        <v>4500000</v>
      </c>
      <c r="H1442" s="255"/>
      <c r="I1442" s="255"/>
      <c r="J1442" s="255">
        <v>4500000</v>
      </c>
      <c r="K1442" s="255">
        <v>4500000</v>
      </c>
      <c r="L1442" s="255">
        <v>4500000</v>
      </c>
      <c r="M1442" s="124">
        <f t="shared" si="318"/>
        <v>13500000</v>
      </c>
    </row>
    <row r="1443" spans="1:13" ht="37" x14ac:dyDescent="0.45">
      <c r="A1443" s="125">
        <v>22020104</v>
      </c>
      <c r="B1443" s="126"/>
      <c r="C1443" s="127"/>
      <c r="D1443" s="127"/>
      <c r="E1443" s="126"/>
      <c r="F1443" s="158" t="s">
        <v>220</v>
      </c>
      <c r="G1443" s="255">
        <v>8000000</v>
      </c>
      <c r="H1443" s="255"/>
      <c r="I1443" s="255"/>
      <c r="J1443" s="255">
        <v>8000000</v>
      </c>
      <c r="K1443" s="255">
        <v>8000000</v>
      </c>
      <c r="L1443" s="255">
        <v>8000000</v>
      </c>
      <c r="M1443" s="124">
        <f t="shared" si="318"/>
        <v>24000000</v>
      </c>
    </row>
    <row r="1444" spans="1:13" ht="18.5" x14ac:dyDescent="0.45">
      <c r="A1444" s="119">
        <v>220202</v>
      </c>
      <c r="B1444" s="120"/>
      <c r="C1444" s="121"/>
      <c r="D1444" s="121"/>
      <c r="E1444" s="120"/>
      <c r="F1444" s="157" t="s">
        <v>31</v>
      </c>
      <c r="G1444" s="254">
        <f>SUM(G1445:G1447)</f>
        <v>4500000</v>
      </c>
      <c r="H1444" s="254">
        <f>SUM(H1445:H1447)</f>
        <v>0</v>
      </c>
      <c r="I1444" s="254"/>
      <c r="J1444" s="254">
        <f>SUM(J1445:J1447)</f>
        <v>4500000</v>
      </c>
      <c r="K1444" s="254">
        <f>SUM(K1445:K1447)</f>
        <v>4500000</v>
      </c>
      <c r="L1444" s="254">
        <f>SUM(L1445:L1447)</f>
        <v>4500000</v>
      </c>
      <c r="M1444" s="124">
        <f t="shared" si="318"/>
        <v>13500000</v>
      </c>
    </row>
    <row r="1445" spans="1:13" ht="18.5" x14ac:dyDescent="0.45">
      <c r="A1445" s="125">
        <v>22020201</v>
      </c>
      <c r="B1445" s="126"/>
      <c r="C1445" s="127"/>
      <c r="D1445" s="127"/>
      <c r="E1445" s="126"/>
      <c r="F1445" s="158" t="s">
        <v>32</v>
      </c>
      <c r="G1445" s="255">
        <v>2000000</v>
      </c>
      <c r="H1445" s="255"/>
      <c r="I1445" s="255"/>
      <c r="J1445" s="255">
        <v>2000000</v>
      </c>
      <c r="K1445" s="255">
        <v>2000000</v>
      </c>
      <c r="L1445" s="255">
        <v>2000000</v>
      </c>
      <c r="M1445" s="124">
        <f t="shared" si="318"/>
        <v>6000000</v>
      </c>
    </row>
    <row r="1446" spans="1:13" ht="18.5" x14ac:dyDescent="0.45">
      <c r="A1446" s="125">
        <v>22020203</v>
      </c>
      <c r="B1446" s="126"/>
      <c r="C1446" s="127"/>
      <c r="D1446" s="127"/>
      <c r="E1446" s="126"/>
      <c r="F1446" s="158" t="s">
        <v>34</v>
      </c>
      <c r="G1446" s="255">
        <v>500000</v>
      </c>
      <c r="H1446" s="255"/>
      <c r="I1446" s="255"/>
      <c r="J1446" s="255">
        <v>500000</v>
      </c>
      <c r="K1446" s="255">
        <v>500000</v>
      </c>
      <c r="L1446" s="255">
        <v>500000</v>
      </c>
      <c r="M1446" s="124">
        <f t="shared" si="318"/>
        <v>1500000</v>
      </c>
    </row>
    <row r="1447" spans="1:13" ht="37" x14ac:dyDescent="0.45">
      <c r="A1447" s="125">
        <v>22020209</v>
      </c>
      <c r="B1447" s="126"/>
      <c r="C1447" s="127"/>
      <c r="D1447" s="127"/>
      <c r="E1447" s="126"/>
      <c r="F1447" s="158" t="s">
        <v>323</v>
      </c>
      <c r="G1447" s="255">
        <v>2000000</v>
      </c>
      <c r="H1447" s="255"/>
      <c r="I1447" s="255"/>
      <c r="J1447" s="255">
        <v>2000000</v>
      </c>
      <c r="K1447" s="255">
        <v>2000000</v>
      </c>
      <c r="L1447" s="255">
        <v>2000000</v>
      </c>
      <c r="M1447" s="124">
        <f t="shared" si="318"/>
        <v>6000000</v>
      </c>
    </row>
    <row r="1448" spans="1:13" ht="18.5" x14ac:dyDescent="0.45">
      <c r="A1448" s="119">
        <v>220203</v>
      </c>
      <c r="B1448" s="120"/>
      <c r="C1448" s="121"/>
      <c r="D1448" s="121"/>
      <c r="E1448" s="120"/>
      <c r="F1448" s="157" t="s">
        <v>37</v>
      </c>
      <c r="G1448" s="254">
        <f>SUM(G1449:G1449)</f>
        <v>250000</v>
      </c>
      <c r="H1448" s="254">
        <f>SUM(H1449:H1449)</f>
        <v>0</v>
      </c>
      <c r="I1448" s="254"/>
      <c r="J1448" s="254">
        <f>SUM(J1449:J1449)</f>
        <v>3000000</v>
      </c>
      <c r="K1448" s="254">
        <f>SUM(K1449:K1449)</f>
        <v>3000000</v>
      </c>
      <c r="L1448" s="254">
        <f>SUM(L1449:L1449)</f>
        <v>3000000</v>
      </c>
      <c r="M1448" s="124">
        <f t="shared" si="318"/>
        <v>9000000</v>
      </c>
    </row>
    <row r="1449" spans="1:13" ht="37" x14ac:dyDescent="0.45">
      <c r="A1449" s="125">
        <v>22020301</v>
      </c>
      <c r="B1449" s="126"/>
      <c r="C1449" s="127"/>
      <c r="D1449" s="127"/>
      <c r="E1449" s="126"/>
      <c r="F1449" s="158" t="s">
        <v>38</v>
      </c>
      <c r="G1449" s="255">
        <v>250000</v>
      </c>
      <c r="H1449" s="255"/>
      <c r="I1449" s="255"/>
      <c r="J1449" s="255">
        <v>3000000</v>
      </c>
      <c r="K1449" s="255">
        <v>3000000</v>
      </c>
      <c r="L1449" s="255">
        <v>3000000</v>
      </c>
      <c r="M1449" s="124">
        <f t="shared" si="318"/>
        <v>9000000</v>
      </c>
    </row>
    <row r="1450" spans="1:13" ht="18.5" x14ac:dyDescent="0.45">
      <c r="A1450" s="119">
        <v>220204</v>
      </c>
      <c r="B1450" s="120"/>
      <c r="C1450" s="121"/>
      <c r="D1450" s="121"/>
      <c r="E1450" s="120"/>
      <c r="F1450" s="157" t="s">
        <v>42</v>
      </c>
      <c r="G1450" s="254">
        <f>SUM(G1451:G1455)</f>
        <v>4100000</v>
      </c>
      <c r="H1450" s="254">
        <f>SUM(H1451:H1455)</f>
        <v>0</v>
      </c>
      <c r="I1450" s="254"/>
      <c r="J1450" s="254">
        <f>SUM(J1451:J1455)</f>
        <v>7900000</v>
      </c>
      <c r="K1450" s="254">
        <f>SUM(K1451:K1455)</f>
        <v>7900000</v>
      </c>
      <c r="L1450" s="254">
        <f>SUM(L1451:L1455)</f>
        <v>7900000</v>
      </c>
      <c r="M1450" s="124">
        <f t="shared" si="318"/>
        <v>23700000</v>
      </c>
    </row>
    <row r="1451" spans="1:13" ht="37" x14ac:dyDescent="0.45">
      <c r="A1451" s="125">
        <v>22020401</v>
      </c>
      <c r="B1451" s="126"/>
      <c r="C1451" s="127"/>
      <c r="D1451" s="127"/>
      <c r="E1451" s="126"/>
      <c r="F1451" s="158" t="s">
        <v>43</v>
      </c>
      <c r="G1451" s="255"/>
      <c r="H1451" s="255"/>
      <c r="I1451" s="255"/>
      <c r="J1451" s="255">
        <v>100000</v>
      </c>
      <c r="K1451" s="255">
        <v>100000</v>
      </c>
      <c r="L1451" s="255">
        <v>100000</v>
      </c>
      <c r="M1451" s="124">
        <f t="shared" si="318"/>
        <v>300000</v>
      </c>
    </row>
    <row r="1452" spans="1:13" ht="18.5" x14ac:dyDescent="0.45">
      <c r="A1452" s="125">
        <v>22020402</v>
      </c>
      <c r="B1452" s="126"/>
      <c r="C1452" s="127"/>
      <c r="D1452" s="127"/>
      <c r="E1452" s="126"/>
      <c r="F1452" s="158" t="s">
        <v>44</v>
      </c>
      <c r="G1452" s="255"/>
      <c r="H1452" s="255"/>
      <c r="I1452" s="255"/>
      <c r="J1452" s="255">
        <v>800000</v>
      </c>
      <c r="K1452" s="255">
        <v>800000</v>
      </c>
      <c r="L1452" s="255">
        <v>800000</v>
      </c>
      <c r="M1452" s="124">
        <f t="shared" si="318"/>
        <v>2400000</v>
      </c>
    </row>
    <row r="1453" spans="1:13" ht="37" x14ac:dyDescent="0.45">
      <c r="A1453" s="125">
        <v>22020404</v>
      </c>
      <c r="B1453" s="126"/>
      <c r="C1453" s="127"/>
      <c r="D1453" s="127"/>
      <c r="E1453" s="126"/>
      <c r="F1453" s="158" t="s">
        <v>46</v>
      </c>
      <c r="G1453" s="255"/>
      <c r="H1453" s="255"/>
      <c r="I1453" s="255"/>
      <c r="J1453" s="255">
        <v>2000000</v>
      </c>
      <c r="K1453" s="255">
        <v>2000000</v>
      </c>
      <c r="L1453" s="255">
        <v>2000000</v>
      </c>
      <c r="M1453" s="124">
        <f t="shared" si="318"/>
        <v>6000000</v>
      </c>
    </row>
    <row r="1454" spans="1:13" ht="18.5" x14ac:dyDescent="0.45">
      <c r="A1454" s="125">
        <v>22020405</v>
      </c>
      <c r="B1454" s="126"/>
      <c r="C1454" s="127"/>
      <c r="D1454" s="127"/>
      <c r="E1454" s="126"/>
      <c r="F1454" s="158" t="s">
        <v>47</v>
      </c>
      <c r="G1454" s="255"/>
      <c r="H1454" s="255"/>
      <c r="I1454" s="255"/>
      <c r="J1454" s="255">
        <v>5000000</v>
      </c>
      <c r="K1454" s="255">
        <v>5000000</v>
      </c>
      <c r="L1454" s="255">
        <v>5000000</v>
      </c>
      <c r="M1454" s="124">
        <f t="shared" si="318"/>
        <v>15000000</v>
      </c>
    </row>
    <row r="1455" spans="1:13" ht="18.5" x14ac:dyDescent="0.45">
      <c r="A1455" s="125">
        <v>22020406</v>
      </c>
      <c r="B1455" s="126"/>
      <c r="C1455" s="127"/>
      <c r="D1455" s="127"/>
      <c r="E1455" s="126"/>
      <c r="F1455" s="158" t="s">
        <v>48</v>
      </c>
      <c r="G1455" s="255">
        <v>4100000</v>
      </c>
      <c r="H1455" s="255"/>
      <c r="I1455" s="255"/>
      <c r="J1455" s="255"/>
      <c r="K1455" s="255"/>
      <c r="L1455" s="255"/>
      <c r="M1455" s="124">
        <f t="shared" si="318"/>
        <v>0</v>
      </c>
    </row>
    <row r="1456" spans="1:13" ht="18.5" x14ac:dyDescent="0.45">
      <c r="A1456" s="119">
        <v>220205</v>
      </c>
      <c r="B1456" s="120"/>
      <c r="C1456" s="121"/>
      <c r="D1456" s="121"/>
      <c r="E1456" s="120"/>
      <c r="F1456" s="157" t="s">
        <v>49</v>
      </c>
      <c r="G1456" s="254">
        <f>G1457</f>
        <v>3000000</v>
      </c>
      <c r="H1456" s="254">
        <f t="shared" ref="H1456:M1456" si="324">H1457</f>
        <v>0</v>
      </c>
      <c r="I1456" s="254"/>
      <c r="J1456" s="254">
        <f t="shared" si="324"/>
        <v>3000000</v>
      </c>
      <c r="K1456" s="254">
        <f t="shared" si="324"/>
        <v>3000000</v>
      </c>
      <c r="L1456" s="254">
        <f t="shared" si="324"/>
        <v>3000000</v>
      </c>
      <c r="M1456" s="254">
        <f t="shared" si="324"/>
        <v>9000000</v>
      </c>
    </row>
    <row r="1457" spans="1:13" ht="18.5" x14ac:dyDescent="0.45">
      <c r="A1457" s="125">
        <v>22020501</v>
      </c>
      <c r="B1457" s="126"/>
      <c r="C1457" s="127"/>
      <c r="D1457" s="127"/>
      <c r="E1457" s="126"/>
      <c r="F1457" s="158" t="s">
        <v>50</v>
      </c>
      <c r="G1457" s="255">
        <v>3000000</v>
      </c>
      <c r="H1457" s="255"/>
      <c r="I1457" s="255"/>
      <c r="J1457" s="255">
        <v>3000000</v>
      </c>
      <c r="K1457" s="255">
        <v>3000000</v>
      </c>
      <c r="L1457" s="255">
        <v>3000000</v>
      </c>
      <c r="M1457" s="124">
        <f t="shared" ref="M1457:M1494" si="325">J1457+K1457+L1457</f>
        <v>9000000</v>
      </c>
    </row>
    <row r="1458" spans="1:13" ht="18.5" x14ac:dyDescent="0.45">
      <c r="A1458" s="119">
        <v>220206</v>
      </c>
      <c r="B1458" s="120"/>
      <c r="C1458" s="121"/>
      <c r="D1458" s="121"/>
      <c r="E1458" s="120"/>
      <c r="F1458" s="157" t="s">
        <v>51</v>
      </c>
      <c r="G1458" s="254">
        <f>SUM(G1459:G1459)</f>
        <v>200000</v>
      </c>
      <c r="H1458" s="254">
        <f>SUM(H1459:H1459)</f>
        <v>0</v>
      </c>
      <c r="I1458" s="254"/>
      <c r="J1458" s="254">
        <f>SUM(J1459:J1459)</f>
        <v>500000</v>
      </c>
      <c r="K1458" s="254">
        <f>SUM(K1459:K1459)</f>
        <v>500000</v>
      </c>
      <c r="L1458" s="254">
        <f>SUM(L1459:L1459)</f>
        <v>500000</v>
      </c>
      <c r="M1458" s="124">
        <f t="shared" si="325"/>
        <v>1500000</v>
      </c>
    </row>
    <row r="1459" spans="1:13" ht="18.5" x14ac:dyDescent="0.45">
      <c r="A1459" s="125">
        <v>22020605</v>
      </c>
      <c r="B1459" s="126"/>
      <c r="C1459" s="127"/>
      <c r="D1459" s="127"/>
      <c r="E1459" s="126"/>
      <c r="F1459" s="158" t="s">
        <v>53</v>
      </c>
      <c r="G1459" s="255">
        <v>200000</v>
      </c>
      <c r="H1459" s="255"/>
      <c r="I1459" s="255"/>
      <c r="J1459" s="255">
        <v>500000</v>
      </c>
      <c r="K1459" s="255">
        <v>500000</v>
      </c>
      <c r="L1459" s="255">
        <v>500000</v>
      </c>
      <c r="M1459" s="124">
        <f t="shared" si="325"/>
        <v>1500000</v>
      </c>
    </row>
    <row r="1460" spans="1:13" ht="37" x14ac:dyDescent="0.45">
      <c r="A1460" s="119">
        <v>220207</v>
      </c>
      <c r="B1460" s="120"/>
      <c r="C1460" s="121"/>
      <c r="D1460" s="121"/>
      <c r="E1460" s="120"/>
      <c r="F1460" s="157" t="s">
        <v>268</v>
      </c>
      <c r="G1460" s="254">
        <f>SUM(G1461:G1461)</f>
        <v>100000000</v>
      </c>
      <c r="H1460" s="254">
        <f>SUM(H1461:H1461)</f>
        <v>0</v>
      </c>
      <c r="I1460" s="254"/>
      <c r="J1460" s="254">
        <f>SUM(J1461:J1461)</f>
        <v>51100000</v>
      </c>
      <c r="K1460" s="254">
        <f>SUM(K1461:K1461)</f>
        <v>51100000</v>
      </c>
      <c r="L1460" s="254">
        <f>SUM(L1461:L1461)</f>
        <v>51100000</v>
      </c>
      <c r="M1460" s="124">
        <f t="shared" si="325"/>
        <v>153300000</v>
      </c>
    </row>
    <row r="1461" spans="1:13" ht="37" x14ac:dyDescent="0.45">
      <c r="A1461" s="125">
        <v>22020702</v>
      </c>
      <c r="B1461" s="126"/>
      <c r="C1461" s="127"/>
      <c r="D1461" s="127"/>
      <c r="E1461" s="126"/>
      <c r="F1461" s="158" t="s">
        <v>416</v>
      </c>
      <c r="G1461" s="255">
        <v>100000000</v>
      </c>
      <c r="H1461" s="255"/>
      <c r="I1461" s="255"/>
      <c r="J1461" s="255">
        <v>51100000</v>
      </c>
      <c r="K1461" s="255">
        <v>51100000</v>
      </c>
      <c r="L1461" s="255">
        <v>51100000</v>
      </c>
      <c r="M1461" s="124">
        <f t="shared" si="325"/>
        <v>153300000</v>
      </c>
    </row>
    <row r="1462" spans="1:13" ht="18.5" x14ac:dyDescent="0.45">
      <c r="A1462" s="119">
        <v>220208</v>
      </c>
      <c r="B1462" s="120"/>
      <c r="C1462" s="121"/>
      <c r="D1462" s="121"/>
      <c r="E1462" s="120"/>
      <c r="F1462" s="157" t="s">
        <v>54</v>
      </c>
      <c r="G1462" s="254">
        <f>SUM(G1463:G1464)</f>
        <v>2000000</v>
      </c>
      <c r="H1462" s="254">
        <f>SUM(H1463:H1464)</f>
        <v>0</v>
      </c>
      <c r="I1462" s="254"/>
      <c r="J1462" s="254">
        <f>SUM(J1463:J1464)</f>
        <v>6000000</v>
      </c>
      <c r="K1462" s="254">
        <f>SUM(K1463:K1464)</f>
        <v>6000000</v>
      </c>
      <c r="L1462" s="254">
        <f>SUM(L1463:L1464)</f>
        <v>6000000</v>
      </c>
      <c r="M1462" s="124">
        <f t="shared" si="325"/>
        <v>18000000</v>
      </c>
    </row>
    <row r="1463" spans="1:13" ht="18.5" x14ac:dyDescent="0.45">
      <c r="A1463" s="125">
        <v>22020801</v>
      </c>
      <c r="B1463" s="126"/>
      <c r="C1463" s="127"/>
      <c r="D1463" s="127"/>
      <c r="E1463" s="126"/>
      <c r="F1463" s="158" t="s">
        <v>55</v>
      </c>
      <c r="G1463" s="255">
        <v>500000</v>
      </c>
      <c r="H1463" s="255"/>
      <c r="I1463" s="255"/>
      <c r="J1463" s="255">
        <v>3000000</v>
      </c>
      <c r="K1463" s="255">
        <v>3000000</v>
      </c>
      <c r="L1463" s="255">
        <v>3000000</v>
      </c>
      <c r="M1463" s="124">
        <f t="shared" si="325"/>
        <v>9000000</v>
      </c>
    </row>
    <row r="1464" spans="1:13" ht="18.5" x14ac:dyDescent="0.45">
      <c r="A1464" s="125">
        <v>22020803</v>
      </c>
      <c r="B1464" s="126"/>
      <c r="C1464" s="127"/>
      <c r="D1464" s="127"/>
      <c r="E1464" s="126"/>
      <c r="F1464" s="158" t="s">
        <v>56</v>
      </c>
      <c r="G1464" s="255">
        <v>1500000</v>
      </c>
      <c r="H1464" s="255"/>
      <c r="I1464" s="255"/>
      <c r="J1464" s="255">
        <v>3000000</v>
      </c>
      <c r="K1464" s="255">
        <v>3000000</v>
      </c>
      <c r="L1464" s="255">
        <v>3000000</v>
      </c>
      <c r="M1464" s="124">
        <f t="shared" si="325"/>
        <v>9000000</v>
      </c>
    </row>
    <row r="1465" spans="1:13" ht="18.5" x14ac:dyDescent="0.45">
      <c r="A1465" s="119">
        <v>220210</v>
      </c>
      <c r="B1465" s="120"/>
      <c r="C1465" s="121"/>
      <c r="D1465" s="121"/>
      <c r="E1465" s="120"/>
      <c r="F1465" s="157" t="s">
        <v>57</v>
      </c>
      <c r="G1465" s="254">
        <f>SUM(G1466:G1472)</f>
        <v>33450000</v>
      </c>
      <c r="H1465" s="254">
        <f>SUM(H1466:H1472)</f>
        <v>2679700</v>
      </c>
      <c r="I1465" s="254"/>
      <c r="J1465" s="254">
        <f>SUM(J1466:J1472)</f>
        <v>51500000</v>
      </c>
      <c r="K1465" s="254">
        <f>SUM(K1466:K1472)</f>
        <v>51500000</v>
      </c>
      <c r="L1465" s="254">
        <f>SUM(L1466:L1472)</f>
        <v>51500000</v>
      </c>
      <c r="M1465" s="124">
        <f t="shared" si="325"/>
        <v>154500000</v>
      </c>
    </row>
    <row r="1466" spans="1:13" ht="18.5" x14ac:dyDescent="0.45">
      <c r="A1466" s="125">
        <v>22021002</v>
      </c>
      <c r="B1466" s="126"/>
      <c r="C1466" s="127"/>
      <c r="D1466" s="127"/>
      <c r="E1466" s="126"/>
      <c r="F1466" s="158" t="s">
        <v>59</v>
      </c>
      <c r="G1466" s="255">
        <v>3000000</v>
      </c>
      <c r="H1466" s="255"/>
      <c r="I1466" s="255"/>
      <c r="J1466" s="255">
        <v>3000000</v>
      </c>
      <c r="K1466" s="255">
        <v>3000000</v>
      </c>
      <c r="L1466" s="255">
        <v>3000000</v>
      </c>
      <c r="M1466" s="124">
        <f t="shared" si="325"/>
        <v>9000000</v>
      </c>
    </row>
    <row r="1467" spans="1:13" ht="18.5" x14ac:dyDescent="0.45">
      <c r="A1467" s="125">
        <v>22021003</v>
      </c>
      <c r="B1467" s="126"/>
      <c r="C1467" s="127"/>
      <c r="D1467" s="127"/>
      <c r="E1467" s="126"/>
      <c r="F1467" s="158" t="s">
        <v>60</v>
      </c>
      <c r="G1467" s="255">
        <v>250000</v>
      </c>
      <c r="H1467" s="255"/>
      <c r="I1467" s="255"/>
      <c r="J1467" s="255">
        <v>1000000</v>
      </c>
      <c r="K1467" s="255">
        <v>1000000</v>
      </c>
      <c r="L1467" s="255">
        <v>1000000</v>
      </c>
      <c r="M1467" s="124">
        <f t="shared" si="325"/>
        <v>3000000</v>
      </c>
    </row>
    <row r="1468" spans="1:13" ht="18.5" x14ac:dyDescent="0.45">
      <c r="A1468" s="125">
        <v>22021006</v>
      </c>
      <c r="B1468" s="126"/>
      <c r="C1468" s="127"/>
      <c r="D1468" s="127"/>
      <c r="E1468" s="126"/>
      <c r="F1468" s="158" t="s">
        <v>62</v>
      </c>
      <c r="G1468" s="255">
        <v>2000000</v>
      </c>
      <c r="H1468" s="255"/>
      <c r="I1468" s="255"/>
      <c r="J1468" s="255">
        <v>2000000</v>
      </c>
      <c r="K1468" s="255">
        <v>2000000</v>
      </c>
      <c r="L1468" s="255">
        <v>2000000</v>
      </c>
      <c r="M1468" s="124">
        <f t="shared" si="325"/>
        <v>6000000</v>
      </c>
    </row>
    <row r="1469" spans="1:13" ht="18.5" x14ac:dyDescent="0.45">
      <c r="A1469" s="125">
        <v>22021007</v>
      </c>
      <c r="B1469" s="126"/>
      <c r="C1469" s="127"/>
      <c r="D1469" s="127"/>
      <c r="E1469" s="126"/>
      <c r="F1469" s="158" t="s">
        <v>63</v>
      </c>
      <c r="G1469" s="255">
        <v>4000000</v>
      </c>
      <c r="H1469" s="255"/>
      <c r="I1469" s="255"/>
      <c r="J1469" s="255">
        <v>7000000</v>
      </c>
      <c r="K1469" s="255">
        <v>7000000</v>
      </c>
      <c r="L1469" s="255">
        <v>7000000</v>
      </c>
      <c r="M1469" s="124">
        <f t="shared" si="325"/>
        <v>21000000</v>
      </c>
    </row>
    <row r="1470" spans="1:13" ht="37" x14ac:dyDescent="0.45">
      <c r="A1470" s="125">
        <v>22021014</v>
      </c>
      <c r="B1470" s="126"/>
      <c r="C1470" s="127"/>
      <c r="D1470" s="127"/>
      <c r="E1470" s="126"/>
      <c r="F1470" s="158" t="s">
        <v>224</v>
      </c>
      <c r="G1470" s="255">
        <v>700000</v>
      </c>
      <c r="H1470" s="255"/>
      <c r="I1470" s="255"/>
      <c r="J1470" s="255">
        <v>1500000</v>
      </c>
      <c r="K1470" s="255">
        <v>1500000</v>
      </c>
      <c r="L1470" s="255">
        <v>1500000</v>
      </c>
      <c r="M1470" s="124">
        <f t="shared" si="325"/>
        <v>4500000</v>
      </c>
    </row>
    <row r="1471" spans="1:13" ht="18.5" x14ac:dyDescent="0.45">
      <c r="A1471" s="125">
        <v>22021028</v>
      </c>
      <c r="B1471" s="126"/>
      <c r="C1471" s="127"/>
      <c r="D1471" s="127"/>
      <c r="E1471" s="126"/>
      <c r="F1471" s="158" t="s">
        <v>386</v>
      </c>
      <c r="G1471" s="255">
        <v>20000000</v>
      </c>
      <c r="H1471" s="255"/>
      <c r="I1471" s="255"/>
      <c r="J1471" s="255">
        <v>30000000</v>
      </c>
      <c r="K1471" s="255">
        <v>30000000</v>
      </c>
      <c r="L1471" s="255">
        <v>30000000</v>
      </c>
      <c r="M1471" s="124">
        <f t="shared" si="325"/>
        <v>90000000</v>
      </c>
    </row>
    <row r="1472" spans="1:13" ht="37" x14ac:dyDescent="0.45">
      <c r="A1472" s="125">
        <v>22021033</v>
      </c>
      <c r="B1472" s="126"/>
      <c r="C1472" s="127"/>
      <c r="D1472" s="127"/>
      <c r="E1472" s="126"/>
      <c r="F1472" s="158" t="s">
        <v>387</v>
      </c>
      <c r="G1472" s="255">
        <v>3500000</v>
      </c>
      <c r="H1472" s="255">
        <v>2679700</v>
      </c>
      <c r="I1472" s="255"/>
      <c r="J1472" s="255">
        <v>7000000</v>
      </c>
      <c r="K1472" s="255">
        <v>7000000</v>
      </c>
      <c r="L1472" s="255">
        <v>7000000</v>
      </c>
      <c r="M1472" s="124">
        <f t="shared" si="325"/>
        <v>21000000</v>
      </c>
    </row>
    <row r="1473" spans="1:13" ht="18.5" x14ac:dyDescent="0.45">
      <c r="A1473" s="119">
        <v>2204</v>
      </c>
      <c r="B1473" s="120"/>
      <c r="C1473" s="121"/>
      <c r="D1473" s="121"/>
      <c r="E1473" s="120"/>
      <c r="F1473" s="157" t="s">
        <v>420</v>
      </c>
      <c r="G1473" s="254">
        <f t="shared" ref="G1473:L1473" si="326">G1474</f>
        <v>0</v>
      </c>
      <c r="H1473" s="254">
        <f t="shared" si="326"/>
        <v>0</v>
      </c>
      <c r="I1473" s="254"/>
      <c r="J1473" s="254">
        <f t="shared" si="326"/>
        <v>100000000</v>
      </c>
      <c r="K1473" s="254">
        <f t="shared" si="326"/>
        <v>100000000</v>
      </c>
      <c r="L1473" s="254">
        <f t="shared" si="326"/>
        <v>100000000</v>
      </c>
      <c r="M1473" s="124">
        <f t="shared" si="325"/>
        <v>300000000</v>
      </c>
    </row>
    <row r="1474" spans="1:13" ht="18.5" x14ac:dyDescent="0.45">
      <c r="A1474" s="119">
        <v>220401</v>
      </c>
      <c r="B1474" s="120"/>
      <c r="C1474" s="121"/>
      <c r="D1474" s="121"/>
      <c r="E1474" s="120"/>
      <c r="F1474" s="157" t="s">
        <v>421</v>
      </c>
      <c r="G1474" s="254">
        <f>SUM(G1475:G1475)</f>
        <v>0</v>
      </c>
      <c r="H1474" s="254">
        <f>SUM(H1475:H1475)</f>
        <v>0</v>
      </c>
      <c r="I1474" s="254"/>
      <c r="J1474" s="254">
        <f>SUM(J1475:J1475)</f>
        <v>100000000</v>
      </c>
      <c r="K1474" s="254">
        <f>SUM(K1475:K1475)</f>
        <v>100000000</v>
      </c>
      <c r="L1474" s="254">
        <f>SUM(L1475:L1475)</f>
        <v>100000000</v>
      </c>
      <c r="M1474" s="124">
        <f t="shared" si="325"/>
        <v>300000000</v>
      </c>
    </row>
    <row r="1475" spans="1:13" ht="37" x14ac:dyDescent="0.45">
      <c r="A1475" s="125">
        <v>22040105</v>
      </c>
      <c r="B1475" s="126"/>
      <c r="C1475" s="127"/>
      <c r="D1475" s="127"/>
      <c r="E1475" s="126"/>
      <c r="F1475" s="158" t="s">
        <v>492</v>
      </c>
      <c r="G1475" s="255"/>
      <c r="H1475" s="255"/>
      <c r="I1475" s="255"/>
      <c r="J1475" s="255">
        <v>100000000</v>
      </c>
      <c r="K1475" s="255">
        <v>100000000</v>
      </c>
      <c r="L1475" s="255">
        <v>100000000</v>
      </c>
      <c r="M1475" s="124">
        <f t="shared" si="325"/>
        <v>300000000</v>
      </c>
    </row>
    <row r="1476" spans="1:13" ht="18.5" x14ac:dyDescent="0.45">
      <c r="A1476" s="119">
        <v>23</v>
      </c>
      <c r="B1476" s="120"/>
      <c r="C1476" s="121"/>
      <c r="D1476" s="121"/>
      <c r="E1476" s="120"/>
      <c r="F1476" s="157" t="s">
        <v>69</v>
      </c>
      <c r="G1476" s="254">
        <f>G1477+G1485+G1488+G1491</f>
        <v>99000000</v>
      </c>
      <c r="H1476" s="254">
        <f t="shared" ref="H1476:L1476" si="327">H1477+H1485+H1488+H1491</f>
        <v>3345450</v>
      </c>
      <c r="I1476" s="254"/>
      <c r="J1476" s="254">
        <f t="shared" si="327"/>
        <v>100000000</v>
      </c>
      <c r="K1476" s="254">
        <f t="shared" si="327"/>
        <v>100000000</v>
      </c>
      <c r="L1476" s="254">
        <f t="shared" si="327"/>
        <v>100000000</v>
      </c>
      <c r="M1476" s="124">
        <f t="shared" si="325"/>
        <v>300000000</v>
      </c>
    </row>
    <row r="1477" spans="1:13" ht="18.5" x14ac:dyDescent="0.45">
      <c r="A1477" s="119">
        <v>2301</v>
      </c>
      <c r="B1477" s="120"/>
      <c r="C1477" s="121"/>
      <c r="D1477" s="121"/>
      <c r="E1477" s="120"/>
      <c r="F1477" s="157" t="s">
        <v>70</v>
      </c>
      <c r="G1477" s="254">
        <f t="shared" ref="G1477:L1477" si="328">G1478</f>
        <v>24000000</v>
      </c>
      <c r="H1477" s="254">
        <f t="shared" si="328"/>
        <v>755000</v>
      </c>
      <c r="I1477" s="254"/>
      <c r="J1477" s="254">
        <f t="shared" si="328"/>
        <v>27000000</v>
      </c>
      <c r="K1477" s="254">
        <f t="shared" si="328"/>
        <v>27000000</v>
      </c>
      <c r="L1477" s="254">
        <f t="shared" si="328"/>
        <v>27000000</v>
      </c>
      <c r="M1477" s="124">
        <f t="shared" si="325"/>
        <v>81000000</v>
      </c>
    </row>
    <row r="1478" spans="1:13" ht="18.5" x14ac:dyDescent="0.45">
      <c r="A1478" s="119">
        <v>230101</v>
      </c>
      <c r="B1478" s="120"/>
      <c r="C1478" s="121"/>
      <c r="D1478" s="121"/>
      <c r="E1478" s="120"/>
      <c r="F1478" s="157" t="s">
        <v>71</v>
      </c>
      <c r="G1478" s="254">
        <f>SUM(G1479:G1484)</f>
        <v>24000000</v>
      </c>
      <c r="H1478" s="254">
        <f>SUM(H1479:H1484)</f>
        <v>755000</v>
      </c>
      <c r="I1478" s="254"/>
      <c r="J1478" s="254">
        <f>SUM(J1479:J1484)</f>
        <v>27000000</v>
      </c>
      <c r="K1478" s="254">
        <f>SUM(K1479:K1484)</f>
        <v>27000000</v>
      </c>
      <c r="L1478" s="254">
        <f>SUM(L1479:L1484)</f>
        <v>27000000</v>
      </c>
      <c r="M1478" s="124">
        <f t="shared" si="325"/>
        <v>81000000</v>
      </c>
    </row>
    <row r="1479" spans="1:13" ht="37" x14ac:dyDescent="0.45">
      <c r="A1479" s="125">
        <v>23010112</v>
      </c>
      <c r="B1479" s="126"/>
      <c r="C1479" s="127"/>
      <c r="D1479" s="127"/>
      <c r="E1479" s="126"/>
      <c r="F1479" s="158" t="s">
        <v>232</v>
      </c>
      <c r="G1479" s="255">
        <v>4000000</v>
      </c>
      <c r="H1479" s="255">
        <v>755000</v>
      </c>
      <c r="I1479" s="255"/>
      <c r="J1479" s="255">
        <v>4000000</v>
      </c>
      <c r="K1479" s="255">
        <v>4000000</v>
      </c>
      <c r="L1479" s="255">
        <v>4000000</v>
      </c>
      <c r="M1479" s="124">
        <f t="shared" si="325"/>
        <v>12000000</v>
      </c>
    </row>
    <row r="1480" spans="1:13" ht="18.5" x14ac:dyDescent="0.45">
      <c r="A1480" s="125">
        <v>23010113</v>
      </c>
      <c r="B1480" s="126"/>
      <c r="C1480" s="127"/>
      <c r="D1480" s="127"/>
      <c r="E1480" s="126"/>
      <c r="F1480" s="158" t="s">
        <v>233</v>
      </c>
      <c r="G1480" s="255">
        <v>3000000</v>
      </c>
      <c r="H1480" s="255"/>
      <c r="I1480" s="255"/>
      <c r="J1480" s="255">
        <v>3000000</v>
      </c>
      <c r="K1480" s="255">
        <v>3000000</v>
      </c>
      <c r="L1480" s="255">
        <v>3000000</v>
      </c>
      <c r="M1480" s="124">
        <f t="shared" si="325"/>
        <v>9000000</v>
      </c>
    </row>
    <row r="1481" spans="1:13" ht="18.5" x14ac:dyDescent="0.45">
      <c r="A1481" s="125">
        <v>23010114</v>
      </c>
      <c r="B1481" s="126"/>
      <c r="C1481" s="127"/>
      <c r="D1481" s="127"/>
      <c r="E1481" s="126"/>
      <c r="F1481" s="158" t="s">
        <v>234</v>
      </c>
      <c r="G1481" s="255">
        <v>1000000</v>
      </c>
      <c r="H1481" s="255"/>
      <c r="I1481" s="255"/>
      <c r="J1481" s="255">
        <v>2000000</v>
      </c>
      <c r="K1481" s="255">
        <v>2000000</v>
      </c>
      <c r="L1481" s="255">
        <v>2000000</v>
      </c>
      <c r="M1481" s="124">
        <f t="shared" si="325"/>
        <v>6000000</v>
      </c>
    </row>
    <row r="1482" spans="1:13" ht="37" x14ac:dyDescent="0.45">
      <c r="A1482" s="125">
        <v>23010115</v>
      </c>
      <c r="B1482" s="126"/>
      <c r="C1482" s="127"/>
      <c r="D1482" s="127"/>
      <c r="E1482" s="126"/>
      <c r="F1482" s="158" t="s">
        <v>235</v>
      </c>
      <c r="G1482" s="255">
        <v>1000000</v>
      </c>
      <c r="H1482" s="255"/>
      <c r="I1482" s="255"/>
      <c r="J1482" s="255">
        <v>3000000</v>
      </c>
      <c r="K1482" s="255">
        <v>3000000</v>
      </c>
      <c r="L1482" s="255">
        <v>3000000</v>
      </c>
      <c r="M1482" s="124">
        <f t="shared" si="325"/>
        <v>9000000</v>
      </c>
    </row>
    <row r="1483" spans="1:13" ht="37" x14ac:dyDescent="0.45">
      <c r="A1483" s="125">
        <v>23010122</v>
      </c>
      <c r="B1483" s="126"/>
      <c r="C1483" s="127"/>
      <c r="D1483" s="127"/>
      <c r="E1483" s="126"/>
      <c r="F1483" s="158" t="s">
        <v>493</v>
      </c>
      <c r="G1483" s="255">
        <v>8000000</v>
      </c>
      <c r="H1483" s="255"/>
      <c r="I1483" s="255"/>
      <c r="J1483" s="255">
        <v>8000000</v>
      </c>
      <c r="K1483" s="255">
        <v>8000000</v>
      </c>
      <c r="L1483" s="255">
        <v>8000000</v>
      </c>
      <c r="M1483" s="124">
        <f t="shared" si="325"/>
        <v>24000000</v>
      </c>
    </row>
    <row r="1484" spans="1:13" ht="18.5" x14ac:dyDescent="0.45">
      <c r="A1484" s="125">
        <v>23010133</v>
      </c>
      <c r="B1484" s="126"/>
      <c r="C1484" s="127"/>
      <c r="D1484" s="127"/>
      <c r="E1484" s="126"/>
      <c r="F1484" s="128" t="s">
        <v>494</v>
      </c>
      <c r="G1484" s="255">
        <v>7000000</v>
      </c>
      <c r="H1484" s="255"/>
      <c r="I1484" s="255"/>
      <c r="J1484" s="255">
        <v>7000000</v>
      </c>
      <c r="K1484" s="255">
        <v>7000000</v>
      </c>
      <c r="L1484" s="255">
        <v>7000000</v>
      </c>
      <c r="M1484" s="124">
        <f t="shared" si="325"/>
        <v>21000000</v>
      </c>
    </row>
    <row r="1485" spans="1:13" ht="18.5" x14ac:dyDescent="0.45">
      <c r="A1485" s="119">
        <v>2302</v>
      </c>
      <c r="B1485" s="120"/>
      <c r="C1485" s="121"/>
      <c r="D1485" s="121"/>
      <c r="E1485" s="120"/>
      <c r="F1485" s="122" t="s">
        <v>73</v>
      </c>
      <c r="G1485" s="254">
        <f t="shared" ref="G1485:L1485" si="329">G1486</f>
        <v>50000000</v>
      </c>
      <c r="H1485" s="254">
        <f t="shared" si="329"/>
        <v>0</v>
      </c>
      <c r="I1485" s="254"/>
      <c r="J1485" s="254">
        <f t="shared" si="329"/>
        <v>40000000</v>
      </c>
      <c r="K1485" s="254">
        <f t="shared" si="329"/>
        <v>40000000</v>
      </c>
      <c r="L1485" s="254">
        <f t="shared" si="329"/>
        <v>40000000</v>
      </c>
      <c r="M1485" s="124">
        <f t="shared" si="325"/>
        <v>120000000</v>
      </c>
    </row>
    <row r="1486" spans="1:13" ht="37" x14ac:dyDescent="0.45">
      <c r="A1486" s="119">
        <v>230201</v>
      </c>
      <c r="B1486" s="120"/>
      <c r="C1486" s="121"/>
      <c r="D1486" s="121"/>
      <c r="E1486" s="120"/>
      <c r="F1486" s="122" t="s">
        <v>74</v>
      </c>
      <c r="G1486" s="254">
        <f>SUM(G1487:G1487)</f>
        <v>50000000</v>
      </c>
      <c r="H1486" s="254">
        <f>SUM(H1487:H1487)</f>
        <v>0</v>
      </c>
      <c r="I1486" s="254"/>
      <c r="J1486" s="254">
        <f>SUM(J1487:J1487)</f>
        <v>40000000</v>
      </c>
      <c r="K1486" s="254">
        <f>SUM(K1487:K1487)</f>
        <v>40000000</v>
      </c>
      <c r="L1486" s="254">
        <f>SUM(L1487:L1487)</f>
        <v>40000000</v>
      </c>
      <c r="M1486" s="124">
        <f t="shared" si="325"/>
        <v>120000000</v>
      </c>
    </row>
    <row r="1487" spans="1:13" ht="37" x14ac:dyDescent="0.45">
      <c r="A1487" s="125">
        <v>23020118</v>
      </c>
      <c r="B1487" s="126"/>
      <c r="C1487" s="127"/>
      <c r="D1487" s="127"/>
      <c r="E1487" s="126"/>
      <c r="F1487" s="128" t="s">
        <v>438</v>
      </c>
      <c r="G1487" s="255">
        <v>50000000</v>
      </c>
      <c r="H1487" s="255"/>
      <c r="I1487" s="255"/>
      <c r="J1487" s="255">
        <v>40000000</v>
      </c>
      <c r="K1487" s="255">
        <v>40000000</v>
      </c>
      <c r="L1487" s="255">
        <v>40000000</v>
      </c>
      <c r="M1487" s="124">
        <f t="shared" si="325"/>
        <v>120000000</v>
      </c>
    </row>
    <row r="1488" spans="1:13" ht="18.5" x14ac:dyDescent="0.45">
      <c r="A1488" s="119">
        <v>2303</v>
      </c>
      <c r="B1488" s="120"/>
      <c r="C1488" s="121"/>
      <c r="D1488" s="121"/>
      <c r="E1488" s="120"/>
      <c r="F1488" s="122" t="s">
        <v>76</v>
      </c>
      <c r="G1488" s="254">
        <f t="shared" ref="G1488:L1488" si="330">G1489</f>
        <v>10000000</v>
      </c>
      <c r="H1488" s="254">
        <f t="shared" si="330"/>
        <v>0</v>
      </c>
      <c r="I1488" s="254"/>
      <c r="J1488" s="254">
        <f t="shared" si="330"/>
        <v>10000000</v>
      </c>
      <c r="K1488" s="254">
        <f t="shared" si="330"/>
        <v>10000000</v>
      </c>
      <c r="L1488" s="254">
        <f t="shared" si="330"/>
        <v>10000000</v>
      </c>
      <c r="M1488" s="124">
        <f t="shared" si="325"/>
        <v>30000000</v>
      </c>
    </row>
    <row r="1489" spans="1:13" ht="37" x14ac:dyDescent="0.45">
      <c r="A1489" s="119">
        <v>230301</v>
      </c>
      <c r="B1489" s="120"/>
      <c r="C1489" s="121"/>
      <c r="D1489" s="121"/>
      <c r="E1489" s="120"/>
      <c r="F1489" s="122" t="s">
        <v>77</v>
      </c>
      <c r="G1489" s="254">
        <f>SUM(G1490:G1490)</f>
        <v>10000000</v>
      </c>
      <c r="H1489" s="254">
        <f>SUM(H1490:H1490)</f>
        <v>0</v>
      </c>
      <c r="I1489" s="254"/>
      <c r="J1489" s="254">
        <f>SUM(J1490:J1490)</f>
        <v>10000000</v>
      </c>
      <c r="K1489" s="254">
        <f>SUM(K1490:K1490)</f>
        <v>10000000</v>
      </c>
      <c r="L1489" s="254">
        <f>SUM(L1490:L1490)</f>
        <v>10000000</v>
      </c>
      <c r="M1489" s="124">
        <f t="shared" si="325"/>
        <v>30000000</v>
      </c>
    </row>
    <row r="1490" spans="1:13" ht="37" x14ac:dyDescent="0.45">
      <c r="A1490" s="125">
        <v>23030125</v>
      </c>
      <c r="B1490" s="126"/>
      <c r="C1490" s="127"/>
      <c r="D1490" s="127"/>
      <c r="E1490" s="126"/>
      <c r="F1490" s="128" t="s">
        <v>292</v>
      </c>
      <c r="G1490" s="255">
        <v>10000000</v>
      </c>
      <c r="H1490" s="255"/>
      <c r="I1490" s="255"/>
      <c r="J1490" s="255">
        <v>10000000</v>
      </c>
      <c r="K1490" s="255">
        <v>10000000</v>
      </c>
      <c r="L1490" s="255">
        <v>10000000</v>
      </c>
      <c r="M1490" s="124">
        <f t="shared" si="325"/>
        <v>30000000</v>
      </c>
    </row>
    <row r="1491" spans="1:13" ht="18.5" x14ac:dyDescent="0.45">
      <c r="A1491" s="119">
        <v>2305</v>
      </c>
      <c r="B1491" s="120"/>
      <c r="C1491" s="121"/>
      <c r="D1491" s="121"/>
      <c r="E1491" s="120"/>
      <c r="F1491" s="157" t="s">
        <v>79</v>
      </c>
      <c r="G1491" s="256">
        <f t="shared" ref="G1491:L1491" si="331">G1492</f>
        <v>15000000</v>
      </c>
      <c r="H1491" s="256">
        <f t="shared" si="331"/>
        <v>2590450</v>
      </c>
      <c r="I1491" s="256"/>
      <c r="J1491" s="256">
        <f t="shared" si="331"/>
        <v>23000000</v>
      </c>
      <c r="K1491" s="256">
        <f t="shared" si="331"/>
        <v>23000000</v>
      </c>
      <c r="L1491" s="256">
        <f t="shared" si="331"/>
        <v>23000000</v>
      </c>
      <c r="M1491" s="124">
        <f t="shared" si="325"/>
        <v>69000000</v>
      </c>
    </row>
    <row r="1492" spans="1:13" ht="18.5" x14ac:dyDescent="0.45">
      <c r="A1492" s="119">
        <v>230501</v>
      </c>
      <c r="B1492" s="120"/>
      <c r="C1492" s="121"/>
      <c r="D1492" s="121"/>
      <c r="E1492" s="120"/>
      <c r="F1492" s="157" t="s">
        <v>80</v>
      </c>
      <c r="G1492" s="256">
        <f>SUM(G1493:G1494)</f>
        <v>15000000</v>
      </c>
      <c r="H1492" s="256">
        <f>SUM(H1493:H1494)</f>
        <v>2590450</v>
      </c>
      <c r="I1492" s="256"/>
      <c r="J1492" s="256">
        <f>SUM(J1493:J1494)</f>
        <v>23000000</v>
      </c>
      <c r="K1492" s="256">
        <f>SUM(K1493:K1494)</f>
        <v>23000000</v>
      </c>
      <c r="L1492" s="256">
        <f>SUM(L1493:L1494)</f>
        <v>23000000</v>
      </c>
      <c r="M1492" s="124">
        <f t="shared" si="325"/>
        <v>69000000</v>
      </c>
    </row>
    <row r="1493" spans="1:13" ht="18.5" x14ac:dyDescent="0.45">
      <c r="A1493" s="125">
        <v>23050101</v>
      </c>
      <c r="B1493" s="126"/>
      <c r="C1493" s="127"/>
      <c r="D1493" s="127"/>
      <c r="E1493" s="126"/>
      <c r="F1493" s="128" t="s">
        <v>81</v>
      </c>
      <c r="G1493" s="255">
        <v>2000000</v>
      </c>
      <c r="H1493" s="255">
        <v>2590450</v>
      </c>
      <c r="I1493" s="255"/>
      <c r="J1493" s="255">
        <v>10000000</v>
      </c>
      <c r="K1493" s="255">
        <v>10000000</v>
      </c>
      <c r="L1493" s="255">
        <v>10000000</v>
      </c>
      <c r="M1493" s="124">
        <f t="shared" si="325"/>
        <v>30000000</v>
      </c>
    </row>
    <row r="1494" spans="1:13" ht="18.5" x14ac:dyDescent="0.45">
      <c r="A1494" s="125">
        <v>23050103</v>
      </c>
      <c r="B1494" s="126"/>
      <c r="C1494" s="127"/>
      <c r="D1494" s="127"/>
      <c r="E1494" s="126"/>
      <c r="F1494" s="158" t="s">
        <v>82</v>
      </c>
      <c r="G1494" s="255">
        <v>13000000</v>
      </c>
      <c r="H1494" s="255"/>
      <c r="I1494" s="255"/>
      <c r="J1494" s="255">
        <v>13000000</v>
      </c>
      <c r="K1494" s="255">
        <v>13000000</v>
      </c>
      <c r="L1494" s="255">
        <v>13000000</v>
      </c>
      <c r="M1494" s="124">
        <f t="shared" si="325"/>
        <v>39000000</v>
      </c>
    </row>
    <row r="1495" spans="1:13" ht="18.5" x14ac:dyDescent="0.45">
      <c r="A1495" s="125"/>
      <c r="B1495" s="126"/>
      <c r="C1495" s="127"/>
      <c r="D1495" s="127"/>
      <c r="E1495" s="126"/>
      <c r="F1495" s="116" t="s">
        <v>85</v>
      </c>
      <c r="G1495" s="255"/>
      <c r="H1495" s="255"/>
      <c r="I1495" s="255"/>
      <c r="J1495" s="255"/>
      <c r="K1495" s="255"/>
      <c r="L1495" s="255"/>
      <c r="M1495" s="124"/>
    </row>
    <row r="1496" spans="1:13" ht="18.5" x14ac:dyDescent="0.45">
      <c r="A1496" s="125"/>
      <c r="B1496" s="126"/>
      <c r="C1496" s="127"/>
      <c r="D1496" s="127"/>
      <c r="E1496" s="126"/>
      <c r="F1496" s="157" t="s">
        <v>495</v>
      </c>
      <c r="G1496" s="255">
        <f>G1429</f>
        <v>178591333.16</v>
      </c>
      <c r="H1496" s="255">
        <f t="shared" ref="H1496:M1496" si="332">H1429</f>
        <v>0</v>
      </c>
      <c r="I1496" s="255"/>
      <c r="J1496" s="255">
        <f t="shared" si="332"/>
        <v>203543772.57000008</v>
      </c>
      <c r="K1496" s="255">
        <f t="shared" si="332"/>
        <v>203543772.57000008</v>
      </c>
      <c r="L1496" s="255">
        <f t="shared" si="332"/>
        <v>203543772.57000008</v>
      </c>
      <c r="M1496" s="255">
        <f t="shared" si="332"/>
        <v>610631317.71000028</v>
      </c>
    </row>
    <row r="1497" spans="1:13" ht="18.5" x14ac:dyDescent="0.45">
      <c r="A1497" s="125"/>
      <c r="B1497" s="126"/>
      <c r="C1497" s="127"/>
      <c r="D1497" s="127"/>
      <c r="E1497" s="126"/>
      <c r="F1497" s="157" t="s">
        <v>27</v>
      </c>
      <c r="G1497" s="255">
        <f>G1437</f>
        <v>200000000</v>
      </c>
      <c r="H1497" s="255">
        <f t="shared" ref="H1497:M1497" si="333">H1437</f>
        <v>15026350</v>
      </c>
      <c r="I1497" s="255"/>
      <c r="J1497" s="255">
        <f t="shared" si="333"/>
        <v>300000000</v>
      </c>
      <c r="K1497" s="255">
        <f t="shared" si="333"/>
        <v>300000000</v>
      </c>
      <c r="L1497" s="255">
        <f t="shared" si="333"/>
        <v>300000000</v>
      </c>
      <c r="M1497" s="255">
        <f t="shared" si="333"/>
        <v>900000000</v>
      </c>
    </row>
    <row r="1498" spans="1:13" ht="18.5" x14ac:dyDescent="0.45">
      <c r="A1498" s="125"/>
      <c r="B1498" s="126"/>
      <c r="C1498" s="127"/>
      <c r="D1498" s="127"/>
      <c r="E1498" s="126"/>
      <c r="F1498" s="157" t="s">
        <v>69</v>
      </c>
      <c r="G1498" s="255">
        <f>G1476</f>
        <v>99000000</v>
      </c>
      <c r="H1498" s="255">
        <f t="shared" ref="H1498:M1498" si="334">H1476</f>
        <v>3345450</v>
      </c>
      <c r="I1498" s="255"/>
      <c r="J1498" s="255">
        <f t="shared" si="334"/>
        <v>100000000</v>
      </c>
      <c r="K1498" s="255">
        <f t="shared" si="334"/>
        <v>100000000</v>
      </c>
      <c r="L1498" s="255">
        <f t="shared" si="334"/>
        <v>100000000</v>
      </c>
      <c r="M1498" s="255">
        <f t="shared" si="334"/>
        <v>300000000</v>
      </c>
    </row>
    <row r="1499" spans="1:13" ht="18.5" x14ac:dyDescent="0.45">
      <c r="A1499" s="257"/>
      <c r="B1499" s="257"/>
      <c r="C1499" s="257"/>
      <c r="D1499" s="257"/>
      <c r="E1499" s="257"/>
      <c r="F1499" s="258" t="s">
        <v>496</v>
      </c>
      <c r="G1499" s="259">
        <f>SUM(G1496:G1498)</f>
        <v>477591333.15999997</v>
      </c>
      <c r="H1499" s="259">
        <f t="shared" ref="H1499:M1499" si="335">SUM(H1496:H1498)</f>
        <v>18371800</v>
      </c>
      <c r="I1499" s="259"/>
      <c r="J1499" s="259">
        <f t="shared" si="335"/>
        <v>603543772.57000005</v>
      </c>
      <c r="K1499" s="259">
        <f t="shared" si="335"/>
        <v>603543772.57000005</v>
      </c>
      <c r="L1499" s="259">
        <f t="shared" si="335"/>
        <v>603543772.57000005</v>
      </c>
      <c r="M1499" s="259">
        <f t="shared" si="335"/>
        <v>1810631317.7100003</v>
      </c>
    </row>
    <row r="1502" spans="1:13" ht="18.5" x14ac:dyDescent="0.45">
      <c r="A1502" s="948" t="s">
        <v>0</v>
      </c>
      <c r="B1502" s="948"/>
      <c r="C1502" s="948"/>
      <c r="D1502" s="948"/>
      <c r="E1502" s="948"/>
      <c r="F1502" s="948"/>
      <c r="G1502" s="948"/>
      <c r="H1502" s="948"/>
      <c r="I1502" s="948"/>
      <c r="J1502" s="948"/>
      <c r="K1502" s="948"/>
      <c r="L1502" s="948"/>
      <c r="M1502" s="948"/>
    </row>
    <row r="1503" spans="1:13" ht="18.5" x14ac:dyDescent="0.45">
      <c r="A1503" s="930" t="s">
        <v>501</v>
      </c>
      <c r="B1503" s="930"/>
      <c r="C1503" s="930"/>
      <c r="D1503" s="930"/>
      <c r="E1503" s="930"/>
      <c r="F1503" s="930"/>
      <c r="G1503" s="930"/>
      <c r="H1503" s="930"/>
      <c r="I1503" s="930"/>
      <c r="J1503" s="930"/>
      <c r="K1503" s="930"/>
      <c r="L1503" s="930"/>
      <c r="M1503" s="930"/>
    </row>
    <row r="1504" spans="1:13" ht="74" x14ac:dyDescent="0.45">
      <c r="A1504" s="116" t="s">
        <v>1</v>
      </c>
      <c r="B1504" s="116" t="s">
        <v>2</v>
      </c>
      <c r="C1504" s="116" t="s">
        <v>3</v>
      </c>
      <c r="D1504" s="116" t="s">
        <v>4</v>
      </c>
      <c r="E1504" s="116" t="s">
        <v>5</v>
      </c>
      <c r="F1504" s="153" t="s">
        <v>6</v>
      </c>
      <c r="G1504" s="116" t="s">
        <v>7</v>
      </c>
      <c r="H1504" s="116" t="s">
        <v>8</v>
      </c>
      <c r="I1504" s="116"/>
      <c r="J1504" s="116" t="s">
        <v>9</v>
      </c>
      <c r="K1504" s="116" t="s">
        <v>10</v>
      </c>
      <c r="L1504" s="116" t="s">
        <v>11</v>
      </c>
      <c r="M1504" s="116" t="s">
        <v>12</v>
      </c>
    </row>
    <row r="1505" spans="1:13" ht="18.5" x14ac:dyDescent="0.45">
      <c r="A1505" s="119">
        <v>2</v>
      </c>
      <c r="B1505" s="120"/>
      <c r="C1505" s="121"/>
      <c r="D1505" s="121"/>
      <c r="E1505" s="120"/>
      <c r="F1505" s="157" t="s">
        <v>18</v>
      </c>
      <c r="G1505" s="123">
        <f>G1506+G1514+G1549</f>
        <v>179029018078.16</v>
      </c>
      <c r="H1505" s="123">
        <f>H1506+H1514+H1549</f>
        <v>455270643063.65009</v>
      </c>
      <c r="I1505" s="123"/>
      <c r="J1505" s="123">
        <f>J1506+J1514+J1549</f>
        <v>298675932654.56995</v>
      </c>
      <c r="K1505" s="123">
        <f>K1506+K1514+K1549</f>
        <v>316049943367.97998</v>
      </c>
      <c r="L1505" s="123">
        <f>L1506+L1514+L1549</f>
        <v>316049943367.97998</v>
      </c>
      <c r="M1505" s="124">
        <f>J1505+K1505+L1505</f>
        <v>930775819390.52991</v>
      </c>
    </row>
    <row r="1506" spans="1:13" ht="18.5" x14ac:dyDescent="0.45">
      <c r="A1506" s="119">
        <v>21</v>
      </c>
      <c r="B1506" s="120"/>
      <c r="C1506" s="121"/>
      <c r="D1506" s="121"/>
      <c r="E1506" s="120"/>
      <c r="F1506" s="157" t="s">
        <v>19</v>
      </c>
      <c r="G1506" s="123">
        <f>G1507+G1510</f>
        <v>267929670.84</v>
      </c>
      <c r="H1506" s="123">
        <f t="shared" ref="H1506:J1506" si="336">H1507+H1510</f>
        <v>289205577.32999998</v>
      </c>
      <c r="I1506" s="123"/>
      <c r="J1506" s="123">
        <f t="shared" si="336"/>
        <v>405901783.8099997</v>
      </c>
      <c r="K1506" s="123">
        <v>405901783.8099997</v>
      </c>
      <c r="L1506" s="123">
        <v>405901783.8099997</v>
      </c>
      <c r="M1506" s="124">
        <f t="shared" ref="M1506:M1569" si="337">J1506+K1506+L1506</f>
        <v>1217705351.4299991</v>
      </c>
    </row>
    <row r="1507" spans="1:13" ht="18.5" x14ac:dyDescent="0.45">
      <c r="A1507" s="119">
        <v>2101</v>
      </c>
      <c r="B1507" s="120"/>
      <c r="C1507" s="121"/>
      <c r="D1507" s="121"/>
      <c r="E1507" s="120"/>
      <c r="F1507" s="157" t="s">
        <v>20</v>
      </c>
      <c r="G1507" s="123">
        <f t="shared" ref="G1507:H1508" si="338">G1508</f>
        <v>253760433.84</v>
      </c>
      <c r="H1507" s="123">
        <f t="shared" si="338"/>
        <v>279008260.13</v>
      </c>
      <c r="I1507" s="123"/>
      <c r="J1507" s="123">
        <v>389127084.48999971</v>
      </c>
      <c r="K1507" s="123">
        <v>389127084.48999971</v>
      </c>
      <c r="L1507" s="123">
        <v>389127084.48999971</v>
      </c>
      <c r="M1507" s="124">
        <f t="shared" si="337"/>
        <v>1167381253.4699991</v>
      </c>
    </row>
    <row r="1508" spans="1:13" ht="18.5" x14ac:dyDescent="0.45">
      <c r="A1508" s="119">
        <v>210101</v>
      </c>
      <c r="B1508" s="120"/>
      <c r="C1508" s="121"/>
      <c r="D1508" s="121"/>
      <c r="E1508" s="120"/>
      <c r="F1508" s="157" t="s">
        <v>21</v>
      </c>
      <c r="G1508" s="123">
        <f>G1509</f>
        <v>253760433.84</v>
      </c>
      <c r="H1508" s="123">
        <f t="shared" si="338"/>
        <v>279008260.13</v>
      </c>
      <c r="I1508" s="123"/>
      <c r="J1508" s="123">
        <v>389127084.48999971</v>
      </c>
      <c r="K1508" s="123">
        <v>389127084.48999971</v>
      </c>
      <c r="L1508" s="123">
        <v>389127084.48999971</v>
      </c>
      <c r="M1508" s="124">
        <f t="shared" si="337"/>
        <v>1167381253.4699991</v>
      </c>
    </row>
    <row r="1509" spans="1:13" ht="18.5" x14ac:dyDescent="0.45">
      <c r="A1509" s="125">
        <v>21010101</v>
      </c>
      <c r="B1509" s="126"/>
      <c r="C1509" s="127"/>
      <c r="D1509" s="127"/>
      <c r="E1509" s="126"/>
      <c r="F1509" s="158" t="s">
        <v>20</v>
      </c>
      <c r="G1509" s="129">
        <v>253760433.84</v>
      </c>
      <c r="H1509" s="129">
        <v>279008260.13</v>
      </c>
      <c r="I1509" s="129"/>
      <c r="J1509" s="129">
        <v>389127084.48999971</v>
      </c>
      <c r="K1509" s="129">
        <v>389127084.48999971</v>
      </c>
      <c r="L1509" s="129">
        <v>389127084.48999971</v>
      </c>
      <c r="M1509" s="124">
        <f t="shared" si="337"/>
        <v>1167381253.4699991</v>
      </c>
    </row>
    <row r="1510" spans="1:13" ht="37" x14ac:dyDescent="0.45">
      <c r="A1510" s="119">
        <v>2102</v>
      </c>
      <c r="B1510" s="120"/>
      <c r="C1510" s="121"/>
      <c r="D1510" s="121"/>
      <c r="E1510" s="120"/>
      <c r="F1510" s="157" t="s">
        <v>22</v>
      </c>
      <c r="G1510" s="123">
        <f>G1511</f>
        <v>14169237</v>
      </c>
      <c r="H1510" s="123">
        <f t="shared" ref="H1510" si="339">H1511</f>
        <v>10197317.199999999</v>
      </c>
      <c r="I1510" s="123"/>
      <c r="J1510" s="123">
        <v>16774699.32</v>
      </c>
      <c r="K1510" s="123">
        <v>16774699.32</v>
      </c>
      <c r="L1510" s="123">
        <v>16774699.32</v>
      </c>
      <c r="M1510" s="124">
        <f t="shared" si="337"/>
        <v>50324097.960000001</v>
      </c>
    </row>
    <row r="1511" spans="1:13" ht="18.5" x14ac:dyDescent="0.45">
      <c r="A1511" s="119">
        <v>210201</v>
      </c>
      <c r="B1511" s="120"/>
      <c r="C1511" s="121"/>
      <c r="D1511" s="121"/>
      <c r="E1511" s="120"/>
      <c r="F1511" s="157" t="s">
        <v>23</v>
      </c>
      <c r="G1511" s="123">
        <f>G1512+G1513</f>
        <v>14169237</v>
      </c>
      <c r="H1511" s="123">
        <f t="shared" ref="H1511" si="340">H1512+H1513</f>
        <v>10197317.199999999</v>
      </c>
      <c r="I1511" s="123"/>
      <c r="J1511" s="123">
        <v>16774699.32</v>
      </c>
      <c r="K1511" s="123">
        <v>16774699.32</v>
      </c>
      <c r="L1511" s="123">
        <v>16774699.32</v>
      </c>
      <c r="M1511" s="124">
        <f t="shared" si="337"/>
        <v>50324097.960000001</v>
      </c>
    </row>
    <row r="1512" spans="1:13" ht="18.5" x14ac:dyDescent="0.45">
      <c r="A1512" s="125">
        <v>21020101</v>
      </c>
      <c r="B1512" s="126"/>
      <c r="C1512" s="127"/>
      <c r="D1512" s="127"/>
      <c r="E1512" s="126"/>
      <c r="F1512" s="158" t="s">
        <v>24</v>
      </c>
      <c r="G1512" s="129">
        <v>7914876</v>
      </c>
      <c r="H1512" s="129">
        <v>5505263.2000000002</v>
      </c>
      <c r="I1512" s="129"/>
      <c r="J1512" s="129">
        <v>10640338.32</v>
      </c>
      <c r="K1512" s="129">
        <v>10640338.32</v>
      </c>
      <c r="L1512" s="129">
        <v>10640338.32</v>
      </c>
      <c r="M1512" s="124">
        <f t="shared" si="337"/>
        <v>31921014.960000001</v>
      </c>
    </row>
    <row r="1513" spans="1:13" ht="18.5" x14ac:dyDescent="0.45">
      <c r="A1513" s="125">
        <v>21020102</v>
      </c>
      <c r="B1513" s="126"/>
      <c r="C1513" s="127"/>
      <c r="D1513" s="127"/>
      <c r="E1513" s="126"/>
      <c r="F1513" s="158" t="s">
        <v>25</v>
      </c>
      <c r="G1513" s="129">
        <v>6254361</v>
      </c>
      <c r="H1513" s="129">
        <v>4692054</v>
      </c>
      <c r="I1513" s="129"/>
      <c r="J1513" s="129">
        <v>6134361</v>
      </c>
      <c r="K1513" s="129">
        <v>6134361</v>
      </c>
      <c r="L1513" s="129">
        <v>6134361</v>
      </c>
      <c r="M1513" s="124">
        <f t="shared" si="337"/>
        <v>18403083</v>
      </c>
    </row>
    <row r="1514" spans="1:13" ht="18.5" x14ac:dyDescent="0.45">
      <c r="A1514" s="119">
        <v>22</v>
      </c>
      <c r="B1514" s="120"/>
      <c r="C1514" s="121"/>
      <c r="D1514" s="121"/>
      <c r="E1514" s="120"/>
      <c r="F1514" s="157" t="s">
        <v>26</v>
      </c>
      <c r="G1514" s="123">
        <f>G1515</f>
        <v>100000000</v>
      </c>
      <c r="H1514" s="123">
        <f t="shared" ref="H1514:L1514" si="341">H1515</f>
        <v>102315428.75</v>
      </c>
      <c r="I1514" s="123"/>
      <c r="J1514" s="123">
        <f t="shared" si="341"/>
        <v>100000000</v>
      </c>
      <c r="K1514" s="123">
        <f t="shared" si="341"/>
        <v>100000000</v>
      </c>
      <c r="L1514" s="123">
        <f t="shared" si="341"/>
        <v>100000000</v>
      </c>
      <c r="M1514" s="123">
        <f>M1515</f>
        <v>300000000</v>
      </c>
    </row>
    <row r="1515" spans="1:13" ht="18.5" x14ac:dyDescent="0.45">
      <c r="A1515" s="119">
        <v>2202</v>
      </c>
      <c r="B1515" s="120"/>
      <c r="C1515" s="121"/>
      <c r="D1515" s="121"/>
      <c r="E1515" s="120"/>
      <c r="F1515" s="157" t="s">
        <v>27</v>
      </c>
      <c r="G1515" s="123">
        <f>G1516+G1519+G1524+G1527+G1533+G1536+G1538+G1541+G1543</f>
        <v>100000000</v>
      </c>
      <c r="H1515" s="123">
        <f t="shared" ref="H1515:L1515" si="342">H1516+H1519+H1524+H1527+H1533+H1536+H1538+H1541+H1543</f>
        <v>102315428.75</v>
      </c>
      <c r="I1515" s="123"/>
      <c r="J1515" s="123">
        <f t="shared" si="342"/>
        <v>100000000</v>
      </c>
      <c r="K1515" s="123">
        <f t="shared" si="342"/>
        <v>100000000</v>
      </c>
      <c r="L1515" s="123">
        <f t="shared" si="342"/>
        <v>100000000</v>
      </c>
      <c r="M1515" s="124">
        <f t="shared" si="337"/>
        <v>300000000</v>
      </c>
    </row>
    <row r="1516" spans="1:13" ht="18.5" x14ac:dyDescent="0.45">
      <c r="A1516" s="119">
        <v>220201</v>
      </c>
      <c r="B1516" s="120"/>
      <c r="C1516" s="121"/>
      <c r="D1516" s="121"/>
      <c r="E1516" s="120"/>
      <c r="F1516" s="157" t="s">
        <v>28</v>
      </c>
      <c r="G1516" s="123">
        <f>SUM(G1517:G1518)</f>
        <v>7000000</v>
      </c>
      <c r="H1516" s="123">
        <f>SUM(H1517:H1518)</f>
        <v>0</v>
      </c>
      <c r="I1516" s="123"/>
      <c r="J1516" s="123">
        <f>SUM(J1517:J1518)</f>
        <v>0</v>
      </c>
      <c r="K1516" s="123">
        <f>SUM(K1517:K1518)</f>
        <v>0</v>
      </c>
      <c r="L1516" s="123">
        <f>SUM(L1517:L1518)</f>
        <v>0</v>
      </c>
      <c r="M1516" s="124">
        <f t="shared" si="337"/>
        <v>0</v>
      </c>
    </row>
    <row r="1517" spans="1:13" ht="18.5" x14ac:dyDescent="0.45">
      <c r="A1517" s="125">
        <v>22020101</v>
      </c>
      <c r="B1517" s="126"/>
      <c r="C1517" s="127"/>
      <c r="D1517" s="127"/>
      <c r="E1517" s="126"/>
      <c r="F1517" s="158" t="s">
        <v>29</v>
      </c>
      <c r="G1517" s="129">
        <v>5000000</v>
      </c>
      <c r="H1517" s="129"/>
      <c r="I1517" s="129"/>
      <c r="J1517" s="129"/>
      <c r="K1517" s="129"/>
      <c r="L1517" s="129"/>
      <c r="M1517" s="124">
        <f t="shared" si="337"/>
        <v>0</v>
      </c>
    </row>
    <row r="1518" spans="1:13" ht="18.5" x14ac:dyDescent="0.45">
      <c r="A1518" s="125">
        <v>22020102</v>
      </c>
      <c r="B1518" s="126"/>
      <c r="C1518" s="127"/>
      <c r="D1518" s="127"/>
      <c r="E1518" s="126"/>
      <c r="F1518" s="158" t="s">
        <v>30</v>
      </c>
      <c r="G1518" s="129">
        <v>2000000</v>
      </c>
      <c r="H1518" s="129"/>
      <c r="I1518" s="129"/>
      <c r="J1518" s="129"/>
      <c r="K1518" s="129"/>
      <c r="L1518" s="129"/>
      <c r="M1518" s="124">
        <f t="shared" si="337"/>
        <v>0</v>
      </c>
    </row>
    <row r="1519" spans="1:13" ht="18.5" x14ac:dyDescent="0.45">
      <c r="A1519" s="119">
        <v>220202</v>
      </c>
      <c r="B1519" s="120"/>
      <c r="C1519" s="121"/>
      <c r="D1519" s="121"/>
      <c r="E1519" s="120"/>
      <c r="F1519" s="157" t="s">
        <v>31</v>
      </c>
      <c r="G1519" s="123">
        <f>SUM(G1520:G1523)</f>
        <v>1600000</v>
      </c>
      <c r="H1519" s="123">
        <f>SUM(H1520:H1523)</f>
        <v>0</v>
      </c>
      <c r="I1519" s="123"/>
      <c r="J1519" s="123">
        <f>SUM(J1520:J1523)</f>
        <v>0</v>
      </c>
      <c r="K1519" s="123">
        <f>SUM(K1520:K1523)</f>
        <v>0</v>
      </c>
      <c r="L1519" s="123">
        <f>SUM(L1520:L1523)</f>
        <v>0</v>
      </c>
      <c r="M1519" s="124">
        <f t="shared" si="337"/>
        <v>0</v>
      </c>
    </row>
    <row r="1520" spans="1:13" ht="18.5" x14ac:dyDescent="0.45">
      <c r="A1520" s="125">
        <v>22020201</v>
      </c>
      <c r="B1520" s="126"/>
      <c r="C1520" s="127"/>
      <c r="D1520" s="127"/>
      <c r="E1520" s="126"/>
      <c r="F1520" s="158" t="s">
        <v>32</v>
      </c>
      <c r="G1520" s="129">
        <v>1000000</v>
      </c>
      <c r="H1520" s="129"/>
      <c r="I1520" s="129"/>
      <c r="J1520" s="129"/>
      <c r="K1520" s="129"/>
      <c r="L1520" s="129"/>
      <c r="M1520" s="124">
        <f t="shared" si="337"/>
        <v>0</v>
      </c>
    </row>
    <row r="1521" spans="1:13" ht="18.5" x14ac:dyDescent="0.45">
      <c r="A1521" s="125">
        <v>22020202</v>
      </c>
      <c r="B1521" s="126"/>
      <c r="C1521" s="127"/>
      <c r="D1521" s="127"/>
      <c r="E1521" s="126"/>
      <c r="F1521" s="158" t="s">
        <v>33</v>
      </c>
      <c r="G1521" s="129">
        <v>50000</v>
      </c>
      <c r="H1521" s="129"/>
      <c r="I1521" s="129"/>
      <c r="J1521" s="129"/>
      <c r="K1521" s="129"/>
      <c r="L1521" s="129"/>
      <c r="M1521" s="124">
        <f t="shared" si="337"/>
        <v>0</v>
      </c>
    </row>
    <row r="1522" spans="1:13" ht="18.5" x14ac:dyDescent="0.45">
      <c r="A1522" s="125">
        <v>22020203</v>
      </c>
      <c r="B1522" s="126"/>
      <c r="C1522" s="127"/>
      <c r="D1522" s="127"/>
      <c r="E1522" s="126"/>
      <c r="F1522" s="158" t="s">
        <v>34</v>
      </c>
      <c r="G1522" s="129">
        <v>50000</v>
      </c>
      <c r="H1522" s="129"/>
      <c r="I1522" s="129"/>
      <c r="J1522" s="129"/>
      <c r="K1522" s="129"/>
      <c r="L1522" s="129"/>
      <c r="M1522" s="124">
        <f t="shared" si="337"/>
        <v>0</v>
      </c>
    </row>
    <row r="1523" spans="1:13" ht="37" x14ac:dyDescent="0.45">
      <c r="A1523" s="125">
        <v>22020204</v>
      </c>
      <c r="B1523" s="126"/>
      <c r="C1523" s="127"/>
      <c r="D1523" s="127"/>
      <c r="E1523" s="126"/>
      <c r="F1523" s="158" t="s">
        <v>316</v>
      </c>
      <c r="G1523" s="129">
        <v>500000</v>
      </c>
      <c r="H1523" s="129"/>
      <c r="I1523" s="129"/>
      <c r="J1523" s="129"/>
      <c r="K1523" s="129"/>
      <c r="L1523" s="129"/>
      <c r="M1523" s="124">
        <f t="shared" si="337"/>
        <v>0</v>
      </c>
    </row>
    <row r="1524" spans="1:13" ht="18.5" x14ac:dyDescent="0.45">
      <c r="A1524" s="119">
        <v>220203</v>
      </c>
      <c r="B1524" s="120"/>
      <c r="C1524" s="121"/>
      <c r="D1524" s="121"/>
      <c r="E1524" s="120"/>
      <c r="F1524" s="157" t="s">
        <v>37</v>
      </c>
      <c r="G1524" s="123">
        <f>SUM(G1525:G1526)</f>
        <v>4600000</v>
      </c>
      <c r="H1524" s="123">
        <f>SUM(H1525:H1526)</f>
        <v>3000000</v>
      </c>
      <c r="I1524" s="123"/>
      <c r="J1524" s="123">
        <f>SUM(J1525:J1526)</f>
        <v>3000000</v>
      </c>
      <c r="K1524" s="123">
        <f>SUM(K1525:K1526)</f>
        <v>3000000</v>
      </c>
      <c r="L1524" s="123">
        <f>SUM(L1525:L1526)</f>
        <v>3000000</v>
      </c>
      <c r="M1524" s="124">
        <f t="shared" si="337"/>
        <v>9000000</v>
      </c>
    </row>
    <row r="1525" spans="1:13" ht="37" x14ac:dyDescent="0.45">
      <c r="A1525" s="125">
        <v>22020301</v>
      </c>
      <c r="B1525" s="126"/>
      <c r="C1525" s="127"/>
      <c r="D1525" s="127"/>
      <c r="E1525" s="126"/>
      <c r="F1525" s="158" t="s">
        <v>38</v>
      </c>
      <c r="G1525" s="129">
        <v>3000000</v>
      </c>
      <c r="H1525" s="129">
        <v>3000000</v>
      </c>
      <c r="I1525" s="129"/>
      <c r="J1525" s="129">
        <v>3000000</v>
      </c>
      <c r="K1525" s="129">
        <v>3000000</v>
      </c>
      <c r="L1525" s="129">
        <v>3000000</v>
      </c>
      <c r="M1525" s="124">
        <f t="shared" si="337"/>
        <v>9000000</v>
      </c>
    </row>
    <row r="1526" spans="1:13" ht="37" x14ac:dyDescent="0.45">
      <c r="A1526" s="125">
        <v>22020305</v>
      </c>
      <c r="B1526" s="126"/>
      <c r="C1526" s="127"/>
      <c r="D1526" s="127"/>
      <c r="E1526" s="126"/>
      <c r="F1526" s="158" t="s">
        <v>41</v>
      </c>
      <c r="G1526" s="129">
        <v>1600000</v>
      </c>
      <c r="H1526" s="129"/>
      <c r="I1526" s="129"/>
      <c r="J1526" s="129"/>
      <c r="K1526" s="129"/>
      <c r="L1526" s="129"/>
      <c r="M1526" s="124">
        <f t="shared" si="337"/>
        <v>0</v>
      </c>
    </row>
    <row r="1527" spans="1:13" ht="18.5" x14ac:dyDescent="0.45">
      <c r="A1527" s="119">
        <v>220204</v>
      </c>
      <c r="B1527" s="120"/>
      <c r="C1527" s="121"/>
      <c r="D1527" s="121"/>
      <c r="E1527" s="120"/>
      <c r="F1527" s="157" t="s">
        <v>42</v>
      </c>
      <c r="G1527" s="123">
        <f>SUM(G1528:G1532)</f>
        <v>33000000</v>
      </c>
      <c r="H1527" s="123">
        <f>SUM(H1528:H1532)</f>
        <v>1411400</v>
      </c>
      <c r="I1527" s="123"/>
      <c r="J1527" s="123">
        <f>SUM(J1528:J1532)</f>
        <v>33000000</v>
      </c>
      <c r="K1527" s="123">
        <f>SUM(K1528:K1532)</f>
        <v>33000000</v>
      </c>
      <c r="L1527" s="123">
        <f>SUM(L1528:L1532)</f>
        <v>33000000</v>
      </c>
      <c r="M1527" s="124">
        <f t="shared" si="337"/>
        <v>99000000</v>
      </c>
    </row>
    <row r="1528" spans="1:13" ht="37" x14ac:dyDescent="0.45">
      <c r="A1528" s="125">
        <v>22020401</v>
      </c>
      <c r="B1528" s="126"/>
      <c r="C1528" s="127"/>
      <c r="D1528" s="127"/>
      <c r="E1528" s="126"/>
      <c r="F1528" s="158" t="s">
        <v>43</v>
      </c>
      <c r="G1528" s="129">
        <v>10000000</v>
      </c>
      <c r="H1528" s="129"/>
      <c r="I1528" s="129"/>
      <c r="J1528" s="129">
        <v>10000000</v>
      </c>
      <c r="K1528" s="129">
        <v>10000000</v>
      </c>
      <c r="L1528" s="129">
        <v>10000000</v>
      </c>
      <c r="M1528" s="124">
        <f t="shared" si="337"/>
        <v>30000000</v>
      </c>
    </row>
    <row r="1529" spans="1:13" ht="18.5" x14ac:dyDescent="0.45">
      <c r="A1529" s="125">
        <v>22020402</v>
      </c>
      <c r="B1529" s="126"/>
      <c r="C1529" s="127"/>
      <c r="D1529" s="127"/>
      <c r="E1529" s="126"/>
      <c r="F1529" s="158" t="s">
        <v>44</v>
      </c>
      <c r="G1529" s="129">
        <v>5000000</v>
      </c>
      <c r="H1529" s="129"/>
      <c r="I1529" s="129"/>
      <c r="J1529" s="129">
        <v>5000000</v>
      </c>
      <c r="K1529" s="129">
        <v>5000000</v>
      </c>
      <c r="L1529" s="129">
        <v>5000000</v>
      </c>
      <c r="M1529" s="124">
        <f t="shared" si="337"/>
        <v>15000000</v>
      </c>
    </row>
    <row r="1530" spans="1:13" ht="37" x14ac:dyDescent="0.45">
      <c r="A1530" s="125">
        <v>22020403</v>
      </c>
      <c r="B1530" s="126"/>
      <c r="C1530" s="127"/>
      <c r="D1530" s="127"/>
      <c r="E1530" s="126"/>
      <c r="F1530" s="158" t="s">
        <v>45</v>
      </c>
      <c r="G1530" s="129">
        <v>8000000</v>
      </c>
      <c r="H1530" s="129"/>
      <c r="I1530" s="129"/>
      <c r="J1530" s="129">
        <v>8000000</v>
      </c>
      <c r="K1530" s="129">
        <v>8000000</v>
      </c>
      <c r="L1530" s="129">
        <v>8000000</v>
      </c>
      <c r="M1530" s="124">
        <f t="shared" si="337"/>
        <v>24000000</v>
      </c>
    </row>
    <row r="1531" spans="1:13" ht="37" x14ac:dyDescent="0.45">
      <c r="A1531" s="125">
        <v>22020404</v>
      </c>
      <c r="B1531" s="126"/>
      <c r="C1531" s="127"/>
      <c r="D1531" s="127"/>
      <c r="E1531" s="126"/>
      <c r="F1531" s="158" t="s">
        <v>46</v>
      </c>
      <c r="G1531" s="129">
        <v>5000000</v>
      </c>
      <c r="H1531" s="129"/>
      <c r="I1531" s="129"/>
      <c r="J1531" s="129">
        <v>5000000</v>
      </c>
      <c r="K1531" s="129">
        <v>5000000</v>
      </c>
      <c r="L1531" s="129">
        <v>5000000</v>
      </c>
      <c r="M1531" s="124">
        <f t="shared" si="337"/>
        <v>15000000</v>
      </c>
    </row>
    <row r="1532" spans="1:13" ht="18.5" x14ac:dyDescent="0.45">
      <c r="A1532" s="125">
        <v>22020405</v>
      </c>
      <c r="B1532" s="126"/>
      <c r="C1532" s="127"/>
      <c r="D1532" s="127"/>
      <c r="E1532" s="126"/>
      <c r="F1532" s="158" t="s">
        <v>47</v>
      </c>
      <c r="G1532" s="129">
        <v>5000000</v>
      </c>
      <c r="H1532" s="129">
        <v>1411400</v>
      </c>
      <c r="I1532" s="129"/>
      <c r="J1532" s="129">
        <v>5000000</v>
      </c>
      <c r="K1532" s="129">
        <v>5000000</v>
      </c>
      <c r="L1532" s="129">
        <v>5000000</v>
      </c>
      <c r="M1532" s="124">
        <f t="shared" si="337"/>
        <v>15000000</v>
      </c>
    </row>
    <row r="1533" spans="1:13" ht="18.5" x14ac:dyDescent="0.45">
      <c r="A1533" s="119">
        <v>220205</v>
      </c>
      <c r="B1533" s="120"/>
      <c r="C1533" s="121"/>
      <c r="D1533" s="121"/>
      <c r="E1533" s="120"/>
      <c r="F1533" s="157" t="s">
        <v>49</v>
      </c>
      <c r="G1533" s="123">
        <f t="shared" ref="G1533:L1533" si="343">G1534+G1535</f>
        <v>10000000</v>
      </c>
      <c r="H1533" s="123">
        <f t="shared" si="343"/>
        <v>68176100</v>
      </c>
      <c r="I1533" s="123"/>
      <c r="J1533" s="123">
        <f t="shared" si="343"/>
        <v>10000000</v>
      </c>
      <c r="K1533" s="123">
        <f t="shared" si="343"/>
        <v>10000000</v>
      </c>
      <c r="L1533" s="123">
        <f t="shared" si="343"/>
        <v>10000000</v>
      </c>
      <c r="M1533" s="124">
        <f t="shared" si="337"/>
        <v>30000000</v>
      </c>
    </row>
    <row r="1534" spans="1:13" ht="18.5" x14ac:dyDescent="0.45">
      <c r="A1534" s="125">
        <v>22020501</v>
      </c>
      <c r="B1534" s="126"/>
      <c r="C1534" s="127"/>
      <c r="D1534" s="127"/>
      <c r="E1534" s="126"/>
      <c r="F1534" s="158" t="s">
        <v>50</v>
      </c>
      <c r="G1534" s="129">
        <v>8000000</v>
      </c>
      <c r="H1534" s="129">
        <v>18083600</v>
      </c>
      <c r="I1534" s="129"/>
      <c r="J1534" s="129">
        <v>8000000</v>
      </c>
      <c r="K1534" s="129">
        <v>8000000</v>
      </c>
      <c r="L1534" s="129">
        <v>8000000</v>
      </c>
      <c r="M1534" s="124">
        <f t="shared" si="337"/>
        <v>24000000</v>
      </c>
    </row>
    <row r="1535" spans="1:13" ht="18.5" x14ac:dyDescent="0.45">
      <c r="A1535" s="125">
        <v>22020502</v>
      </c>
      <c r="B1535" s="126"/>
      <c r="C1535" s="127"/>
      <c r="D1535" s="127"/>
      <c r="E1535" s="126"/>
      <c r="F1535" s="158" t="s">
        <v>222</v>
      </c>
      <c r="G1535" s="129">
        <v>2000000</v>
      </c>
      <c r="H1535" s="129">
        <v>50092500</v>
      </c>
      <c r="I1535" s="129"/>
      <c r="J1535" s="129">
        <v>2000000</v>
      </c>
      <c r="K1535" s="129">
        <v>2000000</v>
      </c>
      <c r="L1535" s="129">
        <v>2000000</v>
      </c>
      <c r="M1535" s="124">
        <f t="shared" si="337"/>
        <v>6000000</v>
      </c>
    </row>
    <row r="1536" spans="1:13" ht="18.5" x14ac:dyDescent="0.45">
      <c r="A1536" s="119">
        <v>220206</v>
      </c>
      <c r="B1536" s="120"/>
      <c r="C1536" s="121"/>
      <c r="D1536" s="121"/>
      <c r="E1536" s="120"/>
      <c r="F1536" s="157" t="s">
        <v>51</v>
      </c>
      <c r="G1536" s="123">
        <f>SUM(G1537:G1537)</f>
        <v>2000000</v>
      </c>
      <c r="H1536" s="123">
        <f>SUM(H1537:H1537)</f>
        <v>0</v>
      </c>
      <c r="I1536" s="123"/>
      <c r="J1536" s="123">
        <f>SUM(J1537:J1537)</f>
        <v>2000000</v>
      </c>
      <c r="K1536" s="123">
        <f>SUM(K1537:K1537)</f>
        <v>2000000</v>
      </c>
      <c r="L1536" s="123">
        <f>SUM(L1537:L1537)</f>
        <v>2000000</v>
      </c>
      <c r="M1536" s="124">
        <f t="shared" si="337"/>
        <v>6000000</v>
      </c>
    </row>
    <row r="1537" spans="1:13" ht="18.5" x14ac:dyDescent="0.45">
      <c r="A1537" s="125">
        <v>22020601</v>
      </c>
      <c r="B1537" s="126"/>
      <c r="C1537" s="127"/>
      <c r="D1537" s="127"/>
      <c r="E1537" s="126"/>
      <c r="F1537" s="158" t="s">
        <v>52</v>
      </c>
      <c r="G1537" s="129">
        <v>2000000</v>
      </c>
      <c r="H1537" s="129"/>
      <c r="I1537" s="129"/>
      <c r="J1537" s="129">
        <v>2000000</v>
      </c>
      <c r="K1537" s="129">
        <v>2000000</v>
      </c>
      <c r="L1537" s="129">
        <v>2000000</v>
      </c>
      <c r="M1537" s="124">
        <f t="shared" si="337"/>
        <v>6000000</v>
      </c>
    </row>
    <row r="1538" spans="1:13" ht="18.5" x14ac:dyDescent="0.45">
      <c r="A1538" s="119">
        <v>220208</v>
      </c>
      <c r="B1538" s="120"/>
      <c r="C1538" s="121"/>
      <c r="D1538" s="121"/>
      <c r="E1538" s="120"/>
      <c r="F1538" s="157" t="s">
        <v>54</v>
      </c>
      <c r="G1538" s="123">
        <f>SUM(G1539:G1540)</f>
        <v>2000000</v>
      </c>
      <c r="H1538" s="123">
        <f>SUM(H1539:H1540)</f>
        <v>29700000</v>
      </c>
      <c r="I1538" s="123"/>
      <c r="J1538" s="123">
        <f>SUM(J1539:J1540)</f>
        <v>12500000</v>
      </c>
      <c r="K1538" s="123">
        <f>SUM(K1539:K1540)</f>
        <v>12500000</v>
      </c>
      <c r="L1538" s="123">
        <f>SUM(L1539:L1540)</f>
        <v>12500000</v>
      </c>
      <c r="M1538" s="124">
        <f t="shared" si="337"/>
        <v>37500000</v>
      </c>
    </row>
    <row r="1539" spans="1:13" ht="18.5" x14ac:dyDescent="0.45">
      <c r="A1539" s="125">
        <v>22020801</v>
      </c>
      <c r="B1539" s="126"/>
      <c r="C1539" s="127"/>
      <c r="D1539" s="127"/>
      <c r="E1539" s="126"/>
      <c r="F1539" s="158" t="s">
        <v>55</v>
      </c>
      <c r="G1539" s="129">
        <v>1000000</v>
      </c>
      <c r="H1539" s="129"/>
      <c r="I1539" s="129"/>
      <c r="J1539" s="129">
        <v>1000000</v>
      </c>
      <c r="K1539" s="129">
        <v>1000000</v>
      </c>
      <c r="L1539" s="129">
        <v>1000000</v>
      </c>
      <c r="M1539" s="124">
        <f t="shared" si="337"/>
        <v>3000000</v>
      </c>
    </row>
    <row r="1540" spans="1:13" ht="18.5" x14ac:dyDescent="0.45">
      <c r="A1540" s="125">
        <v>22020803</v>
      </c>
      <c r="B1540" s="126"/>
      <c r="C1540" s="127"/>
      <c r="D1540" s="127"/>
      <c r="E1540" s="126"/>
      <c r="F1540" s="158" t="s">
        <v>56</v>
      </c>
      <c r="G1540" s="129">
        <v>1000000</v>
      </c>
      <c r="H1540" s="129">
        <v>29700000</v>
      </c>
      <c r="I1540" s="129"/>
      <c r="J1540" s="129">
        <v>11500000</v>
      </c>
      <c r="K1540" s="129">
        <v>11500000</v>
      </c>
      <c r="L1540" s="129">
        <v>11500000</v>
      </c>
      <c r="M1540" s="124">
        <f t="shared" si="337"/>
        <v>34500000</v>
      </c>
    </row>
    <row r="1541" spans="1:13" ht="18.5" x14ac:dyDescent="0.45">
      <c r="A1541" s="119">
        <v>220209</v>
      </c>
      <c r="B1541" s="120"/>
      <c r="C1541" s="121"/>
      <c r="D1541" s="121"/>
      <c r="E1541" s="120"/>
      <c r="F1541" s="157" t="s">
        <v>271</v>
      </c>
      <c r="G1541" s="123">
        <f>SUM(G1542:G1542)</f>
        <v>300000</v>
      </c>
      <c r="H1541" s="123">
        <f>SUM(H1542:H1542)</f>
        <v>0</v>
      </c>
      <c r="I1541" s="123"/>
      <c r="J1541" s="123">
        <f>SUM(J1542:J1542)</f>
        <v>0</v>
      </c>
      <c r="K1541" s="123">
        <f>SUM(K1542:K1542)</f>
        <v>0</v>
      </c>
      <c r="L1541" s="123">
        <f>SUM(L1542:L1542)</f>
        <v>0</v>
      </c>
      <c r="M1541" s="124">
        <f t="shared" si="337"/>
        <v>0</v>
      </c>
    </row>
    <row r="1542" spans="1:13" ht="18.5" x14ac:dyDescent="0.45">
      <c r="A1542" s="125">
        <v>22020901</v>
      </c>
      <c r="B1542" s="126"/>
      <c r="C1542" s="127"/>
      <c r="D1542" s="127"/>
      <c r="E1542" s="126"/>
      <c r="F1542" s="158" t="s">
        <v>315</v>
      </c>
      <c r="G1542" s="129">
        <v>300000</v>
      </c>
      <c r="H1542" s="129"/>
      <c r="I1542" s="129"/>
      <c r="J1542" s="129"/>
      <c r="K1542" s="129"/>
      <c r="L1542" s="129"/>
      <c r="M1542" s="124">
        <f t="shared" si="337"/>
        <v>0</v>
      </c>
    </row>
    <row r="1543" spans="1:13" ht="18.5" x14ac:dyDescent="0.45">
      <c r="A1543" s="119">
        <v>220210</v>
      </c>
      <c r="B1543" s="120"/>
      <c r="C1543" s="121"/>
      <c r="D1543" s="121"/>
      <c r="E1543" s="120"/>
      <c r="F1543" s="157" t="s">
        <v>57</v>
      </c>
      <c r="G1543" s="123">
        <f>SUM(G1544:G1548)</f>
        <v>39500000</v>
      </c>
      <c r="H1543" s="123">
        <f>SUM(H1544:H1548)</f>
        <v>27928.75</v>
      </c>
      <c r="I1543" s="123"/>
      <c r="J1543" s="123">
        <f>SUM(J1544:J1548)</f>
        <v>39500000</v>
      </c>
      <c r="K1543" s="123">
        <f>SUM(K1544:K1548)</f>
        <v>39500000</v>
      </c>
      <c r="L1543" s="123">
        <f>SUM(L1544:L1548)</f>
        <v>39500000</v>
      </c>
      <c r="M1543" s="124">
        <f t="shared" si="337"/>
        <v>118500000</v>
      </c>
    </row>
    <row r="1544" spans="1:13" ht="18.5" x14ac:dyDescent="0.45">
      <c r="A1544" s="125">
        <v>22021002</v>
      </c>
      <c r="B1544" s="126"/>
      <c r="C1544" s="127"/>
      <c r="D1544" s="127"/>
      <c r="E1544" s="126"/>
      <c r="F1544" s="158" t="s">
        <v>59</v>
      </c>
      <c r="G1544" s="129">
        <v>1000000</v>
      </c>
      <c r="H1544" s="129"/>
      <c r="I1544" s="129"/>
      <c r="J1544" s="129">
        <v>1000000</v>
      </c>
      <c r="K1544" s="129">
        <v>1000000</v>
      </c>
      <c r="L1544" s="129">
        <v>1000000</v>
      </c>
      <c r="M1544" s="124">
        <f t="shared" si="337"/>
        <v>3000000</v>
      </c>
    </row>
    <row r="1545" spans="1:13" ht="18.5" x14ac:dyDescent="0.45">
      <c r="A1545" s="125">
        <v>22021006</v>
      </c>
      <c r="B1545" s="126"/>
      <c r="C1545" s="127"/>
      <c r="D1545" s="127"/>
      <c r="E1545" s="126"/>
      <c r="F1545" s="158" t="s">
        <v>62</v>
      </c>
      <c r="G1545" s="129">
        <v>100000</v>
      </c>
      <c r="H1545" s="129">
        <v>27928.75</v>
      </c>
      <c r="I1545" s="129"/>
      <c r="J1545" s="129">
        <v>100000</v>
      </c>
      <c r="K1545" s="129">
        <v>100000</v>
      </c>
      <c r="L1545" s="129">
        <v>100000</v>
      </c>
      <c r="M1545" s="124">
        <f t="shared" si="337"/>
        <v>300000</v>
      </c>
    </row>
    <row r="1546" spans="1:13" ht="18.5" x14ac:dyDescent="0.45">
      <c r="A1546" s="125">
        <v>22021007</v>
      </c>
      <c r="B1546" s="126"/>
      <c r="C1546" s="127"/>
      <c r="D1546" s="127"/>
      <c r="E1546" s="126"/>
      <c r="F1546" s="158" t="s">
        <v>63</v>
      </c>
      <c r="G1546" s="129">
        <v>3000000</v>
      </c>
      <c r="H1546" s="129"/>
      <c r="I1546" s="129"/>
      <c r="J1546" s="129">
        <v>3000000</v>
      </c>
      <c r="K1546" s="129">
        <v>3000000</v>
      </c>
      <c r="L1546" s="129">
        <v>3000000</v>
      </c>
      <c r="M1546" s="124">
        <f t="shared" si="337"/>
        <v>9000000</v>
      </c>
    </row>
    <row r="1547" spans="1:13" ht="37" x14ac:dyDescent="0.45">
      <c r="A1547" s="125">
        <v>22021008</v>
      </c>
      <c r="B1547" s="126"/>
      <c r="C1547" s="127"/>
      <c r="D1547" s="127"/>
      <c r="E1547" s="126"/>
      <c r="F1547" s="158" t="s">
        <v>64</v>
      </c>
      <c r="G1547" s="129">
        <v>33400000</v>
      </c>
      <c r="H1547" s="129"/>
      <c r="I1547" s="129"/>
      <c r="J1547" s="129">
        <v>33400000</v>
      </c>
      <c r="K1547" s="129">
        <v>33400000</v>
      </c>
      <c r="L1547" s="129">
        <v>33400000</v>
      </c>
      <c r="M1547" s="124">
        <f t="shared" si="337"/>
        <v>100200000</v>
      </c>
    </row>
    <row r="1548" spans="1:13" ht="37" x14ac:dyDescent="0.45">
      <c r="A1548" s="125">
        <v>22021014</v>
      </c>
      <c r="B1548" s="126"/>
      <c r="C1548" s="127"/>
      <c r="D1548" s="127"/>
      <c r="E1548" s="126"/>
      <c r="F1548" s="158" t="s">
        <v>224</v>
      </c>
      <c r="G1548" s="129">
        <v>2000000</v>
      </c>
      <c r="H1548" s="129"/>
      <c r="I1548" s="129"/>
      <c r="J1548" s="129">
        <v>2000000</v>
      </c>
      <c r="K1548" s="129">
        <v>2000000</v>
      </c>
      <c r="L1548" s="129">
        <v>2000000</v>
      </c>
      <c r="M1548" s="124">
        <f t="shared" si="337"/>
        <v>6000000</v>
      </c>
    </row>
    <row r="1549" spans="1:13" ht="18.5" x14ac:dyDescent="0.45">
      <c r="A1549" s="119">
        <v>23</v>
      </c>
      <c r="B1549" s="120"/>
      <c r="C1549" s="121"/>
      <c r="D1549" s="121"/>
      <c r="E1549" s="120"/>
      <c r="F1549" s="157" t="s">
        <v>69</v>
      </c>
      <c r="G1549" s="123">
        <f t="shared" ref="G1549:H1549" si="344">G1550+G1557+G1563+G1568+G1571+G1575</f>
        <v>178661088407.32001</v>
      </c>
      <c r="H1549" s="123">
        <f t="shared" si="344"/>
        <v>454879122057.57007</v>
      </c>
      <c r="I1549" s="123"/>
      <c r="J1549" s="123">
        <f>J1550+J1557+J1563+J1568+J1571+J1575</f>
        <v>298170030870.75995</v>
      </c>
      <c r="K1549" s="123">
        <f t="shared" ref="K1549:L1549" si="345">K1550+K1557+K1563+K1568+K1571+K1575</f>
        <v>315544041584.16998</v>
      </c>
      <c r="L1549" s="123">
        <f t="shared" si="345"/>
        <v>315544041584.16998</v>
      </c>
      <c r="M1549" s="124">
        <f t="shared" si="337"/>
        <v>929258114039.09985</v>
      </c>
    </row>
    <row r="1550" spans="1:13" ht="18.5" x14ac:dyDescent="0.45">
      <c r="A1550" s="119">
        <v>2301</v>
      </c>
      <c r="B1550" s="120"/>
      <c r="C1550" s="121"/>
      <c r="D1550" s="121"/>
      <c r="E1550" s="120"/>
      <c r="F1550" s="157" t="s">
        <v>70</v>
      </c>
      <c r="G1550" s="123">
        <f t="shared" ref="G1550:L1550" si="346">G1551</f>
        <v>500000000</v>
      </c>
      <c r="H1550" s="123">
        <f t="shared" si="346"/>
        <v>2450000</v>
      </c>
      <c r="I1550" s="123"/>
      <c r="J1550" s="123">
        <f t="shared" si="346"/>
        <v>500000000</v>
      </c>
      <c r="K1550" s="123">
        <f t="shared" si="346"/>
        <v>500000000</v>
      </c>
      <c r="L1550" s="123">
        <f t="shared" si="346"/>
        <v>500000000</v>
      </c>
      <c r="M1550" s="124">
        <f t="shared" si="337"/>
        <v>1500000000</v>
      </c>
    </row>
    <row r="1551" spans="1:13" ht="18.5" x14ac:dyDescent="0.45">
      <c r="A1551" s="119">
        <v>230101</v>
      </c>
      <c r="B1551" s="120"/>
      <c r="C1551" s="121"/>
      <c r="D1551" s="121"/>
      <c r="E1551" s="120"/>
      <c r="F1551" s="157" t="s">
        <v>71</v>
      </c>
      <c r="G1551" s="123">
        <f>SUM(G1552:G1556)</f>
        <v>500000000</v>
      </c>
      <c r="H1551" s="123">
        <f>SUM(H1552:H1556)</f>
        <v>2450000</v>
      </c>
      <c r="I1551" s="123"/>
      <c r="J1551" s="123">
        <f>SUM(J1552:J1556)</f>
        <v>500000000</v>
      </c>
      <c r="K1551" s="123">
        <f>SUM(K1552:K1556)</f>
        <v>500000000</v>
      </c>
      <c r="L1551" s="123">
        <f>SUM(L1552:L1556)</f>
        <v>500000000</v>
      </c>
      <c r="M1551" s="124">
        <f t="shared" si="337"/>
        <v>1500000000</v>
      </c>
    </row>
    <row r="1552" spans="1:13" ht="37" x14ac:dyDescent="0.45">
      <c r="A1552" s="125">
        <v>23010112</v>
      </c>
      <c r="B1552" s="126"/>
      <c r="C1552" s="127"/>
      <c r="D1552" s="127"/>
      <c r="E1552" s="126"/>
      <c r="F1552" s="158" t="s">
        <v>232</v>
      </c>
      <c r="G1552" s="129">
        <v>100000000</v>
      </c>
      <c r="H1552" s="129">
        <v>1150000</v>
      </c>
      <c r="I1552" s="129"/>
      <c r="J1552" s="129">
        <v>100000000</v>
      </c>
      <c r="K1552" s="129">
        <v>100000000</v>
      </c>
      <c r="L1552" s="129">
        <v>100000000</v>
      </c>
      <c r="M1552" s="124">
        <f t="shared" si="337"/>
        <v>300000000</v>
      </c>
    </row>
    <row r="1553" spans="1:13" ht="18.5" x14ac:dyDescent="0.45">
      <c r="A1553" s="125">
        <v>23010113</v>
      </c>
      <c r="B1553" s="126"/>
      <c r="C1553" s="127"/>
      <c r="D1553" s="127"/>
      <c r="E1553" s="126"/>
      <c r="F1553" s="158" t="s">
        <v>233</v>
      </c>
      <c r="G1553" s="129">
        <v>150000000</v>
      </c>
      <c r="H1553" s="129">
        <v>1300000</v>
      </c>
      <c r="I1553" s="129"/>
      <c r="J1553" s="129">
        <v>150000000</v>
      </c>
      <c r="K1553" s="129">
        <v>150000000</v>
      </c>
      <c r="L1553" s="129">
        <v>150000000</v>
      </c>
      <c r="M1553" s="124">
        <f t="shared" si="337"/>
        <v>450000000</v>
      </c>
    </row>
    <row r="1554" spans="1:13" ht="18.5" x14ac:dyDescent="0.45">
      <c r="A1554" s="125">
        <v>23010114</v>
      </c>
      <c r="B1554" s="126"/>
      <c r="C1554" s="127"/>
      <c r="D1554" s="127"/>
      <c r="E1554" s="126"/>
      <c r="F1554" s="158" t="s">
        <v>234</v>
      </c>
      <c r="G1554" s="129">
        <v>50000000</v>
      </c>
      <c r="H1554" s="129"/>
      <c r="I1554" s="129"/>
      <c r="J1554" s="129">
        <v>50000000</v>
      </c>
      <c r="K1554" s="129">
        <v>50000000</v>
      </c>
      <c r="L1554" s="129">
        <v>50000000</v>
      </c>
      <c r="M1554" s="124">
        <f t="shared" si="337"/>
        <v>150000000</v>
      </c>
    </row>
    <row r="1555" spans="1:13" ht="37" x14ac:dyDescent="0.45">
      <c r="A1555" s="125">
        <v>23010115</v>
      </c>
      <c r="B1555" s="126"/>
      <c r="C1555" s="127"/>
      <c r="D1555" s="127"/>
      <c r="E1555" s="126"/>
      <c r="F1555" s="158" t="s">
        <v>235</v>
      </c>
      <c r="G1555" s="129">
        <v>100000000</v>
      </c>
      <c r="H1555" s="129"/>
      <c r="I1555" s="129"/>
      <c r="J1555" s="129">
        <v>100000000</v>
      </c>
      <c r="K1555" s="129">
        <v>100000000</v>
      </c>
      <c r="L1555" s="129">
        <v>100000000</v>
      </c>
      <c r="M1555" s="124">
        <f t="shared" si="337"/>
        <v>300000000</v>
      </c>
    </row>
    <row r="1556" spans="1:13" ht="18.5" x14ac:dyDescent="0.45">
      <c r="A1556" s="125">
        <v>23010140</v>
      </c>
      <c r="B1556" s="126"/>
      <c r="C1556" s="127"/>
      <c r="D1556" s="127"/>
      <c r="E1556" s="126"/>
      <c r="F1556" s="128" t="s">
        <v>394</v>
      </c>
      <c r="G1556" s="129">
        <v>100000000</v>
      </c>
      <c r="H1556" s="129"/>
      <c r="I1556" s="129"/>
      <c r="J1556" s="129">
        <v>100000000</v>
      </c>
      <c r="K1556" s="129">
        <v>100000000</v>
      </c>
      <c r="L1556" s="129">
        <v>100000000</v>
      </c>
      <c r="M1556" s="124">
        <f t="shared" si="337"/>
        <v>300000000</v>
      </c>
    </row>
    <row r="1557" spans="1:13" ht="18.5" x14ac:dyDescent="0.45">
      <c r="A1557" s="119">
        <v>2302</v>
      </c>
      <c r="B1557" s="120"/>
      <c r="C1557" s="121"/>
      <c r="D1557" s="121"/>
      <c r="E1557" s="120"/>
      <c r="F1557" s="122" t="s">
        <v>73</v>
      </c>
      <c r="G1557" s="123">
        <f t="shared" ref="G1557:L1557" si="347">G1558</f>
        <v>137357827447.14</v>
      </c>
      <c r="H1557" s="123">
        <f t="shared" si="347"/>
        <v>447188225834.79004</v>
      </c>
      <c r="I1557" s="123"/>
      <c r="J1557" s="123">
        <f t="shared" si="347"/>
        <v>261246020157.35001</v>
      </c>
      <c r="K1557" s="123">
        <f t="shared" si="347"/>
        <v>278620030870.76001</v>
      </c>
      <c r="L1557" s="123">
        <f t="shared" si="347"/>
        <v>278620030870.76001</v>
      </c>
      <c r="M1557" s="124">
        <f t="shared" si="337"/>
        <v>818486081898.87</v>
      </c>
    </row>
    <row r="1558" spans="1:13" ht="37" x14ac:dyDescent="0.45">
      <c r="A1558" s="119">
        <v>230201</v>
      </c>
      <c r="B1558" s="120"/>
      <c r="C1558" s="121"/>
      <c r="D1558" s="121"/>
      <c r="E1558" s="120"/>
      <c r="F1558" s="122" t="s">
        <v>74</v>
      </c>
      <c r="G1558" s="123">
        <f>SUM(G1559:G1562)</f>
        <v>137357827447.14</v>
      </c>
      <c r="H1558" s="123">
        <f>SUM(H1559:H1562)</f>
        <v>447188225834.79004</v>
      </c>
      <c r="I1558" s="123"/>
      <c r="J1558" s="123">
        <f>SUM(J1559:J1562)</f>
        <v>261246020157.35001</v>
      </c>
      <c r="K1558" s="123">
        <f>SUM(K1559:K1562)</f>
        <v>278620030870.76001</v>
      </c>
      <c r="L1558" s="123">
        <f>SUM(L1559:L1562)</f>
        <v>278620030870.76001</v>
      </c>
      <c r="M1558" s="124">
        <f t="shared" si="337"/>
        <v>818486081898.87</v>
      </c>
    </row>
    <row r="1559" spans="1:13" ht="37" x14ac:dyDescent="0.45">
      <c r="A1559" s="125">
        <v>23020101</v>
      </c>
      <c r="B1559" s="126"/>
      <c r="C1559" s="127"/>
      <c r="D1559" s="127"/>
      <c r="E1559" s="126"/>
      <c r="F1559" s="128" t="s">
        <v>290</v>
      </c>
      <c r="G1559" s="129">
        <v>30000000000</v>
      </c>
      <c r="H1559" s="129">
        <v>11026573170.040001</v>
      </c>
      <c r="I1559" s="129"/>
      <c r="J1559" s="129">
        <v>36700000000</v>
      </c>
      <c r="K1559" s="129">
        <v>36700000000</v>
      </c>
      <c r="L1559" s="129">
        <v>36700000000</v>
      </c>
      <c r="M1559" s="124">
        <f t="shared" si="337"/>
        <v>110100000000</v>
      </c>
    </row>
    <row r="1560" spans="1:13" ht="37" x14ac:dyDescent="0.45">
      <c r="A1560" s="125">
        <v>23020102</v>
      </c>
      <c r="B1560" s="126"/>
      <c r="C1560" s="127"/>
      <c r="D1560" s="127"/>
      <c r="E1560" s="126"/>
      <c r="F1560" s="128" t="s">
        <v>502</v>
      </c>
      <c r="G1560" s="129"/>
      <c r="H1560" s="129">
        <v>2665332602.3000002</v>
      </c>
      <c r="I1560" s="129"/>
      <c r="J1560" s="129"/>
      <c r="K1560" s="129"/>
      <c r="L1560" s="129"/>
      <c r="M1560" s="124">
        <f t="shared" si="337"/>
        <v>0</v>
      </c>
    </row>
    <row r="1561" spans="1:13" ht="18.5" x14ac:dyDescent="0.45">
      <c r="A1561" s="125">
        <v>23020114</v>
      </c>
      <c r="B1561" s="126"/>
      <c r="C1561" s="127"/>
      <c r="D1561" s="127"/>
      <c r="E1561" s="126"/>
      <c r="F1561" s="158" t="s">
        <v>503</v>
      </c>
      <c r="G1561" s="129">
        <v>83000000000</v>
      </c>
      <c r="H1561" s="129">
        <v>313454567743.72998</v>
      </c>
      <c r="I1561" s="129"/>
      <c r="J1561" s="129">
        <f>140611920157.35+700000000</f>
        <v>141311920157.35001</v>
      </c>
      <c r="K1561" s="129">
        <f t="shared" ref="K1561:L1561" si="348">140611920157.35+18074010713.41</f>
        <v>158685930870.76001</v>
      </c>
      <c r="L1561" s="129">
        <f t="shared" si="348"/>
        <v>158685930870.76001</v>
      </c>
      <c r="M1561" s="124">
        <f t="shared" si="337"/>
        <v>458683781898.87</v>
      </c>
    </row>
    <row r="1562" spans="1:13" ht="37" x14ac:dyDescent="0.45">
      <c r="A1562" s="125">
        <v>23020118</v>
      </c>
      <c r="B1562" s="126"/>
      <c r="C1562" s="127"/>
      <c r="D1562" s="127"/>
      <c r="E1562" s="126"/>
      <c r="F1562" s="128" t="s">
        <v>438</v>
      </c>
      <c r="G1562" s="129">
        <v>24357827447.139999</v>
      </c>
      <c r="H1562" s="129">
        <v>120041752318.72</v>
      </c>
      <c r="I1562" s="129"/>
      <c r="J1562" s="129">
        <v>83234100000</v>
      </c>
      <c r="K1562" s="129">
        <v>83234100000</v>
      </c>
      <c r="L1562" s="129">
        <v>83234100000</v>
      </c>
      <c r="M1562" s="124">
        <f t="shared" si="337"/>
        <v>249702300000</v>
      </c>
    </row>
    <row r="1563" spans="1:13" ht="18.5" x14ac:dyDescent="0.45">
      <c r="A1563" s="119">
        <v>2303</v>
      </c>
      <c r="B1563" s="120"/>
      <c r="C1563" s="121"/>
      <c r="D1563" s="121"/>
      <c r="E1563" s="120"/>
      <c r="F1563" s="122" t="s">
        <v>76</v>
      </c>
      <c r="G1563" s="123">
        <f t="shared" ref="G1563:L1563" si="349">G1564</f>
        <v>5000000000</v>
      </c>
      <c r="H1563" s="123">
        <f t="shared" si="349"/>
        <v>2494438254.5</v>
      </c>
      <c r="I1563" s="123"/>
      <c r="J1563" s="123">
        <f t="shared" si="349"/>
        <v>6310000000</v>
      </c>
      <c r="K1563" s="123">
        <f t="shared" si="349"/>
        <v>6310000000</v>
      </c>
      <c r="L1563" s="123">
        <f t="shared" si="349"/>
        <v>6310000000</v>
      </c>
      <c r="M1563" s="124">
        <f t="shared" si="337"/>
        <v>18930000000</v>
      </c>
    </row>
    <row r="1564" spans="1:13" ht="37" x14ac:dyDescent="0.45">
      <c r="A1564" s="119">
        <v>230301</v>
      </c>
      <c r="B1564" s="120"/>
      <c r="C1564" s="121"/>
      <c r="D1564" s="121"/>
      <c r="E1564" s="120"/>
      <c r="F1564" s="122" t="s">
        <v>77</v>
      </c>
      <c r="G1564" s="123">
        <f>SUM(G1565:G1567)</f>
        <v>5000000000</v>
      </c>
      <c r="H1564" s="123">
        <f>SUM(H1565:H1567)</f>
        <v>2494438254.5</v>
      </c>
      <c r="I1564" s="123"/>
      <c r="J1564" s="123">
        <f>SUM(J1565:J1567)</f>
        <v>6310000000</v>
      </c>
      <c r="K1564" s="123">
        <f>SUM(K1565:K1567)</f>
        <v>6310000000</v>
      </c>
      <c r="L1564" s="123">
        <f>SUM(L1565:L1567)</f>
        <v>6310000000</v>
      </c>
      <c r="M1564" s="124">
        <f t="shared" si="337"/>
        <v>18930000000</v>
      </c>
    </row>
    <row r="1565" spans="1:13" ht="37" x14ac:dyDescent="0.45">
      <c r="A1565" s="125">
        <v>23030101</v>
      </c>
      <c r="B1565" s="126"/>
      <c r="C1565" s="127"/>
      <c r="D1565" s="127"/>
      <c r="E1565" s="126"/>
      <c r="F1565" s="128" t="s">
        <v>504</v>
      </c>
      <c r="G1565" s="129">
        <v>500000000</v>
      </c>
      <c r="H1565" s="129">
        <v>575923093.25999999</v>
      </c>
      <c r="I1565" s="129"/>
      <c r="J1565" s="129">
        <v>2060000000</v>
      </c>
      <c r="K1565" s="129">
        <v>2060000000</v>
      </c>
      <c r="L1565" s="129">
        <v>2060000000</v>
      </c>
      <c r="M1565" s="124">
        <f t="shared" si="337"/>
        <v>6180000000</v>
      </c>
    </row>
    <row r="1566" spans="1:13" ht="18.5" x14ac:dyDescent="0.45">
      <c r="A1566" s="125">
        <v>23030113</v>
      </c>
      <c r="B1566" s="126"/>
      <c r="C1566" s="127"/>
      <c r="D1566" s="127"/>
      <c r="E1566" s="126"/>
      <c r="F1566" s="128" t="s">
        <v>505</v>
      </c>
      <c r="G1566" s="129">
        <v>3500000000</v>
      </c>
      <c r="H1566" s="129">
        <v>1095273015.6700001</v>
      </c>
      <c r="I1566" s="129"/>
      <c r="J1566" s="129"/>
      <c r="K1566" s="129"/>
      <c r="L1566" s="129"/>
      <c r="M1566" s="124">
        <f t="shared" si="337"/>
        <v>0</v>
      </c>
    </row>
    <row r="1567" spans="1:13" ht="37" x14ac:dyDescent="0.45">
      <c r="A1567" s="125">
        <v>23030121</v>
      </c>
      <c r="B1567" s="126"/>
      <c r="C1567" s="127"/>
      <c r="D1567" s="127"/>
      <c r="E1567" s="126"/>
      <c r="F1567" s="128" t="s">
        <v>291</v>
      </c>
      <c r="G1567" s="129">
        <v>1000000000</v>
      </c>
      <c r="H1567" s="129">
        <v>823242145.57000005</v>
      </c>
      <c r="I1567" s="129"/>
      <c r="J1567" s="129">
        <v>4250000000</v>
      </c>
      <c r="K1567" s="129">
        <v>4250000000</v>
      </c>
      <c r="L1567" s="129">
        <v>4250000000</v>
      </c>
      <c r="M1567" s="124">
        <f t="shared" si="337"/>
        <v>12750000000</v>
      </c>
    </row>
    <row r="1568" spans="1:13" ht="18.5" x14ac:dyDescent="0.45">
      <c r="A1568" s="119">
        <v>2304</v>
      </c>
      <c r="B1568" s="120"/>
      <c r="C1568" s="121"/>
      <c r="D1568" s="121"/>
      <c r="E1568" s="120"/>
      <c r="F1568" s="157" t="s">
        <v>506</v>
      </c>
      <c r="G1568" s="123">
        <f t="shared" ref="G1568:L1568" si="350">G1569</f>
        <v>14400000000</v>
      </c>
      <c r="H1568" s="123">
        <f t="shared" si="350"/>
        <v>5100997968.2799997</v>
      </c>
      <c r="I1568" s="123"/>
      <c r="J1568" s="123">
        <f t="shared" si="350"/>
        <v>10000000000</v>
      </c>
      <c r="K1568" s="123">
        <f t="shared" si="350"/>
        <v>10000000000</v>
      </c>
      <c r="L1568" s="123">
        <f t="shared" si="350"/>
        <v>10000000000</v>
      </c>
      <c r="M1568" s="124">
        <f t="shared" si="337"/>
        <v>30000000000</v>
      </c>
    </row>
    <row r="1569" spans="1:13" ht="37" x14ac:dyDescent="0.45">
      <c r="A1569" s="119">
        <v>230401</v>
      </c>
      <c r="B1569" s="120"/>
      <c r="C1569" s="121"/>
      <c r="D1569" s="121"/>
      <c r="E1569" s="120"/>
      <c r="F1569" s="157" t="s">
        <v>507</v>
      </c>
      <c r="G1569" s="123">
        <f>SUM(G1570:G1570)</f>
        <v>14400000000</v>
      </c>
      <c r="H1569" s="123">
        <f>SUM(H1570:H1570)</f>
        <v>5100997968.2799997</v>
      </c>
      <c r="I1569" s="123"/>
      <c r="J1569" s="123">
        <f>SUM(J1570:J1570)</f>
        <v>10000000000</v>
      </c>
      <c r="K1569" s="123">
        <f>SUM(K1570:K1570)</f>
        <v>10000000000</v>
      </c>
      <c r="L1569" s="123">
        <f>SUM(L1570:L1570)</f>
        <v>10000000000</v>
      </c>
      <c r="M1569" s="124">
        <f t="shared" si="337"/>
        <v>30000000000</v>
      </c>
    </row>
    <row r="1570" spans="1:13" ht="18.5" x14ac:dyDescent="0.45">
      <c r="A1570" s="125">
        <v>23040102</v>
      </c>
      <c r="B1570" s="126"/>
      <c r="C1570" s="127"/>
      <c r="D1570" s="127"/>
      <c r="E1570" s="126"/>
      <c r="F1570" s="158" t="s">
        <v>508</v>
      </c>
      <c r="G1570" s="129">
        <v>14400000000</v>
      </c>
      <c r="H1570" s="129">
        <v>5100997968.2799997</v>
      </c>
      <c r="I1570" s="129"/>
      <c r="J1570" s="129">
        <v>10000000000</v>
      </c>
      <c r="K1570" s="129">
        <v>10000000000</v>
      </c>
      <c r="L1570" s="129">
        <v>10000000000</v>
      </c>
      <c r="M1570" s="124">
        <f t="shared" ref="M1570:M1583" si="351">J1570+K1570+L1570</f>
        <v>30000000000</v>
      </c>
    </row>
    <row r="1571" spans="1:13" ht="18.5" x14ac:dyDescent="0.45">
      <c r="A1571" s="119">
        <v>2305</v>
      </c>
      <c r="B1571" s="120"/>
      <c r="C1571" s="121"/>
      <c r="D1571" s="121"/>
      <c r="E1571" s="120"/>
      <c r="F1571" s="157" t="s">
        <v>79</v>
      </c>
      <c r="G1571" s="159">
        <f t="shared" ref="G1571:L1571" si="352">G1572</f>
        <v>21403260960.18</v>
      </c>
      <c r="H1571" s="159">
        <f t="shared" si="352"/>
        <v>93010000</v>
      </c>
      <c r="I1571" s="159"/>
      <c r="J1571" s="159">
        <f t="shared" si="352"/>
        <v>40000000</v>
      </c>
      <c r="K1571" s="159">
        <f t="shared" si="352"/>
        <v>40000000</v>
      </c>
      <c r="L1571" s="159">
        <f t="shared" si="352"/>
        <v>40000000</v>
      </c>
      <c r="M1571" s="124">
        <f t="shared" si="351"/>
        <v>120000000</v>
      </c>
    </row>
    <row r="1572" spans="1:13" ht="18.5" x14ac:dyDescent="0.45">
      <c r="A1572" s="119">
        <v>230501</v>
      </c>
      <c r="B1572" s="120"/>
      <c r="C1572" s="121"/>
      <c r="D1572" s="121"/>
      <c r="E1572" s="120"/>
      <c r="F1572" s="157" t="s">
        <v>80</v>
      </c>
      <c r="G1572" s="159">
        <f>SUM(G1573:G1574)</f>
        <v>21403260960.18</v>
      </c>
      <c r="H1572" s="159">
        <f>SUM(H1573:H1574)</f>
        <v>93010000</v>
      </c>
      <c r="I1572" s="159"/>
      <c r="J1572" s="159">
        <f>SUM(J1573:J1574)</f>
        <v>40000000</v>
      </c>
      <c r="K1572" s="159">
        <f>SUM(K1573:K1574)</f>
        <v>40000000</v>
      </c>
      <c r="L1572" s="159">
        <f>SUM(L1573:L1574)</f>
        <v>40000000</v>
      </c>
      <c r="M1572" s="124">
        <f t="shared" si="351"/>
        <v>120000000</v>
      </c>
    </row>
    <row r="1573" spans="1:13" ht="18.5" x14ac:dyDescent="0.45">
      <c r="A1573" s="125">
        <v>23050103</v>
      </c>
      <c r="B1573" s="126"/>
      <c r="C1573" s="127"/>
      <c r="D1573" s="127"/>
      <c r="E1573" s="126"/>
      <c r="F1573" s="158" t="s">
        <v>82</v>
      </c>
      <c r="G1573" s="129">
        <v>100000000</v>
      </c>
      <c r="H1573" s="129">
        <v>93010000</v>
      </c>
      <c r="I1573" s="129"/>
      <c r="J1573" s="129">
        <v>40000000</v>
      </c>
      <c r="K1573" s="129">
        <v>40000000</v>
      </c>
      <c r="L1573" s="129">
        <v>40000000</v>
      </c>
      <c r="M1573" s="124">
        <f t="shared" si="351"/>
        <v>120000000</v>
      </c>
    </row>
    <row r="1574" spans="1:13" ht="18.5" x14ac:dyDescent="0.45">
      <c r="A1574" s="125">
        <v>23050129</v>
      </c>
      <c r="B1574" s="125"/>
      <c r="C1574" s="125"/>
      <c r="D1574" s="125"/>
      <c r="E1574" s="125"/>
      <c r="F1574" s="158" t="s">
        <v>509</v>
      </c>
      <c r="G1574" s="129">
        <v>21303260960.18</v>
      </c>
      <c r="H1574" s="129"/>
      <c r="I1574" s="129"/>
      <c r="J1574" s="129"/>
      <c r="K1574" s="129"/>
      <c r="L1574" s="129"/>
      <c r="M1574" s="124">
        <f t="shared" si="351"/>
        <v>0</v>
      </c>
    </row>
    <row r="1575" spans="1:13" ht="18.5" x14ac:dyDescent="0.45">
      <c r="A1575" s="119">
        <v>2306</v>
      </c>
      <c r="B1575" s="125"/>
      <c r="C1575" s="125"/>
      <c r="D1575" s="125"/>
      <c r="E1575" s="125"/>
      <c r="F1575" s="157" t="s">
        <v>777</v>
      </c>
      <c r="G1575" s="123">
        <f>G1576</f>
        <v>0</v>
      </c>
      <c r="H1575" s="123">
        <f>H1576</f>
        <v>0</v>
      </c>
      <c r="I1575" s="123"/>
      <c r="J1575" s="123">
        <f t="shared" ref="J1575" si="353">J1576</f>
        <v>20074010713.41</v>
      </c>
      <c r="K1575" s="123">
        <f t="shared" ref="K1575" si="354">K1576</f>
        <v>20074010713.41</v>
      </c>
      <c r="L1575" s="123">
        <f t="shared" ref="L1575" si="355">L1576</f>
        <v>20074010713.41</v>
      </c>
      <c r="M1575" s="124">
        <f t="shared" si="351"/>
        <v>60222032140.229996</v>
      </c>
    </row>
    <row r="1576" spans="1:13" ht="37" x14ac:dyDescent="0.45">
      <c r="A1576" s="119">
        <v>230601</v>
      </c>
      <c r="B1576" s="125"/>
      <c r="C1576" s="125"/>
      <c r="D1576" s="125"/>
      <c r="E1576" s="125"/>
      <c r="F1576" s="157" t="s">
        <v>778</v>
      </c>
      <c r="G1576" s="123">
        <f>SUM(G1577:G1583)</f>
        <v>0</v>
      </c>
      <c r="H1576" s="123">
        <f>SUM(H1577:H1583)</f>
        <v>0</v>
      </c>
      <c r="I1576" s="123"/>
      <c r="J1576" s="123">
        <f t="shared" ref="J1576" si="356">SUM(J1577:J1583)</f>
        <v>20074010713.41</v>
      </c>
      <c r="K1576" s="123">
        <f t="shared" ref="K1576" si="357">SUM(K1577:K1583)</f>
        <v>20074010713.41</v>
      </c>
      <c r="L1576" s="123">
        <f t="shared" ref="L1576" si="358">SUM(L1577:L1583)</f>
        <v>20074010713.41</v>
      </c>
      <c r="M1576" s="124">
        <f t="shared" si="351"/>
        <v>60222032140.229996</v>
      </c>
    </row>
    <row r="1577" spans="1:13" ht="37" x14ac:dyDescent="0.45">
      <c r="A1577" s="125">
        <v>23060101</v>
      </c>
      <c r="B1577" s="125"/>
      <c r="C1577" s="125"/>
      <c r="D1577" s="125"/>
      <c r="E1577" s="125"/>
      <c r="F1577" s="158" t="s">
        <v>779</v>
      </c>
      <c r="G1577" s="129"/>
      <c r="H1577" s="129"/>
      <c r="I1577" s="129"/>
      <c r="J1577" s="129">
        <v>2500000000</v>
      </c>
      <c r="K1577" s="129">
        <v>2500000000</v>
      </c>
      <c r="L1577" s="129">
        <v>2500000000</v>
      </c>
      <c r="M1577" s="124">
        <f t="shared" si="351"/>
        <v>7500000000</v>
      </c>
    </row>
    <row r="1578" spans="1:13" ht="37" x14ac:dyDescent="0.45">
      <c r="A1578" s="125">
        <v>23060102</v>
      </c>
      <c r="B1578" s="125"/>
      <c r="C1578" s="125"/>
      <c r="D1578" s="125"/>
      <c r="E1578" s="125"/>
      <c r="F1578" s="158" t="s">
        <v>780</v>
      </c>
      <c r="G1578" s="129"/>
      <c r="H1578" s="129"/>
      <c r="I1578" s="129"/>
      <c r="J1578" s="129">
        <v>2000000000</v>
      </c>
      <c r="K1578" s="129">
        <v>2000000000</v>
      </c>
      <c r="L1578" s="129">
        <v>2000000000</v>
      </c>
      <c r="M1578" s="124">
        <f t="shared" si="351"/>
        <v>6000000000</v>
      </c>
    </row>
    <row r="1579" spans="1:13" ht="37" x14ac:dyDescent="0.45">
      <c r="A1579" s="125">
        <v>23060103</v>
      </c>
      <c r="B1579" s="125"/>
      <c r="C1579" s="125"/>
      <c r="D1579" s="125"/>
      <c r="E1579" s="125"/>
      <c r="F1579" s="158" t="s">
        <v>781</v>
      </c>
      <c r="G1579" s="129"/>
      <c r="H1579" s="129"/>
      <c r="I1579" s="129"/>
      <c r="J1579" s="129"/>
      <c r="K1579" s="129"/>
      <c r="L1579" s="129"/>
      <c r="M1579" s="124">
        <f t="shared" si="351"/>
        <v>0</v>
      </c>
    </row>
    <row r="1580" spans="1:13" ht="37" x14ac:dyDescent="0.45">
      <c r="A1580" s="125">
        <v>23060104</v>
      </c>
      <c r="B1580" s="125"/>
      <c r="C1580" s="125"/>
      <c r="D1580" s="125"/>
      <c r="E1580" s="125"/>
      <c r="F1580" s="158" t="s">
        <v>782</v>
      </c>
      <c r="G1580" s="129"/>
      <c r="H1580" s="129"/>
      <c r="I1580" s="129"/>
      <c r="J1580" s="129">
        <v>1000000000</v>
      </c>
      <c r="K1580" s="129">
        <v>1000000000</v>
      </c>
      <c r="L1580" s="129">
        <v>1000000000</v>
      </c>
      <c r="M1580" s="124">
        <f t="shared" si="351"/>
        <v>3000000000</v>
      </c>
    </row>
    <row r="1581" spans="1:13" ht="37" x14ac:dyDescent="0.45">
      <c r="A1581" s="125">
        <v>23060105</v>
      </c>
      <c r="B1581" s="125"/>
      <c r="C1581" s="125"/>
      <c r="D1581" s="125"/>
      <c r="E1581" s="125"/>
      <c r="F1581" s="158" t="s">
        <v>469</v>
      </c>
      <c r="G1581" s="129"/>
      <c r="H1581" s="129"/>
      <c r="I1581" s="129"/>
      <c r="J1581" s="129">
        <v>2000000000</v>
      </c>
      <c r="K1581" s="129">
        <v>2000000000</v>
      </c>
      <c r="L1581" s="129">
        <v>2000000000</v>
      </c>
      <c r="M1581" s="124">
        <f t="shared" si="351"/>
        <v>6000000000</v>
      </c>
    </row>
    <row r="1582" spans="1:13" ht="18.5" x14ac:dyDescent="0.45">
      <c r="A1582" s="125">
        <v>23060106</v>
      </c>
      <c r="B1582" s="125"/>
      <c r="C1582" s="125"/>
      <c r="D1582" s="125"/>
      <c r="E1582" s="125"/>
      <c r="F1582" s="158" t="s">
        <v>783</v>
      </c>
      <c r="G1582" s="129"/>
      <c r="H1582" s="129"/>
      <c r="I1582" s="129"/>
      <c r="J1582" s="129">
        <v>10074010713.41</v>
      </c>
      <c r="K1582" s="129">
        <v>10074010713.41</v>
      </c>
      <c r="L1582" s="129">
        <v>10074010713.41</v>
      </c>
      <c r="M1582" s="124">
        <f t="shared" si="351"/>
        <v>30222032140.23</v>
      </c>
    </row>
    <row r="1583" spans="1:13" ht="37" x14ac:dyDescent="0.45">
      <c r="A1583" s="125">
        <v>23060107</v>
      </c>
      <c r="B1583" s="125"/>
      <c r="C1583" s="125"/>
      <c r="D1583" s="125"/>
      <c r="E1583" s="125"/>
      <c r="F1583" s="158" t="s">
        <v>784</v>
      </c>
      <c r="G1583" s="129"/>
      <c r="H1583" s="129"/>
      <c r="I1583" s="129"/>
      <c r="J1583" s="129">
        <v>2500000000</v>
      </c>
      <c r="K1583" s="129">
        <v>2500000000</v>
      </c>
      <c r="L1583" s="129">
        <v>2500000000</v>
      </c>
      <c r="M1583" s="124">
        <f t="shared" si="351"/>
        <v>7500000000</v>
      </c>
    </row>
    <row r="1584" spans="1:13" ht="18.5" x14ac:dyDescent="0.45">
      <c r="A1584" s="125"/>
      <c r="B1584" s="125"/>
      <c r="C1584" s="125"/>
      <c r="D1584" s="125"/>
      <c r="E1584" s="125"/>
      <c r="F1584" s="158"/>
      <c r="G1584" s="129"/>
      <c r="H1584" s="129"/>
      <c r="I1584" s="129"/>
      <c r="J1584" s="129"/>
      <c r="K1584" s="129"/>
      <c r="L1584" s="129"/>
      <c r="M1584" s="124"/>
    </row>
    <row r="1585" spans="1:13" ht="18.5" x14ac:dyDescent="0.45">
      <c r="A1585" s="125"/>
      <c r="B1585" s="125"/>
      <c r="C1585" s="125"/>
      <c r="D1585" s="125"/>
      <c r="E1585" s="125"/>
      <c r="F1585" s="310" t="s">
        <v>85</v>
      </c>
      <c r="G1585" s="129"/>
      <c r="H1585" s="129"/>
      <c r="I1585" s="129"/>
      <c r="J1585" s="129"/>
      <c r="K1585" s="129"/>
      <c r="L1585" s="129"/>
      <c r="M1585" s="124"/>
    </row>
    <row r="1586" spans="1:13" ht="18.5" x14ac:dyDescent="0.45">
      <c r="A1586" s="125"/>
      <c r="B1586" s="125"/>
      <c r="C1586" s="125"/>
      <c r="D1586" s="125"/>
      <c r="E1586" s="125"/>
      <c r="F1586" s="157" t="s">
        <v>295</v>
      </c>
      <c r="G1586" s="129">
        <f>G1506</f>
        <v>267929670.84</v>
      </c>
      <c r="H1586" s="129">
        <f>H1506</f>
        <v>289205577.32999998</v>
      </c>
      <c r="I1586" s="129"/>
      <c r="J1586" s="129">
        <f>J1506</f>
        <v>405901783.8099997</v>
      </c>
      <c r="K1586" s="129">
        <f>K1506</f>
        <v>405901783.8099997</v>
      </c>
      <c r="L1586" s="129">
        <f>L1506</f>
        <v>405901783.8099997</v>
      </c>
      <c r="M1586" s="129">
        <f>M1506</f>
        <v>1217705351.4299991</v>
      </c>
    </row>
    <row r="1587" spans="1:13" ht="18.5" x14ac:dyDescent="0.45">
      <c r="A1587" s="125"/>
      <c r="B1587" s="125"/>
      <c r="C1587" s="125"/>
      <c r="D1587" s="125"/>
      <c r="E1587" s="125"/>
      <c r="F1587" s="157" t="s">
        <v>27</v>
      </c>
      <c r="G1587" s="129">
        <f>G1514</f>
        <v>100000000</v>
      </c>
      <c r="H1587" s="129">
        <f>H1514</f>
        <v>102315428.75</v>
      </c>
      <c r="I1587" s="129"/>
      <c r="J1587" s="129">
        <f>J1514</f>
        <v>100000000</v>
      </c>
      <c r="K1587" s="129">
        <f>K1514</f>
        <v>100000000</v>
      </c>
      <c r="L1587" s="129">
        <f>L1514</f>
        <v>100000000</v>
      </c>
      <c r="M1587" s="129">
        <f>M1514</f>
        <v>300000000</v>
      </c>
    </row>
    <row r="1588" spans="1:13" ht="18.5" x14ac:dyDescent="0.45">
      <c r="A1588" s="125"/>
      <c r="B1588" s="125"/>
      <c r="C1588" s="125"/>
      <c r="D1588" s="125"/>
      <c r="E1588" s="125"/>
      <c r="F1588" s="157" t="s">
        <v>69</v>
      </c>
      <c r="G1588" s="129">
        <f>G1549</f>
        <v>178661088407.32001</v>
      </c>
      <c r="H1588" s="129">
        <f>H1549</f>
        <v>454879122057.57007</v>
      </c>
      <c r="I1588" s="129"/>
      <c r="J1588" s="129">
        <f>J1549</f>
        <v>298170030870.75995</v>
      </c>
      <c r="K1588" s="129">
        <f>K1549</f>
        <v>315544041584.16998</v>
      </c>
      <c r="L1588" s="129">
        <f>L1549</f>
        <v>315544041584.16998</v>
      </c>
      <c r="M1588" s="129">
        <f>M1549</f>
        <v>929258114039.09985</v>
      </c>
    </row>
    <row r="1589" spans="1:13" ht="18.5" x14ac:dyDescent="0.45">
      <c r="A1589" s="162"/>
      <c r="B1589" s="162"/>
      <c r="C1589" s="162"/>
      <c r="D1589" s="162"/>
      <c r="E1589" s="162"/>
      <c r="F1589" s="163" t="s">
        <v>88</v>
      </c>
      <c r="G1589" s="191">
        <f>SUM(G1586:G1588)</f>
        <v>179029018078.16</v>
      </c>
      <c r="H1589" s="191">
        <f t="shared" ref="H1589:M1589" si="359">SUM(H1586:H1588)</f>
        <v>455270643063.65009</v>
      </c>
      <c r="I1589" s="191"/>
      <c r="J1589" s="191">
        <f t="shared" si="359"/>
        <v>298675932654.56995</v>
      </c>
      <c r="K1589" s="191">
        <f t="shared" si="359"/>
        <v>316049943367.97998</v>
      </c>
      <c r="L1589" s="191">
        <f t="shared" si="359"/>
        <v>316049943367.97998</v>
      </c>
      <c r="M1589" s="191">
        <f t="shared" si="359"/>
        <v>930775819390.52991</v>
      </c>
    </row>
    <row r="1592" spans="1:13" ht="18.5" x14ac:dyDescent="0.45">
      <c r="A1592" s="948" t="s">
        <v>0</v>
      </c>
      <c r="B1592" s="948"/>
      <c r="C1592" s="948"/>
      <c r="D1592" s="948"/>
      <c r="E1592" s="948"/>
      <c r="F1592" s="948"/>
      <c r="G1592" s="948"/>
      <c r="H1592" s="948"/>
      <c r="I1592" s="948"/>
      <c r="J1592" s="948"/>
      <c r="K1592" s="948"/>
      <c r="L1592" s="948"/>
      <c r="M1592" s="948"/>
    </row>
    <row r="1593" spans="1:13" ht="18.5" x14ac:dyDescent="0.45">
      <c r="A1593" s="930" t="s">
        <v>646</v>
      </c>
      <c r="B1593" s="930"/>
      <c r="C1593" s="930"/>
      <c r="D1593" s="930"/>
      <c r="E1593" s="930"/>
      <c r="F1593" s="930"/>
      <c r="G1593" s="930"/>
      <c r="H1593" s="930"/>
      <c r="I1593" s="930"/>
      <c r="J1593" s="930"/>
      <c r="K1593" s="930"/>
      <c r="L1593" s="930"/>
      <c r="M1593" s="930"/>
    </row>
    <row r="1594" spans="1:13" ht="74" x14ac:dyDescent="0.45">
      <c r="A1594" s="116" t="s">
        <v>1</v>
      </c>
      <c r="B1594" s="116" t="s">
        <v>2</v>
      </c>
      <c r="C1594" s="116" t="s">
        <v>3</v>
      </c>
      <c r="D1594" s="116" t="s">
        <v>4</v>
      </c>
      <c r="E1594" s="116" t="s">
        <v>5</v>
      </c>
      <c r="F1594" s="153" t="s">
        <v>6</v>
      </c>
      <c r="G1594" s="116" t="s">
        <v>7</v>
      </c>
      <c r="H1594" s="116" t="s">
        <v>8</v>
      </c>
      <c r="I1594" s="116"/>
      <c r="J1594" s="116" t="s">
        <v>9</v>
      </c>
      <c r="K1594" s="116" t="s">
        <v>10</v>
      </c>
      <c r="L1594" s="116" t="s">
        <v>11</v>
      </c>
      <c r="M1594" s="116" t="s">
        <v>12</v>
      </c>
    </row>
    <row r="1595" spans="1:13" ht="18.5" x14ac:dyDescent="0.45">
      <c r="A1595" s="119">
        <v>1</v>
      </c>
      <c r="B1595" s="120"/>
      <c r="C1595" s="120"/>
      <c r="D1595" s="121"/>
      <c r="E1595" s="120"/>
      <c r="F1595" s="153" t="s">
        <v>13</v>
      </c>
      <c r="G1595" s="124">
        <f>G1596</f>
        <v>45277142</v>
      </c>
      <c r="H1595" s="124">
        <f t="shared" ref="H1595:M1595" si="360">H1596</f>
        <v>0</v>
      </c>
      <c r="I1595" s="124">
        <f t="shared" si="360"/>
        <v>0</v>
      </c>
      <c r="J1595" s="124">
        <f t="shared" si="360"/>
        <v>105295680</v>
      </c>
      <c r="K1595" s="124">
        <f t="shared" si="360"/>
        <v>105295680</v>
      </c>
      <c r="L1595" s="124">
        <f t="shared" si="360"/>
        <v>105295680</v>
      </c>
      <c r="M1595" s="124">
        <f t="shared" si="360"/>
        <v>315887040</v>
      </c>
    </row>
    <row r="1596" spans="1:13" ht="18.5" x14ac:dyDescent="0.45">
      <c r="A1596" s="119">
        <v>12</v>
      </c>
      <c r="B1596" s="120"/>
      <c r="C1596" s="120"/>
      <c r="D1596" s="121"/>
      <c r="E1596" s="120"/>
      <c r="F1596" s="157" t="s">
        <v>14</v>
      </c>
      <c r="G1596" s="215">
        <f>G1597</f>
        <v>45277142</v>
      </c>
      <c r="H1596" s="215">
        <f>H1597</f>
        <v>0</v>
      </c>
      <c r="I1596" s="215"/>
      <c r="J1596" s="215">
        <v>105295680</v>
      </c>
      <c r="K1596" s="215">
        <v>105295680</v>
      </c>
      <c r="L1596" s="215">
        <v>105295680</v>
      </c>
      <c r="M1596" s="124">
        <f t="shared" ref="M1596" si="361">J1596+K1596+L1596</f>
        <v>315887040</v>
      </c>
    </row>
    <row r="1597" spans="1:13" ht="18.5" x14ac:dyDescent="0.45">
      <c r="A1597" s="153">
        <v>1202</v>
      </c>
      <c r="B1597" s="154"/>
      <c r="C1597" s="154"/>
      <c r="D1597" s="121"/>
      <c r="E1597" s="154"/>
      <c r="F1597" s="157" t="s">
        <v>15</v>
      </c>
      <c r="G1597" s="124">
        <f>G1598+G1600</f>
        <v>45277142</v>
      </c>
      <c r="H1597" s="124">
        <f t="shared" ref="H1597:M1597" si="362">H1598+H1600</f>
        <v>0</v>
      </c>
      <c r="I1597" s="124">
        <f t="shared" si="362"/>
        <v>0</v>
      </c>
      <c r="J1597" s="124">
        <f t="shared" si="362"/>
        <v>105295680</v>
      </c>
      <c r="K1597" s="124">
        <f t="shared" si="362"/>
        <v>105295680</v>
      </c>
      <c r="L1597" s="124">
        <f t="shared" si="362"/>
        <v>105295680</v>
      </c>
      <c r="M1597" s="124">
        <f t="shared" si="362"/>
        <v>315887040</v>
      </c>
    </row>
    <row r="1598" spans="1:13" ht="18.5" x14ac:dyDescent="0.45">
      <c r="A1598" s="119">
        <v>120207</v>
      </c>
      <c r="B1598" s="120"/>
      <c r="C1598" s="120"/>
      <c r="D1598" s="121"/>
      <c r="E1598" s="120"/>
      <c r="F1598" s="157" t="s">
        <v>453</v>
      </c>
      <c r="G1598" s="124">
        <f>SUM(G1599:G1599)</f>
        <v>0</v>
      </c>
      <c r="H1598" s="124">
        <f>SUM(H1599:H1599)</f>
        <v>0</v>
      </c>
      <c r="I1598" s="124"/>
      <c r="J1598" s="215">
        <v>60018538</v>
      </c>
      <c r="K1598" s="215">
        <v>60018538</v>
      </c>
      <c r="L1598" s="215">
        <v>60018538</v>
      </c>
      <c r="M1598" s="124">
        <f t="shared" ref="M1598:M1602" si="363">J1598+K1598+L1598</f>
        <v>180055614</v>
      </c>
    </row>
    <row r="1599" spans="1:13" ht="37" x14ac:dyDescent="0.45">
      <c r="A1599" s="125">
        <v>12020709</v>
      </c>
      <c r="B1599" s="126"/>
      <c r="C1599" s="126"/>
      <c r="D1599" s="127"/>
      <c r="E1599" s="126"/>
      <c r="F1599" s="158" t="s">
        <v>647</v>
      </c>
      <c r="G1599" s="184"/>
      <c r="H1599" s="184"/>
      <c r="I1599" s="184"/>
      <c r="J1599" s="183">
        <v>60018538</v>
      </c>
      <c r="K1599" s="183">
        <v>60018538</v>
      </c>
      <c r="L1599" s="183">
        <v>60018538</v>
      </c>
      <c r="M1599" s="124">
        <f t="shared" si="363"/>
        <v>180055614</v>
      </c>
    </row>
    <row r="1600" spans="1:13" ht="18.5" x14ac:dyDescent="0.45">
      <c r="A1600" s="119">
        <v>120209</v>
      </c>
      <c r="B1600" s="120"/>
      <c r="C1600" s="120"/>
      <c r="D1600" s="121"/>
      <c r="E1600" s="120"/>
      <c r="F1600" s="157" t="s">
        <v>380</v>
      </c>
      <c r="G1600" s="124">
        <f>SUM(G1601:G1602)</f>
        <v>45277142</v>
      </c>
      <c r="H1600" s="124">
        <f>SUM(H1601:H1602)</f>
        <v>0</v>
      </c>
      <c r="I1600" s="124"/>
      <c r="J1600" s="124">
        <v>45277142</v>
      </c>
      <c r="K1600" s="124">
        <v>45277142</v>
      </c>
      <c r="L1600" s="124">
        <v>45277142</v>
      </c>
      <c r="M1600" s="124">
        <f t="shared" si="363"/>
        <v>135831426</v>
      </c>
    </row>
    <row r="1601" spans="1:13" ht="18.5" x14ac:dyDescent="0.45">
      <c r="A1601" s="125">
        <v>12020901</v>
      </c>
      <c r="B1601" s="126"/>
      <c r="C1601" s="126"/>
      <c r="D1601" s="127"/>
      <c r="E1601" s="126"/>
      <c r="F1601" s="158" t="s">
        <v>648</v>
      </c>
      <c r="G1601" s="184">
        <v>18953222</v>
      </c>
      <c r="H1601" s="184"/>
      <c r="I1601" s="184"/>
      <c r="J1601" s="184">
        <v>18953222</v>
      </c>
      <c r="K1601" s="184">
        <v>45277142</v>
      </c>
      <c r="L1601" s="124">
        <v>18953222</v>
      </c>
      <c r="M1601" s="124">
        <f t="shared" si="363"/>
        <v>83183586</v>
      </c>
    </row>
    <row r="1602" spans="1:13" ht="18.5" x14ac:dyDescent="0.45">
      <c r="A1602" s="125">
        <v>12020906</v>
      </c>
      <c r="B1602" s="126"/>
      <c r="C1602" s="126"/>
      <c r="D1602" s="127"/>
      <c r="E1602" s="126"/>
      <c r="F1602" s="158" t="s">
        <v>381</v>
      </c>
      <c r="G1602" s="184">
        <v>26323920</v>
      </c>
      <c r="H1602" s="184"/>
      <c r="I1602" s="184"/>
      <c r="J1602" s="184">
        <v>26323920</v>
      </c>
      <c r="K1602" s="184">
        <v>26323920</v>
      </c>
      <c r="L1602" s="184">
        <v>26323920</v>
      </c>
      <c r="M1602" s="124">
        <f t="shared" si="363"/>
        <v>78971760</v>
      </c>
    </row>
    <row r="1603" spans="1:13" ht="18.5" x14ac:dyDescent="0.45">
      <c r="A1603" s="119">
        <v>2</v>
      </c>
      <c r="B1603" s="120"/>
      <c r="C1603" s="121"/>
      <c r="D1603" s="121"/>
      <c r="E1603" s="120"/>
      <c r="F1603" s="157" t="s">
        <v>18</v>
      </c>
      <c r="G1603" s="123">
        <f>G1604+G1612+G1644</f>
        <v>1882583504.8400002</v>
      </c>
      <c r="H1603" s="123">
        <f>H1604+H1612+H1644</f>
        <v>517192144.36000001</v>
      </c>
      <c r="I1603" s="123"/>
      <c r="J1603" s="123">
        <f>J1604+J1612+J1644</f>
        <v>2430331864.79</v>
      </c>
      <c r="K1603" s="123">
        <f>K1604+K1612+K1644</f>
        <v>2430331864.79</v>
      </c>
      <c r="L1603" s="123">
        <f>L1604+L1612+L1644</f>
        <v>2430331864.79</v>
      </c>
      <c r="M1603" s="124">
        <f>J1603+K1603+L1603</f>
        <v>7290995594.3699999</v>
      </c>
    </row>
    <row r="1604" spans="1:13" ht="18.5" x14ac:dyDescent="0.45">
      <c r="A1604" s="119">
        <v>21</v>
      </c>
      <c r="B1604" s="120"/>
      <c r="C1604" s="121"/>
      <c r="D1604" s="121"/>
      <c r="E1604" s="120"/>
      <c r="F1604" s="157" t="s">
        <v>19</v>
      </c>
      <c r="G1604" s="123">
        <f>G1605+G1608</f>
        <v>82583504.840000004</v>
      </c>
      <c r="H1604" s="123">
        <f>H1605+H1608</f>
        <v>76134844.359999999</v>
      </c>
      <c r="I1604" s="123"/>
      <c r="J1604" s="123">
        <v>130331864.79000004</v>
      </c>
      <c r="K1604" s="123">
        <v>130331864.79000004</v>
      </c>
      <c r="L1604" s="123">
        <v>130331864.79000004</v>
      </c>
      <c r="M1604" s="124">
        <f t="shared" ref="M1604:M1643" si="364">J1604+K1604+L1604</f>
        <v>390995594.37000012</v>
      </c>
    </row>
    <row r="1605" spans="1:13" ht="18.5" x14ac:dyDescent="0.45">
      <c r="A1605" s="119">
        <v>2101</v>
      </c>
      <c r="B1605" s="120"/>
      <c r="C1605" s="121"/>
      <c r="D1605" s="121"/>
      <c r="E1605" s="120"/>
      <c r="F1605" s="157" t="s">
        <v>20</v>
      </c>
      <c r="G1605" s="123">
        <f t="shared" ref="G1605:I1606" si="365">G1606</f>
        <v>74668628.840000004</v>
      </c>
      <c r="H1605" s="123">
        <f t="shared" si="365"/>
        <v>76134844.359999999</v>
      </c>
      <c r="I1605" s="123"/>
      <c r="J1605" s="123">
        <v>127917503.79000004</v>
      </c>
      <c r="K1605" s="123">
        <v>127917503.79000004</v>
      </c>
      <c r="L1605" s="123">
        <v>127917503.79000004</v>
      </c>
      <c r="M1605" s="124">
        <f t="shared" si="364"/>
        <v>383752511.37000012</v>
      </c>
    </row>
    <row r="1606" spans="1:13" ht="18.5" x14ac:dyDescent="0.45">
      <c r="A1606" s="119">
        <v>210101</v>
      </c>
      <c r="B1606" s="120"/>
      <c r="C1606" s="121"/>
      <c r="D1606" s="121"/>
      <c r="E1606" s="120"/>
      <c r="F1606" s="157" t="s">
        <v>21</v>
      </c>
      <c r="G1606" s="123">
        <f>G1607</f>
        <v>74668628.840000004</v>
      </c>
      <c r="H1606" s="123">
        <f t="shared" si="365"/>
        <v>76134844.359999999</v>
      </c>
      <c r="I1606" s="123">
        <f t="shared" si="365"/>
        <v>0</v>
      </c>
      <c r="J1606" s="123">
        <v>127917503.79000004</v>
      </c>
      <c r="K1606" s="123">
        <v>127917503.79000004</v>
      </c>
      <c r="L1606" s="123">
        <v>127917503.79000004</v>
      </c>
      <c r="M1606" s="124">
        <f t="shared" si="364"/>
        <v>383752511.37000012</v>
      </c>
    </row>
    <row r="1607" spans="1:13" ht="18.5" x14ac:dyDescent="0.45">
      <c r="A1607" s="125">
        <v>21010101</v>
      </c>
      <c r="B1607" s="126"/>
      <c r="C1607" s="127"/>
      <c r="D1607" s="127"/>
      <c r="E1607" s="126"/>
      <c r="F1607" s="158" t="s">
        <v>20</v>
      </c>
      <c r="G1607" s="129">
        <v>74668628.840000004</v>
      </c>
      <c r="H1607" s="129">
        <v>76134844.359999999</v>
      </c>
      <c r="I1607" s="129"/>
      <c r="J1607" s="129">
        <v>127917503.79000004</v>
      </c>
      <c r="K1607" s="129">
        <v>127917503.79000004</v>
      </c>
      <c r="L1607" s="129">
        <v>127917503.79000004</v>
      </c>
      <c r="M1607" s="124">
        <f t="shared" si="364"/>
        <v>383752511.37000012</v>
      </c>
    </row>
    <row r="1608" spans="1:13" ht="37" x14ac:dyDescent="0.45">
      <c r="A1608" s="119">
        <v>2102</v>
      </c>
      <c r="B1608" s="120"/>
      <c r="C1608" s="121"/>
      <c r="D1608" s="121"/>
      <c r="E1608" s="120"/>
      <c r="F1608" s="157" t="s">
        <v>22</v>
      </c>
      <c r="G1608" s="123">
        <f>G1609</f>
        <v>7914876</v>
      </c>
      <c r="H1608" s="123">
        <f>H1609</f>
        <v>0</v>
      </c>
      <c r="I1608" s="123"/>
      <c r="J1608" s="123">
        <v>2414361</v>
      </c>
      <c r="K1608" s="123">
        <v>2414361</v>
      </c>
      <c r="L1608" s="123">
        <v>2414361</v>
      </c>
      <c r="M1608" s="124">
        <f t="shared" si="364"/>
        <v>7243083</v>
      </c>
    </row>
    <row r="1609" spans="1:13" ht="18.5" x14ac:dyDescent="0.45">
      <c r="A1609" s="119">
        <v>210201</v>
      </c>
      <c r="B1609" s="120"/>
      <c r="C1609" s="121"/>
      <c r="D1609" s="121"/>
      <c r="E1609" s="120"/>
      <c r="F1609" s="157" t="s">
        <v>23</v>
      </c>
      <c r="G1609" s="123">
        <f>G1610</f>
        <v>7914876</v>
      </c>
      <c r="H1609" s="123">
        <f>H1610</f>
        <v>0</v>
      </c>
      <c r="I1609" s="123"/>
      <c r="J1609" s="123">
        <v>2414361</v>
      </c>
      <c r="K1609" s="123">
        <v>2414361</v>
      </c>
      <c r="L1609" s="123">
        <v>2414361</v>
      </c>
      <c r="M1609" s="124">
        <f t="shared" si="364"/>
        <v>7243083</v>
      </c>
    </row>
    <row r="1610" spans="1:13" ht="18.5" x14ac:dyDescent="0.45">
      <c r="A1610" s="125">
        <v>21020101</v>
      </c>
      <c r="B1610" s="126"/>
      <c r="C1610" s="127"/>
      <c r="D1610" s="127"/>
      <c r="E1610" s="126"/>
      <c r="F1610" s="158" t="s">
        <v>24</v>
      </c>
      <c r="G1610" s="129">
        <v>7914876</v>
      </c>
      <c r="H1610" s="129"/>
      <c r="I1610" s="129"/>
      <c r="J1610" s="129">
        <f>'[3]CONSOLIDATED SCALE'!K1676</f>
        <v>0</v>
      </c>
      <c r="K1610" s="129"/>
      <c r="L1610" s="129"/>
      <c r="M1610" s="124">
        <f t="shared" si="364"/>
        <v>0</v>
      </c>
    </row>
    <row r="1611" spans="1:13" ht="18.5" x14ac:dyDescent="0.45">
      <c r="A1611" s="125">
        <v>21020102</v>
      </c>
      <c r="B1611" s="126"/>
      <c r="C1611" s="127"/>
      <c r="D1611" s="127"/>
      <c r="E1611" s="126"/>
      <c r="F1611" s="158" t="s">
        <v>25</v>
      </c>
      <c r="G1611" s="129">
        <v>1844361</v>
      </c>
      <c r="H1611" s="129"/>
      <c r="I1611" s="129"/>
      <c r="J1611" s="129">
        <v>2414361</v>
      </c>
      <c r="K1611" s="129">
        <v>2414361</v>
      </c>
      <c r="L1611" s="129">
        <v>2414361</v>
      </c>
      <c r="M1611" s="124">
        <f t="shared" si="364"/>
        <v>7243083</v>
      </c>
    </row>
    <row r="1612" spans="1:13" ht="18.5" x14ac:dyDescent="0.45">
      <c r="A1612" s="119">
        <v>22</v>
      </c>
      <c r="B1612" s="120"/>
      <c r="C1612" s="121"/>
      <c r="D1612" s="121"/>
      <c r="E1612" s="120"/>
      <c r="F1612" s="157" t="s">
        <v>26</v>
      </c>
      <c r="G1612" s="123">
        <f>G1613</f>
        <v>300000000</v>
      </c>
      <c r="H1612" s="123">
        <f t="shared" ref="H1612:M1612" si="366">H1613</f>
        <v>42057300</v>
      </c>
      <c r="I1612" s="123">
        <f t="shared" si="366"/>
        <v>0</v>
      </c>
      <c r="J1612" s="123">
        <f t="shared" si="366"/>
        <v>300000000</v>
      </c>
      <c r="K1612" s="123">
        <f t="shared" si="366"/>
        <v>300000000</v>
      </c>
      <c r="L1612" s="123">
        <f t="shared" si="366"/>
        <v>300000000</v>
      </c>
      <c r="M1612" s="123">
        <f t="shared" si="366"/>
        <v>900000000</v>
      </c>
    </row>
    <row r="1613" spans="1:13" ht="18.5" x14ac:dyDescent="0.45">
      <c r="A1613" s="119">
        <v>2202</v>
      </c>
      <c r="B1613" s="120"/>
      <c r="C1613" s="121"/>
      <c r="D1613" s="121"/>
      <c r="E1613" s="120"/>
      <c r="F1613" s="157" t="s">
        <v>27</v>
      </c>
      <c r="G1613" s="123">
        <f>G1614+G1618+G1625+G1628+G1633+G1635+G1637</f>
        <v>300000000</v>
      </c>
      <c r="H1613" s="123">
        <f>H1614+H1618+H1625+H1628+H1633+H1635+H1637</f>
        <v>42057300</v>
      </c>
      <c r="I1613" s="123"/>
      <c r="J1613" s="123">
        <v>300000000</v>
      </c>
      <c r="K1613" s="123">
        <v>300000000</v>
      </c>
      <c r="L1613" s="123">
        <v>300000000</v>
      </c>
      <c r="M1613" s="124">
        <f t="shared" si="364"/>
        <v>900000000</v>
      </c>
    </row>
    <row r="1614" spans="1:13" ht="18.5" x14ac:dyDescent="0.45">
      <c r="A1614" s="119">
        <v>220201</v>
      </c>
      <c r="B1614" s="120"/>
      <c r="C1614" s="121"/>
      <c r="D1614" s="121"/>
      <c r="E1614" s="120"/>
      <c r="F1614" s="157" t="s">
        <v>28</v>
      </c>
      <c r="G1614" s="123">
        <f>SUM(G1615:G1617)</f>
        <v>62000000</v>
      </c>
      <c r="H1614" s="123">
        <f>SUM(H1615:H1617)</f>
        <v>37164000</v>
      </c>
      <c r="I1614" s="123"/>
      <c r="J1614" s="123">
        <v>62000000</v>
      </c>
      <c r="K1614" s="123">
        <v>62000000</v>
      </c>
      <c r="L1614" s="123">
        <v>62000000</v>
      </c>
      <c r="M1614" s="124">
        <f t="shared" si="364"/>
        <v>186000000</v>
      </c>
    </row>
    <row r="1615" spans="1:13" ht="18.5" x14ac:dyDescent="0.45">
      <c r="A1615" s="125">
        <v>22020101</v>
      </c>
      <c r="B1615" s="126"/>
      <c r="C1615" s="127"/>
      <c r="D1615" s="127"/>
      <c r="E1615" s="126"/>
      <c r="F1615" s="158" t="s">
        <v>29</v>
      </c>
      <c r="G1615" s="129">
        <v>20000000</v>
      </c>
      <c r="H1615" s="129"/>
      <c r="I1615" s="129"/>
      <c r="J1615" s="129">
        <v>20000000</v>
      </c>
      <c r="K1615" s="129">
        <v>20000000</v>
      </c>
      <c r="L1615" s="129">
        <v>20000000</v>
      </c>
      <c r="M1615" s="124">
        <f t="shared" si="364"/>
        <v>60000000</v>
      </c>
    </row>
    <row r="1616" spans="1:13" ht="18.5" x14ac:dyDescent="0.45">
      <c r="A1616" s="125">
        <v>22020102</v>
      </c>
      <c r="B1616" s="126"/>
      <c r="C1616" s="127"/>
      <c r="D1616" s="127"/>
      <c r="E1616" s="126"/>
      <c r="F1616" s="158" t="s">
        <v>30</v>
      </c>
      <c r="G1616" s="129">
        <v>30000000</v>
      </c>
      <c r="H1616" s="129">
        <v>15564000</v>
      </c>
      <c r="I1616" s="129"/>
      <c r="J1616" s="129">
        <v>30000000</v>
      </c>
      <c r="K1616" s="129">
        <v>30000000</v>
      </c>
      <c r="L1616" s="129">
        <v>30000000</v>
      </c>
      <c r="M1616" s="124">
        <f t="shared" si="364"/>
        <v>90000000</v>
      </c>
    </row>
    <row r="1617" spans="1:13" ht="37" x14ac:dyDescent="0.45">
      <c r="A1617" s="125">
        <v>22020104</v>
      </c>
      <c r="B1617" s="126"/>
      <c r="C1617" s="127"/>
      <c r="D1617" s="127"/>
      <c r="E1617" s="126"/>
      <c r="F1617" s="158" t="s">
        <v>220</v>
      </c>
      <c r="G1617" s="129">
        <v>12000000</v>
      </c>
      <c r="H1617" s="129">
        <v>21600000</v>
      </c>
      <c r="I1617" s="129"/>
      <c r="J1617" s="129">
        <v>12000000</v>
      </c>
      <c r="K1617" s="129">
        <v>12000000</v>
      </c>
      <c r="L1617" s="129">
        <v>12000000</v>
      </c>
      <c r="M1617" s="124">
        <f t="shared" si="364"/>
        <v>36000000</v>
      </c>
    </row>
    <row r="1618" spans="1:13" ht="18.5" x14ac:dyDescent="0.45">
      <c r="A1618" s="119">
        <v>220202</v>
      </c>
      <c r="B1618" s="120"/>
      <c r="C1618" s="121"/>
      <c r="D1618" s="121"/>
      <c r="E1618" s="120"/>
      <c r="F1618" s="157" t="s">
        <v>31</v>
      </c>
      <c r="G1618" s="123">
        <f>SUM(G1619:G1624)</f>
        <v>2000000</v>
      </c>
      <c r="H1618" s="123">
        <f>SUM(H1619:H1624)</f>
        <v>0</v>
      </c>
      <c r="I1618" s="123"/>
      <c r="J1618" s="123">
        <v>2000000</v>
      </c>
      <c r="K1618" s="123">
        <v>2000000</v>
      </c>
      <c r="L1618" s="123">
        <v>2000000</v>
      </c>
      <c r="M1618" s="124">
        <f t="shared" si="364"/>
        <v>6000000</v>
      </c>
    </row>
    <row r="1619" spans="1:13" ht="18.5" x14ac:dyDescent="0.45">
      <c r="A1619" s="125">
        <v>22020201</v>
      </c>
      <c r="B1619" s="126"/>
      <c r="C1619" s="127"/>
      <c r="D1619" s="127"/>
      <c r="E1619" s="126"/>
      <c r="F1619" s="158" t="s">
        <v>32</v>
      </c>
      <c r="G1619" s="129">
        <v>800000</v>
      </c>
      <c r="H1619" s="129"/>
      <c r="I1619" s="129"/>
      <c r="J1619" s="129"/>
      <c r="K1619" s="129"/>
      <c r="L1619" s="129"/>
      <c r="M1619" s="124">
        <f t="shared" si="364"/>
        <v>0</v>
      </c>
    </row>
    <row r="1620" spans="1:13" ht="18.5" x14ac:dyDescent="0.45">
      <c r="A1620" s="125">
        <v>22020203</v>
      </c>
      <c r="B1620" s="126"/>
      <c r="C1620" s="127"/>
      <c r="D1620" s="127"/>
      <c r="E1620" s="126"/>
      <c r="F1620" s="158" t="s">
        <v>34</v>
      </c>
      <c r="G1620" s="129"/>
      <c r="H1620" s="129"/>
      <c r="I1620" s="129"/>
      <c r="J1620" s="129">
        <v>1000000</v>
      </c>
      <c r="K1620" s="129">
        <v>1000000</v>
      </c>
      <c r="L1620" s="129">
        <v>1000000</v>
      </c>
      <c r="M1620" s="124">
        <f t="shared" si="364"/>
        <v>3000000</v>
      </c>
    </row>
    <row r="1621" spans="1:13" ht="18.5" x14ac:dyDescent="0.45">
      <c r="A1621" s="125"/>
      <c r="B1621" s="126"/>
      <c r="C1621" s="127"/>
      <c r="D1621" s="127"/>
      <c r="E1621" s="126"/>
      <c r="F1621" s="158" t="s">
        <v>35</v>
      </c>
      <c r="G1621" s="129"/>
      <c r="H1621" s="129"/>
      <c r="I1621" s="129"/>
      <c r="J1621" s="129">
        <v>800000</v>
      </c>
      <c r="K1621" s="129">
        <v>800000</v>
      </c>
      <c r="L1621" s="129">
        <v>800000</v>
      </c>
      <c r="M1621" s="124">
        <f t="shared" si="364"/>
        <v>2400000</v>
      </c>
    </row>
    <row r="1622" spans="1:13" ht="18.5" x14ac:dyDescent="0.45">
      <c r="A1622" s="125">
        <v>22020206</v>
      </c>
      <c r="B1622" s="126"/>
      <c r="C1622" s="127"/>
      <c r="D1622" s="127"/>
      <c r="E1622" s="126"/>
      <c r="F1622" s="158" t="s">
        <v>36</v>
      </c>
      <c r="G1622" s="129">
        <v>200000</v>
      </c>
      <c r="H1622" s="129"/>
      <c r="I1622" s="129"/>
      <c r="J1622" s="129"/>
      <c r="K1622" s="129"/>
      <c r="L1622" s="129"/>
      <c r="M1622" s="124">
        <f t="shared" si="364"/>
        <v>0</v>
      </c>
    </row>
    <row r="1623" spans="1:13" ht="18.5" x14ac:dyDescent="0.45">
      <c r="A1623" s="125">
        <v>22020208</v>
      </c>
      <c r="B1623" s="126"/>
      <c r="C1623" s="127"/>
      <c r="D1623" s="127"/>
      <c r="E1623" s="126"/>
      <c r="F1623" s="158" t="s">
        <v>322</v>
      </c>
      <c r="G1623" s="129"/>
      <c r="H1623" s="129"/>
      <c r="I1623" s="129"/>
      <c r="J1623" s="129">
        <v>200000</v>
      </c>
      <c r="K1623" s="129">
        <v>200000</v>
      </c>
      <c r="L1623" s="129">
        <v>200000</v>
      </c>
      <c r="M1623" s="124">
        <f t="shared" si="364"/>
        <v>600000</v>
      </c>
    </row>
    <row r="1624" spans="1:13" ht="37" x14ac:dyDescent="0.45">
      <c r="A1624" s="125">
        <v>22020209</v>
      </c>
      <c r="B1624" s="126"/>
      <c r="C1624" s="127"/>
      <c r="D1624" s="127"/>
      <c r="E1624" s="126"/>
      <c r="F1624" s="158" t="s">
        <v>323</v>
      </c>
      <c r="G1624" s="129">
        <v>1000000</v>
      </c>
      <c r="H1624" s="129"/>
      <c r="I1624" s="129"/>
      <c r="J1624" s="129"/>
      <c r="K1624" s="129"/>
      <c r="L1624" s="129"/>
      <c r="M1624" s="124">
        <f t="shared" si="364"/>
        <v>0</v>
      </c>
    </row>
    <row r="1625" spans="1:13" ht="18.5" x14ac:dyDescent="0.45">
      <c r="A1625" s="119">
        <v>220203</v>
      </c>
      <c r="B1625" s="120"/>
      <c r="C1625" s="121"/>
      <c r="D1625" s="121"/>
      <c r="E1625" s="120"/>
      <c r="F1625" s="157" t="s">
        <v>37</v>
      </c>
      <c r="G1625" s="123">
        <f>SUM(G1626:G1627)</f>
        <v>4200000</v>
      </c>
      <c r="H1625" s="123">
        <f>SUM(H1626:H1627)</f>
        <v>1293300</v>
      </c>
      <c r="I1625" s="123"/>
      <c r="J1625" s="123">
        <f>SUM(J1626:J1627)</f>
        <v>4200000</v>
      </c>
      <c r="K1625" s="123">
        <f>SUM(K1626:K1627)</f>
        <v>4200000</v>
      </c>
      <c r="L1625" s="123">
        <f>SUM(L1626:L1627)</f>
        <v>4200000</v>
      </c>
      <c r="M1625" s="124">
        <f t="shared" si="364"/>
        <v>12600000</v>
      </c>
    </row>
    <row r="1626" spans="1:13" ht="37" x14ac:dyDescent="0.45">
      <c r="A1626" s="125">
        <v>22020301</v>
      </c>
      <c r="B1626" s="126"/>
      <c r="C1626" s="127"/>
      <c r="D1626" s="127"/>
      <c r="E1626" s="126"/>
      <c r="F1626" s="158" t="s">
        <v>38</v>
      </c>
      <c r="G1626" s="129">
        <v>3200000</v>
      </c>
      <c r="H1626" s="129">
        <v>1293300</v>
      </c>
      <c r="I1626" s="129"/>
      <c r="J1626" s="129">
        <v>3200000</v>
      </c>
      <c r="K1626" s="129">
        <v>3200000</v>
      </c>
      <c r="L1626" s="129">
        <v>3200000</v>
      </c>
      <c r="M1626" s="124">
        <f t="shared" si="364"/>
        <v>9600000</v>
      </c>
    </row>
    <row r="1627" spans="1:13" ht="37" x14ac:dyDescent="0.45">
      <c r="A1627" s="125">
        <v>22020305</v>
      </c>
      <c r="B1627" s="126"/>
      <c r="C1627" s="127"/>
      <c r="D1627" s="127"/>
      <c r="E1627" s="126"/>
      <c r="F1627" s="158" t="s">
        <v>41</v>
      </c>
      <c r="G1627" s="129">
        <v>1000000</v>
      </c>
      <c r="H1627" s="129"/>
      <c r="I1627" s="129"/>
      <c r="J1627" s="129">
        <v>1000000</v>
      </c>
      <c r="K1627" s="129">
        <v>1000000</v>
      </c>
      <c r="L1627" s="129">
        <v>1000000</v>
      </c>
      <c r="M1627" s="124">
        <f t="shared" si="364"/>
        <v>3000000</v>
      </c>
    </row>
    <row r="1628" spans="1:13" ht="18.5" x14ac:dyDescent="0.45">
      <c r="A1628" s="119">
        <v>220204</v>
      </c>
      <c r="B1628" s="120"/>
      <c r="C1628" s="121"/>
      <c r="D1628" s="121"/>
      <c r="E1628" s="120"/>
      <c r="F1628" s="157" t="s">
        <v>42</v>
      </c>
      <c r="G1628" s="123">
        <f>SUM(G1629:G1632)</f>
        <v>5000000</v>
      </c>
      <c r="H1628" s="123">
        <f>SUM(H1629:H1632)</f>
        <v>800000</v>
      </c>
      <c r="I1628" s="123"/>
      <c r="J1628" s="123">
        <f>SUM(J1629:J1632)</f>
        <v>5000000</v>
      </c>
      <c r="K1628" s="123">
        <f>SUM(K1629:K1632)</f>
        <v>5000000</v>
      </c>
      <c r="L1628" s="123">
        <f>SUM(L1629:L1632)</f>
        <v>5000000</v>
      </c>
      <c r="M1628" s="124">
        <f t="shared" si="364"/>
        <v>15000000</v>
      </c>
    </row>
    <row r="1629" spans="1:13" ht="18.5" x14ac:dyDescent="0.45">
      <c r="A1629" s="125">
        <v>22020402</v>
      </c>
      <c r="B1629" s="126"/>
      <c r="C1629" s="127"/>
      <c r="D1629" s="127"/>
      <c r="E1629" s="126"/>
      <c r="F1629" s="158" t="s">
        <v>44</v>
      </c>
      <c r="G1629" s="129">
        <v>500000</v>
      </c>
      <c r="H1629" s="129"/>
      <c r="I1629" s="129"/>
      <c r="J1629" s="129">
        <v>500000</v>
      </c>
      <c r="K1629" s="129">
        <v>500000</v>
      </c>
      <c r="L1629" s="129">
        <v>500000</v>
      </c>
      <c r="M1629" s="124">
        <f t="shared" si="364"/>
        <v>1500000</v>
      </c>
    </row>
    <row r="1630" spans="1:13" ht="37" x14ac:dyDescent="0.45">
      <c r="A1630" s="125">
        <v>22020404</v>
      </c>
      <c r="B1630" s="126"/>
      <c r="C1630" s="127"/>
      <c r="D1630" s="127"/>
      <c r="E1630" s="126"/>
      <c r="F1630" s="158" t="s">
        <v>46</v>
      </c>
      <c r="G1630" s="129">
        <v>500000</v>
      </c>
      <c r="H1630" s="129"/>
      <c r="I1630" s="129"/>
      <c r="J1630" s="129">
        <v>500000</v>
      </c>
      <c r="K1630" s="129">
        <v>500000</v>
      </c>
      <c r="L1630" s="129">
        <v>500000</v>
      </c>
      <c r="M1630" s="124">
        <f t="shared" si="364"/>
        <v>1500000</v>
      </c>
    </row>
    <row r="1631" spans="1:13" ht="18.5" x14ac:dyDescent="0.45">
      <c r="A1631" s="125">
        <v>22020405</v>
      </c>
      <c r="B1631" s="126"/>
      <c r="C1631" s="127"/>
      <c r="D1631" s="127"/>
      <c r="E1631" s="126"/>
      <c r="F1631" s="158" t="s">
        <v>47</v>
      </c>
      <c r="G1631" s="129">
        <v>1000000</v>
      </c>
      <c r="H1631" s="129">
        <v>800000</v>
      </c>
      <c r="I1631" s="129"/>
      <c r="J1631" s="129">
        <v>1000000</v>
      </c>
      <c r="K1631" s="129">
        <v>1000000</v>
      </c>
      <c r="L1631" s="129">
        <v>1000000</v>
      </c>
      <c r="M1631" s="124">
        <f t="shared" si="364"/>
        <v>3000000</v>
      </c>
    </row>
    <row r="1632" spans="1:13" ht="18.5" x14ac:dyDescent="0.45">
      <c r="A1632" s="125">
        <v>22020406</v>
      </c>
      <c r="B1632" s="126"/>
      <c r="C1632" s="127"/>
      <c r="D1632" s="127"/>
      <c r="E1632" s="126"/>
      <c r="F1632" s="158" t="s">
        <v>48</v>
      </c>
      <c r="G1632" s="129">
        <v>3000000</v>
      </c>
      <c r="H1632" s="129"/>
      <c r="I1632" s="129"/>
      <c r="J1632" s="129">
        <v>3000000</v>
      </c>
      <c r="K1632" s="129">
        <v>3000000</v>
      </c>
      <c r="L1632" s="129">
        <v>3000000</v>
      </c>
      <c r="M1632" s="124">
        <f t="shared" si="364"/>
        <v>9000000</v>
      </c>
    </row>
    <row r="1633" spans="1:13" ht="18.5" x14ac:dyDescent="0.45">
      <c r="A1633" s="119">
        <v>220206</v>
      </c>
      <c r="B1633" s="120"/>
      <c r="C1633" s="121"/>
      <c r="D1633" s="121"/>
      <c r="E1633" s="120"/>
      <c r="F1633" s="157" t="s">
        <v>51</v>
      </c>
      <c r="G1633" s="123">
        <f>SUM(G1634:G1634)</f>
        <v>5000000</v>
      </c>
      <c r="H1633" s="123">
        <f>SUM(H1634:H1634)</f>
        <v>500000</v>
      </c>
      <c r="I1633" s="123"/>
      <c r="J1633" s="123">
        <f>SUM(J1634:J1634)</f>
        <v>5000000</v>
      </c>
      <c r="K1633" s="123">
        <f>SUM(K1634:K1634)</f>
        <v>5000000</v>
      </c>
      <c r="L1633" s="123">
        <f>SUM(L1634:L1634)</f>
        <v>5000000</v>
      </c>
      <c r="M1633" s="124">
        <f t="shared" si="364"/>
        <v>15000000</v>
      </c>
    </row>
    <row r="1634" spans="1:13" ht="18.5" x14ac:dyDescent="0.45">
      <c r="A1634" s="125">
        <v>22020605</v>
      </c>
      <c r="B1634" s="126"/>
      <c r="C1634" s="127"/>
      <c r="D1634" s="127"/>
      <c r="E1634" s="126"/>
      <c r="F1634" s="158" t="s">
        <v>53</v>
      </c>
      <c r="G1634" s="129">
        <v>5000000</v>
      </c>
      <c r="H1634" s="129">
        <v>500000</v>
      </c>
      <c r="I1634" s="129"/>
      <c r="J1634" s="129">
        <v>5000000</v>
      </c>
      <c r="K1634" s="129">
        <v>5000000</v>
      </c>
      <c r="L1634" s="129">
        <v>5000000</v>
      </c>
      <c r="M1634" s="124">
        <f t="shared" si="364"/>
        <v>15000000</v>
      </c>
    </row>
    <row r="1635" spans="1:13" ht="18.5" x14ac:dyDescent="0.45">
      <c r="A1635" s="119">
        <v>220208</v>
      </c>
      <c r="B1635" s="120"/>
      <c r="C1635" s="121"/>
      <c r="D1635" s="121"/>
      <c r="E1635" s="120"/>
      <c r="F1635" s="157" t="s">
        <v>54</v>
      </c>
      <c r="G1635" s="123">
        <f>SUM(G1636:G1636)</f>
        <v>4800000</v>
      </c>
      <c r="H1635" s="123">
        <f>SUM(H1636:H1636)</f>
        <v>0</v>
      </c>
      <c r="I1635" s="123"/>
      <c r="J1635" s="123">
        <f>SUM(J1636:J1636)</f>
        <v>4800000</v>
      </c>
      <c r="K1635" s="123">
        <f>SUM(K1636:K1636)</f>
        <v>4800000</v>
      </c>
      <c r="L1635" s="123">
        <f>SUM(L1636:L1636)</f>
        <v>4800000</v>
      </c>
      <c r="M1635" s="124">
        <f t="shared" si="364"/>
        <v>14400000</v>
      </c>
    </row>
    <row r="1636" spans="1:13" ht="18.5" x14ac:dyDescent="0.45">
      <c r="A1636" s="125">
        <v>22020803</v>
      </c>
      <c r="B1636" s="126"/>
      <c r="C1636" s="127"/>
      <c r="D1636" s="127"/>
      <c r="E1636" s="126"/>
      <c r="F1636" s="158" t="s">
        <v>56</v>
      </c>
      <c r="G1636" s="129">
        <v>4800000</v>
      </c>
      <c r="H1636" s="129"/>
      <c r="I1636" s="129"/>
      <c r="J1636" s="129">
        <v>4800000</v>
      </c>
      <c r="K1636" s="129">
        <v>4800000</v>
      </c>
      <c r="L1636" s="129">
        <v>4800000</v>
      </c>
      <c r="M1636" s="124">
        <f t="shared" si="364"/>
        <v>14400000</v>
      </c>
    </row>
    <row r="1637" spans="1:13" ht="18.5" x14ac:dyDescent="0.45">
      <c r="A1637" s="119">
        <v>220210</v>
      </c>
      <c r="B1637" s="120"/>
      <c r="C1637" s="121"/>
      <c r="D1637" s="121"/>
      <c r="E1637" s="120"/>
      <c r="F1637" s="157" t="s">
        <v>57</v>
      </c>
      <c r="G1637" s="123">
        <f>SUM(G1638:G1643)</f>
        <v>217000000</v>
      </c>
      <c r="H1637" s="123">
        <f>SUM(H1638:H1643)</f>
        <v>2300000</v>
      </c>
      <c r="I1637" s="123"/>
      <c r="J1637" s="123">
        <f>SUM(J1638:J1643)</f>
        <v>217000000</v>
      </c>
      <c r="K1637" s="123">
        <f>SUM(K1638:K1643)</f>
        <v>217000000</v>
      </c>
      <c r="L1637" s="123">
        <f>SUM(L1638:L1643)</f>
        <v>217000000</v>
      </c>
      <c r="M1637" s="124">
        <f t="shared" si="364"/>
        <v>651000000</v>
      </c>
    </row>
    <row r="1638" spans="1:13" ht="18.5" x14ac:dyDescent="0.45">
      <c r="A1638" s="125">
        <v>22021001</v>
      </c>
      <c r="B1638" s="126"/>
      <c r="C1638" s="127"/>
      <c r="D1638" s="127"/>
      <c r="E1638" s="126"/>
      <c r="F1638" s="158" t="s">
        <v>58</v>
      </c>
      <c r="G1638" s="129"/>
      <c r="H1638" s="129"/>
      <c r="I1638" s="129"/>
      <c r="J1638" s="356">
        <v>19000000</v>
      </c>
      <c r="K1638" s="356">
        <v>19000000</v>
      </c>
      <c r="L1638" s="356">
        <v>19000000</v>
      </c>
      <c r="M1638" s="124">
        <f t="shared" si="364"/>
        <v>57000000</v>
      </c>
    </row>
    <row r="1639" spans="1:13" ht="18.5" x14ac:dyDescent="0.45">
      <c r="A1639" s="125">
        <v>22021003</v>
      </c>
      <c r="B1639" s="126"/>
      <c r="C1639" s="127"/>
      <c r="D1639" s="127"/>
      <c r="E1639" s="126"/>
      <c r="F1639" s="158" t="s">
        <v>60</v>
      </c>
      <c r="G1639" s="129">
        <v>5000000</v>
      </c>
      <c r="H1639" s="129"/>
      <c r="I1639" s="129"/>
      <c r="J1639" s="129">
        <v>5000000</v>
      </c>
      <c r="K1639" s="129">
        <v>5000000</v>
      </c>
      <c r="L1639" s="129">
        <v>5000000</v>
      </c>
      <c r="M1639" s="124">
        <f t="shared" si="364"/>
        <v>15000000</v>
      </c>
    </row>
    <row r="1640" spans="1:13" ht="18.5" x14ac:dyDescent="0.45">
      <c r="A1640" s="125">
        <v>22021007</v>
      </c>
      <c r="B1640" s="126"/>
      <c r="C1640" s="127"/>
      <c r="D1640" s="127"/>
      <c r="E1640" s="126"/>
      <c r="F1640" s="158" t="s">
        <v>63</v>
      </c>
      <c r="G1640" s="129">
        <v>10000000</v>
      </c>
      <c r="H1640" s="129">
        <v>1700000</v>
      </c>
      <c r="I1640" s="129"/>
      <c r="J1640" s="129">
        <v>10000000</v>
      </c>
      <c r="K1640" s="129">
        <v>10000000</v>
      </c>
      <c r="L1640" s="129">
        <v>10000000</v>
      </c>
      <c r="M1640" s="124">
        <f t="shared" si="364"/>
        <v>30000000</v>
      </c>
    </row>
    <row r="1641" spans="1:13" ht="37" x14ac:dyDescent="0.45">
      <c r="A1641" s="125">
        <v>22021014</v>
      </c>
      <c r="B1641" s="126"/>
      <c r="C1641" s="127"/>
      <c r="D1641" s="127"/>
      <c r="E1641" s="126"/>
      <c r="F1641" s="158" t="s">
        <v>224</v>
      </c>
      <c r="G1641" s="129">
        <v>1000000</v>
      </c>
      <c r="H1641" s="129">
        <v>600000</v>
      </c>
      <c r="I1641" s="129"/>
      <c r="J1641" s="129">
        <v>2000000</v>
      </c>
      <c r="K1641" s="129">
        <v>2000000</v>
      </c>
      <c r="L1641" s="129">
        <v>2000000</v>
      </c>
      <c r="M1641" s="124">
        <f t="shared" si="364"/>
        <v>6000000</v>
      </c>
    </row>
    <row r="1642" spans="1:13" ht="18.5" x14ac:dyDescent="0.45">
      <c r="A1642" s="125">
        <v>22021021</v>
      </c>
      <c r="B1642" s="126"/>
      <c r="C1642" s="127"/>
      <c r="D1642" s="127"/>
      <c r="E1642" s="126"/>
      <c r="F1642" s="158" t="s">
        <v>225</v>
      </c>
      <c r="G1642" s="129">
        <v>200000000</v>
      </c>
      <c r="H1642" s="129"/>
      <c r="I1642" s="129"/>
      <c r="J1642" s="129">
        <v>180000000</v>
      </c>
      <c r="K1642" s="129">
        <v>180000000</v>
      </c>
      <c r="L1642" s="129">
        <v>180000000</v>
      </c>
      <c r="M1642" s="124">
        <f t="shared" si="364"/>
        <v>540000000</v>
      </c>
    </row>
    <row r="1643" spans="1:13" ht="18.5" x14ac:dyDescent="0.45">
      <c r="A1643" s="125">
        <v>22021029</v>
      </c>
      <c r="B1643" s="126"/>
      <c r="C1643" s="127"/>
      <c r="D1643" s="127"/>
      <c r="E1643" s="126"/>
      <c r="F1643" s="158" t="s">
        <v>600</v>
      </c>
      <c r="G1643" s="129">
        <v>1000000</v>
      </c>
      <c r="H1643" s="129"/>
      <c r="I1643" s="129"/>
      <c r="J1643" s="129">
        <v>1000000</v>
      </c>
      <c r="K1643" s="129">
        <v>1000000</v>
      </c>
      <c r="L1643" s="129">
        <v>1000000</v>
      </c>
      <c r="M1643" s="124">
        <f t="shared" si="364"/>
        <v>3000000</v>
      </c>
    </row>
    <row r="1644" spans="1:13" ht="18.5" x14ac:dyDescent="0.45">
      <c r="A1644" s="119">
        <v>23</v>
      </c>
      <c r="B1644" s="120"/>
      <c r="C1644" s="121"/>
      <c r="D1644" s="121"/>
      <c r="E1644" s="120"/>
      <c r="F1644" s="157" t="s">
        <v>69</v>
      </c>
      <c r="G1644" s="123">
        <f>G1645+G1652+G1655+G1658</f>
        <v>1500000000</v>
      </c>
      <c r="H1644" s="123">
        <f t="shared" ref="H1644:M1644" si="367">H1645+H1652+H1655+H1658</f>
        <v>399000000</v>
      </c>
      <c r="I1644" s="123">
        <f t="shared" si="367"/>
        <v>0</v>
      </c>
      <c r="J1644" s="123">
        <f t="shared" si="367"/>
        <v>2000000000</v>
      </c>
      <c r="K1644" s="123">
        <f t="shared" si="367"/>
        <v>2000000000</v>
      </c>
      <c r="L1644" s="123">
        <f t="shared" si="367"/>
        <v>2000000000</v>
      </c>
      <c r="M1644" s="123">
        <f t="shared" si="367"/>
        <v>6000000000</v>
      </c>
    </row>
    <row r="1645" spans="1:13" ht="18.5" x14ac:dyDescent="0.45">
      <c r="A1645" s="119">
        <v>2301</v>
      </c>
      <c r="B1645" s="120"/>
      <c r="C1645" s="121"/>
      <c r="D1645" s="121"/>
      <c r="E1645" s="120"/>
      <c r="F1645" s="157" t="s">
        <v>70</v>
      </c>
      <c r="G1645" s="123">
        <f t="shared" ref="G1645:L1645" si="368">G1646</f>
        <v>5000000</v>
      </c>
      <c r="H1645" s="123">
        <f t="shared" si="368"/>
        <v>0</v>
      </c>
      <c r="I1645" s="123">
        <f t="shared" si="368"/>
        <v>0</v>
      </c>
      <c r="J1645" s="123">
        <f t="shared" si="368"/>
        <v>15000000</v>
      </c>
      <c r="K1645" s="123">
        <f t="shared" si="368"/>
        <v>15000000</v>
      </c>
      <c r="L1645" s="123">
        <f t="shared" si="368"/>
        <v>15000000</v>
      </c>
      <c r="M1645" s="124">
        <f t="shared" ref="M1645:M1661" si="369">J1645+K1645+L1645</f>
        <v>45000000</v>
      </c>
    </row>
    <row r="1646" spans="1:13" ht="18.5" x14ac:dyDescent="0.45">
      <c r="A1646" s="119">
        <v>230101</v>
      </c>
      <c r="B1646" s="120"/>
      <c r="C1646" s="121"/>
      <c r="D1646" s="121"/>
      <c r="E1646" s="120"/>
      <c r="F1646" s="157" t="s">
        <v>71</v>
      </c>
      <c r="G1646" s="123">
        <f t="shared" ref="G1646:L1646" si="370">SUM(G1647:G1651)</f>
        <v>5000000</v>
      </c>
      <c r="H1646" s="123">
        <f t="shared" si="370"/>
        <v>0</v>
      </c>
      <c r="I1646" s="123">
        <f t="shared" si="370"/>
        <v>0</v>
      </c>
      <c r="J1646" s="123">
        <f t="shared" si="370"/>
        <v>15000000</v>
      </c>
      <c r="K1646" s="123">
        <f t="shared" si="370"/>
        <v>15000000</v>
      </c>
      <c r="L1646" s="123">
        <f t="shared" si="370"/>
        <v>15000000</v>
      </c>
      <c r="M1646" s="124">
        <f t="shared" si="369"/>
        <v>45000000</v>
      </c>
    </row>
    <row r="1647" spans="1:13" ht="37" x14ac:dyDescent="0.45">
      <c r="A1647" s="125">
        <v>23010112</v>
      </c>
      <c r="B1647" s="126"/>
      <c r="C1647" s="127"/>
      <c r="D1647" s="127"/>
      <c r="E1647" s="126"/>
      <c r="F1647" s="158" t="s">
        <v>232</v>
      </c>
      <c r="G1647" s="129">
        <v>2450000</v>
      </c>
      <c r="H1647" s="129"/>
      <c r="I1647" s="129"/>
      <c r="J1647" s="129">
        <v>2450000</v>
      </c>
      <c r="K1647" s="129">
        <v>2450000</v>
      </c>
      <c r="L1647" s="129">
        <v>2450000</v>
      </c>
      <c r="M1647" s="124">
        <f t="shared" si="369"/>
        <v>7350000</v>
      </c>
    </row>
    <row r="1648" spans="1:13" ht="18.5" x14ac:dyDescent="0.45">
      <c r="A1648" s="125">
        <v>23010113</v>
      </c>
      <c r="B1648" s="126"/>
      <c r="C1648" s="127"/>
      <c r="D1648" s="127"/>
      <c r="E1648" s="126"/>
      <c r="F1648" s="158" t="s">
        <v>233</v>
      </c>
      <c r="G1648" s="129">
        <v>700000</v>
      </c>
      <c r="H1648" s="129"/>
      <c r="I1648" s="129"/>
      <c r="J1648" s="129">
        <v>7700000</v>
      </c>
      <c r="K1648" s="129">
        <v>7700000</v>
      </c>
      <c r="L1648" s="129">
        <v>7700000</v>
      </c>
      <c r="M1648" s="124">
        <f t="shared" si="369"/>
        <v>23100000</v>
      </c>
    </row>
    <row r="1649" spans="1:13" ht="18.5" x14ac:dyDescent="0.45">
      <c r="A1649" s="125">
        <v>23010114</v>
      </c>
      <c r="B1649" s="126"/>
      <c r="C1649" s="127"/>
      <c r="D1649" s="127"/>
      <c r="E1649" s="126"/>
      <c r="F1649" s="158" t="s">
        <v>234</v>
      </c>
      <c r="G1649" s="129">
        <v>200000</v>
      </c>
      <c r="H1649" s="129"/>
      <c r="I1649" s="129"/>
      <c r="J1649" s="129">
        <v>1300000</v>
      </c>
      <c r="K1649" s="129">
        <v>1300000</v>
      </c>
      <c r="L1649" s="129">
        <v>1300000</v>
      </c>
      <c r="M1649" s="124">
        <f t="shared" si="369"/>
        <v>3900000</v>
      </c>
    </row>
    <row r="1650" spans="1:13" ht="37" x14ac:dyDescent="0.45">
      <c r="A1650" s="125">
        <v>23010115</v>
      </c>
      <c r="B1650" s="126"/>
      <c r="C1650" s="127"/>
      <c r="D1650" s="127"/>
      <c r="E1650" s="126"/>
      <c r="F1650" s="158" t="s">
        <v>235</v>
      </c>
      <c r="G1650" s="129">
        <v>150000</v>
      </c>
      <c r="H1650" s="129"/>
      <c r="I1650" s="129"/>
      <c r="J1650" s="129">
        <v>1200000</v>
      </c>
      <c r="K1650" s="129">
        <v>1200000</v>
      </c>
      <c r="L1650" s="129">
        <v>1200000</v>
      </c>
      <c r="M1650" s="124">
        <f t="shared" si="369"/>
        <v>3600000</v>
      </c>
    </row>
    <row r="1651" spans="1:13" ht="18.5" x14ac:dyDescent="0.45">
      <c r="A1651" s="125">
        <v>23010140</v>
      </c>
      <c r="B1651" s="126"/>
      <c r="C1651" s="127"/>
      <c r="D1651" s="127"/>
      <c r="E1651" s="126"/>
      <c r="F1651" s="128" t="s">
        <v>394</v>
      </c>
      <c r="G1651" s="129">
        <v>1500000</v>
      </c>
      <c r="H1651" s="129"/>
      <c r="I1651" s="129"/>
      <c r="J1651" s="129">
        <v>2350000</v>
      </c>
      <c r="K1651" s="129">
        <v>2350000</v>
      </c>
      <c r="L1651" s="129">
        <v>2350000</v>
      </c>
      <c r="M1651" s="124">
        <f t="shared" si="369"/>
        <v>7050000</v>
      </c>
    </row>
    <row r="1652" spans="1:13" ht="18.5" x14ac:dyDescent="0.45">
      <c r="A1652" s="119">
        <v>2302</v>
      </c>
      <c r="B1652" s="120"/>
      <c r="C1652" s="121"/>
      <c r="D1652" s="121"/>
      <c r="E1652" s="120"/>
      <c r="F1652" s="122" t="s">
        <v>73</v>
      </c>
      <c r="G1652" s="123">
        <f t="shared" ref="G1652:L1652" si="371">G1653</f>
        <v>1330000000</v>
      </c>
      <c r="H1652" s="123">
        <f t="shared" si="371"/>
        <v>399000000</v>
      </c>
      <c r="I1652" s="123"/>
      <c r="J1652" s="123">
        <f t="shared" si="371"/>
        <v>1920000000</v>
      </c>
      <c r="K1652" s="123">
        <f t="shared" si="371"/>
        <v>1920000000</v>
      </c>
      <c r="L1652" s="123">
        <f t="shared" si="371"/>
        <v>1920000000</v>
      </c>
      <c r="M1652" s="124">
        <f t="shared" si="369"/>
        <v>5760000000</v>
      </c>
    </row>
    <row r="1653" spans="1:13" ht="37" x14ac:dyDescent="0.45">
      <c r="A1653" s="119">
        <v>230201</v>
      </c>
      <c r="B1653" s="120"/>
      <c r="C1653" s="121"/>
      <c r="D1653" s="121"/>
      <c r="E1653" s="120"/>
      <c r="F1653" s="122" t="s">
        <v>74</v>
      </c>
      <c r="G1653" s="123">
        <f>SUM(G1654:G1654)</f>
        <v>1330000000</v>
      </c>
      <c r="H1653" s="123">
        <f>SUM(H1654:H1654)</f>
        <v>399000000</v>
      </c>
      <c r="I1653" s="123"/>
      <c r="J1653" s="123">
        <f>SUM(J1654:J1654)</f>
        <v>1920000000</v>
      </c>
      <c r="K1653" s="123">
        <f>SUM(K1654:K1654)</f>
        <v>1920000000</v>
      </c>
      <c r="L1653" s="123">
        <f>SUM(L1654:L1654)</f>
        <v>1920000000</v>
      </c>
      <c r="M1653" s="124">
        <f t="shared" si="369"/>
        <v>5760000000</v>
      </c>
    </row>
    <row r="1654" spans="1:13" ht="37" x14ac:dyDescent="0.45">
      <c r="A1654" s="125">
        <v>23020119</v>
      </c>
      <c r="B1654" s="126"/>
      <c r="C1654" s="127"/>
      <c r="D1654" s="127"/>
      <c r="E1654" s="126"/>
      <c r="F1654" s="128" t="s">
        <v>461</v>
      </c>
      <c r="G1654" s="129">
        <v>1330000000</v>
      </c>
      <c r="H1654" s="129">
        <v>399000000</v>
      </c>
      <c r="I1654" s="129"/>
      <c r="J1654" s="129">
        <v>1920000000</v>
      </c>
      <c r="K1654" s="129">
        <v>1920000000</v>
      </c>
      <c r="L1654" s="129">
        <v>1920000000</v>
      </c>
      <c r="M1654" s="124">
        <f t="shared" si="369"/>
        <v>5760000000</v>
      </c>
    </row>
    <row r="1655" spans="1:13" ht="18.5" x14ac:dyDescent="0.45">
      <c r="A1655" s="119">
        <v>2303</v>
      </c>
      <c r="B1655" s="120"/>
      <c r="C1655" s="121"/>
      <c r="D1655" s="121"/>
      <c r="E1655" s="120"/>
      <c r="F1655" s="122" t="s">
        <v>76</v>
      </c>
      <c r="G1655" s="123">
        <f t="shared" ref="G1655:L1655" si="372">G1656</f>
        <v>150000000</v>
      </c>
      <c r="H1655" s="123">
        <f t="shared" si="372"/>
        <v>0</v>
      </c>
      <c r="I1655" s="123"/>
      <c r="J1655" s="123">
        <f t="shared" si="372"/>
        <v>50000000</v>
      </c>
      <c r="K1655" s="123">
        <f t="shared" si="372"/>
        <v>50000000</v>
      </c>
      <c r="L1655" s="123">
        <f t="shared" si="372"/>
        <v>50000000</v>
      </c>
      <c r="M1655" s="124">
        <f t="shared" si="369"/>
        <v>150000000</v>
      </c>
    </row>
    <row r="1656" spans="1:13" ht="37" x14ac:dyDescent="0.45">
      <c r="A1656" s="119">
        <v>230301</v>
      </c>
      <c r="B1656" s="120"/>
      <c r="C1656" s="121"/>
      <c r="D1656" s="121"/>
      <c r="E1656" s="120"/>
      <c r="F1656" s="122" t="s">
        <v>77</v>
      </c>
      <c r="G1656" s="123">
        <f>SUM(G1657:G1657)</f>
        <v>150000000</v>
      </c>
      <c r="H1656" s="123">
        <f>SUM(H1657:H1657)</f>
        <v>0</v>
      </c>
      <c r="I1656" s="123"/>
      <c r="J1656" s="123">
        <v>50000000</v>
      </c>
      <c r="K1656" s="123">
        <v>50000000</v>
      </c>
      <c r="L1656" s="123">
        <v>50000000</v>
      </c>
      <c r="M1656" s="124">
        <f t="shared" si="369"/>
        <v>150000000</v>
      </c>
    </row>
    <row r="1657" spans="1:13" ht="37" x14ac:dyDescent="0.45">
      <c r="A1657" s="125">
        <v>23030118</v>
      </c>
      <c r="B1657" s="126"/>
      <c r="C1657" s="127"/>
      <c r="D1657" s="127"/>
      <c r="E1657" s="126"/>
      <c r="F1657" s="128" t="s">
        <v>533</v>
      </c>
      <c r="G1657" s="129">
        <v>150000000</v>
      </c>
      <c r="H1657" s="129"/>
      <c r="I1657" s="129"/>
      <c r="J1657" s="129">
        <v>50000000</v>
      </c>
      <c r="K1657" s="129">
        <v>50000000</v>
      </c>
      <c r="L1657" s="129">
        <v>50000000</v>
      </c>
      <c r="M1657" s="124">
        <f t="shared" si="369"/>
        <v>150000000</v>
      </c>
    </row>
    <row r="1658" spans="1:13" ht="18.5" x14ac:dyDescent="0.45">
      <c r="A1658" s="119">
        <v>2305</v>
      </c>
      <c r="B1658" s="120"/>
      <c r="C1658" s="121"/>
      <c r="D1658" s="121"/>
      <c r="E1658" s="120"/>
      <c r="F1658" s="157" t="s">
        <v>79</v>
      </c>
      <c r="G1658" s="159">
        <f t="shared" ref="G1658:L1658" si="373">G1659</f>
        <v>15000000</v>
      </c>
      <c r="H1658" s="159">
        <f t="shared" si="373"/>
        <v>0</v>
      </c>
      <c r="I1658" s="159"/>
      <c r="J1658" s="159">
        <f t="shared" si="373"/>
        <v>15000000</v>
      </c>
      <c r="K1658" s="159">
        <f t="shared" si="373"/>
        <v>15000000</v>
      </c>
      <c r="L1658" s="159">
        <f t="shared" si="373"/>
        <v>15000000</v>
      </c>
      <c r="M1658" s="124">
        <f t="shared" si="369"/>
        <v>45000000</v>
      </c>
    </row>
    <row r="1659" spans="1:13" ht="18.5" x14ac:dyDescent="0.45">
      <c r="A1659" s="119">
        <v>230501</v>
      </c>
      <c r="B1659" s="120"/>
      <c r="C1659" s="121"/>
      <c r="D1659" s="121"/>
      <c r="E1659" s="120"/>
      <c r="F1659" s="157" t="s">
        <v>80</v>
      </c>
      <c r="G1659" s="159">
        <f>SUM(G1660:G1661)</f>
        <v>15000000</v>
      </c>
      <c r="H1659" s="159">
        <f>SUM(H1660:H1661)</f>
        <v>0</v>
      </c>
      <c r="I1659" s="159"/>
      <c r="J1659" s="159">
        <v>15000000</v>
      </c>
      <c r="K1659" s="159">
        <v>15000000</v>
      </c>
      <c r="L1659" s="159">
        <v>15000000</v>
      </c>
      <c r="M1659" s="124">
        <f t="shared" si="369"/>
        <v>45000000</v>
      </c>
    </row>
    <row r="1660" spans="1:13" ht="18.5" x14ac:dyDescent="0.45">
      <c r="A1660" s="125">
        <v>23050101</v>
      </c>
      <c r="B1660" s="126"/>
      <c r="C1660" s="127"/>
      <c r="D1660" s="127"/>
      <c r="E1660" s="126"/>
      <c r="F1660" s="128" t="s">
        <v>81</v>
      </c>
      <c r="G1660" s="129">
        <v>10000000</v>
      </c>
      <c r="H1660" s="129"/>
      <c r="I1660" s="129"/>
      <c r="J1660" s="129">
        <v>10000000</v>
      </c>
      <c r="K1660" s="129">
        <v>10000000</v>
      </c>
      <c r="L1660" s="129">
        <v>10000000</v>
      </c>
      <c r="M1660" s="124">
        <f t="shared" si="369"/>
        <v>30000000</v>
      </c>
    </row>
    <row r="1661" spans="1:13" ht="18.5" x14ac:dyDescent="0.45">
      <c r="A1661" s="125">
        <v>23050103</v>
      </c>
      <c r="B1661" s="126"/>
      <c r="C1661" s="127"/>
      <c r="D1661" s="127"/>
      <c r="E1661" s="126"/>
      <c r="F1661" s="158" t="s">
        <v>82</v>
      </c>
      <c r="G1661" s="129">
        <v>5000000</v>
      </c>
      <c r="H1661" s="129"/>
      <c r="I1661" s="129"/>
      <c r="J1661" s="129">
        <v>5000000</v>
      </c>
      <c r="K1661" s="129">
        <v>5000000</v>
      </c>
      <c r="L1661" s="129">
        <v>5000000</v>
      </c>
      <c r="M1661" s="124">
        <f t="shared" si="369"/>
        <v>15000000</v>
      </c>
    </row>
    <row r="1662" spans="1:13" ht="18.5" x14ac:dyDescent="0.45">
      <c r="A1662" s="162"/>
      <c r="B1662" s="162"/>
      <c r="C1662" s="162"/>
      <c r="D1662" s="162"/>
      <c r="E1662" s="162"/>
      <c r="F1662" s="189" t="s">
        <v>85</v>
      </c>
      <c r="G1662" s="134"/>
      <c r="H1662" s="134"/>
      <c r="I1662" s="134"/>
      <c r="J1662" s="134"/>
      <c r="K1662" s="134"/>
      <c r="L1662" s="134"/>
      <c r="M1662" s="124"/>
    </row>
    <row r="1663" spans="1:13" ht="18.5" x14ac:dyDescent="0.45">
      <c r="A1663" s="162"/>
      <c r="B1663" s="162"/>
      <c r="C1663" s="162"/>
      <c r="D1663" s="162"/>
      <c r="E1663" s="162"/>
      <c r="F1663" s="163" t="s">
        <v>295</v>
      </c>
      <c r="G1663" s="190">
        <f t="shared" ref="G1663:M1663" si="374">G1604</f>
        <v>82583504.840000004</v>
      </c>
      <c r="H1663" s="190">
        <f t="shared" si="374"/>
        <v>76134844.359999999</v>
      </c>
      <c r="I1663" s="190">
        <f t="shared" si="374"/>
        <v>0</v>
      </c>
      <c r="J1663" s="190">
        <f t="shared" si="374"/>
        <v>130331864.79000004</v>
      </c>
      <c r="K1663" s="190">
        <f t="shared" si="374"/>
        <v>130331864.79000004</v>
      </c>
      <c r="L1663" s="190">
        <f t="shared" si="374"/>
        <v>130331864.79000004</v>
      </c>
      <c r="M1663" s="190">
        <f t="shared" si="374"/>
        <v>390995594.37000012</v>
      </c>
    </row>
    <row r="1664" spans="1:13" ht="18.5" x14ac:dyDescent="0.45">
      <c r="A1664" s="162"/>
      <c r="B1664" s="162"/>
      <c r="C1664" s="162"/>
      <c r="D1664" s="162"/>
      <c r="E1664" s="162"/>
      <c r="F1664" s="163" t="s">
        <v>27</v>
      </c>
      <c r="G1664" s="190">
        <f>G1612</f>
        <v>300000000</v>
      </c>
      <c r="H1664" s="190">
        <f t="shared" ref="H1664:M1664" si="375">H1612</f>
        <v>42057300</v>
      </c>
      <c r="I1664" s="190">
        <f t="shared" si="375"/>
        <v>0</v>
      </c>
      <c r="J1664" s="190">
        <f t="shared" si="375"/>
        <v>300000000</v>
      </c>
      <c r="K1664" s="190">
        <f t="shared" si="375"/>
        <v>300000000</v>
      </c>
      <c r="L1664" s="190">
        <f t="shared" si="375"/>
        <v>300000000</v>
      </c>
      <c r="M1664" s="190">
        <f t="shared" si="375"/>
        <v>900000000</v>
      </c>
    </row>
    <row r="1665" spans="1:13" ht="18.5" x14ac:dyDescent="0.45">
      <c r="A1665" s="162"/>
      <c r="B1665" s="162"/>
      <c r="C1665" s="162"/>
      <c r="D1665" s="162"/>
      <c r="E1665" s="162"/>
      <c r="F1665" s="163" t="s">
        <v>69</v>
      </c>
      <c r="G1665" s="190">
        <f>G1644</f>
        <v>1500000000</v>
      </c>
      <c r="H1665" s="190">
        <f t="shared" ref="H1665:M1665" si="376">H1644</f>
        <v>399000000</v>
      </c>
      <c r="I1665" s="190">
        <f t="shared" si="376"/>
        <v>0</v>
      </c>
      <c r="J1665" s="190">
        <f t="shared" si="376"/>
        <v>2000000000</v>
      </c>
      <c r="K1665" s="190">
        <f t="shared" si="376"/>
        <v>2000000000</v>
      </c>
      <c r="L1665" s="190">
        <f t="shared" si="376"/>
        <v>2000000000</v>
      </c>
      <c r="M1665" s="190">
        <f t="shared" si="376"/>
        <v>6000000000</v>
      </c>
    </row>
    <row r="1666" spans="1:13" ht="18.5" x14ac:dyDescent="0.45">
      <c r="A1666" s="162"/>
      <c r="B1666" s="162"/>
      <c r="C1666" s="162"/>
      <c r="D1666" s="162"/>
      <c r="E1666" s="162"/>
      <c r="F1666" s="346" t="s">
        <v>88</v>
      </c>
      <c r="G1666" s="191">
        <f>SUM(G1663:G1665)</f>
        <v>1882583504.8400002</v>
      </c>
      <c r="H1666" s="191">
        <f t="shared" ref="H1666:M1666" si="377">SUM(H1663:H1665)</f>
        <v>517192144.36000001</v>
      </c>
      <c r="I1666" s="191">
        <f t="shared" si="377"/>
        <v>0</v>
      </c>
      <c r="J1666" s="191">
        <f t="shared" si="377"/>
        <v>2430331864.79</v>
      </c>
      <c r="K1666" s="191">
        <f t="shared" si="377"/>
        <v>2430331864.79</v>
      </c>
      <c r="L1666" s="191">
        <f t="shared" si="377"/>
        <v>2430331864.79</v>
      </c>
      <c r="M1666" s="191">
        <f t="shared" si="377"/>
        <v>7290995594.3699999</v>
      </c>
    </row>
    <row r="1669" spans="1:13" ht="18.5" x14ac:dyDescent="0.45">
      <c r="A1669" s="948" t="s">
        <v>0</v>
      </c>
      <c r="B1669" s="948"/>
      <c r="C1669" s="948"/>
      <c r="D1669" s="948"/>
      <c r="E1669" s="948"/>
      <c r="F1669" s="948"/>
      <c r="G1669" s="948"/>
      <c r="H1669" s="948"/>
      <c r="I1669" s="948"/>
      <c r="J1669" s="948"/>
      <c r="K1669" s="948"/>
      <c r="L1669" s="948"/>
      <c r="M1669" s="948"/>
    </row>
    <row r="1670" spans="1:13" ht="18.5" x14ac:dyDescent="0.45">
      <c r="A1670" s="930" t="s">
        <v>631</v>
      </c>
      <c r="B1670" s="930"/>
      <c r="C1670" s="930"/>
      <c r="D1670" s="930"/>
      <c r="E1670" s="930"/>
      <c r="F1670" s="930"/>
      <c r="G1670" s="930"/>
      <c r="H1670" s="930"/>
      <c r="I1670" s="930"/>
      <c r="J1670" s="930"/>
      <c r="K1670" s="930"/>
      <c r="L1670" s="930"/>
      <c r="M1670" s="930"/>
    </row>
    <row r="1671" spans="1:13" ht="74" x14ac:dyDescent="0.45">
      <c r="A1671" s="116" t="s">
        <v>1</v>
      </c>
      <c r="B1671" s="116" t="s">
        <v>2</v>
      </c>
      <c r="C1671" s="116" t="s">
        <v>3</v>
      </c>
      <c r="D1671" s="116" t="s">
        <v>4</v>
      </c>
      <c r="E1671" s="116" t="s">
        <v>5</v>
      </c>
      <c r="F1671" s="153" t="s">
        <v>6</v>
      </c>
      <c r="G1671" s="116" t="s">
        <v>7</v>
      </c>
      <c r="H1671" s="116" t="s">
        <v>8</v>
      </c>
      <c r="I1671" s="116"/>
      <c r="J1671" s="116" t="s">
        <v>9</v>
      </c>
      <c r="K1671" s="116" t="s">
        <v>10</v>
      </c>
      <c r="L1671" s="116" t="s">
        <v>11</v>
      </c>
      <c r="M1671" s="116" t="s">
        <v>12</v>
      </c>
    </row>
    <row r="1672" spans="1:13" ht="18.5" x14ac:dyDescent="0.45">
      <c r="A1672" s="119">
        <v>1</v>
      </c>
      <c r="B1672" s="120"/>
      <c r="C1672" s="120"/>
      <c r="D1672" s="121"/>
      <c r="E1672" s="120"/>
      <c r="F1672" s="153" t="s">
        <v>13</v>
      </c>
      <c r="G1672" s="233">
        <v>105295680</v>
      </c>
      <c r="H1672" s="233">
        <v>382705747.30000001</v>
      </c>
      <c r="I1672" s="233"/>
      <c r="J1672" s="233">
        <v>126354816</v>
      </c>
      <c r="K1672" s="233">
        <v>151625779.19999999</v>
      </c>
      <c r="L1672" s="233">
        <v>181950935</v>
      </c>
      <c r="M1672" s="233">
        <f>J1672+K1672+L1672</f>
        <v>459931530.19999999</v>
      </c>
    </row>
    <row r="1673" spans="1:13" ht="18.5" x14ac:dyDescent="0.45">
      <c r="A1673" s="119">
        <v>12</v>
      </c>
      <c r="B1673" s="120"/>
      <c r="C1673" s="120"/>
      <c r="D1673" s="121"/>
      <c r="E1673" s="120"/>
      <c r="F1673" s="157" t="s">
        <v>14</v>
      </c>
      <c r="G1673" s="277">
        <f>G1674</f>
        <v>0</v>
      </c>
      <c r="H1673" s="277">
        <f t="shared" ref="H1673:I1673" si="378">H1674</f>
        <v>0</v>
      </c>
      <c r="I1673" s="277">
        <f t="shared" si="378"/>
        <v>0</v>
      </c>
      <c r="J1673" s="277">
        <f>J1674</f>
        <v>126354816</v>
      </c>
      <c r="K1673" s="277">
        <f t="shared" ref="K1673:L1673" si="379">K1674</f>
        <v>151625779.19999999</v>
      </c>
      <c r="L1673" s="277">
        <f t="shared" si="379"/>
        <v>181950935.04000002</v>
      </c>
      <c r="M1673" s="233">
        <f t="shared" ref="M1673:M1680" si="380">J1673+K1673+L1673</f>
        <v>459931530.24000001</v>
      </c>
    </row>
    <row r="1674" spans="1:13" ht="18.5" x14ac:dyDescent="0.45">
      <c r="A1674" s="153">
        <v>1202</v>
      </c>
      <c r="B1674" s="154"/>
      <c r="C1674" s="154"/>
      <c r="D1674" s="121"/>
      <c r="E1674" s="154"/>
      <c r="F1674" s="157" t="s">
        <v>15</v>
      </c>
      <c r="G1674" s="233">
        <f>G1675+G1679</f>
        <v>0</v>
      </c>
      <c r="H1674" s="233">
        <f t="shared" ref="H1674:L1674" si="381">H1675+H1679</f>
        <v>0</v>
      </c>
      <c r="I1674" s="233">
        <f t="shared" si="381"/>
        <v>0</v>
      </c>
      <c r="J1674" s="233">
        <f t="shared" si="381"/>
        <v>126354816</v>
      </c>
      <c r="K1674" s="233">
        <f t="shared" si="381"/>
        <v>151625779.19999999</v>
      </c>
      <c r="L1674" s="233">
        <f t="shared" si="381"/>
        <v>181950935.04000002</v>
      </c>
      <c r="M1674" s="233">
        <f t="shared" si="380"/>
        <v>459931530.24000001</v>
      </c>
    </row>
    <row r="1675" spans="1:13" ht="18.5" x14ac:dyDescent="0.45">
      <c r="A1675" s="119">
        <v>120204</v>
      </c>
      <c r="B1675" s="120"/>
      <c r="C1675" s="120"/>
      <c r="D1675" s="121"/>
      <c r="E1675" s="120"/>
      <c r="F1675" s="157" t="s">
        <v>16</v>
      </c>
      <c r="G1675" s="233">
        <f>SUM(G1676:G1678)</f>
        <v>0</v>
      </c>
      <c r="H1675" s="233">
        <f>SUM(H1676:H1678)</f>
        <v>0</v>
      </c>
      <c r="I1675" s="233"/>
      <c r="J1675" s="233">
        <f>SUM(J1676:J1678)</f>
        <v>122970816</v>
      </c>
      <c r="K1675" s="233">
        <f>SUM(K1676:K1678)</f>
        <v>147564979.19999999</v>
      </c>
      <c r="L1675" s="233">
        <f>SUM(L1676:L1678)</f>
        <v>177077975.04000002</v>
      </c>
      <c r="M1675" s="233">
        <f t="shared" si="380"/>
        <v>447613770.24000001</v>
      </c>
    </row>
    <row r="1676" spans="1:13" ht="18.5" x14ac:dyDescent="0.45">
      <c r="A1676" s="125">
        <v>12020417</v>
      </c>
      <c r="B1676" s="126"/>
      <c r="C1676" s="126"/>
      <c r="D1676" s="127"/>
      <c r="E1676" s="126"/>
      <c r="F1676" s="158" t="s">
        <v>512</v>
      </c>
      <c r="G1676" s="234"/>
      <c r="H1676" s="234"/>
      <c r="I1676" s="234"/>
      <c r="J1676" s="234">
        <v>576000</v>
      </c>
      <c r="K1676" s="234">
        <v>691200</v>
      </c>
      <c r="L1676" s="234">
        <v>829440</v>
      </c>
      <c r="M1676" s="233">
        <f t="shared" si="380"/>
        <v>2096640</v>
      </c>
    </row>
    <row r="1677" spans="1:13" ht="18.5" x14ac:dyDescent="0.45">
      <c r="A1677" s="125">
        <v>12020453</v>
      </c>
      <c r="B1677" s="126"/>
      <c r="C1677" s="126"/>
      <c r="D1677" s="127"/>
      <c r="E1677" s="126"/>
      <c r="F1677" s="158" t="s">
        <v>513</v>
      </c>
      <c r="G1677" s="234"/>
      <c r="H1677" s="234"/>
      <c r="I1677" s="234"/>
      <c r="J1677" s="234">
        <v>64420416</v>
      </c>
      <c r="K1677" s="234">
        <v>77304499.200000003</v>
      </c>
      <c r="L1677" s="234">
        <v>92765399.040000007</v>
      </c>
      <c r="M1677" s="233">
        <f t="shared" si="380"/>
        <v>234490314.24000001</v>
      </c>
    </row>
    <row r="1678" spans="1:13" ht="18.5" x14ac:dyDescent="0.45">
      <c r="A1678" s="125">
        <v>12020454</v>
      </c>
      <c r="B1678" s="126"/>
      <c r="C1678" s="126"/>
      <c r="D1678" s="127"/>
      <c r="E1678" s="126"/>
      <c r="F1678" s="158" t="s">
        <v>514</v>
      </c>
      <c r="G1678" s="234"/>
      <c r="H1678" s="234"/>
      <c r="I1678" s="234"/>
      <c r="J1678" s="234">
        <v>57974400</v>
      </c>
      <c r="K1678" s="234">
        <v>69569280</v>
      </c>
      <c r="L1678" s="234">
        <v>83483136</v>
      </c>
      <c r="M1678" s="233">
        <f t="shared" si="380"/>
        <v>211026816</v>
      </c>
    </row>
    <row r="1679" spans="1:13" ht="18.5" x14ac:dyDescent="0.45">
      <c r="A1679" s="119">
        <v>120206</v>
      </c>
      <c r="B1679" s="120"/>
      <c r="C1679" s="120"/>
      <c r="D1679" s="121"/>
      <c r="E1679" s="120"/>
      <c r="F1679" s="157" t="s">
        <v>451</v>
      </c>
      <c r="G1679" s="233">
        <f>SUM(G1680:G1680)</f>
        <v>0</v>
      </c>
      <c r="H1679" s="233">
        <f>SUM(H1680:H1680)</f>
        <v>0</v>
      </c>
      <c r="I1679" s="233"/>
      <c r="J1679" s="233">
        <v>3384000</v>
      </c>
      <c r="K1679" s="233">
        <f>SUM(K1680:K1680)</f>
        <v>4060800</v>
      </c>
      <c r="L1679" s="233">
        <f>SUM(L1680:L1680)</f>
        <v>4872960</v>
      </c>
      <c r="M1679" s="233">
        <f t="shared" si="380"/>
        <v>12317760</v>
      </c>
    </row>
    <row r="1680" spans="1:13" ht="37" x14ac:dyDescent="0.45">
      <c r="A1680" s="125">
        <v>12020605</v>
      </c>
      <c r="B1680" s="126"/>
      <c r="C1680" s="126"/>
      <c r="D1680" s="127"/>
      <c r="E1680" s="126"/>
      <c r="F1680" s="158" t="s">
        <v>515</v>
      </c>
      <c r="G1680" s="234"/>
      <c r="H1680" s="234"/>
      <c r="I1680" s="234"/>
      <c r="J1680" s="234">
        <v>3384000</v>
      </c>
      <c r="K1680" s="234">
        <v>4060800</v>
      </c>
      <c r="L1680" s="234">
        <v>4872960</v>
      </c>
      <c r="M1680" s="233">
        <f t="shared" si="380"/>
        <v>12317760</v>
      </c>
    </row>
    <row r="1681" spans="1:13" ht="18.5" x14ac:dyDescent="0.45">
      <c r="A1681" s="119">
        <v>2</v>
      </c>
      <c r="B1681" s="120"/>
      <c r="C1681" s="121"/>
      <c r="D1681" s="121"/>
      <c r="E1681" s="120"/>
      <c r="F1681" s="157" t="s">
        <v>18</v>
      </c>
      <c r="G1681" s="235">
        <f>G1682+G1690+G1738</f>
        <v>505535200.68000001</v>
      </c>
      <c r="H1681" s="235">
        <f>H1682+H1690+H1738</f>
        <v>5882400</v>
      </c>
      <c r="I1681" s="235"/>
      <c r="J1681" s="235">
        <f>J1682+J1691+J1738</f>
        <v>1108272665.5599999</v>
      </c>
      <c r="K1681" s="235">
        <f>K1682+K1690+K1738</f>
        <v>1108272665.5599999</v>
      </c>
      <c r="L1681" s="235">
        <f>L1682+L1690+L1738</f>
        <v>1109772665.5599999</v>
      </c>
      <c r="M1681" s="233">
        <f>J1681+K1681+L1681</f>
        <v>3326317996.6799998</v>
      </c>
    </row>
    <row r="1682" spans="1:13" ht="18.5" x14ac:dyDescent="0.45">
      <c r="A1682" s="119">
        <v>21</v>
      </c>
      <c r="B1682" s="120"/>
      <c r="C1682" s="121"/>
      <c r="D1682" s="121"/>
      <c r="E1682" s="120"/>
      <c r="F1682" s="157" t="s">
        <v>19</v>
      </c>
      <c r="G1682" s="235">
        <f>G1683+G1686</f>
        <v>305535200.68000001</v>
      </c>
      <c r="H1682" s="235">
        <f>H1683+H1686</f>
        <v>0</v>
      </c>
      <c r="I1682" s="235"/>
      <c r="J1682" s="235">
        <v>509772665.56000006</v>
      </c>
      <c r="K1682" s="235">
        <v>509772665.56000006</v>
      </c>
      <c r="L1682" s="235">
        <v>509772665.56000006</v>
      </c>
      <c r="M1682" s="233">
        <f t="shared" ref="M1682:M1737" si="382">J1682+K1682+L1682</f>
        <v>1529317996.6800003</v>
      </c>
    </row>
    <row r="1683" spans="1:13" ht="18.5" x14ac:dyDescent="0.45">
      <c r="A1683" s="119">
        <v>2101</v>
      </c>
      <c r="B1683" s="120">
        <v>70741</v>
      </c>
      <c r="C1683" s="121"/>
      <c r="D1683" s="121" t="s">
        <v>205</v>
      </c>
      <c r="E1683" s="120">
        <v>50610804</v>
      </c>
      <c r="F1683" s="157" t="s">
        <v>20</v>
      </c>
      <c r="G1683" s="235">
        <f t="shared" ref="G1683:H1683" si="383">G1684</f>
        <v>213160582.91999999</v>
      </c>
      <c r="H1683" s="235">
        <f t="shared" si="383"/>
        <v>0</v>
      </c>
      <c r="I1683" s="235"/>
      <c r="J1683" s="235">
        <v>439195289.16000003</v>
      </c>
      <c r="K1683" s="235">
        <v>439195289.16000003</v>
      </c>
      <c r="L1683" s="235">
        <v>439195289.16000003</v>
      </c>
      <c r="M1683" s="233">
        <f t="shared" si="382"/>
        <v>1317585867.48</v>
      </c>
    </row>
    <row r="1684" spans="1:13" ht="18.5" x14ac:dyDescent="0.45">
      <c r="A1684" s="119">
        <v>210101</v>
      </c>
      <c r="B1684" s="120"/>
      <c r="C1684" s="121"/>
      <c r="D1684" s="121"/>
      <c r="E1684" s="120"/>
      <c r="F1684" s="157" t="s">
        <v>21</v>
      </c>
      <c r="G1684" s="235">
        <f>G1685</f>
        <v>213160582.91999999</v>
      </c>
      <c r="H1684" s="235">
        <f>H1685</f>
        <v>0</v>
      </c>
      <c r="I1684" s="235"/>
      <c r="J1684" s="235">
        <v>439195289.16000003</v>
      </c>
      <c r="K1684" s="235">
        <v>439195289.16000003</v>
      </c>
      <c r="L1684" s="235">
        <v>439195289.16000003</v>
      </c>
      <c r="M1684" s="233">
        <f t="shared" si="382"/>
        <v>1317585867.48</v>
      </c>
    </row>
    <row r="1685" spans="1:13" ht="18.5" x14ac:dyDescent="0.45">
      <c r="A1685" s="125">
        <v>21010101</v>
      </c>
      <c r="B1685" s="126"/>
      <c r="C1685" s="127"/>
      <c r="D1685" s="127"/>
      <c r="E1685" s="126"/>
      <c r="F1685" s="158" t="s">
        <v>20</v>
      </c>
      <c r="G1685" s="236">
        <v>213160582.91999999</v>
      </c>
      <c r="H1685" s="236"/>
      <c r="I1685" s="236"/>
      <c r="J1685" s="236">
        <v>439195289.16000003</v>
      </c>
      <c r="K1685" s="236">
        <v>439195289.16000003</v>
      </c>
      <c r="L1685" s="236">
        <v>439195289.16000003</v>
      </c>
      <c r="M1685" s="233">
        <f t="shared" si="382"/>
        <v>1317585867.48</v>
      </c>
    </row>
    <row r="1686" spans="1:13" ht="37" x14ac:dyDescent="0.45">
      <c r="A1686" s="119">
        <v>2102</v>
      </c>
      <c r="B1686" s="120"/>
      <c r="C1686" s="121"/>
      <c r="D1686" s="121"/>
      <c r="E1686" s="120"/>
      <c r="F1686" s="157" t="s">
        <v>22</v>
      </c>
      <c r="G1686" s="235">
        <f>G1687</f>
        <v>92374617.760000005</v>
      </c>
      <c r="H1686" s="235">
        <f>H1687</f>
        <v>0</v>
      </c>
      <c r="I1686" s="235"/>
      <c r="J1686" s="235">
        <v>70577376.400000006</v>
      </c>
      <c r="K1686" s="235">
        <v>70577376.400000006</v>
      </c>
      <c r="L1686" s="235">
        <v>70577376.400000006</v>
      </c>
      <c r="M1686" s="233">
        <f t="shared" si="382"/>
        <v>211732129.20000002</v>
      </c>
    </row>
    <row r="1687" spans="1:13" ht="18.5" x14ac:dyDescent="0.45">
      <c r="A1687" s="119">
        <v>210201</v>
      </c>
      <c r="B1687" s="120"/>
      <c r="C1687" s="121"/>
      <c r="D1687" s="121"/>
      <c r="E1687" s="120"/>
      <c r="F1687" s="157" t="s">
        <v>23</v>
      </c>
      <c r="G1687" s="235">
        <f>G1688+G1689</f>
        <v>92374617.760000005</v>
      </c>
      <c r="H1687" s="235">
        <f>H1688+H1689</f>
        <v>0</v>
      </c>
      <c r="I1687" s="235"/>
      <c r="J1687" s="235">
        <v>70577376.400000006</v>
      </c>
      <c r="K1687" s="235">
        <v>70577376.400000006</v>
      </c>
      <c r="L1687" s="235">
        <v>70577376.400000006</v>
      </c>
      <c r="M1687" s="233">
        <f t="shared" si="382"/>
        <v>211732129.20000002</v>
      </c>
    </row>
    <row r="1688" spans="1:13" ht="18.5" x14ac:dyDescent="0.45">
      <c r="A1688" s="125">
        <v>21020101</v>
      </c>
      <c r="B1688" s="120">
        <v>70741</v>
      </c>
      <c r="C1688" s="127"/>
      <c r="D1688" s="121" t="s">
        <v>205</v>
      </c>
      <c r="E1688" s="120">
        <v>50610804</v>
      </c>
      <c r="F1688" s="158" t="s">
        <v>24</v>
      </c>
      <c r="G1688" s="236">
        <v>92374617.760000005</v>
      </c>
      <c r="H1688" s="236"/>
      <c r="I1688" s="236"/>
      <c r="J1688" s="236">
        <v>64796267.399999999</v>
      </c>
      <c r="K1688" s="236">
        <v>64796267.399999999</v>
      </c>
      <c r="L1688" s="236">
        <v>64796267.399999999</v>
      </c>
      <c r="M1688" s="233">
        <f t="shared" si="382"/>
        <v>194388802.19999999</v>
      </c>
    </row>
    <row r="1689" spans="1:13" ht="18.5" x14ac:dyDescent="0.45">
      <c r="A1689" s="125">
        <v>21020102</v>
      </c>
      <c r="B1689" s="120">
        <v>70741</v>
      </c>
      <c r="C1689" s="127"/>
      <c r="D1689" s="121" t="s">
        <v>205</v>
      </c>
      <c r="E1689" s="120">
        <v>50610804</v>
      </c>
      <c r="F1689" s="158" t="s">
        <v>25</v>
      </c>
      <c r="G1689" s="236"/>
      <c r="H1689" s="236"/>
      <c r="I1689" s="236"/>
      <c r="J1689" s="236">
        <v>5781109</v>
      </c>
      <c r="K1689" s="236">
        <v>5781109</v>
      </c>
      <c r="L1689" s="236">
        <v>5781109</v>
      </c>
      <c r="M1689" s="233">
        <f t="shared" si="382"/>
        <v>17343327</v>
      </c>
    </row>
    <row r="1690" spans="1:13" ht="18.5" x14ac:dyDescent="0.45">
      <c r="A1690" s="119">
        <v>22</v>
      </c>
      <c r="B1690" s="120"/>
      <c r="C1690" s="121"/>
      <c r="D1690" s="121"/>
      <c r="E1690" s="120"/>
      <c r="F1690" s="157" t="s">
        <v>26</v>
      </c>
      <c r="G1690" s="235">
        <f>G1691</f>
        <v>200000000</v>
      </c>
      <c r="H1690" s="235">
        <f t="shared" ref="H1690:L1690" si="384">H1691</f>
        <v>5882400</v>
      </c>
      <c r="I1690" s="235">
        <f t="shared" si="384"/>
        <v>0</v>
      </c>
      <c r="J1690" s="235">
        <f t="shared" si="384"/>
        <v>198500000</v>
      </c>
      <c r="K1690" s="235">
        <f t="shared" si="384"/>
        <v>198500000</v>
      </c>
      <c r="L1690" s="235">
        <f t="shared" si="384"/>
        <v>200000000</v>
      </c>
      <c r="M1690" s="233">
        <f t="shared" si="382"/>
        <v>597000000</v>
      </c>
    </row>
    <row r="1691" spans="1:13" ht="18.5" x14ac:dyDescent="0.45">
      <c r="A1691" s="119">
        <v>2202</v>
      </c>
      <c r="B1691" s="120"/>
      <c r="C1691" s="121"/>
      <c r="D1691" s="121"/>
      <c r="E1691" s="120"/>
      <c r="F1691" s="157" t="s">
        <v>27</v>
      </c>
      <c r="G1691" s="235">
        <f>G1692+G1695+G1700+G1706+G1713+G1716+G1719+G1721+G1725+G1728</f>
        <v>200000000</v>
      </c>
      <c r="H1691" s="235">
        <f>H1692+H1695+H1700+H1706+H1713+H1716+H1719+H1721+H1725+H1728</f>
        <v>5882400</v>
      </c>
      <c r="I1691" s="235"/>
      <c r="J1691" s="235">
        <f>J1692+J1695+J1700+J1706+J1713+J1716+J1719+J1721+J1725+J1728</f>
        <v>198500000</v>
      </c>
      <c r="K1691" s="235">
        <f>K1692+K1695+K1700+K1706+K1713+K1716+K1719+K1721+K1725+K1728</f>
        <v>198500000</v>
      </c>
      <c r="L1691" s="235">
        <f>L1692+L1695+L1700+L1706+L1713+L1716+L1719+L1721+L1725+L1728</f>
        <v>200000000</v>
      </c>
      <c r="M1691" s="233">
        <f t="shared" si="382"/>
        <v>597000000</v>
      </c>
    </row>
    <row r="1692" spans="1:13" ht="18.5" x14ac:dyDescent="0.45">
      <c r="A1692" s="119">
        <v>220201</v>
      </c>
      <c r="B1692" s="120"/>
      <c r="C1692" s="121"/>
      <c r="D1692" s="121"/>
      <c r="E1692" s="120"/>
      <c r="F1692" s="157" t="s">
        <v>28</v>
      </c>
      <c r="G1692" s="235">
        <f>SUM(G1693:G1694)</f>
        <v>30000000</v>
      </c>
      <c r="H1692" s="235">
        <f>SUM(H1693:H1694)</f>
        <v>1686000</v>
      </c>
      <c r="I1692" s="235"/>
      <c r="J1692" s="235">
        <f>SUM(J1693:J1694)</f>
        <v>30000000</v>
      </c>
      <c r="K1692" s="235">
        <f>SUM(K1693:K1694)</f>
        <v>30000000</v>
      </c>
      <c r="L1692" s="235">
        <f>SUM(L1693:L1694)</f>
        <v>30000000</v>
      </c>
      <c r="M1692" s="233">
        <f t="shared" si="382"/>
        <v>90000000</v>
      </c>
    </row>
    <row r="1693" spans="1:13" ht="18.5" x14ac:dyDescent="0.45">
      <c r="A1693" s="125">
        <v>22020101</v>
      </c>
      <c r="B1693" s="120">
        <v>70741</v>
      </c>
      <c r="C1693" s="127"/>
      <c r="D1693" s="121" t="s">
        <v>205</v>
      </c>
      <c r="E1693" s="120">
        <v>50610804</v>
      </c>
      <c r="F1693" s="158" t="s">
        <v>29</v>
      </c>
      <c r="G1693" s="236">
        <v>18000000</v>
      </c>
      <c r="H1693" s="236"/>
      <c r="I1693" s="236"/>
      <c r="J1693" s="236">
        <v>18000000</v>
      </c>
      <c r="K1693" s="236">
        <v>18000000</v>
      </c>
      <c r="L1693" s="236">
        <v>18000000</v>
      </c>
      <c r="M1693" s="233">
        <f t="shared" si="382"/>
        <v>54000000</v>
      </c>
    </row>
    <row r="1694" spans="1:13" ht="18.5" x14ac:dyDescent="0.45">
      <c r="A1694" s="125">
        <v>22020102</v>
      </c>
      <c r="B1694" s="120">
        <v>70741</v>
      </c>
      <c r="C1694" s="127"/>
      <c r="D1694" s="121" t="s">
        <v>205</v>
      </c>
      <c r="E1694" s="120">
        <v>50610804</v>
      </c>
      <c r="F1694" s="158" t="s">
        <v>30</v>
      </c>
      <c r="G1694" s="236">
        <v>12000000</v>
      </c>
      <c r="H1694" s="236">
        <v>1686000</v>
      </c>
      <c r="I1694" s="236"/>
      <c r="J1694" s="236">
        <v>12000000</v>
      </c>
      <c r="K1694" s="236">
        <v>12000000</v>
      </c>
      <c r="L1694" s="236">
        <v>12000000</v>
      </c>
      <c r="M1694" s="233">
        <f t="shared" si="382"/>
        <v>36000000</v>
      </c>
    </row>
    <row r="1695" spans="1:13" ht="18.5" x14ac:dyDescent="0.45">
      <c r="A1695" s="119">
        <v>220202</v>
      </c>
      <c r="B1695" s="120"/>
      <c r="C1695" s="121"/>
      <c r="D1695" s="121"/>
      <c r="E1695" s="120"/>
      <c r="F1695" s="157" t="s">
        <v>31</v>
      </c>
      <c r="G1695" s="235">
        <f>SUM(G1696:G1699)</f>
        <v>2400000</v>
      </c>
      <c r="H1695" s="235">
        <f>SUM(H1696:H1699)</f>
        <v>0</v>
      </c>
      <c r="I1695" s="235"/>
      <c r="J1695" s="235">
        <f>SUM(J1696:J1699)</f>
        <v>2600000</v>
      </c>
      <c r="K1695" s="235">
        <f>SUM(K1696:K1699)</f>
        <v>2600000</v>
      </c>
      <c r="L1695" s="235">
        <f>SUM(L1696:L1699)</f>
        <v>2600000</v>
      </c>
      <c r="M1695" s="233">
        <f t="shared" si="382"/>
        <v>7800000</v>
      </c>
    </row>
    <row r="1696" spans="1:13" ht="18.5" x14ac:dyDescent="0.45">
      <c r="A1696" s="125">
        <v>22020201</v>
      </c>
      <c r="B1696" s="120">
        <v>70741</v>
      </c>
      <c r="C1696" s="127"/>
      <c r="D1696" s="121" t="s">
        <v>205</v>
      </c>
      <c r="E1696" s="120">
        <v>50610804</v>
      </c>
      <c r="F1696" s="158" t="s">
        <v>32</v>
      </c>
      <c r="G1696" s="236">
        <v>500000</v>
      </c>
      <c r="H1696" s="236"/>
      <c r="I1696" s="236"/>
      <c r="J1696" s="236">
        <v>500000</v>
      </c>
      <c r="K1696" s="236">
        <v>500000</v>
      </c>
      <c r="L1696" s="236">
        <v>500000</v>
      </c>
      <c r="M1696" s="233">
        <f t="shared" si="382"/>
        <v>1500000</v>
      </c>
    </row>
    <row r="1697" spans="1:13" ht="18.5" x14ac:dyDescent="0.45">
      <c r="A1697" s="125">
        <v>22020203</v>
      </c>
      <c r="B1697" s="120">
        <v>70741</v>
      </c>
      <c r="C1697" s="127"/>
      <c r="D1697" s="121" t="s">
        <v>205</v>
      </c>
      <c r="E1697" s="120">
        <v>50610804</v>
      </c>
      <c r="F1697" s="158" t="s">
        <v>34</v>
      </c>
      <c r="G1697" s="236">
        <v>500000</v>
      </c>
      <c r="H1697" s="236"/>
      <c r="I1697" s="236"/>
      <c r="J1697" s="236">
        <v>500000</v>
      </c>
      <c r="K1697" s="236">
        <v>500000</v>
      </c>
      <c r="L1697" s="236">
        <v>500000</v>
      </c>
      <c r="M1697" s="233">
        <f t="shared" si="382"/>
        <v>1500000</v>
      </c>
    </row>
    <row r="1698" spans="1:13" ht="18.5" x14ac:dyDescent="0.45">
      <c r="A1698" s="125">
        <v>22020206</v>
      </c>
      <c r="B1698" s="120">
        <v>70741</v>
      </c>
      <c r="C1698" s="127"/>
      <c r="D1698" s="121" t="s">
        <v>205</v>
      </c>
      <c r="E1698" s="120">
        <v>50610804</v>
      </c>
      <c r="F1698" s="158" t="s">
        <v>36</v>
      </c>
      <c r="G1698" s="236">
        <v>400000</v>
      </c>
      <c r="H1698" s="236"/>
      <c r="I1698" s="236"/>
      <c r="J1698" s="236">
        <v>600000</v>
      </c>
      <c r="K1698" s="236">
        <v>600000</v>
      </c>
      <c r="L1698" s="236">
        <v>600000</v>
      </c>
      <c r="M1698" s="233">
        <f t="shared" si="382"/>
        <v>1800000</v>
      </c>
    </row>
    <row r="1699" spans="1:13" ht="37" x14ac:dyDescent="0.45">
      <c r="A1699" s="125">
        <v>22020209</v>
      </c>
      <c r="B1699" s="120">
        <v>70741</v>
      </c>
      <c r="C1699" s="127"/>
      <c r="D1699" s="121" t="s">
        <v>205</v>
      </c>
      <c r="E1699" s="120">
        <v>50610804</v>
      </c>
      <c r="F1699" s="158" t="s">
        <v>323</v>
      </c>
      <c r="G1699" s="236">
        <v>1000000</v>
      </c>
      <c r="H1699" s="236"/>
      <c r="I1699" s="236"/>
      <c r="J1699" s="236">
        <v>1000000</v>
      </c>
      <c r="K1699" s="236">
        <v>1000000</v>
      </c>
      <c r="L1699" s="236">
        <v>1000000</v>
      </c>
      <c r="M1699" s="233">
        <f t="shared" si="382"/>
        <v>3000000</v>
      </c>
    </row>
    <row r="1700" spans="1:13" ht="18.5" x14ac:dyDescent="0.45">
      <c r="A1700" s="119">
        <v>220203</v>
      </c>
      <c r="B1700" s="120"/>
      <c r="C1700" s="121"/>
      <c r="D1700" s="121"/>
      <c r="E1700" s="120"/>
      <c r="F1700" s="157" t="s">
        <v>37</v>
      </c>
      <c r="G1700" s="235">
        <f>SUM(G1701:G1705)</f>
        <v>73000000</v>
      </c>
      <c r="H1700" s="235">
        <f>SUM(H1701:H1705)</f>
        <v>0</v>
      </c>
      <c r="I1700" s="235"/>
      <c r="J1700" s="235">
        <f>SUM(J1701:J1705)</f>
        <v>73000000</v>
      </c>
      <c r="K1700" s="235">
        <f>SUM(K1701:K1705)</f>
        <v>73000000</v>
      </c>
      <c r="L1700" s="235">
        <f>SUM(L1701:L1705)</f>
        <v>73000000</v>
      </c>
      <c r="M1700" s="233">
        <f t="shared" si="382"/>
        <v>219000000</v>
      </c>
    </row>
    <row r="1701" spans="1:13" ht="37" x14ac:dyDescent="0.45">
      <c r="A1701" s="125">
        <v>22020301</v>
      </c>
      <c r="B1701" s="120">
        <v>70741</v>
      </c>
      <c r="C1701" s="127"/>
      <c r="D1701" s="121" t="s">
        <v>205</v>
      </c>
      <c r="E1701" s="120">
        <v>50610804</v>
      </c>
      <c r="F1701" s="158" t="s">
        <v>38</v>
      </c>
      <c r="G1701" s="236">
        <v>16000000</v>
      </c>
      <c r="H1701" s="236"/>
      <c r="I1701" s="236"/>
      <c r="J1701" s="236">
        <v>16000000</v>
      </c>
      <c r="K1701" s="236">
        <v>16000000</v>
      </c>
      <c r="L1701" s="236">
        <v>16000000</v>
      </c>
      <c r="M1701" s="233">
        <f t="shared" si="382"/>
        <v>48000000</v>
      </c>
    </row>
    <row r="1702" spans="1:13" ht="18.5" x14ac:dyDescent="0.45">
      <c r="A1702" s="125">
        <v>22020302</v>
      </c>
      <c r="B1702" s="120">
        <v>70741</v>
      </c>
      <c r="C1702" s="127"/>
      <c r="D1702" s="121" t="s">
        <v>205</v>
      </c>
      <c r="E1702" s="120">
        <v>50610804</v>
      </c>
      <c r="F1702" s="158" t="s">
        <v>39</v>
      </c>
      <c r="G1702" s="236">
        <v>14000000</v>
      </c>
      <c r="H1702" s="236"/>
      <c r="I1702" s="236"/>
      <c r="J1702" s="236">
        <v>14000000</v>
      </c>
      <c r="K1702" s="236">
        <v>14000000</v>
      </c>
      <c r="L1702" s="236">
        <v>14000000</v>
      </c>
      <c r="M1702" s="233">
        <f t="shared" si="382"/>
        <v>42000000</v>
      </c>
    </row>
    <row r="1703" spans="1:13" ht="18.5" x14ac:dyDescent="0.45">
      <c r="A1703" s="125">
        <v>22020307</v>
      </c>
      <c r="B1703" s="120">
        <v>70741</v>
      </c>
      <c r="C1703" s="127"/>
      <c r="D1703" s="121" t="s">
        <v>205</v>
      </c>
      <c r="E1703" s="120">
        <v>50610804</v>
      </c>
      <c r="F1703" s="158" t="s">
        <v>516</v>
      </c>
      <c r="G1703" s="236">
        <v>12000000</v>
      </c>
      <c r="H1703" s="236"/>
      <c r="I1703" s="236"/>
      <c r="J1703" s="236">
        <v>12000000</v>
      </c>
      <c r="K1703" s="236">
        <v>12000000</v>
      </c>
      <c r="L1703" s="236">
        <v>12000000</v>
      </c>
      <c r="M1703" s="233">
        <f t="shared" si="382"/>
        <v>36000000</v>
      </c>
    </row>
    <row r="1704" spans="1:13" ht="37" x14ac:dyDescent="0.45">
      <c r="A1704" s="125">
        <v>22020310</v>
      </c>
      <c r="B1704" s="120">
        <v>70741</v>
      </c>
      <c r="C1704" s="127"/>
      <c r="D1704" s="121" t="s">
        <v>205</v>
      </c>
      <c r="E1704" s="120">
        <v>50610804</v>
      </c>
      <c r="F1704" s="158" t="s">
        <v>240</v>
      </c>
      <c r="G1704" s="236">
        <v>24000000</v>
      </c>
      <c r="H1704" s="236"/>
      <c r="I1704" s="236"/>
      <c r="J1704" s="236">
        <v>24000000</v>
      </c>
      <c r="K1704" s="236">
        <v>24000000</v>
      </c>
      <c r="L1704" s="236">
        <v>24000000</v>
      </c>
      <c r="M1704" s="233">
        <f t="shared" si="382"/>
        <v>72000000</v>
      </c>
    </row>
    <row r="1705" spans="1:13" ht="37" x14ac:dyDescent="0.45">
      <c r="A1705" s="125">
        <v>22020311</v>
      </c>
      <c r="B1705" s="120">
        <v>70741</v>
      </c>
      <c r="C1705" s="127"/>
      <c r="D1705" s="121" t="s">
        <v>205</v>
      </c>
      <c r="E1705" s="120">
        <v>50610804</v>
      </c>
      <c r="F1705" s="158" t="s">
        <v>414</v>
      </c>
      <c r="G1705" s="236">
        <v>7000000</v>
      </c>
      <c r="H1705" s="236"/>
      <c r="I1705" s="236"/>
      <c r="J1705" s="236">
        <v>7000000</v>
      </c>
      <c r="K1705" s="236">
        <v>7000000</v>
      </c>
      <c r="L1705" s="236">
        <v>7000000</v>
      </c>
      <c r="M1705" s="233">
        <f t="shared" si="382"/>
        <v>21000000</v>
      </c>
    </row>
    <row r="1706" spans="1:13" ht="18.5" x14ac:dyDescent="0.45">
      <c r="A1706" s="119">
        <v>220204</v>
      </c>
      <c r="B1706" s="120"/>
      <c r="C1706" s="121"/>
      <c r="D1706" s="121"/>
      <c r="E1706" s="120"/>
      <c r="F1706" s="157" t="s">
        <v>42</v>
      </c>
      <c r="G1706" s="235">
        <f>SUM(G1707:G1712)</f>
        <v>65000000</v>
      </c>
      <c r="H1706" s="235">
        <f>SUM(H1707:H1712)</f>
        <v>0</v>
      </c>
      <c r="I1706" s="235"/>
      <c r="J1706" s="235">
        <f>SUM(J1707:J1712)</f>
        <v>65000000</v>
      </c>
      <c r="K1706" s="235">
        <f>SUM(K1707:K1712)</f>
        <v>65000000</v>
      </c>
      <c r="L1706" s="235">
        <f>SUM(L1707:L1712)</f>
        <v>65000000</v>
      </c>
      <c r="M1706" s="233">
        <f t="shared" si="382"/>
        <v>195000000</v>
      </c>
    </row>
    <row r="1707" spans="1:13" ht="37" x14ac:dyDescent="0.45">
      <c r="A1707" s="125">
        <v>22020401</v>
      </c>
      <c r="B1707" s="120">
        <v>70741</v>
      </c>
      <c r="C1707" s="127"/>
      <c r="D1707" s="121" t="s">
        <v>205</v>
      </c>
      <c r="E1707" s="120">
        <v>50610804</v>
      </c>
      <c r="F1707" s="158" t="s">
        <v>43</v>
      </c>
      <c r="G1707" s="236">
        <v>4000000</v>
      </c>
      <c r="H1707" s="236"/>
      <c r="I1707" s="236"/>
      <c r="J1707" s="236">
        <v>4000000</v>
      </c>
      <c r="K1707" s="236">
        <v>4000000</v>
      </c>
      <c r="L1707" s="236">
        <v>4000000</v>
      </c>
      <c r="M1707" s="233">
        <f t="shared" si="382"/>
        <v>12000000</v>
      </c>
    </row>
    <row r="1708" spans="1:13" ht="18.5" x14ac:dyDescent="0.45">
      <c r="A1708" s="125">
        <v>22020402</v>
      </c>
      <c r="B1708" s="120">
        <v>70741</v>
      </c>
      <c r="C1708" s="127"/>
      <c r="D1708" s="121" t="s">
        <v>205</v>
      </c>
      <c r="E1708" s="120">
        <v>50610804</v>
      </c>
      <c r="F1708" s="158" t="s">
        <v>44</v>
      </c>
      <c r="G1708" s="236">
        <v>14000000</v>
      </c>
      <c r="H1708" s="236"/>
      <c r="I1708" s="236"/>
      <c r="J1708" s="236">
        <v>14000000</v>
      </c>
      <c r="K1708" s="236">
        <v>14000000</v>
      </c>
      <c r="L1708" s="236">
        <v>14000000</v>
      </c>
      <c r="M1708" s="233">
        <f t="shared" si="382"/>
        <v>42000000</v>
      </c>
    </row>
    <row r="1709" spans="1:13" ht="37" x14ac:dyDescent="0.45">
      <c r="A1709" s="125">
        <v>22020403</v>
      </c>
      <c r="B1709" s="120">
        <v>70741</v>
      </c>
      <c r="C1709" s="127"/>
      <c r="D1709" s="121" t="s">
        <v>205</v>
      </c>
      <c r="E1709" s="120">
        <v>50610804</v>
      </c>
      <c r="F1709" s="158" t="s">
        <v>45</v>
      </c>
      <c r="G1709" s="236">
        <v>20000000</v>
      </c>
      <c r="H1709" s="236"/>
      <c r="I1709" s="236"/>
      <c r="J1709" s="236">
        <v>20000000</v>
      </c>
      <c r="K1709" s="236">
        <v>20000000</v>
      </c>
      <c r="L1709" s="236">
        <v>20000000</v>
      </c>
      <c r="M1709" s="233">
        <f t="shared" si="382"/>
        <v>60000000</v>
      </c>
    </row>
    <row r="1710" spans="1:13" ht="37" x14ac:dyDescent="0.45">
      <c r="A1710" s="125">
        <v>22020404</v>
      </c>
      <c r="B1710" s="120">
        <v>70741</v>
      </c>
      <c r="C1710" s="127"/>
      <c r="D1710" s="121" t="s">
        <v>205</v>
      </c>
      <c r="E1710" s="120">
        <v>50610804</v>
      </c>
      <c r="F1710" s="158" t="s">
        <v>46</v>
      </c>
      <c r="G1710" s="236">
        <v>4000000</v>
      </c>
      <c r="H1710" s="236"/>
      <c r="I1710" s="236"/>
      <c r="J1710" s="236">
        <v>4000000</v>
      </c>
      <c r="K1710" s="236">
        <v>4000000</v>
      </c>
      <c r="L1710" s="236">
        <v>4000000</v>
      </c>
      <c r="M1710" s="233">
        <f t="shared" si="382"/>
        <v>12000000</v>
      </c>
    </row>
    <row r="1711" spans="1:13" ht="18.5" x14ac:dyDescent="0.45">
      <c r="A1711" s="125">
        <v>22020405</v>
      </c>
      <c r="B1711" s="120">
        <v>70741</v>
      </c>
      <c r="C1711" s="127"/>
      <c r="D1711" s="121" t="s">
        <v>205</v>
      </c>
      <c r="E1711" s="120">
        <v>50610804</v>
      </c>
      <c r="F1711" s="158" t="s">
        <v>47</v>
      </c>
      <c r="G1711" s="236">
        <v>3000000</v>
      </c>
      <c r="H1711" s="236"/>
      <c r="I1711" s="236"/>
      <c r="J1711" s="236">
        <v>3000000</v>
      </c>
      <c r="K1711" s="236">
        <v>3000000</v>
      </c>
      <c r="L1711" s="236">
        <v>3000000</v>
      </c>
      <c r="M1711" s="233">
        <f t="shared" si="382"/>
        <v>9000000</v>
      </c>
    </row>
    <row r="1712" spans="1:13" ht="18.5" x14ac:dyDescent="0.45">
      <c r="A1712" s="125">
        <v>22020406</v>
      </c>
      <c r="B1712" s="120">
        <v>70741</v>
      </c>
      <c r="C1712" s="127"/>
      <c r="D1712" s="121" t="s">
        <v>205</v>
      </c>
      <c r="E1712" s="120">
        <v>50610804</v>
      </c>
      <c r="F1712" s="158" t="s">
        <v>48</v>
      </c>
      <c r="G1712" s="236">
        <v>20000000</v>
      </c>
      <c r="H1712" s="236"/>
      <c r="I1712" s="236"/>
      <c r="J1712" s="236">
        <v>20000000</v>
      </c>
      <c r="K1712" s="236">
        <v>20000000</v>
      </c>
      <c r="L1712" s="236">
        <v>20000000</v>
      </c>
      <c r="M1712" s="233">
        <f t="shared" si="382"/>
        <v>60000000</v>
      </c>
    </row>
    <row r="1713" spans="1:13" ht="18.5" x14ac:dyDescent="0.45">
      <c r="A1713" s="119">
        <v>220205</v>
      </c>
      <c r="B1713" s="120"/>
      <c r="C1713" s="121"/>
      <c r="D1713" s="121"/>
      <c r="E1713" s="120"/>
      <c r="F1713" s="157" t="s">
        <v>49</v>
      </c>
      <c r="G1713" s="235">
        <f t="shared" ref="G1713:K1713" si="385">G1714+G1715</f>
        <v>6000000</v>
      </c>
      <c r="H1713" s="235">
        <f t="shared" si="385"/>
        <v>4196400</v>
      </c>
      <c r="I1713" s="235"/>
      <c r="J1713" s="235">
        <f t="shared" si="385"/>
        <v>4500000</v>
      </c>
      <c r="K1713" s="235">
        <f t="shared" si="385"/>
        <v>4500000</v>
      </c>
      <c r="L1713" s="235">
        <v>6000000</v>
      </c>
      <c r="M1713" s="233">
        <f t="shared" si="382"/>
        <v>15000000</v>
      </c>
    </row>
    <row r="1714" spans="1:13" ht="18.5" x14ac:dyDescent="0.45">
      <c r="A1714" s="125">
        <v>22020501</v>
      </c>
      <c r="B1714" s="120">
        <v>70741</v>
      </c>
      <c r="C1714" s="127"/>
      <c r="D1714" s="121" t="s">
        <v>205</v>
      </c>
      <c r="E1714" s="120">
        <v>50610804</v>
      </c>
      <c r="F1714" s="158" t="s">
        <v>50</v>
      </c>
      <c r="G1714" s="236">
        <v>6000000</v>
      </c>
      <c r="H1714" s="236">
        <v>4196400</v>
      </c>
      <c r="I1714" s="236"/>
      <c r="J1714" s="762">
        <v>4500000</v>
      </c>
      <c r="K1714" s="762">
        <v>4500000</v>
      </c>
      <c r="L1714" s="762">
        <v>4500000</v>
      </c>
      <c r="M1714" s="233">
        <f t="shared" si="382"/>
        <v>13500000</v>
      </c>
    </row>
    <row r="1715" spans="1:13" ht="18.5" x14ac:dyDescent="0.45">
      <c r="A1715" s="125">
        <v>22020502</v>
      </c>
      <c r="B1715" s="126"/>
      <c r="C1715" s="127"/>
      <c r="D1715" s="127"/>
      <c r="E1715" s="126"/>
      <c r="F1715" s="158" t="s">
        <v>222</v>
      </c>
      <c r="G1715" s="236"/>
      <c r="H1715" s="236"/>
      <c r="I1715" s="236"/>
      <c r="J1715" s="236"/>
      <c r="K1715" s="236"/>
      <c r="L1715" s="236">
        <v>6000000</v>
      </c>
      <c r="M1715" s="233">
        <f t="shared" si="382"/>
        <v>6000000</v>
      </c>
    </row>
    <row r="1716" spans="1:13" ht="18.5" x14ac:dyDescent="0.45">
      <c r="A1716" s="119">
        <v>220206</v>
      </c>
      <c r="B1716" s="120"/>
      <c r="C1716" s="121"/>
      <c r="D1716" s="121"/>
      <c r="E1716" s="120"/>
      <c r="F1716" s="157" t="s">
        <v>51</v>
      </c>
      <c r="G1716" s="235">
        <f>SUM(G1717:G1718)</f>
        <v>1500000</v>
      </c>
      <c r="H1716" s="235">
        <f>SUM(H1717:H1718)</f>
        <v>0</v>
      </c>
      <c r="I1716" s="235"/>
      <c r="J1716" s="235"/>
      <c r="K1716" s="235"/>
      <c r="L1716" s="235"/>
      <c r="M1716" s="233">
        <f t="shared" si="382"/>
        <v>0</v>
      </c>
    </row>
    <row r="1717" spans="1:13" ht="18.5" x14ac:dyDescent="0.45">
      <c r="A1717" s="125">
        <v>22020601</v>
      </c>
      <c r="B1717" s="120">
        <v>70741</v>
      </c>
      <c r="C1717" s="127"/>
      <c r="D1717" s="121" t="s">
        <v>205</v>
      </c>
      <c r="E1717" s="120">
        <v>50610804</v>
      </c>
      <c r="F1717" s="158" t="s">
        <v>52</v>
      </c>
      <c r="G1717" s="236">
        <v>1000000</v>
      </c>
      <c r="H1717" s="236"/>
      <c r="I1717" s="236"/>
      <c r="J1717" s="236">
        <v>1000000</v>
      </c>
      <c r="K1717" s="236">
        <v>1000000</v>
      </c>
      <c r="L1717" s="236">
        <v>1000000</v>
      </c>
      <c r="M1717" s="233">
        <f t="shared" si="382"/>
        <v>3000000</v>
      </c>
    </row>
    <row r="1718" spans="1:13" ht="18.5" x14ac:dyDescent="0.45">
      <c r="A1718" s="125">
        <v>22020605</v>
      </c>
      <c r="B1718" s="126"/>
      <c r="C1718" s="127"/>
      <c r="D1718" s="127"/>
      <c r="E1718" s="126"/>
      <c r="F1718" s="158" t="s">
        <v>53</v>
      </c>
      <c r="G1718" s="236">
        <v>500000</v>
      </c>
      <c r="H1718" s="236"/>
      <c r="I1718" s="236"/>
      <c r="J1718" s="236">
        <v>500000</v>
      </c>
      <c r="K1718" s="236">
        <v>500000</v>
      </c>
      <c r="L1718" s="236">
        <v>500000</v>
      </c>
      <c r="M1718" s="233">
        <f t="shared" si="382"/>
        <v>1500000</v>
      </c>
    </row>
    <row r="1719" spans="1:13" ht="37" x14ac:dyDescent="0.45">
      <c r="A1719" s="119">
        <v>220207</v>
      </c>
      <c r="B1719" s="120"/>
      <c r="C1719" s="121"/>
      <c r="D1719" s="121"/>
      <c r="E1719" s="120"/>
      <c r="F1719" s="157" t="s">
        <v>268</v>
      </c>
      <c r="G1719" s="235">
        <f>SUM(G1720:G1720)</f>
        <v>1000000</v>
      </c>
      <c r="H1719" s="235">
        <f>SUM(H1720:H1720)</f>
        <v>0</v>
      </c>
      <c r="I1719" s="235"/>
      <c r="J1719" s="235">
        <f>SUM(J1720:J1720)</f>
        <v>1000000</v>
      </c>
      <c r="K1719" s="235">
        <f>SUM(K1720:K1720)</f>
        <v>1000000</v>
      </c>
      <c r="L1719" s="235">
        <f>SUM(L1720:L1720)</f>
        <v>1000000</v>
      </c>
      <c r="M1719" s="233">
        <f t="shared" si="382"/>
        <v>3000000</v>
      </c>
    </row>
    <row r="1720" spans="1:13" ht="18.5" x14ac:dyDescent="0.45">
      <c r="A1720" s="125">
        <v>22020703</v>
      </c>
      <c r="B1720" s="120">
        <v>70741</v>
      </c>
      <c r="C1720" s="127"/>
      <c r="D1720" s="121" t="s">
        <v>205</v>
      </c>
      <c r="E1720" s="120">
        <v>50610804</v>
      </c>
      <c r="F1720" s="158" t="s">
        <v>365</v>
      </c>
      <c r="G1720" s="236">
        <v>1000000</v>
      </c>
      <c r="H1720" s="236"/>
      <c r="I1720" s="236"/>
      <c r="J1720" s="236">
        <v>1000000</v>
      </c>
      <c r="K1720" s="236">
        <v>1000000</v>
      </c>
      <c r="L1720" s="236">
        <v>1000000</v>
      </c>
      <c r="M1720" s="233">
        <f t="shared" si="382"/>
        <v>3000000</v>
      </c>
    </row>
    <row r="1721" spans="1:13" ht="18.5" x14ac:dyDescent="0.45">
      <c r="A1721" s="119">
        <v>220208</v>
      </c>
      <c r="B1721" s="120"/>
      <c r="C1721" s="121"/>
      <c r="D1721" s="121"/>
      <c r="E1721" s="120"/>
      <c r="F1721" s="157" t="s">
        <v>54</v>
      </c>
      <c r="G1721" s="235">
        <f>SUM(G1722:G1724)</f>
        <v>4500000</v>
      </c>
      <c r="H1721" s="235">
        <f>SUM(H1722:H1724)</f>
        <v>0</v>
      </c>
      <c r="I1721" s="235"/>
      <c r="J1721" s="235">
        <f>SUM(J1722:J1724)</f>
        <v>5000000</v>
      </c>
      <c r="K1721" s="235">
        <f>SUM(K1722:K1724)</f>
        <v>5000000</v>
      </c>
      <c r="L1721" s="235">
        <f>SUM(L1722:L1724)</f>
        <v>5000000</v>
      </c>
      <c r="M1721" s="233">
        <f t="shared" si="382"/>
        <v>15000000</v>
      </c>
    </row>
    <row r="1722" spans="1:13" ht="18.5" x14ac:dyDescent="0.45">
      <c r="A1722" s="125">
        <v>22020801</v>
      </c>
      <c r="B1722" s="120">
        <v>70741</v>
      </c>
      <c r="C1722" s="127"/>
      <c r="D1722" s="121" t="s">
        <v>205</v>
      </c>
      <c r="E1722" s="120">
        <v>50610804</v>
      </c>
      <c r="F1722" s="158" t="s">
        <v>55</v>
      </c>
      <c r="G1722" s="236">
        <v>2000000</v>
      </c>
      <c r="H1722" s="236"/>
      <c r="I1722" s="236"/>
      <c r="J1722" s="236">
        <v>2000000</v>
      </c>
      <c r="K1722" s="236">
        <v>2000000</v>
      </c>
      <c r="L1722" s="236">
        <v>2000000</v>
      </c>
      <c r="M1722" s="233">
        <f t="shared" si="382"/>
        <v>6000000</v>
      </c>
    </row>
    <row r="1723" spans="1:13" ht="37" x14ac:dyDescent="0.45">
      <c r="A1723" s="125">
        <v>22020802</v>
      </c>
      <c r="B1723" s="120">
        <v>70741</v>
      </c>
      <c r="C1723" s="127"/>
      <c r="D1723" s="121" t="s">
        <v>205</v>
      </c>
      <c r="E1723" s="120">
        <v>50610804</v>
      </c>
      <c r="F1723" s="158" t="s">
        <v>517</v>
      </c>
      <c r="G1723" s="236"/>
      <c r="H1723" s="236"/>
      <c r="I1723" s="236"/>
      <c r="J1723" s="236">
        <v>2500000</v>
      </c>
      <c r="K1723" s="236">
        <v>2500000</v>
      </c>
      <c r="L1723" s="236">
        <v>2500000</v>
      </c>
      <c r="M1723" s="233">
        <f t="shared" si="382"/>
        <v>7500000</v>
      </c>
    </row>
    <row r="1724" spans="1:13" ht="18.5" x14ac:dyDescent="0.45">
      <c r="A1724" s="125">
        <v>22020803</v>
      </c>
      <c r="B1724" s="120">
        <v>70741</v>
      </c>
      <c r="C1724" s="127"/>
      <c r="D1724" s="121" t="s">
        <v>205</v>
      </c>
      <c r="E1724" s="120">
        <v>50610804</v>
      </c>
      <c r="F1724" s="158" t="s">
        <v>56</v>
      </c>
      <c r="G1724" s="236">
        <v>2500000</v>
      </c>
      <c r="H1724" s="236"/>
      <c r="I1724" s="236"/>
      <c r="J1724" s="236">
        <v>500000</v>
      </c>
      <c r="K1724" s="236">
        <v>500000</v>
      </c>
      <c r="L1724" s="236">
        <v>500000</v>
      </c>
      <c r="M1724" s="233">
        <f t="shared" si="382"/>
        <v>1500000</v>
      </c>
    </row>
    <row r="1725" spans="1:13" ht="18.5" x14ac:dyDescent="0.45">
      <c r="A1725" s="119">
        <v>220209</v>
      </c>
      <c r="B1725" s="120"/>
      <c r="C1725" s="121"/>
      <c r="D1725" s="121"/>
      <c r="E1725" s="120"/>
      <c r="F1725" s="157" t="s">
        <v>271</v>
      </c>
      <c r="G1725" s="235">
        <f>SUM(G1726:G1727)</f>
        <v>500000</v>
      </c>
      <c r="H1725" s="235">
        <f>SUM(H1726:H1727)</f>
        <v>0</v>
      </c>
      <c r="I1725" s="235"/>
      <c r="J1725" s="235">
        <f>SUM(J1726:J1727)</f>
        <v>400000</v>
      </c>
      <c r="K1725" s="235">
        <f>SUM(K1726:K1727)</f>
        <v>400000</v>
      </c>
      <c r="L1725" s="235">
        <f>SUM(L1726:L1727)</f>
        <v>400000</v>
      </c>
      <c r="M1725" s="233">
        <f t="shared" si="382"/>
        <v>1200000</v>
      </c>
    </row>
    <row r="1726" spans="1:13" ht="18.5" x14ac:dyDescent="0.45">
      <c r="A1726" s="125">
        <v>22020901</v>
      </c>
      <c r="B1726" s="120">
        <v>70741</v>
      </c>
      <c r="C1726" s="127"/>
      <c r="D1726" s="121" t="s">
        <v>205</v>
      </c>
      <c r="E1726" s="120">
        <v>50610804</v>
      </c>
      <c r="F1726" s="158" t="s">
        <v>315</v>
      </c>
      <c r="G1726" s="236">
        <v>300000</v>
      </c>
      <c r="H1726" s="236"/>
      <c r="I1726" s="236"/>
      <c r="J1726" s="236">
        <v>200000</v>
      </c>
      <c r="K1726" s="236">
        <v>200000</v>
      </c>
      <c r="L1726" s="236">
        <v>200000</v>
      </c>
      <c r="M1726" s="233">
        <f t="shared" si="382"/>
        <v>600000</v>
      </c>
    </row>
    <row r="1727" spans="1:13" ht="18.5" x14ac:dyDescent="0.45">
      <c r="A1727" s="125">
        <v>22020904</v>
      </c>
      <c r="B1727" s="120">
        <v>70741</v>
      </c>
      <c r="C1727" s="127"/>
      <c r="D1727" s="121" t="s">
        <v>205</v>
      </c>
      <c r="E1727" s="120">
        <v>50610804</v>
      </c>
      <c r="F1727" s="158" t="s">
        <v>518</v>
      </c>
      <c r="G1727" s="236">
        <v>200000</v>
      </c>
      <c r="H1727" s="236"/>
      <c r="I1727" s="236"/>
      <c r="J1727" s="236">
        <v>200000</v>
      </c>
      <c r="K1727" s="236">
        <v>200000</v>
      </c>
      <c r="L1727" s="236">
        <v>200000</v>
      </c>
      <c r="M1727" s="233">
        <f t="shared" si="382"/>
        <v>600000</v>
      </c>
    </row>
    <row r="1728" spans="1:13" ht="18.5" x14ac:dyDescent="0.45">
      <c r="A1728" s="119">
        <v>220210</v>
      </c>
      <c r="B1728" s="120"/>
      <c r="C1728" s="121"/>
      <c r="D1728" s="121"/>
      <c r="E1728" s="120"/>
      <c r="F1728" s="157" t="s">
        <v>57</v>
      </c>
      <c r="G1728" s="235">
        <f>SUM(G1729:G1737)</f>
        <v>16100000</v>
      </c>
      <c r="H1728" s="235">
        <f>SUM(H1729:H1737)</f>
        <v>0</v>
      </c>
      <c r="I1728" s="235"/>
      <c r="J1728" s="235">
        <f>SUM(J1729:J1737)</f>
        <v>17000000</v>
      </c>
      <c r="K1728" s="235">
        <f>SUM(K1729:K1737)</f>
        <v>17000000</v>
      </c>
      <c r="L1728" s="235">
        <f>SUM(L1729:L1737)</f>
        <v>17000000</v>
      </c>
      <c r="M1728" s="233">
        <f t="shared" si="382"/>
        <v>51000000</v>
      </c>
    </row>
    <row r="1729" spans="1:13" ht="18.5" x14ac:dyDescent="0.45">
      <c r="A1729" s="125">
        <v>22021002</v>
      </c>
      <c r="B1729" s="126">
        <v>70741</v>
      </c>
      <c r="C1729" s="127"/>
      <c r="D1729" s="121" t="s">
        <v>205</v>
      </c>
      <c r="E1729" s="120">
        <v>50610804</v>
      </c>
      <c r="F1729" s="158" t="s">
        <v>59</v>
      </c>
      <c r="G1729" s="236">
        <v>3000000</v>
      </c>
      <c r="H1729" s="236"/>
      <c r="I1729" s="236"/>
      <c r="J1729" s="236">
        <v>2000000</v>
      </c>
      <c r="K1729" s="236">
        <v>2000000</v>
      </c>
      <c r="L1729" s="236">
        <v>2000000</v>
      </c>
      <c r="M1729" s="233">
        <f t="shared" si="382"/>
        <v>6000000</v>
      </c>
    </row>
    <row r="1730" spans="1:13" ht="18.5" x14ac:dyDescent="0.45">
      <c r="A1730" s="125">
        <v>22021003</v>
      </c>
      <c r="B1730" s="126">
        <v>70741</v>
      </c>
      <c r="C1730" s="127"/>
      <c r="D1730" s="121" t="s">
        <v>205</v>
      </c>
      <c r="E1730" s="120">
        <v>50610804</v>
      </c>
      <c r="F1730" s="158" t="s">
        <v>60</v>
      </c>
      <c r="G1730" s="236">
        <v>4000000</v>
      </c>
      <c r="H1730" s="236"/>
      <c r="I1730" s="236"/>
      <c r="J1730" s="236">
        <v>4000000</v>
      </c>
      <c r="K1730" s="236">
        <v>4000000</v>
      </c>
      <c r="L1730" s="236">
        <v>4000000</v>
      </c>
      <c r="M1730" s="233">
        <f t="shared" si="382"/>
        <v>12000000</v>
      </c>
    </row>
    <row r="1731" spans="1:13" ht="18.5" x14ac:dyDescent="0.45">
      <c r="A1731" s="125">
        <v>22021004</v>
      </c>
      <c r="B1731" s="126">
        <v>70741</v>
      </c>
      <c r="C1731" s="127"/>
      <c r="D1731" s="121" t="s">
        <v>205</v>
      </c>
      <c r="E1731" s="120">
        <v>50610804</v>
      </c>
      <c r="F1731" s="158" t="s">
        <v>61</v>
      </c>
      <c r="G1731" s="236">
        <v>1500000</v>
      </c>
      <c r="H1731" s="236"/>
      <c r="I1731" s="236"/>
      <c r="J1731" s="236">
        <v>1500000</v>
      </c>
      <c r="K1731" s="236">
        <v>1500000</v>
      </c>
      <c r="L1731" s="236">
        <v>1500000</v>
      </c>
      <c r="M1731" s="233">
        <f t="shared" si="382"/>
        <v>4500000</v>
      </c>
    </row>
    <row r="1732" spans="1:13" ht="18.5" x14ac:dyDescent="0.45">
      <c r="A1732" s="125">
        <v>22021006</v>
      </c>
      <c r="B1732" s="126">
        <v>70741</v>
      </c>
      <c r="C1732" s="127"/>
      <c r="D1732" s="121" t="s">
        <v>205</v>
      </c>
      <c r="E1732" s="120">
        <v>50610804</v>
      </c>
      <c r="F1732" s="158" t="s">
        <v>62</v>
      </c>
      <c r="G1732" s="236">
        <v>100000</v>
      </c>
      <c r="H1732" s="236"/>
      <c r="I1732" s="236"/>
      <c r="J1732" s="236">
        <v>2000000</v>
      </c>
      <c r="K1732" s="236">
        <v>2000000</v>
      </c>
      <c r="L1732" s="236">
        <v>2000000</v>
      </c>
      <c r="M1732" s="233">
        <f t="shared" si="382"/>
        <v>6000000</v>
      </c>
    </row>
    <row r="1733" spans="1:13" ht="18.5" x14ac:dyDescent="0.45">
      <c r="A1733" s="125">
        <v>22021007</v>
      </c>
      <c r="B1733" s="126">
        <v>70741</v>
      </c>
      <c r="C1733" s="127"/>
      <c r="D1733" s="121" t="s">
        <v>205</v>
      </c>
      <c r="E1733" s="120">
        <v>50610804</v>
      </c>
      <c r="F1733" s="158" t="s">
        <v>63</v>
      </c>
      <c r="G1733" s="236">
        <v>2000000</v>
      </c>
      <c r="H1733" s="236"/>
      <c r="I1733" s="236"/>
      <c r="J1733" s="236">
        <v>2000000</v>
      </c>
      <c r="K1733" s="236">
        <v>2000000</v>
      </c>
      <c r="L1733" s="236">
        <v>2000000</v>
      </c>
      <c r="M1733" s="233">
        <f t="shared" si="382"/>
        <v>6000000</v>
      </c>
    </row>
    <row r="1734" spans="1:13" ht="37" x14ac:dyDescent="0.45">
      <c r="A1734" s="125">
        <v>22021008</v>
      </c>
      <c r="B1734" s="126">
        <v>70741</v>
      </c>
      <c r="C1734" s="127"/>
      <c r="D1734" s="121" t="s">
        <v>205</v>
      </c>
      <c r="E1734" s="120">
        <v>50610804</v>
      </c>
      <c r="F1734" s="158" t="s">
        <v>64</v>
      </c>
      <c r="G1734" s="236">
        <v>2500000</v>
      </c>
      <c r="H1734" s="236"/>
      <c r="I1734" s="236"/>
      <c r="J1734" s="236">
        <v>2500000</v>
      </c>
      <c r="K1734" s="236">
        <v>2500000</v>
      </c>
      <c r="L1734" s="236">
        <v>2500000</v>
      </c>
      <c r="M1734" s="233">
        <f t="shared" si="382"/>
        <v>7500000</v>
      </c>
    </row>
    <row r="1735" spans="1:13" ht="18.5" x14ac:dyDescent="0.45">
      <c r="A1735" s="125">
        <v>22021009</v>
      </c>
      <c r="B1735" s="126">
        <v>70741</v>
      </c>
      <c r="C1735" s="127"/>
      <c r="D1735" s="121" t="s">
        <v>205</v>
      </c>
      <c r="E1735" s="120">
        <v>50610804</v>
      </c>
      <c r="F1735" s="158" t="s">
        <v>519</v>
      </c>
      <c r="G1735" s="236">
        <v>500000</v>
      </c>
      <c r="H1735" s="236"/>
      <c r="I1735" s="236"/>
      <c r="J1735" s="236">
        <v>500000</v>
      </c>
      <c r="K1735" s="236">
        <v>500000</v>
      </c>
      <c r="L1735" s="236">
        <v>500000</v>
      </c>
      <c r="M1735" s="233">
        <f t="shared" si="382"/>
        <v>1500000</v>
      </c>
    </row>
    <row r="1736" spans="1:13" ht="37" x14ac:dyDescent="0.45">
      <c r="A1736" s="125">
        <v>22021014</v>
      </c>
      <c r="B1736" s="126">
        <v>70741</v>
      </c>
      <c r="C1736" s="127"/>
      <c r="D1736" s="121" t="s">
        <v>205</v>
      </c>
      <c r="E1736" s="120">
        <v>50610804</v>
      </c>
      <c r="F1736" s="158" t="s">
        <v>224</v>
      </c>
      <c r="G1736" s="236">
        <v>500000</v>
      </c>
      <c r="H1736" s="236"/>
      <c r="I1736" s="236"/>
      <c r="J1736" s="236">
        <v>500000</v>
      </c>
      <c r="K1736" s="236">
        <v>500000</v>
      </c>
      <c r="L1736" s="236">
        <v>500000</v>
      </c>
      <c r="M1736" s="233">
        <f t="shared" si="382"/>
        <v>1500000</v>
      </c>
    </row>
    <row r="1737" spans="1:13" ht="18.5" x14ac:dyDescent="0.45">
      <c r="A1737" s="125">
        <v>22021021</v>
      </c>
      <c r="B1737" s="126">
        <v>70741</v>
      </c>
      <c r="C1737" s="127"/>
      <c r="D1737" s="121" t="s">
        <v>205</v>
      </c>
      <c r="E1737" s="120">
        <v>50610804</v>
      </c>
      <c r="F1737" s="158" t="s">
        <v>225</v>
      </c>
      <c r="G1737" s="236">
        <v>2000000</v>
      </c>
      <c r="H1737" s="236"/>
      <c r="I1737" s="236"/>
      <c r="J1737" s="236">
        <v>2000000</v>
      </c>
      <c r="K1737" s="236">
        <v>2000000</v>
      </c>
      <c r="L1737" s="236">
        <v>2000000</v>
      </c>
      <c r="M1737" s="233">
        <f t="shared" si="382"/>
        <v>6000000</v>
      </c>
    </row>
    <row r="1738" spans="1:13" ht="18.5" x14ac:dyDescent="0.45">
      <c r="A1738" s="119">
        <v>23</v>
      </c>
      <c r="B1738" s="120"/>
      <c r="C1738" s="121"/>
      <c r="D1738" s="121"/>
      <c r="E1738" s="120"/>
      <c r="F1738" s="157" t="s">
        <v>69</v>
      </c>
      <c r="G1738" s="235">
        <f>G1739+G1744</f>
        <v>0</v>
      </c>
      <c r="H1738" s="235">
        <f t="shared" ref="H1738:M1738" si="386">H1739+H1744</f>
        <v>0</v>
      </c>
      <c r="I1738" s="235">
        <f t="shared" si="386"/>
        <v>0</v>
      </c>
      <c r="J1738" s="235">
        <f t="shared" si="386"/>
        <v>400000000</v>
      </c>
      <c r="K1738" s="235">
        <f t="shared" si="386"/>
        <v>400000000</v>
      </c>
      <c r="L1738" s="235">
        <f t="shared" si="386"/>
        <v>400000000</v>
      </c>
      <c r="M1738" s="235">
        <f t="shared" si="386"/>
        <v>1200000000</v>
      </c>
    </row>
    <row r="1739" spans="1:13" ht="18.5" x14ac:dyDescent="0.45">
      <c r="A1739" s="119">
        <v>2301</v>
      </c>
      <c r="B1739" s="120"/>
      <c r="C1739" s="121"/>
      <c r="D1739" s="121"/>
      <c r="E1739" s="120"/>
      <c r="F1739" s="157" t="s">
        <v>70</v>
      </c>
      <c r="G1739" s="235">
        <f t="shared" ref="G1739:L1739" si="387">G1740</f>
        <v>0</v>
      </c>
      <c r="H1739" s="235">
        <f t="shared" si="387"/>
        <v>0</v>
      </c>
      <c r="I1739" s="235"/>
      <c r="J1739" s="235">
        <f t="shared" si="387"/>
        <v>27000000</v>
      </c>
      <c r="K1739" s="235">
        <f t="shared" si="387"/>
        <v>27000000</v>
      </c>
      <c r="L1739" s="235">
        <f t="shared" si="387"/>
        <v>27000000</v>
      </c>
      <c r="M1739" s="233">
        <f t="shared" ref="M1739:M1748" si="388">J1739+K1739+L1739</f>
        <v>81000000</v>
      </c>
    </row>
    <row r="1740" spans="1:13" ht="18.5" x14ac:dyDescent="0.45">
      <c r="A1740" s="119">
        <v>230101</v>
      </c>
      <c r="B1740" s="120"/>
      <c r="C1740" s="121"/>
      <c r="D1740" s="121"/>
      <c r="E1740" s="120"/>
      <c r="F1740" s="157" t="s">
        <v>71</v>
      </c>
      <c r="G1740" s="235">
        <f>SUM(G1741:G1743)</f>
        <v>0</v>
      </c>
      <c r="H1740" s="235">
        <f>SUM(H1741:H1743)</f>
        <v>0</v>
      </c>
      <c r="I1740" s="235"/>
      <c r="J1740" s="235">
        <f>SUM(J1741:J1743)</f>
        <v>27000000</v>
      </c>
      <c r="K1740" s="235">
        <f>SUM(K1741:K1743)</f>
        <v>27000000</v>
      </c>
      <c r="L1740" s="235">
        <f>SUM(L1741:L1743)</f>
        <v>27000000</v>
      </c>
      <c r="M1740" s="233">
        <f t="shared" si="388"/>
        <v>81000000</v>
      </c>
    </row>
    <row r="1741" spans="1:13" ht="18.5" x14ac:dyDescent="0.45">
      <c r="A1741" s="125">
        <v>23010113</v>
      </c>
      <c r="B1741" s="126">
        <v>70741</v>
      </c>
      <c r="C1741" s="127"/>
      <c r="D1741" s="121" t="s">
        <v>205</v>
      </c>
      <c r="E1741" s="120">
        <v>50610804</v>
      </c>
      <c r="F1741" s="158" t="s">
        <v>233</v>
      </c>
      <c r="G1741" s="236"/>
      <c r="H1741" s="236"/>
      <c r="I1741" s="236"/>
      <c r="J1741" s="236">
        <v>15000000</v>
      </c>
      <c r="K1741" s="236">
        <v>15000000</v>
      </c>
      <c r="L1741" s="236">
        <v>15000000</v>
      </c>
      <c r="M1741" s="233">
        <f t="shared" si="388"/>
        <v>45000000</v>
      </c>
    </row>
    <row r="1742" spans="1:13" ht="18.5" x14ac:dyDescent="0.45">
      <c r="A1742" s="125">
        <v>23010114</v>
      </c>
      <c r="B1742" s="126">
        <v>70741</v>
      </c>
      <c r="C1742" s="127"/>
      <c r="D1742" s="121" t="s">
        <v>205</v>
      </c>
      <c r="E1742" s="120">
        <v>50610804</v>
      </c>
      <c r="F1742" s="158" t="s">
        <v>234</v>
      </c>
      <c r="G1742" s="236"/>
      <c r="H1742" s="236"/>
      <c r="I1742" s="236"/>
      <c r="J1742" s="236">
        <v>5000000</v>
      </c>
      <c r="K1742" s="236">
        <v>5000000</v>
      </c>
      <c r="L1742" s="236">
        <v>5000000</v>
      </c>
      <c r="M1742" s="233">
        <f t="shared" si="388"/>
        <v>15000000</v>
      </c>
    </row>
    <row r="1743" spans="1:13" ht="37" x14ac:dyDescent="0.45">
      <c r="A1743" s="125">
        <v>23010124</v>
      </c>
      <c r="B1743" s="126">
        <v>70741</v>
      </c>
      <c r="C1743" s="127"/>
      <c r="D1743" s="121" t="s">
        <v>205</v>
      </c>
      <c r="E1743" s="120">
        <v>50610804</v>
      </c>
      <c r="F1743" s="158" t="s">
        <v>391</v>
      </c>
      <c r="G1743" s="236"/>
      <c r="H1743" s="236"/>
      <c r="I1743" s="236"/>
      <c r="J1743" s="236">
        <v>7000000</v>
      </c>
      <c r="K1743" s="236">
        <v>7000000</v>
      </c>
      <c r="L1743" s="236">
        <v>7000000</v>
      </c>
      <c r="M1743" s="233">
        <f t="shared" si="388"/>
        <v>21000000</v>
      </c>
    </row>
    <row r="1744" spans="1:13" ht="18.5" x14ac:dyDescent="0.45">
      <c r="A1744" s="119">
        <v>2302</v>
      </c>
      <c r="B1744" s="120"/>
      <c r="C1744" s="121"/>
      <c r="D1744" s="121"/>
      <c r="E1744" s="120"/>
      <c r="F1744" s="122" t="s">
        <v>73</v>
      </c>
      <c r="G1744" s="235">
        <f t="shared" ref="G1744:L1744" si="389">G1745</f>
        <v>0</v>
      </c>
      <c r="H1744" s="235">
        <f t="shared" si="389"/>
        <v>0</v>
      </c>
      <c r="I1744" s="235"/>
      <c r="J1744" s="235">
        <f t="shared" si="389"/>
        <v>373000000</v>
      </c>
      <c r="K1744" s="235">
        <f t="shared" si="389"/>
        <v>373000000</v>
      </c>
      <c r="L1744" s="235">
        <f t="shared" si="389"/>
        <v>373000000</v>
      </c>
      <c r="M1744" s="233">
        <f t="shared" si="388"/>
        <v>1119000000</v>
      </c>
    </row>
    <row r="1745" spans="1:13" ht="37" x14ac:dyDescent="0.45">
      <c r="A1745" s="119">
        <v>230201</v>
      </c>
      <c r="B1745" s="120"/>
      <c r="C1745" s="121"/>
      <c r="D1745" s="121"/>
      <c r="E1745" s="120"/>
      <c r="F1745" s="122" t="s">
        <v>74</v>
      </c>
      <c r="G1745" s="235">
        <f>SUM(G1746:G1748)</f>
        <v>0</v>
      </c>
      <c r="H1745" s="235">
        <f>SUM(H1746:H1748)</f>
        <v>0</v>
      </c>
      <c r="I1745" s="235"/>
      <c r="J1745" s="235">
        <f>SUM(J1746:J1748)</f>
        <v>373000000</v>
      </c>
      <c r="K1745" s="235">
        <f>SUM(K1746:K1748)</f>
        <v>373000000</v>
      </c>
      <c r="L1745" s="235">
        <f>SUM(L1746:L1748)</f>
        <v>373000000</v>
      </c>
      <c r="M1745" s="233">
        <f t="shared" si="388"/>
        <v>1119000000</v>
      </c>
    </row>
    <row r="1746" spans="1:13" ht="37" x14ac:dyDescent="0.45">
      <c r="A1746" s="125">
        <v>23020102</v>
      </c>
      <c r="B1746" s="126">
        <v>70741</v>
      </c>
      <c r="C1746" s="127"/>
      <c r="D1746" s="121" t="s">
        <v>205</v>
      </c>
      <c r="E1746" s="120">
        <v>50610804</v>
      </c>
      <c r="F1746" s="128" t="s">
        <v>502</v>
      </c>
      <c r="G1746" s="236"/>
      <c r="H1746" s="236"/>
      <c r="I1746" s="236"/>
      <c r="J1746" s="236">
        <v>270000000</v>
      </c>
      <c r="K1746" s="236">
        <v>270000000</v>
      </c>
      <c r="L1746" s="236">
        <v>270000000</v>
      </c>
      <c r="M1746" s="233">
        <f t="shared" si="388"/>
        <v>810000000</v>
      </c>
    </row>
    <row r="1747" spans="1:13" ht="37" x14ac:dyDescent="0.45">
      <c r="A1747" s="125">
        <v>23020105</v>
      </c>
      <c r="B1747" s="126">
        <v>70741</v>
      </c>
      <c r="C1747" s="127"/>
      <c r="D1747" s="121" t="s">
        <v>205</v>
      </c>
      <c r="E1747" s="120">
        <v>50610804</v>
      </c>
      <c r="F1747" s="158" t="s">
        <v>395</v>
      </c>
      <c r="G1747" s="236"/>
      <c r="H1747" s="236"/>
      <c r="I1747" s="236"/>
      <c r="J1747" s="236">
        <v>50000000</v>
      </c>
      <c r="K1747" s="236">
        <v>50000000</v>
      </c>
      <c r="L1747" s="236">
        <v>50000000</v>
      </c>
      <c r="M1747" s="233">
        <f t="shared" si="388"/>
        <v>150000000</v>
      </c>
    </row>
    <row r="1748" spans="1:13" ht="37" x14ac:dyDescent="0.45">
      <c r="A1748" s="125">
        <v>23020127</v>
      </c>
      <c r="B1748" s="126">
        <v>70741</v>
      </c>
      <c r="C1748" s="127"/>
      <c r="D1748" s="121" t="s">
        <v>205</v>
      </c>
      <c r="E1748" s="120">
        <v>50610804</v>
      </c>
      <c r="F1748" s="128" t="s">
        <v>444</v>
      </c>
      <c r="G1748" s="236"/>
      <c r="H1748" s="236"/>
      <c r="I1748" s="236"/>
      <c r="J1748" s="236">
        <v>53000000</v>
      </c>
      <c r="K1748" s="236">
        <v>53000000</v>
      </c>
      <c r="L1748" s="236">
        <v>53000000</v>
      </c>
      <c r="M1748" s="233">
        <f t="shared" si="388"/>
        <v>159000000</v>
      </c>
    </row>
    <row r="1749" spans="1:13" ht="18.5" x14ac:dyDescent="0.45">
      <c r="A1749" s="125"/>
      <c r="B1749" s="126"/>
      <c r="C1749" s="127"/>
      <c r="D1749" s="121"/>
      <c r="E1749" s="120"/>
      <c r="F1749" s="116" t="s">
        <v>85</v>
      </c>
      <c r="G1749" s="236"/>
      <c r="H1749" s="236"/>
      <c r="I1749" s="236"/>
      <c r="J1749" s="236"/>
      <c r="K1749" s="236"/>
      <c r="L1749" s="236"/>
      <c r="M1749" s="233"/>
    </row>
    <row r="1750" spans="1:13" ht="18.5" x14ac:dyDescent="0.45">
      <c r="A1750" s="125"/>
      <c r="B1750" s="126"/>
      <c r="C1750" s="127"/>
      <c r="D1750" s="121"/>
      <c r="E1750" s="120"/>
      <c r="F1750" s="122" t="s">
        <v>295</v>
      </c>
      <c r="G1750" s="236">
        <f>G1682</f>
        <v>305535200.68000001</v>
      </c>
      <c r="H1750" s="236">
        <f t="shared" ref="H1750:M1750" si="390">H1682</f>
        <v>0</v>
      </c>
      <c r="I1750" s="236">
        <f t="shared" si="390"/>
        <v>0</v>
      </c>
      <c r="J1750" s="236">
        <f t="shared" si="390"/>
        <v>509772665.56000006</v>
      </c>
      <c r="K1750" s="236">
        <f t="shared" si="390"/>
        <v>509772665.56000006</v>
      </c>
      <c r="L1750" s="236">
        <f t="shared" si="390"/>
        <v>509772665.56000006</v>
      </c>
      <c r="M1750" s="236">
        <f t="shared" si="390"/>
        <v>1529317996.6800003</v>
      </c>
    </row>
    <row r="1751" spans="1:13" ht="18.5" x14ac:dyDescent="0.45">
      <c r="A1751" s="125"/>
      <c r="B1751" s="126"/>
      <c r="C1751" s="127"/>
      <c r="D1751" s="121"/>
      <c r="E1751" s="120"/>
      <c r="F1751" s="122" t="s">
        <v>207</v>
      </c>
      <c r="G1751" s="236">
        <f>G1690</f>
        <v>200000000</v>
      </c>
      <c r="H1751" s="236">
        <f t="shared" ref="H1751:M1751" si="391">H1690</f>
        <v>5882400</v>
      </c>
      <c r="I1751" s="236">
        <f t="shared" si="391"/>
        <v>0</v>
      </c>
      <c r="J1751" s="236">
        <f t="shared" si="391"/>
        <v>198500000</v>
      </c>
      <c r="K1751" s="236">
        <f t="shared" si="391"/>
        <v>198500000</v>
      </c>
      <c r="L1751" s="236">
        <f t="shared" si="391"/>
        <v>200000000</v>
      </c>
      <c r="M1751" s="236">
        <f t="shared" si="391"/>
        <v>597000000</v>
      </c>
    </row>
    <row r="1752" spans="1:13" ht="18.5" x14ac:dyDescent="0.45">
      <c r="A1752" s="125"/>
      <c r="B1752" s="126"/>
      <c r="C1752" s="127"/>
      <c r="D1752" s="121"/>
      <c r="E1752" s="120"/>
      <c r="F1752" s="122" t="s">
        <v>238</v>
      </c>
      <c r="G1752" s="236">
        <f>G1738</f>
        <v>0</v>
      </c>
      <c r="H1752" s="236">
        <f t="shared" ref="H1752:M1752" si="392">H1738</f>
        <v>0</v>
      </c>
      <c r="I1752" s="236">
        <f t="shared" si="392"/>
        <v>0</v>
      </c>
      <c r="J1752" s="236">
        <f t="shared" si="392"/>
        <v>400000000</v>
      </c>
      <c r="K1752" s="236">
        <f t="shared" si="392"/>
        <v>400000000</v>
      </c>
      <c r="L1752" s="236">
        <f t="shared" si="392"/>
        <v>400000000</v>
      </c>
      <c r="M1752" s="236">
        <f t="shared" si="392"/>
        <v>1200000000</v>
      </c>
    </row>
    <row r="1753" spans="1:13" ht="18.5" x14ac:dyDescent="0.45">
      <c r="A1753" s="162"/>
      <c r="B1753" s="162"/>
      <c r="C1753" s="162"/>
      <c r="D1753" s="162"/>
      <c r="E1753" s="162"/>
      <c r="F1753" s="163" t="s">
        <v>88</v>
      </c>
      <c r="G1753" s="192">
        <f>SUM(G1750:G1752)</f>
        <v>505535200.68000001</v>
      </c>
      <c r="H1753" s="192">
        <f t="shared" ref="H1753:M1753" si="393">SUM(H1750:H1752)</f>
        <v>5882400</v>
      </c>
      <c r="I1753" s="192">
        <f t="shared" si="393"/>
        <v>0</v>
      </c>
      <c r="J1753" s="192">
        <f t="shared" si="393"/>
        <v>1108272665.5599999</v>
      </c>
      <c r="K1753" s="192">
        <f t="shared" si="393"/>
        <v>1108272665.5599999</v>
      </c>
      <c r="L1753" s="192">
        <f t="shared" si="393"/>
        <v>1109772665.5599999</v>
      </c>
      <c r="M1753" s="192">
        <f t="shared" si="393"/>
        <v>3326317996.6800003</v>
      </c>
    </row>
    <row r="1756" spans="1:13" ht="18.5" x14ac:dyDescent="0.45">
      <c r="A1756" s="948" t="s">
        <v>0</v>
      </c>
      <c r="B1756" s="948"/>
      <c r="C1756" s="948"/>
      <c r="D1756" s="948"/>
      <c r="E1756" s="948"/>
      <c r="F1756" s="948"/>
      <c r="G1756" s="948"/>
      <c r="H1756" s="948"/>
      <c r="I1756" s="948"/>
      <c r="J1756" s="948"/>
      <c r="K1756" s="948"/>
      <c r="L1756" s="948"/>
      <c r="M1756" s="948"/>
    </row>
    <row r="1757" spans="1:13" ht="18.5" x14ac:dyDescent="0.45">
      <c r="A1757" s="930" t="s">
        <v>642</v>
      </c>
      <c r="B1757" s="930"/>
      <c r="C1757" s="930"/>
      <c r="D1757" s="930"/>
      <c r="E1757" s="930"/>
      <c r="F1757" s="930"/>
      <c r="G1757" s="930"/>
      <c r="H1757" s="930"/>
      <c r="I1757" s="930"/>
      <c r="J1757" s="930"/>
      <c r="K1757" s="930"/>
      <c r="L1757" s="930"/>
      <c r="M1757" s="930"/>
    </row>
    <row r="1758" spans="1:13" ht="74" x14ac:dyDescent="0.45">
      <c r="A1758" s="116" t="s">
        <v>1</v>
      </c>
      <c r="B1758" s="116" t="s">
        <v>2</v>
      </c>
      <c r="C1758" s="116" t="s">
        <v>3</v>
      </c>
      <c r="D1758" s="116" t="s">
        <v>4</v>
      </c>
      <c r="E1758" s="116" t="s">
        <v>5</v>
      </c>
      <c r="F1758" s="153" t="s">
        <v>6</v>
      </c>
      <c r="G1758" s="116" t="s">
        <v>7</v>
      </c>
      <c r="H1758" s="116" t="s">
        <v>8</v>
      </c>
      <c r="I1758" s="116"/>
      <c r="J1758" s="116" t="s">
        <v>9</v>
      </c>
      <c r="K1758" s="116" t="s">
        <v>10</v>
      </c>
      <c r="L1758" s="116" t="s">
        <v>11</v>
      </c>
      <c r="M1758" s="116" t="s">
        <v>12</v>
      </c>
    </row>
    <row r="1759" spans="1:13" ht="18.5" x14ac:dyDescent="0.45">
      <c r="A1759" s="119">
        <v>2</v>
      </c>
      <c r="B1759" s="120"/>
      <c r="C1759" s="121"/>
      <c r="D1759" s="121"/>
      <c r="E1759" s="120"/>
      <c r="F1759" s="157" t="s">
        <v>18</v>
      </c>
      <c r="G1759" s="123">
        <f t="shared" ref="G1759:L1759" si="394">G1760+G1768</f>
        <v>54425000</v>
      </c>
      <c r="H1759" s="123">
        <f t="shared" si="394"/>
        <v>7442000</v>
      </c>
      <c r="I1759" s="123">
        <f t="shared" si="394"/>
        <v>0</v>
      </c>
      <c r="J1759" s="123">
        <f t="shared" si="394"/>
        <v>131285360.95000002</v>
      </c>
      <c r="K1759" s="123">
        <f t="shared" si="394"/>
        <v>131285360.95000002</v>
      </c>
      <c r="L1759" s="123">
        <f t="shared" si="394"/>
        <v>131285360.95000002</v>
      </c>
      <c r="M1759" s="124">
        <f>J1759+K1759+L1759</f>
        <v>393856082.85000002</v>
      </c>
    </row>
    <row r="1760" spans="1:13" ht="18.5" x14ac:dyDescent="0.45">
      <c r="A1760" s="119">
        <v>21</v>
      </c>
      <c r="B1760" s="120"/>
      <c r="C1760" s="121"/>
      <c r="D1760" s="121"/>
      <c r="E1760" s="120"/>
      <c r="F1760" s="157" t="s">
        <v>19</v>
      </c>
      <c r="G1760" s="123">
        <f>G1761+G1764</f>
        <v>0</v>
      </c>
      <c r="H1760" s="123">
        <f>H1761+H1764</f>
        <v>0</v>
      </c>
      <c r="I1760" s="123">
        <f>I1761+I1764</f>
        <v>0</v>
      </c>
      <c r="J1760" s="123">
        <v>31285360.950000025</v>
      </c>
      <c r="K1760" s="123">
        <v>31285360.950000025</v>
      </c>
      <c r="L1760" s="123">
        <v>31285360.950000025</v>
      </c>
      <c r="M1760" s="124">
        <f t="shared" ref="M1760:M1780" si="395">J1760+K1760+L1760</f>
        <v>93856082.850000083</v>
      </c>
    </row>
    <row r="1761" spans="1:13" ht="18.5" x14ac:dyDescent="0.45">
      <c r="A1761" s="119">
        <v>2101</v>
      </c>
      <c r="B1761" s="120"/>
      <c r="C1761" s="121"/>
      <c r="D1761" s="121"/>
      <c r="E1761" s="120"/>
      <c r="F1761" s="157" t="s">
        <v>20</v>
      </c>
      <c r="G1761" s="123">
        <f t="shared" ref="G1761:I1762" si="396">G1762</f>
        <v>0</v>
      </c>
      <c r="H1761" s="123">
        <f t="shared" si="396"/>
        <v>0</v>
      </c>
      <c r="I1761" s="123"/>
      <c r="J1761" s="123">
        <v>29029848.750000026</v>
      </c>
      <c r="K1761" s="123">
        <v>29029848.750000026</v>
      </c>
      <c r="L1761" s="123">
        <v>29029848.750000026</v>
      </c>
      <c r="M1761" s="124">
        <f t="shared" si="395"/>
        <v>87089546.250000075</v>
      </c>
    </row>
    <row r="1762" spans="1:13" ht="18.5" x14ac:dyDescent="0.45">
      <c r="A1762" s="119">
        <v>210101</v>
      </c>
      <c r="B1762" s="120"/>
      <c r="C1762" s="121"/>
      <c r="D1762" s="121"/>
      <c r="E1762" s="120"/>
      <c r="F1762" s="157" t="s">
        <v>21</v>
      </c>
      <c r="G1762" s="123">
        <f>G1763</f>
        <v>0</v>
      </c>
      <c r="H1762" s="123">
        <f t="shared" si="396"/>
        <v>0</v>
      </c>
      <c r="I1762" s="123">
        <f t="shared" si="396"/>
        <v>0</v>
      </c>
      <c r="J1762" s="123">
        <v>29029848.750000026</v>
      </c>
      <c r="K1762" s="123">
        <v>29029848.750000026</v>
      </c>
      <c r="L1762" s="123">
        <v>29029848.750000026</v>
      </c>
      <c r="M1762" s="124">
        <f t="shared" si="395"/>
        <v>87089546.250000075</v>
      </c>
    </row>
    <row r="1763" spans="1:13" ht="18.5" x14ac:dyDescent="0.45">
      <c r="A1763" s="125">
        <v>21010101</v>
      </c>
      <c r="B1763" s="126"/>
      <c r="C1763" s="127"/>
      <c r="D1763" s="127"/>
      <c r="E1763" s="126"/>
      <c r="F1763" s="158" t="s">
        <v>20</v>
      </c>
      <c r="G1763" s="129"/>
      <c r="H1763" s="129"/>
      <c r="I1763" s="129"/>
      <c r="J1763" s="129">
        <v>29029848.750000026</v>
      </c>
      <c r="K1763" s="129">
        <v>29029848.750000026</v>
      </c>
      <c r="L1763" s="129">
        <v>29029848.750000026</v>
      </c>
      <c r="M1763" s="124">
        <f t="shared" si="395"/>
        <v>87089546.250000075</v>
      </c>
    </row>
    <row r="1764" spans="1:13" ht="37" x14ac:dyDescent="0.45">
      <c r="A1764" s="119">
        <v>2102</v>
      </c>
      <c r="B1764" s="120"/>
      <c r="C1764" s="121"/>
      <c r="D1764" s="121"/>
      <c r="E1764" s="120"/>
      <c r="F1764" s="157" t="s">
        <v>22</v>
      </c>
      <c r="G1764" s="123">
        <f>G1765</f>
        <v>0</v>
      </c>
      <c r="H1764" s="123">
        <f t="shared" ref="H1764:I1764" si="397">H1765</f>
        <v>0</v>
      </c>
      <c r="I1764" s="123">
        <f t="shared" si="397"/>
        <v>0</v>
      </c>
      <c r="J1764" s="123">
        <v>2255512.2000000002</v>
      </c>
      <c r="K1764" s="123">
        <v>2255512.2000000002</v>
      </c>
      <c r="L1764" s="123">
        <v>2255512.2000000002</v>
      </c>
      <c r="M1764" s="124">
        <f t="shared" si="395"/>
        <v>6766536.6000000006</v>
      </c>
    </row>
    <row r="1765" spans="1:13" ht="18.5" x14ac:dyDescent="0.45">
      <c r="A1765" s="119">
        <v>210201</v>
      </c>
      <c r="B1765" s="120"/>
      <c r="C1765" s="121"/>
      <c r="D1765" s="121"/>
      <c r="E1765" s="120"/>
      <c r="F1765" s="157" t="s">
        <v>23</v>
      </c>
      <c r="G1765" s="123">
        <f>G1766+G1767</f>
        <v>0</v>
      </c>
      <c r="H1765" s="123">
        <f t="shared" ref="H1765:I1765" si="398">H1766+H1767</f>
        <v>0</v>
      </c>
      <c r="I1765" s="123">
        <f t="shared" si="398"/>
        <v>0</v>
      </c>
      <c r="J1765" s="123">
        <v>2255512.2000000002</v>
      </c>
      <c r="K1765" s="123">
        <v>2255512.2000000002</v>
      </c>
      <c r="L1765" s="123">
        <v>2255512.2000000002</v>
      </c>
      <c r="M1765" s="124">
        <f t="shared" si="395"/>
        <v>6766536.6000000006</v>
      </c>
    </row>
    <row r="1766" spans="1:13" ht="18.5" x14ac:dyDescent="0.45">
      <c r="A1766" s="125">
        <v>21020101</v>
      </c>
      <c r="B1766" s="126"/>
      <c r="C1766" s="127"/>
      <c r="D1766" s="127"/>
      <c r="E1766" s="126"/>
      <c r="F1766" s="158" t="s">
        <v>24</v>
      </c>
      <c r="G1766" s="129"/>
      <c r="H1766" s="129"/>
      <c r="I1766" s="129"/>
      <c r="J1766" s="129">
        <v>1865512.2</v>
      </c>
      <c r="K1766" s="129">
        <v>1865512.2</v>
      </c>
      <c r="L1766" s="129">
        <v>1865512.2</v>
      </c>
      <c r="M1766" s="124">
        <f t="shared" si="395"/>
        <v>5596536.5999999996</v>
      </c>
    </row>
    <row r="1767" spans="1:13" ht="18.5" x14ac:dyDescent="0.45">
      <c r="A1767" s="125">
        <v>21020102</v>
      </c>
      <c r="B1767" s="126"/>
      <c r="C1767" s="127"/>
      <c r="D1767" s="127"/>
      <c r="E1767" s="126"/>
      <c r="F1767" s="158" t="s">
        <v>25</v>
      </c>
      <c r="G1767" s="129"/>
      <c r="H1767" s="129"/>
      <c r="I1767" s="129"/>
      <c r="J1767" s="129">
        <v>390000</v>
      </c>
      <c r="K1767" s="129">
        <v>390000</v>
      </c>
      <c r="L1767" s="129">
        <v>390000</v>
      </c>
      <c r="M1767" s="124">
        <f t="shared" si="395"/>
        <v>1170000</v>
      </c>
    </row>
    <row r="1768" spans="1:13" ht="18.5" x14ac:dyDescent="0.45">
      <c r="A1768" s="119">
        <v>22</v>
      </c>
      <c r="B1768" s="120"/>
      <c r="C1768" s="121"/>
      <c r="D1768" s="121"/>
      <c r="E1768" s="120"/>
      <c r="F1768" s="157" t="s">
        <v>26</v>
      </c>
      <c r="G1768" s="123">
        <f>SUM(G1769)</f>
        <v>54425000</v>
      </c>
      <c r="H1768" s="123">
        <f t="shared" ref="H1768:L1768" si="399">SUM(H1769)</f>
        <v>7442000</v>
      </c>
      <c r="I1768" s="123">
        <f t="shared" si="399"/>
        <v>0</v>
      </c>
      <c r="J1768" s="123">
        <f t="shared" si="399"/>
        <v>100000000</v>
      </c>
      <c r="K1768" s="123">
        <f t="shared" si="399"/>
        <v>100000000</v>
      </c>
      <c r="L1768" s="123">
        <f t="shared" si="399"/>
        <v>100000000</v>
      </c>
      <c r="M1768" s="124">
        <f t="shared" si="395"/>
        <v>300000000</v>
      </c>
    </row>
    <row r="1769" spans="1:13" ht="18.5" x14ac:dyDescent="0.45">
      <c r="A1769" s="119">
        <v>2202</v>
      </c>
      <c r="B1769" s="120"/>
      <c r="C1769" s="121"/>
      <c r="D1769" s="121"/>
      <c r="E1769" s="120"/>
      <c r="F1769" s="157" t="s">
        <v>27</v>
      </c>
      <c r="G1769" s="123">
        <f>G1770+G1773+G1775+G1777</f>
        <v>54425000</v>
      </c>
      <c r="H1769" s="123">
        <f>H1770+H1773+H1775+H1777</f>
        <v>7442000</v>
      </c>
      <c r="I1769" s="123"/>
      <c r="J1769" s="123">
        <f>J1770+J1773+J1775+J1777</f>
        <v>100000000</v>
      </c>
      <c r="K1769" s="123">
        <v>100000000</v>
      </c>
      <c r="L1769" s="123">
        <v>100000000</v>
      </c>
      <c r="M1769" s="124">
        <f t="shared" si="395"/>
        <v>300000000</v>
      </c>
    </row>
    <row r="1770" spans="1:13" ht="18.5" x14ac:dyDescent="0.45">
      <c r="A1770" s="119">
        <v>220201</v>
      </c>
      <c r="B1770" s="120"/>
      <c r="C1770" s="121"/>
      <c r="D1770" s="121"/>
      <c r="E1770" s="120"/>
      <c r="F1770" s="157" t="s">
        <v>28</v>
      </c>
      <c r="G1770" s="123">
        <f>SUM(G1771:G1772)</f>
        <v>12950000</v>
      </c>
      <c r="H1770" s="123">
        <f>SUM(H1771:H1772)</f>
        <v>5012000</v>
      </c>
      <c r="I1770" s="123"/>
      <c r="J1770" s="123">
        <f>SUM(J1771:J1772)</f>
        <v>21000000</v>
      </c>
      <c r="K1770" s="123">
        <v>21000000</v>
      </c>
      <c r="L1770" s="123">
        <v>21000000</v>
      </c>
      <c r="M1770" s="124">
        <f t="shared" si="395"/>
        <v>63000000</v>
      </c>
    </row>
    <row r="1771" spans="1:13" ht="18.5" x14ac:dyDescent="0.45">
      <c r="A1771" s="125">
        <v>22020101</v>
      </c>
      <c r="B1771" s="126"/>
      <c r="C1771" s="127"/>
      <c r="D1771" s="127"/>
      <c r="E1771" s="126"/>
      <c r="F1771" s="158" t="s">
        <v>29</v>
      </c>
      <c r="G1771" s="129">
        <v>12500000</v>
      </c>
      <c r="H1771" s="129">
        <v>5012000</v>
      </c>
      <c r="I1771" s="129"/>
      <c r="J1771" s="129">
        <v>10500000</v>
      </c>
      <c r="K1771" s="129">
        <v>10500000</v>
      </c>
      <c r="L1771" s="129">
        <v>10500000</v>
      </c>
      <c r="M1771" s="124">
        <f t="shared" si="395"/>
        <v>31500000</v>
      </c>
    </row>
    <row r="1772" spans="1:13" ht="18.5" x14ac:dyDescent="0.45">
      <c r="A1772" s="125">
        <v>22020102</v>
      </c>
      <c r="B1772" s="126"/>
      <c r="C1772" s="127"/>
      <c r="D1772" s="127"/>
      <c r="E1772" s="126"/>
      <c r="F1772" s="158" t="s">
        <v>30</v>
      </c>
      <c r="G1772" s="129">
        <v>450000</v>
      </c>
      <c r="H1772" s="129"/>
      <c r="I1772" s="129"/>
      <c r="J1772" s="129">
        <v>10500000</v>
      </c>
      <c r="K1772" s="129">
        <v>10500000</v>
      </c>
      <c r="L1772" s="129">
        <v>10500000</v>
      </c>
      <c r="M1772" s="124">
        <f t="shared" si="395"/>
        <v>31500000</v>
      </c>
    </row>
    <row r="1773" spans="1:13" ht="18.5" x14ac:dyDescent="0.45">
      <c r="A1773" s="119">
        <v>220203</v>
      </c>
      <c r="B1773" s="120"/>
      <c r="C1773" s="121"/>
      <c r="D1773" s="121"/>
      <c r="E1773" s="120"/>
      <c r="F1773" s="157" t="s">
        <v>37</v>
      </c>
      <c r="G1773" s="123">
        <f>SUM(G1774:G1774)</f>
        <v>75000</v>
      </c>
      <c r="H1773" s="123">
        <f>SUM(H1774:H1774)</f>
        <v>0</v>
      </c>
      <c r="I1773" s="123"/>
      <c r="J1773" s="123">
        <f>SUM(J1774:J1774)</f>
        <v>7500000</v>
      </c>
      <c r="K1773" s="123">
        <v>7500000</v>
      </c>
      <c r="L1773" s="123">
        <v>7500000</v>
      </c>
      <c r="M1773" s="124">
        <f t="shared" si="395"/>
        <v>22500000</v>
      </c>
    </row>
    <row r="1774" spans="1:13" ht="37" x14ac:dyDescent="0.45">
      <c r="A1774" s="125">
        <v>22020301</v>
      </c>
      <c r="B1774" s="126"/>
      <c r="C1774" s="127"/>
      <c r="D1774" s="127"/>
      <c r="E1774" s="126"/>
      <c r="F1774" s="158" t="s">
        <v>38</v>
      </c>
      <c r="G1774" s="129">
        <v>75000</v>
      </c>
      <c r="H1774" s="129"/>
      <c r="I1774" s="129"/>
      <c r="J1774" s="129">
        <v>7500000</v>
      </c>
      <c r="K1774" s="129">
        <v>7500000</v>
      </c>
      <c r="L1774" s="129">
        <v>7500000</v>
      </c>
      <c r="M1774" s="124">
        <f t="shared" si="395"/>
        <v>22500000</v>
      </c>
    </row>
    <row r="1775" spans="1:13" ht="18.5" x14ac:dyDescent="0.45">
      <c r="A1775" s="119">
        <v>220204</v>
      </c>
      <c r="B1775" s="120"/>
      <c r="C1775" s="121"/>
      <c r="D1775" s="121"/>
      <c r="E1775" s="120"/>
      <c r="F1775" s="157" t="s">
        <v>42</v>
      </c>
      <c r="G1775" s="123">
        <f>SUM(G1776:G1776)</f>
        <v>0</v>
      </c>
      <c r="H1775" s="123">
        <f>SUM(H1776:H1776)</f>
        <v>0</v>
      </c>
      <c r="I1775" s="123"/>
      <c r="J1775" s="123">
        <f>SUM(J1776:J1776)</f>
        <v>20000000</v>
      </c>
      <c r="K1775" s="123">
        <v>20000000</v>
      </c>
      <c r="L1775" s="123">
        <v>20000000</v>
      </c>
      <c r="M1775" s="124">
        <f t="shared" si="395"/>
        <v>60000000</v>
      </c>
    </row>
    <row r="1776" spans="1:13" ht="18.5" x14ac:dyDescent="0.45">
      <c r="A1776" s="125">
        <v>22020406</v>
      </c>
      <c r="B1776" s="126"/>
      <c r="C1776" s="127"/>
      <c r="D1776" s="127"/>
      <c r="E1776" s="126"/>
      <c r="F1776" s="158" t="s">
        <v>48</v>
      </c>
      <c r="G1776" s="129"/>
      <c r="H1776" s="129"/>
      <c r="I1776" s="129"/>
      <c r="J1776" s="129">
        <v>20000000</v>
      </c>
      <c r="K1776" s="129">
        <v>20000000</v>
      </c>
      <c r="L1776" s="129">
        <v>20000000</v>
      </c>
      <c r="M1776" s="124">
        <f t="shared" si="395"/>
        <v>60000000</v>
      </c>
    </row>
    <row r="1777" spans="1:13" ht="18.5" x14ac:dyDescent="0.45">
      <c r="A1777" s="119">
        <v>220210</v>
      </c>
      <c r="B1777" s="120"/>
      <c r="C1777" s="121"/>
      <c r="D1777" s="121"/>
      <c r="E1777" s="120"/>
      <c r="F1777" s="157" t="s">
        <v>57</v>
      </c>
      <c r="G1777" s="123">
        <f>SUM(G1778:G1780)</f>
        <v>41400000</v>
      </c>
      <c r="H1777" s="123">
        <f>SUM(H1778:H1780)</f>
        <v>2430000</v>
      </c>
      <c r="I1777" s="123"/>
      <c r="J1777" s="123">
        <f>SUM(J1778:J1780)</f>
        <v>51500000</v>
      </c>
      <c r="K1777" s="123">
        <v>51500000</v>
      </c>
      <c r="L1777" s="123">
        <v>51500000</v>
      </c>
      <c r="M1777" s="124">
        <f t="shared" si="395"/>
        <v>154500000</v>
      </c>
    </row>
    <row r="1778" spans="1:13" ht="18.5" x14ac:dyDescent="0.45">
      <c r="A1778" s="125">
        <v>22021001</v>
      </c>
      <c r="B1778" s="126"/>
      <c r="C1778" s="127"/>
      <c r="D1778" s="127"/>
      <c r="E1778" s="126"/>
      <c r="F1778" s="158" t="s">
        <v>58</v>
      </c>
      <c r="G1778" s="129">
        <v>1250000</v>
      </c>
      <c r="H1778" s="129"/>
      <c r="I1778" s="129"/>
      <c r="J1778" s="129">
        <v>10000000</v>
      </c>
      <c r="K1778" s="129">
        <v>10000000</v>
      </c>
      <c r="L1778" s="129">
        <v>10000000</v>
      </c>
      <c r="M1778" s="124">
        <f t="shared" si="395"/>
        <v>30000000</v>
      </c>
    </row>
    <row r="1779" spans="1:13" ht="37" x14ac:dyDescent="0.45">
      <c r="A1779" s="125">
        <v>22021014</v>
      </c>
      <c r="B1779" s="126"/>
      <c r="C1779" s="127"/>
      <c r="D1779" s="127"/>
      <c r="E1779" s="126"/>
      <c r="F1779" s="158" t="s">
        <v>224</v>
      </c>
      <c r="G1779" s="129">
        <v>1250000</v>
      </c>
      <c r="H1779" s="129"/>
      <c r="I1779" s="129"/>
      <c r="J1779" s="129">
        <v>1500000</v>
      </c>
      <c r="K1779" s="129">
        <v>1500000</v>
      </c>
      <c r="L1779" s="129">
        <v>1500000</v>
      </c>
      <c r="M1779" s="124">
        <f t="shared" si="395"/>
        <v>4500000</v>
      </c>
    </row>
    <row r="1780" spans="1:13" ht="18.5" x14ac:dyDescent="0.45">
      <c r="A1780" s="125">
        <v>22021037</v>
      </c>
      <c r="B1780" s="126"/>
      <c r="C1780" s="127"/>
      <c r="D1780" s="127"/>
      <c r="E1780" s="126"/>
      <c r="F1780" s="158" t="s">
        <v>418</v>
      </c>
      <c r="G1780" s="129">
        <v>38900000</v>
      </c>
      <c r="H1780" s="129">
        <v>2430000</v>
      </c>
      <c r="I1780" s="129"/>
      <c r="J1780" s="129">
        <v>40000000</v>
      </c>
      <c r="K1780" s="129">
        <v>40000000</v>
      </c>
      <c r="L1780" s="129">
        <v>40000000</v>
      </c>
      <c r="M1780" s="124">
        <f t="shared" si="395"/>
        <v>120000000</v>
      </c>
    </row>
    <row r="1781" spans="1:13" ht="18.5" x14ac:dyDescent="0.45">
      <c r="A1781" s="125"/>
      <c r="B1781" s="126"/>
      <c r="C1781" s="127"/>
      <c r="D1781" s="127"/>
      <c r="E1781" s="126"/>
      <c r="F1781" s="116" t="s">
        <v>85</v>
      </c>
      <c r="G1781" s="129"/>
      <c r="H1781" s="129"/>
      <c r="I1781" s="129"/>
      <c r="J1781" s="129"/>
      <c r="K1781" s="129"/>
      <c r="L1781" s="129"/>
      <c r="M1781" s="124"/>
    </row>
    <row r="1782" spans="1:13" ht="18.5" x14ac:dyDescent="0.45">
      <c r="A1782" s="125"/>
      <c r="B1782" s="126"/>
      <c r="C1782" s="127"/>
      <c r="D1782" s="127"/>
      <c r="E1782" s="126"/>
      <c r="F1782" s="157" t="s">
        <v>206</v>
      </c>
      <c r="G1782" s="129">
        <f>G1760</f>
        <v>0</v>
      </c>
      <c r="H1782" s="129">
        <f>H1760</f>
        <v>0</v>
      </c>
      <c r="I1782" s="129"/>
      <c r="J1782" s="129">
        <f>J1760</f>
        <v>31285360.950000025</v>
      </c>
      <c r="K1782" s="129">
        <f>K1760</f>
        <v>31285360.950000025</v>
      </c>
      <c r="L1782" s="129">
        <f>L1760</f>
        <v>31285360.950000025</v>
      </c>
      <c r="M1782" s="129">
        <f>M1760</f>
        <v>93856082.850000083</v>
      </c>
    </row>
    <row r="1783" spans="1:13" ht="18.5" x14ac:dyDescent="0.45">
      <c r="A1783" s="125"/>
      <c r="B1783" s="126"/>
      <c r="C1783" s="127"/>
      <c r="D1783" s="127"/>
      <c r="E1783" s="126"/>
      <c r="F1783" s="157" t="s">
        <v>207</v>
      </c>
      <c r="G1783" s="129">
        <f>G1768</f>
        <v>54425000</v>
      </c>
      <c r="H1783" s="129">
        <f>H1768</f>
        <v>7442000</v>
      </c>
      <c r="I1783" s="129"/>
      <c r="J1783" s="129">
        <f>J1768</f>
        <v>100000000</v>
      </c>
      <c r="K1783" s="129">
        <f>K1768</f>
        <v>100000000</v>
      </c>
      <c r="L1783" s="129">
        <f>L1768</f>
        <v>100000000</v>
      </c>
      <c r="M1783" s="129">
        <f>M1768</f>
        <v>300000000</v>
      </c>
    </row>
    <row r="1784" spans="1:13" ht="18.5" x14ac:dyDescent="0.45">
      <c r="A1784" s="162"/>
      <c r="B1784" s="162"/>
      <c r="C1784" s="162"/>
      <c r="D1784" s="162"/>
      <c r="E1784" s="162"/>
      <c r="F1784" s="163" t="s">
        <v>531</v>
      </c>
      <c r="G1784" s="136">
        <f>G1782+G1783</f>
        <v>54425000</v>
      </c>
      <c r="H1784" s="136">
        <f t="shared" ref="H1784:M1784" si="400">H1782+H1783</f>
        <v>7442000</v>
      </c>
      <c r="I1784" s="136"/>
      <c r="J1784" s="136">
        <f t="shared" si="400"/>
        <v>131285360.95000002</v>
      </c>
      <c r="K1784" s="136">
        <f t="shared" si="400"/>
        <v>131285360.95000002</v>
      </c>
      <c r="L1784" s="136">
        <f t="shared" si="400"/>
        <v>131285360.95000002</v>
      </c>
      <c r="M1784" s="136">
        <f t="shared" si="400"/>
        <v>393856082.85000008</v>
      </c>
    </row>
    <row r="1787" spans="1:13" ht="18.5" x14ac:dyDescent="0.45">
      <c r="A1787" s="948" t="s">
        <v>0</v>
      </c>
      <c r="B1787" s="948"/>
      <c r="C1787" s="948"/>
      <c r="D1787" s="948"/>
      <c r="E1787" s="948"/>
      <c r="F1787" s="948"/>
      <c r="G1787" s="948"/>
      <c r="H1787" s="948"/>
      <c r="I1787" s="948"/>
      <c r="J1787" s="948"/>
      <c r="K1787" s="948"/>
      <c r="L1787" s="948"/>
      <c r="M1787" s="948"/>
    </row>
    <row r="1788" spans="1:13" ht="18.5" x14ac:dyDescent="0.45">
      <c r="A1788" s="930" t="s">
        <v>534</v>
      </c>
      <c r="B1788" s="930"/>
      <c r="C1788" s="930"/>
      <c r="D1788" s="930"/>
      <c r="E1788" s="930"/>
      <c r="F1788" s="930"/>
      <c r="G1788" s="930"/>
      <c r="H1788" s="930"/>
      <c r="I1788" s="930"/>
      <c r="J1788" s="930"/>
      <c r="K1788" s="930"/>
      <c r="L1788" s="930"/>
      <c r="M1788" s="930"/>
    </row>
    <row r="1789" spans="1:13" ht="74" x14ac:dyDescent="0.45">
      <c r="A1789" s="116" t="s">
        <v>1</v>
      </c>
      <c r="B1789" s="116" t="s">
        <v>2</v>
      </c>
      <c r="C1789" s="116" t="s">
        <v>3</v>
      </c>
      <c r="D1789" s="116" t="s">
        <v>4</v>
      </c>
      <c r="E1789" s="116" t="s">
        <v>5</v>
      </c>
      <c r="F1789" s="153" t="s">
        <v>6</v>
      </c>
      <c r="G1789" s="116" t="s">
        <v>7</v>
      </c>
      <c r="H1789" s="116" t="s">
        <v>8</v>
      </c>
      <c r="I1789" s="116"/>
      <c r="J1789" s="116" t="s">
        <v>9</v>
      </c>
      <c r="K1789" s="116" t="s">
        <v>10</v>
      </c>
      <c r="L1789" s="116" t="s">
        <v>11</v>
      </c>
      <c r="M1789" s="116" t="s">
        <v>12</v>
      </c>
    </row>
    <row r="1790" spans="1:13" ht="18.5" x14ac:dyDescent="0.45">
      <c r="A1790" s="119">
        <v>2</v>
      </c>
      <c r="B1790" s="120"/>
      <c r="C1790" s="121"/>
      <c r="D1790" s="121"/>
      <c r="E1790" s="120"/>
      <c r="F1790" s="157" t="s">
        <v>18</v>
      </c>
      <c r="G1790" s="123">
        <f>G1791+G1799+G1822</f>
        <v>1179782349.8400002</v>
      </c>
      <c r="H1790" s="123" t="e">
        <f>H1791+H1799+H1822</f>
        <v>#REF!</v>
      </c>
      <c r="I1790" s="123"/>
      <c r="J1790" s="123">
        <f>J1791+J1799+J1822</f>
        <v>1263512360.8600001</v>
      </c>
      <c r="K1790" s="123">
        <f>K1791+K1799+K1822</f>
        <v>1265512360.8600001</v>
      </c>
      <c r="L1790" s="123" t="e">
        <f>L1791+L1799+L1822</f>
        <v>#REF!</v>
      </c>
      <c r="M1790" s="123" t="e">
        <f>M1791+M1799+M1822</f>
        <v>#REF!</v>
      </c>
    </row>
    <row r="1791" spans="1:13" ht="18.5" x14ac:dyDescent="0.45">
      <c r="A1791" s="119">
        <v>21</v>
      </c>
      <c r="B1791" s="120"/>
      <c r="C1791" s="121"/>
      <c r="D1791" s="121"/>
      <c r="E1791" s="120"/>
      <c r="F1791" s="157" t="s">
        <v>19</v>
      </c>
      <c r="G1791" s="123">
        <f>G1792+G1795</f>
        <v>79782349.840000004</v>
      </c>
      <c r="H1791" s="123" t="e">
        <f>H1792+H1795</f>
        <v>#REF!</v>
      </c>
      <c r="I1791" s="123"/>
      <c r="J1791" s="123">
        <v>165512360.85999998</v>
      </c>
      <c r="K1791" s="123">
        <v>165512360.85999998</v>
      </c>
      <c r="L1791" s="123" t="e">
        <f>L1792+L1795</f>
        <v>#REF!</v>
      </c>
      <c r="M1791" s="123" t="e">
        <f>M1792+M1795</f>
        <v>#REF!</v>
      </c>
    </row>
    <row r="1792" spans="1:13" ht="18.5" x14ac:dyDescent="0.45">
      <c r="A1792" s="119">
        <v>2101</v>
      </c>
      <c r="B1792" s="120"/>
      <c r="C1792" s="121"/>
      <c r="D1792" s="121"/>
      <c r="E1792" s="120"/>
      <c r="F1792" s="157" t="s">
        <v>20</v>
      </c>
      <c r="G1792" s="123">
        <v>69843112.840000004</v>
      </c>
      <c r="H1792" s="123" t="e">
        <f t="shared" ref="H1792:L1792" si="401">H1793</f>
        <v>#REF!</v>
      </c>
      <c r="I1792" s="123"/>
      <c r="J1792" s="123">
        <v>151947661.53999999</v>
      </c>
      <c r="K1792" s="123">
        <v>151947661.53999999</v>
      </c>
      <c r="L1792" s="123" t="e">
        <f t="shared" si="401"/>
        <v>#REF!</v>
      </c>
      <c r="M1792" s="124" t="e">
        <f t="shared" ref="M1792:M1821" si="402">J1792+K1792+L1792</f>
        <v>#REF!</v>
      </c>
    </row>
    <row r="1793" spans="1:13" ht="18.5" x14ac:dyDescent="0.45">
      <c r="A1793" s="119">
        <v>210101</v>
      </c>
      <c r="B1793" s="120"/>
      <c r="C1793" s="121"/>
      <c r="D1793" s="121"/>
      <c r="E1793" s="120"/>
      <c r="F1793" s="157" t="s">
        <v>21</v>
      </c>
      <c r="G1793" s="123" t="e">
        <f>G1794+#REF!+#REF!</f>
        <v>#REF!</v>
      </c>
      <c r="H1793" s="123" t="e">
        <f>H1794+#REF!+#REF!</f>
        <v>#REF!</v>
      </c>
      <c r="I1793" s="123"/>
      <c r="J1793" s="123">
        <v>151947661.53999999</v>
      </c>
      <c r="K1793" s="123">
        <v>151947661.53999999</v>
      </c>
      <c r="L1793" s="123" t="e">
        <f>L1794+#REF!+#REF!</f>
        <v>#REF!</v>
      </c>
      <c r="M1793" s="124" t="e">
        <f t="shared" si="402"/>
        <v>#REF!</v>
      </c>
    </row>
    <row r="1794" spans="1:13" ht="18.5" x14ac:dyDescent="0.45">
      <c r="A1794" s="125">
        <v>21010101</v>
      </c>
      <c r="B1794" s="126"/>
      <c r="C1794" s="127"/>
      <c r="D1794" s="127"/>
      <c r="E1794" s="126"/>
      <c r="F1794" s="158" t="s">
        <v>20</v>
      </c>
      <c r="G1794" s="129"/>
      <c r="H1794" s="129">
        <v>58202594.030000001</v>
      </c>
      <c r="I1794" s="129"/>
      <c r="J1794" s="129">
        <v>151947661.53999999</v>
      </c>
      <c r="K1794" s="129">
        <v>151947661.53999999</v>
      </c>
      <c r="L1794" s="129">
        <v>151947661.53999999</v>
      </c>
      <c r="M1794" s="124">
        <f>J1794+K1794+L1794</f>
        <v>455842984.62</v>
      </c>
    </row>
    <row r="1795" spans="1:13" ht="37" x14ac:dyDescent="0.45">
      <c r="A1795" s="119">
        <v>2102</v>
      </c>
      <c r="B1795" s="120"/>
      <c r="C1795" s="121"/>
      <c r="D1795" s="121"/>
      <c r="E1795" s="120"/>
      <c r="F1795" s="157" t="s">
        <v>22</v>
      </c>
      <c r="G1795" s="123">
        <f>G1796</f>
        <v>9939237</v>
      </c>
      <c r="H1795" s="123">
        <f t="shared" ref="H1795:M1795" si="403">H1796</f>
        <v>8282697.5</v>
      </c>
      <c r="I1795" s="123">
        <f t="shared" si="403"/>
        <v>0</v>
      </c>
      <c r="J1795" s="123">
        <v>13564699.32</v>
      </c>
      <c r="K1795" s="123">
        <v>13564699.32</v>
      </c>
      <c r="L1795" s="123">
        <f t="shared" si="403"/>
        <v>13564699.32</v>
      </c>
      <c r="M1795" s="123">
        <f t="shared" si="403"/>
        <v>40694097.960000001</v>
      </c>
    </row>
    <row r="1796" spans="1:13" ht="18.5" x14ac:dyDescent="0.45">
      <c r="A1796" s="119">
        <v>210201</v>
      </c>
      <c r="B1796" s="120"/>
      <c r="C1796" s="121"/>
      <c r="D1796" s="121"/>
      <c r="E1796" s="120"/>
      <c r="F1796" s="157" t="s">
        <v>23</v>
      </c>
      <c r="G1796" s="123">
        <f>G1797+G1798</f>
        <v>9939237</v>
      </c>
      <c r="H1796" s="123">
        <f t="shared" ref="H1796:M1796" si="404">H1797+H1798</f>
        <v>8282697.5</v>
      </c>
      <c r="I1796" s="123">
        <f t="shared" si="404"/>
        <v>0</v>
      </c>
      <c r="J1796" s="123">
        <v>13564699.32</v>
      </c>
      <c r="K1796" s="123">
        <v>13564699.32</v>
      </c>
      <c r="L1796" s="123">
        <f t="shared" si="404"/>
        <v>13564699.32</v>
      </c>
      <c r="M1796" s="123">
        <f t="shared" si="404"/>
        <v>40694097.960000001</v>
      </c>
    </row>
    <row r="1797" spans="1:13" ht="18.5" x14ac:dyDescent="0.45">
      <c r="A1797" s="125">
        <v>21020101</v>
      </c>
      <c r="B1797" s="126"/>
      <c r="C1797" s="127"/>
      <c r="D1797" s="127"/>
      <c r="E1797" s="126"/>
      <c r="F1797" s="158" t="s">
        <v>24</v>
      </c>
      <c r="G1797" s="129">
        <v>7914876</v>
      </c>
      <c r="H1797" s="129">
        <v>6595730</v>
      </c>
      <c r="I1797" s="129"/>
      <c r="J1797" s="129">
        <v>10640338.32</v>
      </c>
      <c r="K1797" s="129">
        <v>10640338.32</v>
      </c>
      <c r="L1797" s="129">
        <v>10640338.32</v>
      </c>
      <c r="M1797" s="124">
        <f t="shared" si="402"/>
        <v>31921014.960000001</v>
      </c>
    </row>
    <row r="1798" spans="1:13" ht="18.5" x14ac:dyDescent="0.45">
      <c r="A1798" s="125">
        <v>21020102</v>
      </c>
      <c r="B1798" s="126"/>
      <c r="C1798" s="127"/>
      <c r="D1798" s="127"/>
      <c r="E1798" s="126"/>
      <c r="F1798" s="158" t="s">
        <v>25</v>
      </c>
      <c r="G1798" s="129">
        <v>2024361</v>
      </c>
      <c r="H1798" s="129">
        <v>1686967.5</v>
      </c>
      <c r="I1798" s="129"/>
      <c r="J1798" s="129">
        <v>2924361</v>
      </c>
      <c r="K1798" s="129">
        <v>2924361</v>
      </c>
      <c r="L1798" s="129">
        <v>2924361</v>
      </c>
      <c r="M1798" s="124">
        <f t="shared" si="402"/>
        <v>8773083</v>
      </c>
    </row>
    <row r="1799" spans="1:13" ht="18.5" x14ac:dyDescent="0.45">
      <c r="A1799" s="119">
        <v>22</v>
      </c>
      <c r="B1799" s="120"/>
      <c r="C1799" s="121"/>
      <c r="D1799" s="121"/>
      <c r="E1799" s="120"/>
      <c r="F1799" s="157" t="s">
        <v>26</v>
      </c>
      <c r="G1799" s="123">
        <f>G1800</f>
        <v>400000000</v>
      </c>
      <c r="H1799" s="123">
        <f t="shared" ref="H1799:M1799" si="405">H1800</f>
        <v>326066200</v>
      </c>
      <c r="I1799" s="123">
        <f t="shared" si="405"/>
        <v>0</v>
      </c>
      <c r="J1799" s="123">
        <f t="shared" si="405"/>
        <v>398000000</v>
      </c>
      <c r="K1799" s="123">
        <f t="shared" si="405"/>
        <v>400000000</v>
      </c>
      <c r="L1799" s="123">
        <f t="shared" si="405"/>
        <v>400000000</v>
      </c>
      <c r="M1799" s="123">
        <f t="shared" si="405"/>
        <v>1198000000</v>
      </c>
    </row>
    <row r="1800" spans="1:13" ht="18.5" x14ac:dyDescent="0.45">
      <c r="A1800" s="119">
        <v>2202</v>
      </c>
      <c r="B1800" s="120"/>
      <c r="C1800" s="121"/>
      <c r="D1800" s="121"/>
      <c r="E1800" s="120"/>
      <c r="F1800" s="157" t="s">
        <v>27</v>
      </c>
      <c r="G1800" s="123">
        <f>G1804+G1801+G1806+G1808+G1811+G1813+G1815+G1817</f>
        <v>400000000</v>
      </c>
      <c r="H1800" s="123">
        <f t="shared" ref="H1800:M1800" si="406">H1804+H1801+H1806+H1808+H1811+H1813+H1815+H1817</f>
        <v>326066200</v>
      </c>
      <c r="I1800" s="123">
        <f t="shared" si="406"/>
        <v>0</v>
      </c>
      <c r="J1800" s="123">
        <f t="shared" si="406"/>
        <v>398000000</v>
      </c>
      <c r="K1800" s="123">
        <f t="shared" si="406"/>
        <v>400000000</v>
      </c>
      <c r="L1800" s="123">
        <f t="shared" si="406"/>
        <v>400000000</v>
      </c>
      <c r="M1800" s="123">
        <f t="shared" si="406"/>
        <v>1198000000</v>
      </c>
    </row>
    <row r="1801" spans="1:13" ht="18.5" x14ac:dyDescent="0.45">
      <c r="A1801" s="119">
        <v>220201</v>
      </c>
      <c r="B1801" s="120"/>
      <c r="C1801" s="121"/>
      <c r="D1801" s="121"/>
      <c r="E1801" s="120"/>
      <c r="F1801" s="157" t="s">
        <v>28</v>
      </c>
      <c r="G1801" s="123">
        <v>40000000</v>
      </c>
      <c r="H1801" s="123">
        <f>SUM(H1802:H1803)</f>
        <v>5816200</v>
      </c>
      <c r="I1801" s="123"/>
      <c r="J1801" s="123">
        <f>SUM(J1802:J1803)</f>
        <v>20000000</v>
      </c>
      <c r="K1801" s="123">
        <f>SUM(K1802:K1803)</f>
        <v>20000000</v>
      </c>
      <c r="L1801" s="123">
        <f>SUM(L1802:L1803)</f>
        <v>20000000</v>
      </c>
      <c r="M1801" s="124">
        <f t="shared" si="402"/>
        <v>60000000</v>
      </c>
    </row>
    <row r="1802" spans="1:13" ht="18.5" x14ac:dyDescent="0.45">
      <c r="A1802" s="125">
        <v>22020101</v>
      </c>
      <c r="B1802" s="126"/>
      <c r="C1802" s="127"/>
      <c r="D1802" s="127"/>
      <c r="E1802" s="126"/>
      <c r="F1802" s="158" t="s">
        <v>29</v>
      </c>
      <c r="G1802" s="129">
        <v>15000000</v>
      </c>
      <c r="H1802" s="129">
        <v>2616200</v>
      </c>
      <c r="I1802" s="129"/>
      <c r="J1802" s="129">
        <v>10000000</v>
      </c>
      <c r="K1802" s="129">
        <v>10000000</v>
      </c>
      <c r="L1802" s="129">
        <v>10000000</v>
      </c>
      <c r="M1802" s="124">
        <f t="shared" si="402"/>
        <v>30000000</v>
      </c>
    </row>
    <row r="1803" spans="1:13" ht="18.5" x14ac:dyDescent="0.45">
      <c r="A1803" s="125">
        <v>22020102</v>
      </c>
      <c r="B1803" s="126"/>
      <c r="C1803" s="127"/>
      <c r="D1803" s="127"/>
      <c r="E1803" s="126"/>
      <c r="F1803" s="158" t="s">
        <v>30</v>
      </c>
      <c r="G1803" s="129">
        <v>25000000</v>
      </c>
      <c r="H1803" s="129">
        <v>3200000</v>
      </c>
      <c r="I1803" s="129"/>
      <c r="J1803" s="129">
        <v>10000000</v>
      </c>
      <c r="K1803" s="129">
        <v>10000000</v>
      </c>
      <c r="L1803" s="129">
        <v>10000000</v>
      </c>
      <c r="M1803" s="124">
        <f t="shared" si="402"/>
        <v>30000000</v>
      </c>
    </row>
    <row r="1804" spans="1:13" ht="18.5" x14ac:dyDescent="0.45">
      <c r="A1804" s="119">
        <v>220202</v>
      </c>
      <c r="B1804" s="120"/>
      <c r="C1804" s="121"/>
      <c r="D1804" s="121"/>
      <c r="E1804" s="120"/>
      <c r="F1804" s="157" t="s">
        <v>31</v>
      </c>
      <c r="G1804" s="123">
        <f>SUM(G1805:G1805)</f>
        <v>500000</v>
      </c>
      <c r="H1804" s="123">
        <f>SUM(H1805:H1805)</f>
        <v>0</v>
      </c>
      <c r="I1804" s="123"/>
      <c r="J1804" s="123">
        <f>SUM(J1805:J1805)</f>
        <v>500000</v>
      </c>
      <c r="K1804" s="123">
        <f>SUM(K1805:K1805)</f>
        <v>500000</v>
      </c>
      <c r="L1804" s="123">
        <f>SUM(L1805:L1805)</f>
        <v>500000</v>
      </c>
      <c r="M1804" s="124">
        <f t="shared" si="402"/>
        <v>1500000</v>
      </c>
    </row>
    <row r="1805" spans="1:13" ht="18.5" x14ac:dyDescent="0.45">
      <c r="A1805" s="125">
        <v>22020201</v>
      </c>
      <c r="B1805" s="126"/>
      <c r="C1805" s="127"/>
      <c r="D1805" s="127"/>
      <c r="E1805" s="126"/>
      <c r="F1805" s="158" t="s">
        <v>32</v>
      </c>
      <c r="G1805" s="129">
        <v>500000</v>
      </c>
      <c r="H1805" s="129"/>
      <c r="I1805" s="129"/>
      <c r="J1805" s="129">
        <v>500000</v>
      </c>
      <c r="K1805" s="129">
        <v>500000</v>
      </c>
      <c r="L1805" s="129">
        <v>500000</v>
      </c>
      <c r="M1805" s="124">
        <f t="shared" si="402"/>
        <v>1500000</v>
      </c>
    </row>
    <row r="1806" spans="1:13" ht="18.5" x14ac:dyDescent="0.45">
      <c r="A1806" s="119">
        <v>220203</v>
      </c>
      <c r="B1806" s="120"/>
      <c r="C1806" s="121"/>
      <c r="D1806" s="121"/>
      <c r="E1806" s="120"/>
      <c r="F1806" s="157" t="s">
        <v>37</v>
      </c>
      <c r="G1806" s="123">
        <f>SUM(G1807:G1807)</f>
        <v>20000000</v>
      </c>
      <c r="H1806" s="123">
        <f>SUM(H1807:H1807)</f>
        <v>0</v>
      </c>
      <c r="I1806" s="123"/>
      <c r="J1806" s="123">
        <f>SUM(J1807:J1807)</f>
        <v>15000000</v>
      </c>
      <c r="K1806" s="123">
        <f>SUM(K1807:K1807)</f>
        <v>15000000</v>
      </c>
      <c r="L1806" s="123">
        <f>SUM(L1807:L1807)</f>
        <v>15000000</v>
      </c>
      <c r="M1806" s="124">
        <f t="shared" si="402"/>
        <v>45000000</v>
      </c>
    </row>
    <row r="1807" spans="1:13" ht="37" x14ac:dyDescent="0.45">
      <c r="A1807" s="125">
        <v>22020301</v>
      </c>
      <c r="B1807" s="126"/>
      <c r="C1807" s="127"/>
      <c r="D1807" s="127"/>
      <c r="E1807" s="126"/>
      <c r="F1807" s="158" t="s">
        <v>38</v>
      </c>
      <c r="G1807" s="129">
        <v>20000000</v>
      </c>
      <c r="H1807" s="129"/>
      <c r="I1807" s="129"/>
      <c r="J1807" s="129">
        <v>15000000</v>
      </c>
      <c r="K1807" s="129">
        <v>15000000</v>
      </c>
      <c r="L1807" s="129">
        <v>15000000</v>
      </c>
      <c r="M1807" s="124">
        <f t="shared" si="402"/>
        <v>45000000</v>
      </c>
    </row>
    <row r="1808" spans="1:13" ht="18.5" x14ac:dyDescent="0.45">
      <c r="A1808" s="119">
        <v>220205</v>
      </c>
      <c r="B1808" s="120"/>
      <c r="C1808" s="121"/>
      <c r="D1808" s="121"/>
      <c r="E1808" s="120"/>
      <c r="F1808" s="157" t="s">
        <v>49</v>
      </c>
      <c r="G1808" s="123">
        <f t="shared" ref="G1808:L1808" si="407">G1809+G1810</f>
        <v>10000000</v>
      </c>
      <c r="H1808" s="123">
        <f t="shared" si="407"/>
        <v>0</v>
      </c>
      <c r="I1808" s="123"/>
      <c r="J1808" s="123">
        <f t="shared" si="407"/>
        <v>5000000</v>
      </c>
      <c r="K1808" s="123">
        <f t="shared" si="407"/>
        <v>5000000</v>
      </c>
      <c r="L1808" s="123">
        <f t="shared" si="407"/>
        <v>5000000</v>
      </c>
      <c r="M1808" s="124">
        <f t="shared" si="402"/>
        <v>15000000</v>
      </c>
    </row>
    <row r="1809" spans="1:13" ht="18.5" x14ac:dyDescent="0.45">
      <c r="A1809" s="125">
        <v>22020501</v>
      </c>
      <c r="B1809" s="126"/>
      <c r="C1809" s="127"/>
      <c r="D1809" s="127"/>
      <c r="E1809" s="126"/>
      <c r="F1809" s="158" t="s">
        <v>50</v>
      </c>
      <c r="G1809" s="129">
        <v>9000000</v>
      </c>
      <c r="H1809" s="129"/>
      <c r="I1809" s="129"/>
      <c r="J1809" s="129">
        <v>4000000</v>
      </c>
      <c r="K1809" s="129">
        <v>4000000</v>
      </c>
      <c r="L1809" s="129">
        <v>4000000</v>
      </c>
      <c r="M1809" s="124">
        <f t="shared" si="402"/>
        <v>12000000</v>
      </c>
    </row>
    <row r="1810" spans="1:13" ht="18.5" x14ac:dyDescent="0.45">
      <c r="A1810" s="125">
        <v>22020502</v>
      </c>
      <c r="B1810" s="126"/>
      <c r="C1810" s="127"/>
      <c r="D1810" s="127"/>
      <c r="E1810" s="126"/>
      <c r="F1810" s="158" t="s">
        <v>222</v>
      </c>
      <c r="G1810" s="129">
        <v>1000000</v>
      </c>
      <c r="H1810" s="129"/>
      <c r="I1810" s="129"/>
      <c r="J1810" s="129">
        <v>1000000</v>
      </c>
      <c r="K1810" s="129">
        <v>1000000</v>
      </c>
      <c r="L1810" s="129">
        <v>1000000</v>
      </c>
      <c r="M1810" s="124">
        <f t="shared" si="402"/>
        <v>3000000</v>
      </c>
    </row>
    <row r="1811" spans="1:13" ht="18.5" x14ac:dyDescent="0.45">
      <c r="A1811" s="119">
        <v>220206</v>
      </c>
      <c r="B1811" s="120"/>
      <c r="C1811" s="121"/>
      <c r="D1811" s="121"/>
      <c r="E1811" s="120"/>
      <c r="F1811" s="157" t="s">
        <v>51</v>
      </c>
      <c r="G1811" s="123">
        <f>SUM(G1812:G1812)</f>
        <v>2000000</v>
      </c>
      <c r="H1811" s="123">
        <f>SUM(H1812:H1812)</f>
        <v>850000</v>
      </c>
      <c r="I1811" s="123"/>
      <c r="J1811" s="123">
        <f>SUM(J1812:J1812)</f>
        <v>0</v>
      </c>
      <c r="K1811" s="123">
        <f>SUM(K1812:K1812)</f>
        <v>2000000</v>
      </c>
      <c r="L1811" s="123">
        <f>SUM(L1812:L1812)</f>
        <v>2000000</v>
      </c>
      <c r="M1811" s="124">
        <f t="shared" si="402"/>
        <v>4000000</v>
      </c>
    </row>
    <row r="1812" spans="1:13" ht="18.5" x14ac:dyDescent="0.45">
      <c r="A1812" s="125">
        <v>22020605</v>
      </c>
      <c r="B1812" s="126"/>
      <c r="C1812" s="127"/>
      <c r="D1812" s="127"/>
      <c r="E1812" s="126"/>
      <c r="F1812" s="158" t="s">
        <v>53</v>
      </c>
      <c r="G1812" s="129">
        <v>2000000</v>
      </c>
      <c r="H1812" s="129">
        <v>850000</v>
      </c>
      <c r="I1812" s="129"/>
      <c r="J1812" s="129" t="s">
        <v>1644</v>
      </c>
      <c r="K1812" s="129">
        <v>2000000</v>
      </c>
      <c r="L1812" s="129">
        <v>2000000</v>
      </c>
      <c r="M1812" s="124" t="e">
        <f t="shared" si="402"/>
        <v>#VALUE!</v>
      </c>
    </row>
    <row r="1813" spans="1:13" ht="18.5" x14ac:dyDescent="0.45">
      <c r="A1813" s="119">
        <v>220208</v>
      </c>
      <c r="B1813" s="120"/>
      <c r="C1813" s="121"/>
      <c r="D1813" s="121"/>
      <c r="E1813" s="120"/>
      <c r="F1813" s="157" t="s">
        <v>54</v>
      </c>
      <c r="G1813" s="123">
        <f>SUM(G1814:G1814)</f>
        <v>4000000</v>
      </c>
      <c r="H1813" s="123">
        <f>SUM(H1814:H1814)</f>
        <v>0</v>
      </c>
      <c r="I1813" s="123"/>
      <c r="J1813" s="123">
        <f>SUM(J1814:J1814)</f>
        <v>4000000</v>
      </c>
      <c r="K1813" s="123">
        <f>SUM(K1814:K1814)</f>
        <v>4000000</v>
      </c>
      <c r="L1813" s="123">
        <f>SUM(L1814:L1814)</f>
        <v>4000000</v>
      </c>
      <c r="M1813" s="124">
        <f t="shared" si="402"/>
        <v>12000000</v>
      </c>
    </row>
    <row r="1814" spans="1:13" ht="18.5" x14ac:dyDescent="0.45">
      <c r="A1814" s="125">
        <v>22020803</v>
      </c>
      <c r="B1814" s="126"/>
      <c r="C1814" s="127"/>
      <c r="D1814" s="127"/>
      <c r="E1814" s="126"/>
      <c r="F1814" s="158" t="s">
        <v>56</v>
      </c>
      <c r="G1814" s="129">
        <v>4000000</v>
      </c>
      <c r="H1814" s="129"/>
      <c r="I1814" s="129"/>
      <c r="J1814" s="129">
        <v>4000000</v>
      </c>
      <c r="K1814" s="129">
        <v>4000000</v>
      </c>
      <c r="L1814" s="129">
        <v>4000000</v>
      </c>
      <c r="M1814" s="124">
        <f t="shared" si="402"/>
        <v>12000000</v>
      </c>
    </row>
    <row r="1815" spans="1:13" ht="18.5" x14ac:dyDescent="0.45">
      <c r="A1815" s="119">
        <v>220209</v>
      </c>
      <c r="B1815" s="120"/>
      <c r="C1815" s="121"/>
      <c r="D1815" s="121"/>
      <c r="E1815" s="120"/>
      <c r="F1815" s="157" t="s">
        <v>271</v>
      </c>
      <c r="G1815" s="123">
        <f>SUM(G1816:G1816)</f>
        <v>1000000</v>
      </c>
      <c r="H1815" s="123">
        <f>SUM(H1816:H1816)</f>
        <v>0</v>
      </c>
      <c r="I1815" s="123"/>
      <c r="J1815" s="123">
        <f>SUM(J1816:J1816)</f>
        <v>1000000</v>
      </c>
      <c r="K1815" s="123">
        <f>SUM(K1816:K1816)</f>
        <v>1000000</v>
      </c>
      <c r="L1815" s="123">
        <f>SUM(L1816:L1816)</f>
        <v>1000000</v>
      </c>
      <c r="M1815" s="124">
        <f t="shared" si="402"/>
        <v>3000000</v>
      </c>
    </row>
    <row r="1816" spans="1:13" ht="18.5" x14ac:dyDescent="0.45">
      <c r="A1816" s="125">
        <v>22020901</v>
      </c>
      <c r="B1816" s="126"/>
      <c r="C1816" s="127"/>
      <c r="D1816" s="127"/>
      <c r="E1816" s="126"/>
      <c r="F1816" s="158" t="s">
        <v>315</v>
      </c>
      <c r="G1816" s="129">
        <v>1000000</v>
      </c>
      <c r="H1816" s="129"/>
      <c r="I1816" s="129"/>
      <c r="J1816" s="129">
        <v>1000000</v>
      </c>
      <c r="K1816" s="129">
        <v>1000000</v>
      </c>
      <c r="L1816" s="129">
        <v>1000000</v>
      </c>
      <c r="M1816" s="124">
        <f t="shared" si="402"/>
        <v>3000000</v>
      </c>
    </row>
    <row r="1817" spans="1:13" ht="18.5" x14ac:dyDescent="0.45">
      <c r="A1817" s="119">
        <v>220210</v>
      </c>
      <c r="B1817" s="120"/>
      <c r="C1817" s="121"/>
      <c r="D1817" s="121"/>
      <c r="E1817" s="120"/>
      <c r="F1817" s="157" t="s">
        <v>57</v>
      </c>
      <c r="G1817" s="123">
        <f>SUM(G1818:G1821)</f>
        <v>322500000</v>
      </c>
      <c r="H1817" s="123">
        <f>SUM(H1818:H1821)</f>
        <v>319400000</v>
      </c>
      <c r="I1817" s="123"/>
      <c r="J1817" s="123">
        <f>SUM(J1818:J1821)</f>
        <v>352500000</v>
      </c>
      <c r="K1817" s="123">
        <f>SUM(K1818:K1821)</f>
        <v>352500000</v>
      </c>
      <c r="L1817" s="123">
        <f>SUM(L1818:L1821)</f>
        <v>352500000</v>
      </c>
      <c r="M1817" s="124">
        <f t="shared" si="402"/>
        <v>1057500000</v>
      </c>
    </row>
    <row r="1818" spans="1:13" ht="18.5" x14ac:dyDescent="0.45">
      <c r="A1818" s="125">
        <v>22021007</v>
      </c>
      <c r="B1818" s="126"/>
      <c r="C1818" s="127"/>
      <c r="D1818" s="127"/>
      <c r="E1818" s="126"/>
      <c r="F1818" s="158" t="s">
        <v>63</v>
      </c>
      <c r="G1818" s="129">
        <v>4000000</v>
      </c>
      <c r="H1818" s="129">
        <v>4000000</v>
      </c>
      <c r="I1818" s="129"/>
      <c r="J1818" s="129">
        <v>4000000</v>
      </c>
      <c r="K1818" s="129">
        <v>4000000</v>
      </c>
      <c r="L1818" s="129">
        <v>4000000</v>
      </c>
      <c r="M1818" s="124">
        <f t="shared" si="402"/>
        <v>12000000</v>
      </c>
    </row>
    <row r="1819" spans="1:13" ht="37" x14ac:dyDescent="0.45">
      <c r="A1819" s="125">
        <v>22021014</v>
      </c>
      <c r="B1819" s="126"/>
      <c r="C1819" s="127"/>
      <c r="D1819" s="127"/>
      <c r="E1819" s="126"/>
      <c r="F1819" s="158" t="s">
        <v>224</v>
      </c>
      <c r="G1819" s="129">
        <v>1500000</v>
      </c>
      <c r="H1819" s="129">
        <v>400000</v>
      </c>
      <c r="I1819" s="129"/>
      <c r="J1819" s="129">
        <v>1500000</v>
      </c>
      <c r="K1819" s="129">
        <v>1500000</v>
      </c>
      <c r="L1819" s="129">
        <v>1500000</v>
      </c>
      <c r="M1819" s="124">
        <f t="shared" si="402"/>
        <v>4500000</v>
      </c>
    </row>
    <row r="1820" spans="1:13" ht="18.5" x14ac:dyDescent="0.45">
      <c r="A1820" s="125">
        <v>22021021</v>
      </c>
      <c r="B1820" s="126"/>
      <c r="C1820" s="127"/>
      <c r="D1820" s="127"/>
      <c r="E1820" s="126"/>
      <c r="F1820" s="158" t="s">
        <v>225</v>
      </c>
      <c r="G1820" s="129">
        <v>315000000</v>
      </c>
      <c r="H1820" s="129">
        <v>315000000</v>
      </c>
      <c r="I1820" s="129"/>
      <c r="J1820" s="129">
        <v>345000000</v>
      </c>
      <c r="K1820" s="129">
        <v>345000000</v>
      </c>
      <c r="L1820" s="129">
        <v>345000000</v>
      </c>
      <c r="M1820" s="124">
        <f t="shared" si="402"/>
        <v>1035000000</v>
      </c>
    </row>
    <row r="1821" spans="1:13" ht="18.5" x14ac:dyDescent="0.45">
      <c r="A1821" s="125">
        <v>22021024</v>
      </c>
      <c r="B1821" s="126"/>
      <c r="C1821" s="127"/>
      <c r="D1821" s="127"/>
      <c r="E1821" s="126"/>
      <c r="F1821" s="158" t="s">
        <v>65</v>
      </c>
      <c r="G1821" s="129">
        <v>2000000</v>
      </c>
      <c r="H1821" s="129"/>
      <c r="I1821" s="129"/>
      <c r="J1821" s="129">
        <v>2000000</v>
      </c>
      <c r="K1821" s="129">
        <v>2000000</v>
      </c>
      <c r="L1821" s="129">
        <v>2000000</v>
      </c>
      <c r="M1821" s="124">
        <f t="shared" si="402"/>
        <v>6000000</v>
      </c>
    </row>
    <row r="1822" spans="1:13" ht="18.5" x14ac:dyDescent="0.45">
      <c r="A1822" s="119">
        <v>23</v>
      </c>
      <c r="B1822" s="120"/>
      <c r="C1822" s="121"/>
      <c r="D1822" s="121"/>
      <c r="E1822" s="120"/>
      <c r="F1822" s="157" t="s">
        <v>69</v>
      </c>
      <c r="G1822" s="123">
        <f>G1823+G1829+G1833+G1836</f>
        <v>700000000</v>
      </c>
      <c r="H1822" s="123">
        <f t="shared" ref="H1822:M1822" si="408">H1823+H1829+H1833+H1836</f>
        <v>404845000</v>
      </c>
      <c r="I1822" s="123">
        <f t="shared" si="408"/>
        <v>0</v>
      </c>
      <c r="J1822" s="123">
        <f t="shared" si="408"/>
        <v>700000000</v>
      </c>
      <c r="K1822" s="123">
        <f t="shared" si="408"/>
        <v>700000000</v>
      </c>
      <c r="L1822" s="123">
        <f t="shared" si="408"/>
        <v>700000000</v>
      </c>
      <c r="M1822" s="123">
        <f t="shared" si="408"/>
        <v>2100000000</v>
      </c>
    </row>
    <row r="1823" spans="1:13" ht="18.5" x14ac:dyDescent="0.45">
      <c r="A1823" s="119">
        <v>2301</v>
      </c>
      <c r="B1823" s="120"/>
      <c r="C1823" s="121"/>
      <c r="D1823" s="121"/>
      <c r="E1823" s="120"/>
      <c r="F1823" s="157" t="s">
        <v>70</v>
      </c>
      <c r="G1823" s="123">
        <f t="shared" ref="G1823:L1823" si="409">G1824</f>
        <v>30000000</v>
      </c>
      <c r="H1823" s="123">
        <f t="shared" si="409"/>
        <v>4845000</v>
      </c>
      <c r="I1823" s="123"/>
      <c r="J1823" s="123">
        <f t="shared" si="409"/>
        <v>30000000</v>
      </c>
      <c r="K1823" s="123">
        <f t="shared" si="409"/>
        <v>30000000</v>
      </c>
      <c r="L1823" s="123">
        <f t="shared" si="409"/>
        <v>30000000</v>
      </c>
      <c r="M1823" s="124">
        <f t="shared" ref="M1823:M1840" si="410">J1823+K1823+L1823</f>
        <v>90000000</v>
      </c>
    </row>
    <row r="1824" spans="1:13" ht="18.5" x14ac:dyDescent="0.45">
      <c r="A1824" s="119">
        <v>230101</v>
      </c>
      <c r="B1824" s="120"/>
      <c r="C1824" s="121"/>
      <c r="D1824" s="121"/>
      <c r="E1824" s="120"/>
      <c r="F1824" s="157" t="s">
        <v>71</v>
      </c>
      <c r="G1824" s="123">
        <f>SUM(G1825:G1828)</f>
        <v>30000000</v>
      </c>
      <c r="H1824" s="123">
        <f>SUM(H1825:H1828)</f>
        <v>4845000</v>
      </c>
      <c r="I1824" s="123"/>
      <c r="J1824" s="123">
        <f>SUM(J1825:J1828)</f>
        <v>30000000</v>
      </c>
      <c r="K1824" s="123">
        <f>SUM(K1825:K1828)</f>
        <v>30000000</v>
      </c>
      <c r="L1824" s="123">
        <f>SUM(L1825:L1828)</f>
        <v>30000000</v>
      </c>
      <c r="M1824" s="124">
        <f t="shared" si="410"/>
        <v>90000000</v>
      </c>
    </row>
    <row r="1825" spans="1:13" ht="37" x14ac:dyDescent="0.45">
      <c r="A1825" s="125">
        <v>23010112</v>
      </c>
      <c r="B1825" s="126"/>
      <c r="C1825" s="127"/>
      <c r="D1825" s="127"/>
      <c r="E1825" s="126"/>
      <c r="F1825" s="158" t="s">
        <v>232</v>
      </c>
      <c r="G1825" s="129">
        <v>17000000</v>
      </c>
      <c r="H1825" s="129"/>
      <c r="I1825" s="129"/>
      <c r="J1825" s="129">
        <v>17000000</v>
      </c>
      <c r="K1825" s="129">
        <v>17000000</v>
      </c>
      <c r="L1825" s="129">
        <v>17000000</v>
      </c>
      <c r="M1825" s="124">
        <f t="shared" si="410"/>
        <v>51000000</v>
      </c>
    </row>
    <row r="1826" spans="1:13" ht="18.5" x14ac:dyDescent="0.45">
      <c r="A1826" s="125">
        <v>23010113</v>
      </c>
      <c r="B1826" s="126"/>
      <c r="C1826" s="127"/>
      <c r="D1826" s="127"/>
      <c r="E1826" s="126"/>
      <c r="F1826" s="158" t="s">
        <v>233</v>
      </c>
      <c r="G1826" s="129">
        <v>2500000</v>
      </c>
      <c r="H1826" s="129">
        <v>355000</v>
      </c>
      <c r="I1826" s="129"/>
      <c r="J1826" s="129">
        <v>2500000</v>
      </c>
      <c r="K1826" s="129">
        <v>2500000</v>
      </c>
      <c r="L1826" s="129">
        <v>2500000</v>
      </c>
      <c r="M1826" s="124">
        <f t="shared" si="410"/>
        <v>7500000</v>
      </c>
    </row>
    <row r="1827" spans="1:13" ht="18.5" x14ac:dyDescent="0.45">
      <c r="A1827" s="125">
        <v>23010114</v>
      </c>
      <c r="B1827" s="126"/>
      <c r="C1827" s="127"/>
      <c r="D1827" s="127"/>
      <c r="E1827" s="126"/>
      <c r="F1827" s="158" t="s">
        <v>234</v>
      </c>
      <c r="G1827" s="129">
        <v>500000</v>
      </c>
      <c r="H1827" s="129"/>
      <c r="I1827" s="129"/>
      <c r="J1827" s="129">
        <v>500000</v>
      </c>
      <c r="K1827" s="129">
        <v>500000</v>
      </c>
      <c r="L1827" s="129">
        <v>500000</v>
      </c>
      <c r="M1827" s="124">
        <f t="shared" si="410"/>
        <v>1500000</v>
      </c>
    </row>
    <row r="1828" spans="1:13" ht="18.5" x14ac:dyDescent="0.45">
      <c r="A1828" s="125">
        <v>23010140</v>
      </c>
      <c r="B1828" s="126"/>
      <c r="C1828" s="127"/>
      <c r="D1828" s="127"/>
      <c r="E1828" s="126"/>
      <c r="F1828" s="128" t="s">
        <v>394</v>
      </c>
      <c r="G1828" s="129">
        <v>10000000</v>
      </c>
      <c r="H1828" s="129">
        <v>4490000</v>
      </c>
      <c r="I1828" s="129"/>
      <c r="J1828" s="129">
        <v>10000000</v>
      </c>
      <c r="K1828" s="129">
        <v>10000000</v>
      </c>
      <c r="L1828" s="129">
        <v>10000000</v>
      </c>
      <c r="M1828" s="124">
        <f t="shared" si="410"/>
        <v>30000000</v>
      </c>
    </row>
    <row r="1829" spans="1:13" ht="18.5" x14ac:dyDescent="0.45">
      <c r="A1829" s="119">
        <v>2302</v>
      </c>
      <c r="B1829" s="120"/>
      <c r="C1829" s="121"/>
      <c r="D1829" s="121"/>
      <c r="E1829" s="120"/>
      <c r="F1829" s="122" t="s">
        <v>73</v>
      </c>
      <c r="G1829" s="123">
        <f t="shared" ref="G1829:L1829" si="411">G1830</f>
        <v>150000000</v>
      </c>
      <c r="H1829" s="123">
        <f t="shared" si="411"/>
        <v>0</v>
      </c>
      <c r="I1829" s="123"/>
      <c r="J1829" s="123">
        <f t="shared" si="411"/>
        <v>50000000</v>
      </c>
      <c r="K1829" s="123">
        <f t="shared" si="411"/>
        <v>50000000</v>
      </c>
      <c r="L1829" s="123">
        <f t="shared" si="411"/>
        <v>50000000</v>
      </c>
      <c r="M1829" s="124">
        <f t="shared" si="410"/>
        <v>150000000</v>
      </c>
    </row>
    <row r="1830" spans="1:13" ht="37" x14ac:dyDescent="0.45">
      <c r="A1830" s="119">
        <v>230201</v>
      </c>
      <c r="B1830" s="120"/>
      <c r="C1830" s="121"/>
      <c r="D1830" s="121"/>
      <c r="E1830" s="120"/>
      <c r="F1830" s="122" t="s">
        <v>74</v>
      </c>
      <c r="G1830" s="123">
        <f>SUM(G1831:G1832)</f>
        <v>150000000</v>
      </c>
      <c r="H1830" s="123">
        <f>SUM(H1831:H1832)</f>
        <v>0</v>
      </c>
      <c r="I1830" s="123"/>
      <c r="J1830" s="123">
        <f>SUM(J1831:J1832)</f>
        <v>50000000</v>
      </c>
      <c r="K1830" s="123">
        <f>SUM(K1831:K1832)</f>
        <v>50000000</v>
      </c>
      <c r="L1830" s="123">
        <f>SUM(L1831:L1832)</f>
        <v>50000000</v>
      </c>
      <c r="M1830" s="124">
        <f t="shared" si="410"/>
        <v>150000000</v>
      </c>
    </row>
    <row r="1831" spans="1:13" ht="37" x14ac:dyDescent="0.45">
      <c r="A1831" s="125">
        <v>23020118</v>
      </c>
      <c r="B1831" s="126"/>
      <c r="C1831" s="127"/>
      <c r="D1831" s="127"/>
      <c r="E1831" s="126"/>
      <c r="F1831" s="128" t="s">
        <v>438</v>
      </c>
      <c r="G1831" s="129">
        <v>100000000</v>
      </c>
      <c r="H1831" s="129"/>
      <c r="I1831" s="129"/>
      <c r="J1831" s="129">
        <v>30000000</v>
      </c>
      <c r="K1831" s="129">
        <v>30000000</v>
      </c>
      <c r="L1831" s="129">
        <v>30000000</v>
      </c>
      <c r="M1831" s="124">
        <f t="shared" si="410"/>
        <v>90000000</v>
      </c>
    </row>
    <row r="1832" spans="1:13" ht="37" x14ac:dyDescent="0.45">
      <c r="A1832" s="125">
        <v>23020119</v>
      </c>
      <c r="B1832" s="126"/>
      <c r="C1832" s="127"/>
      <c r="D1832" s="127"/>
      <c r="E1832" s="126"/>
      <c r="F1832" s="128" t="s">
        <v>461</v>
      </c>
      <c r="G1832" s="129">
        <v>50000000</v>
      </c>
      <c r="H1832" s="129"/>
      <c r="I1832" s="129"/>
      <c r="J1832" s="129">
        <v>20000000</v>
      </c>
      <c r="K1832" s="129">
        <v>20000000</v>
      </c>
      <c r="L1832" s="129">
        <v>20000000</v>
      </c>
      <c r="M1832" s="124">
        <f t="shared" si="410"/>
        <v>60000000</v>
      </c>
    </row>
    <row r="1833" spans="1:13" ht="18.5" x14ac:dyDescent="0.45">
      <c r="A1833" s="119">
        <v>2303</v>
      </c>
      <c r="B1833" s="120"/>
      <c r="C1833" s="121"/>
      <c r="D1833" s="121"/>
      <c r="E1833" s="120"/>
      <c r="F1833" s="122" t="s">
        <v>76</v>
      </c>
      <c r="G1833" s="123">
        <f t="shared" ref="G1833:L1833" si="412">G1834</f>
        <v>80000000</v>
      </c>
      <c r="H1833" s="123">
        <f t="shared" si="412"/>
        <v>0</v>
      </c>
      <c r="I1833" s="123"/>
      <c r="J1833" s="123">
        <f t="shared" si="412"/>
        <v>30000000</v>
      </c>
      <c r="K1833" s="123">
        <f t="shared" si="412"/>
        <v>30000000</v>
      </c>
      <c r="L1833" s="123">
        <f t="shared" si="412"/>
        <v>30000000</v>
      </c>
      <c r="M1833" s="124">
        <f t="shared" si="410"/>
        <v>90000000</v>
      </c>
    </row>
    <row r="1834" spans="1:13" ht="37" x14ac:dyDescent="0.45">
      <c r="A1834" s="119">
        <v>230301</v>
      </c>
      <c r="B1834" s="120"/>
      <c r="C1834" s="121"/>
      <c r="D1834" s="121"/>
      <c r="E1834" s="120"/>
      <c r="F1834" s="122" t="s">
        <v>77</v>
      </c>
      <c r="G1834" s="123">
        <f>SUM(G1835:G1835)</f>
        <v>80000000</v>
      </c>
      <c r="H1834" s="123">
        <f>SUM(H1835:H1835)</f>
        <v>0</v>
      </c>
      <c r="I1834" s="123"/>
      <c r="J1834" s="123">
        <f>SUM(J1835:J1835)</f>
        <v>30000000</v>
      </c>
      <c r="K1834" s="123">
        <f>SUM(K1835:K1835)</f>
        <v>30000000</v>
      </c>
      <c r="L1834" s="123">
        <f>SUM(L1835:L1835)</f>
        <v>30000000</v>
      </c>
      <c r="M1834" s="124">
        <f t="shared" si="410"/>
        <v>90000000</v>
      </c>
    </row>
    <row r="1835" spans="1:13" ht="37" x14ac:dyDescent="0.45">
      <c r="A1835" s="125">
        <v>23030118</v>
      </c>
      <c r="B1835" s="126"/>
      <c r="C1835" s="127"/>
      <c r="D1835" s="127"/>
      <c r="E1835" s="126"/>
      <c r="F1835" s="128" t="s">
        <v>533</v>
      </c>
      <c r="G1835" s="129">
        <v>80000000</v>
      </c>
      <c r="H1835" s="129"/>
      <c r="I1835" s="129"/>
      <c r="J1835" s="129">
        <v>30000000</v>
      </c>
      <c r="K1835" s="129">
        <v>30000000</v>
      </c>
      <c r="L1835" s="129">
        <v>30000000</v>
      </c>
      <c r="M1835" s="124">
        <f t="shared" si="410"/>
        <v>90000000</v>
      </c>
    </row>
    <row r="1836" spans="1:13" ht="18.5" x14ac:dyDescent="0.45">
      <c r="A1836" s="119">
        <v>2305</v>
      </c>
      <c r="B1836" s="120"/>
      <c r="C1836" s="121"/>
      <c r="D1836" s="121"/>
      <c r="E1836" s="120"/>
      <c r="F1836" s="157" t="s">
        <v>79</v>
      </c>
      <c r="G1836" s="159">
        <f t="shared" ref="G1836:L1836" si="413">G1837</f>
        <v>440000000</v>
      </c>
      <c r="H1836" s="159">
        <f t="shared" si="413"/>
        <v>400000000</v>
      </c>
      <c r="I1836" s="159"/>
      <c r="J1836" s="159">
        <f t="shared" si="413"/>
        <v>590000000</v>
      </c>
      <c r="K1836" s="159">
        <f t="shared" si="413"/>
        <v>590000000</v>
      </c>
      <c r="L1836" s="159">
        <f t="shared" si="413"/>
        <v>590000000</v>
      </c>
      <c r="M1836" s="124">
        <f t="shared" si="410"/>
        <v>1770000000</v>
      </c>
    </row>
    <row r="1837" spans="1:13" ht="18.5" x14ac:dyDescent="0.45">
      <c r="A1837" s="119">
        <v>230501</v>
      </c>
      <c r="B1837" s="120"/>
      <c r="C1837" s="121"/>
      <c r="D1837" s="121"/>
      <c r="E1837" s="120"/>
      <c r="F1837" s="157" t="s">
        <v>80</v>
      </c>
      <c r="G1837" s="159">
        <f>SUM(G1838:G1840)</f>
        <v>440000000</v>
      </c>
      <c r="H1837" s="159">
        <f>SUM(H1838:H1840)</f>
        <v>400000000</v>
      </c>
      <c r="I1837" s="159"/>
      <c r="J1837" s="159">
        <f>SUM(J1838:J1840)</f>
        <v>590000000</v>
      </c>
      <c r="K1837" s="159">
        <f>SUM(K1838:K1840)</f>
        <v>590000000</v>
      </c>
      <c r="L1837" s="159">
        <f>SUM(L1838:L1840)</f>
        <v>590000000</v>
      </c>
      <c r="M1837" s="124">
        <f t="shared" si="410"/>
        <v>1770000000</v>
      </c>
    </row>
    <row r="1838" spans="1:13" ht="18.5" x14ac:dyDescent="0.45">
      <c r="A1838" s="224">
        <v>23050101</v>
      </c>
      <c r="B1838" s="225"/>
      <c r="C1838" s="226"/>
      <c r="D1838" s="226"/>
      <c r="E1838" s="225"/>
      <c r="F1838" s="169" t="s">
        <v>81</v>
      </c>
      <c r="G1838" s="171">
        <v>20000000</v>
      </c>
      <c r="H1838" s="171"/>
      <c r="I1838" s="171"/>
      <c r="J1838" s="171">
        <v>10000000</v>
      </c>
      <c r="K1838" s="171">
        <v>10000000</v>
      </c>
      <c r="L1838" s="171">
        <v>10000000</v>
      </c>
      <c r="M1838" s="172">
        <f t="shared" si="410"/>
        <v>30000000</v>
      </c>
    </row>
    <row r="1839" spans="1:13" ht="18.5" x14ac:dyDescent="0.45">
      <c r="A1839" s="284">
        <v>23050103</v>
      </c>
      <c r="B1839" s="285"/>
      <c r="C1839" s="286"/>
      <c r="D1839" s="286"/>
      <c r="E1839" s="285"/>
      <c r="F1839" s="287" t="s">
        <v>82</v>
      </c>
      <c r="G1839" s="288">
        <v>20000000</v>
      </c>
      <c r="H1839" s="288"/>
      <c r="I1839" s="288"/>
      <c r="J1839" s="288">
        <v>5000000</v>
      </c>
      <c r="K1839" s="288">
        <v>5000000</v>
      </c>
      <c r="L1839" s="288">
        <v>5000000</v>
      </c>
      <c r="M1839" s="289">
        <f t="shared" si="410"/>
        <v>15000000</v>
      </c>
    </row>
    <row r="1840" spans="1:13" ht="18.5" x14ac:dyDescent="0.45">
      <c r="A1840" s="125">
        <v>23050104</v>
      </c>
      <c r="B1840" s="126"/>
      <c r="C1840" s="127"/>
      <c r="D1840" s="127"/>
      <c r="E1840" s="126"/>
      <c r="F1840" s="158" t="s">
        <v>83</v>
      </c>
      <c r="G1840" s="129">
        <v>400000000</v>
      </c>
      <c r="H1840" s="129">
        <v>400000000</v>
      </c>
      <c r="I1840" s="129"/>
      <c r="J1840" s="129">
        <v>575000000</v>
      </c>
      <c r="K1840" s="129">
        <v>575000000</v>
      </c>
      <c r="L1840" s="129">
        <v>575000000</v>
      </c>
      <c r="M1840" s="124">
        <f t="shared" si="410"/>
        <v>1725000000</v>
      </c>
    </row>
    <row r="1841" spans="1:13" ht="18.5" x14ac:dyDescent="0.45">
      <c r="A1841" s="125"/>
      <c r="B1841" s="126"/>
      <c r="C1841" s="127"/>
      <c r="D1841" s="127"/>
      <c r="E1841" s="126"/>
      <c r="F1841" s="116" t="s">
        <v>85</v>
      </c>
      <c r="G1841" s="129"/>
      <c r="H1841" s="129"/>
      <c r="I1841" s="129"/>
      <c r="J1841" s="129"/>
      <c r="K1841" s="129"/>
      <c r="L1841" s="129"/>
      <c r="M1841" s="124"/>
    </row>
    <row r="1842" spans="1:13" ht="18.5" x14ac:dyDescent="0.45">
      <c r="A1842" s="125"/>
      <c r="B1842" s="126"/>
      <c r="C1842" s="127"/>
      <c r="D1842" s="127"/>
      <c r="E1842" s="126"/>
      <c r="F1842" s="157" t="s">
        <v>19</v>
      </c>
      <c r="G1842" s="129">
        <f t="shared" ref="G1842:M1842" si="414">G1791</f>
        <v>79782349.840000004</v>
      </c>
      <c r="H1842" s="129" t="e">
        <f t="shared" si="414"/>
        <v>#REF!</v>
      </c>
      <c r="I1842" s="129">
        <f t="shared" si="414"/>
        <v>0</v>
      </c>
      <c r="J1842" s="129">
        <f t="shared" si="414"/>
        <v>165512360.85999998</v>
      </c>
      <c r="K1842" s="129">
        <f t="shared" si="414"/>
        <v>165512360.85999998</v>
      </c>
      <c r="L1842" s="129" t="e">
        <f t="shared" si="414"/>
        <v>#REF!</v>
      </c>
      <c r="M1842" s="129" t="e">
        <f t="shared" si="414"/>
        <v>#REF!</v>
      </c>
    </row>
    <row r="1843" spans="1:13" ht="18.5" x14ac:dyDescent="0.45">
      <c r="A1843" s="125"/>
      <c r="B1843" s="126"/>
      <c r="C1843" s="127"/>
      <c r="D1843" s="127"/>
      <c r="E1843" s="126"/>
      <c r="F1843" s="157" t="s">
        <v>27</v>
      </c>
      <c r="G1843" s="129">
        <f>G1799</f>
        <v>400000000</v>
      </c>
      <c r="H1843" s="129">
        <f t="shared" ref="H1843:M1843" si="415">H1799</f>
        <v>326066200</v>
      </c>
      <c r="I1843" s="129">
        <f t="shared" si="415"/>
        <v>0</v>
      </c>
      <c r="J1843" s="129">
        <f t="shared" si="415"/>
        <v>398000000</v>
      </c>
      <c r="K1843" s="129">
        <f t="shared" si="415"/>
        <v>400000000</v>
      </c>
      <c r="L1843" s="129">
        <f t="shared" si="415"/>
        <v>400000000</v>
      </c>
      <c r="M1843" s="129">
        <f t="shared" si="415"/>
        <v>1198000000</v>
      </c>
    </row>
    <row r="1844" spans="1:13" ht="18.5" x14ac:dyDescent="0.45">
      <c r="A1844" s="125"/>
      <c r="B1844" s="126"/>
      <c r="C1844" s="127"/>
      <c r="D1844" s="127"/>
      <c r="E1844" s="126"/>
      <c r="F1844" s="157" t="s">
        <v>69</v>
      </c>
      <c r="G1844" s="129">
        <f>G1822</f>
        <v>700000000</v>
      </c>
      <c r="H1844" s="129">
        <f t="shared" ref="H1844:M1844" si="416">H1822</f>
        <v>404845000</v>
      </c>
      <c r="I1844" s="129">
        <f t="shared" si="416"/>
        <v>0</v>
      </c>
      <c r="J1844" s="129">
        <f t="shared" si="416"/>
        <v>700000000</v>
      </c>
      <c r="K1844" s="129">
        <f t="shared" si="416"/>
        <v>700000000</v>
      </c>
      <c r="L1844" s="129">
        <f t="shared" si="416"/>
        <v>700000000</v>
      </c>
      <c r="M1844" s="129">
        <f t="shared" si="416"/>
        <v>2100000000</v>
      </c>
    </row>
    <row r="1845" spans="1:13" ht="18.5" x14ac:dyDescent="0.45">
      <c r="A1845" s="162"/>
      <c r="B1845" s="162"/>
      <c r="C1845" s="162"/>
      <c r="D1845" s="162"/>
      <c r="E1845" s="162"/>
      <c r="F1845" s="163" t="s">
        <v>18</v>
      </c>
      <c r="G1845" s="192">
        <f>SUM(G1842:G1844)</f>
        <v>1179782349.8400002</v>
      </c>
      <c r="H1845" s="192" t="e">
        <f t="shared" ref="H1845:M1845" si="417">SUM(H1842:H1844)</f>
        <v>#REF!</v>
      </c>
      <c r="I1845" s="192">
        <f t="shared" si="417"/>
        <v>0</v>
      </c>
      <c r="J1845" s="192">
        <f t="shared" si="417"/>
        <v>1263512360.8600001</v>
      </c>
      <c r="K1845" s="192">
        <f t="shared" si="417"/>
        <v>1265512360.8600001</v>
      </c>
      <c r="L1845" s="192" t="e">
        <f t="shared" si="417"/>
        <v>#REF!</v>
      </c>
      <c r="M1845" s="192" t="e">
        <f t="shared" si="417"/>
        <v>#REF!</v>
      </c>
    </row>
    <row r="1848" spans="1:13" ht="18.5" x14ac:dyDescent="0.45">
      <c r="A1848" s="948" t="s">
        <v>0</v>
      </c>
      <c r="B1848" s="948"/>
      <c r="C1848" s="948"/>
      <c r="D1848" s="948"/>
      <c r="E1848" s="948"/>
      <c r="F1848" s="948"/>
      <c r="G1848" s="948"/>
      <c r="H1848" s="948"/>
      <c r="I1848" s="948"/>
      <c r="J1848" s="948"/>
      <c r="K1848" s="948"/>
      <c r="L1848" s="948"/>
      <c r="M1848" s="948"/>
    </row>
    <row r="1849" spans="1:13" ht="18.5" x14ac:dyDescent="0.45">
      <c r="A1849" s="930" t="s">
        <v>547</v>
      </c>
      <c r="B1849" s="930"/>
      <c r="C1849" s="930"/>
      <c r="D1849" s="930"/>
      <c r="E1849" s="930"/>
      <c r="F1849" s="930"/>
      <c r="G1849" s="930"/>
      <c r="H1849" s="930"/>
      <c r="I1849" s="930"/>
      <c r="J1849" s="930"/>
      <c r="K1849" s="930"/>
      <c r="L1849" s="930"/>
      <c r="M1849" s="930"/>
    </row>
    <row r="1850" spans="1:13" ht="74" x14ac:dyDescent="0.45">
      <c r="A1850" s="116" t="s">
        <v>1</v>
      </c>
      <c r="B1850" s="116" t="s">
        <v>2</v>
      </c>
      <c r="C1850" s="116" t="s">
        <v>3</v>
      </c>
      <c r="D1850" s="116" t="s">
        <v>4</v>
      </c>
      <c r="E1850" s="116" t="s">
        <v>5</v>
      </c>
      <c r="F1850" s="153" t="s">
        <v>6</v>
      </c>
      <c r="G1850" s="116" t="s">
        <v>7</v>
      </c>
      <c r="H1850" s="116" t="s">
        <v>8</v>
      </c>
      <c r="I1850" s="116"/>
      <c r="J1850" s="116" t="s">
        <v>9</v>
      </c>
      <c r="K1850" s="116" t="s">
        <v>10</v>
      </c>
      <c r="L1850" s="116" t="s">
        <v>11</v>
      </c>
      <c r="M1850" s="116" t="s">
        <v>12</v>
      </c>
    </row>
    <row r="1851" spans="1:13" ht="18.5" x14ac:dyDescent="0.45">
      <c r="A1851" s="119">
        <v>2</v>
      </c>
      <c r="B1851" s="120"/>
      <c r="C1851" s="121"/>
      <c r="D1851" s="121"/>
      <c r="E1851" s="120"/>
      <c r="F1851" s="157" t="s">
        <v>18</v>
      </c>
      <c r="G1851" s="123">
        <f>G1852+G1860+G1899</f>
        <v>338909525.12</v>
      </c>
      <c r="H1851" s="123">
        <f>H1852+H1860+H1899</f>
        <v>1681000</v>
      </c>
      <c r="I1851" s="123"/>
      <c r="J1851" s="123">
        <f>J1852+J1860+J1899</f>
        <v>596442688.75000036</v>
      </c>
      <c r="K1851" s="123">
        <f>K1852+K1860+K1899</f>
        <v>596442688.75000036</v>
      </c>
      <c r="L1851" s="123">
        <f>L1852+L1860+L1899</f>
        <v>596442688.75000036</v>
      </c>
      <c r="M1851" s="124">
        <f>J1851+K1851+L1851</f>
        <v>1789328066.250001</v>
      </c>
    </row>
    <row r="1852" spans="1:13" ht="18.5" x14ac:dyDescent="0.45">
      <c r="A1852" s="119">
        <v>21</v>
      </c>
      <c r="B1852" s="120"/>
      <c r="C1852" s="121"/>
      <c r="D1852" s="121"/>
      <c r="E1852" s="120"/>
      <c r="F1852" s="157" t="s">
        <v>19</v>
      </c>
      <c r="G1852" s="123">
        <f>G1853+G1856</f>
        <v>88909525.120000005</v>
      </c>
      <c r="H1852" s="123">
        <f t="shared" ref="H1852:I1852" si="418">H1853+H1856</f>
        <v>0</v>
      </c>
      <c r="I1852" s="123">
        <f t="shared" si="418"/>
        <v>0</v>
      </c>
      <c r="J1852" s="123">
        <v>346442688.75000036</v>
      </c>
      <c r="K1852" s="123">
        <v>346442688.75000036</v>
      </c>
      <c r="L1852" s="123">
        <v>346442688.75000036</v>
      </c>
      <c r="M1852" s="124">
        <f t="shared" ref="M1852:M1883" si="419">J1852+K1852+L1852</f>
        <v>1039328066.2500011</v>
      </c>
    </row>
    <row r="1853" spans="1:13" ht="18.5" x14ac:dyDescent="0.45">
      <c r="A1853" s="119">
        <v>2101</v>
      </c>
      <c r="B1853" s="120"/>
      <c r="C1853" s="121"/>
      <c r="D1853" s="121"/>
      <c r="E1853" s="120"/>
      <c r="F1853" s="157" t="s">
        <v>20</v>
      </c>
      <c r="G1853" s="123">
        <f t="shared" ref="G1853:H1853" si="420">G1854</f>
        <v>85217210</v>
      </c>
      <c r="H1853" s="123">
        <f t="shared" si="420"/>
        <v>0</v>
      </c>
      <c r="I1853" s="123"/>
      <c r="J1853" s="123">
        <v>118067313.7500001</v>
      </c>
      <c r="K1853" s="123">
        <v>118067313.7500001</v>
      </c>
      <c r="L1853" s="123">
        <v>118067313.7500001</v>
      </c>
      <c r="M1853" s="124">
        <f t="shared" si="419"/>
        <v>354201941.2500003</v>
      </c>
    </row>
    <row r="1854" spans="1:13" ht="18.5" x14ac:dyDescent="0.45">
      <c r="A1854" s="119">
        <v>210101</v>
      </c>
      <c r="B1854" s="120"/>
      <c r="C1854" s="121"/>
      <c r="D1854" s="121"/>
      <c r="E1854" s="120"/>
      <c r="F1854" s="157" t="s">
        <v>21</v>
      </c>
      <c r="G1854" s="123">
        <f>G1855</f>
        <v>85217210</v>
      </c>
      <c r="H1854" s="123">
        <f>H1855</f>
        <v>0</v>
      </c>
      <c r="I1854" s="123"/>
      <c r="J1854" s="123">
        <v>118067313.7500001</v>
      </c>
      <c r="K1854" s="123">
        <v>118067313.7500001</v>
      </c>
      <c r="L1854" s="123">
        <v>118067313.7500001</v>
      </c>
      <c r="M1854" s="124">
        <f t="shared" si="419"/>
        <v>354201941.2500003</v>
      </c>
    </row>
    <row r="1855" spans="1:13" ht="18.5" x14ac:dyDescent="0.45">
      <c r="A1855" s="125">
        <v>21010101</v>
      </c>
      <c r="B1855" s="126"/>
      <c r="C1855" s="127"/>
      <c r="D1855" s="127"/>
      <c r="E1855" s="126"/>
      <c r="F1855" s="158" t="s">
        <v>20</v>
      </c>
      <c r="G1855" s="129">
        <v>85217210</v>
      </c>
      <c r="H1855" s="129"/>
      <c r="I1855" s="129"/>
      <c r="J1855" s="129">
        <v>118067313.7500001</v>
      </c>
      <c r="K1855" s="129">
        <v>118067313.7500001</v>
      </c>
      <c r="L1855" s="129">
        <v>118067313.7500001</v>
      </c>
      <c r="M1855" s="124">
        <f t="shared" si="419"/>
        <v>354201941.2500003</v>
      </c>
    </row>
    <row r="1856" spans="1:13" ht="37" x14ac:dyDescent="0.45">
      <c r="A1856" s="119">
        <v>2102</v>
      </c>
      <c r="B1856" s="120"/>
      <c r="C1856" s="121"/>
      <c r="D1856" s="121"/>
      <c r="E1856" s="120"/>
      <c r="F1856" s="157" t="s">
        <v>22</v>
      </c>
      <c r="G1856" s="123">
        <f>G1857</f>
        <v>3692315.12</v>
      </c>
      <c r="H1856" s="123">
        <f t="shared" ref="H1856:I1856" si="421">H1857</f>
        <v>0</v>
      </c>
      <c r="I1856" s="123">
        <f t="shared" si="421"/>
        <v>0</v>
      </c>
      <c r="J1856" s="123">
        <v>228375375.00000024</v>
      </c>
      <c r="K1856" s="123">
        <v>228375375.00000024</v>
      </c>
      <c r="L1856" s="123">
        <v>228375375.00000024</v>
      </c>
      <c r="M1856" s="124">
        <f t="shared" si="419"/>
        <v>685126125.00000072</v>
      </c>
    </row>
    <row r="1857" spans="1:13" ht="18.5" x14ac:dyDescent="0.45">
      <c r="A1857" s="119">
        <v>210201</v>
      </c>
      <c r="B1857" s="120"/>
      <c r="C1857" s="121"/>
      <c r="D1857" s="121"/>
      <c r="E1857" s="120"/>
      <c r="F1857" s="157" t="s">
        <v>23</v>
      </c>
      <c r="G1857" s="123">
        <f>G1858+G1859</f>
        <v>3692315.12</v>
      </c>
      <c r="H1857" s="123">
        <f t="shared" ref="H1857:I1857" si="422">H1858+H1859</f>
        <v>0</v>
      </c>
      <c r="I1857" s="123">
        <f t="shared" si="422"/>
        <v>0</v>
      </c>
      <c r="J1857" s="123">
        <v>228375375.00000024</v>
      </c>
      <c r="K1857" s="123">
        <v>228375375.00000024</v>
      </c>
      <c r="L1857" s="123">
        <v>228375375.00000024</v>
      </c>
      <c r="M1857" s="124">
        <f t="shared" si="419"/>
        <v>685126125.00000072</v>
      </c>
    </row>
    <row r="1858" spans="1:13" ht="18.5" x14ac:dyDescent="0.45">
      <c r="A1858" s="125">
        <v>21020101</v>
      </c>
      <c r="B1858" s="126"/>
      <c r="C1858" s="127"/>
      <c r="D1858" s="127"/>
      <c r="E1858" s="126"/>
      <c r="F1858" s="158" t="s">
        <v>24</v>
      </c>
      <c r="G1858" s="129"/>
      <c r="H1858" s="129"/>
      <c r="I1858" s="129"/>
      <c r="J1858" s="129">
        <v>226425375.00000024</v>
      </c>
      <c r="K1858" s="129">
        <v>226425375.00000024</v>
      </c>
      <c r="L1858" s="129">
        <v>226425375.00000024</v>
      </c>
      <c r="M1858" s="124">
        <f t="shared" si="419"/>
        <v>679276125.00000072</v>
      </c>
    </row>
    <row r="1859" spans="1:13" ht="18.5" x14ac:dyDescent="0.45">
      <c r="A1859" s="125">
        <v>21020102</v>
      </c>
      <c r="B1859" s="126"/>
      <c r="C1859" s="127"/>
      <c r="D1859" s="127"/>
      <c r="E1859" s="126"/>
      <c r="F1859" s="158" t="s">
        <v>25</v>
      </c>
      <c r="G1859" s="129">
        <v>3692315.12</v>
      </c>
      <c r="H1859" s="129"/>
      <c r="I1859" s="129"/>
      <c r="J1859" s="129">
        <v>1950000</v>
      </c>
      <c r="K1859" s="129">
        <v>1950000</v>
      </c>
      <c r="L1859" s="129">
        <v>1950000</v>
      </c>
      <c r="M1859" s="124">
        <f t="shared" si="419"/>
        <v>5850000</v>
      </c>
    </row>
    <row r="1860" spans="1:13" ht="18.5" x14ac:dyDescent="0.45">
      <c r="A1860" s="119">
        <v>22</v>
      </c>
      <c r="B1860" s="120"/>
      <c r="C1860" s="121"/>
      <c r="D1860" s="121"/>
      <c r="E1860" s="120"/>
      <c r="F1860" s="157" t="s">
        <v>26</v>
      </c>
      <c r="G1860" s="123">
        <f>G1861</f>
        <v>50000000</v>
      </c>
      <c r="H1860" s="123">
        <f t="shared" ref="H1860:M1860" si="423">H1861</f>
        <v>1681000</v>
      </c>
      <c r="I1860" s="123">
        <f t="shared" si="423"/>
        <v>0</v>
      </c>
      <c r="J1860" s="123">
        <f t="shared" si="423"/>
        <v>50000000</v>
      </c>
      <c r="K1860" s="123">
        <f t="shared" si="423"/>
        <v>50000000</v>
      </c>
      <c r="L1860" s="123">
        <f t="shared" si="423"/>
        <v>50000000</v>
      </c>
      <c r="M1860" s="123">
        <f t="shared" si="423"/>
        <v>150000000</v>
      </c>
    </row>
    <row r="1861" spans="1:13" ht="18.5" x14ac:dyDescent="0.45">
      <c r="A1861" s="119">
        <v>2202</v>
      </c>
      <c r="B1861" s="120"/>
      <c r="C1861" s="121"/>
      <c r="D1861" s="121"/>
      <c r="E1861" s="120"/>
      <c r="F1861" s="157" t="s">
        <v>27</v>
      </c>
      <c r="G1861" s="123">
        <f>G1862+G1865+G1869+G1877+G1884+G1886+G1888</f>
        <v>50000000</v>
      </c>
      <c r="H1861" s="123">
        <f t="shared" ref="H1861:M1861" si="424">H1862+H1865+H1869+H1877+H1884+H1886+H1888</f>
        <v>1681000</v>
      </c>
      <c r="I1861" s="123">
        <f t="shared" si="424"/>
        <v>0</v>
      </c>
      <c r="J1861" s="123">
        <f t="shared" si="424"/>
        <v>50000000</v>
      </c>
      <c r="K1861" s="123">
        <f t="shared" si="424"/>
        <v>50000000</v>
      </c>
      <c r="L1861" s="123">
        <f t="shared" si="424"/>
        <v>50000000</v>
      </c>
      <c r="M1861" s="123">
        <f t="shared" si="424"/>
        <v>150000000</v>
      </c>
    </row>
    <row r="1862" spans="1:13" ht="18.5" x14ac:dyDescent="0.45">
      <c r="A1862" s="119">
        <v>220201</v>
      </c>
      <c r="B1862" s="120"/>
      <c r="C1862" s="121"/>
      <c r="D1862" s="121"/>
      <c r="E1862" s="120"/>
      <c r="F1862" s="157" t="s">
        <v>28</v>
      </c>
      <c r="G1862" s="123">
        <f t="shared" ref="G1862:L1862" si="425">SUM(G1863:G1864)</f>
        <v>6500000</v>
      </c>
      <c r="H1862" s="123">
        <f t="shared" si="425"/>
        <v>350000</v>
      </c>
      <c r="I1862" s="123">
        <f t="shared" si="425"/>
        <v>0</v>
      </c>
      <c r="J1862" s="123">
        <f t="shared" si="425"/>
        <v>5500000</v>
      </c>
      <c r="K1862" s="123">
        <f t="shared" si="425"/>
        <v>5500000</v>
      </c>
      <c r="L1862" s="123">
        <f t="shared" si="425"/>
        <v>5500000</v>
      </c>
      <c r="M1862" s="124">
        <f t="shared" si="419"/>
        <v>16500000</v>
      </c>
    </row>
    <row r="1863" spans="1:13" ht="18.5" x14ac:dyDescent="0.45">
      <c r="A1863" s="125">
        <v>22020101</v>
      </c>
      <c r="B1863" s="126"/>
      <c r="C1863" s="127"/>
      <c r="D1863" s="127"/>
      <c r="E1863" s="126"/>
      <c r="F1863" s="158" t="s">
        <v>29</v>
      </c>
      <c r="G1863" s="129">
        <v>3500000</v>
      </c>
      <c r="H1863" s="129"/>
      <c r="I1863" s="129"/>
      <c r="J1863" s="187">
        <v>2000000</v>
      </c>
      <c r="K1863" s="187">
        <v>2000000</v>
      </c>
      <c r="L1863" s="187">
        <v>2000000</v>
      </c>
      <c r="M1863" s="124">
        <f t="shared" si="419"/>
        <v>6000000</v>
      </c>
    </row>
    <row r="1864" spans="1:13" ht="18.5" x14ac:dyDescent="0.45">
      <c r="A1864" s="125">
        <v>22020102</v>
      </c>
      <c r="B1864" s="126"/>
      <c r="C1864" s="127"/>
      <c r="D1864" s="127"/>
      <c r="E1864" s="126"/>
      <c r="F1864" s="158" t="s">
        <v>30</v>
      </c>
      <c r="G1864" s="129">
        <v>3000000</v>
      </c>
      <c r="H1864" s="129">
        <v>350000</v>
      </c>
      <c r="I1864" s="129"/>
      <c r="J1864" s="129">
        <v>3500000</v>
      </c>
      <c r="K1864" s="129">
        <v>3500000</v>
      </c>
      <c r="L1864" s="129">
        <v>3500000</v>
      </c>
      <c r="M1864" s="124">
        <f t="shared" si="419"/>
        <v>10500000</v>
      </c>
    </row>
    <row r="1865" spans="1:13" ht="18.5" x14ac:dyDescent="0.45">
      <c r="A1865" s="119">
        <v>220202</v>
      </c>
      <c r="B1865" s="120"/>
      <c r="C1865" s="121"/>
      <c r="D1865" s="121"/>
      <c r="E1865" s="120"/>
      <c r="F1865" s="157" t="s">
        <v>31</v>
      </c>
      <c r="G1865" s="123">
        <f>SUM(G1866:G1868)</f>
        <v>950000</v>
      </c>
      <c r="H1865" s="123">
        <f>SUM(H1866:H1868)</f>
        <v>0</v>
      </c>
      <c r="I1865" s="123"/>
      <c r="J1865" s="123">
        <f>SUM(J1866:J1868)</f>
        <v>1000000</v>
      </c>
      <c r="K1865" s="123">
        <f>SUM(K1866:K1868)</f>
        <v>1000000</v>
      </c>
      <c r="L1865" s="123">
        <f>SUM(L1866:L1868)</f>
        <v>1000000</v>
      </c>
      <c r="M1865" s="124">
        <f t="shared" si="419"/>
        <v>3000000</v>
      </c>
    </row>
    <row r="1866" spans="1:13" ht="18.5" x14ac:dyDescent="0.45">
      <c r="A1866" s="125">
        <v>22020201</v>
      </c>
      <c r="B1866" s="126"/>
      <c r="C1866" s="127"/>
      <c r="D1866" s="127"/>
      <c r="E1866" s="126"/>
      <c r="F1866" s="158" t="s">
        <v>32</v>
      </c>
      <c r="G1866" s="129">
        <v>300000</v>
      </c>
      <c r="H1866" s="129"/>
      <c r="I1866" s="129"/>
      <c r="J1866" s="129">
        <v>300000</v>
      </c>
      <c r="K1866" s="129">
        <v>300000</v>
      </c>
      <c r="L1866" s="129">
        <v>300000</v>
      </c>
      <c r="M1866" s="124">
        <f t="shared" si="419"/>
        <v>900000</v>
      </c>
    </row>
    <row r="1867" spans="1:13" ht="18.5" x14ac:dyDescent="0.45">
      <c r="A1867" s="125">
        <v>22020203</v>
      </c>
      <c r="B1867" s="126"/>
      <c r="C1867" s="127"/>
      <c r="D1867" s="127"/>
      <c r="E1867" s="126"/>
      <c r="F1867" s="158" t="s">
        <v>34</v>
      </c>
      <c r="G1867" s="129">
        <v>300000</v>
      </c>
      <c r="H1867" s="129"/>
      <c r="I1867" s="129"/>
      <c r="J1867" s="129">
        <v>300000</v>
      </c>
      <c r="K1867" s="129">
        <v>300000</v>
      </c>
      <c r="L1867" s="129">
        <v>300000</v>
      </c>
      <c r="M1867" s="124">
        <f t="shared" si="419"/>
        <v>900000</v>
      </c>
    </row>
    <row r="1868" spans="1:13" ht="18.5" x14ac:dyDescent="0.45">
      <c r="A1868" s="125">
        <v>22020206</v>
      </c>
      <c r="B1868" s="126"/>
      <c r="C1868" s="127"/>
      <c r="D1868" s="127"/>
      <c r="E1868" s="126"/>
      <c r="F1868" s="158" t="s">
        <v>36</v>
      </c>
      <c r="G1868" s="129">
        <v>350000</v>
      </c>
      <c r="H1868" s="129"/>
      <c r="I1868" s="129"/>
      <c r="J1868" s="129">
        <v>400000</v>
      </c>
      <c r="K1868" s="129">
        <v>400000</v>
      </c>
      <c r="L1868" s="129">
        <v>400000</v>
      </c>
      <c r="M1868" s="124">
        <f t="shared" si="419"/>
        <v>1200000</v>
      </c>
    </row>
    <row r="1869" spans="1:13" ht="18.5" x14ac:dyDescent="0.45">
      <c r="A1869" s="119">
        <v>220203</v>
      </c>
      <c r="B1869" s="120"/>
      <c r="C1869" s="121"/>
      <c r="D1869" s="121"/>
      <c r="E1869" s="120"/>
      <c r="F1869" s="157" t="s">
        <v>37</v>
      </c>
      <c r="G1869" s="123">
        <f>SUM(G1870:G1876)</f>
        <v>6400000</v>
      </c>
      <c r="H1869" s="123">
        <f>SUM(H1870:H1876)</f>
        <v>503000</v>
      </c>
      <c r="I1869" s="123"/>
      <c r="J1869" s="123">
        <f>SUM(J1870:J1876)</f>
        <v>7200000</v>
      </c>
      <c r="K1869" s="123">
        <f>SUM(K1870:K1876)</f>
        <v>7200000</v>
      </c>
      <c r="L1869" s="123">
        <f>SUM(L1870:L1876)</f>
        <v>7200000</v>
      </c>
      <c r="M1869" s="124">
        <f t="shared" si="419"/>
        <v>21600000</v>
      </c>
    </row>
    <row r="1870" spans="1:13" ht="37" x14ac:dyDescent="0.45">
      <c r="A1870" s="125">
        <v>22020301</v>
      </c>
      <c r="B1870" s="126"/>
      <c r="C1870" s="127"/>
      <c r="D1870" s="127"/>
      <c r="E1870" s="126"/>
      <c r="F1870" s="158" t="s">
        <v>38</v>
      </c>
      <c r="G1870" s="129">
        <v>1500000</v>
      </c>
      <c r="H1870" s="129">
        <v>503000</v>
      </c>
      <c r="I1870" s="129"/>
      <c r="J1870" s="129">
        <v>1500000</v>
      </c>
      <c r="K1870" s="129">
        <v>1500000</v>
      </c>
      <c r="L1870" s="129">
        <v>1500000</v>
      </c>
      <c r="M1870" s="124">
        <f t="shared" si="419"/>
        <v>4500000</v>
      </c>
    </row>
    <row r="1871" spans="1:13" ht="18.5" x14ac:dyDescent="0.45">
      <c r="A1871" s="125">
        <v>22020302</v>
      </c>
      <c r="B1871" s="126"/>
      <c r="C1871" s="127"/>
      <c r="D1871" s="127"/>
      <c r="E1871" s="126"/>
      <c r="F1871" s="158" t="s">
        <v>39</v>
      </c>
      <c r="G1871" s="129">
        <v>1500000</v>
      </c>
      <c r="H1871" s="129"/>
      <c r="I1871" s="129"/>
      <c r="J1871" s="129">
        <v>1500000</v>
      </c>
      <c r="K1871" s="129">
        <v>1500000</v>
      </c>
      <c r="L1871" s="129">
        <v>1500000</v>
      </c>
      <c r="M1871" s="124">
        <f t="shared" si="419"/>
        <v>4500000</v>
      </c>
    </row>
    <row r="1872" spans="1:13" ht="18.5" x14ac:dyDescent="0.45">
      <c r="A1872" s="125">
        <v>22020303</v>
      </c>
      <c r="B1872" s="126"/>
      <c r="C1872" s="127"/>
      <c r="D1872" s="127"/>
      <c r="E1872" s="126"/>
      <c r="F1872" s="158" t="s">
        <v>40</v>
      </c>
      <c r="G1872" s="129">
        <v>300000</v>
      </c>
      <c r="H1872" s="129"/>
      <c r="I1872" s="129"/>
      <c r="J1872" s="129">
        <v>300000</v>
      </c>
      <c r="K1872" s="129">
        <v>300000</v>
      </c>
      <c r="L1872" s="129">
        <v>300000</v>
      </c>
      <c r="M1872" s="124">
        <f t="shared" si="419"/>
        <v>900000</v>
      </c>
    </row>
    <row r="1873" spans="1:13" ht="18.5" x14ac:dyDescent="0.45">
      <c r="A1873" s="125">
        <v>22020304</v>
      </c>
      <c r="B1873" s="126"/>
      <c r="C1873" s="127"/>
      <c r="D1873" s="127"/>
      <c r="E1873" s="126"/>
      <c r="F1873" s="158" t="s">
        <v>413</v>
      </c>
      <c r="G1873" s="129">
        <v>400000</v>
      </c>
      <c r="H1873" s="129"/>
      <c r="I1873" s="129"/>
      <c r="J1873" s="129">
        <v>400000</v>
      </c>
      <c r="K1873" s="129">
        <v>400000</v>
      </c>
      <c r="L1873" s="129">
        <v>400000</v>
      </c>
      <c r="M1873" s="124">
        <f t="shared" si="419"/>
        <v>1200000</v>
      </c>
    </row>
    <row r="1874" spans="1:13" ht="37" x14ac:dyDescent="0.45">
      <c r="A1874" s="125">
        <v>22020305</v>
      </c>
      <c r="B1874" s="126"/>
      <c r="C1874" s="127"/>
      <c r="D1874" s="127"/>
      <c r="E1874" s="126"/>
      <c r="F1874" s="158" t="s">
        <v>41</v>
      </c>
      <c r="G1874" s="129">
        <v>500000</v>
      </c>
      <c r="H1874" s="129"/>
      <c r="I1874" s="129"/>
      <c r="J1874" s="129">
        <v>500000</v>
      </c>
      <c r="K1874" s="129">
        <v>500000</v>
      </c>
      <c r="L1874" s="129">
        <v>500000</v>
      </c>
      <c r="M1874" s="124">
        <f t="shared" si="419"/>
        <v>1500000</v>
      </c>
    </row>
    <row r="1875" spans="1:13" ht="18.5" x14ac:dyDescent="0.45">
      <c r="A1875" s="125">
        <v>22020309</v>
      </c>
      <c r="B1875" s="126"/>
      <c r="C1875" s="127"/>
      <c r="D1875" s="127"/>
      <c r="E1875" s="126"/>
      <c r="F1875" s="158" t="s">
        <v>221</v>
      </c>
      <c r="G1875" s="129">
        <v>700000</v>
      </c>
      <c r="H1875" s="129"/>
      <c r="I1875" s="129"/>
      <c r="J1875" s="129">
        <v>1000000</v>
      </c>
      <c r="K1875" s="129">
        <v>1000000</v>
      </c>
      <c r="L1875" s="129">
        <v>1000000</v>
      </c>
      <c r="M1875" s="124">
        <f t="shared" si="419"/>
        <v>3000000</v>
      </c>
    </row>
    <row r="1876" spans="1:13" ht="37" x14ac:dyDescent="0.45">
      <c r="A1876" s="125">
        <v>22020310</v>
      </c>
      <c r="B1876" s="126"/>
      <c r="C1876" s="127"/>
      <c r="D1876" s="127"/>
      <c r="E1876" s="126"/>
      <c r="F1876" s="158" t="s">
        <v>240</v>
      </c>
      <c r="G1876" s="129">
        <v>1500000</v>
      </c>
      <c r="H1876" s="129"/>
      <c r="I1876" s="129"/>
      <c r="J1876" s="129">
        <v>2000000</v>
      </c>
      <c r="K1876" s="129">
        <v>2000000</v>
      </c>
      <c r="L1876" s="129">
        <v>2000000</v>
      </c>
      <c r="M1876" s="124">
        <f t="shared" si="419"/>
        <v>6000000</v>
      </c>
    </row>
    <row r="1877" spans="1:13" ht="18.5" x14ac:dyDescent="0.45">
      <c r="A1877" s="119">
        <v>220204</v>
      </c>
      <c r="B1877" s="120"/>
      <c r="C1877" s="121"/>
      <c r="D1877" s="121"/>
      <c r="E1877" s="120"/>
      <c r="F1877" s="157" t="s">
        <v>42</v>
      </c>
      <c r="G1877" s="123">
        <f>SUM(G1878:G1883)</f>
        <v>14200000</v>
      </c>
      <c r="H1877" s="123">
        <f>SUM(H1878:H1883)</f>
        <v>828000</v>
      </c>
      <c r="I1877" s="123"/>
      <c r="J1877" s="123">
        <f>SUM(J1878:J1883)</f>
        <v>16700000</v>
      </c>
      <c r="K1877" s="123">
        <f>SUM(K1878:K1883)</f>
        <v>16700000</v>
      </c>
      <c r="L1877" s="123">
        <f>SUM(L1878:L1883)</f>
        <v>16700000</v>
      </c>
      <c r="M1877" s="124">
        <f t="shared" si="419"/>
        <v>50100000</v>
      </c>
    </row>
    <row r="1878" spans="1:13" ht="37" x14ac:dyDescent="0.45">
      <c r="A1878" s="125">
        <v>22020401</v>
      </c>
      <c r="B1878" s="126"/>
      <c r="C1878" s="127"/>
      <c r="D1878" s="127"/>
      <c r="E1878" s="126"/>
      <c r="F1878" s="158" t="s">
        <v>43</v>
      </c>
      <c r="G1878" s="129">
        <v>500000</v>
      </c>
      <c r="H1878" s="129"/>
      <c r="I1878" s="129"/>
      <c r="J1878" s="129">
        <v>500000</v>
      </c>
      <c r="K1878" s="129">
        <v>500000</v>
      </c>
      <c r="L1878" s="129">
        <v>500000</v>
      </c>
      <c r="M1878" s="124">
        <f t="shared" si="419"/>
        <v>1500000</v>
      </c>
    </row>
    <row r="1879" spans="1:13" ht="18.5" x14ac:dyDescent="0.45">
      <c r="A1879" s="125">
        <v>22020402</v>
      </c>
      <c r="B1879" s="126"/>
      <c r="C1879" s="127"/>
      <c r="D1879" s="127"/>
      <c r="E1879" s="126"/>
      <c r="F1879" s="158" t="s">
        <v>44</v>
      </c>
      <c r="G1879" s="129">
        <v>1500000</v>
      </c>
      <c r="H1879" s="129"/>
      <c r="I1879" s="129"/>
      <c r="J1879" s="129">
        <v>1000000</v>
      </c>
      <c r="K1879" s="129">
        <v>1000000</v>
      </c>
      <c r="L1879" s="129">
        <v>1000000</v>
      </c>
      <c r="M1879" s="124">
        <f t="shared" si="419"/>
        <v>3000000</v>
      </c>
    </row>
    <row r="1880" spans="1:13" ht="37" x14ac:dyDescent="0.45">
      <c r="A1880" s="125">
        <v>22020403</v>
      </c>
      <c r="B1880" s="126"/>
      <c r="C1880" s="127"/>
      <c r="D1880" s="127"/>
      <c r="E1880" s="126"/>
      <c r="F1880" s="158" t="s">
        <v>45</v>
      </c>
      <c r="G1880" s="129">
        <v>2000000</v>
      </c>
      <c r="H1880" s="129">
        <v>435000</v>
      </c>
      <c r="I1880" s="129"/>
      <c r="J1880" s="129">
        <v>5000000</v>
      </c>
      <c r="K1880" s="129">
        <v>5000000</v>
      </c>
      <c r="L1880" s="129">
        <v>5000000</v>
      </c>
      <c r="M1880" s="124">
        <f t="shared" si="419"/>
        <v>15000000</v>
      </c>
    </row>
    <row r="1881" spans="1:13" ht="37" x14ac:dyDescent="0.45">
      <c r="A1881" s="125">
        <v>22020404</v>
      </c>
      <c r="B1881" s="126"/>
      <c r="C1881" s="127"/>
      <c r="D1881" s="127"/>
      <c r="E1881" s="126"/>
      <c r="F1881" s="158" t="s">
        <v>46</v>
      </c>
      <c r="G1881" s="129">
        <v>2500000</v>
      </c>
      <c r="H1881" s="129"/>
      <c r="I1881" s="129"/>
      <c r="J1881" s="129">
        <v>2500000</v>
      </c>
      <c r="K1881" s="129">
        <v>2500000</v>
      </c>
      <c r="L1881" s="129">
        <v>2500000</v>
      </c>
      <c r="M1881" s="124">
        <f t="shared" si="419"/>
        <v>7500000</v>
      </c>
    </row>
    <row r="1882" spans="1:13" ht="18.5" x14ac:dyDescent="0.45">
      <c r="A1882" s="125">
        <v>22020405</v>
      </c>
      <c r="B1882" s="126"/>
      <c r="C1882" s="127"/>
      <c r="D1882" s="127"/>
      <c r="E1882" s="126"/>
      <c r="F1882" s="158" t="s">
        <v>47</v>
      </c>
      <c r="G1882" s="129">
        <v>700000</v>
      </c>
      <c r="H1882" s="129"/>
      <c r="I1882" s="129"/>
      <c r="J1882" s="129">
        <v>700000</v>
      </c>
      <c r="K1882" s="129">
        <v>700000</v>
      </c>
      <c r="L1882" s="129">
        <v>700000</v>
      </c>
      <c r="M1882" s="124">
        <f t="shared" si="419"/>
        <v>2100000</v>
      </c>
    </row>
    <row r="1883" spans="1:13" ht="18.5" x14ac:dyDescent="0.45">
      <c r="A1883" s="125">
        <v>22020406</v>
      </c>
      <c r="B1883" s="126"/>
      <c r="C1883" s="127"/>
      <c r="D1883" s="127"/>
      <c r="E1883" s="126"/>
      <c r="F1883" s="158" t="s">
        <v>48</v>
      </c>
      <c r="G1883" s="129">
        <v>7000000</v>
      </c>
      <c r="H1883" s="129">
        <v>393000</v>
      </c>
      <c r="I1883" s="129"/>
      <c r="J1883" s="129">
        <v>7000000</v>
      </c>
      <c r="K1883" s="129">
        <v>7000000</v>
      </c>
      <c r="L1883" s="129">
        <v>7000000</v>
      </c>
      <c r="M1883" s="124">
        <f t="shared" si="419"/>
        <v>21000000</v>
      </c>
    </row>
    <row r="1884" spans="1:13" ht="18.5" x14ac:dyDescent="0.45">
      <c r="A1884" s="119">
        <v>220205</v>
      </c>
      <c r="B1884" s="120"/>
      <c r="C1884" s="121"/>
      <c r="D1884" s="121"/>
      <c r="E1884" s="120"/>
      <c r="F1884" s="157" t="s">
        <v>49</v>
      </c>
      <c r="G1884" s="123">
        <f>G1885</f>
        <v>1000000</v>
      </c>
      <c r="H1884" s="123">
        <f t="shared" ref="H1884:M1884" si="426">H1885</f>
        <v>0</v>
      </c>
      <c r="I1884" s="123">
        <f t="shared" si="426"/>
        <v>0</v>
      </c>
      <c r="J1884" s="123">
        <f t="shared" si="426"/>
        <v>1500000</v>
      </c>
      <c r="K1884" s="123">
        <f t="shared" si="426"/>
        <v>1500000</v>
      </c>
      <c r="L1884" s="123">
        <f t="shared" si="426"/>
        <v>1500000</v>
      </c>
      <c r="M1884" s="123">
        <f t="shared" si="426"/>
        <v>4500000</v>
      </c>
    </row>
    <row r="1885" spans="1:13" ht="18.5" x14ac:dyDescent="0.45">
      <c r="A1885" s="125">
        <v>22020501</v>
      </c>
      <c r="B1885" s="126"/>
      <c r="C1885" s="127"/>
      <c r="D1885" s="127"/>
      <c r="E1885" s="126"/>
      <c r="F1885" s="158" t="s">
        <v>50</v>
      </c>
      <c r="G1885" s="129">
        <v>1000000</v>
      </c>
      <c r="H1885" s="129"/>
      <c r="I1885" s="129"/>
      <c r="J1885" s="129">
        <v>1500000</v>
      </c>
      <c r="K1885" s="129">
        <v>1500000</v>
      </c>
      <c r="L1885" s="129">
        <v>1500000</v>
      </c>
      <c r="M1885" s="124">
        <f t="shared" ref="M1885:M1898" si="427">J1885+K1885+L1885</f>
        <v>4500000</v>
      </c>
    </row>
    <row r="1886" spans="1:13" ht="18.5" x14ac:dyDescent="0.45">
      <c r="A1886" s="119">
        <v>220206</v>
      </c>
      <c r="B1886" s="120"/>
      <c r="C1886" s="121"/>
      <c r="D1886" s="121"/>
      <c r="E1886" s="120"/>
      <c r="F1886" s="157" t="s">
        <v>51</v>
      </c>
      <c r="G1886" s="123">
        <f>SUM(G1887:G1887)</f>
        <v>600000</v>
      </c>
      <c r="H1886" s="123">
        <f>SUM(H1887:H1887)</f>
        <v>0</v>
      </c>
      <c r="I1886" s="123"/>
      <c r="J1886" s="123">
        <f>SUM(J1887:J1887)</f>
        <v>1000000</v>
      </c>
      <c r="K1886" s="123">
        <f>SUM(K1887:K1887)</f>
        <v>1000000</v>
      </c>
      <c r="L1886" s="123">
        <f>SUM(L1887:L1887)</f>
        <v>1000000</v>
      </c>
      <c r="M1886" s="124">
        <f t="shared" si="427"/>
        <v>3000000</v>
      </c>
    </row>
    <row r="1887" spans="1:13" ht="18.5" x14ac:dyDescent="0.45">
      <c r="A1887" s="125">
        <v>22020605</v>
      </c>
      <c r="B1887" s="126"/>
      <c r="C1887" s="127"/>
      <c r="D1887" s="127"/>
      <c r="E1887" s="126"/>
      <c r="F1887" s="158" t="s">
        <v>53</v>
      </c>
      <c r="G1887" s="129">
        <v>600000</v>
      </c>
      <c r="H1887" s="129"/>
      <c r="I1887" s="129"/>
      <c r="J1887" s="129">
        <v>1000000</v>
      </c>
      <c r="K1887" s="129">
        <v>1000000</v>
      </c>
      <c r="L1887" s="129">
        <v>1000000</v>
      </c>
      <c r="M1887" s="124">
        <f t="shared" si="427"/>
        <v>3000000</v>
      </c>
    </row>
    <row r="1888" spans="1:13" ht="18.5" x14ac:dyDescent="0.45">
      <c r="A1888" s="119">
        <v>220210</v>
      </c>
      <c r="B1888" s="120"/>
      <c r="C1888" s="121"/>
      <c r="D1888" s="121"/>
      <c r="E1888" s="120"/>
      <c r="F1888" s="157" t="s">
        <v>57</v>
      </c>
      <c r="G1888" s="123">
        <f>SUM(G1889:G1898)</f>
        <v>20350000</v>
      </c>
      <c r="H1888" s="123">
        <f>SUM(H1889:H1898)</f>
        <v>0</v>
      </c>
      <c r="I1888" s="123"/>
      <c r="J1888" s="123">
        <f>SUM(J1889:J1898)</f>
        <v>17100000</v>
      </c>
      <c r="K1888" s="123">
        <f>SUM(K1889:K1898)</f>
        <v>17100000</v>
      </c>
      <c r="L1888" s="123">
        <f>SUM(L1889:L1898)</f>
        <v>17100000</v>
      </c>
      <c r="M1888" s="124">
        <f t="shared" si="427"/>
        <v>51300000</v>
      </c>
    </row>
    <row r="1889" spans="1:13" ht="18.5" x14ac:dyDescent="0.45">
      <c r="A1889" s="125">
        <v>22021001</v>
      </c>
      <c r="B1889" s="126"/>
      <c r="C1889" s="127"/>
      <c r="D1889" s="127"/>
      <c r="E1889" s="126"/>
      <c r="F1889" s="158" t="s">
        <v>58</v>
      </c>
      <c r="G1889" s="129">
        <v>700000</v>
      </c>
      <c r="H1889" s="129"/>
      <c r="I1889" s="129"/>
      <c r="J1889" s="129">
        <v>700000</v>
      </c>
      <c r="K1889" s="129">
        <v>700000</v>
      </c>
      <c r="L1889" s="129">
        <v>700000</v>
      </c>
      <c r="M1889" s="124">
        <f t="shared" si="427"/>
        <v>2100000</v>
      </c>
    </row>
    <row r="1890" spans="1:13" ht="18.5" x14ac:dyDescent="0.45">
      <c r="A1890" s="125">
        <v>22021002</v>
      </c>
      <c r="B1890" s="126"/>
      <c r="C1890" s="127"/>
      <c r="D1890" s="127"/>
      <c r="E1890" s="126"/>
      <c r="F1890" s="158" t="s">
        <v>59</v>
      </c>
      <c r="G1890" s="129">
        <v>800000</v>
      </c>
      <c r="H1890" s="129"/>
      <c r="I1890" s="129"/>
      <c r="J1890" s="129">
        <v>800000</v>
      </c>
      <c r="K1890" s="129">
        <v>800000</v>
      </c>
      <c r="L1890" s="129">
        <v>800000</v>
      </c>
      <c r="M1890" s="124">
        <f t="shared" si="427"/>
        <v>2400000</v>
      </c>
    </row>
    <row r="1891" spans="1:13" ht="18.5" x14ac:dyDescent="0.45">
      <c r="A1891" s="125">
        <v>22021003</v>
      </c>
      <c r="B1891" s="126"/>
      <c r="C1891" s="127"/>
      <c r="D1891" s="127"/>
      <c r="E1891" s="126"/>
      <c r="F1891" s="158" t="s">
        <v>60</v>
      </c>
      <c r="G1891" s="129">
        <v>800000</v>
      </c>
      <c r="H1891" s="129"/>
      <c r="I1891" s="129"/>
      <c r="J1891" s="129">
        <v>500000</v>
      </c>
      <c r="K1891" s="129">
        <v>500000</v>
      </c>
      <c r="L1891" s="129">
        <v>500000</v>
      </c>
      <c r="M1891" s="124">
        <f t="shared" si="427"/>
        <v>1500000</v>
      </c>
    </row>
    <row r="1892" spans="1:13" ht="18.5" x14ac:dyDescent="0.45">
      <c r="A1892" s="125">
        <v>22021006</v>
      </c>
      <c r="B1892" s="126"/>
      <c r="C1892" s="127"/>
      <c r="D1892" s="127"/>
      <c r="E1892" s="126"/>
      <c r="F1892" s="158" t="s">
        <v>62</v>
      </c>
      <c r="G1892" s="129">
        <v>300000</v>
      </c>
      <c r="H1892" s="129"/>
      <c r="I1892" s="129"/>
      <c r="J1892" s="129">
        <v>300000</v>
      </c>
      <c r="K1892" s="129">
        <v>300000</v>
      </c>
      <c r="L1892" s="129">
        <v>300000</v>
      </c>
      <c r="M1892" s="124">
        <f t="shared" si="427"/>
        <v>900000</v>
      </c>
    </row>
    <row r="1893" spans="1:13" ht="18.5" x14ac:dyDescent="0.45">
      <c r="A1893" s="125">
        <v>22021007</v>
      </c>
      <c r="B1893" s="126"/>
      <c r="C1893" s="127"/>
      <c r="D1893" s="127"/>
      <c r="E1893" s="126"/>
      <c r="F1893" s="158" t="s">
        <v>63</v>
      </c>
      <c r="G1893" s="129">
        <v>850000</v>
      </c>
      <c r="H1893" s="129"/>
      <c r="I1893" s="129"/>
      <c r="J1893" s="129">
        <v>1000000</v>
      </c>
      <c r="K1893" s="129">
        <v>1000000</v>
      </c>
      <c r="L1893" s="129">
        <v>1000000</v>
      </c>
      <c r="M1893" s="124">
        <f t="shared" si="427"/>
        <v>3000000</v>
      </c>
    </row>
    <row r="1894" spans="1:13" ht="37" x14ac:dyDescent="0.45">
      <c r="A1894" s="125">
        <v>22021008</v>
      </c>
      <c r="B1894" s="126"/>
      <c r="C1894" s="127"/>
      <c r="D1894" s="127"/>
      <c r="E1894" s="126"/>
      <c r="F1894" s="158" t="s">
        <v>64</v>
      </c>
      <c r="G1894" s="129">
        <v>1500000</v>
      </c>
      <c r="H1894" s="129"/>
      <c r="I1894" s="129"/>
      <c r="J1894" s="129">
        <v>2000000</v>
      </c>
      <c r="K1894" s="129">
        <v>2000000</v>
      </c>
      <c r="L1894" s="129">
        <v>2000000</v>
      </c>
      <c r="M1894" s="124">
        <f t="shared" si="427"/>
        <v>6000000</v>
      </c>
    </row>
    <row r="1895" spans="1:13" ht="18.5" x14ac:dyDescent="0.45">
      <c r="A1895" s="125">
        <v>22021013</v>
      </c>
      <c r="B1895" s="126"/>
      <c r="C1895" s="127"/>
      <c r="D1895" s="127"/>
      <c r="E1895" s="126"/>
      <c r="F1895" s="158" t="s">
        <v>537</v>
      </c>
      <c r="G1895" s="129">
        <v>1000000</v>
      </c>
      <c r="H1895" s="129"/>
      <c r="I1895" s="129"/>
      <c r="J1895" s="129">
        <v>1500000</v>
      </c>
      <c r="K1895" s="129">
        <v>1500000</v>
      </c>
      <c r="L1895" s="129">
        <v>1500000</v>
      </c>
      <c r="M1895" s="124">
        <f t="shared" si="427"/>
        <v>4500000</v>
      </c>
    </row>
    <row r="1896" spans="1:13" ht="18.5" x14ac:dyDescent="0.45">
      <c r="A1896" s="125">
        <v>22021021</v>
      </c>
      <c r="B1896" s="126"/>
      <c r="C1896" s="127"/>
      <c r="D1896" s="127"/>
      <c r="E1896" s="126"/>
      <c r="F1896" s="158" t="s">
        <v>225</v>
      </c>
      <c r="G1896" s="129">
        <v>4000000</v>
      </c>
      <c r="H1896" s="129"/>
      <c r="I1896" s="129"/>
      <c r="J1896" s="129">
        <v>5000000</v>
      </c>
      <c r="K1896" s="129">
        <v>5000000</v>
      </c>
      <c r="L1896" s="129">
        <v>5000000</v>
      </c>
      <c r="M1896" s="124">
        <f t="shared" si="427"/>
        <v>15000000</v>
      </c>
    </row>
    <row r="1897" spans="1:13" ht="18.5" x14ac:dyDescent="0.45">
      <c r="A1897" s="125">
        <v>22021022</v>
      </c>
      <c r="B1897" s="126"/>
      <c r="C1897" s="127"/>
      <c r="D1897" s="127"/>
      <c r="E1897" s="126"/>
      <c r="F1897" s="158" t="s">
        <v>457</v>
      </c>
      <c r="G1897" s="129">
        <v>10000000</v>
      </c>
      <c r="H1897" s="129"/>
      <c r="I1897" s="129"/>
      <c r="J1897" s="129">
        <v>5000000</v>
      </c>
      <c r="K1897" s="129">
        <v>5000000</v>
      </c>
      <c r="L1897" s="129">
        <v>5000000</v>
      </c>
      <c r="M1897" s="124">
        <f t="shared" si="427"/>
        <v>15000000</v>
      </c>
    </row>
    <row r="1898" spans="1:13" ht="18.5" x14ac:dyDescent="0.45">
      <c r="A1898" s="125">
        <v>22021025</v>
      </c>
      <c r="B1898" s="126"/>
      <c r="C1898" s="127"/>
      <c r="D1898" s="127"/>
      <c r="E1898" s="126"/>
      <c r="F1898" s="158" t="s">
        <v>226</v>
      </c>
      <c r="G1898" s="129">
        <v>400000</v>
      </c>
      <c r="H1898" s="129"/>
      <c r="I1898" s="129"/>
      <c r="J1898" s="129">
        <v>300000</v>
      </c>
      <c r="K1898" s="129">
        <v>300000</v>
      </c>
      <c r="L1898" s="129">
        <v>300000</v>
      </c>
      <c r="M1898" s="124">
        <f t="shared" si="427"/>
        <v>900000</v>
      </c>
    </row>
    <row r="1899" spans="1:13" ht="18.5" x14ac:dyDescent="0.45">
      <c r="A1899" s="119">
        <v>23</v>
      </c>
      <c r="B1899" s="120"/>
      <c r="C1899" s="121"/>
      <c r="D1899" s="121"/>
      <c r="E1899" s="120"/>
      <c r="F1899" s="157" t="s">
        <v>69</v>
      </c>
      <c r="G1899" s="123">
        <f>G1900+G1907+G1910</f>
        <v>200000000</v>
      </c>
      <c r="H1899" s="123">
        <f t="shared" ref="H1899:M1899" si="428">H1900+H1907+H1910</f>
        <v>0</v>
      </c>
      <c r="I1899" s="123">
        <f t="shared" si="428"/>
        <v>0</v>
      </c>
      <c r="J1899" s="123">
        <f t="shared" si="428"/>
        <v>200000000</v>
      </c>
      <c r="K1899" s="123">
        <f t="shared" si="428"/>
        <v>200000000</v>
      </c>
      <c r="L1899" s="123">
        <f t="shared" si="428"/>
        <v>200000000</v>
      </c>
      <c r="M1899" s="123">
        <f t="shared" si="428"/>
        <v>600000000</v>
      </c>
    </row>
    <row r="1900" spans="1:13" ht="18.5" x14ac:dyDescent="0.45">
      <c r="A1900" s="119">
        <v>2301</v>
      </c>
      <c r="B1900" s="120"/>
      <c r="C1900" s="121"/>
      <c r="D1900" s="121"/>
      <c r="E1900" s="120"/>
      <c r="F1900" s="157" t="s">
        <v>70</v>
      </c>
      <c r="G1900" s="123">
        <f t="shared" ref="G1900:L1900" si="429">G1901</f>
        <v>0</v>
      </c>
      <c r="H1900" s="123">
        <f t="shared" si="429"/>
        <v>0</v>
      </c>
      <c r="I1900" s="123"/>
      <c r="J1900" s="123">
        <f t="shared" si="429"/>
        <v>46000000</v>
      </c>
      <c r="K1900" s="123">
        <f t="shared" si="429"/>
        <v>46000000</v>
      </c>
      <c r="L1900" s="123">
        <f t="shared" si="429"/>
        <v>46000000</v>
      </c>
      <c r="M1900" s="124">
        <f t="shared" ref="M1900:M1912" si="430">J1900+K1900+L1900</f>
        <v>138000000</v>
      </c>
    </row>
    <row r="1901" spans="1:13" ht="18.5" x14ac:dyDescent="0.45">
      <c r="A1901" s="119">
        <v>230101</v>
      </c>
      <c r="B1901" s="120"/>
      <c r="C1901" s="121"/>
      <c r="D1901" s="121"/>
      <c r="E1901" s="120"/>
      <c r="F1901" s="157" t="s">
        <v>71</v>
      </c>
      <c r="G1901" s="123">
        <f>SUM(G1902:G1906)</f>
        <v>0</v>
      </c>
      <c r="H1901" s="123">
        <f>SUM(H1902:H1906)</f>
        <v>0</v>
      </c>
      <c r="I1901" s="123"/>
      <c r="J1901" s="123">
        <f>SUM(J1902:J1906)</f>
        <v>46000000</v>
      </c>
      <c r="K1901" s="123">
        <f>SUM(K1902:K1906)</f>
        <v>46000000</v>
      </c>
      <c r="L1901" s="123">
        <f>SUM(L1902:L1906)</f>
        <v>46000000</v>
      </c>
      <c r="M1901" s="124">
        <f t="shared" si="430"/>
        <v>138000000</v>
      </c>
    </row>
    <row r="1902" spans="1:13" ht="37" x14ac:dyDescent="0.45">
      <c r="A1902" s="125">
        <v>23010112</v>
      </c>
      <c r="B1902" s="126"/>
      <c r="C1902" s="127"/>
      <c r="D1902" s="127"/>
      <c r="E1902" s="126"/>
      <c r="F1902" s="158" t="s">
        <v>232</v>
      </c>
      <c r="G1902" s="129"/>
      <c r="H1902" s="129"/>
      <c r="I1902" s="129"/>
      <c r="J1902" s="129">
        <v>10000000</v>
      </c>
      <c r="K1902" s="129">
        <v>10000000</v>
      </c>
      <c r="L1902" s="129">
        <v>10000000</v>
      </c>
      <c r="M1902" s="124">
        <f t="shared" si="430"/>
        <v>30000000</v>
      </c>
    </row>
    <row r="1903" spans="1:13" ht="18.5" x14ac:dyDescent="0.45">
      <c r="A1903" s="125">
        <v>23010113</v>
      </c>
      <c r="B1903" s="126"/>
      <c r="C1903" s="127"/>
      <c r="D1903" s="127"/>
      <c r="E1903" s="126"/>
      <c r="F1903" s="158" t="s">
        <v>233</v>
      </c>
      <c r="G1903" s="129"/>
      <c r="H1903" s="129"/>
      <c r="I1903" s="129"/>
      <c r="J1903" s="129">
        <v>5000000</v>
      </c>
      <c r="K1903" s="129">
        <v>5000000</v>
      </c>
      <c r="L1903" s="129">
        <v>5000000</v>
      </c>
      <c r="M1903" s="124">
        <f t="shared" si="430"/>
        <v>15000000</v>
      </c>
    </row>
    <row r="1904" spans="1:13" ht="18.5" x14ac:dyDescent="0.45">
      <c r="A1904" s="125">
        <v>23010114</v>
      </c>
      <c r="B1904" s="126"/>
      <c r="C1904" s="127"/>
      <c r="D1904" s="127"/>
      <c r="E1904" s="126"/>
      <c r="F1904" s="158" t="s">
        <v>234</v>
      </c>
      <c r="G1904" s="129"/>
      <c r="H1904" s="129"/>
      <c r="I1904" s="129"/>
      <c r="J1904" s="129">
        <v>1000000</v>
      </c>
      <c r="K1904" s="129">
        <v>1000000</v>
      </c>
      <c r="L1904" s="129">
        <v>1000000</v>
      </c>
      <c r="M1904" s="124">
        <f t="shared" si="430"/>
        <v>3000000</v>
      </c>
    </row>
    <row r="1905" spans="1:13" ht="18.5" x14ac:dyDescent="0.45">
      <c r="A1905" s="125">
        <v>23010119</v>
      </c>
      <c r="B1905" s="126"/>
      <c r="C1905" s="127"/>
      <c r="D1905" s="127"/>
      <c r="E1905" s="126"/>
      <c r="F1905" s="158" t="s">
        <v>286</v>
      </c>
      <c r="G1905" s="129"/>
      <c r="H1905" s="129"/>
      <c r="I1905" s="129"/>
      <c r="J1905" s="129">
        <v>10000000</v>
      </c>
      <c r="K1905" s="129">
        <v>10000000</v>
      </c>
      <c r="L1905" s="129">
        <v>10000000</v>
      </c>
      <c r="M1905" s="124">
        <f t="shared" si="430"/>
        <v>30000000</v>
      </c>
    </row>
    <row r="1906" spans="1:13" ht="37" x14ac:dyDescent="0.45">
      <c r="A1906" s="125">
        <v>23010125</v>
      </c>
      <c r="B1906" s="126"/>
      <c r="C1906" s="127"/>
      <c r="D1906" s="127"/>
      <c r="E1906" s="126"/>
      <c r="F1906" s="158" t="s">
        <v>538</v>
      </c>
      <c r="G1906" s="129"/>
      <c r="H1906" s="129"/>
      <c r="I1906" s="129"/>
      <c r="J1906" s="129">
        <v>20000000</v>
      </c>
      <c r="K1906" s="129">
        <v>20000000</v>
      </c>
      <c r="L1906" s="129">
        <v>20000000</v>
      </c>
      <c r="M1906" s="124">
        <f t="shared" si="430"/>
        <v>60000000</v>
      </c>
    </row>
    <row r="1907" spans="1:13" ht="18.5" x14ac:dyDescent="0.45">
      <c r="A1907" s="119">
        <v>2302</v>
      </c>
      <c r="B1907" s="120"/>
      <c r="C1907" s="121"/>
      <c r="D1907" s="121"/>
      <c r="E1907" s="120"/>
      <c r="F1907" s="122" t="s">
        <v>73</v>
      </c>
      <c r="G1907" s="123">
        <f t="shared" ref="G1907:L1907" si="431">G1908</f>
        <v>200000000</v>
      </c>
      <c r="H1907" s="123">
        <f t="shared" si="431"/>
        <v>0</v>
      </c>
      <c r="I1907" s="123"/>
      <c r="J1907" s="123">
        <f t="shared" si="431"/>
        <v>139000000</v>
      </c>
      <c r="K1907" s="123">
        <f t="shared" si="431"/>
        <v>139000000</v>
      </c>
      <c r="L1907" s="123">
        <f t="shared" si="431"/>
        <v>139000000</v>
      </c>
      <c r="M1907" s="124">
        <f t="shared" si="430"/>
        <v>417000000</v>
      </c>
    </row>
    <row r="1908" spans="1:13" ht="37" x14ac:dyDescent="0.45">
      <c r="A1908" s="119">
        <v>230201</v>
      </c>
      <c r="B1908" s="120"/>
      <c r="C1908" s="121"/>
      <c r="D1908" s="121"/>
      <c r="E1908" s="120"/>
      <c r="F1908" s="122" t="s">
        <v>74</v>
      </c>
      <c r="G1908" s="123">
        <f>SUM(G1909:G1909)</f>
        <v>200000000</v>
      </c>
      <c r="H1908" s="123">
        <f>SUM(H1909:H1909)</f>
        <v>0</v>
      </c>
      <c r="I1908" s="123"/>
      <c r="J1908" s="123">
        <f>SUM(J1909:J1909)</f>
        <v>139000000</v>
      </c>
      <c r="K1908" s="123">
        <f>SUM(K1909:K1909)</f>
        <v>139000000</v>
      </c>
      <c r="L1908" s="123">
        <f>SUM(L1909:L1909)</f>
        <v>139000000</v>
      </c>
      <c r="M1908" s="124">
        <f t="shared" si="430"/>
        <v>417000000</v>
      </c>
    </row>
    <row r="1909" spans="1:13" ht="37" x14ac:dyDescent="0.45">
      <c r="A1909" s="125">
        <v>23020118</v>
      </c>
      <c r="B1909" s="126"/>
      <c r="C1909" s="127"/>
      <c r="D1909" s="127"/>
      <c r="E1909" s="126"/>
      <c r="F1909" s="128" t="s">
        <v>438</v>
      </c>
      <c r="G1909" s="129">
        <v>200000000</v>
      </c>
      <c r="H1909" s="129"/>
      <c r="I1909" s="129"/>
      <c r="J1909" s="129">
        <v>139000000</v>
      </c>
      <c r="K1909" s="129">
        <v>139000000</v>
      </c>
      <c r="L1909" s="129">
        <v>139000000</v>
      </c>
      <c r="M1909" s="124">
        <f t="shared" si="430"/>
        <v>417000000</v>
      </c>
    </row>
    <row r="1910" spans="1:13" ht="18.5" x14ac:dyDescent="0.45">
      <c r="A1910" s="119">
        <v>2303</v>
      </c>
      <c r="B1910" s="120"/>
      <c r="C1910" s="121"/>
      <c r="D1910" s="121"/>
      <c r="E1910" s="120"/>
      <c r="F1910" s="122" t="s">
        <v>76</v>
      </c>
      <c r="G1910" s="123">
        <f t="shared" ref="G1910:L1910" si="432">G1911</f>
        <v>0</v>
      </c>
      <c r="H1910" s="123">
        <f t="shared" si="432"/>
        <v>0</v>
      </c>
      <c r="I1910" s="123"/>
      <c r="J1910" s="123">
        <f t="shared" si="432"/>
        <v>15000000</v>
      </c>
      <c r="K1910" s="123">
        <f t="shared" si="432"/>
        <v>15000000</v>
      </c>
      <c r="L1910" s="123">
        <f t="shared" si="432"/>
        <v>15000000</v>
      </c>
      <c r="M1910" s="124">
        <f t="shared" si="430"/>
        <v>45000000</v>
      </c>
    </row>
    <row r="1911" spans="1:13" ht="37" x14ac:dyDescent="0.45">
      <c r="A1911" s="119">
        <v>230301</v>
      </c>
      <c r="B1911" s="120"/>
      <c r="C1911" s="121"/>
      <c r="D1911" s="121"/>
      <c r="E1911" s="120"/>
      <c r="F1911" s="122" t="s">
        <v>77</v>
      </c>
      <c r="G1911" s="123">
        <f>SUM(G1912:G1912)</f>
        <v>0</v>
      </c>
      <c r="H1911" s="123">
        <f>SUM(H1912:H1912)</f>
        <v>0</v>
      </c>
      <c r="I1911" s="123"/>
      <c r="J1911" s="123">
        <f>SUM(J1912:J1912)</f>
        <v>15000000</v>
      </c>
      <c r="K1911" s="123">
        <f>SUM(K1912:K1912)</f>
        <v>15000000</v>
      </c>
      <c r="L1911" s="123">
        <f>SUM(L1912:L1912)</f>
        <v>15000000</v>
      </c>
      <c r="M1911" s="124">
        <f t="shared" si="430"/>
        <v>45000000</v>
      </c>
    </row>
    <row r="1912" spans="1:13" ht="37" x14ac:dyDescent="0.45">
      <c r="A1912" s="125">
        <v>23030121</v>
      </c>
      <c r="B1912" s="126"/>
      <c r="C1912" s="127"/>
      <c r="D1912" s="127"/>
      <c r="E1912" s="126"/>
      <c r="F1912" s="128" t="s">
        <v>291</v>
      </c>
      <c r="G1912" s="129"/>
      <c r="H1912" s="129"/>
      <c r="I1912" s="129"/>
      <c r="J1912" s="129">
        <v>15000000</v>
      </c>
      <c r="K1912" s="129">
        <v>15000000</v>
      </c>
      <c r="L1912" s="129">
        <v>15000000</v>
      </c>
      <c r="M1912" s="124">
        <f t="shared" si="430"/>
        <v>45000000</v>
      </c>
    </row>
    <row r="1913" spans="1:13" ht="18.5" x14ac:dyDescent="0.45">
      <c r="A1913" s="162"/>
      <c r="B1913" s="162"/>
      <c r="C1913" s="162"/>
      <c r="D1913" s="162"/>
      <c r="E1913" s="162"/>
      <c r="F1913" s="189" t="s">
        <v>85</v>
      </c>
      <c r="G1913" s="134"/>
      <c r="H1913" s="134"/>
      <c r="I1913" s="134"/>
      <c r="J1913" s="134"/>
      <c r="K1913" s="134"/>
      <c r="L1913" s="134"/>
      <c r="M1913" s="124"/>
    </row>
    <row r="1914" spans="1:13" ht="18.5" x14ac:dyDescent="0.45">
      <c r="A1914" s="162"/>
      <c r="B1914" s="162"/>
      <c r="C1914" s="162"/>
      <c r="D1914" s="162"/>
      <c r="E1914" s="162"/>
      <c r="F1914" s="163" t="s">
        <v>295</v>
      </c>
      <c r="G1914" s="190">
        <f t="shared" ref="G1914:M1914" si="433">G1851</f>
        <v>338909525.12</v>
      </c>
      <c r="H1914" s="190">
        <f t="shared" si="433"/>
        <v>1681000</v>
      </c>
      <c r="I1914" s="190">
        <f t="shared" si="433"/>
        <v>0</v>
      </c>
      <c r="J1914" s="190">
        <f t="shared" si="433"/>
        <v>596442688.75000036</v>
      </c>
      <c r="K1914" s="190">
        <f t="shared" si="433"/>
        <v>596442688.75000036</v>
      </c>
      <c r="L1914" s="190">
        <f t="shared" si="433"/>
        <v>596442688.75000036</v>
      </c>
      <c r="M1914" s="190">
        <f t="shared" si="433"/>
        <v>1789328066.250001</v>
      </c>
    </row>
    <row r="1915" spans="1:13" ht="18.5" x14ac:dyDescent="0.45">
      <c r="A1915" s="162"/>
      <c r="B1915" s="162"/>
      <c r="C1915" s="162"/>
      <c r="D1915" s="162"/>
      <c r="E1915" s="162"/>
      <c r="F1915" s="163" t="s">
        <v>207</v>
      </c>
      <c r="G1915" s="190">
        <f t="shared" ref="G1915:M1915" si="434">G1860</f>
        <v>50000000</v>
      </c>
      <c r="H1915" s="190">
        <f t="shared" si="434"/>
        <v>1681000</v>
      </c>
      <c r="I1915" s="190">
        <f t="shared" si="434"/>
        <v>0</v>
      </c>
      <c r="J1915" s="190">
        <f t="shared" si="434"/>
        <v>50000000</v>
      </c>
      <c r="K1915" s="190">
        <f t="shared" si="434"/>
        <v>50000000</v>
      </c>
      <c r="L1915" s="190">
        <f t="shared" si="434"/>
        <v>50000000</v>
      </c>
      <c r="M1915" s="190">
        <f t="shared" si="434"/>
        <v>150000000</v>
      </c>
    </row>
    <row r="1916" spans="1:13" ht="18.5" x14ac:dyDescent="0.45">
      <c r="A1916" s="162"/>
      <c r="B1916" s="162"/>
      <c r="C1916" s="162"/>
      <c r="D1916" s="162"/>
      <c r="E1916" s="162"/>
      <c r="F1916" s="163" t="s">
        <v>238</v>
      </c>
      <c r="G1916" s="190">
        <f t="shared" ref="G1916:M1916" si="435">G1899</f>
        <v>200000000</v>
      </c>
      <c r="H1916" s="190">
        <f t="shared" si="435"/>
        <v>0</v>
      </c>
      <c r="I1916" s="190">
        <f t="shared" si="435"/>
        <v>0</v>
      </c>
      <c r="J1916" s="190">
        <f t="shared" si="435"/>
        <v>200000000</v>
      </c>
      <c r="K1916" s="190">
        <f t="shared" si="435"/>
        <v>200000000</v>
      </c>
      <c r="L1916" s="190">
        <f t="shared" si="435"/>
        <v>200000000</v>
      </c>
      <c r="M1916" s="190">
        <f t="shared" si="435"/>
        <v>600000000</v>
      </c>
    </row>
    <row r="1917" spans="1:13" ht="18.5" x14ac:dyDescent="0.45">
      <c r="A1917" s="162"/>
      <c r="B1917" s="162"/>
      <c r="C1917" s="162"/>
      <c r="D1917" s="162"/>
      <c r="E1917" s="162"/>
      <c r="F1917" s="163" t="s">
        <v>88</v>
      </c>
      <c r="G1917" s="191">
        <f>SUM(G1914:G1916)</f>
        <v>588909525.12</v>
      </c>
      <c r="H1917" s="191">
        <f t="shared" ref="H1917:M1917" si="436">SUM(H1914:H1916)</f>
        <v>3362000</v>
      </c>
      <c r="I1917" s="191">
        <f t="shared" si="436"/>
        <v>0</v>
      </c>
      <c r="J1917" s="191">
        <f t="shared" si="436"/>
        <v>846442688.75000036</v>
      </c>
      <c r="K1917" s="191">
        <f t="shared" si="436"/>
        <v>846442688.75000036</v>
      </c>
      <c r="L1917" s="191">
        <f t="shared" si="436"/>
        <v>846442688.75000036</v>
      </c>
      <c r="M1917" s="191">
        <f t="shared" si="436"/>
        <v>2539328066.250001</v>
      </c>
    </row>
    <row r="1920" spans="1:13" ht="18.5" x14ac:dyDescent="0.45">
      <c r="A1920" s="948" t="s">
        <v>0</v>
      </c>
      <c r="B1920" s="948"/>
      <c r="C1920" s="948"/>
      <c r="D1920" s="948"/>
      <c r="E1920" s="948"/>
      <c r="F1920" s="948"/>
      <c r="G1920" s="948"/>
      <c r="H1920" s="948"/>
      <c r="I1920" s="948"/>
      <c r="J1920" s="948"/>
      <c r="K1920" s="948"/>
      <c r="L1920" s="948"/>
      <c r="M1920" s="948"/>
    </row>
    <row r="1921" spans="1:13" ht="18.5" x14ac:dyDescent="0.45">
      <c r="A1921" s="930" t="s">
        <v>632</v>
      </c>
      <c r="B1921" s="930"/>
      <c r="C1921" s="930"/>
      <c r="D1921" s="930"/>
      <c r="E1921" s="930"/>
      <c r="F1921" s="930"/>
      <c r="G1921" s="930"/>
      <c r="H1921" s="930"/>
      <c r="I1921" s="930"/>
      <c r="J1921" s="930"/>
      <c r="K1921" s="930"/>
      <c r="L1921" s="930"/>
      <c r="M1921" s="930"/>
    </row>
    <row r="1922" spans="1:13" ht="74" x14ac:dyDescent="0.45">
      <c r="A1922" s="116" t="s">
        <v>1</v>
      </c>
      <c r="B1922" s="116" t="s">
        <v>2</v>
      </c>
      <c r="C1922" s="116" t="s">
        <v>3</v>
      </c>
      <c r="D1922" s="116" t="s">
        <v>4</v>
      </c>
      <c r="E1922" s="116" t="s">
        <v>5</v>
      </c>
      <c r="F1922" s="153" t="s">
        <v>6</v>
      </c>
      <c r="G1922" s="116" t="s">
        <v>7</v>
      </c>
      <c r="H1922" s="116" t="s">
        <v>8</v>
      </c>
      <c r="I1922" s="116"/>
      <c r="J1922" s="116" t="s">
        <v>9</v>
      </c>
      <c r="K1922" s="116" t="s">
        <v>10</v>
      </c>
      <c r="L1922" s="116" t="s">
        <v>11</v>
      </c>
      <c r="M1922" s="116" t="s">
        <v>12</v>
      </c>
    </row>
    <row r="1923" spans="1:13" ht="18.5" x14ac:dyDescent="0.45">
      <c r="A1923" s="119">
        <v>2</v>
      </c>
      <c r="B1923" s="120"/>
      <c r="C1923" s="121"/>
      <c r="D1923" s="121"/>
      <c r="E1923" s="120"/>
      <c r="F1923" s="157" t="s">
        <v>18</v>
      </c>
      <c r="G1923" s="123">
        <f t="shared" ref="G1923:M1923" si="437">G1924+G1932</f>
        <v>502066179.72000003</v>
      </c>
      <c r="H1923" s="123">
        <f t="shared" si="437"/>
        <v>477986940.92000002</v>
      </c>
      <c r="I1923" s="123">
        <f t="shared" si="437"/>
        <v>0</v>
      </c>
      <c r="J1923" s="123">
        <f t="shared" si="437"/>
        <v>751422961.99000001</v>
      </c>
      <c r="K1923" s="123">
        <f t="shared" si="437"/>
        <v>751422961.99000001</v>
      </c>
      <c r="L1923" s="123">
        <f t="shared" si="437"/>
        <v>751422961.99000001</v>
      </c>
      <c r="M1923" s="123">
        <f t="shared" si="437"/>
        <v>2254268885.9700003</v>
      </c>
    </row>
    <row r="1924" spans="1:13" ht="18.5" x14ac:dyDescent="0.45">
      <c r="A1924" s="119">
        <v>21</v>
      </c>
      <c r="B1924" s="120"/>
      <c r="C1924" s="121"/>
      <c r="D1924" s="121"/>
      <c r="E1924" s="120"/>
      <c r="F1924" s="157" t="s">
        <v>19</v>
      </c>
      <c r="G1924" s="123">
        <f>G1925+G1928</f>
        <v>302066179.72000003</v>
      </c>
      <c r="H1924" s="123">
        <f>H1925+H1928</f>
        <v>372708600.92000002</v>
      </c>
      <c r="I1924" s="123"/>
      <c r="J1924" s="123">
        <f>J1925+J1928</f>
        <v>551422961.99000001</v>
      </c>
      <c r="K1924" s="123">
        <v>551422961.99000001</v>
      </c>
      <c r="L1924" s="123">
        <v>551422961.99000001</v>
      </c>
      <c r="M1924" s="124">
        <f t="shared" ref="M1924:M1944" si="438">J1924+K1924+L1924</f>
        <v>1654268885.97</v>
      </c>
    </row>
    <row r="1925" spans="1:13" ht="18.5" x14ac:dyDescent="0.45">
      <c r="A1925" s="119">
        <v>2101</v>
      </c>
      <c r="B1925" s="120"/>
      <c r="C1925" s="121"/>
      <c r="D1925" s="121"/>
      <c r="E1925" s="120"/>
      <c r="F1925" s="157" t="s">
        <v>20</v>
      </c>
      <c r="G1925" s="123">
        <f t="shared" ref="G1925:I1926" si="439">G1926</f>
        <v>242603426</v>
      </c>
      <c r="H1925" s="123">
        <f t="shared" si="439"/>
        <v>368141100.92000002</v>
      </c>
      <c r="I1925" s="123"/>
      <c r="J1925" s="123">
        <v>485590401.80000007</v>
      </c>
      <c r="K1925" s="123">
        <v>485590401.80000007</v>
      </c>
      <c r="L1925" s="123">
        <v>485590401.80000007</v>
      </c>
      <c r="M1925" s="124">
        <f t="shared" si="438"/>
        <v>1456771205.4000001</v>
      </c>
    </row>
    <row r="1926" spans="1:13" ht="18.5" x14ac:dyDescent="0.45">
      <c r="A1926" s="119">
        <v>210101</v>
      </c>
      <c r="B1926" s="120"/>
      <c r="C1926" s="121"/>
      <c r="D1926" s="121"/>
      <c r="E1926" s="120"/>
      <c r="F1926" s="157" t="s">
        <v>21</v>
      </c>
      <c r="G1926" s="123">
        <f>G1927</f>
        <v>242603426</v>
      </c>
      <c r="H1926" s="123">
        <f t="shared" si="439"/>
        <v>368141100.92000002</v>
      </c>
      <c r="I1926" s="123">
        <f t="shared" si="439"/>
        <v>0</v>
      </c>
      <c r="J1926" s="123">
        <v>485590401.80000007</v>
      </c>
      <c r="K1926" s="123">
        <v>485590401.80000007</v>
      </c>
      <c r="L1926" s="123">
        <v>485590401.80000007</v>
      </c>
      <c r="M1926" s="124">
        <f t="shared" si="438"/>
        <v>1456771205.4000001</v>
      </c>
    </row>
    <row r="1927" spans="1:13" ht="18.5" x14ac:dyDescent="0.45">
      <c r="A1927" s="125">
        <v>21010101</v>
      </c>
      <c r="B1927" s="126"/>
      <c r="C1927" s="127"/>
      <c r="D1927" s="127"/>
      <c r="E1927" s="126"/>
      <c r="F1927" s="158" t="s">
        <v>20</v>
      </c>
      <c r="G1927" s="129">
        <v>242603426</v>
      </c>
      <c r="H1927" s="129">
        <v>368141100.92000002</v>
      </c>
      <c r="I1927" s="129"/>
      <c r="J1927" s="129">
        <v>485590401.80000007</v>
      </c>
      <c r="K1927" s="129">
        <v>485590401.80000007</v>
      </c>
      <c r="L1927" s="129">
        <v>485590401.80000007</v>
      </c>
      <c r="M1927" s="124">
        <f t="shared" si="438"/>
        <v>1456771205.4000001</v>
      </c>
    </row>
    <row r="1928" spans="1:13" ht="37" x14ac:dyDescent="0.45">
      <c r="A1928" s="119">
        <v>2102</v>
      </c>
      <c r="B1928" s="120"/>
      <c r="C1928" s="121"/>
      <c r="D1928" s="121"/>
      <c r="E1928" s="120"/>
      <c r="F1928" s="157" t="s">
        <v>22</v>
      </c>
      <c r="G1928" s="123">
        <f>G1929</f>
        <v>59462753.719999999</v>
      </c>
      <c r="H1928" s="123">
        <f>H1929</f>
        <v>4567500</v>
      </c>
      <c r="I1928" s="123"/>
      <c r="J1928" s="123">
        <v>65832560.189999975</v>
      </c>
      <c r="K1928" s="123">
        <v>65832560.189999975</v>
      </c>
      <c r="L1928" s="123">
        <v>65832560.189999975</v>
      </c>
      <c r="M1928" s="124">
        <f t="shared" si="438"/>
        <v>197497680.56999993</v>
      </c>
    </row>
    <row r="1929" spans="1:13" ht="18.5" x14ac:dyDescent="0.45">
      <c r="A1929" s="119">
        <v>210201</v>
      </c>
      <c r="B1929" s="120"/>
      <c r="C1929" s="121"/>
      <c r="D1929" s="121"/>
      <c r="E1929" s="120"/>
      <c r="F1929" s="157" t="s">
        <v>23</v>
      </c>
      <c r="G1929" s="123">
        <f>G1930+G1931</f>
        <v>59462753.719999999</v>
      </c>
      <c r="H1929" s="123">
        <f t="shared" ref="H1929:I1929" si="440">H1930+H1931</f>
        <v>4567500</v>
      </c>
      <c r="I1929" s="123">
        <f t="shared" si="440"/>
        <v>0</v>
      </c>
      <c r="J1929" s="123">
        <v>65832560.189999975</v>
      </c>
      <c r="K1929" s="123">
        <v>65832560.189999975</v>
      </c>
      <c r="L1929" s="123">
        <v>65832560.189999975</v>
      </c>
      <c r="M1929" s="124">
        <f t="shared" si="438"/>
        <v>197497680.56999993</v>
      </c>
    </row>
    <row r="1930" spans="1:13" ht="18.5" x14ac:dyDescent="0.45">
      <c r="A1930" s="125">
        <v>21020101</v>
      </c>
      <c r="B1930" s="126"/>
      <c r="C1930" s="127"/>
      <c r="D1930" s="127"/>
      <c r="E1930" s="126"/>
      <c r="F1930" s="158" t="s">
        <v>24</v>
      </c>
      <c r="G1930" s="129">
        <v>53372753.719999999</v>
      </c>
      <c r="H1930" s="129"/>
      <c r="I1930" s="129"/>
      <c r="J1930" s="129">
        <v>57552560.189999975</v>
      </c>
      <c r="K1930" s="129">
        <v>57552560.189999975</v>
      </c>
      <c r="L1930" s="129">
        <v>57552560.189999975</v>
      </c>
      <c r="M1930" s="124">
        <f t="shared" si="438"/>
        <v>172657680.56999993</v>
      </c>
    </row>
    <row r="1931" spans="1:13" ht="18.5" x14ac:dyDescent="0.45">
      <c r="A1931" s="125">
        <v>21020102</v>
      </c>
      <c r="B1931" s="126"/>
      <c r="C1931" s="127"/>
      <c r="D1931" s="127"/>
      <c r="E1931" s="126"/>
      <c r="F1931" s="158" t="s">
        <v>25</v>
      </c>
      <c r="G1931" s="129">
        <v>6090000</v>
      </c>
      <c r="H1931" s="129">
        <v>4567500</v>
      </c>
      <c r="I1931" s="129"/>
      <c r="J1931" s="129">
        <v>8280000</v>
      </c>
      <c r="K1931" s="129">
        <v>8280000</v>
      </c>
      <c r="L1931" s="129">
        <v>8280000</v>
      </c>
      <c r="M1931" s="124">
        <f t="shared" si="438"/>
        <v>24840000</v>
      </c>
    </row>
    <row r="1932" spans="1:13" ht="18.5" x14ac:dyDescent="0.45">
      <c r="A1932" s="119">
        <v>22</v>
      </c>
      <c r="B1932" s="120"/>
      <c r="C1932" s="121"/>
      <c r="D1932" s="121"/>
      <c r="E1932" s="120"/>
      <c r="F1932" s="157" t="s">
        <v>26</v>
      </c>
      <c r="G1932" s="123">
        <f>G1933</f>
        <v>200000000</v>
      </c>
      <c r="H1932" s="123">
        <f t="shared" ref="H1932:M1932" si="441">H1933</f>
        <v>105278340</v>
      </c>
      <c r="I1932" s="123">
        <f t="shared" si="441"/>
        <v>0</v>
      </c>
      <c r="J1932" s="123">
        <f t="shared" si="441"/>
        <v>200000000</v>
      </c>
      <c r="K1932" s="123">
        <f t="shared" si="441"/>
        <v>200000000</v>
      </c>
      <c r="L1932" s="123">
        <f t="shared" si="441"/>
        <v>200000000</v>
      </c>
      <c r="M1932" s="123">
        <f t="shared" si="441"/>
        <v>600000000</v>
      </c>
    </row>
    <row r="1933" spans="1:13" ht="18.5" x14ac:dyDescent="0.45">
      <c r="A1933" s="119">
        <v>2202</v>
      </c>
      <c r="B1933" s="120"/>
      <c r="C1933" s="121"/>
      <c r="D1933" s="121"/>
      <c r="E1933" s="120"/>
      <c r="F1933" s="157" t="s">
        <v>27</v>
      </c>
      <c r="G1933" s="123">
        <f t="shared" ref="G1933:M1933" si="442">G1934+G1936+G1940+G1945+G1947+G1949</f>
        <v>200000000</v>
      </c>
      <c r="H1933" s="123">
        <f t="shared" si="442"/>
        <v>105278340</v>
      </c>
      <c r="I1933" s="123">
        <f t="shared" si="442"/>
        <v>0</v>
      </c>
      <c r="J1933" s="123">
        <f t="shared" si="442"/>
        <v>200000000</v>
      </c>
      <c r="K1933" s="123">
        <f t="shared" si="442"/>
        <v>200000000</v>
      </c>
      <c r="L1933" s="123">
        <f t="shared" si="442"/>
        <v>200000000</v>
      </c>
      <c r="M1933" s="123">
        <f t="shared" si="442"/>
        <v>600000000</v>
      </c>
    </row>
    <row r="1934" spans="1:13" ht="18.5" x14ac:dyDescent="0.45">
      <c r="A1934" s="119">
        <v>220201</v>
      </c>
      <c r="B1934" s="120"/>
      <c r="C1934" s="121"/>
      <c r="D1934" s="121"/>
      <c r="E1934" s="120"/>
      <c r="F1934" s="157" t="s">
        <v>28</v>
      </c>
      <c r="G1934" s="123">
        <f>SUM(G1935:G1935)</f>
        <v>10000000</v>
      </c>
      <c r="H1934" s="123">
        <f>SUM(H1935:H1935)</f>
        <v>3947200</v>
      </c>
      <c r="I1934" s="123"/>
      <c r="J1934" s="123">
        <f>SUM(J1935:J1935)</f>
        <v>10000000</v>
      </c>
      <c r="K1934" s="123">
        <f>SUM(K1935:K1935)</f>
        <v>10000000</v>
      </c>
      <c r="L1934" s="123">
        <f>SUM(L1935:L1935)</f>
        <v>10000000</v>
      </c>
      <c r="M1934" s="124">
        <f t="shared" si="438"/>
        <v>30000000</v>
      </c>
    </row>
    <row r="1935" spans="1:13" ht="18.5" x14ac:dyDescent="0.45">
      <c r="A1935" s="125">
        <v>22020101</v>
      </c>
      <c r="B1935" s="126"/>
      <c r="C1935" s="127"/>
      <c r="D1935" s="127"/>
      <c r="E1935" s="126"/>
      <c r="F1935" s="158" t="s">
        <v>29</v>
      </c>
      <c r="G1935" s="129">
        <v>10000000</v>
      </c>
      <c r="H1935" s="129">
        <f>2284400+1662800</f>
        <v>3947200</v>
      </c>
      <c r="I1935" s="129"/>
      <c r="J1935" s="129">
        <v>10000000</v>
      </c>
      <c r="K1935" s="129">
        <v>10000000</v>
      </c>
      <c r="L1935" s="129">
        <v>10000000</v>
      </c>
      <c r="M1935" s="124">
        <f t="shared" si="438"/>
        <v>30000000</v>
      </c>
    </row>
    <row r="1936" spans="1:13" ht="18.5" x14ac:dyDescent="0.45">
      <c r="A1936" s="119">
        <v>220203</v>
      </c>
      <c r="B1936" s="120"/>
      <c r="C1936" s="121"/>
      <c r="D1936" s="121"/>
      <c r="E1936" s="120"/>
      <c r="F1936" s="157" t="s">
        <v>37</v>
      </c>
      <c r="G1936" s="123">
        <f>SUM(G1937:G1939)</f>
        <v>18000000</v>
      </c>
      <c r="H1936" s="123">
        <f>SUM(H1937:H1939)</f>
        <v>11046450</v>
      </c>
      <c r="I1936" s="123"/>
      <c r="J1936" s="123">
        <f>SUM(J1937:J1939)</f>
        <v>18000000</v>
      </c>
      <c r="K1936" s="123">
        <f>SUM(K1937:K1939)</f>
        <v>18000000</v>
      </c>
      <c r="L1936" s="123">
        <f>SUM(L1937:L1939)</f>
        <v>18000000</v>
      </c>
      <c r="M1936" s="124">
        <f t="shared" si="438"/>
        <v>54000000</v>
      </c>
    </row>
    <row r="1937" spans="1:13" ht="37" x14ac:dyDescent="0.45">
      <c r="A1937" s="125">
        <v>22020301</v>
      </c>
      <c r="B1937" s="126"/>
      <c r="C1937" s="127"/>
      <c r="D1937" s="127"/>
      <c r="E1937" s="126"/>
      <c r="F1937" s="158" t="s">
        <v>38</v>
      </c>
      <c r="G1937" s="129">
        <v>5000000</v>
      </c>
      <c r="H1937" s="129"/>
      <c r="I1937" s="129"/>
      <c r="J1937" s="129">
        <v>1000000</v>
      </c>
      <c r="K1937" s="129">
        <v>1000000</v>
      </c>
      <c r="L1937" s="129">
        <v>1000000</v>
      </c>
      <c r="M1937" s="124">
        <f t="shared" si="438"/>
        <v>3000000</v>
      </c>
    </row>
    <row r="1938" spans="1:13" ht="18.5" x14ac:dyDescent="0.45">
      <c r="A1938" s="125">
        <v>22020309</v>
      </c>
      <c r="B1938" s="126"/>
      <c r="C1938" s="127"/>
      <c r="D1938" s="127"/>
      <c r="E1938" s="126"/>
      <c r="F1938" s="158" t="s">
        <v>221</v>
      </c>
      <c r="G1938" s="129">
        <v>8000000</v>
      </c>
      <c r="H1938" s="129">
        <v>8000000</v>
      </c>
      <c r="I1938" s="129"/>
      <c r="J1938" s="129">
        <v>10000000</v>
      </c>
      <c r="K1938" s="129">
        <v>10000000</v>
      </c>
      <c r="L1938" s="129">
        <v>10000000</v>
      </c>
      <c r="M1938" s="124">
        <f t="shared" si="438"/>
        <v>30000000</v>
      </c>
    </row>
    <row r="1939" spans="1:13" ht="37" x14ac:dyDescent="0.45">
      <c r="A1939" s="125">
        <v>22020310</v>
      </c>
      <c r="B1939" s="126"/>
      <c r="C1939" s="127"/>
      <c r="D1939" s="127"/>
      <c r="E1939" s="126"/>
      <c r="F1939" s="158" t="s">
        <v>240</v>
      </c>
      <c r="G1939" s="129">
        <v>5000000</v>
      </c>
      <c r="H1939" s="129">
        <v>3046450</v>
      </c>
      <c r="I1939" s="129"/>
      <c r="J1939" s="129">
        <v>7000000</v>
      </c>
      <c r="K1939" s="129">
        <v>7000000</v>
      </c>
      <c r="L1939" s="129">
        <v>7000000</v>
      </c>
      <c r="M1939" s="124">
        <f t="shared" si="438"/>
        <v>21000000</v>
      </c>
    </row>
    <row r="1940" spans="1:13" ht="18.5" x14ac:dyDescent="0.45">
      <c r="A1940" s="119">
        <v>220204</v>
      </c>
      <c r="B1940" s="120"/>
      <c r="C1940" s="121"/>
      <c r="D1940" s="121"/>
      <c r="E1940" s="120"/>
      <c r="F1940" s="157" t="s">
        <v>42</v>
      </c>
      <c r="G1940" s="123">
        <f>SUM(G1941:G1944)</f>
        <v>16000000</v>
      </c>
      <c r="H1940" s="123">
        <f>SUM(H1941:H1944)</f>
        <v>0</v>
      </c>
      <c r="I1940" s="123"/>
      <c r="J1940" s="123">
        <f>SUM(J1941:J1944)</f>
        <v>15000000</v>
      </c>
      <c r="K1940" s="123">
        <f>SUM(K1941:K1944)</f>
        <v>15000000</v>
      </c>
      <c r="L1940" s="123">
        <f>SUM(L1941:L1944)</f>
        <v>15000000</v>
      </c>
      <c r="M1940" s="124">
        <f t="shared" si="438"/>
        <v>45000000</v>
      </c>
    </row>
    <row r="1941" spans="1:13" ht="37" x14ac:dyDescent="0.45">
      <c r="A1941" s="125">
        <v>22020401</v>
      </c>
      <c r="B1941" s="126"/>
      <c r="C1941" s="127"/>
      <c r="D1941" s="127"/>
      <c r="E1941" s="126"/>
      <c r="F1941" s="158" t="s">
        <v>43</v>
      </c>
      <c r="G1941" s="129">
        <v>6000000</v>
      </c>
      <c r="H1941" s="129"/>
      <c r="I1941" s="129"/>
      <c r="J1941" s="129">
        <v>6000000</v>
      </c>
      <c r="K1941" s="129">
        <v>6000000</v>
      </c>
      <c r="L1941" s="129">
        <v>6000000</v>
      </c>
      <c r="M1941" s="124">
        <f t="shared" si="438"/>
        <v>18000000</v>
      </c>
    </row>
    <row r="1942" spans="1:13" ht="18.5" x14ac:dyDescent="0.45">
      <c r="A1942" s="125">
        <v>22020402</v>
      </c>
      <c r="B1942" s="126"/>
      <c r="C1942" s="127"/>
      <c r="D1942" s="127"/>
      <c r="E1942" s="126"/>
      <c r="F1942" s="158" t="s">
        <v>44</v>
      </c>
      <c r="G1942" s="129">
        <v>6000000</v>
      </c>
      <c r="H1942" s="129"/>
      <c r="I1942" s="129"/>
      <c r="J1942" s="129">
        <v>5000000</v>
      </c>
      <c r="K1942" s="129">
        <v>5000000</v>
      </c>
      <c r="L1942" s="129">
        <v>5000000</v>
      </c>
      <c r="M1942" s="124">
        <f t="shared" si="438"/>
        <v>15000000</v>
      </c>
    </row>
    <row r="1943" spans="1:13" ht="37" x14ac:dyDescent="0.45">
      <c r="A1943" s="125">
        <v>22020404</v>
      </c>
      <c r="B1943" s="126"/>
      <c r="C1943" s="127"/>
      <c r="D1943" s="127"/>
      <c r="E1943" s="126"/>
      <c r="F1943" s="158" t="s">
        <v>46</v>
      </c>
      <c r="G1943" s="129">
        <v>4000000</v>
      </c>
      <c r="H1943" s="129"/>
      <c r="I1943" s="129"/>
      <c r="J1943" s="129"/>
      <c r="K1943" s="129"/>
      <c r="L1943" s="129"/>
      <c r="M1943" s="124">
        <f t="shared" si="438"/>
        <v>0</v>
      </c>
    </row>
    <row r="1944" spans="1:13" ht="18.5" x14ac:dyDescent="0.45">
      <c r="A1944" s="125">
        <v>22020405</v>
      </c>
      <c r="B1944" s="126"/>
      <c r="C1944" s="127"/>
      <c r="D1944" s="127"/>
      <c r="E1944" s="126"/>
      <c r="F1944" s="158" t="s">
        <v>47</v>
      </c>
      <c r="G1944" s="129"/>
      <c r="H1944" s="129"/>
      <c r="I1944" s="129"/>
      <c r="J1944" s="129">
        <v>4000000</v>
      </c>
      <c r="K1944" s="129">
        <v>4000000</v>
      </c>
      <c r="L1944" s="129">
        <v>4000000</v>
      </c>
      <c r="M1944" s="124">
        <f t="shared" si="438"/>
        <v>12000000</v>
      </c>
    </row>
    <row r="1945" spans="1:13" ht="18.5" x14ac:dyDescent="0.45">
      <c r="A1945" s="119">
        <v>220205</v>
      </c>
      <c r="B1945" s="120"/>
      <c r="C1945" s="121"/>
      <c r="D1945" s="121"/>
      <c r="E1945" s="120"/>
      <c r="F1945" s="157" t="s">
        <v>49</v>
      </c>
      <c r="G1945" s="123">
        <f>G1946</f>
        <v>5000000</v>
      </c>
      <c r="H1945" s="123">
        <f t="shared" ref="H1945:M1945" si="443">H1946</f>
        <v>0</v>
      </c>
      <c r="I1945" s="123">
        <f t="shared" si="443"/>
        <v>0</v>
      </c>
      <c r="J1945" s="123">
        <f t="shared" si="443"/>
        <v>5000000</v>
      </c>
      <c r="K1945" s="123">
        <f t="shared" si="443"/>
        <v>5000000</v>
      </c>
      <c r="L1945" s="123">
        <f t="shared" si="443"/>
        <v>5000000</v>
      </c>
      <c r="M1945" s="123">
        <f t="shared" si="443"/>
        <v>15000000</v>
      </c>
    </row>
    <row r="1946" spans="1:13" ht="18.5" x14ac:dyDescent="0.45">
      <c r="A1946" s="125">
        <v>22020501</v>
      </c>
      <c r="B1946" s="126"/>
      <c r="C1946" s="127"/>
      <c r="D1946" s="127"/>
      <c r="E1946" s="126"/>
      <c r="F1946" s="158" t="s">
        <v>50</v>
      </c>
      <c r="G1946" s="129">
        <v>5000000</v>
      </c>
      <c r="H1946" s="129"/>
      <c r="I1946" s="129"/>
      <c r="J1946" s="129">
        <v>5000000</v>
      </c>
      <c r="K1946" s="129">
        <v>5000000</v>
      </c>
      <c r="L1946" s="129">
        <v>5000000</v>
      </c>
      <c r="M1946" s="124">
        <f t="shared" ref="M1946:M1951" si="444">J1946+K1946+L1946</f>
        <v>15000000</v>
      </c>
    </row>
    <row r="1947" spans="1:13" ht="18.5" x14ac:dyDescent="0.45">
      <c r="A1947" s="119">
        <v>220208</v>
      </c>
      <c r="B1947" s="120"/>
      <c r="C1947" s="121"/>
      <c r="D1947" s="121"/>
      <c r="E1947" s="120"/>
      <c r="F1947" s="157" t="s">
        <v>54</v>
      </c>
      <c r="G1947" s="123">
        <f>SUM(G1948:G1948)</f>
        <v>8000000</v>
      </c>
      <c r="H1947" s="123">
        <f>SUM(H1948:H1948)</f>
        <v>0</v>
      </c>
      <c r="I1947" s="123"/>
      <c r="J1947" s="123">
        <f>SUM(J1948:J1948)</f>
        <v>8000000</v>
      </c>
      <c r="K1947" s="123">
        <f>SUM(K1948:K1948)</f>
        <v>8000000</v>
      </c>
      <c r="L1947" s="123">
        <f>SUM(L1948:L1948)</f>
        <v>8000000</v>
      </c>
      <c r="M1947" s="124">
        <f t="shared" si="444"/>
        <v>24000000</v>
      </c>
    </row>
    <row r="1948" spans="1:13" ht="18.5" x14ac:dyDescent="0.45">
      <c r="A1948" s="125">
        <v>22020803</v>
      </c>
      <c r="B1948" s="126"/>
      <c r="C1948" s="127"/>
      <c r="D1948" s="127"/>
      <c r="E1948" s="126"/>
      <c r="F1948" s="158" t="s">
        <v>56</v>
      </c>
      <c r="G1948" s="129">
        <v>8000000</v>
      </c>
      <c r="H1948" s="129"/>
      <c r="I1948" s="129"/>
      <c r="J1948" s="129">
        <v>8000000</v>
      </c>
      <c r="K1948" s="129">
        <v>8000000</v>
      </c>
      <c r="L1948" s="129">
        <v>8000000</v>
      </c>
      <c r="M1948" s="124">
        <f t="shared" si="444"/>
        <v>24000000</v>
      </c>
    </row>
    <row r="1949" spans="1:13" ht="18.5" x14ac:dyDescent="0.45">
      <c r="A1949" s="119">
        <v>220210</v>
      </c>
      <c r="B1949" s="120"/>
      <c r="C1949" s="121"/>
      <c r="D1949" s="121"/>
      <c r="E1949" s="120"/>
      <c r="F1949" s="157" t="s">
        <v>57</v>
      </c>
      <c r="G1949" s="123">
        <f>SUM(G1950:G1951)</f>
        <v>143000000</v>
      </c>
      <c r="H1949" s="123">
        <f>SUM(H1950:H1951)</f>
        <v>90284690</v>
      </c>
      <c r="I1949" s="123"/>
      <c r="J1949" s="123">
        <f>SUM(J1950:J1951)</f>
        <v>144000000</v>
      </c>
      <c r="K1949" s="123">
        <f>SUM(K1950:K1951)</f>
        <v>144000000</v>
      </c>
      <c r="L1949" s="123">
        <f>SUM(L1950:L1951)</f>
        <v>144000000</v>
      </c>
      <c r="M1949" s="124">
        <f t="shared" si="444"/>
        <v>432000000</v>
      </c>
    </row>
    <row r="1950" spans="1:13" ht="18.5" x14ac:dyDescent="0.45">
      <c r="A1950" s="125">
        <v>22021013</v>
      </c>
      <c r="B1950" s="126"/>
      <c r="C1950" s="127"/>
      <c r="D1950" s="127"/>
      <c r="E1950" s="126"/>
      <c r="F1950" s="158" t="s">
        <v>537</v>
      </c>
      <c r="G1950" s="129">
        <v>3000000</v>
      </c>
      <c r="H1950" s="129">
        <v>1705000</v>
      </c>
      <c r="I1950" s="129"/>
      <c r="J1950" s="129">
        <v>3000000</v>
      </c>
      <c r="K1950" s="129">
        <v>3000000</v>
      </c>
      <c r="L1950" s="129">
        <v>3000000</v>
      </c>
      <c r="M1950" s="124">
        <f t="shared" si="444"/>
        <v>9000000</v>
      </c>
    </row>
    <row r="1951" spans="1:13" ht="18.5" x14ac:dyDescent="0.45">
      <c r="A1951" s="125">
        <v>22021021</v>
      </c>
      <c r="B1951" s="126"/>
      <c r="C1951" s="127"/>
      <c r="D1951" s="127"/>
      <c r="E1951" s="126"/>
      <c r="F1951" s="290" t="s">
        <v>225</v>
      </c>
      <c r="G1951" s="129">
        <v>140000000</v>
      </c>
      <c r="H1951" s="129">
        <f>80000000+4476890+4102800</f>
        <v>88579690</v>
      </c>
      <c r="I1951" s="129"/>
      <c r="J1951" s="129">
        <v>141000000</v>
      </c>
      <c r="K1951" s="129">
        <v>141000000</v>
      </c>
      <c r="L1951" s="129">
        <v>141000000</v>
      </c>
      <c r="M1951" s="124">
        <f t="shared" si="444"/>
        <v>423000000</v>
      </c>
    </row>
    <row r="1952" spans="1:13" ht="18.5" x14ac:dyDescent="0.45">
      <c r="A1952" s="125"/>
      <c r="B1952" s="125"/>
      <c r="C1952" s="125"/>
      <c r="D1952" s="125"/>
      <c r="E1952" s="125"/>
      <c r="F1952" s="204" t="s">
        <v>85</v>
      </c>
      <c r="G1952" s="205"/>
      <c r="H1952" s="205"/>
      <c r="I1952" s="135"/>
      <c r="J1952" s="205"/>
      <c r="K1952" s="205"/>
      <c r="L1952" s="205"/>
      <c r="M1952" s="205"/>
    </row>
    <row r="1953" spans="1:13" ht="18.5" x14ac:dyDescent="0.45">
      <c r="A1953" s="125"/>
      <c r="B1953" s="125"/>
      <c r="C1953" s="125"/>
      <c r="D1953" s="125"/>
      <c r="E1953" s="125"/>
      <c r="F1953" s="291" t="s">
        <v>86</v>
      </c>
      <c r="G1953" s="207">
        <f>G1924</f>
        <v>302066179.72000003</v>
      </c>
      <c r="H1953" s="207">
        <f>H1924</f>
        <v>372708600.92000002</v>
      </c>
      <c r="I1953" s="207"/>
      <c r="J1953" s="207">
        <f>J1924</f>
        <v>551422961.99000001</v>
      </c>
      <c r="K1953" s="207">
        <f>K1924</f>
        <v>551422961.99000001</v>
      </c>
      <c r="L1953" s="207">
        <f>L1924</f>
        <v>551422961.99000001</v>
      </c>
      <c r="M1953" s="208">
        <f>SUM(J1953:L1953)</f>
        <v>1654268885.97</v>
      </c>
    </row>
    <row r="1954" spans="1:13" ht="18.5" x14ac:dyDescent="0.45">
      <c r="A1954" s="125"/>
      <c r="B1954" s="125"/>
      <c r="C1954" s="125"/>
      <c r="D1954" s="125"/>
      <c r="E1954" s="125"/>
      <c r="F1954" s="291" t="s">
        <v>87</v>
      </c>
      <c r="G1954" s="207">
        <f>G1932</f>
        <v>200000000</v>
      </c>
      <c r="H1954" s="207">
        <f>H1932</f>
        <v>105278340</v>
      </c>
      <c r="I1954" s="207"/>
      <c r="J1954" s="207">
        <f>J1932</f>
        <v>200000000</v>
      </c>
      <c r="K1954" s="207">
        <f>K1932</f>
        <v>200000000</v>
      </c>
      <c r="L1954" s="207">
        <f>L1932</f>
        <v>200000000</v>
      </c>
      <c r="M1954" s="208">
        <f t="shared" ref="M1954:M1955" si="445">SUM(J1954:L1954)</f>
        <v>600000000</v>
      </c>
    </row>
    <row r="1955" spans="1:13" ht="18.5" x14ac:dyDescent="0.45">
      <c r="A1955" s="125"/>
      <c r="B1955" s="125"/>
      <c r="C1955" s="125"/>
      <c r="D1955" s="125"/>
      <c r="E1955" s="125"/>
      <c r="F1955" s="291" t="s">
        <v>88</v>
      </c>
      <c r="G1955" s="208">
        <f>SUM(G1953:G1954)</f>
        <v>502066179.72000003</v>
      </c>
      <c r="H1955" s="208">
        <f>SUM(H1953:H1954)</f>
        <v>477986940.92000002</v>
      </c>
      <c r="I1955" s="208"/>
      <c r="J1955" s="208">
        <f>SUM(J1953:J1954)</f>
        <v>751422961.99000001</v>
      </c>
      <c r="K1955" s="208">
        <f>SUM(K1953:K1954)</f>
        <v>751422961.99000001</v>
      </c>
      <c r="L1955" s="208">
        <f>SUM(L1953:L1954)</f>
        <v>751422961.99000001</v>
      </c>
      <c r="M1955" s="208">
        <f t="shared" si="445"/>
        <v>2254268885.9700003</v>
      </c>
    </row>
    <row r="1958" spans="1:13" ht="18.5" x14ac:dyDescent="0.45">
      <c r="A1958" s="948" t="s">
        <v>0</v>
      </c>
      <c r="B1958" s="948"/>
      <c r="C1958" s="948"/>
      <c r="D1958" s="948"/>
      <c r="E1958" s="948"/>
      <c r="F1958" s="948"/>
      <c r="G1958" s="948"/>
      <c r="H1958" s="948"/>
      <c r="I1958" s="948"/>
      <c r="J1958" s="948"/>
      <c r="K1958" s="948"/>
      <c r="L1958" s="948"/>
      <c r="M1958" s="948"/>
    </row>
    <row r="1959" spans="1:13" ht="18.5" x14ac:dyDescent="0.45">
      <c r="A1959" s="930" t="s">
        <v>1642</v>
      </c>
      <c r="B1959" s="930"/>
      <c r="C1959" s="930"/>
      <c r="D1959" s="930"/>
      <c r="E1959" s="930"/>
      <c r="F1959" s="930"/>
      <c r="G1959" s="930"/>
      <c r="H1959" s="930"/>
      <c r="I1959" s="930"/>
      <c r="J1959" s="930"/>
      <c r="K1959" s="930"/>
      <c r="L1959" s="930"/>
      <c r="M1959" s="930"/>
    </row>
    <row r="1960" spans="1:13" ht="74" x14ac:dyDescent="0.45">
      <c r="A1960" s="116" t="s">
        <v>1</v>
      </c>
      <c r="B1960" s="116" t="s">
        <v>2</v>
      </c>
      <c r="C1960" s="116" t="s">
        <v>3</v>
      </c>
      <c r="D1960" s="116" t="s">
        <v>4</v>
      </c>
      <c r="E1960" s="116" t="s">
        <v>5</v>
      </c>
      <c r="F1960" s="153" t="s">
        <v>6</v>
      </c>
      <c r="G1960" s="116" t="s">
        <v>7</v>
      </c>
      <c r="H1960" s="116" t="s">
        <v>8</v>
      </c>
      <c r="I1960" s="116"/>
      <c r="J1960" s="116" t="s">
        <v>9</v>
      </c>
      <c r="K1960" s="116" t="s">
        <v>10</v>
      </c>
      <c r="L1960" s="116" t="s">
        <v>11</v>
      </c>
      <c r="M1960" s="116" t="s">
        <v>12</v>
      </c>
    </row>
    <row r="1961" spans="1:13" ht="18.5" x14ac:dyDescent="0.45">
      <c r="A1961" s="119">
        <v>2</v>
      </c>
      <c r="B1961" s="120"/>
      <c r="C1961" s="121"/>
      <c r="D1961" s="121"/>
      <c r="E1961" s="120"/>
      <c r="F1961" s="157" t="s">
        <v>18</v>
      </c>
      <c r="G1961" s="123">
        <f>G1962+G1970+G2011</f>
        <v>1337272152.8400002</v>
      </c>
      <c r="H1961" s="123">
        <f>H1962+H1970+H2011</f>
        <v>1009509539.1800001</v>
      </c>
      <c r="I1961" s="123"/>
      <c r="J1961" s="123">
        <f>J1962+J1970+J2011</f>
        <v>2624298483.3600001</v>
      </c>
      <c r="K1961" s="123">
        <f>K1962+K1970+K2011</f>
        <v>2624298483.3600001</v>
      </c>
      <c r="L1961" s="123">
        <f>L1962+L1970+L2011</f>
        <v>2624298483.3600001</v>
      </c>
      <c r="M1961" s="124">
        <f>J1961+K1961+L1961</f>
        <v>7872895450.0799999</v>
      </c>
    </row>
    <row r="1962" spans="1:13" ht="18.5" x14ac:dyDescent="0.45">
      <c r="A1962" s="119">
        <v>21</v>
      </c>
      <c r="B1962" s="120"/>
      <c r="C1962" s="121"/>
      <c r="D1962" s="121"/>
      <c r="E1962" s="120"/>
      <c r="F1962" s="157" t="s">
        <v>19</v>
      </c>
      <c r="G1962" s="123">
        <f>G1963+G1966</f>
        <v>87272152.840000004</v>
      </c>
      <c r="H1962" s="123">
        <f t="shared" ref="H1962:I1962" si="446">H1963+H1966</f>
        <v>80272739.180000007</v>
      </c>
      <c r="I1962" s="123">
        <f t="shared" si="446"/>
        <v>0</v>
      </c>
      <c r="J1962" s="123">
        <v>124298483.36000001</v>
      </c>
      <c r="K1962" s="123">
        <v>124298483.36000001</v>
      </c>
      <c r="L1962" s="123">
        <v>124298483.36000001</v>
      </c>
      <c r="M1962" s="124">
        <f t="shared" ref="M1962:M2010" si="447">J1962+K1962+L1962</f>
        <v>372895450.08000004</v>
      </c>
    </row>
    <row r="1963" spans="1:13" ht="18.5" x14ac:dyDescent="0.45">
      <c r="A1963" s="119">
        <v>2101</v>
      </c>
      <c r="B1963" s="120"/>
      <c r="C1963" s="121"/>
      <c r="D1963" s="121"/>
      <c r="E1963" s="120"/>
      <c r="F1963" s="157" t="s">
        <v>20</v>
      </c>
      <c r="G1963" s="123">
        <f t="shared" ref="G1963:I1964" si="448">G1964</f>
        <v>77152915.840000004</v>
      </c>
      <c r="H1963" s="123">
        <f t="shared" si="448"/>
        <v>72930058.870000005</v>
      </c>
      <c r="I1963" s="123"/>
      <c r="J1963" s="123">
        <v>106788595.04000001</v>
      </c>
      <c r="K1963" s="123">
        <v>106788595.04000001</v>
      </c>
      <c r="L1963" s="123">
        <v>106788595.04000001</v>
      </c>
      <c r="M1963" s="124">
        <f t="shared" si="447"/>
        <v>320365785.12</v>
      </c>
    </row>
    <row r="1964" spans="1:13" ht="18.5" x14ac:dyDescent="0.45">
      <c r="A1964" s="119">
        <v>210101</v>
      </c>
      <c r="B1964" s="120"/>
      <c r="C1964" s="121"/>
      <c r="D1964" s="121"/>
      <c r="E1964" s="120"/>
      <c r="F1964" s="157" t="s">
        <v>21</v>
      </c>
      <c r="G1964" s="123">
        <f>G1965</f>
        <v>77152915.840000004</v>
      </c>
      <c r="H1964" s="123">
        <f t="shared" si="448"/>
        <v>72930058.870000005</v>
      </c>
      <c r="I1964" s="123">
        <f t="shared" si="448"/>
        <v>0</v>
      </c>
      <c r="J1964" s="123">
        <v>106788595.04000001</v>
      </c>
      <c r="K1964" s="123">
        <v>106788595.04000001</v>
      </c>
      <c r="L1964" s="123">
        <v>106788595.04000001</v>
      </c>
      <c r="M1964" s="124">
        <f t="shared" si="447"/>
        <v>320365785.12</v>
      </c>
    </row>
    <row r="1965" spans="1:13" ht="18.5" x14ac:dyDescent="0.45">
      <c r="A1965" s="125">
        <v>21010101</v>
      </c>
      <c r="B1965" s="126"/>
      <c r="C1965" s="127"/>
      <c r="D1965" s="127"/>
      <c r="E1965" s="126"/>
      <c r="F1965" s="158" t="s">
        <v>20</v>
      </c>
      <c r="G1965" s="129">
        <v>77152915.840000004</v>
      </c>
      <c r="H1965" s="129">
        <v>72930058.870000005</v>
      </c>
      <c r="I1965" s="129"/>
      <c r="J1965" s="129">
        <v>106788595.04000001</v>
      </c>
      <c r="K1965" s="129">
        <v>106788595.04000001</v>
      </c>
      <c r="L1965" s="129">
        <v>106788595.04000001</v>
      </c>
      <c r="M1965" s="124">
        <f t="shared" si="447"/>
        <v>320365785.12</v>
      </c>
    </row>
    <row r="1966" spans="1:13" ht="37" x14ac:dyDescent="0.45">
      <c r="A1966" s="119">
        <v>2102</v>
      </c>
      <c r="B1966" s="120"/>
      <c r="C1966" s="121"/>
      <c r="D1966" s="121"/>
      <c r="E1966" s="120"/>
      <c r="F1966" s="157" t="s">
        <v>22</v>
      </c>
      <c r="G1966" s="123">
        <f>G1967</f>
        <v>10119237</v>
      </c>
      <c r="H1966" s="123">
        <f t="shared" ref="H1966:I1966" si="449">H1967</f>
        <v>7342680.3099999996</v>
      </c>
      <c r="I1966" s="123">
        <f t="shared" si="449"/>
        <v>0</v>
      </c>
      <c r="J1966" s="123">
        <v>17509888.32</v>
      </c>
      <c r="K1966" s="123">
        <v>17509888.32</v>
      </c>
      <c r="L1966" s="123">
        <v>17509888.32</v>
      </c>
      <c r="M1966" s="124">
        <f t="shared" si="447"/>
        <v>52529664.960000001</v>
      </c>
    </row>
    <row r="1967" spans="1:13" ht="18.5" x14ac:dyDescent="0.45">
      <c r="A1967" s="119">
        <v>210201</v>
      </c>
      <c r="B1967" s="120"/>
      <c r="C1967" s="121"/>
      <c r="D1967" s="121"/>
      <c r="E1967" s="120"/>
      <c r="F1967" s="157" t="s">
        <v>23</v>
      </c>
      <c r="G1967" s="123">
        <f>G1968+G1969</f>
        <v>10119237</v>
      </c>
      <c r="H1967" s="123">
        <f t="shared" ref="H1967:I1967" si="450">H1968+H1969</f>
        <v>7342680.3099999996</v>
      </c>
      <c r="I1967" s="123">
        <f t="shared" si="450"/>
        <v>0</v>
      </c>
      <c r="J1967" s="123">
        <v>17509888.32</v>
      </c>
      <c r="K1967" s="123">
        <v>17509888.32</v>
      </c>
      <c r="L1967" s="123">
        <v>17509888.32</v>
      </c>
      <c r="M1967" s="124">
        <f t="shared" si="447"/>
        <v>52529664.960000001</v>
      </c>
    </row>
    <row r="1968" spans="1:13" ht="18.5" x14ac:dyDescent="0.45">
      <c r="A1968" s="125">
        <v>21020101</v>
      </c>
      <c r="B1968" s="126"/>
      <c r="C1968" s="127"/>
      <c r="D1968" s="127"/>
      <c r="E1968" s="126"/>
      <c r="F1968" s="158" t="s">
        <v>24</v>
      </c>
      <c r="G1968" s="129">
        <v>7914876</v>
      </c>
      <c r="H1968" s="129">
        <v>5766909.5599999996</v>
      </c>
      <c r="I1968" s="129"/>
      <c r="J1968" s="129">
        <v>15335527.32</v>
      </c>
      <c r="K1968" s="129">
        <v>15335527.32</v>
      </c>
      <c r="L1968" s="129">
        <v>15335527.32</v>
      </c>
      <c r="M1968" s="124">
        <f t="shared" si="447"/>
        <v>46006581.960000001</v>
      </c>
    </row>
    <row r="1969" spans="1:13" ht="18.5" x14ac:dyDescent="0.45">
      <c r="A1969" s="125">
        <v>21020102</v>
      </c>
      <c r="B1969" s="126"/>
      <c r="C1969" s="127"/>
      <c r="D1969" s="127"/>
      <c r="E1969" s="126"/>
      <c r="F1969" s="158" t="s">
        <v>25</v>
      </c>
      <c r="G1969" s="129">
        <v>2204361</v>
      </c>
      <c r="H1969" s="129">
        <v>1575770.75</v>
      </c>
      <c r="I1969" s="129"/>
      <c r="J1969" s="129">
        <v>2174361</v>
      </c>
      <c r="K1969" s="129">
        <v>2174361</v>
      </c>
      <c r="L1969" s="129">
        <v>2174361</v>
      </c>
      <c r="M1969" s="124">
        <f t="shared" si="447"/>
        <v>6523083</v>
      </c>
    </row>
    <row r="1970" spans="1:13" ht="18.5" x14ac:dyDescent="0.45">
      <c r="A1970" s="119">
        <v>22</v>
      </c>
      <c r="B1970" s="120"/>
      <c r="C1970" s="121"/>
      <c r="D1970" s="121"/>
      <c r="E1970" s="120"/>
      <c r="F1970" s="157" t="s">
        <v>26</v>
      </c>
      <c r="G1970" s="123">
        <f>G1971+G2008</f>
        <v>250000000</v>
      </c>
      <c r="H1970" s="123">
        <f t="shared" ref="H1970:L1970" si="451">H1971+H2008</f>
        <v>156236800</v>
      </c>
      <c r="I1970" s="123">
        <f t="shared" si="451"/>
        <v>0</v>
      </c>
      <c r="J1970" s="123">
        <f t="shared" si="451"/>
        <v>300000000</v>
      </c>
      <c r="K1970" s="123">
        <f t="shared" si="451"/>
        <v>300000000</v>
      </c>
      <c r="L1970" s="123">
        <f t="shared" si="451"/>
        <v>300000000</v>
      </c>
      <c r="M1970" s="124">
        <f t="shared" si="447"/>
        <v>900000000</v>
      </c>
    </row>
    <row r="1971" spans="1:13" ht="18.5" x14ac:dyDescent="0.45">
      <c r="A1971" s="119">
        <v>2202</v>
      </c>
      <c r="B1971" s="120"/>
      <c r="C1971" s="121"/>
      <c r="D1971" s="121"/>
      <c r="E1971" s="120"/>
      <c r="F1971" s="157" t="s">
        <v>27</v>
      </c>
      <c r="G1971" s="123">
        <f>G1972+G1976+G1982+G1986+G1990+G1992+G1995+G1997+G1999</f>
        <v>180000000</v>
      </c>
      <c r="H1971" s="123">
        <f t="shared" ref="H1971:L1971" si="452">H1972+H1976+H1982+H1986+H1990+H1992+H1995+H1997+H1999</f>
        <v>95336800</v>
      </c>
      <c r="I1971" s="123">
        <f t="shared" si="452"/>
        <v>0</v>
      </c>
      <c r="J1971" s="123">
        <f t="shared" si="452"/>
        <v>210000000</v>
      </c>
      <c r="K1971" s="123">
        <f t="shared" si="452"/>
        <v>210000000</v>
      </c>
      <c r="L1971" s="123">
        <f t="shared" si="452"/>
        <v>210000000</v>
      </c>
      <c r="M1971" s="124">
        <f t="shared" si="447"/>
        <v>630000000</v>
      </c>
    </row>
    <row r="1972" spans="1:13" ht="18.5" x14ac:dyDescent="0.45">
      <c r="A1972" s="119">
        <v>220201</v>
      </c>
      <c r="B1972" s="120"/>
      <c r="C1972" s="121"/>
      <c r="D1972" s="121"/>
      <c r="E1972" s="120"/>
      <c r="F1972" s="157" t="s">
        <v>28</v>
      </c>
      <c r="G1972" s="123">
        <f>SUM(G1973:G1975)</f>
        <v>15500000</v>
      </c>
      <c r="H1972" s="123">
        <f>SUM(H1973:H1975)</f>
        <v>11755300</v>
      </c>
      <c r="I1972" s="123"/>
      <c r="J1972" s="123">
        <f>SUM(J1973:J1975)</f>
        <v>50000000</v>
      </c>
      <c r="K1972" s="123">
        <f>SUM(K1973:K1975)</f>
        <v>50000000</v>
      </c>
      <c r="L1972" s="123">
        <f>SUM(L1973:L1975)</f>
        <v>50000000</v>
      </c>
      <c r="M1972" s="124">
        <f t="shared" si="447"/>
        <v>150000000</v>
      </c>
    </row>
    <row r="1973" spans="1:13" ht="18.5" x14ac:dyDescent="0.45">
      <c r="A1973" s="125">
        <v>22020101</v>
      </c>
      <c r="B1973" s="126"/>
      <c r="C1973" s="127"/>
      <c r="D1973" s="127"/>
      <c r="E1973" s="126"/>
      <c r="F1973" s="158" t="s">
        <v>29</v>
      </c>
      <c r="G1973" s="129">
        <v>10000000</v>
      </c>
      <c r="H1973" s="129">
        <v>9466800</v>
      </c>
      <c r="I1973" s="129"/>
      <c r="J1973" s="129">
        <v>30000000</v>
      </c>
      <c r="K1973" s="129">
        <v>30000000</v>
      </c>
      <c r="L1973" s="129">
        <v>30000000</v>
      </c>
      <c r="M1973" s="124">
        <f t="shared" si="447"/>
        <v>90000000</v>
      </c>
    </row>
    <row r="1974" spans="1:13" ht="18.5" x14ac:dyDescent="0.45">
      <c r="A1974" s="125">
        <v>22020102</v>
      </c>
      <c r="B1974" s="126"/>
      <c r="C1974" s="127"/>
      <c r="D1974" s="127"/>
      <c r="E1974" s="126"/>
      <c r="F1974" s="158" t="s">
        <v>30</v>
      </c>
      <c r="G1974" s="129">
        <v>5500000</v>
      </c>
      <c r="H1974" s="129">
        <v>2288500</v>
      </c>
      <c r="I1974" s="129"/>
      <c r="J1974" s="129">
        <v>5000000</v>
      </c>
      <c r="K1974" s="129">
        <v>5000000</v>
      </c>
      <c r="L1974" s="129">
        <v>5000000</v>
      </c>
      <c r="M1974" s="124">
        <f t="shared" si="447"/>
        <v>15000000</v>
      </c>
    </row>
    <row r="1975" spans="1:13" ht="37" x14ac:dyDescent="0.45">
      <c r="A1975" s="125">
        <v>22020104</v>
      </c>
      <c r="B1975" s="126"/>
      <c r="C1975" s="127"/>
      <c r="D1975" s="127"/>
      <c r="E1975" s="126"/>
      <c r="F1975" s="158" t="s">
        <v>220</v>
      </c>
      <c r="G1975" s="129" t="s">
        <v>384</v>
      </c>
      <c r="H1975" s="129"/>
      <c r="I1975" s="129"/>
      <c r="J1975" s="129">
        <v>15000000</v>
      </c>
      <c r="K1975" s="129">
        <v>15000000</v>
      </c>
      <c r="L1975" s="129">
        <v>15000000</v>
      </c>
      <c r="M1975" s="124">
        <f t="shared" si="447"/>
        <v>45000000</v>
      </c>
    </row>
    <row r="1976" spans="1:13" ht="18.5" x14ac:dyDescent="0.45">
      <c r="A1976" s="119">
        <v>220202</v>
      </c>
      <c r="B1976" s="120"/>
      <c r="C1976" s="121"/>
      <c r="D1976" s="121"/>
      <c r="E1976" s="120"/>
      <c r="F1976" s="157" t="s">
        <v>31</v>
      </c>
      <c r="G1976" s="123">
        <f>SUM(G1977:G1981)</f>
        <v>5900000</v>
      </c>
      <c r="H1976" s="123">
        <f>SUM(H1977:H1981)</f>
        <v>0</v>
      </c>
      <c r="I1976" s="123"/>
      <c r="J1976" s="123">
        <f>SUM(J1977:J1981)</f>
        <v>12600000</v>
      </c>
      <c r="K1976" s="123">
        <f>SUM(K1977:K1981)</f>
        <v>12600000</v>
      </c>
      <c r="L1976" s="123">
        <f>SUM(L1977:L1981)</f>
        <v>12600000</v>
      </c>
      <c r="M1976" s="124">
        <f t="shared" si="447"/>
        <v>37800000</v>
      </c>
    </row>
    <row r="1977" spans="1:13" ht="18.5" x14ac:dyDescent="0.45">
      <c r="A1977" s="125">
        <v>22020201</v>
      </c>
      <c r="B1977" s="126"/>
      <c r="C1977" s="127"/>
      <c r="D1977" s="127"/>
      <c r="E1977" s="126"/>
      <c r="F1977" s="158" t="s">
        <v>32</v>
      </c>
      <c r="G1977" s="129">
        <v>5000000</v>
      </c>
      <c r="H1977" s="129">
        <v>0</v>
      </c>
      <c r="I1977" s="129"/>
      <c r="J1977" s="129">
        <v>10000000</v>
      </c>
      <c r="K1977" s="129">
        <v>10000000</v>
      </c>
      <c r="L1977" s="129">
        <v>10000000</v>
      </c>
      <c r="M1977" s="124">
        <f t="shared" si="447"/>
        <v>30000000</v>
      </c>
    </row>
    <row r="1978" spans="1:13" ht="18.5" x14ac:dyDescent="0.45">
      <c r="A1978" s="125">
        <v>22020202</v>
      </c>
      <c r="B1978" s="126"/>
      <c r="C1978" s="127"/>
      <c r="D1978" s="127"/>
      <c r="E1978" s="126"/>
      <c r="F1978" s="158" t="s">
        <v>33</v>
      </c>
      <c r="G1978" s="129">
        <v>200000</v>
      </c>
      <c r="H1978" s="129">
        <v>0</v>
      </c>
      <c r="I1978" s="129"/>
      <c r="J1978" s="129">
        <v>200000</v>
      </c>
      <c r="K1978" s="129">
        <v>200000</v>
      </c>
      <c r="L1978" s="129">
        <v>200000</v>
      </c>
      <c r="M1978" s="124">
        <f t="shared" si="447"/>
        <v>600000</v>
      </c>
    </row>
    <row r="1979" spans="1:13" ht="18.5" x14ac:dyDescent="0.45">
      <c r="A1979" s="125">
        <v>22020203</v>
      </c>
      <c r="B1979" s="126"/>
      <c r="C1979" s="127"/>
      <c r="D1979" s="127"/>
      <c r="E1979" s="126"/>
      <c r="F1979" s="158" t="s">
        <v>34</v>
      </c>
      <c r="G1979" s="129">
        <v>500000</v>
      </c>
      <c r="H1979" s="129">
        <v>0</v>
      </c>
      <c r="I1979" s="129"/>
      <c r="J1979" s="129">
        <v>200000</v>
      </c>
      <c r="K1979" s="129">
        <v>200000</v>
      </c>
      <c r="L1979" s="129">
        <v>200000</v>
      </c>
      <c r="M1979" s="124">
        <f t="shared" si="447"/>
        <v>600000</v>
      </c>
    </row>
    <row r="1980" spans="1:13" ht="18.5" x14ac:dyDescent="0.45">
      <c r="A1980" s="125">
        <v>22020205</v>
      </c>
      <c r="B1980" s="126"/>
      <c r="C1980" s="127"/>
      <c r="D1980" s="127"/>
      <c r="E1980" s="126"/>
      <c r="F1980" s="158" t="s">
        <v>35</v>
      </c>
      <c r="G1980" s="129">
        <v>200000</v>
      </c>
      <c r="H1980" s="129">
        <v>0</v>
      </c>
      <c r="I1980" s="129"/>
      <c r="J1980" s="129">
        <v>200000</v>
      </c>
      <c r="K1980" s="129">
        <v>200000</v>
      </c>
      <c r="L1980" s="129">
        <v>200000</v>
      </c>
      <c r="M1980" s="124">
        <f t="shared" si="447"/>
        <v>600000</v>
      </c>
    </row>
    <row r="1981" spans="1:13" ht="18.5" x14ac:dyDescent="0.45">
      <c r="A1981" s="125">
        <v>22020206</v>
      </c>
      <c r="B1981" s="126"/>
      <c r="C1981" s="127"/>
      <c r="D1981" s="127"/>
      <c r="E1981" s="126"/>
      <c r="F1981" s="158" t="s">
        <v>36</v>
      </c>
      <c r="G1981" s="129"/>
      <c r="H1981" s="129"/>
      <c r="I1981" s="129"/>
      <c r="J1981" s="129">
        <v>2000000</v>
      </c>
      <c r="K1981" s="129">
        <v>2000000</v>
      </c>
      <c r="L1981" s="129">
        <v>2000000</v>
      </c>
      <c r="M1981" s="124">
        <f t="shared" si="447"/>
        <v>6000000</v>
      </c>
    </row>
    <row r="1982" spans="1:13" ht="18.5" x14ac:dyDescent="0.45">
      <c r="A1982" s="119">
        <v>220203</v>
      </c>
      <c r="B1982" s="120"/>
      <c r="C1982" s="121"/>
      <c r="D1982" s="121"/>
      <c r="E1982" s="120"/>
      <c r="F1982" s="157" t="s">
        <v>37</v>
      </c>
      <c r="G1982" s="123">
        <f>SUM(G1983:G1985)</f>
        <v>10100000</v>
      </c>
      <c r="H1982" s="123">
        <f>SUM(H1983:H1985)</f>
        <v>3290200</v>
      </c>
      <c r="I1982" s="123"/>
      <c r="J1982" s="123">
        <f>SUM(J1983:J1985)</f>
        <v>8100000</v>
      </c>
      <c r="K1982" s="123">
        <f>SUM(K1983:K1985)</f>
        <v>8100000</v>
      </c>
      <c r="L1982" s="123">
        <f>SUM(L1983:L1985)</f>
        <v>8100000</v>
      </c>
      <c r="M1982" s="124">
        <f t="shared" si="447"/>
        <v>24300000</v>
      </c>
    </row>
    <row r="1983" spans="1:13" ht="37" x14ac:dyDescent="0.45">
      <c r="A1983" s="125">
        <v>22020301</v>
      </c>
      <c r="B1983" s="126"/>
      <c r="C1983" s="127"/>
      <c r="D1983" s="127"/>
      <c r="E1983" s="126"/>
      <c r="F1983" s="158" t="s">
        <v>38</v>
      </c>
      <c r="G1983" s="129">
        <v>5000000</v>
      </c>
      <c r="H1983" s="129">
        <v>3290200</v>
      </c>
      <c r="I1983" s="129"/>
      <c r="J1983" s="129">
        <v>5000000</v>
      </c>
      <c r="K1983" s="129">
        <v>5000000</v>
      </c>
      <c r="L1983" s="129">
        <v>5000000</v>
      </c>
      <c r="M1983" s="124">
        <f t="shared" si="447"/>
        <v>15000000</v>
      </c>
    </row>
    <row r="1984" spans="1:13" ht="18.5" x14ac:dyDescent="0.45">
      <c r="A1984" s="125">
        <v>22020303</v>
      </c>
      <c r="B1984" s="126"/>
      <c r="C1984" s="127"/>
      <c r="D1984" s="127"/>
      <c r="E1984" s="126"/>
      <c r="F1984" s="158" t="s">
        <v>40</v>
      </c>
      <c r="G1984" s="129">
        <v>100000</v>
      </c>
      <c r="H1984" s="129"/>
      <c r="I1984" s="129"/>
      <c r="J1984" s="129">
        <v>100000</v>
      </c>
      <c r="K1984" s="129">
        <v>100000</v>
      </c>
      <c r="L1984" s="129">
        <v>100000</v>
      </c>
      <c r="M1984" s="124">
        <f t="shared" si="447"/>
        <v>300000</v>
      </c>
    </row>
    <row r="1985" spans="1:13" ht="37" x14ac:dyDescent="0.45">
      <c r="A1985" s="125">
        <v>22020305</v>
      </c>
      <c r="B1985" s="126"/>
      <c r="C1985" s="127"/>
      <c r="D1985" s="127"/>
      <c r="E1985" s="126"/>
      <c r="F1985" s="158" t="s">
        <v>41</v>
      </c>
      <c r="G1985" s="129">
        <v>5000000</v>
      </c>
      <c r="H1985" s="129"/>
      <c r="I1985" s="129"/>
      <c r="J1985" s="129">
        <v>3000000</v>
      </c>
      <c r="K1985" s="129">
        <v>3000000</v>
      </c>
      <c r="L1985" s="129">
        <v>3000000</v>
      </c>
      <c r="M1985" s="124">
        <f t="shared" si="447"/>
        <v>9000000</v>
      </c>
    </row>
    <row r="1986" spans="1:13" ht="18.5" x14ac:dyDescent="0.45">
      <c r="A1986" s="119">
        <v>220204</v>
      </c>
      <c r="B1986" s="120"/>
      <c r="C1986" s="121"/>
      <c r="D1986" s="121"/>
      <c r="E1986" s="120"/>
      <c r="F1986" s="157" t="s">
        <v>42</v>
      </c>
      <c r="G1986" s="123">
        <f>SUM(G1987:G1989)</f>
        <v>24000000</v>
      </c>
      <c r="H1986" s="123">
        <f>SUM(H1987:H1989)</f>
        <v>1465000</v>
      </c>
      <c r="I1986" s="123"/>
      <c r="J1986" s="123">
        <f>SUM(J1987:J1989)</f>
        <v>17200000</v>
      </c>
      <c r="K1986" s="123">
        <f>SUM(K1987:K1989)</f>
        <v>17200000</v>
      </c>
      <c r="L1986" s="123">
        <f>SUM(L1987:L1989)</f>
        <v>17200000</v>
      </c>
      <c r="M1986" s="124">
        <f t="shared" si="447"/>
        <v>51600000</v>
      </c>
    </row>
    <row r="1987" spans="1:13" ht="18.5" x14ac:dyDescent="0.45">
      <c r="A1987" s="125">
        <v>22020402</v>
      </c>
      <c r="B1987" s="126"/>
      <c r="C1987" s="127"/>
      <c r="D1987" s="127"/>
      <c r="E1987" s="126"/>
      <c r="F1987" s="158" t="s">
        <v>44</v>
      </c>
      <c r="G1987" s="129">
        <v>5000000</v>
      </c>
      <c r="H1987" s="129"/>
      <c r="I1987" s="129"/>
      <c r="J1987" s="129">
        <v>3000000</v>
      </c>
      <c r="K1987" s="129">
        <v>3000000</v>
      </c>
      <c r="L1987" s="129">
        <v>3000000</v>
      </c>
      <c r="M1987" s="124">
        <f t="shared" si="447"/>
        <v>9000000</v>
      </c>
    </row>
    <row r="1988" spans="1:13" ht="18.5" x14ac:dyDescent="0.45">
      <c r="A1988" s="125">
        <v>22020405</v>
      </c>
      <c r="B1988" s="126"/>
      <c r="C1988" s="127"/>
      <c r="D1988" s="127"/>
      <c r="E1988" s="126"/>
      <c r="F1988" s="158" t="s">
        <v>47</v>
      </c>
      <c r="G1988" s="129">
        <v>9000000</v>
      </c>
      <c r="H1988" s="129">
        <v>855500</v>
      </c>
      <c r="I1988" s="129"/>
      <c r="J1988" s="129">
        <v>7200000</v>
      </c>
      <c r="K1988" s="129">
        <v>7200000</v>
      </c>
      <c r="L1988" s="129">
        <v>7200000</v>
      </c>
      <c r="M1988" s="124">
        <f t="shared" si="447"/>
        <v>21600000</v>
      </c>
    </row>
    <row r="1989" spans="1:13" ht="18.5" x14ac:dyDescent="0.45">
      <c r="A1989" s="125">
        <v>22020406</v>
      </c>
      <c r="B1989" s="126"/>
      <c r="C1989" s="127"/>
      <c r="D1989" s="127"/>
      <c r="E1989" s="126"/>
      <c r="F1989" s="158" t="s">
        <v>48</v>
      </c>
      <c r="G1989" s="129">
        <v>10000000</v>
      </c>
      <c r="H1989" s="129">
        <v>609500</v>
      </c>
      <c r="I1989" s="129"/>
      <c r="J1989" s="129">
        <v>7000000</v>
      </c>
      <c r="K1989" s="129">
        <v>7000000</v>
      </c>
      <c r="L1989" s="129">
        <v>7000000</v>
      </c>
      <c r="M1989" s="124">
        <f t="shared" si="447"/>
        <v>21000000</v>
      </c>
    </row>
    <row r="1990" spans="1:13" ht="18.5" x14ac:dyDescent="0.45">
      <c r="A1990" s="119">
        <v>220205</v>
      </c>
      <c r="B1990" s="120"/>
      <c r="C1990" s="121"/>
      <c r="D1990" s="121"/>
      <c r="E1990" s="120"/>
      <c r="F1990" s="157" t="s">
        <v>49</v>
      </c>
      <c r="G1990" s="123">
        <f>G1991</f>
        <v>10000000</v>
      </c>
      <c r="H1990" s="123">
        <f t="shared" ref="H1990:L1990" si="453">H1991</f>
        <v>0</v>
      </c>
      <c r="I1990" s="123">
        <f t="shared" si="453"/>
        <v>0</v>
      </c>
      <c r="J1990" s="123">
        <f t="shared" si="453"/>
        <v>7000000</v>
      </c>
      <c r="K1990" s="123">
        <f t="shared" si="453"/>
        <v>7000000</v>
      </c>
      <c r="L1990" s="123">
        <f t="shared" si="453"/>
        <v>7000000</v>
      </c>
      <c r="M1990" s="124">
        <f t="shared" si="447"/>
        <v>21000000</v>
      </c>
    </row>
    <row r="1991" spans="1:13" ht="18.5" x14ac:dyDescent="0.45">
      <c r="A1991" s="125">
        <v>22020501</v>
      </c>
      <c r="B1991" s="126"/>
      <c r="C1991" s="127"/>
      <c r="D1991" s="127"/>
      <c r="E1991" s="126"/>
      <c r="F1991" s="158" t="s">
        <v>50</v>
      </c>
      <c r="G1991" s="129">
        <v>10000000</v>
      </c>
      <c r="H1991" s="129"/>
      <c r="I1991" s="129"/>
      <c r="J1991" s="129">
        <v>7000000</v>
      </c>
      <c r="K1991" s="129">
        <v>7000000</v>
      </c>
      <c r="L1991" s="129">
        <v>7000000</v>
      </c>
      <c r="M1991" s="124">
        <f t="shared" si="447"/>
        <v>21000000</v>
      </c>
    </row>
    <row r="1992" spans="1:13" ht="18.5" x14ac:dyDescent="0.45">
      <c r="A1992" s="119">
        <v>220206</v>
      </c>
      <c r="B1992" s="120"/>
      <c r="C1992" s="121"/>
      <c r="D1992" s="121"/>
      <c r="E1992" s="120"/>
      <c r="F1992" s="157" t="s">
        <v>51</v>
      </c>
      <c r="G1992" s="123">
        <f>SUM(G1993:G1994)</f>
        <v>11000000</v>
      </c>
      <c r="H1992" s="123">
        <f>SUM(H1993:H1994)</f>
        <v>1819300</v>
      </c>
      <c r="I1992" s="123"/>
      <c r="J1992" s="123">
        <f>SUM(J1993:J1994)</f>
        <v>14000000</v>
      </c>
      <c r="K1992" s="123">
        <f>SUM(K1993:K1994)</f>
        <v>14000000</v>
      </c>
      <c r="L1992" s="123">
        <f>SUM(L1993:L1994)</f>
        <v>14000000</v>
      </c>
      <c r="M1992" s="124">
        <f t="shared" si="447"/>
        <v>42000000</v>
      </c>
    </row>
    <row r="1993" spans="1:13" ht="18.5" x14ac:dyDescent="0.45">
      <c r="A1993" s="125">
        <v>22020601</v>
      </c>
      <c r="B1993" s="126"/>
      <c r="C1993" s="127"/>
      <c r="D1993" s="127"/>
      <c r="E1993" s="126"/>
      <c r="F1993" s="158" t="s">
        <v>52</v>
      </c>
      <c r="G1993" s="129">
        <v>6000000</v>
      </c>
      <c r="H1993" s="129">
        <v>1166000</v>
      </c>
      <c r="I1993" s="129"/>
      <c r="J1993" s="129">
        <v>5000000</v>
      </c>
      <c r="K1993" s="129">
        <v>5000000</v>
      </c>
      <c r="L1993" s="129">
        <v>5000000</v>
      </c>
      <c r="M1993" s="124">
        <f t="shared" si="447"/>
        <v>15000000</v>
      </c>
    </row>
    <row r="1994" spans="1:13" ht="18.5" x14ac:dyDescent="0.45">
      <c r="A1994" s="125">
        <v>22020605</v>
      </c>
      <c r="B1994" s="126"/>
      <c r="C1994" s="127"/>
      <c r="D1994" s="127"/>
      <c r="E1994" s="126"/>
      <c r="F1994" s="158" t="s">
        <v>53</v>
      </c>
      <c r="G1994" s="129">
        <v>5000000</v>
      </c>
      <c r="H1994" s="129">
        <v>653300</v>
      </c>
      <c r="I1994" s="129"/>
      <c r="J1994" s="129">
        <v>9000000</v>
      </c>
      <c r="K1994" s="129">
        <v>9000000</v>
      </c>
      <c r="L1994" s="129">
        <v>9000000</v>
      </c>
      <c r="M1994" s="124">
        <f t="shared" si="447"/>
        <v>27000000</v>
      </c>
    </row>
    <row r="1995" spans="1:13" ht="18.5" x14ac:dyDescent="0.45">
      <c r="A1995" s="119">
        <v>220208</v>
      </c>
      <c r="B1995" s="120"/>
      <c r="C1995" s="121"/>
      <c r="D1995" s="121"/>
      <c r="E1995" s="120"/>
      <c r="F1995" s="157" t="s">
        <v>54</v>
      </c>
      <c r="G1995" s="123">
        <f>SUM(G1996:G1996)</f>
        <v>3000000</v>
      </c>
      <c r="H1995" s="123">
        <f>SUM(H1996:H1996)</f>
        <v>1948000</v>
      </c>
      <c r="I1995" s="123"/>
      <c r="J1995" s="123">
        <f>SUM(J1996:J1996)</f>
        <v>5000000</v>
      </c>
      <c r="K1995" s="123">
        <f>SUM(K1996:K1996)</f>
        <v>5000000</v>
      </c>
      <c r="L1995" s="123">
        <f>SUM(L1996:L1996)</f>
        <v>5000000</v>
      </c>
      <c r="M1995" s="124">
        <f t="shared" si="447"/>
        <v>15000000</v>
      </c>
    </row>
    <row r="1996" spans="1:13" ht="18.5" x14ac:dyDescent="0.45">
      <c r="A1996" s="125">
        <v>22020803</v>
      </c>
      <c r="B1996" s="126"/>
      <c r="C1996" s="127"/>
      <c r="D1996" s="127"/>
      <c r="E1996" s="126"/>
      <c r="F1996" s="158" t="s">
        <v>56</v>
      </c>
      <c r="G1996" s="129">
        <v>3000000</v>
      </c>
      <c r="H1996" s="129">
        <v>1948000</v>
      </c>
      <c r="I1996" s="129"/>
      <c r="J1996" s="129">
        <v>5000000</v>
      </c>
      <c r="K1996" s="129">
        <v>5000000</v>
      </c>
      <c r="L1996" s="129">
        <v>5000000</v>
      </c>
      <c r="M1996" s="124">
        <f t="shared" si="447"/>
        <v>15000000</v>
      </c>
    </row>
    <row r="1997" spans="1:13" ht="18.5" x14ac:dyDescent="0.45">
      <c r="A1997" s="119">
        <v>220209</v>
      </c>
      <c r="B1997" s="120"/>
      <c r="C1997" s="121"/>
      <c r="D1997" s="121"/>
      <c r="E1997" s="120"/>
      <c r="F1997" s="157" t="s">
        <v>271</v>
      </c>
      <c r="G1997" s="123">
        <f>SUM(G1998:G1998)</f>
        <v>300000</v>
      </c>
      <c r="H1997" s="123">
        <f>SUM(H1998:H1998)</f>
        <v>0</v>
      </c>
      <c r="I1997" s="123"/>
      <c r="J1997" s="123">
        <f>SUM(J1998:J1998)</f>
        <v>1000000</v>
      </c>
      <c r="K1997" s="123">
        <f>SUM(K1998:K1998)</f>
        <v>1000000</v>
      </c>
      <c r="L1997" s="123">
        <f>SUM(L1998:L1998)</f>
        <v>1000000</v>
      </c>
      <c r="M1997" s="124">
        <f t="shared" si="447"/>
        <v>3000000</v>
      </c>
    </row>
    <row r="1998" spans="1:13" ht="18.5" x14ac:dyDescent="0.45">
      <c r="A1998" s="125">
        <v>22020901</v>
      </c>
      <c r="B1998" s="126"/>
      <c r="C1998" s="127"/>
      <c r="D1998" s="127"/>
      <c r="E1998" s="126"/>
      <c r="F1998" s="158" t="s">
        <v>315</v>
      </c>
      <c r="G1998" s="129">
        <v>300000</v>
      </c>
      <c r="H1998" s="129"/>
      <c r="I1998" s="129"/>
      <c r="J1998" s="129">
        <v>1000000</v>
      </c>
      <c r="K1998" s="129">
        <v>1000000</v>
      </c>
      <c r="L1998" s="129">
        <v>1000000</v>
      </c>
      <c r="M1998" s="124">
        <f t="shared" si="447"/>
        <v>3000000</v>
      </c>
    </row>
    <row r="1999" spans="1:13" ht="18.5" x14ac:dyDescent="0.45">
      <c r="A1999" s="119">
        <v>220210</v>
      </c>
      <c r="B1999" s="120"/>
      <c r="C1999" s="121"/>
      <c r="D1999" s="121"/>
      <c r="E1999" s="120"/>
      <c r="F1999" s="157" t="s">
        <v>57</v>
      </c>
      <c r="G1999" s="123">
        <f>SUM(G2000:G2007)</f>
        <v>100200000</v>
      </c>
      <c r="H1999" s="123">
        <f>SUM(H2000:H2007)</f>
        <v>75059000</v>
      </c>
      <c r="I1999" s="123"/>
      <c r="J1999" s="123">
        <f>SUM(J2000:J2007)</f>
        <v>95100000</v>
      </c>
      <c r="K1999" s="123">
        <f>SUM(K2000:K2007)</f>
        <v>95100000</v>
      </c>
      <c r="L1999" s="123">
        <f>SUM(L2000:L2007)</f>
        <v>95100000</v>
      </c>
      <c r="M1999" s="124">
        <f t="shared" si="447"/>
        <v>285300000</v>
      </c>
    </row>
    <row r="2000" spans="1:13" ht="18.5" x14ac:dyDescent="0.45">
      <c r="A2000" s="125">
        <v>22021001</v>
      </c>
      <c r="B2000" s="126"/>
      <c r="C2000" s="127"/>
      <c r="D2000" s="127"/>
      <c r="E2000" s="126"/>
      <c r="F2000" s="158" t="s">
        <v>58</v>
      </c>
      <c r="G2000" s="129">
        <v>2800000</v>
      </c>
      <c r="H2000" s="129">
        <v>2800000</v>
      </c>
      <c r="I2000" s="129"/>
      <c r="J2000" s="129">
        <v>2800000</v>
      </c>
      <c r="K2000" s="129">
        <v>2800000</v>
      </c>
      <c r="L2000" s="129">
        <v>2800000</v>
      </c>
      <c r="M2000" s="124">
        <f t="shared" si="447"/>
        <v>8400000</v>
      </c>
    </row>
    <row r="2001" spans="1:13" ht="18.5" x14ac:dyDescent="0.45">
      <c r="A2001" s="125">
        <v>22021002</v>
      </c>
      <c r="B2001" s="126"/>
      <c r="C2001" s="127"/>
      <c r="D2001" s="127"/>
      <c r="E2001" s="126"/>
      <c r="F2001" s="158" t="s">
        <v>59</v>
      </c>
      <c r="G2001" s="129">
        <v>5000000</v>
      </c>
      <c r="H2001" s="129"/>
      <c r="I2001" s="129"/>
      <c r="J2001" s="129">
        <v>2500000</v>
      </c>
      <c r="K2001" s="129">
        <v>2500000</v>
      </c>
      <c r="L2001" s="129">
        <v>2500000</v>
      </c>
      <c r="M2001" s="124">
        <f t="shared" si="447"/>
        <v>7500000</v>
      </c>
    </row>
    <row r="2002" spans="1:13" ht="18.5" x14ac:dyDescent="0.45">
      <c r="A2002" s="125">
        <v>22021003</v>
      </c>
      <c r="B2002" s="126"/>
      <c r="C2002" s="127"/>
      <c r="D2002" s="127"/>
      <c r="E2002" s="126"/>
      <c r="F2002" s="158" t="s">
        <v>60</v>
      </c>
      <c r="G2002" s="129">
        <v>2000000</v>
      </c>
      <c r="H2002" s="129"/>
      <c r="I2002" s="129"/>
      <c r="J2002" s="129">
        <v>1300000</v>
      </c>
      <c r="K2002" s="129">
        <v>1300000</v>
      </c>
      <c r="L2002" s="129">
        <v>1300000</v>
      </c>
      <c r="M2002" s="124">
        <f t="shared" si="447"/>
        <v>3900000</v>
      </c>
    </row>
    <row r="2003" spans="1:13" ht="18.5" x14ac:dyDescent="0.45">
      <c r="A2003" s="125">
        <v>22021006</v>
      </c>
      <c r="B2003" s="126"/>
      <c r="C2003" s="127"/>
      <c r="D2003" s="127"/>
      <c r="E2003" s="126"/>
      <c r="F2003" s="158" t="s">
        <v>62</v>
      </c>
      <c r="G2003" s="129">
        <v>500000</v>
      </c>
      <c r="H2003" s="129"/>
      <c r="I2003" s="129"/>
      <c r="J2003" s="129">
        <v>500000</v>
      </c>
      <c r="K2003" s="129">
        <v>500000</v>
      </c>
      <c r="L2003" s="129">
        <v>500000</v>
      </c>
      <c r="M2003" s="124">
        <f t="shared" si="447"/>
        <v>1500000</v>
      </c>
    </row>
    <row r="2004" spans="1:13" ht="18.5" x14ac:dyDescent="0.45">
      <c r="A2004" s="125">
        <v>22021007</v>
      </c>
      <c r="B2004" s="126"/>
      <c r="C2004" s="127"/>
      <c r="D2004" s="127"/>
      <c r="E2004" s="126"/>
      <c r="F2004" s="158" t="s">
        <v>63</v>
      </c>
      <c r="G2004" s="129">
        <v>10000000</v>
      </c>
      <c r="H2004" s="129">
        <v>109000</v>
      </c>
      <c r="I2004" s="129"/>
      <c r="J2004" s="129">
        <v>7000000</v>
      </c>
      <c r="K2004" s="129">
        <v>7000000</v>
      </c>
      <c r="L2004" s="129">
        <v>7000000</v>
      </c>
      <c r="M2004" s="124">
        <f t="shared" si="447"/>
        <v>21000000</v>
      </c>
    </row>
    <row r="2005" spans="1:13" ht="37" x14ac:dyDescent="0.45">
      <c r="A2005" s="125">
        <v>22021014</v>
      </c>
      <c r="B2005" s="126"/>
      <c r="C2005" s="127"/>
      <c r="D2005" s="127"/>
      <c r="E2005" s="126"/>
      <c r="F2005" s="158" t="s">
        <v>224</v>
      </c>
      <c r="G2005" s="129">
        <v>500000</v>
      </c>
      <c r="H2005" s="129"/>
      <c r="I2005" s="129"/>
      <c r="J2005" s="129">
        <v>1000000</v>
      </c>
      <c r="K2005" s="129">
        <v>1000000</v>
      </c>
      <c r="L2005" s="129">
        <v>1000000</v>
      </c>
      <c r="M2005" s="124">
        <f t="shared" si="447"/>
        <v>3000000</v>
      </c>
    </row>
    <row r="2006" spans="1:13" ht="18.5" x14ac:dyDescent="0.45">
      <c r="A2006" s="125">
        <v>22021021</v>
      </c>
      <c r="B2006" s="126"/>
      <c r="C2006" s="127"/>
      <c r="D2006" s="127"/>
      <c r="E2006" s="126"/>
      <c r="F2006" s="158" t="s">
        <v>225</v>
      </c>
      <c r="G2006" s="129">
        <v>50000000</v>
      </c>
      <c r="H2006" s="129">
        <v>50000000</v>
      </c>
      <c r="I2006" s="129"/>
      <c r="J2006" s="129">
        <v>50000000</v>
      </c>
      <c r="K2006" s="129">
        <v>50000000</v>
      </c>
      <c r="L2006" s="129">
        <v>50000000</v>
      </c>
      <c r="M2006" s="124">
        <f t="shared" si="447"/>
        <v>150000000</v>
      </c>
    </row>
    <row r="2007" spans="1:13" ht="18.5" x14ac:dyDescent="0.45">
      <c r="A2007" s="125">
        <v>22021024</v>
      </c>
      <c r="B2007" s="126"/>
      <c r="C2007" s="127"/>
      <c r="D2007" s="127"/>
      <c r="E2007" s="126"/>
      <c r="F2007" s="158" t="s">
        <v>65</v>
      </c>
      <c r="G2007" s="129">
        <v>29400000</v>
      </c>
      <c r="H2007" s="129">
        <v>22150000</v>
      </c>
      <c r="I2007" s="129"/>
      <c r="J2007" s="129">
        <v>30000000</v>
      </c>
      <c r="K2007" s="129">
        <v>30000000</v>
      </c>
      <c r="L2007" s="129">
        <v>30000000</v>
      </c>
      <c r="M2007" s="124">
        <f t="shared" si="447"/>
        <v>90000000</v>
      </c>
    </row>
    <row r="2008" spans="1:13" ht="18.5" x14ac:dyDescent="0.45">
      <c r="A2008" s="119">
        <v>2204</v>
      </c>
      <c r="B2008" s="120"/>
      <c r="C2008" s="121"/>
      <c r="D2008" s="121"/>
      <c r="E2008" s="120"/>
      <c r="F2008" s="157" t="s">
        <v>420</v>
      </c>
      <c r="G2008" s="123">
        <f t="shared" ref="G2008:L2008" si="454">G2009</f>
        <v>70000000</v>
      </c>
      <c r="H2008" s="123">
        <f t="shared" si="454"/>
        <v>60900000</v>
      </c>
      <c r="I2008" s="123"/>
      <c r="J2008" s="123">
        <f t="shared" si="454"/>
        <v>90000000</v>
      </c>
      <c r="K2008" s="123">
        <f t="shared" si="454"/>
        <v>90000000</v>
      </c>
      <c r="L2008" s="123">
        <f t="shared" si="454"/>
        <v>90000000</v>
      </c>
      <c r="M2008" s="124">
        <f t="shared" si="447"/>
        <v>270000000</v>
      </c>
    </row>
    <row r="2009" spans="1:13" ht="18.5" x14ac:dyDescent="0.45">
      <c r="A2009" s="119">
        <v>220401</v>
      </c>
      <c r="B2009" s="120"/>
      <c r="C2009" s="121"/>
      <c r="D2009" s="121"/>
      <c r="E2009" s="120"/>
      <c r="F2009" s="157" t="s">
        <v>421</v>
      </c>
      <c r="G2009" s="123">
        <f>SUM(G2010:G2010)</f>
        <v>70000000</v>
      </c>
      <c r="H2009" s="123">
        <f>SUM(H2010:H2010)</f>
        <v>60900000</v>
      </c>
      <c r="I2009" s="123"/>
      <c r="J2009" s="123">
        <f>SUM(J2010:J2010)</f>
        <v>90000000</v>
      </c>
      <c r="K2009" s="123">
        <f>SUM(K2010:K2010)</f>
        <v>90000000</v>
      </c>
      <c r="L2009" s="123">
        <f>SUM(L2010:L2010)</f>
        <v>90000000</v>
      </c>
      <c r="M2009" s="124">
        <f t="shared" si="447"/>
        <v>270000000</v>
      </c>
    </row>
    <row r="2010" spans="1:13" ht="18.5" x14ac:dyDescent="0.45">
      <c r="A2010" s="125">
        <v>22040109</v>
      </c>
      <c r="B2010" s="126"/>
      <c r="C2010" s="127"/>
      <c r="D2010" s="127"/>
      <c r="E2010" s="126"/>
      <c r="F2010" s="158" t="s">
        <v>422</v>
      </c>
      <c r="G2010" s="129">
        <v>70000000</v>
      </c>
      <c r="H2010" s="129">
        <v>60900000</v>
      </c>
      <c r="I2010" s="129"/>
      <c r="J2010" s="129">
        <v>90000000</v>
      </c>
      <c r="K2010" s="129">
        <v>90000000</v>
      </c>
      <c r="L2010" s="129">
        <v>90000000</v>
      </c>
      <c r="M2010" s="124">
        <f t="shared" si="447"/>
        <v>270000000</v>
      </c>
    </row>
    <row r="2011" spans="1:13" ht="18.5" x14ac:dyDescent="0.45">
      <c r="A2011" s="119">
        <v>23</v>
      </c>
      <c r="B2011" s="120"/>
      <c r="C2011" s="121"/>
      <c r="D2011" s="121"/>
      <c r="E2011" s="120"/>
      <c r="F2011" s="157" t="s">
        <v>69</v>
      </c>
      <c r="G2011" s="123">
        <f>G2012+G2021+G2024+G2029</f>
        <v>1000000000</v>
      </c>
      <c r="H2011" s="123">
        <f t="shared" ref="H2011:M2011" si="455">H2012+H2021+H2024+H2029</f>
        <v>773000000</v>
      </c>
      <c r="I2011" s="123">
        <f t="shared" si="455"/>
        <v>0</v>
      </c>
      <c r="J2011" s="123">
        <f t="shared" si="455"/>
        <v>2200000000</v>
      </c>
      <c r="K2011" s="123">
        <f t="shared" si="455"/>
        <v>2200000000</v>
      </c>
      <c r="L2011" s="123">
        <f t="shared" si="455"/>
        <v>2200000000</v>
      </c>
      <c r="M2011" s="123">
        <f t="shared" si="455"/>
        <v>6600000000</v>
      </c>
    </row>
    <row r="2012" spans="1:13" ht="18.5" x14ac:dyDescent="0.45">
      <c r="A2012" s="119">
        <v>2301</v>
      </c>
      <c r="B2012" s="120"/>
      <c r="C2012" s="121"/>
      <c r="D2012" s="121"/>
      <c r="E2012" s="120"/>
      <c r="F2012" s="157" t="s">
        <v>70</v>
      </c>
      <c r="G2012" s="123">
        <f t="shared" ref="G2012:L2012" si="456">G2013</f>
        <v>9000000</v>
      </c>
      <c r="H2012" s="123">
        <f t="shared" si="456"/>
        <v>0</v>
      </c>
      <c r="I2012" s="123"/>
      <c r="J2012" s="123">
        <f t="shared" si="456"/>
        <v>76000000</v>
      </c>
      <c r="K2012" s="123">
        <f t="shared" si="456"/>
        <v>76000000</v>
      </c>
      <c r="L2012" s="123">
        <f t="shared" si="456"/>
        <v>76000000</v>
      </c>
      <c r="M2012" s="124">
        <f t="shared" ref="M2012:M2032" si="457">J2012+K2012+L2012</f>
        <v>228000000</v>
      </c>
    </row>
    <row r="2013" spans="1:13" ht="18.5" x14ac:dyDescent="0.45">
      <c r="A2013" s="119">
        <v>230101</v>
      </c>
      <c r="B2013" s="120"/>
      <c r="C2013" s="121"/>
      <c r="D2013" s="121"/>
      <c r="E2013" s="120"/>
      <c r="F2013" s="157" t="s">
        <v>71</v>
      </c>
      <c r="G2013" s="123">
        <f>SUM(G2014:G2020)</f>
        <v>9000000</v>
      </c>
      <c r="H2013" s="123">
        <f>SUM(H2014:H2020)</f>
        <v>0</v>
      </c>
      <c r="I2013" s="123"/>
      <c r="J2013" s="123">
        <f>SUM(J2014:J2020)</f>
        <v>76000000</v>
      </c>
      <c r="K2013" s="123">
        <f>SUM(K2014:K2020)</f>
        <v>76000000</v>
      </c>
      <c r="L2013" s="123">
        <f>SUM(L2014:L2020)</f>
        <v>76000000</v>
      </c>
      <c r="M2013" s="124">
        <f t="shared" si="457"/>
        <v>228000000</v>
      </c>
    </row>
    <row r="2014" spans="1:13" ht="37" x14ac:dyDescent="0.45">
      <c r="A2014" s="125">
        <v>23010112</v>
      </c>
      <c r="B2014" s="126"/>
      <c r="C2014" s="127"/>
      <c r="D2014" s="127"/>
      <c r="E2014" s="126"/>
      <c r="F2014" s="158" t="s">
        <v>232</v>
      </c>
      <c r="G2014" s="129">
        <v>5000000</v>
      </c>
      <c r="H2014" s="129"/>
      <c r="I2014" s="129"/>
      <c r="J2014" s="129">
        <v>50000000</v>
      </c>
      <c r="K2014" s="129">
        <v>50000000</v>
      </c>
      <c r="L2014" s="129">
        <v>50000000</v>
      </c>
      <c r="M2014" s="124">
        <f t="shared" si="457"/>
        <v>150000000</v>
      </c>
    </row>
    <row r="2015" spans="1:13" ht="18.5" x14ac:dyDescent="0.45">
      <c r="A2015" s="125">
        <v>23010113</v>
      </c>
      <c r="B2015" s="126"/>
      <c r="C2015" s="127"/>
      <c r="D2015" s="127"/>
      <c r="E2015" s="126"/>
      <c r="F2015" s="158" t="s">
        <v>233</v>
      </c>
      <c r="G2015" s="129">
        <v>2000000</v>
      </c>
      <c r="H2015" s="129"/>
      <c r="I2015" s="129"/>
      <c r="J2015" s="129">
        <v>10000000</v>
      </c>
      <c r="K2015" s="129">
        <v>10000000</v>
      </c>
      <c r="L2015" s="129">
        <v>10000000</v>
      </c>
      <c r="M2015" s="124">
        <f t="shared" si="457"/>
        <v>30000000</v>
      </c>
    </row>
    <row r="2016" spans="1:13" ht="18.5" x14ac:dyDescent="0.45">
      <c r="A2016" s="125">
        <v>23010114</v>
      </c>
      <c r="B2016" s="126"/>
      <c r="C2016" s="127"/>
      <c r="D2016" s="127"/>
      <c r="E2016" s="126"/>
      <c r="F2016" s="158" t="s">
        <v>234</v>
      </c>
      <c r="G2016" s="129">
        <v>1000000</v>
      </c>
      <c r="H2016" s="129"/>
      <c r="I2016" s="129"/>
      <c r="J2016" s="129">
        <v>4000000</v>
      </c>
      <c r="K2016" s="129">
        <v>4000000</v>
      </c>
      <c r="L2016" s="129">
        <v>4000000</v>
      </c>
      <c r="M2016" s="124">
        <f t="shared" si="457"/>
        <v>12000000</v>
      </c>
    </row>
    <row r="2017" spans="1:13" ht="37" x14ac:dyDescent="0.45">
      <c r="A2017" s="125">
        <v>23010115</v>
      </c>
      <c r="B2017" s="126"/>
      <c r="C2017" s="127"/>
      <c r="D2017" s="127"/>
      <c r="E2017" s="126"/>
      <c r="F2017" s="158" t="s">
        <v>235</v>
      </c>
      <c r="G2017" s="129">
        <v>1000000</v>
      </c>
      <c r="H2017" s="129"/>
      <c r="I2017" s="129"/>
      <c r="J2017" s="129">
        <v>3000000</v>
      </c>
      <c r="K2017" s="129">
        <v>3000000</v>
      </c>
      <c r="L2017" s="129">
        <v>3000000</v>
      </c>
      <c r="M2017" s="124">
        <f t="shared" si="457"/>
        <v>9000000</v>
      </c>
    </row>
    <row r="2018" spans="1:13" ht="37" x14ac:dyDescent="0.45">
      <c r="A2018" s="125">
        <v>23010123</v>
      </c>
      <c r="B2018" s="126"/>
      <c r="C2018" s="127"/>
      <c r="D2018" s="127"/>
      <c r="E2018" s="126"/>
      <c r="F2018" s="158" t="s">
        <v>288</v>
      </c>
      <c r="G2018" s="129"/>
      <c r="H2018" s="129"/>
      <c r="I2018" s="129"/>
      <c r="J2018" s="129">
        <v>3000000</v>
      </c>
      <c r="K2018" s="129">
        <v>3000000</v>
      </c>
      <c r="L2018" s="129">
        <v>3000000</v>
      </c>
      <c r="M2018" s="124">
        <f t="shared" si="457"/>
        <v>9000000</v>
      </c>
    </row>
    <row r="2019" spans="1:13" ht="18.5" x14ac:dyDescent="0.45">
      <c r="A2019" s="125">
        <v>23010128</v>
      </c>
      <c r="B2019" s="126"/>
      <c r="C2019" s="127"/>
      <c r="D2019" s="127"/>
      <c r="E2019" s="126"/>
      <c r="F2019" s="158" t="s">
        <v>392</v>
      </c>
      <c r="G2019" s="129"/>
      <c r="H2019" s="129"/>
      <c r="I2019" s="129"/>
      <c r="J2019" s="129">
        <v>5000000</v>
      </c>
      <c r="K2019" s="129">
        <v>5000000</v>
      </c>
      <c r="L2019" s="129">
        <v>5000000</v>
      </c>
      <c r="M2019" s="124">
        <f t="shared" si="457"/>
        <v>15000000</v>
      </c>
    </row>
    <row r="2020" spans="1:13" ht="18.5" x14ac:dyDescent="0.45">
      <c r="A2020" s="125">
        <v>23010140</v>
      </c>
      <c r="B2020" s="126"/>
      <c r="C2020" s="127"/>
      <c r="D2020" s="127"/>
      <c r="E2020" s="126"/>
      <c r="F2020" s="128" t="s">
        <v>394</v>
      </c>
      <c r="G2020" s="129"/>
      <c r="H2020" s="129"/>
      <c r="I2020" s="129"/>
      <c r="J2020" s="129">
        <v>1000000</v>
      </c>
      <c r="K2020" s="129">
        <v>1000000</v>
      </c>
      <c r="L2020" s="129">
        <v>1000000</v>
      </c>
      <c r="M2020" s="124">
        <f t="shared" si="457"/>
        <v>3000000</v>
      </c>
    </row>
    <row r="2021" spans="1:13" ht="18.5" x14ac:dyDescent="0.45">
      <c r="A2021" s="119">
        <v>2302</v>
      </c>
      <c r="B2021" s="120"/>
      <c r="C2021" s="121"/>
      <c r="D2021" s="121"/>
      <c r="E2021" s="120"/>
      <c r="F2021" s="122" t="s">
        <v>73</v>
      </c>
      <c r="G2021" s="123">
        <f t="shared" ref="G2021:L2021" si="458">G2022</f>
        <v>800000000</v>
      </c>
      <c r="H2021" s="123">
        <f t="shared" si="458"/>
        <v>600000000</v>
      </c>
      <c r="I2021" s="123"/>
      <c r="J2021" s="123">
        <f t="shared" si="458"/>
        <v>1873000000</v>
      </c>
      <c r="K2021" s="123">
        <f t="shared" si="458"/>
        <v>1873000000</v>
      </c>
      <c r="L2021" s="123">
        <f t="shared" si="458"/>
        <v>1873000000</v>
      </c>
      <c r="M2021" s="124">
        <f t="shared" si="457"/>
        <v>5619000000</v>
      </c>
    </row>
    <row r="2022" spans="1:13" ht="37" x14ac:dyDescent="0.45">
      <c r="A2022" s="119">
        <v>230201</v>
      </c>
      <c r="B2022" s="120"/>
      <c r="C2022" s="121"/>
      <c r="D2022" s="121"/>
      <c r="E2022" s="120"/>
      <c r="F2022" s="122" t="s">
        <v>74</v>
      </c>
      <c r="G2022" s="123">
        <f>SUM(G2023:G2023)</f>
        <v>800000000</v>
      </c>
      <c r="H2022" s="123">
        <f>SUM(H2023:H2023)</f>
        <v>600000000</v>
      </c>
      <c r="I2022" s="123"/>
      <c r="J2022" s="123">
        <f>SUM(J2023:J2023)</f>
        <v>1873000000</v>
      </c>
      <c r="K2022" s="123">
        <f>SUM(K2023:K2023)</f>
        <v>1873000000</v>
      </c>
      <c r="L2022" s="123">
        <f>SUM(L2023:L2023)</f>
        <v>1873000000</v>
      </c>
      <c r="M2022" s="124">
        <f t="shared" si="457"/>
        <v>5619000000</v>
      </c>
    </row>
    <row r="2023" spans="1:13" ht="37" x14ac:dyDescent="0.45">
      <c r="A2023" s="125">
        <v>23020118</v>
      </c>
      <c r="B2023" s="126"/>
      <c r="C2023" s="127"/>
      <c r="D2023" s="127"/>
      <c r="E2023" s="126"/>
      <c r="F2023" s="128" t="s">
        <v>438</v>
      </c>
      <c r="G2023" s="129">
        <v>800000000</v>
      </c>
      <c r="H2023" s="129">
        <v>600000000</v>
      </c>
      <c r="I2023" s="129"/>
      <c r="J2023" s="129">
        <v>1873000000</v>
      </c>
      <c r="K2023" s="129">
        <v>1873000000</v>
      </c>
      <c r="L2023" s="129">
        <v>1873000000</v>
      </c>
      <c r="M2023" s="124">
        <f t="shared" si="457"/>
        <v>5619000000</v>
      </c>
    </row>
    <row r="2024" spans="1:13" ht="18.5" x14ac:dyDescent="0.45">
      <c r="A2024" s="119">
        <v>2303</v>
      </c>
      <c r="B2024" s="120"/>
      <c r="C2024" s="121"/>
      <c r="D2024" s="121"/>
      <c r="E2024" s="120"/>
      <c r="F2024" s="122" t="s">
        <v>76</v>
      </c>
      <c r="G2024" s="123">
        <f t="shared" ref="G2024:L2024" si="459">G2025</f>
        <v>155000000</v>
      </c>
      <c r="H2024" s="123">
        <f t="shared" si="459"/>
        <v>150000000</v>
      </c>
      <c r="I2024" s="123"/>
      <c r="J2024" s="123">
        <f t="shared" si="459"/>
        <v>205000000</v>
      </c>
      <c r="K2024" s="123">
        <f t="shared" si="459"/>
        <v>205000000</v>
      </c>
      <c r="L2024" s="123">
        <f t="shared" si="459"/>
        <v>205000000</v>
      </c>
      <c r="M2024" s="124">
        <f t="shared" si="457"/>
        <v>615000000</v>
      </c>
    </row>
    <row r="2025" spans="1:13" ht="37" x14ac:dyDescent="0.45">
      <c r="A2025" s="119">
        <v>230301</v>
      </c>
      <c r="B2025" s="120"/>
      <c r="C2025" s="121"/>
      <c r="D2025" s="121"/>
      <c r="E2025" s="120"/>
      <c r="F2025" s="122" t="s">
        <v>77</v>
      </c>
      <c r="G2025" s="123">
        <f>SUM(G2026:G2028)</f>
        <v>155000000</v>
      </c>
      <c r="H2025" s="123">
        <f>SUM(H2026:H2028)</f>
        <v>150000000</v>
      </c>
      <c r="I2025" s="123"/>
      <c r="J2025" s="123">
        <f>SUM(J2026:J2028)</f>
        <v>205000000</v>
      </c>
      <c r="K2025" s="123">
        <f>SUM(K2026:K2028)</f>
        <v>205000000</v>
      </c>
      <c r="L2025" s="123">
        <f>SUM(L2026:L2028)</f>
        <v>205000000</v>
      </c>
      <c r="M2025" s="124">
        <f t="shared" si="457"/>
        <v>615000000</v>
      </c>
    </row>
    <row r="2026" spans="1:13" ht="37" x14ac:dyDescent="0.45">
      <c r="A2026" s="125">
        <v>23030101</v>
      </c>
      <c r="B2026" s="126"/>
      <c r="C2026" s="127"/>
      <c r="D2026" s="127"/>
      <c r="E2026" s="126"/>
      <c r="F2026" s="128" t="s">
        <v>504</v>
      </c>
      <c r="G2026" s="129"/>
      <c r="H2026" s="129"/>
      <c r="I2026" s="129"/>
      <c r="J2026" s="129"/>
      <c r="K2026" s="129"/>
      <c r="L2026" s="129"/>
      <c r="M2026" s="124">
        <f t="shared" si="457"/>
        <v>0</v>
      </c>
    </row>
    <row r="2027" spans="1:13" ht="37" x14ac:dyDescent="0.45">
      <c r="A2027" s="125">
        <v>23030121</v>
      </c>
      <c r="B2027" s="126"/>
      <c r="C2027" s="127"/>
      <c r="D2027" s="127"/>
      <c r="E2027" s="126"/>
      <c r="F2027" s="128" t="s">
        <v>291</v>
      </c>
      <c r="G2027" s="129">
        <v>150000000</v>
      </c>
      <c r="H2027" s="129">
        <v>150000000</v>
      </c>
      <c r="I2027" s="129"/>
      <c r="J2027" s="129">
        <v>200000000</v>
      </c>
      <c r="K2027" s="129">
        <v>200000000</v>
      </c>
      <c r="L2027" s="129">
        <v>200000000</v>
      </c>
      <c r="M2027" s="124">
        <f t="shared" si="457"/>
        <v>600000000</v>
      </c>
    </row>
    <row r="2028" spans="1:13" ht="37" x14ac:dyDescent="0.45">
      <c r="A2028" s="125">
        <v>23030125</v>
      </c>
      <c r="B2028" s="126"/>
      <c r="C2028" s="127"/>
      <c r="D2028" s="127"/>
      <c r="E2028" s="126"/>
      <c r="F2028" s="128" t="s">
        <v>292</v>
      </c>
      <c r="G2028" s="129">
        <v>5000000</v>
      </c>
      <c r="H2028" s="129"/>
      <c r="I2028" s="129"/>
      <c r="J2028" s="129">
        <v>5000000</v>
      </c>
      <c r="K2028" s="129">
        <v>5000000</v>
      </c>
      <c r="L2028" s="129">
        <v>5000000</v>
      </c>
      <c r="M2028" s="124">
        <f t="shared" si="457"/>
        <v>15000000</v>
      </c>
    </row>
    <row r="2029" spans="1:13" ht="18.5" x14ac:dyDescent="0.45">
      <c r="A2029" s="119">
        <v>2305</v>
      </c>
      <c r="B2029" s="120"/>
      <c r="C2029" s="121"/>
      <c r="D2029" s="121"/>
      <c r="E2029" s="120"/>
      <c r="F2029" s="157" t="s">
        <v>79</v>
      </c>
      <c r="G2029" s="159">
        <f t="shared" ref="G2029:L2029" si="460">G2030</f>
        <v>36000000</v>
      </c>
      <c r="H2029" s="159">
        <f t="shared" si="460"/>
        <v>23000000</v>
      </c>
      <c r="I2029" s="159"/>
      <c r="J2029" s="159">
        <f t="shared" si="460"/>
        <v>46000000</v>
      </c>
      <c r="K2029" s="159">
        <f t="shared" si="460"/>
        <v>46000000</v>
      </c>
      <c r="L2029" s="159">
        <f t="shared" si="460"/>
        <v>46000000</v>
      </c>
      <c r="M2029" s="124">
        <f t="shared" si="457"/>
        <v>138000000</v>
      </c>
    </row>
    <row r="2030" spans="1:13" ht="18.5" x14ac:dyDescent="0.45">
      <c r="A2030" s="119">
        <v>230501</v>
      </c>
      <c r="B2030" s="120"/>
      <c r="C2030" s="121"/>
      <c r="D2030" s="121"/>
      <c r="E2030" s="120"/>
      <c r="F2030" s="157" t="s">
        <v>80</v>
      </c>
      <c r="G2030" s="159">
        <f>SUM(G2031:G2032)</f>
        <v>36000000</v>
      </c>
      <c r="H2030" s="159">
        <f>SUM(H2031:H2032)</f>
        <v>23000000</v>
      </c>
      <c r="I2030" s="159"/>
      <c r="J2030" s="159">
        <f>SUM(J2031:J2032)</f>
        <v>46000000</v>
      </c>
      <c r="K2030" s="159">
        <f>SUM(K2031:K2032)</f>
        <v>46000000</v>
      </c>
      <c r="L2030" s="159">
        <f>SUM(L2031:L2032)</f>
        <v>46000000</v>
      </c>
      <c r="M2030" s="124">
        <f t="shared" si="457"/>
        <v>138000000</v>
      </c>
    </row>
    <row r="2031" spans="1:13" ht="18.5" x14ac:dyDescent="0.45">
      <c r="A2031" s="125">
        <v>23050104</v>
      </c>
      <c r="B2031" s="126"/>
      <c r="C2031" s="127"/>
      <c r="D2031" s="127"/>
      <c r="E2031" s="126"/>
      <c r="F2031" s="158" t="s">
        <v>83</v>
      </c>
      <c r="G2031" s="129">
        <v>25000000</v>
      </c>
      <c r="H2031" s="129">
        <v>17000000</v>
      </c>
      <c r="I2031" s="129"/>
      <c r="J2031" s="129">
        <v>35000000</v>
      </c>
      <c r="K2031" s="129">
        <v>35000000</v>
      </c>
      <c r="L2031" s="129">
        <v>35000000</v>
      </c>
      <c r="M2031" s="124">
        <f t="shared" si="457"/>
        <v>105000000</v>
      </c>
    </row>
    <row r="2032" spans="1:13" ht="37" x14ac:dyDescent="0.45">
      <c r="A2032" s="125">
        <v>23050126</v>
      </c>
      <c r="B2032" s="126"/>
      <c r="C2032" s="127"/>
      <c r="D2032" s="127"/>
      <c r="E2032" s="126"/>
      <c r="F2032" s="158" t="s">
        <v>84</v>
      </c>
      <c r="G2032" s="129">
        <v>11000000</v>
      </c>
      <c r="H2032" s="129">
        <v>6000000</v>
      </c>
      <c r="I2032" s="129"/>
      <c r="J2032" s="129">
        <v>11000000</v>
      </c>
      <c r="K2032" s="129">
        <v>11000000</v>
      </c>
      <c r="L2032" s="129">
        <v>11000000</v>
      </c>
      <c r="M2032" s="124">
        <f t="shared" si="457"/>
        <v>33000000</v>
      </c>
    </row>
    <row r="2033" spans="1:13" ht="18.5" x14ac:dyDescent="0.45">
      <c r="A2033" s="162"/>
      <c r="B2033" s="162"/>
      <c r="C2033" s="162"/>
      <c r="D2033" s="162"/>
      <c r="E2033" s="162"/>
      <c r="F2033" s="292" t="s">
        <v>85</v>
      </c>
      <c r="G2033" s="134"/>
      <c r="H2033" s="134"/>
      <c r="I2033" s="134"/>
      <c r="J2033" s="134"/>
      <c r="K2033" s="134"/>
      <c r="L2033" s="134"/>
      <c r="M2033" s="124"/>
    </row>
    <row r="2034" spans="1:13" ht="18.5" x14ac:dyDescent="0.45">
      <c r="A2034" s="162"/>
      <c r="B2034" s="162"/>
      <c r="C2034" s="162"/>
      <c r="D2034" s="162"/>
      <c r="E2034" s="162"/>
      <c r="F2034" s="293" t="s">
        <v>295</v>
      </c>
      <c r="G2034" s="190">
        <f t="shared" ref="G2034:M2034" si="461">G1962</f>
        <v>87272152.840000004</v>
      </c>
      <c r="H2034" s="190">
        <f t="shared" si="461"/>
        <v>80272739.180000007</v>
      </c>
      <c r="I2034" s="190">
        <f t="shared" si="461"/>
        <v>0</v>
      </c>
      <c r="J2034" s="190">
        <f t="shared" si="461"/>
        <v>124298483.36000001</v>
      </c>
      <c r="K2034" s="190">
        <f t="shared" si="461"/>
        <v>124298483.36000001</v>
      </c>
      <c r="L2034" s="190">
        <f t="shared" si="461"/>
        <v>124298483.36000001</v>
      </c>
      <c r="M2034" s="190">
        <f t="shared" si="461"/>
        <v>372895450.08000004</v>
      </c>
    </row>
    <row r="2035" spans="1:13" ht="18.5" x14ac:dyDescent="0.45">
      <c r="A2035" s="162"/>
      <c r="B2035" s="162"/>
      <c r="C2035" s="162"/>
      <c r="D2035" s="162"/>
      <c r="E2035" s="162"/>
      <c r="F2035" s="293" t="s">
        <v>207</v>
      </c>
      <c r="G2035" s="190">
        <f t="shared" ref="G2035:M2035" si="462">G1970</f>
        <v>250000000</v>
      </c>
      <c r="H2035" s="190">
        <f t="shared" si="462"/>
        <v>156236800</v>
      </c>
      <c r="I2035" s="190">
        <f t="shared" si="462"/>
        <v>0</v>
      </c>
      <c r="J2035" s="190">
        <f t="shared" si="462"/>
        <v>300000000</v>
      </c>
      <c r="K2035" s="190">
        <f t="shared" si="462"/>
        <v>300000000</v>
      </c>
      <c r="L2035" s="190">
        <f t="shared" si="462"/>
        <v>300000000</v>
      </c>
      <c r="M2035" s="190">
        <f t="shared" si="462"/>
        <v>900000000</v>
      </c>
    </row>
    <row r="2036" spans="1:13" ht="18.5" x14ac:dyDescent="0.45">
      <c r="A2036" s="162"/>
      <c r="B2036" s="162"/>
      <c r="C2036" s="162"/>
      <c r="D2036" s="162"/>
      <c r="E2036" s="162"/>
      <c r="F2036" s="293" t="s">
        <v>238</v>
      </c>
      <c r="G2036" s="190">
        <f>G2011</f>
        <v>1000000000</v>
      </c>
      <c r="H2036" s="190">
        <f t="shared" ref="H2036:M2036" si="463">H2011</f>
        <v>773000000</v>
      </c>
      <c r="I2036" s="190">
        <f t="shared" si="463"/>
        <v>0</v>
      </c>
      <c r="J2036" s="190">
        <f t="shared" si="463"/>
        <v>2200000000</v>
      </c>
      <c r="K2036" s="190">
        <f t="shared" si="463"/>
        <v>2200000000</v>
      </c>
      <c r="L2036" s="190">
        <f t="shared" si="463"/>
        <v>2200000000</v>
      </c>
      <c r="M2036" s="190">
        <f t="shared" si="463"/>
        <v>6600000000</v>
      </c>
    </row>
    <row r="2037" spans="1:13" ht="18.5" x14ac:dyDescent="0.45">
      <c r="A2037" s="162"/>
      <c r="B2037" s="162"/>
      <c r="C2037" s="162"/>
      <c r="D2037" s="162"/>
      <c r="E2037" s="162"/>
      <c r="F2037" s="163" t="s">
        <v>88</v>
      </c>
      <c r="G2037" s="191">
        <f>SUM(G2034:G2036)</f>
        <v>1337272152.8400002</v>
      </c>
      <c r="H2037" s="191">
        <f t="shared" ref="H2037:M2037" si="464">SUM(H2034:H2036)</f>
        <v>1009509539.1800001</v>
      </c>
      <c r="I2037" s="191">
        <f t="shared" si="464"/>
        <v>0</v>
      </c>
      <c r="J2037" s="191">
        <f t="shared" si="464"/>
        <v>2624298483.3600001</v>
      </c>
      <c r="K2037" s="191">
        <f t="shared" si="464"/>
        <v>2624298483.3600001</v>
      </c>
      <c r="L2037" s="191">
        <f t="shared" si="464"/>
        <v>2624298483.3600001</v>
      </c>
      <c r="M2037" s="191">
        <f t="shared" si="464"/>
        <v>7872895450.0799999</v>
      </c>
    </row>
    <row r="2039" spans="1:13" ht="13" x14ac:dyDescent="0.3">
      <c r="A2039" s="57"/>
      <c r="B2039" s="57"/>
      <c r="C2039" s="57"/>
      <c r="D2039" s="57"/>
      <c r="E2039" s="57"/>
      <c r="F2039" s="58"/>
      <c r="G2039" s="59"/>
      <c r="H2039" s="59"/>
      <c r="I2039" s="59"/>
      <c r="J2039" s="59"/>
      <c r="K2039" s="59"/>
      <c r="L2039" s="59"/>
      <c r="M2039" s="59"/>
    </row>
    <row r="2040" spans="1:13" ht="18.5" x14ac:dyDescent="0.45">
      <c r="A2040" s="948" t="s">
        <v>0</v>
      </c>
      <c r="B2040" s="948"/>
      <c r="C2040" s="948"/>
      <c r="D2040" s="948"/>
      <c r="E2040" s="948"/>
      <c r="F2040" s="948"/>
      <c r="G2040" s="948"/>
      <c r="H2040" s="948"/>
      <c r="I2040" s="948"/>
      <c r="J2040" s="948"/>
      <c r="K2040" s="948"/>
      <c r="L2040" s="948"/>
      <c r="M2040" s="948"/>
    </row>
    <row r="2041" spans="1:13" ht="18.5" x14ac:dyDescent="0.45">
      <c r="A2041" s="930" t="s">
        <v>1641</v>
      </c>
      <c r="B2041" s="930"/>
      <c r="C2041" s="930"/>
      <c r="D2041" s="930"/>
      <c r="E2041" s="930"/>
      <c r="F2041" s="930"/>
      <c r="G2041" s="930"/>
      <c r="H2041" s="930"/>
      <c r="I2041" s="930"/>
      <c r="J2041" s="930"/>
      <c r="K2041" s="930"/>
      <c r="L2041" s="930"/>
      <c r="M2041" s="930"/>
    </row>
    <row r="2042" spans="1:13" ht="74" x14ac:dyDescent="0.45">
      <c r="A2042" s="116" t="s">
        <v>1</v>
      </c>
      <c r="B2042" s="116" t="s">
        <v>2</v>
      </c>
      <c r="C2042" s="116" t="s">
        <v>3</v>
      </c>
      <c r="D2042" s="116" t="s">
        <v>4</v>
      </c>
      <c r="E2042" s="116" t="s">
        <v>5</v>
      </c>
      <c r="F2042" s="146" t="s">
        <v>6</v>
      </c>
      <c r="G2042" s="116" t="s">
        <v>555</v>
      </c>
      <c r="H2042" s="116" t="s">
        <v>8</v>
      </c>
      <c r="I2042" s="116"/>
      <c r="J2042" s="116" t="s">
        <v>9</v>
      </c>
      <c r="K2042" s="116" t="s">
        <v>10</v>
      </c>
      <c r="L2042" s="116" t="s">
        <v>11</v>
      </c>
      <c r="M2042" s="116" t="s">
        <v>12</v>
      </c>
    </row>
    <row r="2043" spans="1:13" ht="18.5" x14ac:dyDescent="0.45">
      <c r="A2043" s="126"/>
      <c r="B2043" s="181"/>
      <c r="C2043" s="182"/>
      <c r="D2043" s="182"/>
      <c r="E2043" s="181"/>
      <c r="F2043" s="294" t="s">
        <v>18</v>
      </c>
      <c r="G2043" s="123">
        <f>G2044+G2052+G2095</f>
        <v>10256100882.6</v>
      </c>
      <c r="H2043" s="123">
        <f>H2044+H2052+H2095</f>
        <v>6769898649.6199999</v>
      </c>
      <c r="I2043" s="123"/>
      <c r="J2043" s="123">
        <f>J2044+J2052+J2095</f>
        <v>71830792904.759995</v>
      </c>
      <c r="K2043" s="123">
        <f>K2044+K2052+K2095</f>
        <v>71830792904.759995</v>
      </c>
      <c r="L2043" s="123">
        <f>L2044+L2052+L2095</f>
        <v>71830792904.759995</v>
      </c>
      <c r="M2043" s="124">
        <f>J2043+K2043+L2043</f>
        <v>215492378714.27997</v>
      </c>
    </row>
    <row r="2044" spans="1:13" ht="18.5" x14ac:dyDescent="0.45">
      <c r="A2044" s="120">
        <v>2</v>
      </c>
      <c r="B2044" s="179"/>
      <c r="C2044" s="180"/>
      <c r="D2044" s="180"/>
      <c r="E2044" s="179"/>
      <c r="F2044" s="294" t="s">
        <v>19</v>
      </c>
      <c r="G2044" s="129">
        <v>184854746.84</v>
      </c>
      <c r="H2044" s="129">
        <v>188992140.44999999</v>
      </c>
      <c r="I2044" s="123"/>
      <c r="J2044" s="123">
        <v>331443670.61000001</v>
      </c>
      <c r="K2044" s="123">
        <f>K2045+K2048</f>
        <v>331443670.61000001</v>
      </c>
      <c r="L2044" s="123">
        <f>L2045+L2048</f>
        <v>331443670.61000001</v>
      </c>
      <c r="M2044" s="124">
        <f t="shared" ref="M2044:M2094" si="465">J2044+K2044+L2044</f>
        <v>994331011.83000004</v>
      </c>
    </row>
    <row r="2045" spans="1:13" ht="18.5" x14ac:dyDescent="0.45">
      <c r="A2045" s="120">
        <v>21</v>
      </c>
      <c r="B2045" s="179"/>
      <c r="C2045" s="180"/>
      <c r="D2045" s="180"/>
      <c r="E2045" s="179"/>
      <c r="F2045" s="294" t="s">
        <v>20</v>
      </c>
      <c r="G2045" s="123">
        <f t="shared" ref="G2045:L2045" si="466">G2046</f>
        <v>172275509.84</v>
      </c>
      <c r="H2045" s="123">
        <f t="shared" si="466"/>
        <v>188998140.44999999</v>
      </c>
      <c r="I2045" s="123"/>
      <c r="J2045" s="123">
        <v>314908971.29000002</v>
      </c>
      <c r="K2045" s="123">
        <f t="shared" si="466"/>
        <v>314908971.29000002</v>
      </c>
      <c r="L2045" s="123">
        <f t="shared" si="466"/>
        <v>314908971.29000002</v>
      </c>
      <c r="M2045" s="124">
        <f t="shared" si="465"/>
        <v>944726913.87000012</v>
      </c>
    </row>
    <row r="2046" spans="1:13" ht="18.5" x14ac:dyDescent="0.45">
      <c r="A2046" s="120">
        <v>2101</v>
      </c>
      <c r="B2046" s="179"/>
      <c r="C2046" s="180"/>
      <c r="D2046" s="180"/>
      <c r="E2046" s="179"/>
      <c r="F2046" s="294" t="s">
        <v>21</v>
      </c>
      <c r="G2046" s="123">
        <f>G2047</f>
        <v>172275509.84</v>
      </c>
      <c r="H2046" s="123">
        <f>H2047</f>
        <v>188998140.44999999</v>
      </c>
      <c r="I2046" s="123"/>
      <c r="J2046" s="123">
        <v>314908971.29000002</v>
      </c>
      <c r="K2046" s="123">
        <f>K2047</f>
        <v>314908971.29000002</v>
      </c>
      <c r="L2046" s="123">
        <f>L2047</f>
        <v>314908971.29000002</v>
      </c>
      <c r="M2046" s="124">
        <f t="shared" si="465"/>
        <v>944726913.87000012</v>
      </c>
    </row>
    <row r="2047" spans="1:13" ht="18.5" x14ac:dyDescent="0.45">
      <c r="A2047" s="120">
        <v>210101</v>
      </c>
      <c r="B2047" s="179"/>
      <c r="C2047" s="180"/>
      <c r="D2047" s="180"/>
      <c r="E2047" s="179"/>
      <c r="F2047" s="295" t="s">
        <v>20</v>
      </c>
      <c r="G2047" s="129">
        <v>172275509.84</v>
      </c>
      <c r="H2047" s="129">
        <v>188998140.44999999</v>
      </c>
      <c r="I2047" s="129"/>
      <c r="J2047" s="129">
        <v>314908971.29000002</v>
      </c>
      <c r="K2047" s="129">
        <v>314908971.29000002</v>
      </c>
      <c r="L2047" s="129">
        <v>314908971.29000002</v>
      </c>
      <c r="M2047" s="124">
        <f t="shared" si="465"/>
        <v>944726913.87000012</v>
      </c>
    </row>
    <row r="2048" spans="1:13" ht="37" x14ac:dyDescent="0.45">
      <c r="A2048" s="126">
        <v>21010103</v>
      </c>
      <c r="B2048" s="181"/>
      <c r="C2048" s="182"/>
      <c r="D2048" s="182"/>
      <c r="E2048" s="181"/>
      <c r="F2048" s="294" t="s">
        <v>22</v>
      </c>
      <c r="G2048" s="123">
        <f>G2049</f>
        <v>12579237</v>
      </c>
      <c r="H2048" s="123">
        <f>H2049</f>
        <v>0</v>
      </c>
      <c r="I2048" s="123"/>
      <c r="J2048" s="123">
        <v>16534699.32</v>
      </c>
      <c r="K2048" s="123">
        <f>K2049</f>
        <v>16534699.32</v>
      </c>
      <c r="L2048" s="123">
        <f>L2049</f>
        <v>16534699.32</v>
      </c>
      <c r="M2048" s="124">
        <f t="shared" si="465"/>
        <v>49604097.960000001</v>
      </c>
    </row>
    <row r="2049" spans="1:13" ht="18.5" x14ac:dyDescent="0.45">
      <c r="A2049" s="120">
        <v>2102</v>
      </c>
      <c r="B2049" s="179"/>
      <c r="C2049" s="180"/>
      <c r="D2049" s="180"/>
      <c r="E2049" s="179"/>
      <c r="F2049" s="294" t="s">
        <v>23</v>
      </c>
      <c r="G2049" s="123">
        <f>G2050+G2051</f>
        <v>12579237</v>
      </c>
      <c r="H2049" s="123">
        <f>H2050+H2051</f>
        <v>0</v>
      </c>
      <c r="I2049" s="123"/>
      <c r="J2049" s="123">
        <v>16534699.32</v>
      </c>
      <c r="K2049" s="123">
        <f>K2050+K2051</f>
        <v>16534699.32</v>
      </c>
      <c r="L2049" s="123">
        <f>L2050+L2051</f>
        <v>16534699.32</v>
      </c>
      <c r="M2049" s="124">
        <f t="shared" si="465"/>
        <v>49604097.960000001</v>
      </c>
    </row>
    <row r="2050" spans="1:13" ht="18.5" x14ac:dyDescent="0.45">
      <c r="A2050" s="120">
        <v>210201</v>
      </c>
      <c r="B2050" s="179"/>
      <c r="C2050" s="180"/>
      <c r="D2050" s="180"/>
      <c r="E2050" s="179"/>
      <c r="F2050" s="295" t="s">
        <v>24</v>
      </c>
      <c r="G2050" s="129">
        <v>7914876</v>
      </c>
      <c r="H2050" s="129"/>
      <c r="I2050" s="129"/>
      <c r="J2050" s="129">
        <v>10640338.32</v>
      </c>
      <c r="K2050" s="129">
        <v>10640338.32</v>
      </c>
      <c r="L2050" s="129">
        <v>10640338.32</v>
      </c>
      <c r="M2050" s="124">
        <f t="shared" si="465"/>
        <v>31921014.960000001</v>
      </c>
    </row>
    <row r="2051" spans="1:13" ht="18.5" x14ac:dyDescent="0.45">
      <c r="A2051" s="126">
        <v>21020101</v>
      </c>
      <c r="B2051" s="181"/>
      <c r="C2051" s="182"/>
      <c r="D2051" s="182"/>
      <c r="E2051" s="181"/>
      <c r="F2051" s="295" t="s">
        <v>25</v>
      </c>
      <c r="G2051" s="129">
        <v>4664361</v>
      </c>
      <c r="H2051" s="129"/>
      <c r="I2051" s="129"/>
      <c r="J2051" s="129">
        <v>5894361</v>
      </c>
      <c r="K2051" s="129">
        <v>5894361</v>
      </c>
      <c r="L2051" s="129">
        <v>5894361</v>
      </c>
      <c r="M2051" s="124">
        <f t="shared" si="465"/>
        <v>17683083</v>
      </c>
    </row>
    <row r="2052" spans="1:13" ht="18.5" x14ac:dyDescent="0.45">
      <c r="A2052" s="126">
        <v>21030105</v>
      </c>
      <c r="B2052" s="181"/>
      <c r="C2052" s="182"/>
      <c r="D2052" s="182"/>
      <c r="E2052" s="181"/>
      <c r="F2052" s="294" t="s">
        <v>26</v>
      </c>
      <c r="G2052" s="123">
        <f>G2053</f>
        <v>2981246135.7600002</v>
      </c>
      <c r="H2052" s="123">
        <f>H2053</f>
        <v>4500241548</v>
      </c>
      <c r="I2052" s="123">
        <f>I2053</f>
        <v>0</v>
      </c>
      <c r="J2052" s="123">
        <f>J2053</f>
        <v>7146498621.0900002</v>
      </c>
      <c r="K2052" s="123">
        <f t="shared" ref="K2052:L2052" si="467">K2053</f>
        <v>7146498621.0900002</v>
      </c>
      <c r="L2052" s="123">
        <f t="shared" si="467"/>
        <v>7146498621.0900002</v>
      </c>
      <c r="M2052" s="124">
        <f t="shared" si="465"/>
        <v>21439495863.27</v>
      </c>
    </row>
    <row r="2053" spans="1:13" ht="18.5" x14ac:dyDescent="0.45">
      <c r="A2053" s="120">
        <v>22</v>
      </c>
      <c r="B2053" s="179"/>
      <c r="C2053" s="180"/>
      <c r="D2053" s="180"/>
      <c r="E2053" s="179"/>
      <c r="F2053" s="294" t="s">
        <v>27</v>
      </c>
      <c r="G2053" s="123">
        <f>G2054+G2059+G2063+G2068+G2075+G2077+G2080+G2082+G2084</f>
        <v>2981246135.7600002</v>
      </c>
      <c r="H2053" s="123">
        <f t="shared" ref="H2053:L2053" si="468">H2054+H2059+H2063+H2068+H2075+H2077+H2080+H2082+H2084</f>
        <v>4500241548</v>
      </c>
      <c r="I2053" s="123">
        <f t="shared" si="468"/>
        <v>0</v>
      </c>
      <c r="J2053" s="123">
        <f t="shared" si="468"/>
        <v>7146498621.0900002</v>
      </c>
      <c r="K2053" s="123">
        <f t="shared" si="468"/>
        <v>7146498621.0900002</v>
      </c>
      <c r="L2053" s="123">
        <f t="shared" si="468"/>
        <v>7146498621.0900002</v>
      </c>
      <c r="M2053" s="124">
        <f t="shared" si="465"/>
        <v>21439495863.27</v>
      </c>
    </row>
    <row r="2054" spans="1:13" ht="18.5" x14ac:dyDescent="0.45">
      <c r="A2054" s="120">
        <v>2202</v>
      </c>
      <c r="B2054" s="179"/>
      <c r="C2054" s="180"/>
      <c r="D2054" s="180"/>
      <c r="E2054" s="179"/>
      <c r="F2054" s="294" t="s">
        <v>28</v>
      </c>
      <c r="G2054" s="223">
        <f>SUM(G2055:G2058)</f>
        <v>636746135.75999999</v>
      </c>
      <c r="H2054" s="123">
        <f t="shared" ref="H2054" si="469">SUM(H2055:H2058)</f>
        <v>1737717398</v>
      </c>
      <c r="I2054" s="123"/>
      <c r="J2054" s="123">
        <f>SUM(J2055:J2058)</f>
        <v>2194298621.0900002</v>
      </c>
      <c r="K2054" s="123">
        <f t="shared" ref="K2054:L2054" si="470">SUM(K2055:K2058)</f>
        <v>2194298621.0900002</v>
      </c>
      <c r="L2054" s="123">
        <f t="shared" si="470"/>
        <v>2194298621.0900002</v>
      </c>
      <c r="M2054" s="124">
        <f t="shared" si="465"/>
        <v>6582895863.2700005</v>
      </c>
    </row>
    <row r="2055" spans="1:13" ht="18.5" x14ac:dyDescent="0.45">
      <c r="A2055" s="120">
        <v>220201</v>
      </c>
      <c r="B2055" s="179"/>
      <c r="C2055" s="180"/>
      <c r="D2055" s="180"/>
      <c r="E2055" s="179"/>
      <c r="F2055" s="295" t="s">
        <v>29</v>
      </c>
      <c r="G2055" s="129">
        <v>30000000</v>
      </c>
      <c r="H2055" s="129">
        <v>25094300</v>
      </c>
      <c r="I2055" s="129"/>
      <c r="J2055" s="129">
        <v>50000000</v>
      </c>
      <c r="K2055" s="129">
        <v>50000000</v>
      </c>
      <c r="L2055" s="129">
        <v>50000000</v>
      </c>
      <c r="M2055" s="184">
        <f t="shared" si="465"/>
        <v>150000000</v>
      </c>
    </row>
    <row r="2056" spans="1:13" ht="18.5" x14ac:dyDescent="0.45">
      <c r="A2056" s="126">
        <v>22020101</v>
      </c>
      <c r="B2056" s="181"/>
      <c r="C2056" s="182"/>
      <c r="D2056" s="182"/>
      <c r="E2056" s="181"/>
      <c r="F2056" s="295" t="s">
        <v>30</v>
      </c>
      <c r="G2056" s="129">
        <v>30000000</v>
      </c>
      <c r="H2056" s="129">
        <v>13064700</v>
      </c>
      <c r="I2056" s="129"/>
      <c r="J2056" s="129">
        <v>50000000</v>
      </c>
      <c r="K2056" s="129">
        <v>50000000</v>
      </c>
      <c r="L2056" s="129">
        <v>50000000</v>
      </c>
      <c r="M2056" s="184">
        <f t="shared" si="465"/>
        <v>150000000</v>
      </c>
    </row>
    <row r="2057" spans="1:13" ht="37" x14ac:dyDescent="0.45">
      <c r="A2057" s="126">
        <v>22020102</v>
      </c>
      <c r="B2057" s="181"/>
      <c r="C2057" s="182"/>
      <c r="D2057" s="182"/>
      <c r="E2057" s="181"/>
      <c r="F2057" s="295" t="s">
        <v>219</v>
      </c>
      <c r="G2057" s="129" t="s">
        <v>556</v>
      </c>
      <c r="H2057" s="129"/>
      <c r="I2057" s="129"/>
      <c r="J2057" s="129">
        <v>150000000</v>
      </c>
      <c r="K2057" s="129">
        <v>150000000</v>
      </c>
      <c r="L2057" s="129">
        <v>150000000</v>
      </c>
      <c r="M2057" s="184">
        <f t="shared" si="465"/>
        <v>450000000</v>
      </c>
    </row>
    <row r="2058" spans="1:13" ht="37" x14ac:dyDescent="0.45">
      <c r="A2058" s="126">
        <v>22020103</v>
      </c>
      <c r="B2058" s="181"/>
      <c r="C2058" s="182"/>
      <c r="D2058" s="182"/>
      <c r="E2058" s="181"/>
      <c r="F2058" s="295" t="s">
        <v>220</v>
      </c>
      <c r="G2058" s="129">
        <v>576746135.75999999</v>
      </c>
      <c r="H2058" s="129">
        <v>1699558398</v>
      </c>
      <c r="I2058" s="129"/>
      <c r="J2058" s="129">
        <v>1944298621.0899999</v>
      </c>
      <c r="K2058" s="129">
        <v>1944298621.0899999</v>
      </c>
      <c r="L2058" s="129">
        <v>1944298621.0899999</v>
      </c>
      <c r="M2058" s="184">
        <f t="shared" si="465"/>
        <v>5832895863.2699995</v>
      </c>
    </row>
    <row r="2059" spans="1:13" ht="18.5" x14ac:dyDescent="0.45">
      <c r="A2059" s="126">
        <v>22020104</v>
      </c>
      <c r="B2059" s="181"/>
      <c r="C2059" s="182"/>
      <c r="D2059" s="182"/>
      <c r="E2059" s="181"/>
      <c r="F2059" s="294" t="s">
        <v>31</v>
      </c>
      <c r="G2059" s="123">
        <f>SUM(G2060:G2062)</f>
        <v>6000000</v>
      </c>
      <c r="H2059" s="123">
        <f>SUM(H2060:H2062)</f>
        <v>1850000</v>
      </c>
      <c r="I2059" s="123"/>
      <c r="J2059" s="123">
        <f>SUM(J2060:J2062)</f>
        <v>9000000</v>
      </c>
      <c r="K2059" s="123">
        <f>SUM(K2060:K2062)</f>
        <v>9000000</v>
      </c>
      <c r="L2059" s="123">
        <f>SUM(L2060:L2062)</f>
        <v>9000000</v>
      </c>
      <c r="M2059" s="124">
        <f t="shared" si="465"/>
        <v>27000000</v>
      </c>
    </row>
    <row r="2060" spans="1:13" ht="18.5" x14ac:dyDescent="0.45">
      <c r="A2060" s="120">
        <v>220202</v>
      </c>
      <c r="B2060" s="179"/>
      <c r="C2060" s="180"/>
      <c r="D2060" s="180"/>
      <c r="E2060" s="179"/>
      <c r="F2060" s="295" t="s">
        <v>32</v>
      </c>
      <c r="G2060" s="129">
        <v>3000000</v>
      </c>
      <c r="H2060" s="129">
        <v>700000</v>
      </c>
      <c r="I2060" s="129"/>
      <c r="J2060" s="129">
        <v>3000000</v>
      </c>
      <c r="K2060" s="129">
        <v>3000000</v>
      </c>
      <c r="L2060" s="129">
        <v>3000000</v>
      </c>
      <c r="M2060" s="124">
        <f t="shared" si="465"/>
        <v>9000000</v>
      </c>
    </row>
    <row r="2061" spans="1:13" ht="18.5" x14ac:dyDescent="0.45">
      <c r="A2061" s="126">
        <v>22020202</v>
      </c>
      <c r="B2061" s="181"/>
      <c r="C2061" s="182"/>
      <c r="D2061" s="182"/>
      <c r="E2061" s="181"/>
      <c r="F2061" s="295" t="s">
        <v>34</v>
      </c>
      <c r="G2061" s="129">
        <v>1000000</v>
      </c>
      <c r="H2061" s="129">
        <v>150000</v>
      </c>
      <c r="I2061" s="129"/>
      <c r="J2061" s="129">
        <v>1000000</v>
      </c>
      <c r="K2061" s="129">
        <v>1000000</v>
      </c>
      <c r="L2061" s="129">
        <v>1000000</v>
      </c>
      <c r="M2061" s="124">
        <f t="shared" si="465"/>
        <v>3000000</v>
      </c>
    </row>
    <row r="2062" spans="1:13" ht="18.5" x14ac:dyDescent="0.45">
      <c r="A2062" s="126">
        <v>22020207</v>
      </c>
      <c r="B2062" s="181"/>
      <c r="C2062" s="182"/>
      <c r="D2062" s="182"/>
      <c r="E2062" s="181"/>
      <c r="F2062" s="295" t="s">
        <v>322</v>
      </c>
      <c r="G2062" s="129">
        <v>2000000</v>
      </c>
      <c r="H2062" s="129">
        <v>1000000</v>
      </c>
      <c r="I2062" s="129"/>
      <c r="J2062" s="129">
        <v>5000000</v>
      </c>
      <c r="K2062" s="129">
        <v>5000000</v>
      </c>
      <c r="L2062" s="129">
        <v>5000000</v>
      </c>
      <c r="M2062" s="124">
        <f t="shared" si="465"/>
        <v>15000000</v>
      </c>
    </row>
    <row r="2063" spans="1:13" ht="18.5" x14ac:dyDescent="0.45">
      <c r="A2063" s="126">
        <v>22020209</v>
      </c>
      <c r="B2063" s="181"/>
      <c r="C2063" s="182"/>
      <c r="D2063" s="182"/>
      <c r="E2063" s="181"/>
      <c r="F2063" s="294" t="s">
        <v>37</v>
      </c>
      <c r="G2063" s="296">
        <f>SUM(G2064:G2067)</f>
        <v>19500000</v>
      </c>
      <c r="H2063" s="123">
        <f>SUM(H2064:H2067)</f>
        <v>8785000</v>
      </c>
      <c r="I2063" s="123"/>
      <c r="J2063" s="123">
        <f>SUM(J2064:J2067)</f>
        <v>71000000</v>
      </c>
      <c r="K2063" s="123">
        <f>SUM(K2064:K2067)</f>
        <v>71000000</v>
      </c>
      <c r="L2063" s="123">
        <f>SUM(L2064:L2067)</f>
        <v>71000000</v>
      </c>
      <c r="M2063" s="124">
        <f t="shared" si="465"/>
        <v>213000000</v>
      </c>
    </row>
    <row r="2064" spans="1:13" ht="37" x14ac:dyDescent="0.45">
      <c r="A2064" s="120">
        <v>220203</v>
      </c>
      <c r="B2064" s="179"/>
      <c r="C2064" s="180"/>
      <c r="D2064" s="180"/>
      <c r="E2064" s="179"/>
      <c r="F2064" s="295" t="s">
        <v>38</v>
      </c>
      <c r="G2064" s="129">
        <v>10000000</v>
      </c>
      <c r="H2064" s="129">
        <v>1330000</v>
      </c>
      <c r="I2064" s="129"/>
      <c r="J2064" s="129">
        <v>50000000</v>
      </c>
      <c r="K2064" s="129">
        <v>50000000</v>
      </c>
      <c r="L2064" s="129">
        <v>50000000</v>
      </c>
      <c r="M2064" s="184">
        <f t="shared" si="465"/>
        <v>150000000</v>
      </c>
    </row>
    <row r="2065" spans="1:13" ht="18.5" x14ac:dyDescent="0.45">
      <c r="A2065" s="126">
        <v>22020302</v>
      </c>
      <c r="B2065" s="181"/>
      <c r="C2065" s="182"/>
      <c r="D2065" s="182"/>
      <c r="E2065" s="181"/>
      <c r="F2065" s="295" t="s">
        <v>40</v>
      </c>
      <c r="G2065" s="129">
        <v>500000</v>
      </c>
      <c r="H2065" s="129">
        <v>250000</v>
      </c>
      <c r="I2065" s="129"/>
      <c r="J2065" s="129">
        <v>500000</v>
      </c>
      <c r="K2065" s="129">
        <v>500000</v>
      </c>
      <c r="L2065" s="129">
        <v>500000</v>
      </c>
      <c r="M2065" s="184">
        <f t="shared" si="465"/>
        <v>1500000</v>
      </c>
    </row>
    <row r="2066" spans="1:13" ht="18.5" x14ac:dyDescent="0.45">
      <c r="A2066" s="126">
        <v>22020303</v>
      </c>
      <c r="B2066" s="181"/>
      <c r="C2066" s="182"/>
      <c r="D2066" s="182"/>
      <c r="E2066" s="181"/>
      <c r="F2066" s="295" t="s">
        <v>413</v>
      </c>
      <c r="G2066" s="129">
        <v>500000</v>
      </c>
      <c r="H2066" s="129">
        <v>85000</v>
      </c>
      <c r="I2066" s="129"/>
      <c r="J2066" s="129">
        <v>500000</v>
      </c>
      <c r="K2066" s="129">
        <v>500000</v>
      </c>
      <c r="L2066" s="129">
        <v>500000</v>
      </c>
      <c r="M2066" s="184">
        <f t="shared" si="465"/>
        <v>1500000</v>
      </c>
    </row>
    <row r="2067" spans="1:13" ht="37" x14ac:dyDescent="0.45">
      <c r="A2067" s="126">
        <v>22020304</v>
      </c>
      <c r="B2067" s="181"/>
      <c r="C2067" s="182"/>
      <c r="D2067" s="182"/>
      <c r="E2067" s="181"/>
      <c r="F2067" s="295" t="s">
        <v>41</v>
      </c>
      <c r="G2067" s="129">
        <v>8500000</v>
      </c>
      <c r="H2067" s="129">
        <v>7120000</v>
      </c>
      <c r="I2067" s="129"/>
      <c r="J2067" s="129">
        <v>20000000</v>
      </c>
      <c r="K2067" s="129">
        <v>20000000</v>
      </c>
      <c r="L2067" s="129">
        <v>20000000</v>
      </c>
      <c r="M2067" s="184">
        <f t="shared" si="465"/>
        <v>60000000</v>
      </c>
    </row>
    <row r="2068" spans="1:13" ht="18.5" x14ac:dyDescent="0.45">
      <c r="A2068" s="126">
        <v>22020311</v>
      </c>
      <c r="B2068" s="181"/>
      <c r="C2068" s="182"/>
      <c r="D2068" s="182"/>
      <c r="E2068" s="181"/>
      <c r="F2068" s="294" t="s">
        <v>42</v>
      </c>
      <c r="G2068" s="123">
        <f>SUM(G2069:G2074)</f>
        <v>30000000</v>
      </c>
      <c r="H2068" s="123">
        <f>SUM(H2069:H2074)</f>
        <v>10200000</v>
      </c>
      <c r="I2068" s="123"/>
      <c r="J2068" s="123">
        <f>SUM(J2069:J2074)</f>
        <v>110000000</v>
      </c>
      <c r="K2068" s="123">
        <f>SUM(K2069:K2074)</f>
        <v>110000000</v>
      </c>
      <c r="L2068" s="123">
        <f>SUM(L2069:L2074)</f>
        <v>110000000</v>
      </c>
      <c r="M2068" s="124">
        <f t="shared" si="465"/>
        <v>330000000</v>
      </c>
    </row>
    <row r="2069" spans="1:13" ht="37" x14ac:dyDescent="0.45">
      <c r="A2069" s="120">
        <v>220204</v>
      </c>
      <c r="B2069" s="179"/>
      <c r="C2069" s="180"/>
      <c r="D2069" s="180"/>
      <c r="E2069" s="179"/>
      <c r="F2069" s="295" t="s">
        <v>43</v>
      </c>
      <c r="G2069" s="129">
        <v>5000000</v>
      </c>
      <c r="H2069" s="129">
        <v>1050000</v>
      </c>
      <c r="I2069" s="129"/>
      <c r="J2069" s="129">
        <v>10000000</v>
      </c>
      <c r="K2069" s="129">
        <v>10000000</v>
      </c>
      <c r="L2069" s="129">
        <v>10000000</v>
      </c>
      <c r="M2069" s="124">
        <f t="shared" si="465"/>
        <v>30000000</v>
      </c>
    </row>
    <row r="2070" spans="1:13" ht="18.5" x14ac:dyDescent="0.45">
      <c r="A2070" s="126">
        <v>22020401</v>
      </c>
      <c r="B2070" s="181"/>
      <c r="C2070" s="182"/>
      <c r="D2070" s="182"/>
      <c r="E2070" s="181"/>
      <c r="F2070" s="295" t="s">
        <v>44</v>
      </c>
      <c r="G2070" s="129">
        <v>5000000</v>
      </c>
      <c r="H2070" s="129">
        <v>650000</v>
      </c>
      <c r="I2070" s="129"/>
      <c r="J2070" s="129">
        <v>10000000</v>
      </c>
      <c r="K2070" s="129">
        <v>10000000</v>
      </c>
      <c r="L2070" s="129">
        <v>10000000</v>
      </c>
      <c r="M2070" s="124">
        <f t="shared" si="465"/>
        <v>30000000</v>
      </c>
    </row>
    <row r="2071" spans="1:13" ht="37" x14ac:dyDescent="0.45">
      <c r="A2071" s="126">
        <v>22020402</v>
      </c>
      <c r="B2071" s="181"/>
      <c r="C2071" s="182"/>
      <c r="D2071" s="182"/>
      <c r="E2071" s="181"/>
      <c r="F2071" s="295" t="s">
        <v>45</v>
      </c>
      <c r="G2071" s="129">
        <v>5000000</v>
      </c>
      <c r="H2071" s="129">
        <v>1000000</v>
      </c>
      <c r="I2071" s="129"/>
      <c r="J2071" s="129">
        <v>10000000</v>
      </c>
      <c r="K2071" s="129">
        <v>10000000</v>
      </c>
      <c r="L2071" s="129">
        <v>10000000</v>
      </c>
      <c r="M2071" s="124">
        <f t="shared" si="465"/>
        <v>30000000</v>
      </c>
    </row>
    <row r="2072" spans="1:13" ht="37" x14ac:dyDescent="0.45">
      <c r="A2072" s="126">
        <v>22020403</v>
      </c>
      <c r="B2072" s="181"/>
      <c r="C2072" s="182"/>
      <c r="D2072" s="182"/>
      <c r="E2072" s="181"/>
      <c r="F2072" s="295" t="s">
        <v>46</v>
      </c>
      <c r="G2072" s="129">
        <v>5000000</v>
      </c>
      <c r="H2072" s="129">
        <v>1000000</v>
      </c>
      <c r="I2072" s="129"/>
      <c r="J2072" s="129">
        <v>10000000</v>
      </c>
      <c r="K2072" s="129">
        <v>10000000</v>
      </c>
      <c r="L2072" s="129">
        <v>10000000</v>
      </c>
      <c r="M2072" s="124">
        <f t="shared" si="465"/>
        <v>30000000</v>
      </c>
    </row>
    <row r="2073" spans="1:13" ht="18.5" x14ac:dyDescent="0.45">
      <c r="A2073" s="126">
        <v>22020404</v>
      </c>
      <c r="B2073" s="181"/>
      <c r="C2073" s="182"/>
      <c r="D2073" s="182"/>
      <c r="E2073" s="181"/>
      <c r="F2073" s="295" t="s">
        <v>47</v>
      </c>
      <c r="G2073" s="129">
        <v>10000000</v>
      </c>
      <c r="H2073" s="129">
        <v>6500000</v>
      </c>
      <c r="I2073" s="129"/>
      <c r="J2073" s="129">
        <v>10000000</v>
      </c>
      <c r="K2073" s="129">
        <v>10000000</v>
      </c>
      <c r="L2073" s="129">
        <v>10000000</v>
      </c>
      <c r="M2073" s="124">
        <f t="shared" si="465"/>
        <v>30000000</v>
      </c>
    </row>
    <row r="2074" spans="1:13" ht="18.5" x14ac:dyDescent="0.45">
      <c r="A2074" s="126">
        <v>22020405</v>
      </c>
      <c r="B2074" s="181"/>
      <c r="C2074" s="182"/>
      <c r="D2074" s="182"/>
      <c r="E2074" s="181"/>
      <c r="F2074" s="295" t="s">
        <v>48</v>
      </c>
      <c r="G2074" s="129"/>
      <c r="H2074" s="129"/>
      <c r="I2074" s="129"/>
      <c r="J2074" s="129">
        <v>60000000</v>
      </c>
      <c r="K2074" s="129">
        <v>60000000</v>
      </c>
      <c r="L2074" s="129">
        <v>60000000</v>
      </c>
      <c r="M2074" s="124">
        <f t="shared" si="465"/>
        <v>180000000</v>
      </c>
    </row>
    <row r="2075" spans="1:13" ht="18.5" x14ac:dyDescent="0.45">
      <c r="A2075" s="126">
        <v>22020414</v>
      </c>
      <c r="B2075" s="181"/>
      <c r="C2075" s="182"/>
      <c r="D2075" s="182"/>
      <c r="E2075" s="181"/>
      <c r="F2075" s="294" t="s">
        <v>49</v>
      </c>
      <c r="G2075" s="123">
        <f>SUM(G2076:G2076)</f>
        <v>5000000</v>
      </c>
      <c r="H2075" s="123">
        <f>H2076</f>
        <v>1307600</v>
      </c>
      <c r="I2075" s="123"/>
      <c r="J2075" s="123">
        <f>J2076</f>
        <v>10000000</v>
      </c>
      <c r="K2075" s="123">
        <f>K2076</f>
        <v>10000000</v>
      </c>
      <c r="L2075" s="123">
        <f>L2076</f>
        <v>10000000</v>
      </c>
      <c r="M2075" s="124">
        <f t="shared" si="465"/>
        <v>30000000</v>
      </c>
    </row>
    <row r="2076" spans="1:13" ht="18.5" x14ac:dyDescent="0.45">
      <c r="A2076" s="120">
        <v>220205</v>
      </c>
      <c r="B2076" s="179"/>
      <c r="C2076" s="180"/>
      <c r="D2076" s="180"/>
      <c r="E2076" s="179"/>
      <c r="F2076" s="295" t="s">
        <v>50</v>
      </c>
      <c r="G2076" s="129">
        <v>5000000</v>
      </c>
      <c r="H2076" s="129">
        <v>1307600</v>
      </c>
      <c r="I2076" s="129"/>
      <c r="J2076" s="129">
        <v>10000000</v>
      </c>
      <c r="K2076" s="129">
        <v>10000000</v>
      </c>
      <c r="L2076" s="129">
        <v>10000000</v>
      </c>
      <c r="M2076" s="184">
        <f t="shared" si="465"/>
        <v>30000000</v>
      </c>
    </row>
    <row r="2077" spans="1:13" ht="18.5" x14ac:dyDescent="0.45">
      <c r="A2077" s="126">
        <v>22020502</v>
      </c>
      <c r="B2077" s="181"/>
      <c r="C2077" s="182"/>
      <c r="D2077" s="182"/>
      <c r="E2077" s="181"/>
      <c r="F2077" s="294" t="s">
        <v>51</v>
      </c>
      <c r="G2077" s="123">
        <f>SUM(G2078:G2079)</f>
        <v>1000000</v>
      </c>
      <c r="H2077" s="123">
        <f>SUM(H2078:H2079)</f>
        <v>380000</v>
      </c>
      <c r="I2077" s="123"/>
      <c r="J2077" s="123">
        <v>2000000</v>
      </c>
      <c r="K2077" s="123">
        <v>2000000</v>
      </c>
      <c r="L2077" s="123">
        <v>2000000</v>
      </c>
      <c r="M2077" s="124">
        <f t="shared" si="465"/>
        <v>6000000</v>
      </c>
    </row>
    <row r="2078" spans="1:13" ht="18.5" x14ac:dyDescent="0.45">
      <c r="A2078" s="120">
        <v>220206</v>
      </c>
      <c r="B2078" s="179"/>
      <c r="C2078" s="180"/>
      <c r="D2078" s="180"/>
      <c r="E2078" s="179"/>
      <c r="F2078" s="295" t="s">
        <v>52</v>
      </c>
      <c r="G2078" s="129">
        <v>500000</v>
      </c>
      <c r="H2078" s="129">
        <v>180000</v>
      </c>
      <c r="I2078" s="129"/>
      <c r="J2078" s="129">
        <v>1000000</v>
      </c>
      <c r="K2078" s="129">
        <v>1000000</v>
      </c>
      <c r="L2078" s="129">
        <v>1000000</v>
      </c>
      <c r="M2078" s="184">
        <f t="shared" si="465"/>
        <v>3000000</v>
      </c>
    </row>
    <row r="2079" spans="1:13" ht="18.5" x14ac:dyDescent="0.45">
      <c r="A2079" s="126">
        <v>22020604</v>
      </c>
      <c r="B2079" s="181"/>
      <c r="C2079" s="182"/>
      <c r="D2079" s="182"/>
      <c r="E2079" s="181"/>
      <c r="F2079" s="295" t="s">
        <v>53</v>
      </c>
      <c r="G2079" s="129">
        <v>500000</v>
      </c>
      <c r="H2079" s="129">
        <v>200000</v>
      </c>
      <c r="I2079" s="129"/>
      <c r="J2079" s="129">
        <v>1000000</v>
      </c>
      <c r="K2079" s="129">
        <v>1000000</v>
      </c>
      <c r="L2079" s="129">
        <v>1000000</v>
      </c>
      <c r="M2079" s="184">
        <f t="shared" si="465"/>
        <v>3000000</v>
      </c>
    </row>
    <row r="2080" spans="1:13" ht="18.5" x14ac:dyDescent="0.45">
      <c r="A2080" s="126">
        <v>22020709</v>
      </c>
      <c r="B2080" s="181"/>
      <c r="C2080" s="182"/>
      <c r="D2080" s="182"/>
      <c r="E2080" s="181"/>
      <c r="F2080" s="294" t="s">
        <v>54</v>
      </c>
      <c r="G2080" s="123">
        <f>SUM(G2081:G2081)</f>
        <v>12000000</v>
      </c>
      <c r="H2080" s="123">
        <f>SUM(H2081:H2081)</f>
        <v>9000000</v>
      </c>
      <c r="I2080" s="123"/>
      <c r="J2080" s="123">
        <v>24000000</v>
      </c>
      <c r="K2080" s="123">
        <v>24000000</v>
      </c>
      <c r="L2080" s="123">
        <v>24000000</v>
      </c>
      <c r="M2080" s="184">
        <f t="shared" si="465"/>
        <v>72000000</v>
      </c>
    </row>
    <row r="2081" spans="1:13" ht="18.5" x14ac:dyDescent="0.45">
      <c r="A2081" s="126">
        <v>22020802</v>
      </c>
      <c r="B2081" s="181"/>
      <c r="C2081" s="182"/>
      <c r="D2081" s="182"/>
      <c r="E2081" s="181"/>
      <c r="F2081" s="295" t="s">
        <v>56</v>
      </c>
      <c r="G2081" s="129">
        <v>12000000</v>
      </c>
      <c r="H2081" s="129">
        <v>9000000</v>
      </c>
      <c r="I2081" s="129"/>
      <c r="J2081" s="129">
        <v>24000000</v>
      </c>
      <c r="K2081" s="129">
        <v>24000000</v>
      </c>
      <c r="L2081" s="129">
        <v>24000000</v>
      </c>
      <c r="M2081" s="184">
        <f t="shared" si="465"/>
        <v>72000000</v>
      </c>
    </row>
    <row r="2082" spans="1:13" ht="18.5" x14ac:dyDescent="0.45">
      <c r="A2082" s="126">
        <v>22020806</v>
      </c>
      <c r="B2082" s="181"/>
      <c r="C2082" s="182"/>
      <c r="D2082" s="182"/>
      <c r="E2082" s="181"/>
      <c r="F2082" s="294" t="s">
        <v>271</v>
      </c>
      <c r="G2082" s="123">
        <f>SUM(G2083:G2083)</f>
        <v>500000</v>
      </c>
      <c r="H2082" s="123">
        <f>SUM(H2083:H2083)</f>
        <v>200000</v>
      </c>
      <c r="I2082" s="123"/>
      <c r="J2082" s="123">
        <v>700000</v>
      </c>
      <c r="K2082" s="123">
        <v>700000</v>
      </c>
      <c r="L2082" s="123">
        <v>700000</v>
      </c>
      <c r="M2082" s="184">
        <f t="shared" si="465"/>
        <v>2100000</v>
      </c>
    </row>
    <row r="2083" spans="1:13" ht="18.5" x14ac:dyDescent="0.45">
      <c r="A2083" s="120">
        <v>220209</v>
      </c>
      <c r="B2083" s="179"/>
      <c r="C2083" s="180"/>
      <c r="D2083" s="180"/>
      <c r="E2083" s="179"/>
      <c r="F2083" s="295" t="s">
        <v>315</v>
      </c>
      <c r="G2083" s="129">
        <v>500000</v>
      </c>
      <c r="H2083" s="129">
        <v>200000</v>
      </c>
      <c r="I2083" s="129"/>
      <c r="J2083" s="129">
        <v>700000</v>
      </c>
      <c r="K2083" s="129">
        <v>700000</v>
      </c>
      <c r="L2083" s="129">
        <v>700000</v>
      </c>
      <c r="M2083" s="184">
        <f t="shared" si="465"/>
        <v>2100000</v>
      </c>
    </row>
    <row r="2084" spans="1:13" ht="18.5" x14ac:dyDescent="0.45">
      <c r="A2084" s="126">
        <v>22020904</v>
      </c>
      <c r="B2084" s="181"/>
      <c r="C2084" s="182"/>
      <c r="D2084" s="182"/>
      <c r="E2084" s="181"/>
      <c r="F2084" s="294" t="s">
        <v>57</v>
      </c>
      <c r="G2084" s="123">
        <f>SUM(G2085:G2094)</f>
        <v>2270500000</v>
      </c>
      <c r="H2084" s="123">
        <f>SUM(H2085:H2094)</f>
        <v>2730801550</v>
      </c>
      <c r="I2084" s="123"/>
      <c r="J2084" s="123">
        <f>SUM(J2085:J2094)</f>
        <v>4725500000</v>
      </c>
      <c r="K2084" s="123">
        <f>SUM(K2085:K2094)</f>
        <v>4725500000</v>
      </c>
      <c r="L2084" s="123">
        <f>SUM(L2085:L2094)</f>
        <v>4725500000</v>
      </c>
      <c r="M2084" s="124">
        <f t="shared" si="465"/>
        <v>14176500000</v>
      </c>
    </row>
    <row r="2085" spans="1:13" ht="18.5" x14ac:dyDescent="0.45">
      <c r="A2085" s="120">
        <v>220210</v>
      </c>
      <c r="B2085" s="179"/>
      <c r="C2085" s="180"/>
      <c r="D2085" s="180"/>
      <c r="E2085" s="179"/>
      <c r="F2085" s="295" t="s">
        <v>58</v>
      </c>
      <c r="G2085" s="129">
        <v>5000000</v>
      </c>
      <c r="H2085" s="129">
        <v>1500000</v>
      </c>
      <c r="I2085" s="129"/>
      <c r="J2085" s="297">
        <v>5000000</v>
      </c>
      <c r="K2085" s="297">
        <v>5000000</v>
      </c>
      <c r="L2085" s="297">
        <v>5000000</v>
      </c>
      <c r="M2085" s="184">
        <f t="shared" si="465"/>
        <v>15000000</v>
      </c>
    </row>
    <row r="2086" spans="1:13" ht="18.5" x14ac:dyDescent="0.45">
      <c r="A2086" s="126">
        <v>22021002</v>
      </c>
      <c r="B2086" s="181"/>
      <c r="C2086" s="182"/>
      <c r="D2086" s="182"/>
      <c r="E2086" s="181"/>
      <c r="F2086" s="295" t="s">
        <v>60</v>
      </c>
      <c r="G2086" s="129">
        <v>5000000</v>
      </c>
      <c r="H2086" s="129">
        <v>500000</v>
      </c>
      <c r="I2086" s="129"/>
      <c r="J2086" s="297">
        <v>5000000</v>
      </c>
      <c r="K2086" s="297">
        <v>5000000</v>
      </c>
      <c r="L2086" s="297">
        <v>5000000</v>
      </c>
      <c r="M2086" s="184">
        <f t="shared" si="465"/>
        <v>15000000</v>
      </c>
    </row>
    <row r="2087" spans="1:13" ht="18.5" x14ac:dyDescent="0.45">
      <c r="A2087" s="126">
        <v>22021004</v>
      </c>
      <c r="B2087" s="181"/>
      <c r="C2087" s="182"/>
      <c r="D2087" s="182"/>
      <c r="E2087" s="181"/>
      <c r="F2087" s="295" t="s">
        <v>62</v>
      </c>
      <c r="G2087" s="129">
        <v>500000</v>
      </c>
      <c r="H2087" s="129">
        <v>120000</v>
      </c>
      <c r="I2087" s="129"/>
      <c r="J2087" s="297">
        <v>500000</v>
      </c>
      <c r="K2087" s="297">
        <v>500000</v>
      </c>
      <c r="L2087" s="297">
        <v>500000</v>
      </c>
      <c r="M2087" s="184">
        <f t="shared" si="465"/>
        <v>1500000</v>
      </c>
    </row>
    <row r="2088" spans="1:13" ht="18.5" x14ac:dyDescent="0.45">
      <c r="A2088" s="126">
        <v>22021006</v>
      </c>
      <c r="B2088" s="181"/>
      <c r="C2088" s="182"/>
      <c r="D2088" s="182"/>
      <c r="E2088" s="181"/>
      <c r="F2088" s="295" t="s">
        <v>63</v>
      </c>
      <c r="G2088" s="129">
        <v>30000000</v>
      </c>
      <c r="H2088" s="129">
        <v>1500000</v>
      </c>
      <c r="I2088" s="129"/>
      <c r="J2088" s="297">
        <v>30000000</v>
      </c>
      <c r="K2088" s="297">
        <v>30000000</v>
      </c>
      <c r="L2088" s="297">
        <v>30000000</v>
      </c>
      <c r="M2088" s="184">
        <f t="shared" si="465"/>
        <v>90000000</v>
      </c>
    </row>
    <row r="2089" spans="1:13" ht="37" x14ac:dyDescent="0.45">
      <c r="A2089" s="126">
        <v>22021013</v>
      </c>
      <c r="B2089" s="181"/>
      <c r="C2089" s="182"/>
      <c r="D2089" s="182"/>
      <c r="E2089" s="181"/>
      <c r="F2089" s="295" t="s">
        <v>224</v>
      </c>
      <c r="G2089" s="129">
        <v>180000000</v>
      </c>
      <c r="H2089" s="129">
        <v>76740000</v>
      </c>
      <c r="I2089" s="129"/>
      <c r="J2089" s="297">
        <v>120000000</v>
      </c>
      <c r="K2089" s="297">
        <v>120000000</v>
      </c>
      <c r="L2089" s="297">
        <v>120000000</v>
      </c>
      <c r="M2089" s="184">
        <f t="shared" si="465"/>
        <v>360000000</v>
      </c>
    </row>
    <row r="2090" spans="1:13" ht="37" x14ac:dyDescent="0.45">
      <c r="A2090" s="126">
        <v>22021021</v>
      </c>
      <c r="B2090" s="181"/>
      <c r="C2090" s="182"/>
      <c r="D2090" s="182"/>
      <c r="E2090" s="181"/>
      <c r="F2090" s="295" t="s">
        <v>557</v>
      </c>
      <c r="G2090" s="129">
        <v>2000000000</v>
      </c>
      <c r="H2090" s="129">
        <v>2647941550</v>
      </c>
      <c r="I2090" s="129"/>
      <c r="J2090" s="297">
        <f>4400000000+50000000</f>
        <v>4450000000</v>
      </c>
      <c r="K2090" s="297">
        <f t="shared" ref="K2090:L2090" si="471">4400000000+50000000</f>
        <v>4450000000</v>
      </c>
      <c r="L2090" s="297">
        <f t="shared" si="471"/>
        <v>4450000000</v>
      </c>
      <c r="M2090" s="184">
        <f t="shared" si="465"/>
        <v>13350000000</v>
      </c>
    </row>
    <row r="2091" spans="1:13" ht="18.5" x14ac:dyDescent="0.45">
      <c r="A2091" s="126">
        <v>22021023</v>
      </c>
      <c r="B2091" s="181"/>
      <c r="C2091" s="182"/>
      <c r="D2091" s="182"/>
      <c r="E2091" s="181"/>
      <c r="F2091" s="295" t="s">
        <v>65</v>
      </c>
      <c r="G2091" s="129">
        <v>5000000</v>
      </c>
      <c r="H2091" s="129">
        <v>2500000</v>
      </c>
      <c r="I2091" s="129"/>
      <c r="J2091" s="297">
        <v>5000000</v>
      </c>
      <c r="K2091" s="297">
        <v>5000000</v>
      </c>
      <c r="L2091" s="297">
        <v>5000000</v>
      </c>
      <c r="M2091" s="184">
        <f t="shared" si="465"/>
        <v>15000000</v>
      </c>
    </row>
    <row r="2092" spans="1:13" ht="18.5" x14ac:dyDescent="0.45">
      <c r="A2092" s="126">
        <v>22021030</v>
      </c>
      <c r="B2092" s="181"/>
      <c r="C2092" s="182"/>
      <c r="D2092" s="182"/>
      <c r="E2092" s="181"/>
      <c r="F2092" s="295" t="s">
        <v>317</v>
      </c>
      <c r="G2092" s="129"/>
      <c r="H2092" s="129"/>
      <c r="I2092" s="129"/>
      <c r="J2092" s="297">
        <v>5000000</v>
      </c>
      <c r="K2092" s="297">
        <v>5000000</v>
      </c>
      <c r="L2092" s="297">
        <v>5000000</v>
      </c>
      <c r="M2092" s="184">
        <f t="shared" si="465"/>
        <v>15000000</v>
      </c>
    </row>
    <row r="2093" spans="1:13" ht="18.5" x14ac:dyDescent="0.45">
      <c r="A2093" s="210">
        <v>22021047</v>
      </c>
      <c r="B2093" s="213"/>
      <c r="C2093" s="213"/>
      <c r="D2093" s="182"/>
      <c r="E2093" s="213"/>
      <c r="F2093" s="298" t="s">
        <v>67</v>
      </c>
      <c r="G2093" s="299">
        <v>20000000</v>
      </c>
      <c r="H2093" s="213"/>
      <c r="I2093" s="213"/>
      <c r="J2093" s="300">
        <v>80000000</v>
      </c>
      <c r="K2093" s="300">
        <v>80000000</v>
      </c>
      <c r="L2093" s="300">
        <v>80000000</v>
      </c>
      <c r="M2093" s="184">
        <f t="shared" si="465"/>
        <v>240000000</v>
      </c>
    </row>
    <row r="2094" spans="1:13" ht="18.5" x14ac:dyDescent="0.45">
      <c r="A2094" s="210">
        <v>22021051</v>
      </c>
      <c r="B2094" s="213"/>
      <c r="C2094" s="213"/>
      <c r="D2094" s="182"/>
      <c r="E2094" s="213"/>
      <c r="F2094" s="298" t="s">
        <v>558</v>
      </c>
      <c r="G2094" s="299">
        <v>25000000</v>
      </c>
      <c r="H2094" s="213"/>
      <c r="I2094" s="213"/>
      <c r="J2094" s="300">
        <v>25000000</v>
      </c>
      <c r="K2094" s="300">
        <v>25000000</v>
      </c>
      <c r="L2094" s="300">
        <v>25000000</v>
      </c>
      <c r="M2094" s="184">
        <f t="shared" si="465"/>
        <v>75000000</v>
      </c>
    </row>
    <row r="2095" spans="1:13" ht="18.5" x14ac:dyDescent="0.45">
      <c r="A2095" s="120"/>
      <c r="B2095" s="179"/>
      <c r="C2095" s="180"/>
      <c r="D2095" s="180"/>
      <c r="E2095" s="179"/>
      <c r="F2095" s="294" t="s">
        <v>69</v>
      </c>
      <c r="G2095" s="123">
        <f>G2096+G2108</f>
        <v>7090000000</v>
      </c>
      <c r="H2095" s="123">
        <f>H2096+H2108</f>
        <v>2080664961.1700001</v>
      </c>
      <c r="I2095" s="123">
        <f>I2096+I2108</f>
        <v>0</v>
      </c>
      <c r="J2095" s="123">
        <f>J2096+J2108</f>
        <v>64352850613.059998</v>
      </c>
      <c r="K2095" s="123">
        <f t="shared" ref="K2095:L2095" si="472">K2096+K2108</f>
        <v>64352850613.059998</v>
      </c>
      <c r="L2095" s="123">
        <f t="shared" si="472"/>
        <v>64352850613.059998</v>
      </c>
      <c r="M2095" s="123">
        <f>M2096+M2108</f>
        <v>193058551839.17999</v>
      </c>
    </row>
    <row r="2096" spans="1:13" ht="18.5" x14ac:dyDescent="0.45">
      <c r="A2096" s="120">
        <v>23</v>
      </c>
      <c r="B2096" s="179"/>
      <c r="C2096" s="180"/>
      <c r="D2096" s="180"/>
      <c r="E2096" s="179"/>
      <c r="F2096" s="294" t="s">
        <v>70</v>
      </c>
      <c r="G2096" s="123">
        <f t="shared" ref="G2096:L2096" si="473">G2097</f>
        <v>555000000</v>
      </c>
      <c r="H2096" s="123">
        <f t="shared" si="473"/>
        <v>16105000</v>
      </c>
      <c r="I2096" s="123"/>
      <c r="J2096" s="123">
        <f t="shared" si="473"/>
        <v>1075000000</v>
      </c>
      <c r="K2096" s="123">
        <f t="shared" si="473"/>
        <v>1075000000</v>
      </c>
      <c r="L2096" s="123">
        <f t="shared" si="473"/>
        <v>1075000000</v>
      </c>
      <c r="M2096" s="124">
        <f t="shared" ref="M2096:M2113" si="474">J2096+K2096+L2096</f>
        <v>3225000000</v>
      </c>
    </row>
    <row r="2097" spans="1:13" ht="18.5" x14ac:dyDescent="0.45">
      <c r="A2097" s="120">
        <v>2301</v>
      </c>
      <c r="B2097" s="179"/>
      <c r="C2097" s="180"/>
      <c r="D2097" s="180"/>
      <c r="E2097" s="179"/>
      <c r="F2097" s="294" t="s">
        <v>71</v>
      </c>
      <c r="G2097" s="123">
        <f>SUM(G2098:G2107)</f>
        <v>555000000</v>
      </c>
      <c r="H2097" s="123">
        <f>SUM(H2098:H2107)</f>
        <v>16105000</v>
      </c>
      <c r="I2097" s="123"/>
      <c r="J2097" s="123">
        <f>SUM(J2098:J2107)</f>
        <v>1075000000</v>
      </c>
      <c r="K2097" s="123">
        <f>SUM(K2098:K2107)</f>
        <v>1075000000</v>
      </c>
      <c r="L2097" s="123">
        <f>SUM(L2098:L2107)</f>
        <v>1075000000</v>
      </c>
      <c r="M2097" s="124">
        <f t="shared" si="474"/>
        <v>3225000000</v>
      </c>
    </row>
    <row r="2098" spans="1:13" ht="18.5" x14ac:dyDescent="0.45">
      <c r="A2098" s="126">
        <v>23010104</v>
      </c>
      <c r="B2098" s="181"/>
      <c r="C2098" s="182"/>
      <c r="D2098" s="182"/>
      <c r="E2098" s="181"/>
      <c r="F2098" s="295" t="s">
        <v>231</v>
      </c>
      <c r="G2098" s="129"/>
      <c r="H2098" s="129"/>
      <c r="I2098" s="129"/>
      <c r="J2098" s="129">
        <v>100000000</v>
      </c>
      <c r="K2098" s="129">
        <v>100000000</v>
      </c>
      <c r="L2098" s="129">
        <v>100000000</v>
      </c>
      <c r="M2098" s="184">
        <f t="shared" si="474"/>
        <v>300000000</v>
      </c>
    </row>
    <row r="2099" spans="1:13" ht="18.5" x14ac:dyDescent="0.45">
      <c r="A2099" s="126">
        <v>23010107</v>
      </c>
      <c r="B2099" s="181"/>
      <c r="C2099" s="182"/>
      <c r="D2099" s="182"/>
      <c r="E2099" s="181"/>
      <c r="F2099" s="295" t="s">
        <v>230</v>
      </c>
      <c r="G2099" s="129">
        <v>60000000</v>
      </c>
      <c r="H2099" s="129"/>
      <c r="I2099" s="129"/>
      <c r="J2099" s="129">
        <v>100000000</v>
      </c>
      <c r="K2099" s="129">
        <v>100000000</v>
      </c>
      <c r="L2099" s="129">
        <v>100000000</v>
      </c>
      <c r="M2099" s="184">
        <f t="shared" si="474"/>
        <v>300000000</v>
      </c>
    </row>
    <row r="2100" spans="1:13" ht="37" x14ac:dyDescent="0.45">
      <c r="A2100" s="126">
        <v>23010111</v>
      </c>
      <c r="B2100" s="181"/>
      <c r="C2100" s="182"/>
      <c r="D2100" s="182"/>
      <c r="E2100" s="181"/>
      <c r="F2100" s="295" t="s">
        <v>232</v>
      </c>
      <c r="G2100" s="129">
        <v>150000000</v>
      </c>
      <c r="H2100" s="129">
        <v>6415000</v>
      </c>
      <c r="I2100" s="129"/>
      <c r="J2100" s="129">
        <v>400000000</v>
      </c>
      <c r="K2100" s="129">
        <v>400000000</v>
      </c>
      <c r="L2100" s="129">
        <v>400000000</v>
      </c>
      <c r="M2100" s="184">
        <f t="shared" si="474"/>
        <v>1200000000</v>
      </c>
    </row>
    <row r="2101" spans="1:13" ht="18.5" x14ac:dyDescent="0.45">
      <c r="A2101" s="126">
        <v>23010112</v>
      </c>
      <c r="B2101" s="181"/>
      <c r="C2101" s="182"/>
      <c r="D2101" s="182"/>
      <c r="E2101" s="181"/>
      <c r="F2101" s="295" t="s">
        <v>233</v>
      </c>
      <c r="G2101" s="129">
        <v>100000000</v>
      </c>
      <c r="H2101" s="129">
        <v>1195000</v>
      </c>
      <c r="I2101" s="129"/>
      <c r="J2101" s="129">
        <v>100000000</v>
      </c>
      <c r="K2101" s="129">
        <v>100000000</v>
      </c>
      <c r="L2101" s="129">
        <v>100000000</v>
      </c>
      <c r="M2101" s="184">
        <f t="shared" si="474"/>
        <v>300000000</v>
      </c>
    </row>
    <row r="2102" spans="1:13" ht="18.5" x14ac:dyDescent="0.45">
      <c r="A2102" s="126">
        <v>23010113</v>
      </c>
      <c r="B2102" s="181"/>
      <c r="C2102" s="182"/>
      <c r="D2102" s="182"/>
      <c r="E2102" s="181"/>
      <c r="F2102" s="295" t="s">
        <v>234</v>
      </c>
      <c r="G2102" s="129">
        <v>70000000</v>
      </c>
      <c r="H2102" s="129">
        <v>2495000</v>
      </c>
      <c r="I2102" s="129"/>
      <c r="J2102" s="129">
        <v>100000000</v>
      </c>
      <c r="K2102" s="129">
        <v>100000000</v>
      </c>
      <c r="L2102" s="129">
        <v>100000000</v>
      </c>
      <c r="M2102" s="184">
        <f t="shared" si="474"/>
        <v>300000000</v>
      </c>
    </row>
    <row r="2103" spans="1:13" ht="37" x14ac:dyDescent="0.45">
      <c r="A2103" s="126">
        <v>23010114</v>
      </c>
      <c r="B2103" s="181"/>
      <c r="C2103" s="182"/>
      <c r="D2103" s="182"/>
      <c r="E2103" s="181"/>
      <c r="F2103" s="295" t="s">
        <v>235</v>
      </c>
      <c r="G2103" s="129">
        <v>70000000</v>
      </c>
      <c r="H2103" s="129">
        <v>1000000</v>
      </c>
      <c r="I2103" s="129"/>
      <c r="J2103" s="129">
        <v>70000000</v>
      </c>
      <c r="K2103" s="129">
        <v>70000000</v>
      </c>
      <c r="L2103" s="129">
        <v>70000000</v>
      </c>
      <c r="M2103" s="184">
        <f t="shared" si="474"/>
        <v>210000000</v>
      </c>
    </row>
    <row r="2104" spans="1:13" ht="18.5" x14ac:dyDescent="0.45">
      <c r="A2104" s="126">
        <v>23010116</v>
      </c>
      <c r="B2104" s="181"/>
      <c r="C2104" s="182"/>
      <c r="D2104" s="182"/>
      <c r="E2104" s="181"/>
      <c r="F2104" s="295" t="s">
        <v>283</v>
      </c>
      <c r="G2104" s="129">
        <v>3000000</v>
      </c>
      <c r="H2104" s="129"/>
      <c r="I2104" s="129"/>
      <c r="J2104" s="129">
        <v>3000000</v>
      </c>
      <c r="K2104" s="129">
        <v>3000000</v>
      </c>
      <c r="L2104" s="129">
        <v>3000000</v>
      </c>
      <c r="M2104" s="184">
        <f t="shared" si="474"/>
        <v>9000000</v>
      </c>
    </row>
    <row r="2105" spans="1:13" ht="18.5" x14ac:dyDescent="0.45">
      <c r="A2105" s="126">
        <v>23010117</v>
      </c>
      <c r="B2105" s="181"/>
      <c r="C2105" s="182"/>
      <c r="D2105" s="182"/>
      <c r="E2105" s="181"/>
      <c r="F2105" s="295" t="s">
        <v>285</v>
      </c>
      <c r="G2105" s="129">
        <v>2000000</v>
      </c>
      <c r="H2105" s="129"/>
      <c r="I2105" s="129"/>
      <c r="J2105" s="129">
        <v>2000000</v>
      </c>
      <c r="K2105" s="129">
        <v>2000000</v>
      </c>
      <c r="L2105" s="129">
        <v>2000000</v>
      </c>
      <c r="M2105" s="184">
        <f t="shared" si="474"/>
        <v>6000000</v>
      </c>
    </row>
    <row r="2106" spans="1:13" ht="18.5" x14ac:dyDescent="0.45">
      <c r="A2106" s="126">
        <v>23010118</v>
      </c>
      <c r="B2106" s="181"/>
      <c r="C2106" s="182"/>
      <c r="D2106" s="182"/>
      <c r="E2106" s="181"/>
      <c r="F2106" s="295" t="s">
        <v>286</v>
      </c>
      <c r="G2106" s="129"/>
      <c r="H2106" s="129"/>
      <c r="I2106" s="129"/>
      <c r="J2106" s="129">
        <v>100000000</v>
      </c>
      <c r="K2106" s="129">
        <v>100000000</v>
      </c>
      <c r="L2106" s="129">
        <v>100000000</v>
      </c>
      <c r="M2106" s="184">
        <f t="shared" si="474"/>
        <v>300000000</v>
      </c>
    </row>
    <row r="2107" spans="1:13" ht="18.5" x14ac:dyDescent="0.45">
      <c r="A2107" s="126">
        <v>23010139</v>
      </c>
      <c r="B2107" s="181"/>
      <c r="C2107" s="182"/>
      <c r="D2107" s="182"/>
      <c r="E2107" s="181"/>
      <c r="F2107" s="295" t="s">
        <v>394</v>
      </c>
      <c r="G2107" s="129">
        <v>100000000</v>
      </c>
      <c r="H2107" s="129">
        <v>5000000</v>
      </c>
      <c r="I2107" s="129"/>
      <c r="J2107" s="129">
        <v>100000000</v>
      </c>
      <c r="K2107" s="129">
        <v>100000000</v>
      </c>
      <c r="L2107" s="129">
        <v>100000000</v>
      </c>
      <c r="M2107" s="184">
        <f t="shared" si="474"/>
        <v>300000000</v>
      </c>
    </row>
    <row r="2108" spans="1:13" ht="18.5" x14ac:dyDescent="0.45">
      <c r="A2108" s="126">
        <v>23040105</v>
      </c>
      <c r="B2108" s="181"/>
      <c r="C2108" s="182"/>
      <c r="D2108" s="182"/>
      <c r="E2108" s="181"/>
      <c r="F2108" s="294" t="s">
        <v>79</v>
      </c>
      <c r="G2108" s="159">
        <f>G2109</f>
        <v>6535000000</v>
      </c>
      <c r="H2108" s="159">
        <f t="shared" ref="H2108:L2108" si="475">H2109</f>
        <v>2064559961.1700001</v>
      </c>
      <c r="I2108" s="159"/>
      <c r="J2108" s="159">
        <f t="shared" si="475"/>
        <v>63277850613.059998</v>
      </c>
      <c r="K2108" s="159">
        <f t="shared" si="475"/>
        <v>63277850613.059998</v>
      </c>
      <c r="L2108" s="159">
        <f t="shared" si="475"/>
        <v>63277850613.059998</v>
      </c>
      <c r="M2108" s="124">
        <f t="shared" si="474"/>
        <v>189833551839.17999</v>
      </c>
    </row>
    <row r="2109" spans="1:13" ht="18.5" x14ac:dyDescent="0.45">
      <c r="A2109" s="120">
        <v>2305</v>
      </c>
      <c r="B2109" s="179"/>
      <c r="C2109" s="180"/>
      <c r="D2109" s="180"/>
      <c r="E2109" s="179"/>
      <c r="F2109" s="294" t="s">
        <v>80</v>
      </c>
      <c r="G2109" s="159">
        <f t="shared" ref="G2109:L2109" si="476">SUM(G2110:G2116)</f>
        <v>6535000000</v>
      </c>
      <c r="H2109" s="159">
        <f t="shared" si="476"/>
        <v>2064559961.1700001</v>
      </c>
      <c r="I2109" s="159">
        <f t="shared" si="476"/>
        <v>0</v>
      </c>
      <c r="J2109" s="159">
        <f t="shared" si="476"/>
        <v>63277850613.059998</v>
      </c>
      <c r="K2109" s="159">
        <f t="shared" si="476"/>
        <v>63277850613.059998</v>
      </c>
      <c r="L2109" s="159">
        <f t="shared" si="476"/>
        <v>63277850613.059998</v>
      </c>
      <c r="M2109" s="124">
        <f t="shared" si="474"/>
        <v>189833551839.17999</v>
      </c>
    </row>
    <row r="2110" spans="1:13" ht="18.5" x14ac:dyDescent="0.45">
      <c r="A2110" s="120">
        <v>230501</v>
      </c>
      <c r="B2110" s="179"/>
      <c r="C2110" s="180"/>
      <c r="D2110" s="180"/>
      <c r="E2110" s="179"/>
      <c r="F2110" s="295" t="s">
        <v>81</v>
      </c>
      <c r="G2110" s="129">
        <v>400000000</v>
      </c>
      <c r="H2110" s="129"/>
      <c r="I2110" s="129"/>
      <c r="J2110" s="129">
        <v>20000000</v>
      </c>
      <c r="K2110" s="129">
        <v>20000000</v>
      </c>
      <c r="L2110" s="129">
        <v>20000000</v>
      </c>
      <c r="M2110" s="184">
        <f t="shared" si="474"/>
        <v>60000000</v>
      </c>
    </row>
    <row r="2111" spans="1:13" ht="18.5" x14ac:dyDescent="0.45">
      <c r="A2111" s="126">
        <v>23050101</v>
      </c>
      <c r="B2111" s="181"/>
      <c r="C2111" s="182"/>
      <c r="D2111" s="182"/>
      <c r="E2111" s="181"/>
      <c r="F2111" s="295" t="s">
        <v>426</v>
      </c>
      <c r="G2111" s="129">
        <v>20000000</v>
      </c>
      <c r="H2111" s="129"/>
      <c r="I2111" s="129"/>
      <c r="J2111" s="129">
        <v>30000000</v>
      </c>
      <c r="K2111" s="129">
        <v>30000000</v>
      </c>
      <c r="L2111" s="129">
        <v>30000000</v>
      </c>
      <c r="M2111" s="184">
        <f t="shared" si="474"/>
        <v>90000000</v>
      </c>
    </row>
    <row r="2112" spans="1:13" ht="18.5" x14ac:dyDescent="0.45">
      <c r="A2112" s="126">
        <v>23050102</v>
      </c>
      <c r="B2112" s="181"/>
      <c r="C2112" s="182"/>
      <c r="D2112" s="182"/>
      <c r="E2112" s="181"/>
      <c r="F2112" s="295" t="s">
        <v>82</v>
      </c>
      <c r="G2112" s="129">
        <v>1030000000</v>
      </c>
      <c r="H2112" s="129"/>
      <c r="I2112" s="129"/>
      <c r="J2112" s="129">
        <f>877932324.85-184217088.94</f>
        <v>693715235.91000009</v>
      </c>
      <c r="K2112" s="129">
        <f t="shared" ref="K2112:L2112" si="477">877932324.85-184217088.94</f>
        <v>693715235.91000009</v>
      </c>
      <c r="L2112" s="129">
        <f t="shared" si="477"/>
        <v>693715235.91000009</v>
      </c>
      <c r="M2112" s="184">
        <f t="shared" si="474"/>
        <v>2081145707.7300003</v>
      </c>
    </row>
    <row r="2113" spans="1:13" ht="18.5" x14ac:dyDescent="0.45">
      <c r="A2113" s="126">
        <v>23050103</v>
      </c>
      <c r="B2113" s="181"/>
      <c r="C2113" s="182"/>
      <c r="D2113" s="182"/>
      <c r="E2113" s="181"/>
      <c r="F2113" s="295" t="s">
        <v>83</v>
      </c>
      <c r="G2113" s="129">
        <v>85000000</v>
      </c>
      <c r="H2113" s="129"/>
      <c r="I2113" s="129"/>
      <c r="J2113" s="129">
        <v>85000000</v>
      </c>
      <c r="K2113" s="129">
        <v>85000000</v>
      </c>
      <c r="L2113" s="129">
        <v>85000000</v>
      </c>
      <c r="M2113" s="184">
        <f t="shared" si="474"/>
        <v>255000000</v>
      </c>
    </row>
    <row r="2114" spans="1:13" ht="18.5" x14ac:dyDescent="0.45">
      <c r="A2114" s="126">
        <v>23050108</v>
      </c>
      <c r="B2114" s="181"/>
      <c r="C2114" s="182"/>
      <c r="D2114" s="182"/>
      <c r="E2114" s="181"/>
      <c r="F2114" s="295" t="s">
        <v>559</v>
      </c>
      <c r="G2114" s="129"/>
      <c r="H2114" s="129"/>
      <c r="I2114" s="129"/>
      <c r="J2114" s="129">
        <v>25000000000</v>
      </c>
      <c r="K2114" s="129">
        <v>25000000000</v>
      </c>
      <c r="L2114" s="129">
        <v>25000000000</v>
      </c>
      <c r="M2114" s="129">
        <v>12000000000</v>
      </c>
    </row>
    <row r="2115" spans="1:13" ht="37" x14ac:dyDescent="0.45">
      <c r="A2115" s="126">
        <v>23050126</v>
      </c>
      <c r="B2115" s="181"/>
      <c r="C2115" s="182"/>
      <c r="D2115" s="182"/>
      <c r="E2115" s="181"/>
      <c r="F2115" s="295" t="s">
        <v>84</v>
      </c>
      <c r="G2115" s="129">
        <v>5000000000</v>
      </c>
      <c r="H2115" s="129">
        <v>2064559961.1700001</v>
      </c>
      <c r="I2115" s="129"/>
      <c r="J2115" s="129">
        <f>4502067675+500000000</f>
        <v>5002067675</v>
      </c>
      <c r="K2115" s="129">
        <f t="shared" ref="K2115:L2115" si="478">4502067675+500000000</f>
        <v>5002067675</v>
      </c>
      <c r="L2115" s="129">
        <f t="shared" si="478"/>
        <v>5002067675</v>
      </c>
      <c r="M2115" s="184">
        <f t="shared" ref="M2115" si="479">J2115+K2115+L2115</f>
        <v>15006203025</v>
      </c>
    </row>
    <row r="2116" spans="1:13" ht="18.5" x14ac:dyDescent="0.45">
      <c r="A2116" s="132">
        <v>23050129</v>
      </c>
      <c r="B2116" s="188"/>
      <c r="C2116" s="188"/>
      <c r="D2116" s="188"/>
      <c r="E2116" s="188"/>
      <c r="F2116" s="301" t="s">
        <v>509</v>
      </c>
      <c r="G2116" s="134"/>
      <c r="H2116" s="135"/>
      <c r="I2116" s="135"/>
      <c r="J2116" s="302">
        <v>32447067702.150002</v>
      </c>
      <c r="K2116" s="302">
        <v>32447067702.150002</v>
      </c>
      <c r="L2116" s="302">
        <v>32447067702.150002</v>
      </c>
      <c r="M2116" s="302">
        <v>97341203109.449997</v>
      </c>
    </row>
    <row r="2117" spans="1:13" ht="18.5" x14ac:dyDescent="0.45">
      <c r="A2117" s="188"/>
      <c r="B2117" s="188"/>
      <c r="C2117" s="188"/>
      <c r="D2117" s="188"/>
      <c r="E2117" s="188"/>
      <c r="F2117" s="303" t="s">
        <v>85</v>
      </c>
      <c r="G2117" s="134"/>
      <c r="H2117" s="135"/>
      <c r="I2117" s="135"/>
      <c r="J2117" s="302"/>
      <c r="K2117" s="302"/>
      <c r="L2117" s="302"/>
      <c r="M2117" s="304"/>
    </row>
    <row r="2118" spans="1:13" ht="18.5" x14ac:dyDescent="0.45">
      <c r="A2118" s="188"/>
      <c r="B2118" s="188"/>
      <c r="C2118" s="188"/>
      <c r="D2118" s="188"/>
      <c r="E2118" s="188"/>
      <c r="F2118" s="305" t="s">
        <v>295</v>
      </c>
      <c r="G2118" s="190">
        <f>G2044</f>
        <v>184854746.84</v>
      </c>
      <c r="H2118" s="190">
        <f>H2044</f>
        <v>188992140.44999999</v>
      </c>
      <c r="I2118" s="190"/>
      <c r="J2118" s="190">
        <f>J2044</f>
        <v>331443670.61000001</v>
      </c>
      <c r="K2118" s="190">
        <f>K2044</f>
        <v>331443670.61000001</v>
      </c>
      <c r="L2118" s="190">
        <f>L2044</f>
        <v>331443670.61000001</v>
      </c>
      <c r="M2118" s="190">
        <f>M2044</f>
        <v>994331011.83000004</v>
      </c>
    </row>
    <row r="2119" spans="1:13" ht="18.5" x14ac:dyDescent="0.45">
      <c r="A2119" s="188"/>
      <c r="B2119" s="188"/>
      <c r="C2119" s="188"/>
      <c r="D2119" s="188"/>
      <c r="E2119" s="188"/>
      <c r="F2119" s="305" t="s">
        <v>207</v>
      </c>
      <c r="G2119" s="190">
        <f>G2052</f>
        <v>2981246135.7600002</v>
      </c>
      <c r="H2119" s="190">
        <f>H2052</f>
        <v>4500241548</v>
      </c>
      <c r="I2119" s="190"/>
      <c r="J2119" s="190">
        <f>J2052</f>
        <v>7146498621.0900002</v>
      </c>
      <c r="K2119" s="190">
        <f>K2052</f>
        <v>7146498621.0900002</v>
      </c>
      <c r="L2119" s="190">
        <f>L2052</f>
        <v>7146498621.0900002</v>
      </c>
      <c r="M2119" s="190">
        <f>M2052</f>
        <v>21439495863.27</v>
      </c>
    </row>
    <row r="2120" spans="1:13" ht="18.5" x14ac:dyDescent="0.45">
      <c r="A2120" s="188"/>
      <c r="B2120" s="188"/>
      <c r="C2120" s="188"/>
      <c r="D2120" s="188"/>
      <c r="E2120" s="188"/>
      <c r="F2120" s="305" t="s">
        <v>238</v>
      </c>
      <c r="G2120" s="190">
        <f>G2095</f>
        <v>7090000000</v>
      </c>
      <c r="H2120" s="190">
        <f>H2095</f>
        <v>2080664961.1700001</v>
      </c>
      <c r="I2120" s="190"/>
      <c r="J2120" s="190">
        <f>J2095</f>
        <v>64352850613.059998</v>
      </c>
      <c r="K2120" s="190">
        <f>K2095</f>
        <v>64352850613.059998</v>
      </c>
      <c r="L2120" s="190">
        <f>L2095</f>
        <v>64352850613.059998</v>
      </c>
      <c r="M2120" s="190">
        <f>M2095</f>
        <v>193058551839.17999</v>
      </c>
    </row>
    <row r="2121" spans="1:13" ht="18.5" x14ac:dyDescent="0.45">
      <c r="A2121" s="174"/>
      <c r="B2121" s="174"/>
      <c r="C2121" s="174"/>
      <c r="D2121" s="174"/>
      <c r="E2121" s="174"/>
      <c r="F2121" s="201" t="s">
        <v>88</v>
      </c>
      <c r="G2121" s="176">
        <f>SUM(G2118:G2120)</f>
        <v>10256100882.6</v>
      </c>
      <c r="H2121" s="176">
        <f t="shared" ref="H2121:M2121" si="480">SUM(H2118:H2120)</f>
        <v>6769898649.6199999</v>
      </c>
      <c r="I2121" s="176"/>
      <c r="J2121" s="176">
        <f t="shared" si="480"/>
        <v>71830792904.759995</v>
      </c>
      <c r="K2121" s="176">
        <f t="shared" si="480"/>
        <v>71830792904.759995</v>
      </c>
      <c r="L2121" s="176">
        <f t="shared" si="480"/>
        <v>71830792904.759995</v>
      </c>
      <c r="M2121" s="176">
        <f t="shared" si="480"/>
        <v>215492378714.28</v>
      </c>
    </row>
    <row r="2124" spans="1:13" ht="18.5" x14ac:dyDescent="0.45">
      <c r="A2124" s="948" t="s">
        <v>0</v>
      </c>
      <c r="B2124" s="948"/>
      <c r="C2124" s="948"/>
      <c r="D2124" s="948"/>
      <c r="E2124" s="948"/>
      <c r="F2124" s="948"/>
      <c r="G2124" s="948"/>
      <c r="H2124" s="948"/>
      <c r="I2124" s="948"/>
      <c r="J2124" s="948"/>
      <c r="K2124" s="948"/>
      <c r="L2124" s="948"/>
      <c r="M2124" s="948"/>
    </row>
    <row r="2125" spans="1:13" ht="18.5" x14ac:dyDescent="0.45">
      <c r="A2125" s="930" t="s">
        <v>564</v>
      </c>
      <c r="B2125" s="930"/>
      <c r="C2125" s="930"/>
      <c r="D2125" s="930"/>
      <c r="E2125" s="930"/>
      <c r="F2125" s="930"/>
      <c r="G2125" s="930"/>
      <c r="H2125" s="930"/>
      <c r="I2125" s="930"/>
      <c r="J2125" s="930"/>
      <c r="K2125" s="930"/>
      <c r="L2125" s="930"/>
      <c r="M2125" s="930"/>
    </row>
    <row r="2126" spans="1:13" ht="74" x14ac:dyDescent="0.45">
      <c r="A2126" s="116" t="s">
        <v>1</v>
      </c>
      <c r="B2126" s="116" t="s">
        <v>2</v>
      </c>
      <c r="C2126" s="116" t="s">
        <v>3</v>
      </c>
      <c r="D2126" s="116" t="s">
        <v>4</v>
      </c>
      <c r="E2126" s="116" t="s">
        <v>5</v>
      </c>
      <c r="F2126" s="153" t="s">
        <v>6</v>
      </c>
      <c r="G2126" s="116" t="s">
        <v>7</v>
      </c>
      <c r="H2126" s="116" t="s">
        <v>8</v>
      </c>
      <c r="I2126" s="116"/>
      <c r="J2126" s="116" t="s">
        <v>9</v>
      </c>
      <c r="K2126" s="116" t="s">
        <v>10</v>
      </c>
      <c r="L2126" s="116" t="s">
        <v>11</v>
      </c>
      <c r="M2126" s="116" t="s">
        <v>12</v>
      </c>
    </row>
    <row r="2127" spans="1:13" ht="18.5" x14ac:dyDescent="0.45">
      <c r="A2127" s="119">
        <v>2</v>
      </c>
      <c r="B2127" s="120"/>
      <c r="C2127" s="121"/>
      <c r="D2127" s="121"/>
      <c r="E2127" s="120"/>
      <c r="F2127" s="157" t="s">
        <v>18</v>
      </c>
      <c r="G2127" s="123">
        <f>G2128</f>
        <v>50000000</v>
      </c>
      <c r="H2127" s="123">
        <f t="shared" ref="H2127:M2128" si="481">H2128</f>
        <v>900000</v>
      </c>
      <c r="I2127" s="123">
        <f t="shared" si="481"/>
        <v>0</v>
      </c>
      <c r="J2127" s="123">
        <f t="shared" si="481"/>
        <v>50000000</v>
      </c>
      <c r="K2127" s="123">
        <f t="shared" si="481"/>
        <v>50000000</v>
      </c>
      <c r="L2127" s="123">
        <f t="shared" si="481"/>
        <v>50000000</v>
      </c>
      <c r="M2127" s="123">
        <f t="shared" si="481"/>
        <v>150000000</v>
      </c>
    </row>
    <row r="2128" spans="1:13" ht="18.5" x14ac:dyDescent="0.45">
      <c r="A2128" s="119">
        <v>22</v>
      </c>
      <c r="B2128" s="120"/>
      <c r="C2128" s="121"/>
      <c r="D2128" s="121"/>
      <c r="E2128" s="120"/>
      <c r="F2128" s="157" t="s">
        <v>26</v>
      </c>
      <c r="G2128" s="123">
        <f>G2129</f>
        <v>50000000</v>
      </c>
      <c r="H2128" s="123">
        <f t="shared" si="481"/>
        <v>900000</v>
      </c>
      <c r="I2128" s="123">
        <f t="shared" si="481"/>
        <v>0</v>
      </c>
      <c r="J2128" s="123">
        <f t="shared" si="481"/>
        <v>50000000</v>
      </c>
      <c r="K2128" s="123">
        <f t="shared" si="481"/>
        <v>50000000</v>
      </c>
      <c r="L2128" s="123">
        <f t="shared" si="481"/>
        <v>50000000</v>
      </c>
      <c r="M2128" s="123">
        <f t="shared" si="481"/>
        <v>150000000</v>
      </c>
    </row>
    <row r="2129" spans="1:13" ht="18.5" x14ac:dyDescent="0.45">
      <c r="A2129" s="119">
        <v>2202</v>
      </c>
      <c r="B2129" s="120"/>
      <c r="C2129" s="121"/>
      <c r="D2129" s="121"/>
      <c r="E2129" s="120"/>
      <c r="F2129" s="157" t="s">
        <v>27</v>
      </c>
      <c r="G2129" s="123">
        <f>G2130+G2133+G2137+G2143+G2148+G2151+G2153+G2157+G2159</f>
        <v>50000000</v>
      </c>
      <c r="H2129" s="123">
        <v>900000</v>
      </c>
      <c r="I2129" s="123"/>
      <c r="J2129" s="123">
        <f>SUM(J2130+J2133+J2137+J2143+J2148+J2151+J2153+J2157+J2159)</f>
        <v>50000000</v>
      </c>
      <c r="K2129" s="123">
        <f>SUM(K2130+K2133+K2137+K2143+K2148+K2151+K2153+K2157+K2159)</f>
        <v>50000000</v>
      </c>
      <c r="L2129" s="123">
        <f>SUM(L2130+L2133+L2137+L2143+L2148+L2151+L2153+L2157+L2159)</f>
        <v>50000000</v>
      </c>
      <c r="M2129" s="124">
        <f t="shared" ref="M2129:M2163" si="482">J2129+K2129+L2129</f>
        <v>150000000</v>
      </c>
    </row>
    <row r="2130" spans="1:13" ht="18.5" x14ac:dyDescent="0.45">
      <c r="A2130" s="119">
        <v>220201</v>
      </c>
      <c r="B2130" s="120"/>
      <c r="C2130" s="121"/>
      <c r="D2130" s="121"/>
      <c r="E2130" s="120"/>
      <c r="F2130" s="157" t="s">
        <v>28</v>
      </c>
      <c r="G2130" s="123">
        <v>8000000</v>
      </c>
      <c r="H2130" s="123">
        <f>SUM(H2131:H2132)</f>
        <v>0</v>
      </c>
      <c r="I2130" s="123"/>
      <c r="J2130" s="123">
        <f>SUM(J2131:J2132)</f>
        <v>8000000</v>
      </c>
      <c r="K2130" s="123">
        <v>8000000</v>
      </c>
      <c r="L2130" s="123">
        <v>8000000</v>
      </c>
      <c r="M2130" s="124">
        <f t="shared" si="482"/>
        <v>24000000</v>
      </c>
    </row>
    <row r="2131" spans="1:13" ht="18.5" x14ac:dyDescent="0.45">
      <c r="A2131" s="125">
        <v>22020101</v>
      </c>
      <c r="B2131" s="126"/>
      <c r="C2131" s="127"/>
      <c r="D2131" s="127"/>
      <c r="E2131" s="126"/>
      <c r="F2131" s="158" t="s">
        <v>29</v>
      </c>
      <c r="G2131" s="129">
        <v>5000000</v>
      </c>
      <c r="H2131" s="129"/>
      <c r="I2131" s="129"/>
      <c r="J2131" s="129">
        <v>4000000</v>
      </c>
      <c r="K2131" s="129">
        <v>4000000</v>
      </c>
      <c r="L2131" s="129">
        <v>4000000</v>
      </c>
      <c r="M2131" s="124">
        <f t="shared" si="482"/>
        <v>12000000</v>
      </c>
    </row>
    <row r="2132" spans="1:13" ht="18.5" x14ac:dyDescent="0.45">
      <c r="A2132" s="125">
        <v>22020102</v>
      </c>
      <c r="B2132" s="126"/>
      <c r="C2132" s="127"/>
      <c r="D2132" s="127"/>
      <c r="E2132" s="126"/>
      <c r="F2132" s="158" t="s">
        <v>30</v>
      </c>
      <c r="G2132" s="129">
        <v>3000000</v>
      </c>
      <c r="H2132" s="129"/>
      <c r="I2132" s="129"/>
      <c r="J2132" s="129">
        <v>4000000</v>
      </c>
      <c r="K2132" s="129">
        <v>4000000</v>
      </c>
      <c r="L2132" s="129">
        <v>4000000</v>
      </c>
      <c r="M2132" s="124">
        <f t="shared" si="482"/>
        <v>12000000</v>
      </c>
    </row>
    <row r="2133" spans="1:13" ht="18.5" x14ac:dyDescent="0.45">
      <c r="A2133" s="119">
        <v>220202</v>
      </c>
      <c r="B2133" s="120"/>
      <c r="C2133" s="121"/>
      <c r="D2133" s="121"/>
      <c r="E2133" s="120"/>
      <c r="F2133" s="157" t="s">
        <v>31</v>
      </c>
      <c r="G2133" s="123">
        <f>SUM(G2134:G2136)</f>
        <v>1000000</v>
      </c>
      <c r="H2133" s="123">
        <v>200000</v>
      </c>
      <c r="I2133" s="123"/>
      <c r="J2133" s="123">
        <f>SUM(J2134:J2136)</f>
        <v>1000000</v>
      </c>
      <c r="K2133" s="123">
        <f>SUM(K2134:K2136)</f>
        <v>1000000</v>
      </c>
      <c r="L2133" s="123">
        <f>SUM(L2134:L2136)</f>
        <v>1000000</v>
      </c>
      <c r="M2133" s="124">
        <f t="shared" si="482"/>
        <v>3000000</v>
      </c>
    </row>
    <row r="2134" spans="1:13" ht="18.5" x14ac:dyDescent="0.45">
      <c r="A2134" s="125">
        <v>22020201</v>
      </c>
      <c r="B2134" s="126"/>
      <c r="C2134" s="127"/>
      <c r="D2134" s="127"/>
      <c r="E2134" s="126"/>
      <c r="F2134" s="158" t="s">
        <v>32</v>
      </c>
      <c r="G2134" s="129">
        <v>300000</v>
      </c>
      <c r="H2134" s="129">
        <v>100000</v>
      </c>
      <c r="I2134" s="129"/>
      <c r="J2134" s="129">
        <v>500000</v>
      </c>
      <c r="K2134" s="129">
        <v>500000</v>
      </c>
      <c r="L2134" s="129">
        <v>500000</v>
      </c>
      <c r="M2134" s="124">
        <f t="shared" si="482"/>
        <v>1500000</v>
      </c>
    </row>
    <row r="2135" spans="1:13" ht="18.5" x14ac:dyDescent="0.45">
      <c r="A2135" s="125">
        <v>22020202</v>
      </c>
      <c r="B2135" s="126"/>
      <c r="C2135" s="127"/>
      <c r="D2135" s="127"/>
      <c r="E2135" s="126"/>
      <c r="F2135" s="158" t="s">
        <v>33</v>
      </c>
      <c r="G2135" s="129">
        <v>700000</v>
      </c>
      <c r="H2135" s="129">
        <v>100000</v>
      </c>
      <c r="I2135" s="129"/>
      <c r="J2135" s="129">
        <v>200000</v>
      </c>
      <c r="K2135" s="129">
        <v>200000</v>
      </c>
      <c r="L2135" s="129">
        <v>200000</v>
      </c>
      <c r="M2135" s="124">
        <f t="shared" si="482"/>
        <v>600000</v>
      </c>
    </row>
    <row r="2136" spans="1:13" ht="18.5" x14ac:dyDescent="0.45">
      <c r="A2136" s="125">
        <v>22020203</v>
      </c>
      <c r="B2136" s="126"/>
      <c r="C2136" s="127"/>
      <c r="D2136" s="127"/>
      <c r="E2136" s="126"/>
      <c r="F2136" s="158" t="s">
        <v>34</v>
      </c>
      <c r="G2136" s="129"/>
      <c r="H2136" s="129"/>
      <c r="I2136" s="129"/>
      <c r="J2136" s="129">
        <v>300000</v>
      </c>
      <c r="K2136" s="129">
        <v>300000</v>
      </c>
      <c r="L2136" s="129">
        <v>300000</v>
      </c>
      <c r="M2136" s="124">
        <f t="shared" si="482"/>
        <v>900000</v>
      </c>
    </row>
    <row r="2137" spans="1:13" ht="18.5" x14ac:dyDescent="0.45">
      <c r="A2137" s="119">
        <v>220203</v>
      </c>
      <c r="B2137" s="120"/>
      <c r="C2137" s="121"/>
      <c r="D2137" s="121"/>
      <c r="E2137" s="120"/>
      <c r="F2137" s="157" t="s">
        <v>37</v>
      </c>
      <c r="G2137" s="123">
        <f>SUM(G2138:G2142)</f>
        <v>7000000</v>
      </c>
      <c r="H2137" s="123">
        <v>300000</v>
      </c>
      <c r="I2137" s="123"/>
      <c r="J2137" s="123">
        <f>SUM(J2138:J2142)</f>
        <v>5000000</v>
      </c>
      <c r="K2137" s="123">
        <f>SUM(K2138:K2142)</f>
        <v>5000000</v>
      </c>
      <c r="L2137" s="123">
        <f>SUM(L2138:L2142)</f>
        <v>5000000</v>
      </c>
      <c r="M2137" s="124">
        <f t="shared" si="482"/>
        <v>15000000</v>
      </c>
    </row>
    <row r="2138" spans="1:13" ht="37" x14ac:dyDescent="0.45">
      <c r="A2138" s="125">
        <v>22020301</v>
      </c>
      <c r="B2138" s="126"/>
      <c r="C2138" s="127"/>
      <c r="D2138" s="127"/>
      <c r="E2138" s="126"/>
      <c r="F2138" s="158" t="s">
        <v>38</v>
      </c>
      <c r="G2138" s="129">
        <v>4500000</v>
      </c>
      <c r="H2138" s="129">
        <v>200000</v>
      </c>
      <c r="I2138" s="129"/>
      <c r="J2138" s="129">
        <v>2000000</v>
      </c>
      <c r="K2138" s="129">
        <v>2000000</v>
      </c>
      <c r="L2138" s="129">
        <v>2000000</v>
      </c>
      <c r="M2138" s="124">
        <f t="shared" si="482"/>
        <v>6000000</v>
      </c>
    </row>
    <row r="2139" spans="1:13" ht="18.5" x14ac:dyDescent="0.45">
      <c r="A2139" s="125">
        <v>22020302</v>
      </c>
      <c r="B2139" s="126"/>
      <c r="C2139" s="127"/>
      <c r="D2139" s="127"/>
      <c r="E2139" s="126"/>
      <c r="F2139" s="158" t="s">
        <v>39</v>
      </c>
      <c r="G2139" s="129">
        <v>500000</v>
      </c>
      <c r="H2139" s="129"/>
      <c r="I2139" s="129"/>
      <c r="J2139" s="129">
        <v>500000</v>
      </c>
      <c r="K2139" s="129">
        <v>500000</v>
      </c>
      <c r="L2139" s="129">
        <v>500000</v>
      </c>
      <c r="M2139" s="124">
        <f t="shared" si="482"/>
        <v>1500000</v>
      </c>
    </row>
    <row r="2140" spans="1:13" ht="37" x14ac:dyDescent="0.45">
      <c r="A2140" s="125">
        <v>22020305</v>
      </c>
      <c r="B2140" s="126"/>
      <c r="C2140" s="127"/>
      <c r="D2140" s="127"/>
      <c r="E2140" s="126"/>
      <c r="F2140" s="158" t="s">
        <v>41</v>
      </c>
      <c r="G2140" s="129">
        <v>2000000</v>
      </c>
      <c r="H2140" s="129">
        <v>100000</v>
      </c>
      <c r="I2140" s="129"/>
      <c r="J2140" s="129">
        <v>1000000</v>
      </c>
      <c r="K2140" s="129">
        <v>1000000</v>
      </c>
      <c r="L2140" s="129">
        <v>1000000</v>
      </c>
      <c r="M2140" s="124">
        <f t="shared" si="482"/>
        <v>3000000</v>
      </c>
    </row>
    <row r="2141" spans="1:13" ht="18.5" x14ac:dyDescent="0.45">
      <c r="A2141" s="125">
        <v>22020306</v>
      </c>
      <c r="B2141" s="126"/>
      <c r="C2141" s="127"/>
      <c r="D2141" s="127"/>
      <c r="E2141" s="126"/>
      <c r="F2141" s="158" t="s">
        <v>314</v>
      </c>
      <c r="G2141" s="129"/>
      <c r="H2141" s="129"/>
      <c r="I2141" s="129"/>
      <c r="J2141" s="129">
        <v>1000000</v>
      </c>
      <c r="K2141" s="129">
        <v>1000000</v>
      </c>
      <c r="L2141" s="129">
        <v>1000000</v>
      </c>
      <c r="M2141" s="124">
        <f t="shared" si="482"/>
        <v>3000000</v>
      </c>
    </row>
    <row r="2142" spans="1:13" ht="37" x14ac:dyDescent="0.45">
      <c r="A2142" s="125">
        <v>22020311</v>
      </c>
      <c r="B2142" s="126"/>
      <c r="C2142" s="127"/>
      <c r="D2142" s="127"/>
      <c r="E2142" s="126"/>
      <c r="F2142" s="158" t="s">
        <v>414</v>
      </c>
      <c r="G2142" s="129"/>
      <c r="H2142" s="129"/>
      <c r="I2142" s="129"/>
      <c r="J2142" s="129">
        <v>500000</v>
      </c>
      <c r="K2142" s="129">
        <v>500000</v>
      </c>
      <c r="L2142" s="129">
        <v>500000</v>
      </c>
      <c r="M2142" s="124">
        <f t="shared" si="482"/>
        <v>1500000</v>
      </c>
    </row>
    <row r="2143" spans="1:13" ht="18.5" x14ac:dyDescent="0.45">
      <c r="A2143" s="119">
        <v>220204</v>
      </c>
      <c r="B2143" s="120"/>
      <c r="C2143" s="121"/>
      <c r="D2143" s="121"/>
      <c r="E2143" s="120"/>
      <c r="F2143" s="157" t="s">
        <v>42</v>
      </c>
      <c r="G2143" s="123">
        <f>SUM(G2144:G2147)</f>
        <v>4000000</v>
      </c>
      <c r="H2143" s="123">
        <v>100000</v>
      </c>
      <c r="I2143" s="123"/>
      <c r="J2143" s="123">
        <f>SUM(J2144:J2147)</f>
        <v>4000000</v>
      </c>
      <c r="K2143" s="123">
        <f>SUM(K2144:K2147)</f>
        <v>4000000</v>
      </c>
      <c r="L2143" s="123">
        <f>SUM(L2144:L2147)</f>
        <v>4000000</v>
      </c>
      <c r="M2143" s="124">
        <f t="shared" si="482"/>
        <v>12000000</v>
      </c>
    </row>
    <row r="2144" spans="1:13" ht="18.5" x14ac:dyDescent="0.45">
      <c r="A2144" s="125">
        <v>22020402</v>
      </c>
      <c r="B2144" s="126"/>
      <c r="C2144" s="127"/>
      <c r="D2144" s="127"/>
      <c r="E2144" s="126"/>
      <c r="F2144" s="158" t="s">
        <v>44</v>
      </c>
      <c r="G2144" s="129">
        <v>1500000</v>
      </c>
      <c r="H2144" s="129">
        <v>100000</v>
      </c>
      <c r="I2144" s="129"/>
      <c r="J2144" s="129">
        <v>2000000</v>
      </c>
      <c r="K2144" s="129">
        <v>2000000</v>
      </c>
      <c r="L2144" s="129">
        <v>2000000</v>
      </c>
      <c r="M2144" s="124">
        <f t="shared" si="482"/>
        <v>6000000</v>
      </c>
    </row>
    <row r="2145" spans="1:13" ht="37" x14ac:dyDescent="0.45">
      <c r="A2145" s="125">
        <v>22020404</v>
      </c>
      <c r="B2145" s="126"/>
      <c r="C2145" s="127"/>
      <c r="D2145" s="127"/>
      <c r="E2145" s="126"/>
      <c r="F2145" s="158" t="s">
        <v>46</v>
      </c>
      <c r="G2145" s="129">
        <v>1500000</v>
      </c>
      <c r="H2145" s="129"/>
      <c r="I2145" s="129"/>
      <c r="J2145" s="129">
        <v>1000000</v>
      </c>
      <c r="K2145" s="129">
        <v>1000000</v>
      </c>
      <c r="L2145" s="129">
        <v>1000000</v>
      </c>
      <c r="M2145" s="124">
        <f t="shared" si="482"/>
        <v>3000000</v>
      </c>
    </row>
    <row r="2146" spans="1:13" ht="18.5" x14ac:dyDescent="0.45">
      <c r="A2146" s="125">
        <v>22020405</v>
      </c>
      <c r="B2146" s="126"/>
      <c r="C2146" s="127"/>
      <c r="D2146" s="127"/>
      <c r="E2146" s="126"/>
      <c r="F2146" s="158" t="s">
        <v>47</v>
      </c>
      <c r="G2146" s="129">
        <v>500000</v>
      </c>
      <c r="H2146" s="129"/>
      <c r="I2146" s="129"/>
      <c r="J2146" s="129">
        <v>500000</v>
      </c>
      <c r="K2146" s="129">
        <v>500000</v>
      </c>
      <c r="L2146" s="129">
        <v>500000</v>
      </c>
      <c r="M2146" s="124">
        <f t="shared" si="482"/>
        <v>1500000</v>
      </c>
    </row>
    <row r="2147" spans="1:13" ht="18.5" x14ac:dyDescent="0.45">
      <c r="A2147" s="125">
        <v>22020406</v>
      </c>
      <c r="B2147" s="126"/>
      <c r="C2147" s="127"/>
      <c r="D2147" s="127"/>
      <c r="E2147" s="126"/>
      <c r="F2147" s="158" t="s">
        <v>48</v>
      </c>
      <c r="G2147" s="129">
        <v>500000</v>
      </c>
      <c r="H2147" s="129"/>
      <c r="I2147" s="129"/>
      <c r="J2147" s="129">
        <v>500000</v>
      </c>
      <c r="K2147" s="129">
        <v>500000</v>
      </c>
      <c r="L2147" s="129">
        <v>500000</v>
      </c>
      <c r="M2147" s="124">
        <f t="shared" si="482"/>
        <v>1500000</v>
      </c>
    </row>
    <row r="2148" spans="1:13" ht="18.5" x14ac:dyDescent="0.45">
      <c r="A2148" s="119">
        <v>220205</v>
      </c>
      <c r="B2148" s="120"/>
      <c r="C2148" s="121"/>
      <c r="D2148" s="121"/>
      <c r="E2148" s="120"/>
      <c r="F2148" s="157" t="s">
        <v>49</v>
      </c>
      <c r="G2148" s="123">
        <f>SUM(G2149:G2150)</f>
        <v>5000000</v>
      </c>
      <c r="H2148" s="123">
        <f t="shared" ref="H2148" si="483">H2149+H2150</f>
        <v>0</v>
      </c>
      <c r="I2148" s="123"/>
      <c r="J2148" s="123">
        <f>SUM(J2149:J2150)</f>
        <v>6000000</v>
      </c>
      <c r="K2148" s="123">
        <f t="shared" ref="K2148:L2148" si="484">SUM(K2149:K2150)</f>
        <v>6000000</v>
      </c>
      <c r="L2148" s="123">
        <f t="shared" si="484"/>
        <v>6000000</v>
      </c>
      <c r="M2148" s="124">
        <f t="shared" si="482"/>
        <v>18000000</v>
      </c>
    </row>
    <row r="2149" spans="1:13" ht="18.5" x14ac:dyDescent="0.45">
      <c r="A2149" s="125">
        <v>22020501</v>
      </c>
      <c r="B2149" s="126"/>
      <c r="C2149" s="127"/>
      <c r="D2149" s="127"/>
      <c r="E2149" s="126"/>
      <c r="F2149" s="158" t="s">
        <v>50</v>
      </c>
      <c r="G2149" s="129">
        <v>5000000</v>
      </c>
      <c r="H2149" s="129"/>
      <c r="I2149" s="129"/>
      <c r="J2149" s="129">
        <v>4000000</v>
      </c>
      <c r="K2149" s="129">
        <v>4000000</v>
      </c>
      <c r="L2149" s="129">
        <v>4000000</v>
      </c>
      <c r="M2149" s="124">
        <f t="shared" si="482"/>
        <v>12000000</v>
      </c>
    </row>
    <row r="2150" spans="1:13" ht="18.5" x14ac:dyDescent="0.45">
      <c r="A2150" s="125">
        <v>22020502</v>
      </c>
      <c r="B2150" s="126"/>
      <c r="C2150" s="127"/>
      <c r="D2150" s="127"/>
      <c r="E2150" s="126"/>
      <c r="F2150" s="158" t="s">
        <v>222</v>
      </c>
      <c r="G2150" s="129"/>
      <c r="H2150" s="129"/>
      <c r="I2150" s="129"/>
      <c r="J2150" s="129">
        <v>2000000</v>
      </c>
      <c r="K2150" s="129">
        <v>2000000</v>
      </c>
      <c r="L2150" s="129">
        <v>2000000</v>
      </c>
      <c r="M2150" s="124">
        <f t="shared" si="482"/>
        <v>6000000</v>
      </c>
    </row>
    <row r="2151" spans="1:13" ht="18.5" x14ac:dyDescent="0.45">
      <c r="A2151" s="119">
        <v>220206</v>
      </c>
      <c r="B2151" s="120"/>
      <c r="C2151" s="121"/>
      <c r="D2151" s="121"/>
      <c r="E2151" s="120"/>
      <c r="F2151" s="157" t="s">
        <v>51</v>
      </c>
      <c r="G2151" s="123">
        <f>SUM(G2152:G2152)</f>
        <v>1000000</v>
      </c>
      <c r="H2151" s="123">
        <v>200000</v>
      </c>
      <c r="I2151" s="123"/>
      <c r="J2151" s="123">
        <f>SUM(J2152:J2152)</f>
        <v>1000000</v>
      </c>
      <c r="K2151" s="123">
        <f>SUM(K2152:K2152)</f>
        <v>1000000</v>
      </c>
      <c r="L2151" s="123">
        <f>SUM(L2152:L2152)</f>
        <v>1000000</v>
      </c>
      <c r="M2151" s="124">
        <f t="shared" si="482"/>
        <v>3000000</v>
      </c>
    </row>
    <row r="2152" spans="1:13" ht="18.5" x14ac:dyDescent="0.45">
      <c r="A2152" s="125">
        <v>22020605</v>
      </c>
      <c r="B2152" s="126"/>
      <c r="C2152" s="127"/>
      <c r="D2152" s="127"/>
      <c r="E2152" s="126"/>
      <c r="F2152" s="158" t="s">
        <v>53</v>
      </c>
      <c r="G2152" s="129">
        <v>1000000</v>
      </c>
      <c r="H2152" s="129">
        <v>200000</v>
      </c>
      <c r="I2152" s="129"/>
      <c r="J2152" s="129">
        <v>1000000</v>
      </c>
      <c r="K2152" s="129">
        <v>1000000</v>
      </c>
      <c r="L2152" s="129">
        <v>1000000</v>
      </c>
      <c r="M2152" s="124">
        <f t="shared" si="482"/>
        <v>3000000</v>
      </c>
    </row>
    <row r="2153" spans="1:13" ht="18.5" x14ac:dyDescent="0.45">
      <c r="A2153" s="119">
        <v>220208</v>
      </c>
      <c r="B2153" s="120"/>
      <c r="C2153" s="121"/>
      <c r="D2153" s="121"/>
      <c r="E2153" s="120"/>
      <c r="F2153" s="157" t="s">
        <v>54</v>
      </c>
      <c r="G2153" s="123">
        <f>SUM(G2154:G2156)</f>
        <v>1000000</v>
      </c>
      <c r="H2153" s="123">
        <v>50000</v>
      </c>
      <c r="I2153" s="123"/>
      <c r="J2153" s="123">
        <f>SUM(J2154:J2156)</f>
        <v>1500000</v>
      </c>
      <c r="K2153" s="123">
        <f>SUM(K2154:K2156)</f>
        <v>1500000</v>
      </c>
      <c r="L2153" s="123">
        <f>SUM(L2154:L2156)</f>
        <v>1500000</v>
      </c>
      <c r="M2153" s="124">
        <f t="shared" si="482"/>
        <v>4500000</v>
      </c>
    </row>
    <row r="2154" spans="1:13" ht="18.5" x14ac:dyDescent="0.45">
      <c r="A2154" s="125">
        <v>22020801</v>
      </c>
      <c r="B2154" s="126"/>
      <c r="C2154" s="127"/>
      <c r="D2154" s="127"/>
      <c r="E2154" s="126"/>
      <c r="F2154" s="158" t="s">
        <v>55</v>
      </c>
      <c r="G2154" s="129">
        <v>1000000</v>
      </c>
      <c r="H2154" s="129">
        <v>50000</v>
      </c>
      <c r="I2154" s="129"/>
      <c r="J2154" s="129"/>
      <c r="K2154" s="129"/>
      <c r="L2154" s="129"/>
      <c r="M2154" s="124">
        <f t="shared" si="482"/>
        <v>0</v>
      </c>
    </row>
    <row r="2155" spans="1:13" ht="37" x14ac:dyDescent="0.45">
      <c r="A2155" s="125">
        <v>22020802</v>
      </c>
      <c r="B2155" s="126"/>
      <c r="C2155" s="127"/>
      <c r="D2155" s="127"/>
      <c r="E2155" s="126"/>
      <c r="F2155" s="158" t="s">
        <v>517</v>
      </c>
      <c r="G2155" s="129"/>
      <c r="H2155" s="129"/>
      <c r="I2155" s="129"/>
      <c r="J2155" s="129">
        <v>500000</v>
      </c>
      <c r="K2155" s="129">
        <v>500000</v>
      </c>
      <c r="L2155" s="129">
        <v>500000</v>
      </c>
      <c r="M2155" s="124">
        <f t="shared" si="482"/>
        <v>1500000</v>
      </c>
    </row>
    <row r="2156" spans="1:13" ht="18.5" x14ac:dyDescent="0.45">
      <c r="A2156" s="125">
        <v>22020803</v>
      </c>
      <c r="B2156" s="126"/>
      <c r="C2156" s="127"/>
      <c r="D2156" s="127"/>
      <c r="E2156" s="126"/>
      <c r="F2156" s="158" t="s">
        <v>56</v>
      </c>
      <c r="G2156" s="129"/>
      <c r="H2156" s="129"/>
      <c r="I2156" s="129"/>
      <c r="J2156" s="129">
        <v>1000000</v>
      </c>
      <c r="K2156" s="129">
        <v>1000000</v>
      </c>
      <c r="L2156" s="129">
        <v>1000000</v>
      </c>
      <c r="M2156" s="124">
        <f t="shared" si="482"/>
        <v>3000000</v>
      </c>
    </row>
    <row r="2157" spans="1:13" ht="18.5" x14ac:dyDescent="0.45">
      <c r="A2157" s="119">
        <v>220209</v>
      </c>
      <c r="B2157" s="120"/>
      <c r="C2157" s="121"/>
      <c r="D2157" s="121"/>
      <c r="E2157" s="120"/>
      <c r="F2157" s="157" t="s">
        <v>271</v>
      </c>
      <c r="G2157" s="123">
        <f>SUM(G2158:G2158)</f>
        <v>500000</v>
      </c>
      <c r="H2157" s="123">
        <f>SUM(H2158:H2158)</f>
        <v>0</v>
      </c>
      <c r="I2157" s="123"/>
      <c r="J2157" s="123">
        <f>SUM(J2158:J2158)</f>
        <v>500000</v>
      </c>
      <c r="K2157" s="123">
        <v>500000</v>
      </c>
      <c r="L2157" s="123">
        <v>500000</v>
      </c>
      <c r="M2157" s="124">
        <f t="shared" si="482"/>
        <v>1500000</v>
      </c>
    </row>
    <row r="2158" spans="1:13" ht="18.5" x14ac:dyDescent="0.45">
      <c r="A2158" s="125">
        <v>22020901</v>
      </c>
      <c r="B2158" s="126"/>
      <c r="C2158" s="127"/>
      <c r="D2158" s="127"/>
      <c r="E2158" s="126"/>
      <c r="F2158" s="158" t="s">
        <v>315</v>
      </c>
      <c r="G2158" s="129">
        <v>500000</v>
      </c>
      <c r="H2158" s="129"/>
      <c r="I2158" s="129"/>
      <c r="J2158" s="129">
        <v>500000</v>
      </c>
      <c r="K2158" s="123">
        <v>500000</v>
      </c>
      <c r="L2158" s="123">
        <v>500000</v>
      </c>
      <c r="M2158" s="124">
        <f t="shared" si="482"/>
        <v>1500000</v>
      </c>
    </row>
    <row r="2159" spans="1:13" ht="18.5" x14ac:dyDescent="0.45">
      <c r="A2159" s="119">
        <v>220210</v>
      </c>
      <c r="B2159" s="120"/>
      <c r="C2159" s="121"/>
      <c r="D2159" s="121"/>
      <c r="E2159" s="120"/>
      <c r="F2159" s="157" t="s">
        <v>57</v>
      </c>
      <c r="G2159" s="123">
        <f>SUM(G2160:G2163)</f>
        <v>22500000</v>
      </c>
      <c r="H2159" s="123">
        <v>50000</v>
      </c>
      <c r="I2159" s="123"/>
      <c r="J2159" s="123">
        <f>SUM(J2160+J2162+J2163+J2161)</f>
        <v>23000000</v>
      </c>
      <c r="K2159" s="123">
        <f>SUM(K2160+K2162+K2163+K2161)</f>
        <v>23000000</v>
      </c>
      <c r="L2159" s="123">
        <f>SUM(L2160+L2162+L2163+L2161)</f>
        <v>23000000</v>
      </c>
      <c r="M2159" s="124">
        <f t="shared" si="482"/>
        <v>69000000</v>
      </c>
    </row>
    <row r="2160" spans="1:13" ht="18.5" x14ac:dyDescent="0.45">
      <c r="A2160" s="125">
        <v>22021001</v>
      </c>
      <c r="B2160" s="126"/>
      <c r="C2160" s="127"/>
      <c r="D2160" s="127"/>
      <c r="E2160" s="126"/>
      <c r="F2160" s="158" t="s">
        <v>58</v>
      </c>
      <c r="G2160" s="129">
        <v>1500000</v>
      </c>
      <c r="H2160" s="129">
        <v>50000</v>
      </c>
      <c r="I2160" s="129"/>
      <c r="J2160" s="129"/>
      <c r="K2160" s="129"/>
      <c r="L2160" s="129"/>
      <c r="M2160" s="124">
        <f t="shared" si="482"/>
        <v>0</v>
      </c>
    </row>
    <row r="2161" spans="1:13" ht="18.5" x14ac:dyDescent="0.45">
      <c r="A2161" s="125">
        <v>22021003</v>
      </c>
      <c r="B2161" s="126"/>
      <c r="C2161" s="127"/>
      <c r="D2161" s="127"/>
      <c r="E2161" s="126"/>
      <c r="F2161" s="158" t="s">
        <v>60</v>
      </c>
      <c r="G2161" s="129"/>
      <c r="H2161" s="129"/>
      <c r="I2161" s="129"/>
      <c r="J2161" s="129">
        <v>2000000</v>
      </c>
      <c r="K2161" s="129">
        <v>2000000</v>
      </c>
      <c r="L2161" s="129">
        <v>2000000</v>
      </c>
      <c r="M2161" s="124">
        <f t="shared" si="482"/>
        <v>6000000</v>
      </c>
    </row>
    <row r="2162" spans="1:13" ht="18.5" x14ac:dyDescent="0.45">
      <c r="A2162" s="209">
        <v>22021048</v>
      </c>
      <c r="B2162" s="210"/>
      <c r="C2162" s="210"/>
      <c r="D2162" s="127"/>
      <c r="E2162" s="210"/>
      <c r="F2162" s="211" t="s">
        <v>67</v>
      </c>
      <c r="G2162" s="212">
        <v>9000000</v>
      </c>
      <c r="H2162" s="213"/>
      <c r="I2162" s="213"/>
      <c r="J2162" s="306" t="s">
        <v>561</v>
      </c>
      <c r="K2162" s="306" t="s">
        <v>561</v>
      </c>
      <c r="L2162" s="306" t="s">
        <v>561</v>
      </c>
      <c r="M2162" s="124">
        <f t="shared" si="482"/>
        <v>30000000</v>
      </c>
    </row>
    <row r="2163" spans="1:13" ht="18.5" x14ac:dyDescent="0.45">
      <c r="A2163" s="209">
        <v>22021052</v>
      </c>
      <c r="B2163" s="210"/>
      <c r="C2163" s="210"/>
      <c r="D2163" s="127"/>
      <c r="E2163" s="210"/>
      <c r="F2163" s="211" t="s">
        <v>558</v>
      </c>
      <c r="G2163" s="212">
        <v>12000000</v>
      </c>
      <c r="H2163" s="213"/>
      <c r="I2163" s="213"/>
      <c r="J2163" s="306" t="s">
        <v>562</v>
      </c>
      <c r="K2163" s="306" t="s">
        <v>562</v>
      </c>
      <c r="L2163" s="306" t="s">
        <v>562</v>
      </c>
      <c r="M2163" s="124">
        <f t="shared" si="482"/>
        <v>33000000</v>
      </c>
    </row>
    <row r="2164" spans="1:13" ht="18.5" x14ac:dyDescent="0.45">
      <c r="A2164" s="209"/>
      <c r="B2164" s="210"/>
      <c r="C2164" s="210"/>
      <c r="D2164" s="127"/>
      <c r="E2164" s="210"/>
      <c r="F2164" s="307" t="s">
        <v>85</v>
      </c>
      <c r="G2164" s="212"/>
      <c r="H2164" s="213"/>
      <c r="I2164" s="213"/>
      <c r="J2164" s="306"/>
      <c r="K2164" s="306"/>
      <c r="L2164" s="306"/>
      <c r="M2164" s="124"/>
    </row>
    <row r="2165" spans="1:13" ht="18.5" x14ac:dyDescent="0.45">
      <c r="A2165" s="209"/>
      <c r="B2165" s="210"/>
      <c r="C2165" s="210"/>
      <c r="D2165" s="127"/>
      <c r="E2165" s="210"/>
      <c r="F2165" s="308" t="s">
        <v>27</v>
      </c>
      <c r="G2165" s="212">
        <f>G2128</f>
        <v>50000000</v>
      </c>
      <c r="H2165" s="212">
        <f t="shared" ref="H2165:M2165" si="485">H2128</f>
        <v>900000</v>
      </c>
      <c r="I2165" s="212">
        <f t="shared" si="485"/>
        <v>0</v>
      </c>
      <c r="J2165" s="212">
        <f t="shared" si="485"/>
        <v>50000000</v>
      </c>
      <c r="K2165" s="212">
        <f t="shared" si="485"/>
        <v>50000000</v>
      </c>
      <c r="L2165" s="212">
        <f t="shared" si="485"/>
        <v>50000000</v>
      </c>
      <c r="M2165" s="212">
        <f t="shared" si="485"/>
        <v>150000000</v>
      </c>
    </row>
    <row r="2166" spans="1:13" ht="18.5" x14ac:dyDescent="0.45">
      <c r="A2166" s="209"/>
      <c r="B2166" s="210"/>
      <c r="C2166" s="210"/>
      <c r="D2166" s="127"/>
      <c r="E2166" s="210"/>
      <c r="F2166" s="308" t="s">
        <v>239</v>
      </c>
      <c r="G2166" s="309">
        <f>SUM(G2165)</f>
        <v>50000000</v>
      </c>
      <c r="H2166" s="309">
        <f t="shared" ref="H2166:M2166" si="486">SUM(H2165)</f>
        <v>900000</v>
      </c>
      <c r="I2166" s="309">
        <f t="shared" si="486"/>
        <v>0</v>
      </c>
      <c r="J2166" s="309">
        <f t="shared" si="486"/>
        <v>50000000</v>
      </c>
      <c r="K2166" s="309">
        <f t="shared" si="486"/>
        <v>50000000</v>
      </c>
      <c r="L2166" s="309">
        <f t="shared" si="486"/>
        <v>50000000</v>
      </c>
      <c r="M2166" s="309">
        <f t="shared" si="486"/>
        <v>150000000</v>
      </c>
    </row>
    <row r="2169" spans="1:13" ht="18.5" x14ac:dyDescent="0.45">
      <c r="A2169" s="952" t="s">
        <v>0</v>
      </c>
      <c r="B2169" s="953"/>
      <c r="C2169" s="953"/>
      <c r="D2169" s="953"/>
      <c r="E2169" s="953"/>
      <c r="F2169" s="953"/>
      <c r="G2169" s="953"/>
      <c r="H2169" s="953"/>
      <c r="I2169" s="953"/>
      <c r="J2169" s="953"/>
      <c r="K2169" s="953"/>
      <c r="L2169" s="953"/>
      <c r="M2169" s="954"/>
    </row>
    <row r="2170" spans="1:13" ht="18.5" x14ac:dyDescent="0.45">
      <c r="A2170" s="955" t="s">
        <v>633</v>
      </c>
      <c r="B2170" s="956"/>
      <c r="C2170" s="956"/>
      <c r="D2170" s="956"/>
      <c r="E2170" s="956"/>
      <c r="F2170" s="956"/>
      <c r="G2170" s="956"/>
      <c r="H2170" s="956"/>
      <c r="I2170" s="956"/>
      <c r="J2170" s="956"/>
      <c r="K2170" s="956"/>
      <c r="L2170" s="956"/>
      <c r="M2170" s="957"/>
    </row>
    <row r="2171" spans="1:13" ht="74" x14ac:dyDescent="0.45">
      <c r="A2171" s="116" t="s">
        <v>1</v>
      </c>
      <c r="B2171" s="116" t="s">
        <v>2</v>
      </c>
      <c r="C2171" s="116" t="s">
        <v>3</v>
      </c>
      <c r="D2171" s="116" t="s">
        <v>4</v>
      </c>
      <c r="E2171" s="116" t="s">
        <v>5</v>
      </c>
      <c r="F2171" s="153" t="s">
        <v>6</v>
      </c>
      <c r="G2171" s="116" t="s">
        <v>7</v>
      </c>
      <c r="H2171" s="116" t="s">
        <v>8</v>
      </c>
      <c r="I2171" s="116"/>
      <c r="J2171" s="116" t="s">
        <v>9</v>
      </c>
      <c r="K2171" s="116" t="s">
        <v>10</v>
      </c>
      <c r="L2171" s="116" t="s">
        <v>11</v>
      </c>
      <c r="M2171" s="116" t="s">
        <v>12</v>
      </c>
    </row>
    <row r="2172" spans="1:13" ht="18.5" x14ac:dyDescent="0.45">
      <c r="A2172" s="119">
        <v>2</v>
      </c>
      <c r="B2172" s="120"/>
      <c r="C2172" s="121"/>
      <c r="D2172" s="121"/>
      <c r="E2172" s="120"/>
      <c r="F2172" s="157" t="s">
        <v>18</v>
      </c>
      <c r="G2172" s="123">
        <f>G2173</f>
        <v>20000000</v>
      </c>
      <c r="H2172" s="123">
        <f t="shared" ref="H2172:L2173" si="487">H2173</f>
        <v>0</v>
      </c>
      <c r="I2172" s="123"/>
      <c r="J2172" s="123">
        <f t="shared" si="487"/>
        <v>50000000</v>
      </c>
      <c r="K2172" s="123">
        <f t="shared" si="487"/>
        <v>50000000</v>
      </c>
      <c r="L2172" s="123">
        <f t="shared" si="487"/>
        <v>50000000</v>
      </c>
      <c r="M2172" s="124">
        <f>J2172+K2172+L2172</f>
        <v>150000000</v>
      </c>
    </row>
    <row r="2173" spans="1:13" ht="18.5" x14ac:dyDescent="0.45">
      <c r="A2173" s="119">
        <v>22</v>
      </c>
      <c r="B2173" s="120"/>
      <c r="C2173" s="121"/>
      <c r="D2173" s="121"/>
      <c r="E2173" s="120"/>
      <c r="F2173" s="157" t="s">
        <v>26</v>
      </c>
      <c r="G2173" s="123">
        <f>G2174</f>
        <v>20000000</v>
      </c>
      <c r="H2173" s="123">
        <f t="shared" si="487"/>
        <v>0</v>
      </c>
      <c r="I2173" s="123"/>
      <c r="J2173" s="123">
        <f t="shared" si="487"/>
        <v>50000000</v>
      </c>
      <c r="K2173" s="123">
        <f t="shared" si="487"/>
        <v>50000000</v>
      </c>
      <c r="L2173" s="123">
        <f t="shared" si="487"/>
        <v>50000000</v>
      </c>
      <c r="M2173" s="124">
        <f t="shared" ref="M2173:M2203" si="488">J2173+K2173+L2173</f>
        <v>150000000</v>
      </c>
    </row>
    <row r="2174" spans="1:13" ht="18.5" x14ac:dyDescent="0.45">
      <c r="A2174" s="119">
        <v>2202</v>
      </c>
      <c r="B2174" s="120">
        <v>70160</v>
      </c>
      <c r="C2174" s="121"/>
      <c r="D2174" s="121" t="s">
        <v>205</v>
      </c>
      <c r="E2174" s="120">
        <v>50610801</v>
      </c>
      <c r="F2174" s="157" t="s">
        <v>27</v>
      </c>
      <c r="G2174" s="123">
        <v>20000000</v>
      </c>
      <c r="H2174" s="123">
        <v>0</v>
      </c>
      <c r="I2174" s="123"/>
      <c r="J2174" s="123">
        <v>50000000</v>
      </c>
      <c r="K2174" s="123">
        <v>50000000</v>
      </c>
      <c r="L2174" s="123">
        <v>50000000</v>
      </c>
      <c r="M2174" s="124">
        <f t="shared" si="488"/>
        <v>150000000</v>
      </c>
    </row>
    <row r="2175" spans="1:13" ht="18.5" x14ac:dyDescent="0.45">
      <c r="A2175" s="119">
        <v>220201</v>
      </c>
      <c r="B2175" s="120">
        <v>70160</v>
      </c>
      <c r="C2175" s="121"/>
      <c r="D2175" s="121" t="s">
        <v>205</v>
      </c>
      <c r="E2175" s="120">
        <v>50610801</v>
      </c>
      <c r="F2175" s="157" t="s">
        <v>28</v>
      </c>
      <c r="G2175" s="123">
        <v>8300000</v>
      </c>
      <c r="H2175" s="123">
        <f>SUM(H2176:H2177)</f>
        <v>0</v>
      </c>
      <c r="I2175" s="123"/>
      <c r="J2175" s="123">
        <v>12000000</v>
      </c>
      <c r="K2175" s="123">
        <v>12000000</v>
      </c>
      <c r="L2175" s="123">
        <v>12000000</v>
      </c>
      <c r="M2175" s="124">
        <f t="shared" si="488"/>
        <v>36000000</v>
      </c>
    </row>
    <row r="2176" spans="1:13" ht="18.5" x14ac:dyDescent="0.45">
      <c r="A2176" s="125">
        <v>22020101</v>
      </c>
      <c r="B2176" s="120">
        <v>70160</v>
      </c>
      <c r="C2176" s="127"/>
      <c r="D2176" s="121" t="s">
        <v>205</v>
      </c>
      <c r="E2176" s="120">
        <v>50610801</v>
      </c>
      <c r="F2176" s="158" t="s">
        <v>29</v>
      </c>
      <c r="G2176" s="129">
        <v>7100000</v>
      </c>
      <c r="H2176" s="129"/>
      <c r="I2176" s="129"/>
      <c r="J2176" s="129">
        <v>10500000</v>
      </c>
      <c r="K2176" s="129">
        <v>10500000</v>
      </c>
      <c r="L2176" s="129">
        <v>10500000</v>
      </c>
      <c r="M2176" s="124">
        <f t="shared" si="488"/>
        <v>31500000</v>
      </c>
    </row>
    <row r="2177" spans="1:13" ht="18.5" x14ac:dyDescent="0.45">
      <c r="A2177" s="125">
        <v>22020102</v>
      </c>
      <c r="B2177" s="120">
        <v>70160</v>
      </c>
      <c r="C2177" s="127"/>
      <c r="D2177" s="121" t="s">
        <v>205</v>
      </c>
      <c r="E2177" s="120">
        <v>50610801</v>
      </c>
      <c r="F2177" s="158" t="s">
        <v>30</v>
      </c>
      <c r="G2177" s="129">
        <v>1200000</v>
      </c>
      <c r="H2177" s="129"/>
      <c r="I2177" s="129"/>
      <c r="J2177" s="129">
        <v>1500000</v>
      </c>
      <c r="K2177" s="129">
        <v>1500000</v>
      </c>
      <c r="L2177" s="129">
        <v>1500000</v>
      </c>
      <c r="M2177" s="124">
        <f t="shared" si="488"/>
        <v>4500000</v>
      </c>
    </row>
    <row r="2178" spans="1:13" ht="18.5" x14ac:dyDescent="0.45">
      <c r="A2178" s="119">
        <v>220202</v>
      </c>
      <c r="B2178" s="120">
        <v>70160</v>
      </c>
      <c r="C2178" s="121"/>
      <c r="D2178" s="121" t="s">
        <v>205</v>
      </c>
      <c r="E2178" s="120">
        <v>50610801</v>
      </c>
      <c r="F2178" s="157" t="s">
        <v>31</v>
      </c>
      <c r="G2178" s="123">
        <f>SUM(G2179:G2183)</f>
        <v>0</v>
      </c>
      <c r="H2178" s="123">
        <f>SUM(H2179:H2183)</f>
        <v>0</v>
      </c>
      <c r="I2178" s="123"/>
      <c r="J2178" s="123">
        <f>SUM(J2179:J2183)</f>
        <v>4360000</v>
      </c>
      <c r="K2178" s="123">
        <f>SUM(K2179:K2183)</f>
        <v>4360000</v>
      </c>
      <c r="L2178" s="123">
        <f>SUM(L2179:L2183)</f>
        <v>4360000</v>
      </c>
      <c r="M2178" s="124">
        <f t="shared" si="488"/>
        <v>13080000</v>
      </c>
    </row>
    <row r="2179" spans="1:13" ht="18.5" x14ac:dyDescent="0.45">
      <c r="A2179" s="125">
        <v>22020202</v>
      </c>
      <c r="B2179" s="120">
        <v>70160</v>
      </c>
      <c r="C2179" s="127"/>
      <c r="D2179" s="121" t="s">
        <v>205</v>
      </c>
      <c r="E2179" s="120">
        <v>50610801</v>
      </c>
      <c r="F2179" s="158" t="s">
        <v>33</v>
      </c>
      <c r="G2179" s="129"/>
      <c r="H2179" s="129"/>
      <c r="I2179" s="129"/>
      <c r="J2179" s="129">
        <v>500000</v>
      </c>
      <c r="K2179" s="129">
        <v>500000</v>
      </c>
      <c r="L2179" s="129">
        <v>500000</v>
      </c>
      <c r="M2179" s="124">
        <f t="shared" si="488"/>
        <v>1500000</v>
      </c>
    </row>
    <row r="2180" spans="1:13" ht="18.5" x14ac:dyDescent="0.45">
      <c r="A2180" s="125">
        <v>22020203</v>
      </c>
      <c r="B2180" s="120">
        <v>70160</v>
      </c>
      <c r="C2180" s="127"/>
      <c r="D2180" s="121" t="s">
        <v>205</v>
      </c>
      <c r="E2180" s="120">
        <v>50610801</v>
      </c>
      <c r="F2180" s="158" t="s">
        <v>34</v>
      </c>
      <c r="G2180" s="129"/>
      <c r="H2180" s="129"/>
      <c r="I2180" s="129"/>
      <c r="J2180" s="129">
        <v>2000000</v>
      </c>
      <c r="K2180" s="129">
        <v>2000000</v>
      </c>
      <c r="L2180" s="129">
        <v>2000000</v>
      </c>
      <c r="M2180" s="124">
        <f t="shared" si="488"/>
        <v>6000000</v>
      </c>
    </row>
    <row r="2181" spans="1:13" ht="37" x14ac:dyDescent="0.45">
      <c r="A2181" s="125">
        <v>22020204</v>
      </c>
      <c r="B2181" s="120">
        <v>70160</v>
      </c>
      <c r="C2181" s="127"/>
      <c r="D2181" s="121" t="s">
        <v>205</v>
      </c>
      <c r="E2181" s="120">
        <v>50610801</v>
      </c>
      <c r="F2181" s="158" t="s">
        <v>316</v>
      </c>
      <c r="G2181" s="129"/>
      <c r="H2181" s="129"/>
      <c r="I2181" s="129"/>
      <c r="J2181" s="129">
        <v>360000</v>
      </c>
      <c r="K2181" s="129">
        <v>360000</v>
      </c>
      <c r="L2181" s="129">
        <v>360000</v>
      </c>
      <c r="M2181" s="124">
        <f t="shared" si="488"/>
        <v>1080000</v>
      </c>
    </row>
    <row r="2182" spans="1:13" ht="18.5" x14ac:dyDescent="0.45">
      <c r="A2182" s="125">
        <v>22020208</v>
      </c>
      <c r="B2182" s="120">
        <v>70160</v>
      </c>
      <c r="C2182" s="127"/>
      <c r="D2182" s="121" t="s">
        <v>205</v>
      </c>
      <c r="E2182" s="120">
        <v>50610801</v>
      </c>
      <c r="F2182" s="158" t="s">
        <v>322</v>
      </c>
      <c r="G2182" s="129"/>
      <c r="H2182" s="129"/>
      <c r="I2182" s="129"/>
      <c r="J2182" s="129">
        <v>500000</v>
      </c>
      <c r="K2182" s="129">
        <v>500000</v>
      </c>
      <c r="L2182" s="129">
        <v>500000</v>
      </c>
      <c r="M2182" s="124">
        <f t="shared" si="488"/>
        <v>1500000</v>
      </c>
    </row>
    <row r="2183" spans="1:13" ht="37" x14ac:dyDescent="0.45">
      <c r="A2183" s="125">
        <v>22020209</v>
      </c>
      <c r="B2183" s="120">
        <v>70160</v>
      </c>
      <c r="C2183" s="127"/>
      <c r="D2183" s="121" t="s">
        <v>205</v>
      </c>
      <c r="E2183" s="120">
        <v>50610801</v>
      </c>
      <c r="F2183" s="158" t="s">
        <v>323</v>
      </c>
      <c r="G2183" s="129"/>
      <c r="H2183" s="129"/>
      <c r="I2183" s="129"/>
      <c r="J2183" s="129">
        <v>1000000</v>
      </c>
      <c r="K2183" s="129">
        <v>1000000</v>
      </c>
      <c r="L2183" s="129">
        <v>1000000</v>
      </c>
      <c r="M2183" s="124">
        <f t="shared" si="488"/>
        <v>3000000</v>
      </c>
    </row>
    <row r="2184" spans="1:13" ht="18.5" x14ac:dyDescent="0.45">
      <c r="A2184" s="119">
        <v>220203</v>
      </c>
      <c r="B2184" s="120">
        <v>70160</v>
      </c>
      <c r="C2184" s="121"/>
      <c r="D2184" s="121" t="s">
        <v>205</v>
      </c>
      <c r="E2184" s="120">
        <v>50610801</v>
      </c>
      <c r="F2184" s="157" t="s">
        <v>37</v>
      </c>
      <c r="G2184" s="123">
        <v>2800000</v>
      </c>
      <c r="H2184" s="123">
        <f>SUM(H2185:H2189)</f>
        <v>0</v>
      </c>
      <c r="I2184" s="123"/>
      <c r="J2184" s="123">
        <f>SUM(J2185:J2189)</f>
        <v>7300000</v>
      </c>
      <c r="K2184" s="123">
        <f>SUM(K2185:K2189)</f>
        <v>7300000</v>
      </c>
      <c r="L2184" s="123">
        <f>SUM(L2185:L2189)</f>
        <v>7300000</v>
      </c>
      <c r="M2184" s="124">
        <f t="shared" si="488"/>
        <v>21900000</v>
      </c>
    </row>
    <row r="2185" spans="1:13" ht="37" x14ac:dyDescent="0.45">
      <c r="A2185" s="125">
        <v>22020301</v>
      </c>
      <c r="B2185" s="120">
        <v>70160</v>
      </c>
      <c r="C2185" s="127"/>
      <c r="D2185" s="121" t="s">
        <v>205</v>
      </c>
      <c r="E2185" s="120">
        <v>50610801</v>
      </c>
      <c r="F2185" s="158" t="s">
        <v>38</v>
      </c>
      <c r="G2185" s="129"/>
      <c r="H2185" s="129"/>
      <c r="I2185" s="129"/>
      <c r="J2185" s="129">
        <v>2500000</v>
      </c>
      <c r="K2185" s="129">
        <v>2500000</v>
      </c>
      <c r="L2185" s="129">
        <v>2500000</v>
      </c>
      <c r="M2185" s="124">
        <f t="shared" si="488"/>
        <v>7500000</v>
      </c>
    </row>
    <row r="2186" spans="1:13" ht="18.5" x14ac:dyDescent="0.45">
      <c r="A2186" s="125">
        <v>22020302</v>
      </c>
      <c r="B2186" s="120">
        <v>70160</v>
      </c>
      <c r="C2186" s="127"/>
      <c r="D2186" s="121" t="s">
        <v>205</v>
      </c>
      <c r="E2186" s="120">
        <v>50610801</v>
      </c>
      <c r="F2186" s="158" t="s">
        <v>39</v>
      </c>
      <c r="G2186" s="129"/>
      <c r="H2186" s="129"/>
      <c r="I2186" s="129"/>
      <c r="J2186" s="129">
        <v>500000</v>
      </c>
      <c r="K2186" s="129">
        <v>500000</v>
      </c>
      <c r="L2186" s="129">
        <v>500000</v>
      </c>
      <c r="M2186" s="124">
        <f t="shared" si="488"/>
        <v>1500000</v>
      </c>
    </row>
    <row r="2187" spans="1:13" ht="37" x14ac:dyDescent="0.45">
      <c r="A2187" s="125">
        <v>22020305</v>
      </c>
      <c r="B2187" s="120">
        <v>70160</v>
      </c>
      <c r="C2187" s="127"/>
      <c r="D2187" s="121" t="s">
        <v>205</v>
      </c>
      <c r="E2187" s="120">
        <v>50610801</v>
      </c>
      <c r="F2187" s="158" t="s">
        <v>41</v>
      </c>
      <c r="G2187" s="129">
        <v>500000</v>
      </c>
      <c r="H2187" s="129"/>
      <c r="I2187" s="129"/>
      <c r="J2187" s="129">
        <v>800000</v>
      </c>
      <c r="K2187" s="129">
        <v>800000</v>
      </c>
      <c r="L2187" s="129">
        <v>800000</v>
      </c>
      <c r="M2187" s="124">
        <f t="shared" si="488"/>
        <v>2400000</v>
      </c>
    </row>
    <row r="2188" spans="1:13" ht="18.5" x14ac:dyDescent="0.45">
      <c r="A2188" s="125">
        <v>22020308</v>
      </c>
      <c r="B2188" s="120">
        <v>70160</v>
      </c>
      <c r="C2188" s="127"/>
      <c r="D2188" s="121" t="s">
        <v>205</v>
      </c>
      <c r="E2188" s="120">
        <v>50610801</v>
      </c>
      <c r="F2188" s="158" t="s">
        <v>563</v>
      </c>
      <c r="G2188" s="129">
        <v>600000</v>
      </c>
      <c r="H2188" s="129"/>
      <c r="I2188" s="129"/>
      <c r="J2188" s="129">
        <v>1500000</v>
      </c>
      <c r="K2188" s="129">
        <v>1500000</v>
      </c>
      <c r="L2188" s="129">
        <v>1500000</v>
      </c>
      <c r="M2188" s="124">
        <f t="shared" si="488"/>
        <v>4500000</v>
      </c>
    </row>
    <row r="2189" spans="1:13" ht="37" x14ac:dyDescent="0.45">
      <c r="A2189" s="125">
        <v>22020310</v>
      </c>
      <c r="B2189" s="120">
        <v>70160</v>
      </c>
      <c r="C2189" s="127"/>
      <c r="D2189" s="121" t="s">
        <v>205</v>
      </c>
      <c r="E2189" s="120">
        <v>50610801</v>
      </c>
      <c r="F2189" s="158" t="s">
        <v>240</v>
      </c>
      <c r="G2189" s="129">
        <v>500000</v>
      </c>
      <c r="H2189" s="129"/>
      <c r="I2189" s="129"/>
      <c r="J2189" s="129">
        <v>2000000</v>
      </c>
      <c r="K2189" s="129">
        <v>2000000</v>
      </c>
      <c r="L2189" s="129">
        <v>2000000</v>
      </c>
      <c r="M2189" s="124">
        <f t="shared" si="488"/>
        <v>6000000</v>
      </c>
    </row>
    <row r="2190" spans="1:13" ht="18.5" x14ac:dyDescent="0.45">
      <c r="A2190" s="119">
        <v>220204</v>
      </c>
      <c r="B2190" s="120">
        <v>70160</v>
      </c>
      <c r="C2190" s="121"/>
      <c r="D2190" s="121" t="s">
        <v>205</v>
      </c>
      <c r="E2190" s="120">
        <v>50610801</v>
      </c>
      <c r="F2190" s="157" t="s">
        <v>42</v>
      </c>
      <c r="G2190" s="123">
        <v>1200000</v>
      </c>
      <c r="H2190" s="123">
        <f>SUM(H2191:H2193)</f>
        <v>0</v>
      </c>
      <c r="I2190" s="123"/>
      <c r="J2190" s="123">
        <f>SUM(J2191:J2193)</f>
        <v>9140000</v>
      </c>
      <c r="K2190" s="123">
        <f>SUM(K2191:K2193)</f>
        <v>9140000</v>
      </c>
      <c r="L2190" s="123">
        <f>SUM(L2191:L2193)</f>
        <v>9140000</v>
      </c>
      <c r="M2190" s="124">
        <f t="shared" si="488"/>
        <v>27420000</v>
      </c>
    </row>
    <row r="2191" spans="1:13" ht="18.5" x14ac:dyDescent="0.45">
      <c r="A2191" s="125">
        <v>22020402</v>
      </c>
      <c r="B2191" s="120">
        <v>70160</v>
      </c>
      <c r="C2191" s="127"/>
      <c r="D2191" s="121" t="s">
        <v>205</v>
      </c>
      <c r="E2191" s="120">
        <v>50610801</v>
      </c>
      <c r="F2191" s="158" t="s">
        <v>44</v>
      </c>
      <c r="G2191" s="129">
        <v>1200000</v>
      </c>
      <c r="H2191" s="129"/>
      <c r="I2191" s="129"/>
      <c r="J2191" s="129">
        <v>5000000</v>
      </c>
      <c r="K2191" s="129">
        <v>5000000</v>
      </c>
      <c r="L2191" s="129">
        <v>5000000</v>
      </c>
      <c r="M2191" s="124">
        <f t="shared" si="488"/>
        <v>15000000</v>
      </c>
    </row>
    <row r="2192" spans="1:13" ht="37" x14ac:dyDescent="0.45">
      <c r="A2192" s="125">
        <v>22020404</v>
      </c>
      <c r="B2192" s="120">
        <v>70160</v>
      </c>
      <c r="C2192" s="127"/>
      <c r="D2192" s="121" t="s">
        <v>205</v>
      </c>
      <c r="E2192" s="120">
        <v>50610801</v>
      </c>
      <c r="F2192" s="158" t="s">
        <v>46</v>
      </c>
      <c r="G2192" s="129"/>
      <c r="H2192" s="129"/>
      <c r="I2192" s="129"/>
      <c r="J2192" s="129">
        <v>3000000</v>
      </c>
      <c r="K2192" s="129">
        <v>3000000</v>
      </c>
      <c r="L2192" s="129">
        <v>3000000</v>
      </c>
      <c r="M2192" s="124">
        <f t="shared" si="488"/>
        <v>9000000</v>
      </c>
    </row>
    <row r="2193" spans="1:13" ht="18.5" x14ac:dyDescent="0.45">
      <c r="A2193" s="125">
        <v>22020405</v>
      </c>
      <c r="B2193" s="120">
        <v>70160</v>
      </c>
      <c r="C2193" s="127"/>
      <c r="D2193" s="121" t="s">
        <v>205</v>
      </c>
      <c r="E2193" s="120">
        <v>50610801</v>
      </c>
      <c r="F2193" s="158" t="s">
        <v>47</v>
      </c>
      <c r="G2193" s="129"/>
      <c r="H2193" s="129"/>
      <c r="I2193" s="129"/>
      <c r="J2193" s="129">
        <v>1140000</v>
      </c>
      <c r="K2193" s="129">
        <v>1140000</v>
      </c>
      <c r="L2193" s="129">
        <v>1140000</v>
      </c>
      <c r="M2193" s="124">
        <f t="shared" si="488"/>
        <v>3420000</v>
      </c>
    </row>
    <row r="2194" spans="1:13" ht="18.5" x14ac:dyDescent="0.45">
      <c r="A2194" s="119">
        <v>220205</v>
      </c>
      <c r="B2194" s="120">
        <v>70160</v>
      </c>
      <c r="C2194" s="121"/>
      <c r="D2194" s="121" t="s">
        <v>205</v>
      </c>
      <c r="E2194" s="120">
        <v>50610801</v>
      </c>
      <c r="F2194" s="157" t="s">
        <v>49</v>
      </c>
      <c r="G2194" s="123">
        <v>8100000</v>
      </c>
      <c r="H2194" s="123">
        <f>H2195</f>
        <v>0</v>
      </c>
      <c r="I2194" s="123"/>
      <c r="J2194" s="123">
        <f t="shared" ref="J2194:L2194" si="489">J2195</f>
        <v>11700000</v>
      </c>
      <c r="K2194" s="123">
        <f t="shared" si="489"/>
        <v>11700000</v>
      </c>
      <c r="L2194" s="123">
        <f t="shared" si="489"/>
        <v>11700000</v>
      </c>
      <c r="M2194" s="124">
        <f t="shared" si="488"/>
        <v>35100000</v>
      </c>
    </row>
    <row r="2195" spans="1:13" ht="18.5" x14ac:dyDescent="0.45">
      <c r="A2195" s="125">
        <v>22020501</v>
      </c>
      <c r="B2195" s="120">
        <v>70160</v>
      </c>
      <c r="C2195" s="127"/>
      <c r="D2195" s="121" t="s">
        <v>205</v>
      </c>
      <c r="E2195" s="120">
        <v>50610801</v>
      </c>
      <c r="F2195" s="158" t="s">
        <v>50</v>
      </c>
      <c r="G2195" s="129">
        <v>8100000</v>
      </c>
      <c r="H2195" s="129"/>
      <c r="I2195" s="129"/>
      <c r="J2195" s="129">
        <v>11700000</v>
      </c>
      <c r="K2195" s="129">
        <v>11700000</v>
      </c>
      <c r="L2195" s="129">
        <v>11700000</v>
      </c>
      <c r="M2195" s="124">
        <f t="shared" si="488"/>
        <v>35100000</v>
      </c>
    </row>
    <row r="2196" spans="1:13" ht="18.5" x14ac:dyDescent="0.45">
      <c r="A2196" s="119">
        <v>220206</v>
      </c>
      <c r="B2196" s="120">
        <v>70160</v>
      </c>
      <c r="C2196" s="121"/>
      <c r="D2196" s="121" t="s">
        <v>205</v>
      </c>
      <c r="E2196" s="120">
        <v>50610801</v>
      </c>
      <c r="F2196" s="157" t="s">
        <v>51</v>
      </c>
      <c r="G2196" s="123">
        <f>SUM(G2197:G2197)</f>
        <v>0</v>
      </c>
      <c r="H2196" s="123">
        <f>SUM(H2197:H2197)</f>
        <v>0</v>
      </c>
      <c r="I2196" s="123"/>
      <c r="J2196" s="123">
        <f>SUM(J2197:J2197)</f>
        <v>500000</v>
      </c>
      <c r="K2196" s="123">
        <f>SUM(K2197:K2197)</f>
        <v>500000</v>
      </c>
      <c r="L2196" s="123">
        <f>SUM(L2197:L2197)</f>
        <v>500000</v>
      </c>
      <c r="M2196" s="124">
        <f t="shared" si="488"/>
        <v>1500000</v>
      </c>
    </row>
    <row r="2197" spans="1:13" ht="18.5" x14ac:dyDescent="0.45">
      <c r="A2197" s="125">
        <v>22020605</v>
      </c>
      <c r="B2197" s="120">
        <v>70160</v>
      </c>
      <c r="C2197" s="127"/>
      <c r="D2197" s="121" t="s">
        <v>205</v>
      </c>
      <c r="E2197" s="120">
        <v>50610801</v>
      </c>
      <c r="F2197" s="158" t="s">
        <v>53</v>
      </c>
      <c r="G2197" s="129"/>
      <c r="H2197" s="129"/>
      <c r="I2197" s="129"/>
      <c r="J2197" s="129">
        <v>500000</v>
      </c>
      <c r="K2197" s="129">
        <v>500000</v>
      </c>
      <c r="L2197" s="129">
        <v>500000</v>
      </c>
      <c r="M2197" s="124">
        <f t="shared" si="488"/>
        <v>1500000</v>
      </c>
    </row>
    <row r="2198" spans="1:13" ht="18.5" x14ac:dyDescent="0.45">
      <c r="A2198" s="119">
        <v>220210</v>
      </c>
      <c r="B2198" s="120">
        <v>70160</v>
      </c>
      <c r="C2198" s="121"/>
      <c r="D2198" s="121" t="s">
        <v>205</v>
      </c>
      <c r="E2198" s="120">
        <v>50610801</v>
      </c>
      <c r="F2198" s="157" t="s">
        <v>57</v>
      </c>
      <c r="G2198" s="123">
        <v>100000</v>
      </c>
      <c r="H2198" s="123">
        <f>SUM(H2199:H2203)</f>
        <v>0</v>
      </c>
      <c r="I2198" s="123"/>
      <c r="J2198" s="123">
        <f>SUM(J2199:J2203)</f>
        <v>5500000</v>
      </c>
      <c r="K2198" s="123">
        <f>SUM(K2199:K2203)</f>
        <v>5500000</v>
      </c>
      <c r="L2198" s="123">
        <f>SUM(L2199:L2203)</f>
        <v>5500000</v>
      </c>
      <c r="M2198" s="124">
        <f t="shared" si="488"/>
        <v>16500000</v>
      </c>
    </row>
    <row r="2199" spans="1:13" ht="18.5" x14ac:dyDescent="0.45">
      <c r="A2199" s="125">
        <v>22021002</v>
      </c>
      <c r="B2199" s="120">
        <v>70160</v>
      </c>
      <c r="C2199" s="127"/>
      <c r="D2199" s="121" t="s">
        <v>205</v>
      </c>
      <c r="E2199" s="120">
        <v>50610801</v>
      </c>
      <c r="F2199" s="158" t="s">
        <v>59</v>
      </c>
      <c r="G2199" s="129"/>
      <c r="H2199" s="129"/>
      <c r="I2199" s="129"/>
      <c r="J2199" s="129">
        <v>1000000</v>
      </c>
      <c r="K2199" s="129">
        <v>1000000</v>
      </c>
      <c r="L2199" s="129">
        <v>1000000</v>
      </c>
      <c r="M2199" s="124">
        <f t="shared" si="488"/>
        <v>3000000</v>
      </c>
    </row>
    <row r="2200" spans="1:13" ht="18.5" x14ac:dyDescent="0.45">
      <c r="A2200" s="125">
        <v>22021003</v>
      </c>
      <c r="B2200" s="120">
        <v>70160</v>
      </c>
      <c r="C2200" s="127"/>
      <c r="D2200" s="121" t="s">
        <v>205</v>
      </c>
      <c r="E2200" s="120">
        <v>50610801</v>
      </c>
      <c r="F2200" s="158" t="s">
        <v>60</v>
      </c>
      <c r="G2200" s="129">
        <v>100000</v>
      </c>
      <c r="H2200" s="129"/>
      <c r="I2200" s="129"/>
      <c r="J2200" s="129">
        <v>1000000</v>
      </c>
      <c r="K2200" s="129">
        <v>1000000</v>
      </c>
      <c r="L2200" s="129">
        <v>1000000</v>
      </c>
      <c r="M2200" s="124">
        <f t="shared" si="488"/>
        <v>3000000</v>
      </c>
    </row>
    <row r="2201" spans="1:13" ht="18.5" x14ac:dyDescent="0.45">
      <c r="A2201" s="125">
        <v>22021006</v>
      </c>
      <c r="B2201" s="120">
        <v>70160</v>
      </c>
      <c r="C2201" s="127"/>
      <c r="D2201" s="121" t="s">
        <v>205</v>
      </c>
      <c r="E2201" s="120">
        <v>50610801</v>
      </c>
      <c r="F2201" s="158" t="s">
        <v>62</v>
      </c>
      <c r="G2201" s="129"/>
      <c r="H2201" s="129"/>
      <c r="I2201" s="129"/>
      <c r="J2201" s="129">
        <v>500000</v>
      </c>
      <c r="K2201" s="129">
        <v>500000</v>
      </c>
      <c r="L2201" s="129">
        <v>500000</v>
      </c>
      <c r="M2201" s="124">
        <f t="shared" si="488"/>
        <v>1500000</v>
      </c>
    </row>
    <row r="2202" spans="1:13" ht="18.5" x14ac:dyDescent="0.45">
      <c r="A2202" s="125">
        <v>22021007</v>
      </c>
      <c r="B2202" s="120">
        <v>70160</v>
      </c>
      <c r="C2202" s="127"/>
      <c r="D2202" s="121" t="s">
        <v>205</v>
      </c>
      <c r="E2202" s="120">
        <v>50610801</v>
      </c>
      <c r="F2202" s="158" t="s">
        <v>63</v>
      </c>
      <c r="G2202" s="129"/>
      <c r="H2202" s="129"/>
      <c r="I2202" s="129"/>
      <c r="J2202" s="129">
        <v>2000000</v>
      </c>
      <c r="K2202" s="129">
        <v>2000000</v>
      </c>
      <c r="L2202" s="129">
        <v>2000000</v>
      </c>
      <c r="M2202" s="124">
        <f t="shared" si="488"/>
        <v>6000000</v>
      </c>
    </row>
    <row r="2203" spans="1:13" ht="37" x14ac:dyDescent="0.45">
      <c r="A2203" s="125">
        <v>22021008</v>
      </c>
      <c r="B2203" s="120">
        <v>70160</v>
      </c>
      <c r="C2203" s="127"/>
      <c r="D2203" s="121" t="s">
        <v>205</v>
      </c>
      <c r="E2203" s="120">
        <v>50610801</v>
      </c>
      <c r="F2203" s="158" t="s">
        <v>64</v>
      </c>
      <c r="G2203" s="129"/>
      <c r="H2203" s="129"/>
      <c r="I2203" s="129"/>
      <c r="J2203" s="129">
        <v>1000000</v>
      </c>
      <c r="K2203" s="129">
        <v>1000000</v>
      </c>
      <c r="L2203" s="129">
        <v>1000000</v>
      </c>
      <c r="M2203" s="124">
        <f t="shared" si="488"/>
        <v>3000000</v>
      </c>
    </row>
    <row r="2204" spans="1:13" ht="18.5" x14ac:dyDescent="0.45">
      <c r="A2204" s="125"/>
      <c r="B2204" s="120"/>
      <c r="C2204" s="127"/>
      <c r="D2204" s="121"/>
      <c r="E2204" s="120"/>
      <c r="F2204" s="310" t="s">
        <v>85</v>
      </c>
      <c r="G2204" s="129"/>
      <c r="H2204" s="129"/>
      <c r="I2204" s="129"/>
      <c r="J2204" s="129"/>
      <c r="K2204" s="129"/>
      <c r="L2204" s="129"/>
      <c r="M2204" s="124"/>
    </row>
    <row r="2205" spans="1:13" ht="18.5" x14ac:dyDescent="0.45">
      <c r="A2205" s="125"/>
      <c r="B2205" s="120"/>
      <c r="C2205" s="127"/>
      <c r="D2205" s="121"/>
      <c r="E2205" s="120"/>
      <c r="F2205" s="157" t="s">
        <v>207</v>
      </c>
      <c r="G2205" s="129">
        <f>G2173</f>
        <v>20000000</v>
      </c>
      <c r="H2205" s="129">
        <f t="shared" ref="H2205:M2205" si="490">H2173</f>
        <v>0</v>
      </c>
      <c r="I2205" s="129"/>
      <c r="J2205" s="129">
        <f t="shared" si="490"/>
        <v>50000000</v>
      </c>
      <c r="K2205" s="129">
        <f t="shared" si="490"/>
        <v>50000000</v>
      </c>
      <c r="L2205" s="129">
        <f t="shared" si="490"/>
        <v>50000000</v>
      </c>
      <c r="M2205" s="129">
        <f t="shared" si="490"/>
        <v>150000000</v>
      </c>
    </row>
    <row r="2206" spans="1:13" ht="18.5" x14ac:dyDescent="0.45">
      <c r="A2206" s="125"/>
      <c r="B2206" s="120"/>
      <c r="C2206" s="127"/>
      <c r="D2206" s="121"/>
      <c r="E2206" s="120"/>
      <c r="F2206" s="157" t="s">
        <v>18</v>
      </c>
      <c r="G2206" s="129">
        <f>G2205</f>
        <v>20000000</v>
      </c>
      <c r="H2206" s="129">
        <f t="shared" ref="H2206:M2206" si="491">H2205</f>
        <v>0</v>
      </c>
      <c r="I2206" s="129"/>
      <c r="J2206" s="129">
        <f t="shared" si="491"/>
        <v>50000000</v>
      </c>
      <c r="K2206" s="129">
        <f t="shared" si="491"/>
        <v>50000000</v>
      </c>
      <c r="L2206" s="129">
        <f t="shared" si="491"/>
        <v>50000000</v>
      </c>
      <c r="M2206" s="129">
        <f t="shared" si="491"/>
        <v>150000000</v>
      </c>
    </row>
    <row r="2209" spans="1:13" ht="18.5" x14ac:dyDescent="0.45">
      <c r="A2209" s="948" t="s">
        <v>0</v>
      </c>
      <c r="B2209" s="948"/>
      <c r="C2209" s="948"/>
      <c r="D2209" s="948"/>
      <c r="E2209" s="948"/>
      <c r="F2209" s="948"/>
      <c r="G2209" s="948"/>
      <c r="H2209" s="948"/>
      <c r="I2209" s="948"/>
      <c r="J2209" s="948"/>
      <c r="K2209" s="948"/>
      <c r="L2209" s="948"/>
      <c r="M2209" s="948"/>
    </row>
    <row r="2210" spans="1:13" ht="18.5" x14ac:dyDescent="0.45">
      <c r="A2210" s="930" t="s">
        <v>565</v>
      </c>
      <c r="B2210" s="930"/>
      <c r="C2210" s="930"/>
      <c r="D2210" s="930"/>
      <c r="E2210" s="930"/>
      <c r="F2210" s="930"/>
      <c r="G2210" s="930"/>
      <c r="H2210" s="930"/>
      <c r="I2210" s="930"/>
      <c r="J2210" s="930"/>
      <c r="K2210" s="930"/>
      <c r="L2210" s="930"/>
      <c r="M2210" s="930"/>
    </row>
    <row r="2211" spans="1:13" ht="74" x14ac:dyDescent="0.45">
      <c r="A2211" s="116" t="s">
        <v>1</v>
      </c>
      <c r="B2211" s="116" t="s">
        <v>2</v>
      </c>
      <c r="C2211" s="116" t="s">
        <v>3</v>
      </c>
      <c r="D2211" s="116" t="s">
        <v>4</v>
      </c>
      <c r="E2211" s="116" t="s">
        <v>5</v>
      </c>
      <c r="F2211" s="153" t="s">
        <v>6</v>
      </c>
      <c r="G2211" s="116" t="s">
        <v>7</v>
      </c>
      <c r="H2211" s="116" t="s">
        <v>8</v>
      </c>
      <c r="I2211" s="116"/>
      <c r="J2211" s="116" t="s">
        <v>9</v>
      </c>
      <c r="K2211" s="116" t="s">
        <v>10</v>
      </c>
      <c r="L2211" s="116" t="s">
        <v>11</v>
      </c>
      <c r="M2211" s="116" t="s">
        <v>12</v>
      </c>
    </row>
    <row r="2212" spans="1:13" ht="18.5" x14ac:dyDescent="0.45">
      <c r="A2212" s="119">
        <v>2</v>
      </c>
      <c r="B2212" s="120"/>
      <c r="C2212" s="121"/>
      <c r="D2212" s="121"/>
      <c r="E2212" s="120"/>
      <c r="F2212" s="157" t="s">
        <v>18</v>
      </c>
      <c r="G2212" s="165">
        <f>G2213</f>
        <v>50000000</v>
      </c>
      <c r="H2212" s="165">
        <f>H2213</f>
        <v>1302000</v>
      </c>
      <c r="I2212" s="165"/>
      <c r="J2212" s="165">
        <f t="shared" ref="J2212:L2213" si="492">J2213</f>
        <v>50000000</v>
      </c>
      <c r="K2212" s="165">
        <f t="shared" si="492"/>
        <v>50000000</v>
      </c>
      <c r="L2212" s="165">
        <f t="shared" si="492"/>
        <v>50000000</v>
      </c>
      <c r="M2212" s="124">
        <f>J2212+K2212+L2212</f>
        <v>150000000</v>
      </c>
    </row>
    <row r="2213" spans="1:13" ht="18.5" x14ac:dyDescent="0.45">
      <c r="A2213" s="119">
        <v>22</v>
      </c>
      <c r="B2213" s="120"/>
      <c r="C2213" s="121"/>
      <c r="D2213" s="121"/>
      <c r="E2213" s="120"/>
      <c r="F2213" s="157" t="s">
        <v>26</v>
      </c>
      <c r="G2213" s="165">
        <f>G2214</f>
        <v>50000000</v>
      </c>
      <c r="H2213" s="165">
        <f>H2214</f>
        <v>1302000</v>
      </c>
      <c r="I2213" s="165"/>
      <c r="J2213" s="165">
        <f t="shared" si="492"/>
        <v>50000000</v>
      </c>
      <c r="K2213" s="165">
        <f t="shared" si="492"/>
        <v>50000000</v>
      </c>
      <c r="L2213" s="165">
        <f t="shared" si="492"/>
        <v>50000000</v>
      </c>
      <c r="M2213" s="124">
        <f t="shared" ref="M2213:M2229" si="493">J2213+K2213+L2213</f>
        <v>150000000</v>
      </c>
    </row>
    <row r="2214" spans="1:13" ht="18.5" x14ac:dyDescent="0.45">
      <c r="A2214" s="119">
        <v>2202</v>
      </c>
      <c r="B2214" s="120"/>
      <c r="C2214" s="121"/>
      <c r="D2214" s="121"/>
      <c r="E2214" s="120"/>
      <c r="F2214" s="157" t="s">
        <v>27</v>
      </c>
      <c r="G2214" s="165">
        <f>G2215+G2219+G2222+G2226+G2228</f>
        <v>50000000</v>
      </c>
      <c r="H2214" s="165">
        <f>H2215+H2219+H2222+H2226+H2228</f>
        <v>1302000</v>
      </c>
      <c r="I2214" s="165"/>
      <c r="J2214" s="165">
        <f>J2215+J2219+J2222+J2226+J2228</f>
        <v>50000000</v>
      </c>
      <c r="K2214" s="165">
        <f>K2215+K2219+K2222+K2226+K2228</f>
        <v>50000000</v>
      </c>
      <c r="L2214" s="165">
        <f>L2215+L2219+L2222+L2226+L2228</f>
        <v>50000000</v>
      </c>
      <c r="M2214" s="124">
        <f t="shared" si="493"/>
        <v>150000000</v>
      </c>
    </row>
    <row r="2215" spans="1:13" ht="18.5" x14ac:dyDescent="0.45">
      <c r="A2215" s="119">
        <v>220201</v>
      </c>
      <c r="B2215" s="120"/>
      <c r="C2215" s="121"/>
      <c r="D2215" s="121"/>
      <c r="E2215" s="120"/>
      <c r="F2215" s="157" t="s">
        <v>28</v>
      </c>
      <c r="G2215" s="165">
        <f>SUM(G2216:G2218)</f>
        <v>22000000</v>
      </c>
      <c r="H2215" s="165">
        <f>SUM(H2216:H2218)</f>
        <v>1302000</v>
      </c>
      <c r="I2215" s="165"/>
      <c r="J2215" s="165">
        <f>SUM(J2216:J2218)</f>
        <v>22000000</v>
      </c>
      <c r="K2215" s="165">
        <f>SUM(K2216:K2218)</f>
        <v>22000000</v>
      </c>
      <c r="L2215" s="165">
        <f>SUM(L2216:L2218)</f>
        <v>22000000</v>
      </c>
      <c r="M2215" s="124">
        <f t="shared" si="493"/>
        <v>66000000</v>
      </c>
    </row>
    <row r="2216" spans="1:13" ht="18.5" x14ac:dyDescent="0.45">
      <c r="A2216" s="125">
        <v>22020101</v>
      </c>
      <c r="B2216" s="126"/>
      <c r="C2216" s="127"/>
      <c r="D2216" s="127"/>
      <c r="E2216" s="126"/>
      <c r="F2216" s="158" t="s">
        <v>29</v>
      </c>
      <c r="G2216" s="168">
        <v>5000000</v>
      </c>
      <c r="H2216" s="168"/>
      <c r="I2216" s="168"/>
      <c r="J2216" s="168">
        <v>5000000</v>
      </c>
      <c r="K2216" s="168">
        <v>5000000</v>
      </c>
      <c r="L2216" s="168">
        <v>5000000</v>
      </c>
      <c r="M2216" s="124">
        <f t="shared" si="493"/>
        <v>15000000</v>
      </c>
    </row>
    <row r="2217" spans="1:13" ht="18.5" x14ac:dyDescent="0.45">
      <c r="A2217" s="125">
        <v>22020102</v>
      </c>
      <c r="B2217" s="126"/>
      <c r="C2217" s="127"/>
      <c r="D2217" s="127"/>
      <c r="E2217" s="126"/>
      <c r="F2217" s="158" t="s">
        <v>30</v>
      </c>
      <c r="G2217" s="168">
        <v>10000000</v>
      </c>
      <c r="H2217" s="168">
        <v>1302000</v>
      </c>
      <c r="I2217" s="168"/>
      <c r="J2217" s="168">
        <v>10000000</v>
      </c>
      <c r="K2217" s="168">
        <v>10000000</v>
      </c>
      <c r="L2217" s="168">
        <v>10000000</v>
      </c>
      <c r="M2217" s="124">
        <f t="shared" si="493"/>
        <v>30000000</v>
      </c>
    </row>
    <row r="2218" spans="1:13" ht="37" x14ac:dyDescent="0.45">
      <c r="A2218" s="125">
        <v>22020104</v>
      </c>
      <c r="B2218" s="126"/>
      <c r="C2218" s="127"/>
      <c r="D2218" s="127"/>
      <c r="E2218" s="126"/>
      <c r="F2218" s="158" t="s">
        <v>220</v>
      </c>
      <c r="G2218" s="168">
        <v>7000000</v>
      </c>
      <c r="H2218" s="168"/>
      <c r="I2218" s="168"/>
      <c r="J2218" s="168">
        <v>7000000</v>
      </c>
      <c r="K2218" s="168">
        <v>7000000</v>
      </c>
      <c r="L2218" s="168">
        <v>7000000</v>
      </c>
      <c r="M2218" s="124">
        <f t="shared" si="493"/>
        <v>21000000</v>
      </c>
    </row>
    <row r="2219" spans="1:13" ht="18.5" x14ac:dyDescent="0.45">
      <c r="A2219" s="119">
        <v>220203</v>
      </c>
      <c r="B2219" s="120"/>
      <c r="C2219" s="121"/>
      <c r="D2219" s="121"/>
      <c r="E2219" s="120"/>
      <c r="F2219" s="157" t="s">
        <v>37</v>
      </c>
      <c r="G2219" s="165">
        <f>SUM(G2220:G2221)</f>
        <v>6000000</v>
      </c>
      <c r="H2219" s="165">
        <f>SUM(H2220:H2221)</f>
        <v>0</v>
      </c>
      <c r="I2219" s="165"/>
      <c r="J2219" s="165">
        <f>SUM(J2220:J2221)</f>
        <v>6000000</v>
      </c>
      <c r="K2219" s="165">
        <f>SUM(K2220:K2221)</f>
        <v>6000000</v>
      </c>
      <c r="L2219" s="165">
        <f>SUM(L2220:L2221)</f>
        <v>6000000</v>
      </c>
      <c r="M2219" s="124">
        <f t="shared" si="493"/>
        <v>18000000</v>
      </c>
    </row>
    <row r="2220" spans="1:13" ht="37" x14ac:dyDescent="0.45">
      <c r="A2220" s="125">
        <v>22020301</v>
      </c>
      <c r="B2220" s="126"/>
      <c r="C2220" s="127"/>
      <c r="D2220" s="127"/>
      <c r="E2220" s="126"/>
      <c r="F2220" s="158" t="s">
        <v>38</v>
      </c>
      <c r="G2220" s="168">
        <v>1000000</v>
      </c>
      <c r="H2220" s="168"/>
      <c r="I2220" s="168"/>
      <c r="J2220" s="168">
        <v>1000000</v>
      </c>
      <c r="K2220" s="168">
        <v>1000000</v>
      </c>
      <c r="L2220" s="168">
        <v>1000000</v>
      </c>
      <c r="M2220" s="124">
        <f t="shared" si="493"/>
        <v>3000000</v>
      </c>
    </row>
    <row r="2221" spans="1:13" ht="37" x14ac:dyDescent="0.45">
      <c r="A2221" s="125">
        <v>22020305</v>
      </c>
      <c r="B2221" s="126"/>
      <c r="C2221" s="127"/>
      <c r="D2221" s="127"/>
      <c r="E2221" s="126"/>
      <c r="F2221" s="158" t="s">
        <v>41</v>
      </c>
      <c r="G2221" s="168">
        <v>5000000</v>
      </c>
      <c r="H2221" s="168"/>
      <c r="I2221" s="168"/>
      <c r="J2221" s="168">
        <v>5000000</v>
      </c>
      <c r="K2221" s="168">
        <v>5000000</v>
      </c>
      <c r="L2221" s="168">
        <v>5000000</v>
      </c>
      <c r="M2221" s="124">
        <f t="shared" si="493"/>
        <v>15000000</v>
      </c>
    </row>
    <row r="2222" spans="1:13" ht="18.5" x14ac:dyDescent="0.45">
      <c r="A2222" s="119">
        <v>220204</v>
      </c>
      <c r="B2222" s="120"/>
      <c r="C2222" s="121"/>
      <c r="D2222" s="121"/>
      <c r="E2222" s="120"/>
      <c r="F2222" s="157" t="s">
        <v>42</v>
      </c>
      <c r="G2222" s="165">
        <f>SUM(G2223:G2225)</f>
        <v>7000000</v>
      </c>
      <c r="H2222" s="165">
        <f>SUM(H2223:H2225)</f>
        <v>0</v>
      </c>
      <c r="I2222" s="165"/>
      <c r="J2222" s="165">
        <f>SUM(J2223:J2225)</f>
        <v>7000000</v>
      </c>
      <c r="K2222" s="165">
        <f>SUM(K2223:K2225)</f>
        <v>7000000</v>
      </c>
      <c r="L2222" s="165">
        <f>SUM(L2223:L2225)</f>
        <v>7000000</v>
      </c>
      <c r="M2222" s="124">
        <f t="shared" si="493"/>
        <v>21000000</v>
      </c>
    </row>
    <row r="2223" spans="1:13" ht="18.5" x14ac:dyDescent="0.45">
      <c r="A2223" s="125">
        <v>22020402</v>
      </c>
      <c r="B2223" s="126"/>
      <c r="C2223" s="127"/>
      <c r="D2223" s="127"/>
      <c r="E2223" s="126"/>
      <c r="F2223" s="158" t="s">
        <v>44</v>
      </c>
      <c r="G2223" s="168">
        <v>1000000</v>
      </c>
      <c r="H2223" s="168"/>
      <c r="I2223" s="168"/>
      <c r="J2223" s="168">
        <v>1000000</v>
      </c>
      <c r="K2223" s="168">
        <v>1000000</v>
      </c>
      <c r="L2223" s="168">
        <v>1000000</v>
      </c>
      <c r="M2223" s="124">
        <f t="shared" si="493"/>
        <v>3000000</v>
      </c>
    </row>
    <row r="2224" spans="1:13" ht="37" x14ac:dyDescent="0.45">
      <c r="A2224" s="125">
        <v>22020404</v>
      </c>
      <c r="B2224" s="126"/>
      <c r="C2224" s="127"/>
      <c r="D2224" s="127"/>
      <c r="E2224" s="126"/>
      <c r="F2224" s="158" t="s">
        <v>46</v>
      </c>
      <c r="G2224" s="168">
        <v>1000000</v>
      </c>
      <c r="H2224" s="168"/>
      <c r="I2224" s="168"/>
      <c r="J2224" s="168">
        <v>1000000</v>
      </c>
      <c r="K2224" s="168">
        <v>1000000</v>
      </c>
      <c r="L2224" s="168">
        <v>1000000</v>
      </c>
      <c r="M2224" s="124">
        <f t="shared" si="493"/>
        <v>3000000</v>
      </c>
    </row>
    <row r="2225" spans="1:13" ht="18.5" x14ac:dyDescent="0.45">
      <c r="A2225" s="125">
        <v>22020405</v>
      </c>
      <c r="B2225" s="126"/>
      <c r="C2225" s="127"/>
      <c r="D2225" s="127"/>
      <c r="E2225" s="126"/>
      <c r="F2225" s="158" t="s">
        <v>47</v>
      </c>
      <c r="G2225" s="168">
        <v>5000000</v>
      </c>
      <c r="H2225" s="168"/>
      <c r="I2225" s="168"/>
      <c r="J2225" s="168">
        <v>5000000</v>
      </c>
      <c r="K2225" s="168">
        <v>5000000</v>
      </c>
      <c r="L2225" s="168">
        <v>5000000</v>
      </c>
      <c r="M2225" s="124">
        <f t="shared" si="493"/>
        <v>15000000</v>
      </c>
    </row>
    <row r="2226" spans="1:13" ht="18.5" x14ac:dyDescent="0.45">
      <c r="A2226" s="119">
        <v>220205</v>
      </c>
      <c r="B2226" s="120"/>
      <c r="C2226" s="121"/>
      <c r="D2226" s="121"/>
      <c r="E2226" s="120"/>
      <c r="F2226" s="157" t="s">
        <v>49</v>
      </c>
      <c r="G2226" s="165">
        <f>G2227</f>
        <v>10000000</v>
      </c>
      <c r="H2226" s="165">
        <f>H2227</f>
        <v>0</v>
      </c>
      <c r="I2226" s="165"/>
      <c r="J2226" s="165">
        <f t="shared" ref="J2226:L2226" si="494">J2227</f>
        <v>10000000</v>
      </c>
      <c r="K2226" s="165">
        <f t="shared" si="494"/>
        <v>10000000</v>
      </c>
      <c r="L2226" s="165">
        <f t="shared" si="494"/>
        <v>10000000</v>
      </c>
      <c r="M2226" s="124">
        <f t="shared" si="493"/>
        <v>30000000</v>
      </c>
    </row>
    <row r="2227" spans="1:13" ht="18.5" x14ac:dyDescent="0.45">
      <c r="A2227" s="125">
        <v>22020501</v>
      </c>
      <c r="B2227" s="126"/>
      <c r="C2227" s="127"/>
      <c r="D2227" s="127"/>
      <c r="E2227" s="126"/>
      <c r="F2227" s="158" t="s">
        <v>50</v>
      </c>
      <c r="G2227" s="168">
        <v>10000000</v>
      </c>
      <c r="H2227" s="168"/>
      <c r="I2227" s="168"/>
      <c r="J2227" s="168">
        <v>10000000</v>
      </c>
      <c r="K2227" s="168">
        <v>10000000</v>
      </c>
      <c r="L2227" s="168">
        <v>10000000</v>
      </c>
      <c r="M2227" s="124">
        <f t="shared" si="493"/>
        <v>30000000</v>
      </c>
    </row>
    <row r="2228" spans="1:13" ht="18.5" x14ac:dyDescent="0.45">
      <c r="A2228" s="119">
        <v>220208</v>
      </c>
      <c r="B2228" s="120"/>
      <c r="C2228" s="121"/>
      <c r="D2228" s="121"/>
      <c r="E2228" s="120"/>
      <c r="F2228" s="157" t="s">
        <v>54</v>
      </c>
      <c r="G2228" s="165">
        <f>SUM(G2229:G2229)</f>
        <v>5000000</v>
      </c>
      <c r="H2228" s="165">
        <f>SUM(H2229:H2229)</f>
        <v>0</v>
      </c>
      <c r="I2228" s="165"/>
      <c r="J2228" s="165">
        <f>SUM(J2229:J2229)</f>
        <v>5000000</v>
      </c>
      <c r="K2228" s="165">
        <f>SUM(K2229:K2229)</f>
        <v>5000000</v>
      </c>
      <c r="L2228" s="165">
        <f>SUM(L2229:L2229)</f>
        <v>5000000</v>
      </c>
      <c r="M2228" s="124">
        <f t="shared" si="493"/>
        <v>15000000</v>
      </c>
    </row>
    <row r="2229" spans="1:13" ht="18.5" x14ac:dyDescent="0.45">
      <c r="A2229" s="125">
        <v>22020803</v>
      </c>
      <c r="B2229" s="126"/>
      <c r="C2229" s="127"/>
      <c r="D2229" s="127"/>
      <c r="E2229" s="126"/>
      <c r="F2229" s="158" t="s">
        <v>56</v>
      </c>
      <c r="G2229" s="168">
        <v>5000000</v>
      </c>
      <c r="H2229" s="168"/>
      <c r="I2229" s="168"/>
      <c r="J2229" s="168">
        <v>5000000</v>
      </c>
      <c r="K2229" s="168">
        <v>5000000</v>
      </c>
      <c r="L2229" s="168">
        <v>5000000</v>
      </c>
      <c r="M2229" s="124">
        <f t="shared" si="493"/>
        <v>15000000</v>
      </c>
    </row>
    <row r="2230" spans="1:13" ht="18.5" x14ac:dyDescent="0.45">
      <c r="A2230" s="125"/>
      <c r="B2230" s="125"/>
      <c r="C2230" s="125"/>
      <c r="D2230" s="125"/>
      <c r="E2230" s="125"/>
      <c r="F2230" s="119" t="s">
        <v>85</v>
      </c>
      <c r="G2230" s="125"/>
      <c r="H2230" s="125"/>
      <c r="I2230" s="125"/>
      <c r="J2230" s="125"/>
      <c r="K2230" s="125"/>
      <c r="L2230" s="125"/>
      <c r="M2230" s="181"/>
    </row>
    <row r="2231" spans="1:13" ht="18.5" x14ac:dyDescent="0.45">
      <c r="A2231" s="125"/>
      <c r="B2231" s="125"/>
      <c r="C2231" s="125"/>
      <c r="D2231" s="125"/>
      <c r="E2231" s="125"/>
      <c r="F2231" s="154" t="s">
        <v>87</v>
      </c>
      <c r="G2231" s="234">
        <f>G2213</f>
        <v>50000000</v>
      </c>
      <c r="H2231" s="234">
        <f>H2213</f>
        <v>1302000</v>
      </c>
      <c r="I2231" s="234"/>
      <c r="J2231" s="234">
        <f>J2213</f>
        <v>50000000</v>
      </c>
      <c r="K2231" s="234">
        <f>K2213</f>
        <v>50000000</v>
      </c>
      <c r="L2231" s="234">
        <f>L2213</f>
        <v>50000000</v>
      </c>
      <c r="M2231" s="233">
        <f t="shared" ref="M2231:M2232" si="495">SUM(J2231:L2231)</f>
        <v>150000000</v>
      </c>
    </row>
    <row r="2232" spans="1:13" ht="18.5" x14ac:dyDescent="0.45">
      <c r="A2232" s="125"/>
      <c r="B2232" s="125"/>
      <c r="C2232" s="125"/>
      <c r="D2232" s="125"/>
      <c r="E2232" s="125"/>
      <c r="F2232" s="154" t="s">
        <v>88</v>
      </c>
      <c r="G2232" s="233">
        <f>SUM(G2231:G2231)</f>
        <v>50000000</v>
      </c>
      <c r="H2232" s="233">
        <f>SUM(H2231:H2231)</f>
        <v>1302000</v>
      </c>
      <c r="I2232" s="233"/>
      <c r="J2232" s="233">
        <f>SUM(J2231:J2231)</f>
        <v>50000000</v>
      </c>
      <c r="K2232" s="233">
        <f>SUM(K2231:K2231)</f>
        <v>50000000</v>
      </c>
      <c r="L2232" s="233">
        <f>SUM(L2231:L2231)</f>
        <v>50000000</v>
      </c>
      <c r="M2232" s="233">
        <f t="shared" si="495"/>
        <v>150000000</v>
      </c>
    </row>
    <row r="2235" spans="1:13" ht="18.5" x14ac:dyDescent="0.45">
      <c r="A2235" s="948" t="s">
        <v>0</v>
      </c>
      <c r="B2235" s="948"/>
      <c r="C2235" s="948"/>
      <c r="D2235" s="948"/>
      <c r="E2235" s="948"/>
      <c r="F2235" s="948"/>
      <c r="G2235" s="948"/>
      <c r="H2235" s="948"/>
      <c r="I2235" s="948"/>
      <c r="J2235" s="948"/>
      <c r="K2235" s="948"/>
      <c r="L2235" s="948"/>
      <c r="M2235" s="948"/>
    </row>
    <row r="2236" spans="1:13" ht="18.5" x14ac:dyDescent="0.45">
      <c r="A2236" s="930" t="s">
        <v>566</v>
      </c>
      <c r="B2236" s="930"/>
      <c r="C2236" s="930"/>
      <c r="D2236" s="930"/>
      <c r="E2236" s="930"/>
      <c r="F2236" s="930"/>
      <c r="G2236" s="930"/>
      <c r="H2236" s="930"/>
      <c r="I2236" s="930"/>
      <c r="J2236" s="930"/>
      <c r="K2236" s="930"/>
      <c r="L2236" s="930"/>
      <c r="M2236" s="930"/>
    </row>
    <row r="2237" spans="1:13" ht="74" x14ac:dyDescent="0.45">
      <c r="A2237" s="116" t="s">
        <v>1</v>
      </c>
      <c r="B2237" s="116" t="s">
        <v>2</v>
      </c>
      <c r="C2237" s="116" t="s">
        <v>3</v>
      </c>
      <c r="D2237" s="116" t="s">
        <v>4</v>
      </c>
      <c r="E2237" s="116" t="s">
        <v>5</v>
      </c>
      <c r="F2237" s="153" t="s">
        <v>6</v>
      </c>
      <c r="G2237" s="116" t="s">
        <v>7</v>
      </c>
      <c r="H2237" s="116" t="s">
        <v>8</v>
      </c>
      <c r="I2237" s="116"/>
      <c r="J2237" s="116" t="s">
        <v>9</v>
      </c>
      <c r="K2237" s="116" t="s">
        <v>10</v>
      </c>
      <c r="L2237" s="116" t="s">
        <v>11</v>
      </c>
      <c r="M2237" s="116" t="s">
        <v>12</v>
      </c>
    </row>
    <row r="2238" spans="1:13" ht="18.5" x14ac:dyDescent="0.45">
      <c r="A2238" s="119">
        <v>2</v>
      </c>
      <c r="B2238" s="120"/>
      <c r="C2238" s="121"/>
      <c r="D2238" s="121"/>
      <c r="E2238" s="120"/>
      <c r="F2238" s="157" t="s">
        <v>18</v>
      </c>
      <c r="G2238" s="165">
        <f>G2239+G2268</f>
        <v>4000000000</v>
      </c>
      <c r="H2238" s="165">
        <f>H2239+H2268</f>
        <v>0</v>
      </c>
      <c r="I2238" s="165"/>
      <c r="J2238" s="165">
        <f>J2239+J2268</f>
        <v>4000000000</v>
      </c>
      <c r="K2238" s="165">
        <f>K2239+K2268</f>
        <v>4000000000</v>
      </c>
      <c r="L2238" s="165">
        <f>L2239+L2268</f>
        <v>4000000000</v>
      </c>
      <c r="M2238" s="124">
        <f>J2238+K2238+L2238</f>
        <v>12000000000</v>
      </c>
    </row>
    <row r="2239" spans="1:13" ht="18.5" x14ac:dyDescent="0.45">
      <c r="A2239" s="119">
        <v>22</v>
      </c>
      <c r="B2239" s="120"/>
      <c r="C2239" s="121"/>
      <c r="D2239" s="121"/>
      <c r="E2239" s="120"/>
      <c r="F2239" s="157" t="s">
        <v>26</v>
      </c>
      <c r="G2239" s="165">
        <f>G2240</f>
        <v>1000000000</v>
      </c>
      <c r="H2239" s="165">
        <f>H2240</f>
        <v>0</v>
      </c>
      <c r="I2239" s="165"/>
      <c r="J2239" s="165">
        <f t="shared" ref="J2239:L2239" si="496">J2240</f>
        <v>1000000000</v>
      </c>
      <c r="K2239" s="165">
        <f t="shared" si="496"/>
        <v>1000000000</v>
      </c>
      <c r="L2239" s="165">
        <f t="shared" si="496"/>
        <v>1000000000</v>
      </c>
      <c r="M2239" s="124">
        <f t="shared" ref="M2239:M2266" si="497">J2239+K2239+L2239</f>
        <v>3000000000</v>
      </c>
    </row>
    <row r="2240" spans="1:13" ht="18.5" x14ac:dyDescent="0.45">
      <c r="A2240" s="119">
        <v>2202</v>
      </c>
      <c r="B2240" s="120"/>
      <c r="C2240" s="121"/>
      <c r="D2240" s="121"/>
      <c r="E2240" s="120"/>
      <c r="F2240" s="157" t="s">
        <v>27</v>
      </c>
      <c r="G2240" s="165">
        <f>G2241+G2244+G2247+G2250+G2253+G2255+G2258+G2260</f>
        <v>1000000000</v>
      </c>
      <c r="H2240" s="165">
        <f>H2241+H2244+H2247+H2250+H2253+H2255+H2258+H2260</f>
        <v>0</v>
      </c>
      <c r="I2240" s="165"/>
      <c r="J2240" s="165">
        <f t="shared" ref="J2240:L2240" si="498">J2241+J2244+J2247+J2250+J2253+J2255+J2258+J2260</f>
        <v>1000000000</v>
      </c>
      <c r="K2240" s="165">
        <f t="shared" si="498"/>
        <v>1000000000</v>
      </c>
      <c r="L2240" s="165">
        <f t="shared" si="498"/>
        <v>1000000000</v>
      </c>
      <c r="M2240" s="124">
        <f t="shared" si="497"/>
        <v>3000000000</v>
      </c>
    </row>
    <row r="2241" spans="1:13" ht="18.5" x14ac:dyDescent="0.45">
      <c r="A2241" s="119">
        <v>220201</v>
      </c>
      <c r="B2241" s="120"/>
      <c r="C2241" s="121"/>
      <c r="D2241" s="121"/>
      <c r="E2241" s="120"/>
      <c r="F2241" s="157" t="s">
        <v>28</v>
      </c>
      <c r="G2241" s="165">
        <f>SUM(G2242:G2243)</f>
        <v>145000000</v>
      </c>
      <c r="H2241" s="165">
        <f>SUM(H2242:H2243)</f>
        <v>0</v>
      </c>
      <c r="I2241" s="165"/>
      <c r="J2241" s="165">
        <f t="shared" ref="J2241:L2241" si="499">SUM(J2242:J2243)</f>
        <v>145000000</v>
      </c>
      <c r="K2241" s="165">
        <f t="shared" si="499"/>
        <v>145000000</v>
      </c>
      <c r="L2241" s="165">
        <f t="shared" si="499"/>
        <v>145000000</v>
      </c>
      <c r="M2241" s="124">
        <f t="shared" si="497"/>
        <v>435000000</v>
      </c>
    </row>
    <row r="2242" spans="1:13" ht="18.5" x14ac:dyDescent="0.45">
      <c r="A2242" s="125">
        <v>22020101</v>
      </c>
      <c r="B2242" s="126"/>
      <c r="C2242" s="127"/>
      <c r="D2242" s="127"/>
      <c r="E2242" s="126"/>
      <c r="F2242" s="158" t="s">
        <v>29</v>
      </c>
      <c r="G2242" s="168">
        <v>85000000</v>
      </c>
      <c r="H2242" s="168"/>
      <c r="I2242" s="168"/>
      <c r="J2242" s="168">
        <v>85000000</v>
      </c>
      <c r="K2242" s="168">
        <v>85000000</v>
      </c>
      <c r="L2242" s="168">
        <v>85000000</v>
      </c>
      <c r="M2242" s="124">
        <f t="shared" si="497"/>
        <v>255000000</v>
      </c>
    </row>
    <row r="2243" spans="1:13" ht="18.5" x14ac:dyDescent="0.45">
      <c r="A2243" s="125">
        <v>22020102</v>
      </c>
      <c r="B2243" s="126"/>
      <c r="C2243" s="127"/>
      <c r="D2243" s="127"/>
      <c r="E2243" s="126"/>
      <c r="F2243" s="158" t="s">
        <v>30</v>
      </c>
      <c r="G2243" s="168">
        <v>60000000</v>
      </c>
      <c r="H2243" s="168"/>
      <c r="I2243" s="168"/>
      <c r="J2243" s="168">
        <v>60000000</v>
      </c>
      <c r="K2243" s="168">
        <v>60000000</v>
      </c>
      <c r="L2243" s="168">
        <v>60000000</v>
      </c>
      <c r="M2243" s="124">
        <f t="shared" si="497"/>
        <v>180000000</v>
      </c>
    </row>
    <row r="2244" spans="1:13" ht="18.5" x14ac:dyDescent="0.45">
      <c r="A2244" s="119">
        <v>220202</v>
      </c>
      <c r="B2244" s="120"/>
      <c r="C2244" s="121"/>
      <c r="D2244" s="121"/>
      <c r="E2244" s="120"/>
      <c r="F2244" s="157" t="s">
        <v>31</v>
      </c>
      <c r="G2244" s="165">
        <f>SUM(G2245:G2246)</f>
        <v>8000000</v>
      </c>
      <c r="H2244" s="165">
        <f>SUM(H2245:H2246)</f>
        <v>0</v>
      </c>
      <c r="I2244" s="165"/>
      <c r="J2244" s="165">
        <f t="shared" ref="J2244:L2244" si="500">SUM(J2245:J2246)</f>
        <v>8000000</v>
      </c>
      <c r="K2244" s="165">
        <f t="shared" si="500"/>
        <v>8000000</v>
      </c>
      <c r="L2244" s="165">
        <f t="shared" si="500"/>
        <v>8000000</v>
      </c>
      <c r="M2244" s="124">
        <f t="shared" si="497"/>
        <v>24000000</v>
      </c>
    </row>
    <row r="2245" spans="1:13" ht="18.5" x14ac:dyDescent="0.45">
      <c r="A2245" s="125">
        <v>22020201</v>
      </c>
      <c r="B2245" s="126"/>
      <c r="C2245" s="127"/>
      <c r="D2245" s="127"/>
      <c r="E2245" s="126"/>
      <c r="F2245" s="158" t="s">
        <v>32</v>
      </c>
      <c r="G2245" s="168">
        <v>4000000</v>
      </c>
      <c r="H2245" s="168"/>
      <c r="I2245" s="168"/>
      <c r="J2245" s="168">
        <v>4000000</v>
      </c>
      <c r="K2245" s="168">
        <v>4000000</v>
      </c>
      <c r="L2245" s="168">
        <v>4000000</v>
      </c>
      <c r="M2245" s="124">
        <f t="shared" si="497"/>
        <v>12000000</v>
      </c>
    </row>
    <row r="2246" spans="1:13" ht="18.5" x14ac:dyDescent="0.45">
      <c r="A2246" s="125">
        <v>22020202</v>
      </c>
      <c r="B2246" s="126"/>
      <c r="C2246" s="127"/>
      <c r="D2246" s="127"/>
      <c r="E2246" s="126"/>
      <c r="F2246" s="158" t="s">
        <v>33</v>
      </c>
      <c r="G2246" s="168">
        <v>4000000</v>
      </c>
      <c r="H2246" s="168"/>
      <c r="I2246" s="168"/>
      <c r="J2246" s="168">
        <v>4000000</v>
      </c>
      <c r="K2246" s="168">
        <v>4000000</v>
      </c>
      <c r="L2246" s="168">
        <v>4000000</v>
      </c>
      <c r="M2246" s="124">
        <f t="shared" si="497"/>
        <v>12000000</v>
      </c>
    </row>
    <row r="2247" spans="1:13" ht="18.5" x14ac:dyDescent="0.45">
      <c r="A2247" s="119">
        <v>220203</v>
      </c>
      <c r="B2247" s="120"/>
      <c r="C2247" s="121"/>
      <c r="D2247" s="121"/>
      <c r="E2247" s="120"/>
      <c r="F2247" s="157" t="s">
        <v>37</v>
      </c>
      <c r="G2247" s="165">
        <f>SUM(G2248:G2249)</f>
        <v>39000000</v>
      </c>
      <c r="H2247" s="165">
        <f>SUM(H2248:H2249)</f>
        <v>0</v>
      </c>
      <c r="I2247" s="165"/>
      <c r="J2247" s="165">
        <f t="shared" ref="J2247:L2247" si="501">SUM(J2248:J2249)</f>
        <v>39000000</v>
      </c>
      <c r="K2247" s="165">
        <f t="shared" si="501"/>
        <v>39000000</v>
      </c>
      <c r="L2247" s="165">
        <f t="shared" si="501"/>
        <v>39000000</v>
      </c>
      <c r="M2247" s="124">
        <f t="shared" si="497"/>
        <v>117000000</v>
      </c>
    </row>
    <row r="2248" spans="1:13" ht="37" x14ac:dyDescent="0.45">
      <c r="A2248" s="125">
        <v>22020301</v>
      </c>
      <c r="B2248" s="126"/>
      <c r="C2248" s="127"/>
      <c r="D2248" s="127"/>
      <c r="E2248" s="126"/>
      <c r="F2248" s="158" t="s">
        <v>38</v>
      </c>
      <c r="G2248" s="168">
        <v>19000000</v>
      </c>
      <c r="H2248" s="168"/>
      <c r="I2248" s="168"/>
      <c r="J2248" s="168">
        <v>19000000</v>
      </c>
      <c r="K2248" s="168">
        <v>19000000</v>
      </c>
      <c r="L2248" s="168">
        <v>19000000</v>
      </c>
      <c r="M2248" s="124">
        <f t="shared" si="497"/>
        <v>57000000</v>
      </c>
    </row>
    <row r="2249" spans="1:13" ht="37" x14ac:dyDescent="0.45">
      <c r="A2249" s="125">
        <v>22020305</v>
      </c>
      <c r="B2249" s="126"/>
      <c r="C2249" s="127"/>
      <c r="D2249" s="127"/>
      <c r="E2249" s="126"/>
      <c r="F2249" s="158" t="s">
        <v>41</v>
      </c>
      <c r="G2249" s="168">
        <v>20000000</v>
      </c>
      <c r="H2249" s="168"/>
      <c r="I2249" s="168"/>
      <c r="J2249" s="168">
        <v>20000000</v>
      </c>
      <c r="K2249" s="168">
        <v>20000000</v>
      </c>
      <c r="L2249" s="168">
        <v>20000000</v>
      </c>
      <c r="M2249" s="124">
        <f t="shared" si="497"/>
        <v>60000000</v>
      </c>
    </row>
    <row r="2250" spans="1:13" ht="18.5" x14ac:dyDescent="0.45">
      <c r="A2250" s="119">
        <v>220205</v>
      </c>
      <c r="B2250" s="120"/>
      <c r="C2250" s="121"/>
      <c r="D2250" s="121"/>
      <c r="E2250" s="120"/>
      <c r="F2250" s="157" t="s">
        <v>49</v>
      </c>
      <c r="G2250" s="165">
        <f t="shared" ref="G2250:H2250" si="502">G2251+G2252</f>
        <v>100000000</v>
      </c>
      <c r="H2250" s="165">
        <f t="shared" si="502"/>
        <v>0</v>
      </c>
      <c r="I2250" s="165"/>
      <c r="J2250" s="165">
        <f t="shared" ref="J2250:L2250" si="503">J2251+J2252</f>
        <v>100000000</v>
      </c>
      <c r="K2250" s="165">
        <f t="shared" si="503"/>
        <v>100000000</v>
      </c>
      <c r="L2250" s="165">
        <f t="shared" si="503"/>
        <v>100000000</v>
      </c>
      <c r="M2250" s="124">
        <f t="shared" si="497"/>
        <v>300000000</v>
      </c>
    </row>
    <row r="2251" spans="1:13" ht="18.5" x14ac:dyDescent="0.45">
      <c r="A2251" s="125">
        <v>22020501</v>
      </c>
      <c r="B2251" s="126"/>
      <c r="C2251" s="127"/>
      <c r="D2251" s="127"/>
      <c r="E2251" s="126"/>
      <c r="F2251" s="158" t="s">
        <v>50</v>
      </c>
      <c r="G2251" s="168">
        <v>50000000</v>
      </c>
      <c r="H2251" s="168"/>
      <c r="I2251" s="168"/>
      <c r="J2251" s="168">
        <v>50000000</v>
      </c>
      <c r="K2251" s="168">
        <v>50000000</v>
      </c>
      <c r="L2251" s="168">
        <v>50000000</v>
      </c>
      <c r="M2251" s="124">
        <f t="shared" si="497"/>
        <v>150000000</v>
      </c>
    </row>
    <row r="2252" spans="1:13" ht="18.5" x14ac:dyDescent="0.45">
      <c r="A2252" s="125">
        <v>22020502</v>
      </c>
      <c r="B2252" s="126"/>
      <c r="C2252" s="127"/>
      <c r="D2252" s="127"/>
      <c r="E2252" s="126"/>
      <c r="F2252" s="158" t="s">
        <v>222</v>
      </c>
      <c r="G2252" s="168">
        <v>50000000</v>
      </c>
      <c r="H2252" s="168"/>
      <c r="I2252" s="168"/>
      <c r="J2252" s="168">
        <v>50000000</v>
      </c>
      <c r="K2252" s="168">
        <v>50000000</v>
      </c>
      <c r="L2252" s="168">
        <v>50000000</v>
      </c>
      <c r="M2252" s="124">
        <f t="shared" si="497"/>
        <v>150000000</v>
      </c>
    </row>
    <row r="2253" spans="1:13" ht="18.5" x14ac:dyDescent="0.45">
      <c r="A2253" s="119">
        <v>220206</v>
      </c>
      <c r="B2253" s="120"/>
      <c r="C2253" s="121"/>
      <c r="D2253" s="121"/>
      <c r="E2253" s="120"/>
      <c r="F2253" s="157" t="s">
        <v>51</v>
      </c>
      <c r="G2253" s="165">
        <f>SUM(G2254:G2254)</f>
        <v>20000000</v>
      </c>
      <c r="H2253" s="165">
        <f>SUM(H2254:H2254)</f>
        <v>0</v>
      </c>
      <c r="I2253" s="165"/>
      <c r="J2253" s="165">
        <f t="shared" ref="J2253:L2253" si="504">SUM(J2254:J2254)</f>
        <v>20000000</v>
      </c>
      <c r="K2253" s="165">
        <f>SUM(K2254:K2254)</f>
        <v>20000000</v>
      </c>
      <c r="L2253" s="165">
        <f t="shared" si="504"/>
        <v>20000000</v>
      </c>
      <c r="M2253" s="124">
        <f t="shared" si="497"/>
        <v>60000000</v>
      </c>
    </row>
    <row r="2254" spans="1:13" ht="18.5" x14ac:dyDescent="0.45">
      <c r="A2254" s="125">
        <v>22020605</v>
      </c>
      <c r="B2254" s="126"/>
      <c r="C2254" s="127"/>
      <c r="D2254" s="127"/>
      <c r="E2254" s="126"/>
      <c r="F2254" s="158" t="s">
        <v>53</v>
      </c>
      <c r="G2254" s="168">
        <v>20000000</v>
      </c>
      <c r="H2254" s="168"/>
      <c r="I2254" s="168"/>
      <c r="J2254" s="168">
        <v>20000000</v>
      </c>
      <c r="K2254" s="168">
        <v>20000000</v>
      </c>
      <c r="L2254" s="168">
        <v>20000000</v>
      </c>
      <c r="M2254" s="124">
        <f t="shared" si="497"/>
        <v>60000000</v>
      </c>
    </row>
    <row r="2255" spans="1:13" ht="18.5" x14ac:dyDescent="0.45">
      <c r="A2255" s="119">
        <v>220208</v>
      </c>
      <c r="B2255" s="120"/>
      <c r="C2255" s="121"/>
      <c r="D2255" s="121"/>
      <c r="E2255" s="120"/>
      <c r="F2255" s="157" t="s">
        <v>54</v>
      </c>
      <c r="G2255" s="165">
        <f>SUM(G2256:G2257)</f>
        <v>34000000</v>
      </c>
      <c r="H2255" s="165">
        <f>SUM(H2256:H2257)</f>
        <v>0</v>
      </c>
      <c r="I2255" s="165"/>
      <c r="J2255" s="165">
        <f t="shared" ref="J2255:L2255" si="505">SUM(J2256:J2257)</f>
        <v>34000000</v>
      </c>
      <c r="K2255" s="165">
        <f t="shared" si="505"/>
        <v>34000000</v>
      </c>
      <c r="L2255" s="165">
        <f t="shared" si="505"/>
        <v>34000000</v>
      </c>
      <c r="M2255" s="124">
        <f t="shared" si="497"/>
        <v>102000000</v>
      </c>
    </row>
    <row r="2256" spans="1:13" ht="18.5" x14ac:dyDescent="0.45">
      <c r="A2256" s="125">
        <v>22020801</v>
      </c>
      <c r="B2256" s="126"/>
      <c r="C2256" s="127"/>
      <c r="D2256" s="127"/>
      <c r="E2256" s="126"/>
      <c r="F2256" s="158" t="s">
        <v>55</v>
      </c>
      <c r="G2256" s="168">
        <v>20000000</v>
      </c>
      <c r="H2256" s="168"/>
      <c r="I2256" s="168"/>
      <c r="J2256" s="168">
        <v>20000000</v>
      </c>
      <c r="K2256" s="168">
        <v>20000000</v>
      </c>
      <c r="L2256" s="168">
        <v>20000000</v>
      </c>
      <c r="M2256" s="124">
        <f t="shared" si="497"/>
        <v>60000000</v>
      </c>
    </row>
    <row r="2257" spans="1:13" ht="18.5" x14ac:dyDescent="0.45">
      <c r="A2257" s="125">
        <v>22020803</v>
      </c>
      <c r="B2257" s="126"/>
      <c r="C2257" s="127"/>
      <c r="D2257" s="127"/>
      <c r="E2257" s="126"/>
      <c r="F2257" s="158" t="s">
        <v>56</v>
      </c>
      <c r="G2257" s="168">
        <v>14000000</v>
      </c>
      <c r="H2257" s="168"/>
      <c r="I2257" s="168"/>
      <c r="J2257" s="168">
        <v>14000000</v>
      </c>
      <c r="K2257" s="168">
        <v>14000000</v>
      </c>
      <c r="L2257" s="168">
        <v>14000000</v>
      </c>
      <c r="M2257" s="124">
        <f t="shared" si="497"/>
        <v>42000000</v>
      </c>
    </row>
    <row r="2258" spans="1:13" ht="18.5" x14ac:dyDescent="0.45">
      <c r="A2258" s="119">
        <v>220209</v>
      </c>
      <c r="B2258" s="120"/>
      <c r="C2258" s="121"/>
      <c r="D2258" s="121"/>
      <c r="E2258" s="120"/>
      <c r="F2258" s="157" t="s">
        <v>271</v>
      </c>
      <c r="G2258" s="165">
        <f>SUM(G2259:G2259)</f>
        <v>5000000</v>
      </c>
      <c r="H2258" s="165">
        <f>SUM(H2259:H2259)</f>
        <v>0</v>
      </c>
      <c r="I2258" s="165"/>
      <c r="J2258" s="165">
        <f t="shared" ref="J2258:L2258" si="506">SUM(J2259:J2259)</f>
        <v>5000000</v>
      </c>
      <c r="K2258" s="165">
        <f t="shared" si="506"/>
        <v>5000000</v>
      </c>
      <c r="L2258" s="165">
        <f t="shared" si="506"/>
        <v>5000000</v>
      </c>
      <c r="M2258" s="124">
        <f t="shared" si="497"/>
        <v>15000000</v>
      </c>
    </row>
    <row r="2259" spans="1:13" ht="18.5" x14ac:dyDescent="0.45">
      <c r="A2259" s="125">
        <v>22020901</v>
      </c>
      <c r="B2259" s="126"/>
      <c r="C2259" s="127"/>
      <c r="D2259" s="127"/>
      <c r="E2259" s="126"/>
      <c r="F2259" s="158" t="s">
        <v>315</v>
      </c>
      <c r="G2259" s="168">
        <v>5000000</v>
      </c>
      <c r="H2259" s="168"/>
      <c r="I2259" s="168"/>
      <c r="J2259" s="168">
        <v>5000000</v>
      </c>
      <c r="K2259" s="168">
        <v>5000000</v>
      </c>
      <c r="L2259" s="168">
        <v>5000000</v>
      </c>
      <c r="M2259" s="124">
        <f t="shared" si="497"/>
        <v>15000000</v>
      </c>
    </row>
    <row r="2260" spans="1:13" ht="18.5" x14ac:dyDescent="0.45">
      <c r="A2260" s="119">
        <v>220210</v>
      </c>
      <c r="B2260" s="120"/>
      <c r="C2260" s="121"/>
      <c r="D2260" s="121"/>
      <c r="E2260" s="120"/>
      <c r="F2260" s="157" t="s">
        <v>57</v>
      </c>
      <c r="G2260" s="165">
        <f>SUM(G2261:G2266)</f>
        <v>649000000</v>
      </c>
      <c r="H2260" s="165">
        <f>SUM(H2261:H2266)</f>
        <v>0</v>
      </c>
      <c r="I2260" s="165"/>
      <c r="J2260" s="165">
        <f t="shared" ref="J2260:L2260" si="507">SUM(J2261:J2266)</f>
        <v>649000000</v>
      </c>
      <c r="K2260" s="165">
        <f t="shared" si="507"/>
        <v>649000000</v>
      </c>
      <c r="L2260" s="165">
        <f t="shared" si="507"/>
        <v>649000000</v>
      </c>
      <c r="M2260" s="124">
        <f t="shared" si="497"/>
        <v>1947000000</v>
      </c>
    </row>
    <row r="2261" spans="1:13" ht="18.5" x14ac:dyDescent="0.45">
      <c r="A2261" s="125">
        <v>22021001</v>
      </c>
      <c r="B2261" s="126"/>
      <c r="C2261" s="127"/>
      <c r="D2261" s="127"/>
      <c r="E2261" s="126"/>
      <c r="F2261" s="158" t="s">
        <v>58</v>
      </c>
      <c r="G2261" s="168">
        <v>20000000</v>
      </c>
      <c r="H2261" s="168"/>
      <c r="I2261" s="168"/>
      <c r="J2261" s="168">
        <v>20000000</v>
      </c>
      <c r="K2261" s="168">
        <v>20000000</v>
      </c>
      <c r="L2261" s="168">
        <v>20000000</v>
      </c>
      <c r="M2261" s="124">
        <f t="shared" si="497"/>
        <v>60000000</v>
      </c>
    </row>
    <row r="2262" spans="1:13" ht="18.5" x14ac:dyDescent="0.45">
      <c r="A2262" s="125">
        <v>22021002</v>
      </c>
      <c r="B2262" s="126"/>
      <c r="C2262" s="127"/>
      <c r="D2262" s="127"/>
      <c r="E2262" s="126"/>
      <c r="F2262" s="158" t="s">
        <v>59</v>
      </c>
      <c r="G2262" s="168">
        <v>50000000</v>
      </c>
      <c r="H2262" s="168"/>
      <c r="I2262" s="168"/>
      <c r="J2262" s="168">
        <v>50000000</v>
      </c>
      <c r="K2262" s="168">
        <v>50000000</v>
      </c>
      <c r="L2262" s="168">
        <v>50000000</v>
      </c>
      <c r="M2262" s="124">
        <f t="shared" si="497"/>
        <v>150000000</v>
      </c>
    </row>
    <row r="2263" spans="1:13" ht="18.5" x14ac:dyDescent="0.45">
      <c r="A2263" s="125">
        <v>22021003</v>
      </c>
      <c r="B2263" s="126"/>
      <c r="C2263" s="127"/>
      <c r="D2263" s="127"/>
      <c r="E2263" s="126"/>
      <c r="F2263" s="158" t="s">
        <v>60</v>
      </c>
      <c r="G2263" s="168">
        <v>20000000</v>
      </c>
      <c r="H2263" s="168"/>
      <c r="I2263" s="168"/>
      <c r="J2263" s="168">
        <v>20000000</v>
      </c>
      <c r="K2263" s="168">
        <v>20000000</v>
      </c>
      <c r="L2263" s="168">
        <v>20000000</v>
      </c>
      <c r="M2263" s="124">
        <f t="shared" si="497"/>
        <v>60000000</v>
      </c>
    </row>
    <row r="2264" spans="1:13" ht="18.5" x14ac:dyDescent="0.45">
      <c r="A2264" s="125">
        <v>22021007</v>
      </c>
      <c r="B2264" s="126"/>
      <c r="C2264" s="127"/>
      <c r="D2264" s="127"/>
      <c r="E2264" s="126"/>
      <c r="F2264" s="158" t="s">
        <v>63</v>
      </c>
      <c r="G2264" s="168">
        <v>500000000</v>
      </c>
      <c r="H2264" s="168"/>
      <c r="I2264" s="168"/>
      <c r="J2264" s="168">
        <v>500000000</v>
      </c>
      <c r="K2264" s="168">
        <v>500000000</v>
      </c>
      <c r="L2264" s="168">
        <v>500000000</v>
      </c>
      <c r="M2264" s="124">
        <f t="shared" si="497"/>
        <v>1500000000</v>
      </c>
    </row>
    <row r="2265" spans="1:13" ht="37" x14ac:dyDescent="0.45">
      <c r="A2265" s="125">
        <v>22021008</v>
      </c>
      <c r="B2265" s="126"/>
      <c r="C2265" s="127"/>
      <c r="D2265" s="127"/>
      <c r="E2265" s="126"/>
      <c r="F2265" s="158" t="s">
        <v>64</v>
      </c>
      <c r="G2265" s="168">
        <v>9000000</v>
      </c>
      <c r="H2265" s="168"/>
      <c r="I2265" s="168"/>
      <c r="J2265" s="168">
        <v>9000000</v>
      </c>
      <c r="K2265" s="168">
        <v>9000000</v>
      </c>
      <c r="L2265" s="168">
        <v>9000000</v>
      </c>
      <c r="M2265" s="124">
        <f t="shared" si="497"/>
        <v>27000000</v>
      </c>
    </row>
    <row r="2266" spans="1:13" ht="37" x14ac:dyDescent="0.45">
      <c r="A2266" s="125">
        <v>22021014</v>
      </c>
      <c r="B2266" s="126"/>
      <c r="C2266" s="127"/>
      <c r="D2266" s="127"/>
      <c r="E2266" s="126"/>
      <c r="F2266" s="158" t="s">
        <v>224</v>
      </c>
      <c r="G2266" s="168">
        <v>50000000</v>
      </c>
      <c r="H2266" s="168"/>
      <c r="I2266" s="168"/>
      <c r="J2266" s="168">
        <v>50000000</v>
      </c>
      <c r="K2266" s="168">
        <v>50000000</v>
      </c>
      <c r="L2266" s="168">
        <v>50000000</v>
      </c>
      <c r="M2266" s="124">
        <f t="shared" si="497"/>
        <v>150000000</v>
      </c>
    </row>
    <row r="2267" spans="1:13" ht="18.5" x14ac:dyDescent="0.45">
      <c r="A2267" s="119"/>
      <c r="B2267" s="120"/>
      <c r="C2267" s="121"/>
      <c r="D2267" s="121"/>
      <c r="E2267" s="120"/>
      <c r="F2267" s="157"/>
      <c r="G2267" s="168"/>
      <c r="H2267" s="168"/>
      <c r="I2267" s="168"/>
      <c r="J2267" s="168"/>
      <c r="K2267" s="168"/>
      <c r="L2267" s="168"/>
      <c r="M2267" s="129"/>
    </row>
    <row r="2268" spans="1:13" ht="18.5" x14ac:dyDescent="0.45">
      <c r="A2268" s="119">
        <v>23</v>
      </c>
      <c r="B2268" s="120"/>
      <c r="C2268" s="121"/>
      <c r="D2268" s="121"/>
      <c r="E2268" s="120"/>
      <c r="F2268" s="157" t="s">
        <v>69</v>
      </c>
      <c r="G2268" s="165">
        <f>G2269</f>
        <v>3000000000</v>
      </c>
      <c r="H2268" s="165">
        <f>H2269</f>
        <v>0</v>
      </c>
      <c r="I2268" s="165"/>
      <c r="J2268" s="165">
        <f t="shared" ref="J2268:L2268" si="508">J2269</f>
        <v>3000000000</v>
      </c>
      <c r="K2268" s="165">
        <f t="shared" si="508"/>
        <v>3000000000</v>
      </c>
      <c r="L2268" s="165">
        <f t="shared" si="508"/>
        <v>3000000000</v>
      </c>
      <c r="M2268" s="124">
        <f t="shared" ref="M2268:M2271" si="509">J2268+K2268+L2268</f>
        <v>9000000000</v>
      </c>
    </row>
    <row r="2269" spans="1:13" ht="18.5" x14ac:dyDescent="0.45">
      <c r="A2269" s="119">
        <v>2302</v>
      </c>
      <c r="B2269" s="120"/>
      <c r="C2269" s="121"/>
      <c r="D2269" s="121"/>
      <c r="E2269" s="120"/>
      <c r="F2269" s="122" t="s">
        <v>73</v>
      </c>
      <c r="G2269" s="165">
        <f t="shared" ref="G2269:L2269" si="510">G2270</f>
        <v>3000000000</v>
      </c>
      <c r="H2269" s="165">
        <f t="shared" si="510"/>
        <v>0</v>
      </c>
      <c r="I2269" s="165"/>
      <c r="J2269" s="165">
        <f t="shared" si="510"/>
        <v>3000000000</v>
      </c>
      <c r="K2269" s="165">
        <f t="shared" si="510"/>
        <v>3000000000</v>
      </c>
      <c r="L2269" s="165">
        <f t="shared" si="510"/>
        <v>3000000000</v>
      </c>
      <c r="M2269" s="124">
        <f t="shared" si="509"/>
        <v>9000000000</v>
      </c>
    </row>
    <row r="2270" spans="1:13" ht="37" x14ac:dyDescent="0.45">
      <c r="A2270" s="119">
        <v>230201</v>
      </c>
      <c r="B2270" s="120"/>
      <c r="C2270" s="121"/>
      <c r="D2270" s="121"/>
      <c r="E2270" s="120"/>
      <c r="F2270" s="122" t="s">
        <v>74</v>
      </c>
      <c r="G2270" s="165">
        <f>SUM(G2271:G2271)</f>
        <v>3000000000</v>
      </c>
      <c r="H2270" s="165">
        <f>SUM(H2271:H2271)</f>
        <v>0</v>
      </c>
      <c r="I2270" s="165"/>
      <c r="J2270" s="165">
        <f>SUM(J2271:J2271)</f>
        <v>3000000000</v>
      </c>
      <c r="K2270" s="165">
        <f>SUM(K2271:K2271)</f>
        <v>3000000000</v>
      </c>
      <c r="L2270" s="165">
        <f>SUM(L2271:L2271)</f>
        <v>3000000000</v>
      </c>
      <c r="M2270" s="124">
        <f t="shared" si="509"/>
        <v>9000000000</v>
      </c>
    </row>
    <row r="2271" spans="1:13" ht="37" x14ac:dyDescent="0.45">
      <c r="A2271" s="125">
        <v>23020118</v>
      </c>
      <c r="B2271" s="126"/>
      <c r="C2271" s="127"/>
      <c r="D2271" s="127"/>
      <c r="E2271" s="126"/>
      <c r="F2271" s="128" t="s">
        <v>438</v>
      </c>
      <c r="G2271" s="168">
        <v>3000000000</v>
      </c>
      <c r="H2271" s="168"/>
      <c r="I2271" s="168"/>
      <c r="J2271" s="168">
        <v>3000000000</v>
      </c>
      <c r="K2271" s="168">
        <v>3000000000</v>
      </c>
      <c r="L2271" s="168">
        <v>3000000000</v>
      </c>
      <c r="M2271" s="124">
        <f t="shared" si="509"/>
        <v>9000000000</v>
      </c>
    </row>
    <row r="2272" spans="1:13" ht="18.5" x14ac:dyDescent="0.45">
      <c r="A2272" s="125"/>
      <c r="B2272" s="125"/>
      <c r="C2272" s="125"/>
      <c r="D2272" s="125"/>
      <c r="E2272" s="125"/>
      <c r="F2272" s="158"/>
      <c r="G2272" s="174"/>
      <c r="H2272" s="174"/>
      <c r="I2272" s="174"/>
      <c r="J2272" s="174"/>
      <c r="K2272" s="174"/>
      <c r="L2272" s="174"/>
      <c r="M2272" s="135"/>
    </row>
    <row r="2273" spans="1:13" ht="18.5" x14ac:dyDescent="0.45">
      <c r="A2273" s="125"/>
      <c r="B2273" s="125"/>
      <c r="C2273" s="125"/>
      <c r="D2273" s="125"/>
      <c r="E2273" s="125"/>
      <c r="F2273" s="158"/>
      <c r="G2273" s="174"/>
      <c r="H2273" s="174"/>
      <c r="I2273" s="174"/>
      <c r="J2273" s="174"/>
      <c r="K2273" s="174"/>
      <c r="L2273" s="174"/>
      <c r="M2273" s="135"/>
    </row>
    <row r="2274" spans="1:13" ht="18.5" x14ac:dyDescent="0.45">
      <c r="A2274" s="125"/>
      <c r="B2274" s="125"/>
      <c r="C2274" s="125"/>
      <c r="D2274" s="125"/>
      <c r="E2274" s="125"/>
      <c r="F2274" s="119" t="s">
        <v>85</v>
      </c>
      <c r="G2274" s="125"/>
      <c r="H2274" s="125"/>
      <c r="I2274" s="174"/>
      <c r="J2274" s="125"/>
      <c r="K2274" s="125"/>
      <c r="L2274" s="125"/>
      <c r="M2274" s="125"/>
    </row>
    <row r="2275" spans="1:13" ht="18.5" x14ac:dyDescent="0.45">
      <c r="A2275" s="125"/>
      <c r="B2275" s="125"/>
      <c r="C2275" s="125"/>
      <c r="D2275" s="125"/>
      <c r="E2275" s="125"/>
      <c r="F2275" s="154"/>
      <c r="G2275" s="128"/>
      <c r="H2275" s="158"/>
      <c r="I2275" s="174"/>
      <c r="J2275" s="128"/>
      <c r="K2275" s="128"/>
      <c r="L2275" s="128"/>
      <c r="M2275" s="128"/>
    </row>
    <row r="2276" spans="1:13" ht="18.5" x14ac:dyDescent="0.45">
      <c r="A2276" s="125"/>
      <c r="B2276" s="125"/>
      <c r="C2276" s="125"/>
      <c r="D2276" s="125"/>
      <c r="E2276" s="125"/>
      <c r="F2276" s="154" t="s">
        <v>87</v>
      </c>
      <c r="G2276" s="234">
        <f>G2239</f>
        <v>1000000000</v>
      </c>
      <c r="H2276" s="234">
        <f>H2239</f>
        <v>0</v>
      </c>
      <c r="I2276" s="234"/>
      <c r="J2276" s="234">
        <f>J2239</f>
        <v>1000000000</v>
      </c>
      <c r="K2276" s="234">
        <f>K2239</f>
        <v>1000000000</v>
      </c>
      <c r="L2276" s="234">
        <f>L2239</f>
        <v>1000000000</v>
      </c>
      <c r="M2276" s="233">
        <f t="shared" ref="M2276:M2278" si="511">SUM(J2276:L2276)</f>
        <v>3000000000</v>
      </c>
    </row>
    <row r="2277" spans="1:13" ht="18.5" x14ac:dyDescent="0.45">
      <c r="A2277" s="125"/>
      <c r="B2277" s="125"/>
      <c r="C2277" s="125"/>
      <c r="D2277" s="125"/>
      <c r="E2277" s="125"/>
      <c r="F2277" s="154" t="s">
        <v>69</v>
      </c>
      <c r="G2277" s="234">
        <f>G2268</f>
        <v>3000000000</v>
      </c>
      <c r="H2277" s="234">
        <f>H2268</f>
        <v>0</v>
      </c>
      <c r="I2277" s="234"/>
      <c r="J2277" s="234">
        <f>J2268</f>
        <v>3000000000</v>
      </c>
      <c r="K2277" s="234">
        <f>K2268</f>
        <v>3000000000</v>
      </c>
      <c r="L2277" s="234">
        <f>L2268</f>
        <v>3000000000</v>
      </c>
      <c r="M2277" s="233">
        <f t="shared" si="511"/>
        <v>9000000000</v>
      </c>
    </row>
    <row r="2278" spans="1:13" ht="18.5" x14ac:dyDescent="0.45">
      <c r="A2278" s="125"/>
      <c r="B2278" s="125"/>
      <c r="C2278" s="125"/>
      <c r="D2278" s="125"/>
      <c r="E2278" s="125"/>
      <c r="F2278" s="154" t="s">
        <v>88</v>
      </c>
      <c r="G2278" s="233">
        <f>SUM(G2276:G2277)</f>
        <v>4000000000</v>
      </c>
      <c r="H2278" s="233">
        <f>SUM(H2276:H2277)</f>
        <v>0</v>
      </c>
      <c r="I2278" s="233"/>
      <c r="J2278" s="233">
        <f>SUM(J2276:J2277)</f>
        <v>4000000000</v>
      </c>
      <c r="K2278" s="233">
        <f>SUM(K2276:K2277)</f>
        <v>4000000000</v>
      </c>
      <c r="L2278" s="233">
        <f>SUM(L2276:L2277)</f>
        <v>4000000000</v>
      </c>
      <c r="M2278" s="233">
        <f t="shared" si="511"/>
        <v>12000000000</v>
      </c>
    </row>
    <row r="2281" spans="1:13" ht="18.5" x14ac:dyDescent="0.45">
      <c r="A2281" s="948" t="s">
        <v>0</v>
      </c>
      <c r="B2281" s="948"/>
      <c r="C2281" s="948"/>
      <c r="D2281" s="948"/>
      <c r="E2281" s="948"/>
      <c r="F2281" s="948"/>
      <c r="G2281" s="948"/>
      <c r="H2281" s="948"/>
      <c r="I2281" s="948"/>
      <c r="J2281" s="948"/>
      <c r="K2281" s="948"/>
      <c r="L2281" s="948"/>
      <c r="M2281" s="948"/>
    </row>
    <row r="2282" spans="1:13" ht="18.5" x14ac:dyDescent="0.45">
      <c r="A2282" s="930" t="s">
        <v>638</v>
      </c>
      <c r="B2282" s="930"/>
      <c r="C2282" s="930"/>
      <c r="D2282" s="930"/>
      <c r="E2282" s="930"/>
      <c r="F2282" s="930"/>
      <c r="G2282" s="930"/>
      <c r="H2282" s="930"/>
      <c r="I2282" s="930"/>
      <c r="J2282" s="930"/>
      <c r="K2282" s="930"/>
      <c r="L2282" s="930"/>
      <c r="M2282" s="930"/>
    </row>
    <row r="2283" spans="1:13" ht="74" x14ac:dyDescent="0.45">
      <c r="A2283" s="116" t="s">
        <v>1</v>
      </c>
      <c r="B2283" s="116" t="s">
        <v>2</v>
      </c>
      <c r="C2283" s="116" t="s">
        <v>3</v>
      </c>
      <c r="D2283" s="116" t="s">
        <v>4</v>
      </c>
      <c r="E2283" s="116" t="s">
        <v>5</v>
      </c>
      <c r="F2283" s="153" t="s">
        <v>6</v>
      </c>
      <c r="G2283" s="116" t="s">
        <v>7</v>
      </c>
      <c r="H2283" s="116" t="s">
        <v>8</v>
      </c>
      <c r="I2283" s="116"/>
      <c r="J2283" s="116" t="s">
        <v>9</v>
      </c>
      <c r="K2283" s="116" t="s">
        <v>10</v>
      </c>
      <c r="L2283" s="116" t="s">
        <v>11</v>
      </c>
      <c r="M2283" s="116" t="s">
        <v>12</v>
      </c>
    </row>
    <row r="2284" spans="1:13" ht="18.5" x14ac:dyDescent="0.45">
      <c r="A2284" s="119">
        <v>2</v>
      </c>
      <c r="B2284" s="120"/>
      <c r="C2284" s="121"/>
      <c r="D2284" s="121"/>
      <c r="E2284" s="120"/>
      <c r="F2284" s="157" t="s">
        <v>18</v>
      </c>
      <c r="G2284" s="165">
        <f>G2285+G2317</f>
        <v>7000000000</v>
      </c>
      <c r="H2284" s="165">
        <f t="shared" ref="H2284:M2284" si="512">H2285+H2317</f>
        <v>0</v>
      </c>
      <c r="I2284" s="165"/>
      <c r="J2284" s="165">
        <f t="shared" si="512"/>
        <v>7000000000</v>
      </c>
      <c r="K2284" s="165">
        <f t="shared" si="512"/>
        <v>7000000000</v>
      </c>
      <c r="L2284" s="165">
        <f t="shared" si="512"/>
        <v>7000000000</v>
      </c>
      <c r="M2284" s="123">
        <f t="shared" si="512"/>
        <v>21000000000</v>
      </c>
    </row>
    <row r="2285" spans="1:13" ht="18.5" x14ac:dyDescent="0.45">
      <c r="A2285" s="119">
        <v>22</v>
      </c>
      <c r="B2285" s="120"/>
      <c r="C2285" s="121"/>
      <c r="D2285" s="121"/>
      <c r="E2285" s="120"/>
      <c r="F2285" s="157" t="s">
        <v>26</v>
      </c>
      <c r="G2285" s="165">
        <f>G2286+G2314</f>
        <v>1500000000</v>
      </c>
      <c r="H2285" s="165">
        <f t="shared" ref="H2285:M2285" si="513">H2286+H2314</f>
        <v>0</v>
      </c>
      <c r="I2285" s="165"/>
      <c r="J2285" s="165">
        <f t="shared" si="513"/>
        <v>1500000000</v>
      </c>
      <c r="K2285" s="165">
        <f t="shared" si="513"/>
        <v>1500000000</v>
      </c>
      <c r="L2285" s="165">
        <f t="shared" si="513"/>
        <v>1500000000</v>
      </c>
      <c r="M2285" s="123">
        <f t="shared" si="513"/>
        <v>4500000000</v>
      </c>
    </row>
    <row r="2286" spans="1:13" ht="18.5" x14ac:dyDescent="0.45">
      <c r="A2286" s="119">
        <v>2202</v>
      </c>
      <c r="B2286" s="120"/>
      <c r="C2286" s="121"/>
      <c r="D2286" s="121"/>
      <c r="E2286" s="120"/>
      <c r="F2286" s="157" t="s">
        <v>27</v>
      </c>
      <c r="G2286" s="165">
        <f>G2287+G2290+G2294+G2298+G2305+G2307+G2311</f>
        <v>180000000</v>
      </c>
      <c r="H2286" s="165">
        <f t="shared" ref="H2286:M2286" si="514">H2287+H2290+H2294+H2298+H2305+H2307+H2311</f>
        <v>0</v>
      </c>
      <c r="I2286" s="165"/>
      <c r="J2286" s="165">
        <f t="shared" si="514"/>
        <v>180000000</v>
      </c>
      <c r="K2286" s="165">
        <f t="shared" si="514"/>
        <v>180000000</v>
      </c>
      <c r="L2286" s="165">
        <f t="shared" si="514"/>
        <v>180000000</v>
      </c>
      <c r="M2286" s="123">
        <f t="shared" si="514"/>
        <v>540000000</v>
      </c>
    </row>
    <row r="2287" spans="1:13" ht="18.5" x14ac:dyDescent="0.45">
      <c r="A2287" s="119">
        <v>220201</v>
      </c>
      <c r="B2287" s="120"/>
      <c r="C2287" s="121"/>
      <c r="D2287" s="121"/>
      <c r="E2287" s="120"/>
      <c r="F2287" s="157" t="s">
        <v>28</v>
      </c>
      <c r="G2287" s="165">
        <f>SUM(G2288:G2289)</f>
        <v>0</v>
      </c>
      <c r="H2287" s="165">
        <f>SUM(H2288:H2289)</f>
        <v>0</v>
      </c>
      <c r="I2287" s="165"/>
      <c r="J2287" s="165">
        <f>SUM(J2288:J2289)</f>
        <v>5000000</v>
      </c>
      <c r="K2287" s="165">
        <f>SUM(K2288:K2289)</f>
        <v>5000000</v>
      </c>
      <c r="L2287" s="165">
        <f>SUM(L2288:L2289)</f>
        <v>5000000</v>
      </c>
      <c r="M2287" s="124">
        <f t="shared" ref="M2287:M2304" si="515">J2287+K2287+L2287</f>
        <v>15000000</v>
      </c>
    </row>
    <row r="2288" spans="1:13" ht="18.5" x14ac:dyDescent="0.45">
      <c r="A2288" s="125">
        <v>22020101</v>
      </c>
      <c r="B2288" s="126"/>
      <c r="C2288" s="127"/>
      <c r="D2288" s="127"/>
      <c r="E2288" s="126"/>
      <c r="F2288" s="158" t="s">
        <v>29</v>
      </c>
      <c r="G2288" s="168"/>
      <c r="H2288" s="168"/>
      <c r="I2288" s="168"/>
      <c r="J2288" s="168">
        <v>3000000</v>
      </c>
      <c r="K2288" s="168">
        <v>3000000</v>
      </c>
      <c r="L2288" s="168">
        <v>3000000</v>
      </c>
      <c r="M2288" s="124">
        <f t="shared" si="515"/>
        <v>9000000</v>
      </c>
    </row>
    <row r="2289" spans="1:13" ht="18.5" x14ac:dyDescent="0.45">
      <c r="A2289" s="125">
        <v>22020102</v>
      </c>
      <c r="B2289" s="126"/>
      <c r="C2289" s="127"/>
      <c r="D2289" s="127"/>
      <c r="E2289" s="126"/>
      <c r="F2289" s="158" t="s">
        <v>30</v>
      </c>
      <c r="G2289" s="168"/>
      <c r="H2289" s="168"/>
      <c r="I2289" s="168"/>
      <c r="J2289" s="168">
        <v>2000000</v>
      </c>
      <c r="K2289" s="168">
        <v>2000000</v>
      </c>
      <c r="L2289" s="168">
        <v>2000000</v>
      </c>
      <c r="M2289" s="124">
        <f t="shared" si="515"/>
        <v>6000000</v>
      </c>
    </row>
    <row r="2290" spans="1:13" ht="18.5" x14ac:dyDescent="0.45">
      <c r="A2290" s="119">
        <v>220202</v>
      </c>
      <c r="B2290" s="120"/>
      <c r="C2290" s="121"/>
      <c r="D2290" s="121"/>
      <c r="E2290" s="120"/>
      <c r="F2290" s="157" t="s">
        <v>31</v>
      </c>
      <c r="G2290" s="165">
        <f>SUM(G2291:G2293)</f>
        <v>10000000</v>
      </c>
      <c r="H2290" s="165">
        <f>SUM(H2291:H2293)</f>
        <v>0</v>
      </c>
      <c r="I2290" s="165"/>
      <c r="J2290" s="165">
        <f>SUM(J2291:J2293)</f>
        <v>10000000</v>
      </c>
      <c r="K2290" s="165">
        <f>SUM(K2291:K2293)</f>
        <v>10000000</v>
      </c>
      <c r="L2290" s="165">
        <f>SUM(L2291:L2293)</f>
        <v>10000000</v>
      </c>
      <c r="M2290" s="124">
        <f t="shared" si="515"/>
        <v>30000000</v>
      </c>
    </row>
    <row r="2291" spans="1:13" ht="18.5" x14ac:dyDescent="0.45">
      <c r="A2291" s="125">
        <v>22020201</v>
      </c>
      <c r="B2291" s="126"/>
      <c r="C2291" s="127"/>
      <c r="D2291" s="127"/>
      <c r="E2291" s="126"/>
      <c r="F2291" s="158" t="s">
        <v>32</v>
      </c>
      <c r="G2291" s="168">
        <v>5000000</v>
      </c>
      <c r="H2291" s="168"/>
      <c r="I2291" s="168"/>
      <c r="J2291" s="168">
        <v>7000000</v>
      </c>
      <c r="K2291" s="168">
        <v>7000000</v>
      </c>
      <c r="L2291" s="168">
        <v>7000000</v>
      </c>
      <c r="M2291" s="124">
        <f t="shared" si="515"/>
        <v>21000000</v>
      </c>
    </row>
    <row r="2292" spans="1:13" ht="18.5" x14ac:dyDescent="0.45">
      <c r="A2292" s="125">
        <v>22020202</v>
      </c>
      <c r="B2292" s="126"/>
      <c r="C2292" s="127"/>
      <c r="D2292" s="127"/>
      <c r="E2292" s="126"/>
      <c r="F2292" s="158" t="s">
        <v>33</v>
      </c>
      <c r="G2292" s="168">
        <v>5000000</v>
      </c>
      <c r="H2292" s="168"/>
      <c r="I2292" s="168"/>
      <c r="J2292" s="168">
        <v>1500000</v>
      </c>
      <c r="K2292" s="168">
        <v>1500000</v>
      </c>
      <c r="L2292" s="168">
        <v>1500000</v>
      </c>
      <c r="M2292" s="124">
        <f t="shared" si="515"/>
        <v>4500000</v>
      </c>
    </row>
    <row r="2293" spans="1:13" ht="18.5" x14ac:dyDescent="0.45">
      <c r="A2293" s="125">
        <v>22020203</v>
      </c>
      <c r="B2293" s="126"/>
      <c r="C2293" s="127"/>
      <c r="D2293" s="127"/>
      <c r="E2293" s="126"/>
      <c r="F2293" s="158" t="s">
        <v>34</v>
      </c>
      <c r="G2293" s="168"/>
      <c r="H2293" s="168"/>
      <c r="I2293" s="168"/>
      <c r="J2293" s="168">
        <v>1500000</v>
      </c>
      <c r="K2293" s="168">
        <v>1500000</v>
      </c>
      <c r="L2293" s="168">
        <v>1500000</v>
      </c>
      <c r="M2293" s="124">
        <f t="shared" si="515"/>
        <v>4500000</v>
      </c>
    </row>
    <row r="2294" spans="1:13" ht="18.5" x14ac:dyDescent="0.45">
      <c r="A2294" s="119">
        <v>220203</v>
      </c>
      <c r="B2294" s="120"/>
      <c r="C2294" s="121"/>
      <c r="D2294" s="121"/>
      <c r="E2294" s="120"/>
      <c r="F2294" s="157" t="s">
        <v>37</v>
      </c>
      <c r="G2294" s="165">
        <f>SUM(G2295:G2297)</f>
        <v>25000000</v>
      </c>
      <c r="H2294" s="165">
        <f>SUM(H2295:H2297)</f>
        <v>0</v>
      </c>
      <c r="I2294" s="165"/>
      <c r="J2294" s="165">
        <f>SUM(J2295:J2297)</f>
        <v>20000000</v>
      </c>
      <c r="K2294" s="165">
        <f>SUM(K2295:K2297)</f>
        <v>20000000</v>
      </c>
      <c r="L2294" s="165">
        <f>SUM(L2295:L2297)</f>
        <v>20000000</v>
      </c>
      <c r="M2294" s="124">
        <f t="shared" si="515"/>
        <v>60000000</v>
      </c>
    </row>
    <row r="2295" spans="1:13" ht="37" x14ac:dyDescent="0.45">
      <c r="A2295" s="125">
        <v>22020301</v>
      </c>
      <c r="B2295" s="126"/>
      <c r="C2295" s="127"/>
      <c r="D2295" s="127"/>
      <c r="E2295" s="126"/>
      <c r="F2295" s="158" t="s">
        <v>38</v>
      </c>
      <c r="G2295" s="168">
        <v>15000000</v>
      </c>
      <c r="H2295" s="168"/>
      <c r="I2295" s="168"/>
      <c r="J2295" s="168">
        <v>10000000</v>
      </c>
      <c r="K2295" s="168">
        <v>10000000</v>
      </c>
      <c r="L2295" s="168">
        <v>10000000</v>
      </c>
      <c r="M2295" s="124">
        <f t="shared" si="515"/>
        <v>30000000</v>
      </c>
    </row>
    <row r="2296" spans="1:13" ht="37" x14ac:dyDescent="0.45">
      <c r="A2296" s="125">
        <v>22020305</v>
      </c>
      <c r="B2296" s="126"/>
      <c r="C2296" s="127"/>
      <c r="D2296" s="127"/>
      <c r="E2296" s="126"/>
      <c r="F2296" s="158" t="s">
        <v>41</v>
      </c>
      <c r="G2296" s="168">
        <v>5000000</v>
      </c>
      <c r="H2296" s="168"/>
      <c r="I2296" s="168"/>
      <c r="J2296" s="168">
        <v>3000000</v>
      </c>
      <c r="K2296" s="168">
        <v>3000000</v>
      </c>
      <c r="L2296" s="168">
        <v>3000000</v>
      </c>
      <c r="M2296" s="124">
        <f t="shared" si="515"/>
        <v>9000000</v>
      </c>
    </row>
    <row r="2297" spans="1:13" ht="18.5" x14ac:dyDescent="0.45">
      <c r="A2297" s="125">
        <v>22020306</v>
      </c>
      <c r="B2297" s="126"/>
      <c r="C2297" s="127"/>
      <c r="D2297" s="127"/>
      <c r="E2297" s="126"/>
      <c r="F2297" s="158" t="s">
        <v>314</v>
      </c>
      <c r="G2297" s="168">
        <v>5000000</v>
      </c>
      <c r="H2297" s="168"/>
      <c r="I2297" s="168"/>
      <c r="J2297" s="168">
        <v>7000000</v>
      </c>
      <c r="K2297" s="168">
        <v>7000000</v>
      </c>
      <c r="L2297" s="168">
        <v>7000000</v>
      </c>
      <c r="M2297" s="124">
        <f t="shared" si="515"/>
        <v>21000000</v>
      </c>
    </row>
    <row r="2298" spans="1:13" ht="18.5" x14ac:dyDescent="0.45">
      <c r="A2298" s="119">
        <v>220204</v>
      </c>
      <c r="B2298" s="120"/>
      <c r="C2298" s="121"/>
      <c r="D2298" s="121"/>
      <c r="E2298" s="120"/>
      <c r="F2298" s="157" t="s">
        <v>42</v>
      </c>
      <c r="G2298" s="165">
        <f>SUM(G2299:G2304)</f>
        <v>45000000</v>
      </c>
      <c r="H2298" s="165">
        <f>SUM(H2299:H2304)</f>
        <v>0</v>
      </c>
      <c r="I2298" s="165"/>
      <c r="J2298" s="165">
        <f>SUM(J2299:J2304)</f>
        <v>45000000</v>
      </c>
      <c r="K2298" s="165">
        <f>SUM(K2299:K2304)</f>
        <v>45000000</v>
      </c>
      <c r="L2298" s="165">
        <f>SUM(L2299:L2304)</f>
        <v>45000000</v>
      </c>
      <c r="M2298" s="124">
        <f t="shared" si="515"/>
        <v>135000000</v>
      </c>
    </row>
    <row r="2299" spans="1:13" ht="37" x14ac:dyDescent="0.45">
      <c r="A2299" s="125">
        <v>22020401</v>
      </c>
      <c r="B2299" s="126"/>
      <c r="C2299" s="127"/>
      <c r="D2299" s="127"/>
      <c r="E2299" s="126"/>
      <c r="F2299" s="158" t="s">
        <v>43</v>
      </c>
      <c r="G2299" s="168"/>
      <c r="H2299" s="168"/>
      <c r="I2299" s="168"/>
      <c r="J2299" s="168">
        <v>10500000</v>
      </c>
      <c r="K2299" s="168">
        <v>10500000</v>
      </c>
      <c r="L2299" s="168">
        <v>10500000</v>
      </c>
      <c r="M2299" s="124">
        <f t="shared" si="515"/>
        <v>31500000</v>
      </c>
    </row>
    <row r="2300" spans="1:13" ht="18.5" x14ac:dyDescent="0.45">
      <c r="A2300" s="125">
        <v>22020402</v>
      </c>
      <c r="B2300" s="126"/>
      <c r="C2300" s="127"/>
      <c r="D2300" s="127"/>
      <c r="E2300" s="126"/>
      <c r="F2300" s="158" t="s">
        <v>44</v>
      </c>
      <c r="G2300" s="168">
        <v>10500000</v>
      </c>
      <c r="H2300" s="168"/>
      <c r="I2300" s="168"/>
      <c r="J2300" s="168">
        <v>2000000</v>
      </c>
      <c r="K2300" s="168">
        <v>2000000</v>
      </c>
      <c r="L2300" s="168">
        <v>2000000</v>
      </c>
      <c r="M2300" s="124">
        <f t="shared" si="515"/>
        <v>6000000</v>
      </c>
    </row>
    <row r="2301" spans="1:13" ht="37" x14ac:dyDescent="0.45">
      <c r="A2301" s="125">
        <v>22020403</v>
      </c>
      <c r="B2301" s="126"/>
      <c r="C2301" s="127"/>
      <c r="D2301" s="127"/>
      <c r="E2301" s="126"/>
      <c r="F2301" s="158" t="s">
        <v>45</v>
      </c>
      <c r="G2301" s="168"/>
      <c r="H2301" s="168"/>
      <c r="I2301" s="168"/>
      <c r="J2301" s="168">
        <v>3000000</v>
      </c>
      <c r="K2301" s="168">
        <v>3000000</v>
      </c>
      <c r="L2301" s="168">
        <v>3000000</v>
      </c>
      <c r="M2301" s="124">
        <f t="shared" si="515"/>
        <v>9000000</v>
      </c>
    </row>
    <row r="2302" spans="1:13" ht="37" x14ac:dyDescent="0.45">
      <c r="A2302" s="125">
        <v>22020404</v>
      </c>
      <c r="B2302" s="126"/>
      <c r="C2302" s="127"/>
      <c r="D2302" s="127"/>
      <c r="E2302" s="126"/>
      <c r="F2302" s="158" t="s">
        <v>46</v>
      </c>
      <c r="G2302" s="168">
        <v>5000000</v>
      </c>
      <c r="H2302" s="168"/>
      <c r="I2302" s="168"/>
      <c r="J2302" s="168">
        <v>10000000</v>
      </c>
      <c r="K2302" s="168">
        <v>10000000</v>
      </c>
      <c r="L2302" s="168">
        <v>10000000</v>
      </c>
      <c r="M2302" s="124">
        <f t="shared" si="515"/>
        <v>30000000</v>
      </c>
    </row>
    <row r="2303" spans="1:13" ht="18.5" x14ac:dyDescent="0.45">
      <c r="A2303" s="125">
        <v>22020405</v>
      </c>
      <c r="B2303" s="126"/>
      <c r="C2303" s="127"/>
      <c r="D2303" s="127"/>
      <c r="E2303" s="126"/>
      <c r="F2303" s="158" t="s">
        <v>47</v>
      </c>
      <c r="G2303" s="168">
        <v>15000000</v>
      </c>
      <c r="H2303" s="168"/>
      <c r="I2303" s="168"/>
      <c r="J2303" s="168">
        <v>15000000</v>
      </c>
      <c r="K2303" s="168">
        <v>15000000</v>
      </c>
      <c r="L2303" s="168">
        <v>15000000</v>
      </c>
      <c r="M2303" s="124">
        <f t="shared" si="515"/>
        <v>45000000</v>
      </c>
    </row>
    <row r="2304" spans="1:13" ht="18.5" x14ac:dyDescent="0.45">
      <c r="A2304" s="125">
        <v>22020406</v>
      </c>
      <c r="B2304" s="126"/>
      <c r="C2304" s="127"/>
      <c r="D2304" s="127"/>
      <c r="E2304" s="126"/>
      <c r="F2304" s="158" t="s">
        <v>48</v>
      </c>
      <c r="G2304" s="168">
        <v>14500000</v>
      </c>
      <c r="H2304" s="168"/>
      <c r="I2304" s="168"/>
      <c r="J2304" s="168">
        <v>4500000</v>
      </c>
      <c r="K2304" s="168">
        <v>4500000</v>
      </c>
      <c r="L2304" s="168">
        <v>4500000</v>
      </c>
      <c r="M2304" s="124">
        <f t="shared" si="515"/>
        <v>13500000</v>
      </c>
    </row>
    <row r="2305" spans="1:13" ht="18.5" x14ac:dyDescent="0.45">
      <c r="A2305" s="119">
        <v>220205</v>
      </c>
      <c r="B2305" s="120"/>
      <c r="C2305" s="121"/>
      <c r="D2305" s="121"/>
      <c r="E2305" s="120"/>
      <c r="F2305" s="157" t="s">
        <v>49</v>
      </c>
      <c r="G2305" s="165">
        <f>G2306</f>
        <v>65000000</v>
      </c>
      <c r="H2305" s="165">
        <f t="shared" ref="H2305:M2305" si="516">H2306</f>
        <v>0</v>
      </c>
      <c r="I2305" s="165"/>
      <c r="J2305" s="165">
        <f t="shared" si="516"/>
        <v>65000000</v>
      </c>
      <c r="K2305" s="165">
        <f t="shared" si="516"/>
        <v>65000000</v>
      </c>
      <c r="L2305" s="165">
        <f t="shared" si="516"/>
        <v>65000000</v>
      </c>
      <c r="M2305" s="123">
        <f t="shared" si="516"/>
        <v>195000000</v>
      </c>
    </row>
    <row r="2306" spans="1:13" ht="18.5" x14ac:dyDescent="0.45">
      <c r="A2306" s="125">
        <v>22020501</v>
      </c>
      <c r="B2306" s="126"/>
      <c r="C2306" s="127"/>
      <c r="D2306" s="127"/>
      <c r="E2306" s="126"/>
      <c r="F2306" s="158" t="s">
        <v>50</v>
      </c>
      <c r="G2306" s="168">
        <v>65000000</v>
      </c>
      <c r="H2306" s="168"/>
      <c r="I2306" s="168"/>
      <c r="J2306" s="168">
        <v>65000000</v>
      </c>
      <c r="K2306" s="168">
        <v>65000000</v>
      </c>
      <c r="L2306" s="168">
        <v>65000000</v>
      </c>
      <c r="M2306" s="124">
        <f t="shared" ref="M2306:M2316" si="517">J2306+K2306+L2306</f>
        <v>195000000</v>
      </c>
    </row>
    <row r="2307" spans="1:13" ht="18.5" x14ac:dyDescent="0.45">
      <c r="A2307" s="119">
        <v>220208</v>
      </c>
      <c r="B2307" s="120"/>
      <c r="C2307" s="121"/>
      <c r="D2307" s="121"/>
      <c r="E2307" s="120"/>
      <c r="F2307" s="157" t="s">
        <v>54</v>
      </c>
      <c r="G2307" s="165">
        <f>SUM(G2308:G2310)</f>
        <v>30000000</v>
      </c>
      <c r="H2307" s="165">
        <f>SUM(H2308:H2310)</f>
        <v>0</v>
      </c>
      <c r="I2307" s="165"/>
      <c r="J2307" s="165">
        <f>SUM(J2308:J2310)</f>
        <v>30000000</v>
      </c>
      <c r="K2307" s="165">
        <f>SUM(K2308:K2310)</f>
        <v>30000000</v>
      </c>
      <c r="L2307" s="165">
        <f>SUM(L2308:L2310)</f>
        <v>30000000</v>
      </c>
      <c r="M2307" s="124">
        <f t="shared" si="517"/>
        <v>90000000</v>
      </c>
    </row>
    <row r="2308" spans="1:13" ht="18.5" x14ac:dyDescent="0.45">
      <c r="A2308" s="125">
        <v>22020801</v>
      </c>
      <c r="B2308" s="126"/>
      <c r="C2308" s="127"/>
      <c r="D2308" s="127"/>
      <c r="E2308" s="126"/>
      <c r="F2308" s="158" t="s">
        <v>55</v>
      </c>
      <c r="G2308" s="168">
        <v>10000000</v>
      </c>
      <c r="H2308" s="168"/>
      <c r="I2308" s="168"/>
      <c r="J2308" s="168">
        <v>10000000</v>
      </c>
      <c r="K2308" s="168">
        <v>10000000</v>
      </c>
      <c r="L2308" s="168">
        <v>10000000</v>
      </c>
      <c r="M2308" s="124">
        <f t="shared" si="517"/>
        <v>30000000</v>
      </c>
    </row>
    <row r="2309" spans="1:13" ht="37" x14ac:dyDescent="0.45">
      <c r="A2309" s="125">
        <v>22020802</v>
      </c>
      <c r="B2309" s="126"/>
      <c r="C2309" s="127"/>
      <c r="D2309" s="127"/>
      <c r="E2309" s="126"/>
      <c r="F2309" s="158" t="s">
        <v>517</v>
      </c>
      <c r="G2309" s="168"/>
      <c r="H2309" s="168"/>
      <c r="I2309" s="168"/>
      <c r="J2309" s="168">
        <v>5000000</v>
      </c>
      <c r="K2309" s="168">
        <v>5000000</v>
      </c>
      <c r="L2309" s="168">
        <v>5000000</v>
      </c>
      <c r="M2309" s="124">
        <f t="shared" si="517"/>
        <v>15000000</v>
      </c>
    </row>
    <row r="2310" spans="1:13" ht="18.5" x14ac:dyDescent="0.45">
      <c r="A2310" s="125">
        <v>22020803</v>
      </c>
      <c r="B2310" s="126"/>
      <c r="C2310" s="127"/>
      <c r="D2310" s="127"/>
      <c r="E2310" s="126"/>
      <c r="F2310" s="158" t="s">
        <v>56</v>
      </c>
      <c r="G2310" s="168">
        <v>20000000</v>
      </c>
      <c r="H2310" s="168"/>
      <c r="I2310" s="168"/>
      <c r="J2310" s="168">
        <v>15000000</v>
      </c>
      <c r="K2310" s="168">
        <v>15000000</v>
      </c>
      <c r="L2310" s="168">
        <v>15000000</v>
      </c>
      <c r="M2310" s="124">
        <f t="shared" si="517"/>
        <v>45000000</v>
      </c>
    </row>
    <row r="2311" spans="1:13" ht="18.5" x14ac:dyDescent="0.45">
      <c r="A2311" s="119">
        <v>220210</v>
      </c>
      <c r="B2311" s="120"/>
      <c r="C2311" s="121"/>
      <c r="D2311" s="121"/>
      <c r="E2311" s="120"/>
      <c r="F2311" s="157" t="s">
        <v>57</v>
      </c>
      <c r="G2311" s="165">
        <f>SUM(G2312:G2313)</f>
        <v>5000000</v>
      </c>
      <c r="H2311" s="165">
        <f>SUM(H2312:H2313)</f>
        <v>0</v>
      </c>
      <c r="I2311" s="165"/>
      <c r="J2311" s="165">
        <f>SUM(J2312:J2313)</f>
        <v>5000000</v>
      </c>
      <c r="K2311" s="165">
        <f>SUM(K2312:K2313)</f>
        <v>5000000</v>
      </c>
      <c r="L2311" s="165">
        <f>SUM(L2312:L2313)</f>
        <v>5000000</v>
      </c>
      <c r="M2311" s="124">
        <f t="shared" si="517"/>
        <v>15000000</v>
      </c>
    </row>
    <row r="2312" spans="1:13" ht="18.5" x14ac:dyDescent="0.45">
      <c r="A2312" s="125">
        <v>22021001</v>
      </c>
      <c r="B2312" s="126"/>
      <c r="C2312" s="127"/>
      <c r="D2312" s="127"/>
      <c r="E2312" s="126"/>
      <c r="F2312" s="158" t="s">
        <v>58</v>
      </c>
      <c r="G2312" s="168"/>
      <c r="H2312" s="168"/>
      <c r="I2312" s="168"/>
      <c r="J2312" s="168">
        <v>5000000</v>
      </c>
      <c r="K2312" s="168">
        <v>5000000</v>
      </c>
      <c r="L2312" s="168">
        <v>5000000</v>
      </c>
      <c r="M2312" s="124">
        <f t="shared" si="517"/>
        <v>15000000</v>
      </c>
    </row>
    <row r="2313" spans="1:13" ht="18.5" x14ac:dyDescent="0.45">
      <c r="A2313" s="125">
        <v>22021007</v>
      </c>
      <c r="B2313" s="126"/>
      <c r="C2313" s="127"/>
      <c r="D2313" s="127"/>
      <c r="E2313" s="126"/>
      <c r="F2313" s="158" t="s">
        <v>63</v>
      </c>
      <c r="G2313" s="168">
        <v>5000000</v>
      </c>
      <c r="H2313" s="168"/>
      <c r="I2313" s="168"/>
      <c r="J2313" s="168"/>
      <c r="K2313" s="168"/>
      <c r="L2313" s="168"/>
      <c r="M2313" s="124">
        <f t="shared" si="517"/>
        <v>0</v>
      </c>
    </row>
    <row r="2314" spans="1:13" ht="18.5" x14ac:dyDescent="0.45">
      <c r="A2314" s="119">
        <v>2204</v>
      </c>
      <c r="B2314" s="120"/>
      <c r="C2314" s="121"/>
      <c r="D2314" s="121"/>
      <c r="E2314" s="120"/>
      <c r="F2314" s="157" t="s">
        <v>420</v>
      </c>
      <c r="G2314" s="165">
        <f t="shared" ref="G2314:L2314" si="518">G2315</f>
        <v>1320000000</v>
      </c>
      <c r="H2314" s="165">
        <f t="shared" si="518"/>
        <v>0</v>
      </c>
      <c r="I2314" s="165"/>
      <c r="J2314" s="165">
        <f>J2315</f>
        <v>1320000000</v>
      </c>
      <c r="K2314" s="165">
        <f t="shared" si="518"/>
        <v>1320000000</v>
      </c>
      <c r="L2314" s="165">
        <f t="shared" si="518"/>
        <v>1320000000</v>
      </c>
      <c r="M2314" s="124">
        <f t="shared" si="517"/>
        <v>3960000000</v>
      </c>
    </row>
    <row r="2315" spans="1:13" ht="18.5" x14ac:dyDescent="0.45">
      <c r="A2315" s="119">
        <v>220401</v>
      </c>
      <c r="B2315" s="120"/>
      <c r="C2315" s="121"/>
      <c r="D2315" s="121"/>
      <c r="E2315" s="120"/>
      <c r="F2315" s="157" t="s">
        <v>421</v>
      </c>
      <c r="G2315" s="165">
        <f>SUM(G2316:G2316)</f>
        <v>1320000000</v>
      </c>
      <c r="H2315" s="165">
        <f>SUM(H2316:H2316)</f>
        <v>0</v>
      </c>
      <c r="I2315" s="165"/>
      <c r="J2315" s="165">
        <f>SUM(J2316:J2316)</f>
        <v>1320000000</v>
      </c>
      <c r="K2315" s="165">
        <f>SUM(K2316:K2316)</f>
        <v>1320000000</v>
      </c>
      <c r="L2315" s="165">
        <f>SUM(L2316:L2316)</f>
        <v>1320000000</v>
      </c>
      <c r="M2315" s="124">
        <f t="shared" si="517"/>
        <v>3960000000</v>
      </c>
    </row>
    <row r="2316" spans="1:13" ht="18.5" x14ac:dyDescent="0.45">
      <c r="A2316" s="125">
        <v>22040109</v>
      </c>
      <c r="B2316" s="126"/>
      <c r="C2316" s="127"/>
      <c r="D2316" s="127"/>
      <c r="E2316" s="126"/>
      <c r="F2316" s="158" t="s">
        <v>422</v>
      </c>
      <c r="G2316" s="168">
        <v>1320000000</v>
      </c>
      <c r="H2316" s="168"/>
      <c r="I2316" s="168"/>
      <c r="J2316" s="168">
        <v>1320000000</v>
      </c>
      <c r="K2316" s="168">
        <v>1320000000</v>
      </c>
      <c r="L2316" s="168">
        <v>1320000000</v>
      </c>
      <c r="M2316" s="124">
        <f t="shared" si="517"/>
        <v>3960000000</v>
      </c>
    </row>
    <row r="2317" spans="1:13" ht="18.5" x14ac:dyDescent="0.45">
      <c r="A2317" s="119">
        <v>23</v>
      </c>
      <c r="B2317" s="120"/>
      <c r="C2317" s="121"/>
      <c r="D2317" s="121"/>
      <c r="E2317" s="120"/>
      <c r="F2317" s="157" t="s">
        <v>69</v>
      </c>
      <c r="G2317" s="165">
        <f>G2318+G2327+G2334</f>
        <v>5500000000</v>
      </c>
      <c r="H2317" s="165">
        <f t="shared" ref="H2317:M2317" si="519">H2318+H2327+H2334</f>
        <v>0</v>
      </c>
      <c r="I2317" s="165"/>
      <c r="J2317" s="165">
        <f t="shared" si="519"/>
        <v>5500000000</v>
      </c>
      <c r="K2317" s="165">
        <f t="shared" si="519"/>
        <v>5500000000</v>
      </c>
      <c r="L2317" s="165">
        <f t="shared" si="519"/>
        <v>5500000000</v>
      </c>
      <c r="M2317" s="123">
        <f t="shared" si="519"/>
        <v>16500000000</v>
      </c>
    </row>
    <row r="2318" spans="1:13" ht="18.5" x14ac:dyDescent="0.45">
      <c r="A2318" s="119">
        <v>2301</v>
      </c>
      <c r="B2318" s="120"/>
      <c r="C2318" s="121"/>
      <c r="D2318" s="121"/>
      <c r="E2318" s="120"/>
      <c r="F2318" s="157" t="s">
        <v>70</v>
      </c>
      <c r="G2318" s="165">
        <f t="shared" ref="G2318:L2318" si="520">G2319</f>
        <v>100000000</v>
      </c>
      <c r="H2318" s="165">
        <f t="shared" si="520"/>
        <v>0</v>
      </c>
      <c r="I2318" s="165"/>
      <c r="J2318" s="165">
        <f t="shared" si="520"/>
        <v>100000000</v>
      </c>
      <c r="K2318" s="165">
        <f t="shared" si="520"/>
        <v>100000000</v>
      </c>
      <c r="L2318" s="165">
        <f t="shared" si="520"/>
        <v>100000000</v>
      </c>
      <c r="M2318" s="124">
        <f t="shared" ref="M2318:M2336" si="521">J2318+K2318+L2318</f>
        <v>300000000</v>
      </c>
    </row>
    <row r="2319" spans="1:13" ht="18.5" x14ac:dyDescent="0.45">
      <c r="A2319" s="119">
        <v>230101</v>
      </c>
      <c r="B2319" s="120"/>
      <c r="C2319" s="121"/>
      <c r="D2319" s="121"/>
      <c r="E2319" s="120"/>
      <c r="F2319" s="157" t="s">
        <v>71</v>
      </c>
      <c r="G2319" s="165">
        <f>SUM(G2320:G2326)</f>
        <v>100000000</v>
      </c>
      <c r="H2319" s="165">
        <f>SUM(H2320:H2326)</f>
        <v>0</v>
      </c>
      <c r="I2319" s="165"/>
      <c r="J2319" s="165">
        <f>SUM(J2320:J2326)</f>
        <v>100000000</v>
      </c>
      <c r="K2319" s="165">
        <f>SUM(K2320:K2326)</f>
        <v>100000000</v>
      </c>
      <c r="L2319" s="165">
        <f>SUM(L2320:L2326)</f>
        <v>100000000</v>
      </c>
      <c r="M2319" s="124">
        <f t="shared" si="521"/>
        <v>300000000</v>
      </c>
    </row>
    <row r="2320" spans="1:13" ht="18.5" x14ac:dyDescent="0.45">
      <c r="A2320" s="125">
        <v>23010105</v>
      </c>
      <c r="B2320" s="126"/>
      <c r="C2320" s="127"/>
      <c r="D2320" s="127"/>
      <c r="E2320" s="126"/>
      <c r="F2320" s="158" t="s">
        <v>231</v>
      </c>
      <c r="G2320" s="168"/>
      <c r="H2320" s="168"/>
      <c r="I2320" s="168"/>
      <c r="J2320" s="168">
        <v>45000000</v>
      </c>
      <c r="K2320" s="168">
        <v>45000000</v>
      </c>
      <c r="L2320" s="168">
        <v>45000000</v>
      </c>
      <c r="M2320" s="124">
        <f t="shared" si="521"/>
        <v>135000000</v>
      </c>
    </row>
    <row r="2321" spans="1:13" ht="37" x14ac:dyDescent="0.45">
      <c r="A2321" s="125">
        <v>23010112</v>
      </c>
      <c r="B2321" s="126"/>
      <c r="C2321" s="127"/>
      <c r="D2321" s="127"/>
      <c r="E2321" s="126"/>
      <c r="F2321" s="158" t="s">
        <v>232</v>
      </c>
      <c r="G2321" s="168">
        <v>20000000</v>
      </c>
      <c r="H2321" s="168"/>
      <c r="I2321" s="168"/>
      <c r="J2321" s="168">
        <v>5000000</v>
      </c>
      <c r="K2321" s="168">
        <v>5000000</v>
      </c>
      <c r="L2321" s="168">
        <v>5000000</v>
      </c>
      <c r="M2321" s="124">
        <f t="shared" si="521"/>
        <v>15000000</v>
      </c>
    </row>
    <row r="2322" spans="1:13" ht="18.5" x14ac:dyDescent="0.45">
      <c r="A2322" s="125">
        <v>23010113</v>
      </c>
      <c r="B2322" s="126"/>
      <c r="C2322" s="127"/>
      <c r="D2322" s="127"/>
      <c r="E2322" s="126"/>
      <c r="F2322" s="158" t="s">
        <v>233</v>
      </c>
      <c r="G2322" s="168">
        <v>20000000</v>
      </c>
      <c r="H2322" s="168"/>
      <c r="I2322" s="168"/>
      <c r="J2322" s="168">
        <v>10000000</v>
      </c>
      <c r="K2322" s="168">
        <v>10000000</v>
      </c>
      <c r="L2322" s="168">
        <v>10000000</v>
      </c>
      <c r="M2322" s="124">
        <f t="shared" si="521"/>
        <v>30000000</v>
      </c>
    </row>
    <row r="2323" spans="1:13" ht="18.5" x14ac:dyDescent="0.45">
      <c r="A2323" s="125">
        <v>23010114</v>
      </c>
      <c r="B2323" s="126"/>
      <c r="C2323" s="127"/>
      <c r="D2323" s="127"/>
      <c r="E2323" s="126"/>
      <c r="F2323" s="158" t="s">
        <v>234</v>
      </c>
      <c r="G2323" s="168">
        <v>20000000</v>
      </c>
      <c r="H2323" s="168"/>
      <c r="I2323" s="168"/>
      <c r="J2323" s="168">
        <v>5000000</v>
      </c>
      <c r="K2323" s="168">
        <v>5000000</v>
      </c>
      <c r="L2323" s="168">
        <v>5000000</v>
      </c>
      <c r="M2323" s="124">
        <f t="shared" si="521"/>
        <v>15000000</v>
      </c>
    </row>
    <row r="2324" spans="1:13" ht="37" x14ac:dyDescent="0.45">
      <c r="A2324" s="125">
        <v>23010115</v>
      </c>
      <c r="B2324" s="126"/>
      <c r="C2324" s="127"/>
      <c r="D2324" s="127"/>
      <c r="E2324" s="126"/>
      <c r="F2324" s="158" t="s">
        <v>235</v>
      </c>
      <c r="G2324" s="168">
        <v>20000000</v>
      </c>
      <c r="H2324" s="168"/>
      <c r="I2324" s="168"/>
      <c r="J2324" s="168">
        <v>5000000</v>
      </c>
      <c r="K2324" s="168">
        <v>5000000</v>
      </c>
      <c r="L2324" s="168">
        <v>5000000</v>
      </c>
      <c r="M2324" s="124">
        <f t="shared" si="521"/>
        <v>15000000</v>
      </c>
    </row>
    <row r="2325" spans="1:13" ht="18.5" x14ac:dyDescent="0.45">
      <c r="A2325" s="125">
        <v>23010118</v>
      </c>
      <c r="B2325" s="126"/>
      <c r="C2325" s="127"/>
      <c r="D2325" s="127"/>
      <c r="E2325" s="126"/>
      <c r="F2325" s="158" t="s">
        <v>285</v>
      </c>
      <c r="G2325" s="168">
        <v>20000000</v>
      </c>
      <c r="H2325" s="168"/>
      <c r="I2325" s="168"/>
      <c r="J2325" s="168">
        <v>5000000</v>
      </c>
      <c r="K2325" s="168">
        <v>5000000</v>
      </c>
      <c r="L2325" s="168">
        <v>5000000</v>
      </c>
      <c r="M2325" s="124">
        <f t="shared" si="521"/>
        <v>15000000</v>
      </c>
    </row>
    <row r="2326" spans="1:13" ht="18.5" x14ac:dyDescent="0.45">
      <c r="A2326" s="125">
        <v>23010119</v>
      </c>
      <c r="B2326" s="126"/>
      <c r="C2326" s="127"/>
      <c r="D2326" s="127"/>
      <c r="E2326" s="126"/>
      <c r="F2326" s="158" t="s">
        <v>286</v>
      </c>
      <c r="G2326" s="168"/>
      <c r="H2326" s="168"/>
      <c r="I2326" s="168"/>
      <c r="J2326" s="168">
        <v>25000000</v>
      </c>
      <c r="K2326" s="168">
        <v>25000000</v>
      </c>
      <c r="L2326" s="168">
        <v>25000000</v>
      </c>
      <c r="M2326" s="124">
        <f t="shared" si="521"/>
        <v>75000000</v>
      </c>
    </row>
    <row r="2327" spans="1:13" ht="18.5" x14ac:dyDescent="0.45">
      <c r="A2327" s="119">
        <v>2302</v>
      </c>
      <c r="B2327" s="120"/>
      <c r="C2327" s="121"/>
      <c r="D2327" s="121"/>
      <c r="E2327" s="120"/>
      <c r="F2327" s="122" t="s">
        <v>73</v>
      </c>
      <c r="G2327" s="165">
        <f t="shared" ref="G2327:L2327" si="522">G2328</f>
        <v>4900000000</v>
      </c>
      <c r="H2327" s="165">
        <f t="shared" si="522"/>
        <v>0</v>
      </c>
      <c r="I2327" s="165"/>
      <c r="J2327" s="165">
        <f t="shared" si="522"/>
        <v>4900000000</v>
      </c>
      <c r="K2327" s="165">
        <f t="shared" si="522"/>
        <v>4900000000</v>
      </c>
      <c r="L2327" s="165">
        <f t="shared" si="522"/>
        <v>4900000000</v>
      </c>
      <c r="M2327" s="124">
        <f t="shared" si="521"/>
        <v>14700000000</v>
      </c>
    </row>
    <row r="2328" spans="1:13" ht="37" x14ac:dyDescent="0.45">
      <c r="A2328" s="119">
        <v>230201</v>
      </c>
      <c r="B2328" s="120"/>
      <c r="C2328" s="121"/>
      <c r="D2328" s="121"/>
      <c r="E2328" s="120"/>
      <c r="F2328" s="122" t="s">
        <v>74</v>
      </c>
      <c r="G2328" s="165">
        <f>SUM(G2329:G2333)</f>
        <v>4900000000</v>
      </c>
      <c r="H2328" s="165">
        <f>SUM(H2329:H2333)</f>
        <v>0</v>
      </c>
      <c r="I2328" s="165"/>
      <c r="J2328" s="165">
        <f>SUM(J2329:J2333)</f>
        <v>4900000000</v>
      </c>
      <c r="K2328" s="165">
        <f>SUM(K2329:K2333)</f>
        <v>4900000000</v>
      </c>
      <c r="L2328" s="165">
        <f>SUM(L2329:L2333)</f>
        <v>4900000000</v>
      </c>
      <c r="M2328" s="124">
        <f t="shared" si="521"/>
        <v>14700000000</v>
      </c>
    </row>
    <row r="2329" spans="1:13" ht="37" x14ac:dyDescent="0.45">
      <c r="A2329" s="125">
        <v>23020101</v>
      </c>
      <c r="B2329" s="126"/>
      <c r="C2329" s="127"/>
      <c r="D2329" s="127"/>
      <c r="E2329" s="126"/>
      <c r="F2329" s="128" t="s">
        <v>290</v>
      </c>
      <c r="G2329" s="168"/>
      <c r="H2329" s="168"/>
      <c r="I2329" s="168"/>
      <c r="J2329" s="311">
        <v>922500000</v>
      </c>
      <c r="K2329" s="311">
        <v>922500000</v>
      </c>
      <c r="L2329" s="311">
        <v>922500000</v>
      </c>
      <c r="M2329" s="124">
        <f t="shared" si="521"/>
        <v>2767500000</v>
      </c>
    </row>
    <row r="2330" spans="1:13" ht="37" x14ac:dyDescent="0.45">
      <c r="A2330" s="125">
        <v>23020105</v>
      </c>
      <c r="B2330" s="126"/>
      <c r="C2330" s="127"/>
      <c r="D2330" s="127"/>
      <c r="E2330" s="126"/>
      <c r="F2330" s="158" t="s">
        <v>395</v>
      </c>
      <c r="G2330" s="168"/>
      <c r="H2330" s="168"/>
      <c r="I2330" s="168"/>
      <c r="J2330" s="168">
        <v>800000000</v>
      </c>
      <c r="K2330" s="168">
        <v>800000000</v>
      </c>
      <c r="L2330" s="168">
        <v>800000000</v>
      </c>
      <c r="M2330" s="124">
        <f t="shared" si="521"/>
        <v>2400000000</v>
      </c>
    </row>
    <row r="2331" spans="1:13" ht="37" x14ac:dyDescent="0.45">
      <c r="A2331" s="125">
        <v>23020106</v>
      </c>
      <c r="B2331" s="126"/>
      <c r="C2331" s="127"/>
      <c r="D2331" s="127"/>
      <c r="E2331" s="126"/>
      <c r="F2331" s="158" t="s">
        <v>637</v>
      </c>
      <c r="G2331" s="168"/>
      <c r="H2331" s="168"/>
      <c r="I2331" s="168"/>
      <c r="J2331" s="168">
        <v>1527500000</v>
      </c>
      <c r="K2331" s="168">
        <v>1527500000</v>
      </c>
      <c r="L2331" s="168">
        <v>1527500000</v>
      </c>
      <c r="M2331" s="124">
        <f t="shared" si="521"/>
        <v>4582500000</v>
      </c>
    </row>
    <row r="2332" spans="1:13" ht="18.5" x14ac:dyDescent="0.45">
      <c r="A2332" s="125">
        <v>23020114</v>
      </c>
      <c r="B2332" s="126"/>
      <c r="C2332" s="127"/>
      <c r="D2332" s="127"/>
      <c r="E2332" s="126"/>
      <c r="F2332" s="158" t="s">
        <v>503</v>
      </c>
      <c r="G2332" s="168"/>
      <c r="H2332" s="168"/>
      <c r="I2332" s="168"/>
      <c r="J2332" s="168">
        <v>1650000000</v>
      </c>
      <c r="K2332" s="168">
        <v>1650000000</v>
      </c>
      <c r="L2332" s="168">
        <v>1650000000</v>
      </c>
      <c r="M2332" s="124">
        <f t="shared" si="521"/>
        <v>4950000000</v>
      </c>
    </row>
    <row r="2333" spans="1:13" ht="37" x14ac:dyDescent="0.45">
      <c r="A2333" s="125">
        <v>23020118</v>
      </c>
      <c r="B2333" s="126"/>
      <c r="C2333" s="127"/>
      <c r="D2333" s="127"/>
      <c r="E2333" s="126"/>
      <c r="F2333" s="128" t="s">
        <v>438</v>
      </c>
      <c r="G2333" s="168">
        <v>4900000000</v>
      </c>
      <c r="H2333" s="168"/>
      <c r="I2333" s="168"/>
      <c r="J2333" s="168"/>
      <c r="K2333" s="168"/>
      <c r="L2333" s="168"/>
      <c r="M2333" s="124">
        <f t="shared" si="521"/>
        <v>0</v>
      </c>
    </row>
    <row r="2334" spans="1:13" ht="18.5" x14ac:dyDescent="0.45">
      <c r="A2334" s="119">
        <v>2305</v>
      </c>
      <c r="B2334" s="120"/>
      <c r="C2334" s="121"/>
      <c r="D2334" s="121"/>
      <c r="E2334" s="120"/>
      <c r="F2334" s="157" t="s">
        <v>79</v>
      </c>
      <c r="G2334" s="312">
        <f t="shared" ref="G2334:L2334" si="523">G2335</f>
        <v>500000000</v>
      </c>
      <c r="H2334" s="312">
        <f t="shared" si="523"/>
        <v>0</v>
      </c>
      <c r="I2334" s="312"/>
      <c r="J2334" s="312">
        <f t="shared" si="523"/>
        <v>500000000</v>
      </c>
      <c r="K2334" s="312">
        <f t="shared" si="523"/>
        <v>500000000</v>
      </c>
      <c r="L2334" s="312">
        <f t="shared" si="523"/>
        <v>500000000</v>
      </c>
      <c r="M2334" s="124">
        <f t="shared" si="521"/>
        <v>1500000000</v>
      </c>
    </row>
    <row r="2335" spans="1:13" ht="18.5" x14ac:dyDescent="0.45">
      <c r="A2335" s="119">
        <v>230501</v>
      </c>
      <c r="B2335" s="120"/>
      <c r="C2335" s="121"/>
      <c r="D2335" s="121"/>
      <c r="E2335" s="120"/>
      <c r="F2335" s="157" t="s">
        <v>80</v>
      </c>
      <c r="G2335" s="312">
        <f>SUM(G2336:G2336)</f>
        <v>500000000</v>
      </c>
      <c r="H2335" s="312">
        <f>SUM(H2336:H2336)</f>
        <v>0</v>
      </c>
      <c r="I2335" s="312"/>
      <c r="J2335" s="312">
        <f>SUM(J2336:J2336)</f>
        <v>500000000</v>
      </c>
      <c r="K2335" s="312">
        <f>SUM(K2336:K2336)</f>
        <v>500000000</v>
      </c>
      <c r="L2335" s="312">
        <f>SUM(L2336:L2336)</f>
        <v>500000000</v>
      </c>
      <c r="M2335" s="124">
        <f t="shared" si="521"/>
        <v>1500000000</v>
      </c>
    </row>
    <row r="2336" spans="1:13" ht="18.5" x14ac:dyDescent="0.45">
      <c r="A2336" s="125">
        <v>23050103</v>
      </c>
      <c r="B2336" s="126"/>
      <c r="C2336" s="127"/>
      <c r="D2336" s="127"/>
      <c r="E2336" s="126"/>
      <c r="F2336" s="158" t="s">
        <v>82</v>
      </c>
      <c r="G2336" s="168">
        <v>500000000</v>
      </c>
      <c r="H2336" s="168"/>
      <c r="I2336" s="168"/>
      <c r="J2336" s="168">
        <v>500000000</v>
      </c>
      <c r="K2336" s="168">
        <v>500000000</v>
      </c>
      <c r="L2336" s="168">
        <v>500000000</v>
      </c>
      <c r="M2336" s="124">
        <f t="shared" si="521"/>
        <v>1500000000</v>
      </c>
    </row>
    <row r="2337" spans="1:13" ht="18.5" x14ac:dyDescent="0.45">
      <c r="A2337" s="162"/>
      <c r="B2337" s="162"/>
      <c r="C2337" s="162"/>
      <c r="D2337" s="162"/>
      <c r="E2337" s="162"/>
      <c r="F2337" s="313" t="s">
        <v>85</v>
      </c>
      <c r="G2337" s="248"/>
      <c r="H2337" s="248"/>
      <c r="I2337" s="248"/>
      <c r="J2337" s="248"/>
      <c r="K2337" s="248"/>
      <c r="L2337" s="248"/>
      <c r="M2337" s="124"/>
    </row>
    <row r="2338" spans="1:13" ht="18.5" x14ac:dyDescent="0.45">
      <c r="A2338" s="162"/>
      <c r="B2338" s="162"/>
      <c r="C2338" s="162"/>
      <c r="D2338" s="162"/>
      <c r="E2338" s="162"/>
      <c r="F2338" s="163" t="s">
        <v>207</v>
      </c>
      <c r="G2338" s="250">
        <f t="shared" ref="G2338:M2338" si="524">G2285</f>
        <v>1500000000</v>
      </c>
      <c r="H2338" s="250">
        <f t="shared" si="524"/>
        <v>0</v>
      </c>
      <c r="I2338" s="250"/>
      <c r="J2338" s="250">
        <f t="shared" si="524"/>
        <v>1500000000</v>
      </c>
      <c r="K2338" s="250">
        <f t="shared" si="524"/>
        <v>1500000000</v>
      </c>
      <c r="L2338" s="250">
        <f t="shared" si="524"/>
        <v>1500000000</v>
      </c>
      <c r="M2338" s="190">
        <f t="shared" si="524"/>
        <v>4500000000</v>
      </c>
    </row>
    <row r="2339" spans="1:13" ht="18.5" x14ac:dyDescent="0.45">
      <c r="A2339" s="162"/>
      <c r="B2339" s="162"/>
      <c r="C2339" s="162"/>
      <c r="D2339" s="162"/>
      <c r="E2339" s="162"/>
      <c r="F2339" s="163" t="s">
        <v>238</v>
      </c>
      <c r="G2339" s="250">
        <f>G2317</f>
        <v>5500000000</v>
      </c>
      <c r="H2339" s="250">
        <f t="shared" ref="H2339:M2339" si="525">H2317</f>
        <v>0</v>
      </c>
      <c r="I2339" s="250"/>
      <c r="J2339" s="250">
        <f t="shared" si="525"/>
        <v>5500000000</v>
      </c>
      <c r="K2339" s="250">
        <f t="shared" si="525"/>
        <v>5500000000</v>
      </c>
      <c r="L2339" s="250">
        <f t="shared" si="525"/>
        <v>5500000000</v>
      </c>
      <c r="M2339" s="190">
        <f t="shared" si="525"/>
        <v>16500000000</v>
      </c>
    </row>
    <row r="2340" spans="1:13" ht="18.5" x14ac:dyDescent="0.45">
      <c r="A2340" s="162"/>
      <c r="B2340" s="162"/>
      <c r="C2340" s="162"/>
      <c r="D2340" s="162"/>
      <c r="E2340" s="162"/>
      <c r="F2340" s="163" t="s">
        <v>88</v>
      </c>
      <c r="G2340" s="192">
        <f>SUM(G2338:G2339)</f>
        <v>7000000000</v>
      </c>
      <c r="H2340" s="192">
        <f t="shared" ref="H2340:M2340" si="526">SUM(H2338:H2339)</f>
        <v>0</v>
      </c>
      <c r="I2340" s="192"/>
      <c r="J2340" s="192">
        <f t="shared" si="526"/>
        <v>7000000000</v>
      </c>
      <c r="K2340" s="192">
        <f t="shared" si="526"/>
        <v>7000000000</v>
      </c>
      <c r="L2340" s="192">
        <f t="shared" si="526"/>
        <v>7000000000</v>
      </c>
      <c r="M2340" s="191">
        <f t="shared" si="526"/>
        <v>21000000000</v>
      </c>
    </row>
    <row r="2343" spans="1:13" ht="18.5" x14ac:dyDescent="0.45">
      <c r="A2343" s="948" t="s">
        <v>0</v>
      </c>
      <c r="B2343" s="948"/>
      <c r="C2343" s="948"/>
      <c r="D2343" s="948"/>
      <c r="E2343" s="948"/>
      <c r="F2343" s="948"/>
      <c r="G2343" s="948"/>
      <c r="H2343" s="948"/>
      <c r="I2343" s="948"/>
      <c r="J2343" s="948"/>
      <c r="K2343" s="948"/>
      <c r="L2343" s="948"/>
      <c r="M2343" s="948"/>
    </row>
    <row r="2344" spans="1:13" ht="18.5" x14ac:dyDescent="0.45">
      <c r="A2344" s="930" t="s">
        <v>567</v>
      </c>
      <c r="B2344" s="930"/>
      <c r="C2344" s="930"/>
      <c r="D2344" s="930"/>
      <c r="E2344" s="930"/>
      <c r="F2344" s="930"/>
      <c r="G2344" s="930"/>
      <c r="H2344" s="930"/>
      <c r="I2344" s="930"/>
      <c r="J2344" s="930"/>
      <c r="K2344" s="930"/>
      <c r="L2344" s="930"/>
      <c r="M2344" s="930"/>
    </row>
    <row r="2345" spans="1:13" ht="74" x14ac:dyDescent="0.45">
      <c r="A2345" s="116" t="s">
        <v>1</v>
      </c>
      <c r="B2345" s="116" t="s">
        <v>2</v>
      </c>
      <c r="C2345" s="116" t="s">
        <v>3</v>
      </c>
      <c r="D2345" s="116" t="s">
        <v>4</v>
      </c>
      <c r="E2345" s="116" t="s">
        <v>5</v>
      </c>
      <c r="F2345" s="153" t="s">
        <v>6</v>
      </c>
      <c r="G2345" s="116" t="s">
        <v>7</v>
      </c>
      <c r="H2345" s="116" t="s">
        <v>8</v>
      </c>
      <c r="I2345" s="116"/>
      <c r="J2345" s="116" t="s">
        <v>9</v>
      </c>
      <c r="K2345" s="116" t="s">
        <v>10</v>
      </c>
      <c r="L2345" s="116" t="s">
        <v>11</v>
      </c>
      <c r="M2345" s="116" t="s">
        <v>12</v>
      </c>
    </row>
    <row r="2346" spans="1:13" ht="18.5" x14ac:dyDescent="0.45">
      <c r="A2346" s="119">
        <v>2</v>
      </c>
      <c r="B2346" s="120"/>
      <c r="C2346" s="121"/>
      <c r="D2346" s="121"/>
      <c r="E2346" s="120"/>
      <c r="F2346" s="157" t="s">
        <v>18</v>
      </c>
      <c r="G2346" s="123">
        <f>G2347+G2376</f>
        <v>50000000</v>
      </c>
      <c r="H2346" s="123">
        <f>H2347+H2376</f>
        <v>0</v>
      </c>
      <c r="I2346" s="123"/>
      <c r="J2346" s="123">
        <f>J2347+J2376</f>
        <v>120000000</v>
      </c>
      <c r="K2346" s="123">
        <f>K2347+K2376</f>
        <v>120000000</v>
      </c>
      <c r="L2346" s="123">
        <f>L2347+L2376</f>
        <v>120000000</v>
      </c>
      <c r="M2346" s="124">
        <f>J2346+K2346+L2346</f>
        <v>360000000</v>
      </c>
    </row>
    <row r="2347" spans="1:13" ht="18.5" x14ac:dyDescent="0.45">
      <c r="A2347" s="119">
        <v>22</v>
      </c>
      <c r="B2347" s="120"/>
      <c r="C2347" s="121"/>
      <c r="D2347" s="121"/>
      <c r="E2347" s="120"/>
      <c r="F2347" s="157" t="s">
        <v>26</v>
      </c>
      <c r="G2347" s="123">
        <f>G2348</f>
        <v>50000000</v>
      </c>
      <c r="H2347" s="123">
        <f>H2348</f>
        <v>0</v>
      </c>
      <c r="I2347" s="123"/>
      <c r="J2347" s="123">
        <f t="shared" ref="J2347:L2347" si="527">J2348</f>
        <v>100000000</v>
      </c>
      <c r="K2347" s="123">
        <f t="shared" si="527"/>
        <v>100000000</v>
      </c>
      <c r="L2347" s="123">
        <f t="shared" si="527"/>
        <v>100000000</v>
      </c>
      <c r="M2347" s="124">
        <f t="shared" ref="M2347:M2381" si="528">J2347+K2347+L2347</f>
        <v>300000000</v>
      </c>
    </row>
    <row r="2348" spans="1:13" ht="18.5" x14ac:dyDescent="0.45">
      <c r="A2348" s="119">
        <v>2202</v>
      </c>
      <c r="B2348" s="120"/>
      <c r="C2348" s="121"/>
      <c r="D2348" s="121"/>
      <c r="E2348" s="120"/>
      <c r="F2348" s="157" t="s">
        <v>27</v>
      </c>
      <c r="G2348" s="123">
        <f>G2349+G2352+G2355+G2359+G2364+G2366+G2368+G2370+G2372</f>
        <v>50000000</v>
      </c>
      <c r="H2348" s="123">
        <f>H2349+H2352+H2355+H2359+H2364+H2366+H2368+H2370+H2372</f>
        <v>0</v>
      </c>
      <c r="I2348" s="123"/>
      <c r="J2348" s="123">
        <f t="shared" ref="J2348:L2348" si="529">J2349+J2352+J2355+J2359+J2364+J2366+J2368+J2370+J2372</f>
        <v>100000000</v>
      </c>
      <c r="K2348" s="123">
        <f t="shared" si="529"/>
        <v>100000000</v>
      </c>
      <c r="L2348" s="123">
        <f t="shared" si="529"/>
        <v>100000000</v>
      </c>
      <c r="M2348" s="124">
        <f t="shared" si="528"/>
        <v>300000000</v>
      </c>
    </row>
    <row r="2349" spans="1:13" ht="18.5" x14ac:dyDescent="0.45">
      <c r="A2349" s="119">
        <v>220201</v>
      </c>
      <c r="B2349" s="120"/>
      <c r="C2349" s="121"/>
      <c r="D2349" s="121"/>
      <c r="E2349" s="120"/>
      <c r="F2349" s="157" t="s">
        <v>28</v>
      </c>
      <c r="G2349" s="123">
        <f>SUM(G2350:G2351)</f>
        <v>8000000</v>
      </c>
      <c r="H2349" s="123">
        <f>SUM(H2350:H2351)</f>
        <v>0</v>
      </c>
      <c r="I2349" s="123"/>
      <c r="J2349" s="123">
        <f>SUM(J2350:J2351)</f>
        <v>16000000</v>
      </c>
      <c r="K2349" s="123">
        <f>SUM(K2350:K2351)</f>
        <v>16000000</v>
      </c>
      <c r="L2349" s="123">
        <f>SUM(L2350:L2351)</f>
        <v>16000000</v>
      </c>
      <c r="M2349" s="124">
        <f t="shared" si="528"/>
        <v>48000000</v>
      </c>
    </row>
    <row r="2350" spans="1:13" ht="18.5" x14ac:dyDescent="0.45">
      <c r="A2350" s="125">
        <v>22020101</v>
      </c>
      <c r="B2350" s="126"/>
      <c r="C2350" s="127"/>
      <c r="D2350" s="127"/>
      <c r="E2350" s="126"/>
      <c r="F2350" s="158" t="s">
        <v>29</v>
      </c>
      <c r="G2350" s="129">
        <v>5000000</v>
      </c>
      <c r="H2350" s="129"/>
      <c r="I2350" s="129"/>
      <c r="J2350" s="129">
        <v>10000000</v>
      </c>
      <c r="K2350" s="129">
        <v>10000000</v>
      </c>
      <c r="L2350" s="129">
        <v>10000000</v>
      </c>
      <c r="M2350" s="124">
        <f t="shared" si="528"/>
        <v>30000000</v>
      </c>
    </row>
    <row r="2351" spans="1:13" ht="18.5" x14ac:dyDescent="0.45">
      <c r="A2351" s="125">
        <v>22020102</v>
      </c>
      <c r="B2351" s="126"/>
      <c r="C2351" s="127"/>
      <c r="D2351" s="127"/>
      <c r="E2351" s="126"/>
      <c r="F2351" s="158" t="s">
        <v>30</v>
      </c>
      <c r="G2351" s="129">
        <v>3000000</v>
      </c>
      <c r="H2351" s="129"/>
      <c r="I2351" s="129"/>
      <c r="J2351" s="129">
        <v>6000000</v>
      </c>
      <c r="K2351" s="129">
        <v>6000000</v>
      </c>
      <c r="L2351" s="129">
        <v>6000000</v>
      </c>
      <c r="M2351" s="124">
        <f t="shared" si="528"/>
        <v>18000000</v>
      </c>
    </row>
    <row r="2352" spans="1:13" ht="18.5" x14ac:dyDescent="0.45">
      <c r="A2352" s="119">
        <v>220202</v>
      </c>
      <c r="B2352" s="120"/>
      <c r="C2352" s="121"/>
      <c r="D2352" s="121"/>
      <c r="E2352" s="120"/>
      <c r="F2352" s="157" t="s">
        <v>31</v>
      </c>
      <c r="G2352" s="123">
        <f>SUM(G2353:G2354)</f>
        <v>1000000</v>
      </c>
      <c r="H2352" s="123">
        <f>SUM(H2353:H2354)</f>
        <v>0</v>
      </c>
      <c r="I2352" s="123"/>
      <c r="J2352" s="123">
        <f>SUM(J2353:J2354)</f>
        <v>2000000</v>
      </c>
      <c r="K2352" s="123">
        <f>SUM(K2353:K2354)</f>
        <v>2000000</v>
      </c>
      <c r="L2352" s="123">
        <f>SUM(L2353:L2354)</f>
        <v>2000000</v>
      </c>
      <c r="M2352" s="124">
        <f t="shared" si="528"/>
        <v>6000000</v>
      </c>
    </row>
    <row r="2353" spans="1:13" ht="18.5" x14ac:dyDescent="0.45">
      <c r="A2353" s="125">
        <v>22020201</v>
      </c>
      <c r="B2353" s="126"/>
      <c r="C2353" s="127"/>
      <c r="D2353" s="127"/>
      <c r="E2353" s="126"/>
      <c r="F2353" s="158" t="s">
        <v>32</v>
      </c>
      <c r="G2353" s="129">
        <v>300000</v>
      </c>
      <c r="H2353" s="129"/>
      <c r="I2353" s="129"/>
      <c r="J2353" s="129">
        <v>600000</v>
      </c>
      <c r="K2353" s="129">
        <v>600000</v>
      </c>
      <c r="L2353" s="129">
        <v>600000</v>
      </c>
      <c r="M2353" s="124">
        <f t="shared" si="528"/>
        <v>1800000</v>
      </c>
    </row>
    <row r="2354" spans="1:13" ht="18.5" x14ac:dyDescent="0.45">
      <c r="A2354" s="125">
        <v>22020203</v>
      </c>
      <c r="B2354" s="126"/>
      <c r="C2354" s="127"/>
      <c r="D2354" s="127"/>
      <c r="E2354" s="126"/>
      <c r="F2354" s="158" t="s">
        <v>34</v>
      </c>
      <c r="G2354" s="129">
        <v>700000</v>
      </c>
      <c r="H2354" s="129"/>
      <c r="I2354" s="129"/>
      <c r="J2354" s="129">
        <v>1400000</v>
      </c>
      <c r="K2354" s="129">
        <v>1400000</v>
      </c>
      <c r="L2354" s="129">
        <v>1400000</v>
      </c>
      <c r="M2354" s="124">
        <f t="shared" si="528"/>
        <v>4200000</v>
      </c>
    </row>
    <row r="2355" spans="1:13" ht="18.5" x14ac:dyDescent="0.45">
      <c r="A2355" s="119">
        <v>220203</v>
      </c>
      <c r="B2355" s="120"/>
      <c r="C2355" s="121"/>
      <c r="D2355" s="121"/>
      <c r="E2355" s="120"/>
      <c r="F2355" s="157" t="s">
        <v>37</v>
      </c>
      <c r="G2355" s="123">
        <f>SUM(G2356:G2358)</f>
        <v>7000000</v>
      </c>
      <c r="H2355" s="123">
        <f>SUM(H2356:H2358)</f>
        <v>0</v>
      </c>
      <c r="I2355" s="123"/>
      <c r="J2355" s="123">
        <f>SUM(J2356:J2358)</f>
        <v>14000000</v>
      </c>
      <c r="K2355" s="123">
        <f>SUM(K2356:K2358)</f>
        <v>14000000</v>
      </c>
      <c r="L2355" s="123">
        <f>SUM(L2356:L2358)</f>
        <v>14000000</v>
      </c>
      <c r="M2355" s="124">
        <f t="shared" si="528"/>
        <v>42000000</v>
      </c>
    </row>
    <row r="2356" spans="1:13" ht="37" x14ac:dyDescent="0.45">
      <c r="A2356" s="125">
        <v>22020301</v>
      </c>
      <c r="B2356" s="126"/>
      <c r="C2356" s="127"/>
      <c r="D2356" s="127"/>
      <c r="E2356" s="126"/>
      <c r="F2356" s="158" t="s">
        <v>38</v>
      </c>
      <c r="G2356" s="129">
        <v>4500000</v>
      </c>
      <c r="H2356" s="129"/>
      <c r="I2356" s="129"/>
      <c r="J2356" s="129">
        <v>9000000</v>
      </c>
      <c r="K2356" s="129">
        <v>9000000</v>
      </c>
      <c r="L2356" s="129">
        <v>9000000</v>
      </c>
      <c r="M2356" s="124">
        <f t="shared" si="528"/>
        <v>27000000</v>
      </c>
    </row>
    <row r="2357" spans="1:13" ht="18.5" x14ac:dyDescent="0.45">
      <c r="A2357" s="125">
        <v>22020302</v>
      </c>
      <c r="B2357" s="126"/>
      <c r="C2357" s="127"/>
      <c r="D2357" s="127"/>
      <c r="E2357" s="126"/>
      <c r="F2357" s="158" t="s">
        <v>39</v>
      </c>
      <c r="G2357" s="129">
        <v>500000</v>
      </c>
      <c r="H2357" s="129"/>
      <c r="I2357" s="129"/>
      <c r="J2357" s="129">
        <v>1000000</v>
      </c>
      <c r="K2357" s="129">
        <v>1000000</v>
      </c>
      <c r="L2357" s="129">
        <v>1000000</v>
      </c>
      <c r="M2357" s="124">
        <f t="shared" si="528"/>
        <v>3000000</v>
      </c>
    </row>
    <row r="2358" spans="1:13" ht="37" x14ac:dyDescent="0.45">
      <c r="A2358" s="125">
        <v>22020305</v>
      </c>
      <c r="B2358" s="126"/>
      <c r="C2358" s="127"/>
      <c r="D2358" s="127"/>
      <c r="E2358" s="126"/>
      <c r="F2358" s="158" t="s">
        <v>41</v>
      </c>
      <c r="G2358" s="129">
        <v>2000000</v>
      </c>
      <c r="H2358" s="129"/>
      <c r="I2358" s="129"/>
      <c r="J2358" s="129">
        <v>4000000</v>
      </c>
      <c r="K2358" s="129">
        <v>4000000</v>
      </c>
      <c r="L2358" s="129">
        <v>4000000</v>
      </c>
      <c r="M2358" s="124">
        <f t="shared" si="528"/>
        <v>12000000</v>
      </c>
    </row>
    <row r="2359" spans="1:13" ht="18.5" x14ac:dyDescent="0.45">
      <c r="A2359" s="119">
        <v>220204</v>
      </c>
      <c r="B2359" s="120"/>
      <c r="C2359" s="121"/>
      <c r="D2359" s="121"/>
      <c r="E2359" s="120"/>
      <c r="F2359" s="157" t="s">
        <v>42</v>
      </c>
      <c r="G2359" s="123">
        <f>SUM(G2360:G2363)</f>
        <v>4000000</v>
      </c>
      <c r="H2359" s="123">
        <f>SUM(H2360:H2363)</f>
        <v>0</v>
      </c>
      <c r="I2359" s="123"/>
      <c r="J2359" s="123">
        <f>SUM(J2360:J2363)</f>
        <v>8000000</v>
      </c>
      <c r="K2359" s="123">
        <f>SUM(K2360:K2363)</f>
        <v>8000000</v>
      </c>
      <c r="L2359" s="123">
        <f>SUM(L2360:L2363)</f>
        <v>8000000</v>
      </c>
      <c r="M2359" s="124">
        <f t="shared" si="528"/>
        <v>24000000</v>
      </c>
    </row>
    <row r="2360" spans="1:13" ht="18.5" x14ac:dyDescent="0.45">
      <c r="A2360" s="125">
        <v>22020402</v>
      </c>
      <c r="B2360" s="126"/>
      <c r="C2360" s="127"/>
      <c r="D2360" s="127"/>
      <c r="E2360" s="126"/>
      <c r="F2360" s="158" t="s">
        <v>44</v>
      </c>
      <c r="G2360" s="129">
        <v>1500000</v>
      </c>
      <c r="H2360" s="129"/>
      <c r="I2360" s="129"/>
      <c r="J2360" s="129">
        <v>3000000</v>
      </c>
      <c r="K2360" s="129">
        <v>3000000</v>
      </c>
      <c r="L2360" s="129">
        <v>3000000</v>
      </c>
      <c r="M2360" s="124">
        <f t="shared" si="528"/>
        <v>9000000</v>
      </c>
    </row>
    <row r="2361" spans="1:13" ht="37" x14ac:dyDescent="0.45">
      <c r="A2361" s="125">
        <v>22020404</v>
      </c>
      <c r="B2361" s="126"/>
      <c r="C2361" s="127"/>
      <c r="D2361" s="127"/>
      <c r="E2361" s="126"/>
      <c r="F2361" s="158" t="s">
        <v>46</v>
      </c>
      <c r="G2361" s="129">
        <v>1500000</v>
      </c>
      <c r="H2361" s="129"/>
      <c r="I2361" s="129"/>
      <c r="J2361" s="129">
        <v>3000000</v>
      </c>
      <c r="K2361" s="129">
        <v>3000000</v>
      </c>
      <c r="L2361" s="129">
        <v>3000000</v>
      </c>
      <c r="M2361" s="124">
        <f t="shared" si="528"/>
        <v>9000000</v>
      </c>
    </row>
    <row r="2362" spans="1:13" ht="18.5" x14ac:dyDescent="0.45">
      <c r="A2362" s="125">
        <v>22020405</v>
      </c>
      <c r="B2362" s="126"/>
      <c r="C2362" s="127"/>
      <c r="D2362" s="127"/>
      <c r="E2362" s="126"/>
      <c r="F2362" s="158" t="s">
        <v>47</v>
      </c>
      <c r="G2362" s="129">
        <v>500000</v>
      </c>
      <c r="H2362" s="129"/>
      <c r="I2362" s="129"/>
      <c r="J2362" s="129">
        <v>1000000</v>
      </c>
      <c r="K2362" s="129">
        <v>1000000</v>
      </c>
      <c r="L2362" s="129">
        <v>1000000</v>
      </c>
      <c r="M2362" s="124">
        <f t="shared" si="528"/>
        <v>3000000</v>
      </c>
    </row>
    <row r="2363" spans="1:13" ht="18.5" x14ac:dyDescent="0.45">
      <c r="A2363" s="125">
        <v>22020406</v>
      </c>
      <c r="B2363" s="126"/>
      <c r="C2363" s="127"/>
      <c r="D2363" s="127"/>
      <c r="E2363" s="126"/>
      <c r="F2363" s="158" t="s">
        <v>48</v>
      </c>
      <c r="G2363" s="129">
        <v>500000</v>
      </c>
      <c r="H2363" s="129"/>
      <c r="I2363" s="129"/>
      <c r="J2363" s="129">
        <v>1000000</v>
      </c>
      <c r="K2363" s="129">
        <v>1000000</v>
      </c>
      <c r="L2363" s="129">
        <v>1000000</v>
      </c>
      <c r="M2363" s="124">
        <f t="shared" si="528"/>
        <v>3000000</v>
      </c>
    </row>
    <row r="2364" spans="1:13" ht="18.5" x14ac:dyDescent="0.45">
      <c r="A2364" s="119">
        <v>220205</v>
      </c>
      <c r="B2364" s="120"/>
      <c r="C2364" s="121"/>
      <c r="D2364" s="121"/>
      <c r="E2364" s="120"/>
      <c r="F2364" s="157" t="s">
        <v>49</v>
      </c>
      <c r="G2364" s="123">
        <f>G2365</f>
        <v>5000000</v>
      </c>
      <c r="H2364" s="123">
        <f>H2365</f>
        <v>0</v>
      </c>
      <c r="I2364" s="123"/>
      <c r="J2364" s="123">
        <f t="shared" ref="J2364:L2364" si="530">J2365</f>
        <v>10000000</v>
      </c>
      <c r="K2364" s="123">
        <f t="shared" si="530"/>
        <v>10000000</v>
      </c>
      <c r="L2364" s="123">
        <f t="shared" si="530"/>
        <v>10000000</v>
      </c>
      <c r="M2364" s="124">
        <f t="shared" si="528"/>
        <v>30000000</v>
      </c>
    </row>
    <row r="2365" spans="1:13" ht="18.5" x14ac:dyDescent="0.45">
      <c r="A2365" s="125">
        <v>22020501</v>
      </c>
      <c r="B2365" s="126"/>
      <c r="C2365" s="127"/>
      <c r="D2365" s="127"/>
      <c r="E2365" s="126"/>
      <c r="F2365" s="158" t="s">
        <v>50</v>
      </c>
      <c r="G2365" s="129">
        <v>5000000</v>
      </c>
      <c r="H2365" s="129"/>
      <c r="I2365" s="129"/>
      <c r="J2365" s="129">
        <v>10000000</v>
      </c>
      <c r="K2365" s="129">
        <v>10000000</v>
      </c>
      <c r="L2365" s="129">
        <v>10000000</v>
      </c>
      <c r="M2365" s="124">
        <f t="shared" si="528"/>
        <v>30000000</v>
      </c>
    </row>
    <row r="2366" spans="1:13" ht="18.5" x14ac:dyDescent="0.45">
      <c r="A2366" s="119">
        <v>220206</v>
      </c>
      <c r="B2366" s="120"/>
      <c r="C2366" s="121"/>
      <c r="D2366" s="121"/>
      <c r="E2366" s="120"/>
      <c r="F2366" s="157" t="s">
        <v>51</v>
      </c>
      <c r="G2366" s="123">
        <f>SUM(G2367:G2367)</f>
        <v>1000000</v>
      </c>
      <c r="H2366" s="123">
        <f>SUM(H2367:H2367)</f>
        <v>0</v>
      </c>
      <c r="I2366" s="123"/>
      <c r="J2366" s="123">
        <f>SUM(J2367:J2367)</f>
        <v>2000000</v>
      </c>
      <c r="K2366" s="123">
        <f>SUM(K2367:K2367)</f>
        <v>2000000</v>
      </c>
      <c r="L2366" s="123">
        <f>SUM(L2367:L2367)</f>
        <v>2000000</v>
      </c>
      <c r="M2366" s="124">
        <f t="shared" si="528"/>
        <v>6000000</v>
      </c>
    </row>
    <row r="2367" spans="1:13" ht="18.5" x14ac:dyDescent="0.45">
      <c r="A2367" s="125">
        <v>22020605</v>
      </c>
      <c r="B2367" s="126"/>
      <c r="C2367" s="127"/>
      <c r="D2367" s="127"/>
      <c r="E2367" s="126"/>
      <c r="F2367" s="158" t="s">
        <v>53</v>
      </c>
      <c r="G2367" s="129">
        <v>1000000</v>
      </c>
      <c r="H2367" s="129"/>
      <c r="I2367" s="129"/>
      <c r="J2367" s="129">
        <v>2000000</v>
      </c>
      <c r="K2367" s="129">
        <v>2000000</v>
      </c>
      <c r="L2367" s="129">
        <v>2000000</v>
      </c>
      <c r="M2367" s="124">
        <f t="shared" si="528"/>
        <v>6000000</v>
      </c>
    </row>
    <row r="2368" spans="1:13" ht="18.5" x14ac:dyDescent="0.45">
      <c r="A2368" s="119">
        <v>220208</v>
      </c>
      <c r="B2368" s="120"/>
      <c r="C2368" s="121"/>
      <c r="D2368" s="121"/>
      <c r="E2368" s="120"/>
      <c r="F2368" s="157" t="s">
        <v>54</v>
      </c>
      <c r="G2368" s="123">
        <f>SUM(G2369:G2369)</f>
        <v>1000000</v>
      </c>
      <c r="H2368" s="123">
        <f>SUM(H2369:H2369)</f>
        <v>0</v>
      </c>
      <c r="I2368" s="123"/>
      <c r="J2368" s="123">
        <f>SUM(J2369:J2369)</f>
        <v>2000000</v>
      </c>
      <c r="K2368" s="123">
        <f>SUM(K2369:K2369)</f>
        <v>2000000</v>
      </c>
      <c r="L2368" s="123">
        <f>SUM(L2369:L2369)</f>
        <v>2000000</v>
      </c>
      <c r="M2368" s="124">
        <f t="shared" si="528"/>
        <v>6000000</v>
      </c>
    </row>
    <row r="2369" spans="1:13" ht="18.5" x14ac:dyDescent="0.45">
      <c r="A2369" s="125">
        <v>22020803</v>
      </c>
      <c r="B2369" s="126"/>
      <c r="C2369" s="127"/>
      <c r="D2369" s="127"/>
      <c r="E2369" s="126"/>
      <c r="F2369" s="158" t="s">
        <v>56</v>
      </c>
      <c r="G2369" s="129">
        <v>1000000</v>
      </c>
      <c r="H2369" s="129"/>
      <c r="I2369" s="129"/>
      <c r="J2369" s="129">
        <v>2000000</v>
      </c>
      <c r="K2369" s="129">
        <v>2000000</v>
      </c>
      <c r="L2369" s="129">
        <v>2000000</v>
      </c>
      <c r="M2369" s="124">
        <f t="shared" si="528"/>
        <v>6000000</v>
      </c>
    </row>
    <row r="2370" spans="1:13" ht="18.5" x14ac:dyDescent="0.45">
      <c r="A2370" s="119">
        <v>220209</v>
      </c>
      <c r="B2370" s="120"/>
      <c r="C2370" s="121"/>
      <c r="D2370" s="121"/>
      <c r="E2370" s="120"/>
      <c r="F2370" s="157" t="s">
        <v>271</v>
      </c>
      <c r="G2370" s="123">
        <f>SUM(G2371:G2371)</f>
        <v>500000</v>
      </c>
      <c r="H2370" s="123">
        <f>SUM(H2371:H2371)</f>
        <v>0</v>
      </c>
      <c r="I2370" s="123"/>
      <c r="J2370" s="123">
        <f>SUM(J2371:J2371)</f>
        <v>1000000</v>
      </c>
      <c r="K2370" s="123">
        <f>SUM(K2371:K2371)</f>
        <v>1000000</v>
      </c>
      <c r="L2370" s="123">
        <f>SUM(L2371:L2371)</f>
        <v>1000000</v>
      </c>
      <c r="M2370" s="124">
        <f t="shared" si="528"/>
        <v>3000000</v>
      </c>
    </row>
    <row r="2371" spans="1:13" ht="18.5" x14ac:dyDescent="0.45">
      <c r="A2371" s="125">
        <v>22020901</v>
      </c>
      <c r="B2371" s="126"/>
      <c r="C2371" s="127"/>
      <c r="D2371" s="127"/>
      <c r="E2371" s="126"/>
      <c r="F2371" s="158" t="s">
        <v>315</v>
      </c>
      <c r="G2371" s="129">
        <v>500000</v>
      </c>
      <c r="H2371" s="129"/>
      <c r="I2371" s="129"/>
      <c r="J2371" s="129">
        <v>1000000</v>
      </c>
      <c r="K2371" s="129">
        <v>1000000</v>
      </c>
      <c r="L2371" s="129">
        <v>1000000</v>
      </c>
      <c r="M2371" s="124">
        <f t="shared" si="528"/>
        <v>3000000</v>
      </c>
    </row>
    <row r="2372" spans="1:13" ht="18.5" x14ac:dyDescent="0.45">
      <c r="A2372" s="119">
        <v>220210</v>
      </c>
      <c r="B2372" s="120"/>
      <c r="C2372" s="121"/>
      <c r="D2372" s="121"/>
      <c r="E2372" s="120"/>
      <c r="F2372" s="157" t="s">
        <v>57</v>
      </c>
      <c r="G2372" s="123">
        <f>SUM(G2373:G2375)</f>
        <v>22500000</v>
      </c>
      <c r="H2372" s="123">
        <f>SUM(H2373:H2375)</f>
        <v>0</v>
      </c>
      <c r="I2372" s="123"/>
      <c r="J2372" s="123">
        <f>SUM(J2373:J2375)</f>
        <v>45000000</v>
      </c>
      <c r="K2372" s="123">
        <f>SUM(K2373:K2375)</f>
        <v>45000000</v>
      </c>
      <c r="L2372" s="123">
        <f>SUM(L2373:L2375)</f>
        <v>45000000</v>
      </c>
      <c r="M2372" s="124">
        <f t="shared" si="528"/>
        <v>135000000</v>
      </c>
    </row>
    <row r="2373" spans="1:13" ht="18.5" x14ac:dyDescent="0.45">
      <c r="A2373" s="125">
        <v>22021001</v>
      </c>
      <c r="B2373" s="126"/>
      <c r="C2373" s="127"/>
      <c r="D2373" s="127"/>
      <c r="E2373" s="126"/>
      <c r="F2373" s="158" t="s">
        <v>58</v>
      </c>
      <c r="G2373" s="129">
        <v>1500000</v>
      </c>
      <c r="H2373" s="129"/>
      <c r="I2373" s="129"/>
      <c r="J2373" s="129">
        <v>3000000</v>
      </c>
      <c r="K2373" s="129">
        <v>3000000</v>
      </c>
      <c r="L2373" s="129">
        <v>3000000</v>
      </c>
      <c r="M2373" s="124">
        <f t="shared" si="528"/>
        <v>9000000</v>
      </c>
    </row>
    <row r="2374" spans="1:13" ht="18.5" x14ac:dyDescent="0.45">
      <c r="A2374" s="209">
        <v>22021048</v>
      </c>
      <c r="B2374" s="210"/>
      <c r="C2374" s="210"/>
      <c r="D2374" s="127"/>
      <c r="E2374" s="210"/>
      <c r="F2374" s="211" t="s">
        <v>67</v>
      </c>
      <c r="G2374" s="299">
        <v>9000000</v>
      </c>
      <c r="H2374" s="213"/>
      <c r="I2374" s="213"/>
      <c r="J2374" s="299">
        <v>18000000</v>
      </c>
      <c r="K2374" s="299">
        <v>18000000</v>
      </c>
      <c r="L2374" s="299">
        <v>18000000</v>
      </c>
      <c r="M2374" s="166">
        <f t="shared" si="528"/>
        <v>54000000</v>
      </c>
    </row>
    <row r="2375" spans="1:13" ht="18.5" x14ac:dyDescent="0.45">
      <c r="A2375" s="209">
        <v>22021052</v>
      </c>
      <c r="B2375" s="210"/>
      <c r="C2375" s="210"/>
      <c r="D2375" s="127"/>
      <c r="E2375" s="210"/>
      <c r="F2375" s="211" t="s">
        <v>558</v>
      </c>
      <c r="G2375" s="299">
        <v>12000000</v>
      </c>
      <c r="H2375" s="213"/>
      <c r="I2375" s="213"/>
      <c r="J2375" s="299">
        <v>24000000</v>
      </c>
      <c r="K2375" s="299">
        <v>24000000</v>
      </c>
      <c r="L2375" s="299">
        <v>24000000</v>
      </c>
      <c r="M2375" s="124">
        <f t="shared" si="528"/>
        <v>72000000</v>
      </c>
    </row>
    <row r="2376" spans="1:13" ht="18.5" x14ac:dyDescent="0.45">
      <c r="A2376" s="119">
        <v>23</v>
      </c>
      <c r="B2376" s="120"/>
      <c r="C2376" s="121"/>
      <c r="D2376" s="121"/>
      <c r="E2376" s="120"/>
      <c r="F2376" s="157" t="s">
        <v>69</v>
      </c>
      <c r="G2376" s="123">
        <f>G2377</f>
        <v>0</v>
      </c>
      <c r="H2376" s="123">
        <f>H2377</f>
        <v>0</v>
      </c>
      <c r="I2376" s="123"/>
      <c r="J2376" s="123">
        <f>J2377</f>
        <v>20000000</v>
      </c>
      <c r="K2376" s="123">
        <f t="shared" ref="K2376:L2376" si="531">K2377</f>
        <v>20000000</v>
      </c>
      <c r="L2376" s="123">
        <f t="shared" si="531"/>
        <v>20000000</v>
      </c>
      <c r="M2376" s="124">
        <f t="shared" si="528"/>
        <v>60000000</v>
      </c>
    </row>
    <row r="2377" spans="1:13" ht="18.5" x14ac:dyDescent="0.45">
      <c r="A2377" s="119">
        <v>2301</v>
      </c>
      <c r="B2377" s="120"/>
      <c r="C2377" s="121"/>
      <c r="D2377" s="121"/>
      <c r="E2377" s="120"/>
      <c r="F2377" s="157" t="s">
        <v>70</v>
      </c>
      <c r="G2377" s="123">
        <f t="shared" ref="G2377:L2377" si="532">G2378</f>
        <v>0</v>
      </c>
      <c r="H2377" s="123">
        <f t="shared" si="532"/>
        <v>0</v>
      </c>
      <c r="I2377" s="123"/>
      <c r="J2377" s="123">
        <f t="shared" si="532"/>
        <v>20000000</v>
      </c>
      <c r="K2377" s="123">
        <f t="shared" si="532"/>
        <v>20000000</v>
      </c>
      <c r="L2377" s="123">
        <f t="shared" si="532"/>
        <v>20000000</v>
      </c>
      <c r="M2377" s="124">
        <f t="shared" si="528"/>
        <v>60000000</v>
      </c>
    </row>
    <row r="2378" spans="1:13" ht="18.5" x14ac:dyDescent="0.45">
      <c r="A2378" s="119">
        <v>230101</v>
      </c>
      <c r="B2378" s="120"/>
      <c r="C2378" s="121"/>
      <c r="D2378" s="121"/>
      <c r="E2378" s="120"/>
      <c r="F2378" s="157" t="s">
        <v>71</v>
      </c>
      <c r="G2378" s="123">
        <f>SUM(G2379:G2381)</f>
        <v>0</v>
      </c>
      <c r="H2378" s="123">
        <f>SUM(H2379:H2381)</f>
        <v>0</v>
      </c>
      <c r="I2378" s="123"/>
      <c r="J2378" s="123">
        <f>SUM(J2379:J2381)</f>
        <v>20000000</v>
      </c>
      <c r="K2378" s="123">
        <f>SUM(K2379:K2381)</f>
        <v>20000000</v>
      </c>
      <c r="L2378" s="123">
        <f>SUM(L2379:L2381)</f>
        <v>20000000</v>
      </c>
      <c r="M2378" s="124">
        <f t="shared" si="528"/>
        <v>60000000</v>
      </c>
    </row>
    <row r="2379" spans="1:13" ht="37" x14ac:dyDescent="0.45">
      <c r="A2379" s="125">
        <v>23010112</v>
      </c>
      <c r="B2379" s="126"/>
      <c r="C2379" s="127"/>
      <c r="D2379" s="127"/>
      <c r="E2379" s="126"/>
      <c r="F2379" s="158" t="s">
        <v>232</v>
      </c>
      <c r="G2379" s="129"/>
      <c r="H2379" s="129"/>
      <c r="I2379" s="129"/>
      <c r="J2379" s="129">
        <v>10000000</v>
      </c>
      <c r="K2379" s="129">
        <v>10000000</v>
      </c>
      <c r="L2379" s="129">
        <v>10000000</v>
      </c>
      <c r="M2379" s="124">
        <f t="shared" si="528"/>
        <v>30000000</v>
      </c>
    </row>
    <row r="2380" spans="1:13" ht="18.5" x14ac:dyDescent="0.45">
      <c r="A2380" s="125">
        <v>23010113</v>
      </c>
      <c r="B2380" s="126"/>
      <c r="C2380" s="127"/>
      <c r="D2380" s="127"/>
      <c r="E2380" s="126"/>
      <c r="F2380" s="158" t="s">
        <v>233</v>
      </c>
      <c r="G2380" s="129"/>
      <c r="H2380" s="129"/>
      <c r="I2380" s="129"/>
      <c r="J2380" s="129">
        <v>5000000</v>
      </c>
      <c r="K2380" s="129">
        <v>5000000</v>
      </c>
      <c r="L2380" s="129">
        <v>5000000</v>
      </c>
      <c r="M2380" s="124">
        <f t="shared" si="528"/>
        <v>15000000</v>
      </c>
    </row>
    <row r="2381" spans="1:13" ht="18.5" x14ac:dyDescent="0.45">
      <c r="A2381" s="125">
        <v>23010114</v>
      </c>
      <c r="B2381" s="126"/>
      <c r="C2381" s="127"/>
      <c r="D2381" s="127"/>
      <c r="E2381" s="126"/>
      <c r="F2381" s="158" t="s">
        <v>234</v>
      </c>
      <c r="G2381" s="129"/>
      <c r="H2381" s="129"/>
      <c r="I2381" s="129"/>
      <c r="J2381" s="129">
        <v>5000000</v>
      </c>
      <c r="K2381" s="129">
        <v>5000000</v>
      </c>
      <c r="L2381" s="129">
        <v>5000000</v>
      </c>
      <c r="M2381" s="124">
        <f t="shared" si="528"/>
        <v>15000000</v>
      </c>
    </row>
    <row r="2382" spans="1:13" ht="18.5" x14ac:dyDescent="0.45">
      <c r="A2382" s="173"/>
      <c r="B2382" s="173"/>
      <c r="C2382" s="173"/>
      <c r="D2382" s="173"/>
      <c r="E2382" s="173"/>
      <c r="F2382" s="204" t="s">
        <v>85</v>
      </c>
      <c r="G2382" s="205"/>
      <c r="H2382" s="205"/>
      <c r="I2382" s="205"/>
      <c r="J2382" s="205"/>
      <c r="K2382" s="205"/>
      <c r="L2382" s="205"/>
      <c r="M2382" s="205"/>
    </row>
    <row r="2383" spans="1:13" ht="18.5" x14ac:dyDescent="0.45">
      <c r="A2383" s="173"/>
      <c r="B2383" s="173"/>
      <c r="C2383" s="173"/>
      <c r="D2383" s="173"/>
      <c r="E2383" s="173"/>
      <c r="F2383" s="206" t="s">
        <v>87</v>
      </c>
      <c r="G2383" s="207">
        <f>G2347</f>
        <v>50000000</v>
      </c>
      <c r="H2383" s="207">
        <f>H2347</f>
        <v>0</v>
      </c>
      <c r="I2383" s="207"/>
      <c r="J2383" s="207">
        <f>J2347</f>
        <v>100000000</v>
      </c>
      <c r="K2383" s="207">
        <f>K2347</f>
        <v>100000000</v>
      </c>
      <c r="L2383" s="207">
        <f>L2347</f>
        <v>100000000</v>
      </c>
      <c r="M2383" s="208">
        <f t="shared" ref="M2383" si="533">SUM(J2383:L2383)</f>
        <v>300000000</v>
      </c>
    </row>
    <row r="2384" spans="1:13" ht="18.5" x14ac:dyDescent="0.45">
      <c r="A2384" s="173"/>
      <c r="B2384" s="173"/>
      <c r="C2384" s="173"/>
      <c r="D2384" s="173"/>
      <c r="E2384" s="173"/>
      <c r="F2384" s="206" t="s">
        <v>238</v>
      </c>
      <c r="G2384" s="207">
        <f>G2376</f>
        <v>0</v>
      </c>
      <c r="H2384" s="207">
        <f t="shared" ref="H2384:M2384" si="534">H2376</f>
        <v>0</v>
      </c>
      <c r="I2384" s="207">
        <f t="shared" si="534"/>
        <v>0</v>
      </c>
      <c r="J2384" s="207">
        <f t="shared" si="534"/>
        <v>20000000</v>
      </c>
      <c r="K2384" s="207">
        <f t="shared" si="534"/>
        <v>20000000</v>
      </c>
      <c r="L2384" s="207">
        <f t="shared" si="534"/>
        <v>20000000</v>
      </c>
      <c r="M2384" s="207">
        <f t="shared" si="534"/>
        <v>60000000</v>
      </c>
    </row>
    <row r="2385" spans="1:13" ht="18.5" x14ac:dyDescent="0.45">
      <c r="A2385" s="173"/>
      <c r="B2385" s="173"/>
      <c r="C2385" s="173"/>
      <c r="D2385" s="173"/>
      <c r="E2385" s="173"/>
      <c r="F2385" s="206" t="s">
        <v>88</v>
      </c>
      <c r="G2385" s="208">
        <f>SUM(G2383:G2384)</f>
        <v>50000000</v>
      </c>
      <c r="H2385" s="208">
        <f t="shared" ref="H2385:M2385" si="535">SUM(H2383:H2384)</f>
        <v>0</v>
      </c>
      <c r="I2385" s="208">
        <f t="shared" si="535"/>
        <v>0</v>
      </c>
      <c r="J2385" s="208">
        <f t="shared" si="535"/>
        <v>120000000</v>
      </c>
      <c r="K2385" s="208">
        <f t="shared" si="535"/>
        <v>120000000</v>
      </c>
      <c r="L2385" s="208">
        <f t="shared" si="535"/>
        <v>120000000</v>
      </c>
      <c r="M2385" s="208">
        <f t="shared" si="535"/>
        <v>360000000</v>
      </c>
    </row>
    <row r="2388" spans="1:13" ht="20" x14ac:dyDescent="0.4">
      <c r="A2388" s="949" t="s">
        <v>0</v>
      </c>
      <c r="B2388" s="949"/>
      <c r="C2388" s="949"/>
      <c r="D2388" s="949"/>
      <c r="E2388" s="949"/>
      <c r="F2388" s="949"/>
      <c r="G2388" s="949"/>
      <c r="H2388" s="949"/>
      <c r="I2388" s="949"/>
      <c r="J2388" s="949"/>
      <c r="K2388" s="949"/>
      <c r="L2388" s="949"/>
      <c r="M2388" s="949"/>
    </row>
    <row r="2389" spans="1:13" ht="15.5" x14ac:dyDescent="0.35">
      <c r="A2389" s="950" t="s">
        <v>568</v>
      </c>
      <c r="B2389" s="950"/>
      <c r="C2389" s="950"/>
      <c r="D2389" s="950"/>
      <c r="E2389" s="950"/>
      <c r="F2389" s="950"/>
      <c r="G2389" s="950"/>
      <c r="H2389" s="950"/>
      <c r="I2389" s="950"/>
      <c r="J2389" s="950"/>
      <c r="K2389" s="950"/>
      <c r="L2389" s="950"/>
      <c r="M2389" s="950"/>
    </row>
    <row r="2390" spans="1:13" ht="52" x14ac:dyDescent="0.3">
      <c r="A2390" s="11" t="s">
        <v>1</v>
      </c>
      <c r="B2390" s="11" t="s">
        <v>2</v>
      </c>
      <c r="C2390" s="11" t="s">
        <v>3</v>
      </c>
      <c r="D2390" s="11" t="s">
        <v>4</v>
      </c>
      <c r="E2390" s="11" t="s">
        <v>5</v>
      </c>
      <c r="F2390" s="12" t="s">
        <v>6</v>
      </c>
      <c r="G2390" s="11" t="s">
        <v>7</v>
      </c>
      <c r="H2390" s="11" t="s">
        <v>8</v>
      </c>
      <c r="I2390" s="11"/>
      <c r="J2390" s="11" t="s">
        <v>9</v>
      </c>
      <c r="K2390" s="11" t="s">
        <v>10</v>
      </c>
      <c r="L2390" s="11" t="s">
        <v>11</v>
      </c>
      <c r="M2390" s="11" t="s">
        <v>12</v>
      </c>
    </row>
    <row r="2391" spans="1:13" ht="13" x14ac:dyDescent="0.3">
      <c r="A2391" s="13">
        <v>22</v>
      </c>
      <c r="B2391" s="14"/>
      <c r="C2391" s="15"/>
      <c r="D2391" s="15"/>
      <c r="E2391" s="14"/>
      <c r="F2391" s="16" t="s">
        <v>26</v>
      </c>
      <c r="G2391" s="34">
        <f>G2392</f>
        <v>110000000</v>
      </c>
      <c r="H2391" s="34">
        <f>H2392</f>
        <v>0</v>
      </c>
      <c r="I2391" s="34"/>
      <c r="J2391" s="34">
        <f t="shared" ref="J2391:L2391" si="536">J2392</f>
        <v>110000000</v>
      </c>
      <c r="K2391" s="34">
        <f t="shared" si="536"/>
        <v>110000000</v>
      </c>
      <c r="L2391" s="34">
        <f t="shared" si="536"/>
        <v>110000000</v>
      </c>
      <c r="M2391" s="35">
        <f t="shared" ref="M2391:M2407" si="537">J2391+K2391+L2391</f>
        <v>330000000</v>
      </c>
    </row>
    <row r="2392" spans="1:13" ht="13" x14ac:dyDescent="0.3">
      <c r="A2392" s="13">
        <v>2202</v>
      </c>
      <c r="B2392" s="14"/>
      <c r="C2392" s="15"/>
      <c r="D2392" s="15"/>
      <c r="E2392" s="14"/>
      <c r="F2392" s="16" t="s">
        <v>27</v>
      </c>
      <c r="G2392" s="34">
        <f>G2393+G2396+G2400+G2402+G2404</f>
        <v>110000000</v>
      </c>
      <c r="H2392" s="34">
        <f t="shared" ref="H2392:L2392" si="538">H2393+H2396+H2400+H2402+H2404</f>
        <v>0</v>
      </c>
      <c r="I2392" s="34">
        <f t="shared" si="538"/>
        <v>0</v>
      </c>
      <c r="J2392" s="34">
        <f t="shared" si="538"/>
        <v>110000000</v>
      </c>
      <c r="K2392" s="34">
        <f t="shared" si="538"/>
        <v>110000000</v>
      </c>
      <c r="L2392" s="34">
        <f t="shared" si="538"/>
        <v>110000000</v>
      </c>
      <c r="M2392" s="35">
        <f t="shared" si="537"/>
        <v>330000000</v>
      </c>
    </row>
    <row r="2393" spans="1:13" ht="13" x14ac:dyDescent="0.3">
      <c r="A2393" s="13">
        <v>220201</v>
      </c>
      <c r="B2393" s="14"/>
      <c r="C2393" s="15"/>
      <c r="D2393" s="15"/>
      <c r="E2393" s="14"/>
      <c r="F2393" s="16" t="s">
        <v>28</v>
      </c>
      <c r="G2393" s="34">
        <f>SUM(G2394:G2395)</f>
        <v>40000000</v>
      </c>
      <c r="H2393" s="34">
        <f>SUM(H2394:H2395)</f>
        <v>0</v>
      </c>
      <c r="I2393" s="34"/>
      <c r="J2393" s="34">
        <f t="shared" ref="J2393:L2393" si="539">SUM(J2394:J2395)</f>
        <v>40000000</v>
      </c>
      <c r="K2393" s="34">
        <f t="shared" si="539"/>
        <v>40000000</v>
      </c>
      <c r="L2393" s="34">
        <f t="shared" si="539"/>
        <v>40000000</v>
      </c>
      <c r="M2393" s="35">
        <f t="shared" si="537"/>
        <v>120000000</v>
      </c>
    </row>
    <row r="2394" spans="1:13" ht="13" x14ac:dyDescent="0.3">
      <c r="A2394" s="17">
        <v>22020101</v>
      </c>
      <c r="B2394" s="18"/>
      <c r="C2394" s="19"/>
      <c r="D2394" s="19"/>
      <c r="E2394" s="18"/>
      <c r="F2394" s="20" t="s">
        <v>29</v>
      </c>
      <c r="G2394" s="36">
        <v>10000000</v>
      </c>
      <c r="H2394" s="36"/>
      <c r="I2394" s="36"/>
      <c r="J2394" s="36">
        <v>10000000</v>
      </c>
      <c r="K2394" s="36">
        <v>10000000</v>
      </c>
      <c r="L2394" s="36">
        <v>10000000</v>
      </c>
      <c r="M2394" s="35">
        <f t="shared" si="537"/>
        <v>30000000</v>
      </c>
    </row>
    <row r="2395" spans="1:13" ht="13" x14ac:dyDescent="0.3">
      <c r="A2395" s="17">
        <v>22020102</v>
      </c>
      <c r="B2395" s="18"/>
      <c r="C2395" s="19"/>
      <c r="D2395" s="19"/>
      <c r="E2395" s="18"/>
      <c r="F2395" s="20" t="s">
        <v>30</v>
      </c>
      <c r="G2395" s="36">
        <v>30000000</v>
      </c>
      <c r="H2395" s="36"/>
      <c r="I2395" s="36"/>
      <c r="J2395" s="36">
        <v>30000000</v>
      </c>
      <c r="K2395" s="36">
        <v>30000000</v>
      </c>
      <c r="L2395" s="36">
        <v>30000000</v>
      </c>
      <c r="M2395" s="35">
        <f t="shared" si="537"/>
        <v>90000000</v>
      </c>
    </row>
    <row r="2396" spans="1:13" ht="13" x14ac:dyDescent="0.3">
      <c r="A2396" s="13">
        <v>220203</v>
      </c>
      <c r="B2396" s="14"/>
      <c r="C2396" s="15"/>
      <c r="D2396" s="15"/>
      <c r="E2396" s="14"/>
      <c r="F2396" s="16" t="s">
        <v>37</v>
      </c>
      <c r="G2396" s="34">
        <f>SUM(G2397:G2399)</f>
        <v>30660000</v>
      </c>
      <c r="H2396" s="34">
        <f>SUM(H2397:H2399)</f>
        <v>0</v>
      </c>
      <c r="I2396" s="34"/>
      <c r="J2396" s="34">
        <f t="shared" ref="J2396:L2396" si="540">SUM(J2397:J2399)</f>
        <v>30660000</v>
      </c>
      <c r="K2396" s="34">
        <f t="shared" si="540"/>
        <v>30660000</v>
      </c>
      <c r="L2396" s="34">
        <f t="shared" si="540"/>
        <v>30660000</v>
      </c>
      <c r="M2396" s="35">
        <f t="shared" si="537"/>
        <v>91980000</v>
      </c>
    </row>
    <row r="2397" spans="1:13" ht="13" x14ac:dyDescent="0.3">
      <c r="A2397" s="17">
        <v>22020301</v>
      </c>
      <c r="B2397" s="18"/>
      <c r="C2397" s="19"/>
      <c r="D2397" s="19"/>
      <c r="E2397" s="18"/>
      <c r="F2397" s="20" t="s">
        <v>38</v>
      </c>
      <c r="G2397" s="36">
        <v>4660000</v>
      </c>
      <c r="H2397" s="36"/>
      <c r="I2397" s="36"/>
      <c r="J2397" s="36">
        <v>4660000</v>
      </c>
      <c r="K2397" s="36">
        <v>4660000</v>
      </c>
      <c r="L2397" s="36">
        <v>4660000</v>
      </c>
      <c r="M2397" s="35">
        <f t="shared" si="537"/>
        <v>13980000</v>
      </c>
    </row>
    <row r="2398" spans="1:13" ht="13" x14ac:dyDescent="0.3">
      <c r="A2398" s="17">
        <v>22020302</v>
      </c>
      <c r="B2398" s="18"/>
      <c r="C2398" s="19"/>
      <c r="D2398" s="19"/>
      <c r="E2398" s="18"/>
      <c r="F2398" s="20" t="s">
        <v>39</v>
      </c>
      <c r="G2398" s="36">
        <v>1000000</v>
      </c>
      <c r="H2398" s="36"/>
      <c r="I2398" s="36"/>
      <c r="J2398" s="36">
        <v>1000000</v>
      </c>
      <c r="K2398" s="36">
        <v>1000000</v>
      </c>
      <c r="L2398" s="36">
        <v>1000000</v>
      </c>
      <c r="M2398" s="35">
        <f t="shared" si="537"/>
        <v>3000000</v>
      </c>
    </row>
    <row r="2399" spans="1:13" ht="13" x14ac:dyDescent="0.3">
      <c r="A2399" s="17">
        <v>22020305</v>
      </c>
      <c r="B2399" s="18"/>
      <c r="C2399" s="19"/>
      <c r="D2399" s="19"/>
      <c r="E2399" s="18"/>
      <c r="F2399" s="20" t="s">
        <v>41</v>
      </c>
      <c r="G2399" s="36">
        <v>25000000</v>
      </c>
      <c r="H2399" s="36"/>
      <c r="I2399" s="36"/>
      <c r="J2399" s="36">
        <v>25000000</v>
      </c>
      <c r="K2399" s="36">
        <v>25000000</v>
      </c>
      <c r="L2399" s="36">
        <v>25000000</v>
      </c>
      <c r="M2399" s="35">
        <f t="shared" si="537"/>
        <v>75000000</v>
      </c>
    </row>
    <row r="2400" spans="1:13" ht="13" x14ac:dyDescent="0.3">
      <c r="A2400" s="13">
        <v>220206</v>
      </c>
      <c r="B2400" s="14"/>
      <c r="C2400" s="15"/>
      <c r="D2400" s="15"/>
      <c r="E2400" s="14"/>
      <c r="F2400" s="16" t="s">
        <v>51</v>
      </c>
      <c r="G2400" s="34">
        <f>SUM(G2401:G2401)</f>
        <v>3000000</v>
      </c>
      <c r="H2400" s="34">
        <f>SUM(H2401:H2401)</f>
        <v>0</v>
      </c>
      <c r="I2400" s="34"/>
      <c r="J2400" s="34">
        <f t="shared" ref="J2400:L2400" si="541">SUM(J2401:J2401)</f>
        <v>3000000</v>
      </c>
      <c r="K2400" s="34">
        <f t="shared" si="541"/>
        <v>3000000</v>
      </c>
      <c r="L2400" s="34">
        <f t="shared" si="541"/>
        <v>3000000</v>
      </c>
      <c r="M2400" s="35">
        <f t="shared" si="537"/>
        <v>9000000</v>
      </c>
    </row>
    <row r="2401" spans="1:13" ht="13" x14ac:dyDescent="0.3">
      <c r="A2401" s="17">
        <v>22020605</v>
      </c>
      <c r="B2401" s="18"/>
      <c r="C2401" s="19"/>
      <c r="D2401" s="19"/>
      <c r="E2401" s="18"/>
      <c r="F2401" s="20" t="s">
        <v>53</v>
      </c>
      <c r="G2401" s="36">
        <v>3000000</v>
      </c>
      <c r="H2401" s="36"/>
      <c r="I2401" s="36"/>
      <c r="J2401" s="36">
        <v>3000000</v>
      </c>
      <c r="K2401" s="36">
        <v>3000000</v>
      </c>
      <c r="L2401" s="36">
        <v>3000000</v>
      </c>
      <c r="M2401" s="35">
        <f t="shared" si="537"/>
        <v>9000000</v>
      </c>
    </row>
    <row r="2402" spans="1:13" ht="13" x14ac:dyDescent="0.3">
      <c r="A2402" s="13">
        <v>220209</v>
      </c>
      <c r="B2402" s="14"/>
      <c r="C2402" s="15"/>
      <c r="D2402" s="15"/>
      <c r="E2402" s="14"/>
      <c r="F2402" s="16" t="s">
        <v>271</v>
      </c>
      <c r="G2402" s="34">
        <f>SUM(G2403:G2403)</f>
        <v>500000</v>
      </c>
      <c r="H2402" s="34">
        <f>SUM(H2403:H2403)</f>
        <v>0</v>
      </c>
      <c r="I2402" s="34"/>
      <c r="J2402" s="34">
        <f t="shared" ref="J2402:L2402" si="542">SUM(J2403:J2403)</f>
        <v>500000</v>
      </c>
      <c r="K2402" s="34">
        <f t="shared" si="542"/>
        <v>500000</v>
      </c>
      <c r="L2402" s="34">
        <f t="shared" si="542"/>
        <v>500000</v>
      </c>
      <c r="M2402" s="35">
        <f t="shared" si="537"/>
        <v>1500000</v>
      </c>
    </row>
    <row r="2403" spans="1:13" ht="13" x14ac:dyDescent="0.3">
      <c r="A2403" s="17">
        <v>22020901</v>
      </c>
      <c r="B2403" s="18"/>
      <c r="C2403" s="19"/>
      <c r="D2403" s="19"/>
      <c r="E2403" s="18"/>
      <c r="F2403" s="20" t="s">
        <v>315</v>
      </c>
      <c r="G2403" s="36">
        <v>500000</v>
      </c>
      <c r="H2403" s="36"/>
      <c r="I2403" s="36"/>
      <c r="J2403" s="36">
        <v>500000</v>
      </c>
      <c r="K2403" s="36">
        <v>500000</v>
      </c>
      <c r="L2403" s="36">
        <v>500000</v>
      </c>
      <c r="M2403" s="35">
        <f t="shared" si="537"/>
        <v>1500000</v>
      </c>
    </row>
    <row r="2404" spans="1:13" ht="13" x14ac:dyDescent="0.3">
      <c r="A2404" s="13">
        <v>220210</v>
      </c>
      <c r="B2404" s="14"/>
      <c r="C2404" s="15"/>
      <c r="D2404" s="15"/>
      <c r="E2404" s="14"/>
      <c r="F2404" s="16" t="s">
        <v>57</v>
      </c>
      <c r="G2404" s="34">
        <f>SUM(G2405:G2407)</f>
        <v>35840000</v>
      </c>
      <c r="H2404" s="34">
        <f>SUM(H2405:H2407)</f>
        <v>0</v>
      </c>
      <c r="I2404" s="34"/>
      <c r="J2404" s="34">
        <f t="shared" ref="J2404:L2404" si="543">SUM(J2405:J2407)</f>
        <v>35840000</v>
      </c>
      <c r="K2404" s="34">
        <f t="shared" si="543"/>
        <v>35840000</v>
      </c>
      <c r="L2404" s="34">
        <f t="shared" si="543"/>
        <v>35840000</v>
      </c>
      <c r="M2404" s="35">
        <f t="shared" si="537"/>
        <v>107520000</v>
      </c>
    </row>
    <row r="2405" spans="1:13" ht="13" x14ac:dyDescent="0.3">
      <c r="A2405" s="17">
        <v>22021001</v>
      </c>
      <c r="B2405" s="18"/>
      <c r="C2405" s="19"/>
      <c r="D2405" s="19"/>
      <c r="E2405" s="18"/>
      <c r="F2405" s="20" t="s">
        <v>58</v>
      </c>
      <c r="G2405" s="36">
        <v>1500000</v>
      </c>
      <c r="H2405" s="36"/>
      <c r="I2405" s="36"/>
      <c r="J2405" s="36">
        <v>1500000</v>
      </c>
      <c r="K2405" s="36">
        <v>1500000</v>
      </c>
      <c r="L2405" s="36">
        <v>1500000</v>
      </c>
      <c r="M2405" s="35">
        <f t="shared" si="537"/>
        <v>4500000</v>
      </c>
    </row>
    <row r="2406" spans="1:13" ht="13" x14ac:dyDescent="0.3">
      <c r="A2406" s="17">
        <v>22021002</v>
      </c>
      <c r="B2406" s="18"/>
      <c r="C2406" s="19"/>
      <c r="D2406" s="19"/>
      <c r="E2406" s="18"/>
      <c r="F2406" s="20" t="s">
        <v>59</v>
      </c>
      <c r="G2406" s="36">
        <v>34000000</v>
      </c>
      <c r="H2406" s="36"/>
      <c r="I2406" s="36"/>
      <c r="J2406" s="36">
        <v>34000000</v>
      </c>
      <c r="K2406" s="36">
        <v>34000000</v>
      </c>
      <c r="L2406" s="36">
        <v>34000000</v>
      </c>
      <c r="M2406" s="35">
        <f t="shared" si="537"/>
        <v>102000000</v>
      </c>
    </row>
    <row r="2407" spans="1:13" ht="13" x14ac:dyDescent="0.3">
      <c r="A2407" s="17">
        <v>22021006</v>
      </c>
      <c r="B2407" s="18"/>
      <c r="C2407" s="19"/>
      <c r="D2407" s="19"/>
      <c r="E2407" s="18"/>
      <c r="F2407" s="20" t="s">
        <v>62</v>
      </c>
      <c r="G2407" s="36">
        <v>340000</v>
      </c>
      <c r="H2407" s="36"/>
      <c r="I2407" s="36"/>
      <c r="J2407" s="36">
        <v>340000</v>
      </c>
      <c r="K2407" s="36">
        <v>340000</v>
      </c>
      <c r="L2407" s="36">
        <v>340000</v>
      </c>
      <c r="M2407" s="35">
        <f t="shared" si="537"/>
        <v>1020000</v>
      </c>
    </row>
    <row r="2408" spans="1:13" ht="13" x14ac:dyDescent="0.3">
      <c r="A2408" s="40"/>
      <c r="B2408" s="40"/>
      <c r="C2408" s="40"/>
      <c r="D2408" s="40"/>
      <c r="E2408" s="40"/>
      <c r="F2408" s="47" t="s">
        <v>85</v>
      </c>
      <c r="G2408" s="48"/>
      <c r="H2408" s="48"/>
      <c r="I2408" s="56"/>
      <c r="J2408" s="48"/>
      <c r="K2408" s="48"/>
      <c r="L2408" s="48"/>
      <c r="M2408" s="48"/>
    </row>
    <row r="2409" spans="1:13" ht="13" x14ac:dyDescent="0.3">
      <c r="A2409" s="40"/>
      <c r="B2409" s="40"/>
      <c r="C2409" s="40"/>
      <c r="D2409" s="40"/>
      <c r="E2409" s="40"/>
      <c r="F2409" s="49" t="s">
        <v>87</v>
      </c>
      <c r="G2409" s="50">
        <f>G2391</f>
        <v>110000000</v>
      </c>
      <c r="H2409" s="50">
        <f>H2391</f>
        <v>0</v>
      </c>
      <c r="I2409" s="50"/>
      <c r="J2409" s="50">
        <f>J2391</f>
        <v>110000000</v>
      </c>
      <c r="K2409" s="50">
        <f>K2391</f>
        <v>110000000</v>
      </c>
      <c r="L2409" s="50">
        <f>L2391</f>
        <v>110000000</v>
      </c>
      <c r="M2409" s="51">
        <f t="shared" ref="M2409:M2410" si="544">SUM(J2409:L2409)</f>
        <v>330000000</v>
      </c>
    </row>
    <row r="2410" spans="1:13" ht="13" x14ac:dyDescent="0.3">
      <c r="A2410" s="40"/>
      <c r="B2410" s="40"/>
      <c r="C2410" s="40"/>
      <c r="D2410" s="40"/>
      <c r="E2410" s="40"/>
      <c r="F2410" s="49" t="s">
        <v>88</v>
      </c>
      <c r="G2410" s="51">
        <f>SUM(G2409:G2409)</f>
        <v>110000000</v>
      </c>
      <c r="H2410" s="51">
        <f>SUM(H2409:H2409)</f>
        <v>0</v>
      </c>
      <c r="I2410" s="51"/>
      <c r="J2410" s="51">
        <f>SUM(J2409:J2409)</f>
        <v>110000000</v>
      </c>
      <c r="K2410" s="51">
        <f>SUM(K2409:K2409)</f>
        <v>110000000</v>
      </c>
      <c r="L2410" s="51">
        <f>SUM(L2409:L2409)</f>
        <v>110000000</v>
      </c>
      <c r="M2410" s="51">
        <f t="shared" si="544"/>
        <v>330000000</v>
      </c>
    </row>
    <row r="2413" spans="1:13" ht="20" x14ac:dyDescent="0.4">
      <c r="A2413" s="949" t="s">
        <v>0</v>
      </c>
      <c r="B2413" s="949"/>
      <c r="C2413" s="949"/>
      <c r="D2413" s="949"/>
      <c r="E2413" s="949"/>
      <c r="F2413" s="949"/>
      <c r="G2413" s="949"/>
      <c r="H2413" s="949"/>
      <c r="I2413" s="949"/>
      <c r="J2413" s="949"/>
      <c r="K2413" s="949"/>
      <c r="L2413" s="949"/>
      <c r="M2413" s="949"/>
    </row>
    <row r="2414" spans="1:13" ht="15.5" x14ac:dyDescent="0.35">
      <c r="A2414" s="950" t="s">
        <v>634</v>
      </c>
      <c r="B2414" s="950"/>
      <c r="C2414" s="950"/>
      <c r="D2414" s="950"/>
      <c r="E2414" s="950"/>
      <c r="F2414" s="950"/>
      <c r="G2414" s="950"/>
      <c r="H2414" s="950"/>
      <c r="I2414" s="950"/>
      <c r="J2414" s="950"/>
      <c r="K2414" s="950"/>
      <c r="L2414" s="950"/>
      <c r="M2414" s="950"/>
    </row>
    <row r="2415" spans="1:13" ht="62" x14ac:dyDescent="0.35">
      <c r="A2415" s="60" t="s">
        <v>409</v>
      </c>
      <c r="B2415" s="60" t="s">
        <v>2</v>
      </c>
      <c r="C2415" s="60" t="s">
        <v>410</v>
      </c>
      <c r="D2415" s="60" t="s">
        <v>4</v>
      </c>
      <c r="E2415" s="60" t="s">
        <v>5</v>
      </c>
      <c r="F2415" s="61" t="s">
        <v>569</v>
      </c>
      <c r="G2415" s="60" t="s">
        <v>570</v>
      </c>
      <c r="H2415" s="60" t="s">
        <v>571</v>
      </c>
      <c r="I2415" s="60"/>
      <c r="J2415" s="60" t="s">
        <v>9</v>
      </c>
      <c r="K2415" s="60" t="s">
        <v>10</v>
      </c>
      <c r="L2415" s="60" t="s">
        <v>11</v>
      </c>
      <c r="M2415" s="60" t="s">
        <v>572</v>
      </c>
    </row>
    <row r="2416" spans="1:13" ht="13" x14ac:dyDescent="0.3">
      <c r="A2416" s="13">
        <v>2</v>
      </c>
      <c r="B2416" s="14"/>
      <c r="C2416" s="15"/>
      <c r="D2416" s="15"/>
      <c r="E2416" s="14"/>
      <c r="F2416" s="38" t="s">
        <v>18</v>
      </c>
      <c r="G2416" s="34">
        <f>G2417</f>
        <v>50000000</v>
      </c>
      <c r="H2416" s="34">
        <f t="shared" ref="H2416:L2417" si="545">H2417</f>
        <v>0</v>
      </c>
      <c r="I2416" s="34"/>
      <c r="J2416" s="34">
        <f t="shared" si="545"/>
        <v>100000000</v>
      </c>
      <c r="K2416" s="34">
        <f t="shared" si="545"/>
        <v>100000000</v>
      </c>
      <c r="L2416" s="34">
        <f t="shared" si="545"/>
        <v>100000000</v>
      </c>
      <c r="M2416" s="35">
        <f>J2416+K2416+L2416</f>
        <v>300000000</v>
      </c>
    </row>
    <row r="2417" spans="1:13" ht="13" x14ac:dyDescent="0.3">
      <c r="A2417" s="13">
        <v>22</v>
      </c>
      <c r="B2417" s="14"/>
      <c r="C2417" s="15"/>
      <c r="D2417" s="15"/>
      <c r="E2417" s="14"/>
      <c r="F2417" s="38" t="s">
        <v>26</v>
      </c>
      <c r="G2417" s="34">
        <f>G2418</f>
        <v>50000000</v>
      </c>
      <c r="H2417" s="34">
        <f t="shared" si="545"/>
        <v>0</v>
      </c>
      <c r="I2417" s="34"/>
      <c r="J2417" s="34">
        <f t="shared" si="545"/>
        <v>100000000</v>
      </c>
      <c r="K2417" s="34">
        <f t="shared" si="545"/>
        <v>100000000</v>
      </c>
      <c r="L2417" s="34">
        <f t="shared" si="545"/>
        <v>100000000</v>
      </c>
      <c r="M2417" s="35">
        <f t="shared" ref="M2417:M2436" si="546">J2417+K2417+L2417</f>
        <v>300000000</v>
      </c>
    </row>
    <row r="2418" spans="1:13" ht="13" x14ac:dyDescent="0.3">
      <c r="A2418" s="13">
        <v>2202</v>
      </c>
      <c r="B2418" s="14"/>
      <c r="C2418" s="15"/>
      <c r="D2418" s="15"/>
      <c r="E2418" s="14"/>
      <c r="F2418" s="38" t="s">
        <v>27</v>
      </c>
      <c r="G2418" s="34">
        <f>G2419+G2422+G2425+G2429+G2431+G2433+G2435</f>
        <v>50000000</v>
      </c>
      <c r="H2418" s="34">
        <f t="shared" ref="H2418:L2418" si="547">H2419+H2422+H2425+H2429+H2431+H2433+H2435</f>
        <v>0</v>
      </c>
      <c r="I2418" s="34"/>
      <c r="J2418" s="34">
        <f t="shared" si="547"/>
        <v>100000000</v>
      </c>
      <c r="K2418" s="34">
        <f t="shared" si="547"/>
        <v>100000000</v>
      </c>
      <c r="L2418" s="34">
        <f t="shared" si="547"/>
        <v>100000000</v>
      </c>
      <c r="M2418" s="35">
        <f t="shared" si="546"/>
        <v>300000000</v>
      </c>
    </row>
    <row r="2419" spans="1:13" ht="13" x14ac:dyDescent="0.3">
      <c r="A2419" s="13">
        <v>220201</v>
      </c>
      <c r="B2419" s="14"/>
      <c r="C2419" s="15"/>
      <c r="D2419" s="15"/>
      <c r="E2419" s="14"/>
      <c r="F2419" s="38" t="s">
        <v>28</v>
      </c>
      <c r="G2419" s="34">
        <f>SUM(G2420:G2421)</f>
        <v>18500000</v>
      </c>
      <c r="H2419" s="34">
        <f>SUM(H2420:H2421)</f>
        <v>0</v>
      </c>
      <c r="I2419" s="34"/>
      <c r="J2419" s="34">
        <f>SUM(J2420:J2421)</f>
        <v>37000000</v>
      </c>
      <c r="K2419" s="34">
        <f>SUM(K2420:K2421)</f>
        <v>37000000</v>
      </c>
      <c r="L2419" s="34">
        <f>SUM(L2420:L2421)</f>
        <v>37000000</v>
      </c>
      <c r="M2419" s="35">
        <f t="shared" si="546"/>
        <v>111000000</v>
      </c>
    </row>
    <row r="2420" spans="1:13" ht="13" x14ac:dyDescent="0.3">
      <c r="A2420" s="17">
        <v>22020101</v>
      </c>
      <c r="B2420" s="18"/>
      <c r="C2420" s="19"/>
      <c r="D2420" s="19"/>
      <c r="E2420" s="18"/>
      <c r="F2420" s="37" t="s">
        <v>29</v>
      </c>
      <c r="G2420" s="36">
        <v>18500000</v>
      </c>
      <c r="H2420" s="36"/>
      <c r="I2420" s="36"/>
      <c r="J2420" s="36">
        <v>34000000</v>
      </c>
      <c r="K2420" s="36">
        <v>34000000</v>
      </c>
      <c r="L2420" s="36">
        <v>34000000</v>
      </c>
      <c r="M2420" s="35">
        <f t="shared" si="546"/>
        <v>102000000</v>
      </c>
    </row>
    <row r="2421" spans="1:13" ht="13" x14ac:dyDescent="0.3">
      <c r="A2421" s="17">
        <v>22020102</v>
      </c>
      <c r="B2421" s="18"/>
      <c r="C2421" s="19"/>
      <c r="D2421" s="19"/>
      <c r="E2421" s="18"/>
      <c r="F2421" s="37" t="s">
        <v>30</v>
      </c>
      <c r="G2421" s="36"/>
      <c r="H2421" s="36"/>
      <c r="I2421" s="36"/>
      <c r="J2421" s="36">
        <v>3000000</v>
      </c>
      <c r="K2421" s="36">
        <v>3000000</v>
      </c>
      <c r="L2421" s="36">
        <v>3000000</v>
      </c>
      <c r="M2421" s="35">
        <f t="shared" si="546"/>
        <v>9000000</v>
      </c>
    </row>
    <row r="2422" spans="1:13" ht="13" x14ac:dyDescent="0.3">
      <c r="A2422" s="13">
        <v>220202</v>
      </c>
      <c r="B2422" s="14"/>
      <c r="C2422" s="15"/>
      <c r="D2422" s="15"/>
      <c r="E2422" s="14"/>
      <c r="F2422" s="38" t="s">
        <v>31</v>
      </c>
      <c r="G2422" s="34">
        <f>SUM(G2423:G2424)</f>
        <v>0</v>
      </c>
      <c r="H2422" s="34">
        <f>SUM(H2423:H2424)</f>
        <v>0</v>
      </c>
      <c r="I2422" s="34"/>
      <c r="J2422" s="34">
        <f>SUM(J2423:J2424)</f>
        <v>1400000</v>
      </c>
      <c r="K2422" s="34">
        <f>SUM(K2423:K2424)</f>
        <v>1400000</v>
      </c>
      <c r="L2422" s="34">
        <f>SUM(L2423:L2424)</f>
        <v>1400000</v>
      </c>
      <c r="M2422" s="35">
        <f t="shared" si="546"/>
        <v>4200000</v>
      </c>
    </row>
    <row r="2423" spans="1:13" ht="13" x14ac:dyDescent="0.3">
      <c r="A2423" s="17">
        <v>22020201</v>
      </c>
      <c r="B2423" s="18"/>
      <c r="C2423" s="19"/>
      <c r="D2423" s="19"/>
      <c r="E2423" s="18"/>
      <c r="F2423" s="37" t="s">
        <v>32</v>
      </c>
      <c r="G2423" s="36"/>
      <c r="H2423" s="36"/>
      <c r="I2423" s="36"/>
      <c r="J2423" s="36">
        <v>600000</v>
      </c>
      <c r="K2423" s="36">
        <v>600000</v>
      </c>
      <c r="L2423" s="36">
        <v>600000</v>
      </c>
      <c r="M2423" s="35">
        <f t="shared" si="546"/>
        <v>1800000</v>
      </c>
    </row>
    <row r="2424" spans="1:13" ht="13" x14ac:dyDescent="0.3">
      <c r="A2424" s="17">
        <v>22020203</v>
      </c>
      <c r="B2424" s="18"/>
      <c r="C2424" s="19"/>
      <c r="D2424" s="19"/>
      <c r="E2424" s="18"/>
      <c r="F2424" s="37" t="s">
        <v>34</v>
      </c>
      <c r="G2424" s="36"/>
      <c r="H2424" s="36"/>
      <c r="I2424" s="36"/>
      <c r="J2424" s="36">
        <v>800000</v>
      </c>
      <c r="K2424" s="36">
        <v>800000</v>
      </c>
      <c r="L2424" s="36">
        <v>800000</v>
      </c>
      <c r="M2424" s="35">
        <f t="shared" si="546"/>
        <v>2400000</v>
      </c>
    </row>
    <row r="2425" spans="1:13" ht="13" x14ac:dyDescent="0.3">
      <c r="A2425" s="13">
        <v>220203</v>
      </c>
      <c r="B2425" s="14"/>
      <c r="C2425" s="15"/>
      <c r="D2425" s="15"/>
      <c r="E2425" s="14"/>
      <c r="F2425" s="38" t="s">
        <v>37</v>
      </c>
      <c r="G2425" s="34">
        <f>SUM(G2426:G2428)</f>
        <v>7000000</v>
      </c>
      <c r="H2425" s="34">
        <f>SUM(H2426:H2428)</f>
        <v>0</v>
      </c>
      <c r="I2425" s="34"/>
      <c r="J2425" s="34">
        <f>SUM(J2426:J2428)</f>
        <v>10600000</v>
      </c>
      <c r="K2425" s="34">
        <f>SUM(K2426:K2428)</f>
        <v>10600000</v>
      </c>
      <c r="L2425" s="34">
        <f>SUM(L2426:L2428)</f>
        <v>10600000</v>
      </c>
      <c r="M2425" s="35">
        <f t="shared" si="546"/>
        <v>31800000</v>
      </c>
    </row>
    <row r="2426" spans="1:13" ht="13" x14ac:dyDescent="0.3">
      <c r="A2426" s="17">
        <v>22020301</v>
      </c>
      <c r="B2426" s="18"/>
      <c r="C2426" s="19"/>
      <c r="D2426" s="19"/>
      <c r="E2426" s="18"/>
      <c r="F2426" s="37" t="s">
        <v>38</v>
      </c>
      <c r="G2426" s="36">
        <v>3500000</v>
      </c>
      <c r="H2426" s="36"/>
      <c r="I2426" s="36"/>
      <c r="J2426" s="36">
        <v>6000000</v>
      </c>
      <c r="K2426" s="36">
        <v>6000000</v>
      </c>
      <c r="L2426" s="36">
        <v>6000000</v>
      </c>
      <c r="M2426" s="35">
        <f t="shared" si="546"/>
        <v>18000000</v>
      </c>
    </row>
    <row r="2427" spans="1:13" ht="13" x14ac:dyDescent="0.3">
      <c r="A2427" s="17">
        <v>22020305</v>
      </c>
      <c r="B2427" s="18"/>
      <c r="C2427" s="19"/>
      <c r="D2427" s="19"/>
      <c r="E2427" s="18"/>
      <c r="F2427" s="37" t="s">
        <v>41</v>
      </c>
      <c r="G2427" s="36">
        <v>2700000</v>
      </c>
      <c r="H2427" s="36"/>
      <c r="I2427" s="36"/>
      <c r="J2427" s="36">
        <v>4000000</v>
      </c>
      <c r="K2427" s="36">
        <v>4000000</v>
      </c>
      <c r="L2427" s="36">
        <v>4000000</v>
      </c>
      <c r="M2427" s="35">
        <f t="shared" si="546"/>
        <v>12000000</v>
      </c>
    </row>
    <row r="2428" spans="1:13" ht="13" x14ac:dyDescent="0.3">
      <c r="A2428" s="17">
        <v>22020308</v>
      </c>
      <c r="B2428" s="18"/>
      <c r="C2428" s="19"/>
      <c r="D2428" s="19"/>
      <c r="E2428" s="18"/>
      <c r="F2428" s="37" t="s">
        <v>563</v>
      </c>
      <c r="G2428" s="36">
        <v>800000</v>
      </c>
      <c r="H2428" s="36"/>
      <c r="I2428" s="36"/>
      <c r="J2428" s="36">
        <v>600000</v>
      </c>
      <c r="K2428" s="36">
        <v>600000</v>
      </c>
      <c r="L2428" s="36">
        <v>600000</v>
      </c>
      <c r="M2428" s="35">
        <f t="shared" si="546"/>
        <v>1800000</v>
      </c>
    </row>
    <row r="2429" spans="1:13" ht="13" x14ac:dyDescent="0.3">
      <c r="A2429" s="13">
        <v>220204</v>
      </c>
      <c r="B2429" s="14"/>
      <c r="C2429" s="15"/>
      <c r="D2429" s="15"/>
      <c r="E2429" s="14"/>
      <c r="F2429" s="38" t="s">
        <v>42</v>
      </c>
      <c r="G2429" s="34">
        <f>SUM(G2430:G2430)</f>
        <v>1500000</v>
      </c>
      <c r="H2429" s="34">
        <f>SUM(H2430:H2430)</f>
        <v>0</v>
      </c>
      <c r="I2429" s="34"/>
      <c r="J2429" s="34">
        <f>SUM(J2430:J2430)</f>
        <v>3000000</v>
      </c>
      <c r="K2429" s="34">
        <f>SUM(K2430:K2430)</f>
        <v>3000000</v>
      </c>
      <c r="L2429" s="34">
        <f>SUM(L2430:L2430)</f>
        <v>3000000</v>
      </c>
      <c r="M2429" s="35">
        <f t="shared" si="546"/>
        <v>9000000</v>
      </c>
    </row>
    <row r="2430" spans="1:13" ht="13" x14ac:dyDescent="0.3">
      <c r="A2430" s="17">
        <v>22020404</v>
      </c>
      <c r="B2430" s="18"/>
      <c r="C2430" s="19"/>
      <c r="D2430" s="19"/>
      <c r="E2430" s="18"/>
      <c r="F2430" s="37" t="s">
        <v>46</v>
      </c>
      <c r="G2430" s="36">
        <v>1500000</v>
      </c>
      <c r="H2430" s="36"/>
      <c r="I2430" s="36"/>
      <c r="J2430" s="36">
        <v>3000000</v>
      </c>
      <c r="K2430" s="36">
        <v>3000000</v>
      </c>
      <c r="L2430" s="36">
        <v>3000000</v>
      </c>
      <c r="M2430" s="35">
        <f t="shared" si="546"/>
        <v>9000000</v>
      </c>
    </row>
    <row r="2431" spans="1:13" ht="13" x14ac:dyDescent="0.3">
      <c r="A2431" s="13">
        <v>220205</v>
      </c>
      <c r="B2431" s="14"/>
      <c r="C2431" s="15"/>
      <c r="D2431" s="15"/>
      <c r="E2431" s="14"/>
      <c r="F2431" s="38" t="s">
        <v>49</v>
      </c>
      <c r="G2431" s="34">
        <f>G2432</f>
        <v>16000000</v>
      </c>
      <c r="H2431" s="34">
        <f t="shared" ref="H2431:L2431" si="548">H2432</f>
        <v>0</v>
      </c>
      <c r="I2431" s="34"/>
      <c r="J2431" s="34">
        <f t="shared" si="548"/>
        <v>30000000</v>
      </c>
      <c r="K2431" s="34">
        <f t="shared" si="548"/>
        <v>30000000</v>
      </c>
      <c r="L2431" s="34">
        <f t="shared" si="548"/>
        <v>30000000</v>
      </c>
      <c r="M2431" s="35">
        <f t="shared" si="546"/>
        <v>90000000</v>
      </c>
    </row>
    <row r="2432" spans="1:13" ht="13" x14ac:dyDescent="0.3">
      <c r="A2432" s="17">
        <v>22020501</v>
      </c>
      <c r="B2432" s="18"/>
      <c r="C2432" s="19"/>
      <c r="D2432" s="19"/>
      <c r="E2432" s="18"/>
      <c r="F2432" s="37" t="s">
        <v>50</v>
      </c>
      <c r="G2432" s="36">
        <v>16000000</v>
      </c>
      <c r="H2432" s="36"/>
      <c r="I2432" s="36"/>
      <c r="J2432" s="36">
        <v>30000000</v>
      </c>
      <c r="K2432" s="36">
        <v>30000000</v>
      </c>
      <c r="L2432" s="36">
        <v>30000000</v>
      </c>
      <c r="M2432" s="35">
        <f t="shared" si="546"/>
        <v>90000000</v>
      </c>
    </row>
    <row r="2433" spans="1:13" ht="13" x14ac:dyDescent="0.3">
      <c r="A2433" s="13">
        <v>220208</v>
      </c>
      <c r="B2433" s="14"/>
      <c r="C2433" s="15"/>
      <c r="D2433" s="15"/>
      <c r="E2433" s="14"/>
      <c r="F2433" s="38" t="s">
        <v>54</v>
      </c>
      <c r="G2433" s="34">
        <f>SUM(G2434:G2434)</f>
        <v>2500000</v>
      </c>
      <c r="H2433" s="34">
        <f>SUM(H2434:H2434)</f>
        <v>0</v>
      </c>
      <c r="I2433" s="34"/>
      <c r="J2433" s="34">
        <f>SUM(J2434:J2434)</f>
        <v>8000000</v>
      </c>
      <c r="K2433" s="34">
        <f>SUM(K2434:K2434)</f>
        <v>8000000</v>
      </c>
      <c r="L2433" s="34">
        <f>SUM(L2434:L2434)</f>
        <v>8000000</v>
      </c>
      <c r="M2433" s="35">
        <f t="shared" si="546"/>
        <v>24000000</v>
      </c>
    </row>
    <row r="2434" spans="1:13" ht="13" x14ac:dyDescent="0.3">
      <c r="A2434" s="17">
        <v>22020803</v>
      </c>
      <c r="B2434" s="18"/>
      <c r="C2434" s="19"/>
      <c r="D2434" s="19"/>
      <c r="E2434" s="18"/>
      <c r="F2434" s="37" t="s">
        <v>56</v>
      </c>
      <c r="G2434" s="36">
        <v>2500000</v>
      </c>
      <c r="H2434" s="36"/>
      <c r="I2434" s="36"/>
      <c r="J2434" s="36">
        <v>8000000</v>
      </c>
      <c r="K2434" s="36">
        <v>8000000</v>
      </c>
      <c r="L2434" s="36">
        <v>8000000</v>
      </c>
      <c r="M2434" s="35">
        <f t="shared" si="546"/>
        <v>24000000</v>
      </c>
    </row>
    <row r="2435" spans="1:13" ht="13" x14ac:dyDescent="0.3">
      <c r="A2435" s="13">
        <v>220210</v>
      </c>
      <c r="B2435" s="14"/>
      <c r="C2435" s="15"/>
      <c r="D2435" s="15"/>
      <c r="E2435" s="14"/>
      <c r="F2435" s="38" t="s">
        <v>57</v>
      </c>
      <c r="G2435" s="34">
        <f>SUM(G2436:G2436)</f>
        <v>4500000</v>
      </c>
      <c r="H2435" s="34">
        <f>SUM(H2436:H2436)</f>
        <v>0</v>
      </c>
      <c r="I2435" s="34"/>
      <c r="J2435" s="34">
        <f>SUM(J2436:J2436)</f>
        <v>10000000</v>
      </c>
      <c r="K2435" s="34">
        <f>SUM(K2436:K2436)</f>
        <v>10000000</v>
      </c>
      <c r="L2435" s="34">
        <f>SUM(L2436:L2436)</f>
        <v>10000000</v>
      </c>
      <c r="M2435" s="35">
        <f t="shared" si="546"/>
        <v>30000000</v>
      </c>
    </row>
    <row r="2436" spans="1:13" ht="13" x14ac:dyDescent="0.3">
      <c r="A2436" s="17">
        <v>22021003</v>
      </c>
      <c r="B2436" s="18"/>
      <c r="C2436" s="19"/>
      <c r="D2436" s="19"/>
      <c r="E2436" s="18"/>
      <c r="F2436" s="37" t="s">
        <v>60</v>
      </c>
      <c r="G2436" s="36">
        <v>4500000</v>
      </c>
      <c r="H2436" s="36"/>
      <c r="I2436" s="36"/>
      <c r="J2436" s="36">
        <v>10000000</v>
      </c>
      <c r="K2436" s="36">
        <v>10000000</v>
      </c>
      <c r="L2436" s="36">
        <v>10000000</v>
      </c>
      <c r="M2436" s="35">
        <f t="shared" si="546"/>
        <v>30000000</v>
      </c>
    </row>
    <row r="2437" spans="1:13" ht="13" x14ac:dyDescent="0.3">
      <c r="A2437" s="52"/>
      <c r="B2437" s="52"/>
      <c r="C2437" s="52"/>
      <c r="D2437" s="52"/>
      <c r="E2437" s="52"/>
      <c r="F2437" s="43" t="s">
        <v>85</v>
      </c>
      <c r="G2437" s="44"/>
      <c r="H2437" s="44"/>
      <c r="I2437" s="44"/>
      <c r="J2437" s="44"/>
      <c r="K2437" s="44"/>
      <c r="L2437" s="44"/>
      <c r="M2437" s="35"/>
    </row>
    <row r="2438" spans="1:13" ht="13" x14ac:dyDescent="0.3">
      <c r="A2438" s="52"/>
      <c r="B2438" s="52"/>
      <c r="C2438" s="52"/>
      <c r="D2438" s="52"/>
      <c r="E2438" s="52"/>
      <c r="F2438" s="62" t="s">
        <v>207</v>
      </c>
      <c r="G2438" s="45">
        <f t="shared" ref="G2438:M2438" si="549">G2417</f>
        <v>50000000</v>
      </c>
      <c r="H2438" s="45">
        <f t="shared" si="549"/>
        <v>0</v>
      </c>
      <c r="I2438" s="45"/>
      <c r="J2438" s="45">
        <f t="shared" si="549"/>
        <v>100000000</v>
      </c>
      <c r="K2438" s="45">
        <f t="shared" si="549"/>
        <v>100000000</v>
      </c>
      <c r="L2438" s="45">
        <f t="shared" si="549"/>
        <v>100000000</v>
      </c>
      <c r="M2438" s="45">
        <f t="shared" si="549"/>
        <v>300000000</v>
      </c>
    </row>
    <row r="2439" spans="1:13" ht="13" x14ac:dyDescent="0.3">
      <c r="A2439" s="52"/>
      <c r="B2439" s="52"/>
      <c r="C2439" s="52"/>
      <c r="D2439" s="52"/>
      <c r="E2439" s="52"/>
      <c r="F2439" s="62" t="s">
        <v>88</v>
      </c>
      <c r="G2439" s="46">
        <f>G2438</f>
        <v>50000000</v>
      </c>
      <c r="H2439" s="46">
        <f t="shared" ref="H2439:M2439" si="550">H2438</f>
        <v>0</v>
      </c>
      <c r="I2439" s="46"/>
      <c r="J2439" s="46">
        <f t="shared" si="550"/>
        <v>100000000</v>
      </c>
      <c r="K2439" s="46">
        <f t="shared" si="550"/>
        <v>100000000</v>
      </c>
      <c r="L2439" s="46">
        <f t="shared" si="550"/>
        <v>100000000</v>
      </c>
      <c r="M2439" s="46">
        <f t="shared" si="550"/>
        <v>300000000</v>
      </c>
    </row>
    <row r="2442" spans="1:13" ht="18.5" x14ac:dyDescent="0.45">
      <c r="A2442" s="948" t="s">
        <v>0</v>
      </c>
      <c r="B2442" s="948"/>
      <c r="C2442" s="948"/>
      <c r="D2442" s="948"/>
      <c r="E2442" s="948"/>
      <c r="F2442" s="948"/>
      <c r="G2442" s="948"/>
      <c r="H2442" s="948"/>
      <c r="I2442" s="948"/>
      <c r="J2442" s="948"/>
      <c r="K2442" s="948"/>
      <c r="L2442" s="948"/>
      <c r="M2442" s="948"/>
    </row>
    <row r="2443" spans="1:13" ht="18.5" x14ac:dyDescent="0.45">
      <c r="A2443" s="930" t="s">
        <v>653</v>
      </c>
      <c r="B2443" s="930"/>
      <c r="C2443" s="930"/>
      <c r="D2443" s="930"/>
      <c r="E2443" s="930"/>
      <c r="F2443" s="930"/>
      <c r="G2443" s="930"/>
      <c r="H2443" s="930"/>
      <c r="I2443" s="930"/>
      <c r="J2443" s="930"/>
      <c r="K2443" s="930"/>
      <c r="L2443" s="930"/>
      <c r="M2443" s="930"/>
    </row>
    <row r="2444" spans="1:13" ht="74" x14ac:dyDescent="0.45">
      <c r="A2444" s="116" t="s">
        <v>1</v>
      </c>
      <c r="B2444" s="116" t="s">
        <v>2</v>
      </c>
      <c r="C2444" s="116" t="s">
        <v>3</v>
      </c>
      <c r="D2444" s="116" t="s">
        <v>4</v>
      </c>
      <c r="E2444" s="116" t="s">
        <v>5</v>
      </c>
      <c r="F2444" s="153" t="s">
        <v>6</v>
      </c>
      <c r="G2444" s="116" t="s">
        <v>7</v>
      </c>
      <c r="H2444" s="116" t="s">
        <v>8</v>
      </c>
      <c r="I2444" s="116"/>
      <c r="J2444" s="116" t="s">
        <v>9</v>
      </c>
      <c r="K2444" s="116" t="s">
        <v>10</v>
      </c>
      <c r="L2444" s="116" t="s">
        <v>11</v>
      </c>
      <c r="M2444" s="116" t="s">
        <v>12</v>
      </c>
    </row>
    <row r="2445" spans="1:13" ht="18.5" x14ac:dyDescent="0.45">
      <c r="A2445" s="119">
        <v>2</v>
      </c>
      <c r="B2445" s="120"/>
      <c r="C2445" s="121"/>
      <c r="D2445" s="121"/>
      <c r="E2445" s="120"/>
      <c r="F2445" s="157" t="s">
        <v>18</v>
      </c>
      <c r="G2445" s="165">
        <f>G2446+G2466</f>
        <v>50000000</v>
      </c>
      <c r="H2445" s="165">
        <f t="shared" ref="H2445:M2445" si="551">H2446+H2466</f>
        <v>0</v>
      </c>
      <c r="I2445" s="165">
        <f t="shared" si="551"/>
        <v>0</v>
      </c>
      <c r="J2445" s="165">
        <f t="shared" si="551"/>
        <v>200000000</v>
      </c>
      <c r="K2445" s="165">
        <f t="shared" si="551"/>
        <v>200000000</v>
      </c>
      <c r="L2445" s="165">
        <f t="shared" si="551"/>
        <v>200000000</v>
      </c>
      <c r="M2445" s="165">
        <f t="shared" si="551"/>
        <v>600000000</v>
      </c>
    </row>
    <row r="2446" spans="1:13" ht="18.5" x14ac:dyDescent="0.45">
      <c r="A2446" s="119">
        <v>22</v>
      </c>
      <c r="B2446" s="120"/>
      <c r="C2446" s="121"/>
      <c r="D2446" s="121"/>
      <c r="E2446" s="120"/>
      <c r="F2446" s="157" t="s">
        <v>26</v>
      </c>
      <c r="G2446" s="123">
        <f>+G2447</f>
        <v>50000000</v>
      </c>
      <c r="H2446" s="123">
        <f t="shared" ref="H2446:M2446" si="552">+H2447</f>
        <v>0</v>
      </c>
      <c r="I2446" s="123">
        <f t="shared" si="552"/>
        <v>0</v>
      </c>
      <c r="J2446" s="123">
        <f t="shared" si="552"/>
        <v>100000000</v>
      </c>
      <c r="K2446" s="123">
        <f t="shared" si="552"/>
        <v>100000000</v>
      </c>
      <c r="L2446" s="123">
        <f t="shared" si="552"/>
        <v>100000000</v>
      </c>
      <c r="M2446" s="123">
        <f t="shared" si="552"/>
        <v>300000000</v>
      </c>
    </row>
    <row r="2447" spans="1:13" ht="18.5" x14ac:dyDescent="0.45">
      <c r="A2447" s="119">
        <v>2202</v>
      </c>
      <c r="B2447" s="120"/>
      <c r="C2447" s="121"/>
      <c r="D2447" s="121"/>
      <c r="E2447" s="120"/>
      <c r="F2447" s="157" t="s">
        <v>27</v>
      </c>
      <c r="G2447" s="123">
        <f>G2448+G2451+G2454+G2458+G2460+G2462+G2464</f>
        <v>50000000</v>
      </c>
      <c r="H2447" s="123">
        <f t="shared" ref="H2447:M2447" si="553">H2448+H2451+H2454+H2458+H2460+H2462+H2464</f>
        <v>0</v>
      </c>
      <c r="I2447" s="123">
        <f t="shared" si="553"/>
        <v>0</v>
      </c>
      <c r="J2447" s="123">
        <f t="shared" si="553"/>
        <v>100000000</v>
      </c>
      <c r="K2447" s="123">
        <f t="shared" si="553"/>
        <v>100000000</v>
      </c>
      <c r="L2447" s="123">
        <f t="shared" si="553"/>
        <v>100000000</v>
      </c>
      <c r="M2447" s="123">
        <f t="shared" si="553"/>
        <v>300000000</v>
      </c>
    </row>
    <row r="2448" spans="1:13" ht="18.5" x14ac:dyDescent="0.45">
      <c r="A2448" s="119">
        <v>220201</v>
      </c>
      <c r="B2448" s="120"/>
      <c r="C2448" s="121"/>
      <c r="D2448" s="121"/>
      <c r="E2448" s="120"/>
      <c r="F2448" s="157" t="s">
        <v>28</v>
      </c>
      <c r="G2448" s="123">
        <f>SUM(G2449:G2450)</f>
        <v>18500000</v>
      </c>
      <c r="H2448" s="123">
        <f>SUM(H2449:H2450)</f>
        <v>0</v>
      </c>
      <c r="I2448" s="123"/>
      <c r="J2448" s="123">
        <f>SUM(J2449:J2450)</f>
        <v>37000000</v>
      </c>
      <c r="K2448" s="123">
        <f>SUM(K2449:K2450)</f>
        <v>37000000</v>
      </c>
      <c r="L2448" s="123">
        <f>SUM(L2449:L2450)</f>
        <v>37000000</v>
      </c>
      <c r="M2448" s="124">
        <f t="shared" ref="M2448:M2459" si="554">J2448+K2448+L2448</f>
        <v>111000000</v>
      </c>
    </row>
    <row r="2449" spans="1:13" ht="18.5" x14ac:dyDescent="0.45">
      <c r="A2449" s="125">
        <v>22020101</v>
      </c>
      <c r="B2449" s="126"/>
      <c r="C2449" s="127"/>
      <c r="D2449" s="127"/>
      <c r="E2449" s="126"/>
      <c r="F2449" s="158" t="s">
        <v>29</v>
      </c>
      <c r="G2449" s="129">
        <v>18500000</v>
      </c>
      <c r="H2449" s="129"/>
      <c r="I2449" s="129"/>
      <c r="J2449" s="129">
        <v>34000000</v>
      </c>
      <c r="K2449" s="129">
        <v>34000000</v>
      </c>
      <c r="L2449" s="129">
        <v>34000000</v>
      </c>
      <c r="M2449" s="124">
        <f t="shared" si="554"/>
        <v>102000000</v>
      </c>
    </row>
    <row r="2450" spans="1:13" ht="18.5" x14ac:dyDescent="0.45">
      <c r="A2450" s="125">
        <v>22020102</v>
      </c>
      <c r="B2450" s="126"/>
      <c r="C2450" s="127"/>
      <c r="D2450" s="127"/>
      <c r="E2450" s="126"/>
      <c r="F2450" s="158" t="s">
        <v>30</v>
      </c>
      <c r="G2450" s="129"/>
      <c r="H2450" s="129"/>
      <c r="I2450" s="129"/>
      <c r="J2450" s="129">
        <v>3000000</v>
      </c>
      <c r="K2450" s="129">
        <v>3000000</v>
      </c>
      <c r="L2450" s="129">
        <v>3000000</v>
      </c>
      <c r="M2450" s="124">
        <f t="shared" si="554"/>
        <v>9000000</v>
      </c>
    </row>
    <row r="2451" spans="1:13" ht="18.5" x14ac:dyDescent="0.45">
      <c r="A2451" s="119">
        <v>220202</v>
      </c>
      <c r="B2451" s="120"/>
      <c r="C2451" s="121"/>
      <c r="D2451" s="121"/>
      <c r="E2451" s="120"/>
      <c r="F2451" s="157" t="s">
        <v>31</v>
      </c>
      <c r="G2451" s="123">
        <f>SUM(G2452:G2453)</f>
        <v>0</v>
      </c>
      <c r="H2451" s="123">
        <f>SUM(H2452:H2453)</f>
        <v>0</v>
      </c>
      <c r="I2451" s="123"/>
      <c r="J2451" s="123">
        <f>SUM(J2452:J2453)</f>
        <v>1400000</v>
      </c>
      <c r="K2451" s="123">
        <f>SUM(K2452:K2453)</f>
        <v>1400000</v>
      </c>
      <c r="L2451" s="123">
        <f>SUM(L2452:L2453)</f>
        <v>1400000</v>
      </c>
      <c r="M2451" s="124">
        <f t="shared" si="554"/>
        <v>4200000</v>
      </c>
    </row>
    <row r="2452" spans="1:13" ht="18.5" x14ac:dyDescent="0.45">
      <c r="A2452" s="125">
        <v>22020201</v>
      </c>
      <c r="B2452" s="126"/>
      <c r="C2452" s="127"/>
      <c r="D2452" s="127"/>
      <c r="E2452" s="126"/>
      <c r="F2452" s="158" t="s">
        <v>32</v>
      </c>
      <c r="G2452" s="129"/>
      <c r="H2452" s="129"/>
      <c r="I2452" s="129"/>
      <c r="J2452" s="129">
        <v>600000</v>
      </c>
      <c r="K2452" s="129">
        <v>600000</v>
      </c>
      <c r="L2452" s="129">
        <v>600000</v>
      </c>
      <c r="M2452" s="124">
        <f t="shared" si="554"/>
        <v>1800000</v>
      </c>
    </row>
    <row r="2453" spans="1:13" ht="18.5" x14ac:dyDescent="0.45">
      <c r="A2453" s="125">
        <v>22020203</v>
      </c>
      <c r="B2453" s="126"/>
      <c r="C2453" s="127"/>
      <c r="D2453" s="127"/>
      <c r="E2453" s="126"/>
      <c r="F2453" s="158" t="s">
        <v>34</v>
      </c>
      <c r="G2453" s="129"/>
      <c r="H2453" s="129"/>
      <c r="I2453" s="129"/>
      <c r="J2453" s="129">
        <v>800000</v>
      </c>
      <c r="K2453" s="129">
        <v>800000</v>
      </c>
      <c r="L2453" s="129">
        <v>800000</v>
      </c>
      <c r="M2453" s="124">
        <f t="shared" si="554"/>
        <v>2400000</v>
      </c>
    </row>
    <row r="2454" spans="1:13" ht="18.5" x14ac:dyDescent="0.45">
      <c r="A2454" s="119">
        <v>220203</v>
      </c>
      <c r="B2454" s="120"/>
      <c r="C2454" s="121"/>
      <c r="D2454" s="121"/>
      <c r="E2454" s="120"/>
      <c r="F2454" s="157" t="s">
        <v>37</v>
      </c>
      <c r="G2454" s="123">
        <f>SUM(G2455:G2457)</f>
        <v>7000000</v>
      </c>
      <c r="H2454" s="123">
        <f>SUM(H2455:H2457)</f>
        <v>0</v>
      </c>
      <c r="I2454" s="123"/>
      <c r="J2454" s="123">
        <f>SUM(J2455:J2457)</f>
        <v>10600000</v>
      </c>
      <c r="K2454" s="123">
        <f>SUM(K2455:K2457)</f>
        <v>10600000</v>
      </c>
      <c r="L2454" s="123">
        <f>SUM(L2455:L2457)</f>
        <v>10600000</v>
      </c>
      <c r="M2454" s="124">
        <f t="shared" si="554"/>
        <v>31800000</v>
      </c>
    </row>
    <row r="2455" spans="1:13" ht="37" x14ac:dyDescent="0.45">
      <c r="A2455" s="125">
        <v>22020301</v>
      </c>
      <c r="B2455" s="126"/>
      <c r="C2455" s="127"/>
      <c r="D2455" s="127"/>
      <c r="E2455" s="126"/>
      <c r="F2455" s="158" t="s">
        <v>38</v>
      </c>
      <c r="G2455" s="129">
        <v>3500000</v>
      </c>
      <c r="H2455" s="129"/>
      <c r="I2455" s="129"/>
      <c r="J2455" s="129">
        <v>6000000</v>
      </c>
      <c r="K2455" s="129">
        <v>6000000</v>
      </c>
      <c r="L2455" s="129">
        <v>6000000</v>
      </c>
      <c r="M2455" s="124">
        <f t="shared" si="554"/>
        <v>18000000</v>
      </c>
    </row>
    <row r="2456" spans="1:13" ht="37" x14ac:dyDescent="0.45">
      <c r="A2456" s="125">
        <v>22020305</v>
      </c>
      <c r="B2456" s="126"/>
      <c r="C2456" s="127"/>
      <c r="D2456" s="127"/>
      <c r="E2456" s="126"/>
      <c r="F2456" s="158" t="s">
        <v>41</v>
      </c>
      <c r="G2456" s="129">
        <v>2700000</v>
      </c>
      <c r="H2456" s="129"/>
      <c r="I2456" s="129"/>
      <c r="J2456" s="129">
        <v>4000000</v>
      </c>
      <c r="K2456" s="129">
        <v>4000000</v>
      </c>
      <c r="L2456" s="129">
        <v>4000000</v>
      </c>
      <c r="M2456" s="124">
        <f t="shared" si="554"/>
        <v>12000000</v>
      </c>
    </row>
    <row r="2457" spans="1:13" ht="18.5" x14ac:dyDescent="0.45">
      <c r="A2457" s="125">
        <v>22020308</v>
      </c>
      <c r="B2457" s="126"/>
      <c r="C2457" s="127"/>
      <c r="D2457" s="127"/>
      <c r="E2457" s="126"/>
      <c r="F2457" s="158" t="s">
        <v>563</v>
      </c>
      <c r="G2457" s="129">
        <v>800000</v>
      </c>
      <c r="H2457" s="129"/>
      <c r="I2457" s="129"/>
      <c r="J2457" s="129">
        <v>600000</v>
      </c>
      <c r="K2457" s="129">
        <v>600000</v>
      </c>
      <c r="L2457" s="129">
        <v>600000</v>
      </c>
      <c r="M2457" s="124">
        <f t="shared" si="554"/>
        <v>1800000</v>
      </c>
    </row>
    <row r="2458" spans="1:13" ht="18.5" x14ac:dyDescent="0.45">
      <c r="A2458" s="119">
        <v>220204</v>
      </c>
      <c r="B2458" s="120"/>
      <c r="C2458" s="121"/>
      <c r="D2458" s="121"/>
      <c r="E2458" s="120"/>
      <c r="F2458" s="157" t="s">
        <v>42</v>
      </c>
      <c r="G2458" s="123">
        <f>SUM(G2459:G2459)</f>
        <v>1500000</v>
      </c>
      <c r="H2458" s="123">
        <f>SUM(H2459:H2459)</f>
        <v>0</v>
      </c>
      <c r="I2458" s="123"/>
      <c r="J2458" s="123">
        <f>SUM(J2459:J2459)</f>
        <v>3000000</v>
      </c>
      <c r="K2458" s="123">
        <f>SUM(K2459:K2459)</f>
        <v>3000000</v>
      </c>
      <c r="L2458" s="123">
        <f>SUM(L2459:L2459)</f>
        <v>3000000</v>
      </c>
      <c r="M2458" s="124">
        <f t="shared" si="554"/>
        <v>9000000</v>
      </c>
    </row>
    <row r="2459" spans="1:13" ht="37" x14ac:dyDescent="0.45">
      <c r="A2459" s="125">
        <v>22020404</v>
      </c>
      <c r="B2459" s="126"/>
      <c r="C2459" s="127"/>
      <c r="D2459" s="127"/>
      <c r="E2459" s="126"/>
      <c r="F2459" s="158" t="s">
        <v>46</v>
      </c>
      <c r="G2459" s="129">
        <v>1500000</v>
      </c>
      <c r="H2459" s="129"/>
      <c r="I2459" s="129"/>
      <c r="J2459" s="129">
        <v>3000000</v>
      </c>
      <c r="K2459" s="129">
        <v>3000000</v>
      </c>
      <c r="L2459" s="129">
        <v>3000000</v>
      </c>
      <c r="M2459" s="124">
        <f t="shared" si="554"/>
        <v>9000000</v>
      </c>
    </row>
    <row r="2460" spans="1:13" ht="18.5" x14ac:dyDescent="0.45">
      <c r="A2460" s="119">
        <v>220205</v>
      </c>
      <c r="B2460" s="120"/>
      <c r="C2460" s="121"/>
      <c r="D2460" s="121"/>
      <c r="E2460" s="120"/>
      <c r="F2460" s="157" t="s">
        <v>49</v>
      </c>
      <c r="G2460" s="123">
        <f>G2461</f>
        <v>16000000</v>
      </c>
      <c r="H2460" s="123">
        <f t="shared" ref="H2460:M2460" si="555">H2461</f>
        <v>0</v>
      </c>
      <c r="I2460" s="123">
        <f t="shared" si="555"/>
        <v>0</v>
      </c>
      <c r="J2460" s="123">
        <f t="shared" si="555"/>
        <v>30000000</v>
      </c>
      <c r="K2460" s="123">
        <f t="shared" si="555"/>
        <v>30000000</v>
      </c>
      <c r="L2460" s="123">
        <f t="shared" si="555"/>
        <v>30000000</v>
      </c>
      <c r="M2460" s="123">
        <f t="shared" si="555"/>
        <v>90000000</v>
      </c>
    </row>
    <row r="2461" spans="1:13" ht="18.5" x14ac:dyDescent="0.45">
      <c r="A2461" s="125">
        <v>22020501</v>
      </c>
      <c r="B2461" s="126"/>
      <c r="C2461" s="127"/>
      <c r="D2461" s="127"/>
      <c r="E2461" s="126"/>
      <c r="F2461" s="158" t="s">
        <v>50</v>
      </c>
      <c r="G2461" s="129">
        <v>16000000</v>
      </c>
      <c r="H2461" s="129"/>
      <c r="I2461" s="129"/>
      <c r="J2461" s="129">
        <v>30000000</v>
      </c>
      <c r="K2461" s="129">
        <v>30000000</v>
      </c>
      <c r="L2461" s="129">
        <v>30000000</v>
      </c>
      <c r="M2461" s="124">
        <f t="shared" ref="M2461:M2465" si="556">J2461+K2461+L2461</f>
        <v>90000000</v>
      </c>
    </row>
    <row r="2462" spans="1:13" ht="18.5" x14ac:dyDescent="0.45">
      <c r="A2462" s="119">
        <v>220208</v>
      </c>
      <c r="B2462" s="120"/>
      <c r="C2462" s="121"/>
      <c r="D2462" s="121"/>
      <c r="E2462" s="120"/>
      <c r="F2462" s="157" t="s">
        <v>54</v>
      </c>
      <c r="G2462" s="123">
        <f>SUM(G2463:G2463)</f>
        <v>2500000</v>
      </c>
      <c r="H2462" s="123">
        <f>SUM(H2463:H2463)</f>
        <v>0</v>
      </c>
      <c r="I2462" s="123"/>
      <c r="J2462" s="123">
        <f>SUM(J2463:J2463)</f>
        <v>8000000</v>
      </c>
      <c r="K2462" s="123">
        <f>SUM(K2463:K2463)</f>
        <v>8000000</v>
      </c>
      <c r="L2462" s="123">
        <f>SUM(L2463:L2463)</f>
        <v>8000000</v>
      </c>
      <c r="M2462" s="124">
        <f t="shared" si="556"/>
        <v>24000000</v>
      </c>
    </row>
    <row r="2463" spans="1:13" ht="18.5" x14ac:dyDescent="0.45">
      <c r="A2463" s="125">
        <v>22020803</v>
      </c>
      <c r="B2463" s="126"/>
      <c r="C2463" s="127"/>
      <c r="D2463" s="127"/>
      <c r="E2463" s="126"/>
      <c r="F2463" s="158" t="s">
        <v>56</v>
      </c>
      <c r="G2463" s="129">
        <v>2500000</v>
      </c>
      <c r="H2463" s="129"/>
      <c r="I2463" s="129"/>
      <c r="J2463" s="129">
        <v>8000000</v>
      </c>
      <c r="K2463" s="129">
        <v>8000000</v>
      </c>
      <c r="L2463" s="129">
        <v>8000000</v>
      </c>
      <c r="M2463" s="124">
        <f t="shared" si="556"/>
        <v>24000000</v>
      </c>
    </row>
    <row r="2464" spans="1:13" ht="18.5" x14ac:dyDescent="0.45">
      <c r="A2464" s="119">
        <v>220210</v>
      </c>
      <c r="B2464" s="120"/>
      <c r="C2464" s="121"/>
      <c r="D2464" s="121"/>
      <c r="E2464" s="120"/>
      <c r="F2464" s="157" t="s">
        <v>57</v>
      </c>
      <c r="G2464" s="123">
        <f>SUM(G2465:G2465)</f>
        <v>4500000</v>
      </c>
      <c r="H2464" s="123">
        <f>SUM(H2465:H2465)</f>
        <v>0</v>
      </c>
      <c r="I2464" s="123"/>
      <c r="J2464" s="123">
        <f>SUM(J2465:J2465)</f>
        <v>10000000</v>
      </c>
      <c r="K2464" s="123">
        <f>SUM(K2465:K2465)</f>
        <v>10000000</v>
      </c>
      <c r="L2464" s="123">
        <f>SUM(L2465:L2465)</f>
        <v>10000000</v>
      </c>
      <c r="M2464" s="124">
        <f t="shared" si="556"/>
        <v>30000000</v>
      </c>
    </row>
    <row r="2465" spans="1:13" ht="18.5" x14ac:dyDescent="0.45">
      <c r="A2465" s="125">
        <v>22021003</v>
      </c>
      <c r="B2465" s="126"/>
      <c r="C2465" s="127"/>
      <c r="D2465" s="127"/>
      <c r="E2465" s="126"/>
      <c r="F2465" s="158" t="s">
        <v>60</v>
      </c>
      <c r="G2465" s="129">
        <v>4500000</v>
      </c>
      <c r="H2465" s="129"/>
      <c r="I2465" s="129"/>
      <c r="J2465" s="129">
        <v>10000000</v>
      </c>
      <c r="K2465" s="129">
        <v>10000000</v>
      </c>
      <c r="L2465" s="129">
        <v>10000000</v>
      </c>
      <c r="M2465" s="124">
        <f t="shared" si="556"/>
        <v>30000000</v>
      </c>
    </row>
    <row r="2466" spans="1:13" ht="18.5" x14ac:dyDescent="0.45">
      <c r="A2466" s="119">
        <v>23</v>
      </c>
      <c r="B2466" s="120"/>
      <c r="C2466" s="121"/>
      <c r="D2466" s="121"/>
      <c r="E2466" s="120"/>
      <c r="F2466" s="157" t="s">
        <v>69</v>
      </c>
      <c r="G2466" s="123">
        <f>G2467</f>
        <v>0</v>
      </c>
      <c r="H2466" s="123">
        <f t="shared" ref="H2466:M2466" si="557">H2467</f>
        <v>0</v>
      </c>
      <c r="I2466" s="123">
        <f t="shared" si="557"/>
        <v>0</v>
      </c>
      <c r="J2466" s="123">
        <f t="shared" si="557"/>
        <v>100000000</v>
      </c>
      <c r="K2466" s="123">
        <f t="shared" si="557"/>
        <v>100000000</v>
      </c>
      <c r="L2466" s="123">
        <f t="shared" si="557"/>
        <v>100000000</v>
      </c>
      <c r="M2466" s="123">
        <f t="shared" si="557"/>
        <v>300000000</v>
      </c>
    </row>
    <row r="2467" spans="1:13" ht="18.5" x14ac:dyDescent="0.45">
      <c r="A2467" s="119">
        <v>2301</v>
      </c>
      <c r="B2467" s="120"/>
      <c r="C2467" s="121"/>
      <c r="D2467" s="121"/>
      <c r="E2467" s="120"/>
      <c r="F2467" s="157" t="s">
        <v>70</v>
      </c>
      <c r="G2467" s="123">
        <f t="shared" ref="G2467:L2467" si="558">G2468</f>
        <v>0</v>
      </c>
      <c r="H2467" s="123">
        <f t="shared" si="558"/>
        <v>0</v>
      </c>
      <c r="I2467" s="123"/>
      <c r="J2467" s="123">
        <f t="shared" si="558"/>
        <v>100000000</v>
      </c>
      <c r="K2467" s="123">
        <f t="shared" si="558"/>
        <v>100000000</v>
      </c>
      <c r="L2467" s="123">
        <f t="shared" si="558"/>
        <v>100000000</v>
      </c>
      <c r="M2467" s="124">
        <f t="shared" ref="M2467:M2469" si="559">J2467+K2467+L2467</f>
        <v>300000000</v>
      </c>
    </row>
    <row r="2468" spans="1:13" ht="18.5" x14ac:dyDescent="0.45">
      <c r="A2468" s="119">
        <v>230101</v>
      </c>
      <c r="B2468" s="120"/>
      <c r="C2468" s="121"/>
      <c r="D2468" s="121"/>
      <c r="E2468" s="120"/>
      <c r="F2468" s="157" t="s">
        <v>71</v>
      </c>
      <c r="G2468" s="123">
        <f>SUM(G2469:G2469)</f>
        <v>0</v>
      </c>
      <c r="H2468" s="123">
        <f>SUM(H2469:H2469)</f>
        <v>0</v>
      </c>
      <c r="I2468" s="123"/>
      <c r="J2468" s="123">
        <f>SUM(J2469:J2469)</f>
        <v>100000000</v>
      </c>
      <c r="K2468" s="123">
        <f>SUM(K2469:K2469)</f>
        <v>100000000</v>
      </c>
      <c r="L2468" s="123">
        <f>SUM(L2469:L2469)</f>
        <v>100000000</v>
      </c>
      <c r="M2468" s="124">
        <f t="shared" si="559"/>
        <v>300000000</v>
      </c>
    </row>
    <row r="2469" spans="1:13" ht="18.5" x14ac:dyDescent="0.45">
      <c r="A2469" s="125">
        <v>23010133</v>
      </c>
      <c r="B2469" s="126"/>
      <c r="C2469" s="127"/>
      <c r="D2469" s="127"/>
      <c r="E2469" s="126"/>
      <c r="F2469" s="128" t="s">
        <v>494</v>
      </c>
      <c r="G2469" s="129"/>
      <c r="H2469" s="129"/>
      <c r="I2469" s="129"/>
      <c r="J2469" s="129">
        <v>100000000</v>
      </c>
      <c r="K2469" s="129">
        <v>100000000</v>
      </c>
      <c r="L2469" s="129">
        <v>100000000</v>
      </c>
      <c r="M2469" s="124">
        <f t="shared" si="559"/>
        <v>300000000</v>
      </c>
    </row>
    <row r="2470" spans="1:13" ht="18.5" x14ac:dyDescent="0.45">
      <c r="A2470" s="125"/>
      <c r="B2470" s="126"/>
      <c r="C2470" s="127"/>
      <c r="D2470" s="127"/>
      <c r="E2470" s="126"/>
      <c r="F2470" s="116" t="s">
        <v>85</v>
      </c>
      <c r="G2470" s="129"/>
      <c r="H2470" s="129"/>
      <c r="I2470" s="129"/>
      <c r="J2470" s="129"/>
      <c r="K2470" s="129"/>
      <c r="L2470" s="129"/>
      <c r="M2470" s="124"/>
    </row>
    <row r="2471" spans="1:13" ht="18.5" x14ac:dyDescent="0.45">
      <c r="A2471" s="125"/>
      <c r="B2471" s="126"/>
      <c r="C2471" s="127"/>
      <c r="D2471" s="127"/>
      <c r="E2471" s="126"/>
      <c r="F2471" s="122" t="s">
        <v>27</v>
      </c>
      <c r="G2471" s="129">
        <f>G2446</f>
        <v>50000000</v>
      </c>
      <c r="H2471" s="129">
        <f t="shared" ref="H2471:M2471" si="560">H2446</f>
        <v>0</v>
      </c>
      <c r="I2471" s="129">
        <f t="shared" si="560"/>
        <v>0</v>
      </c>
      <c r="J2471" s="129">
        <f t="shared" si="560"/>
        <v>100000000</v>
      </c>
      <c r="K2471" s="129">
        <f t="shared" si="560"/>
        <v>100000000</v>
      </c>
      <c r="L2471" s="129">
        <f t="shared" si="560"/>
        <v>100000000</v>
      </c>
      <c r="M2471" s="129">
        <f t="shared" si="560"/>
        <v>300000000</v>
      </c>
    </row>
    <row r="2472" spans="1:13" ht="18.5" x14ac:dyDescent="0.45">
      <c r="A2472" s="125"/>
      <c r="B2472" s="126"/>
      <c r="C2472" s="127"/>
      <c r="D2472" s="127"/>
      <c r="E2472" s="126"/>
      <c r="F2472" s="122" t="s">
        <v>654</v>
      </c>
      <c r="G2472" s="129">
        <f>G2466</f>
        <v>0</v>
      </c>
      <c r="H2472" s="129">
        <f t="shared" ref="H2472:M2472" si="561">H2466</f>
        <v>0</v>
      </c>
      <c r="I2472" s="129">
        <f t="shared" si="561"/>
        <v>0</v>
      </c>
      <c r="J2472" s="129">
        <f t="shared" si="561"/>
        <v>100000000</v>
      </c>
      <c r="K2472" s="129">
        <f t="shared" si="561"/>
        <v>100000000</v>
      </c>
      <c r="L2472" s="129">
        <f t="shared" si="561"/>
        <v>100000000</v>
      </c>
      <c r="M2472" s="129">
        <f t="shared" si="561"/>
        <v>300000000</v>
      </c>
    </row>
    <row r="2473" spans="1:13" ht="18.5" x14ac:dyDescent="0.45">
      <c r="A2473" s="125"/>
      <c r="B2473" s="126"/>
      <c r="C2473" s="127"/>
      <c r="D2473" s="127"/>
      <c r="E2473" s="126"/>
      <c r="F2473" s="157" t="s">
        <v>18</v>
      </c>
      <c r="G2473" s="123">
        <f>SUM(G2471:G2472)</f>
        <v>50000000</v>
      </c>
      <c r="H2473" s="123">
        <f t="shared" ref="H2473:M2473" si="562">SUM(H2471:H2472)</f>
        <v>0</v>
      </c>
      <c r="I2473" s="123">
        <f t="shared" si="562"/>
        <v>0</v>
      </c>
      <c r="J2473" s="123">
        <f t="shared" si="562"/>
        <v>200000000</v>
      </c>
      <c r="K2473" s="123">
        <f t="shared" si="562"/>
        <v>200000000</v>
      </c>
      <c r="L2473" s="123">
        <f t="shared" si="562"/>
        <v>200000000</v>
      </c>
      <c r="M2473" s="123">
        <f t="shared" si="562"/>
        <v>600000000</v>
      </c>
    </row>
    <row r="2475" spans="1:13" ht="18.5" x14ac:dyDescent="0.45">
      <c r="A2475" s="948" t="s">
        <v>0</v>
      </c>
      <c r="B2475" s="948"/>
      <c r="C2475" s="948"/>
      <c r="D2475" s="948"/>
      <c r="E2475" s="948"/>
      <c r="F2475" s="948"/>
      <c r="G2475" s="948"/>
      <c r="H2475" s="948"/>
      <c r="I2475" s="948"/>
      <c r="J2475" s="948"/>
      <c r="K2475" s="948"/>
      <c r="L2475" s="948"/>
      <c r="M2475" s="948"/>
    </row>
    <row r="2476" spans="1:13" ht="18.5" x14ac:dyDescent="0.45">
      <c r="A2476" s="930" t="s">
        <v>673</v>
      </c>
      <c r="B2476" s="930"/>
      <c r="C2476" s="930"/>
      <c r="D2476" s="930"/>
      <c r="E2476" s="930"/>
      <c r="F2476" s="930"/>
      <c r="G2476" s="930"/>
      <c r="H2476" s="930"/>
      <c r="I2476" s="930"/>
      <c r="J2476" s="930"/>
      <c r="K2476" s="930"/>
      <c r="L2476" s="930"/>
      <c r="M2476" s="930"/>
    </row>
    <row r="2477" spans="1:13" ht="74" x14ac:dyDescent="0.45">
      <c r="A2477" s="116" t="s">
        <v>1</v>
      </c>
      <c r="B2477" s="116" t="s">
        <v>2</v>
      </c>
      <c r="C2477" s="116" t="s">
        <v>3</v>
      </c>
      <c r="D2477" s="116" t="s">
        <v>4</v>
      </c>
      <c r="E2477" s="116" t="s">
        <v>5</v>
      </c>
      <c r="F2477" s="153" t="s">
        <v>6</v>
      </c>
      <c r="G2477" s="116" t="s">
        <v>7</v>
      </c>
      <c r="H2477" s="116" t="s">
        <v>8</v>
      </c>
      <c r="I2477" s="116"/>
      <c r="J2477" s="116" t="s">
        <v>9</v>
      </c>
      <c r="K2477" s="116" t="s">
        <v>10</v>
      </c>
      <c r="L2477" s="116" t="s">
        <v>11</v>
      </c>
      <c r="M2477" s="116" t="s">
        <v>12</v>
      </c>
    </row>
    <row r="2478" spans="1:13" ht="18.5" x14ac:dyDescent="0.45">
      <c r="A2478" s="119">
        <v>2</v>
      </c>
      <c r="B2478" s="120"/>
      <c r="C2478" s="121"/>
      <c r="D2478" s="121"/>
      <c r="E2478" s="120"/>
      <c r="F2478" s="157" t="s">
        <v>18</v>
      </c>
      <c r="G2478" s="123">
        <f>G2479+G2486+G2519</f>
        <v>1951204283.6800001</v>
      </c>
      <c r="H2478" s="123">
        <f>H2479+H2486+H2519</f>
        <v>0</v>
      </c>
      <c r="I2478" s="123"/>
      <c r="J2478" s="123">
        <f>J2479+J2486+J2519</f>
        <v>10546628498.799999</v>
      </c>
      <c r="K2478" s="123">
        <f>K2479+K2486+K2519</f>
        <v>10546628498.799999</v>
      </c>
      <c r="L2478" s="123">
        <f>L2479+L2486+L2519</f>
        <v>10546628498.799999</v>
      </c>
      <c r="M2478" s="124">
        <f>J2478+K2478+L2478</f>
        <v>31639885496.399998</v>
      </c>
    </row>
    <row r="2479" spans="1:13" ht="18.5" x14ac:dyDescent="0.45">
      <c r="A2479" s="119">
        <v>21</v>
      </c>
      <c r="B2479" s="120"/>
      <c r="C2479" s="121"/>
      <c r="D2479" s="121"/>
      <c r="E2479" s="120"/>
      <c r="F2479" s="157" t="s">
        <v>19</v>
      </c>
      <c r="G2479" s="123">
        <f>G2480+G2483</f>
        <v>251204283.68000001</v>
      </c>
      <c r="H2479" s="123">
        <f t="shared" ref="H2479:I2479" si="563">H2480+H2483</f>
        <v>0</v>
      </c>
      <c r="I2479" s="123">
        <f t="shared" si="563"/>
        <v>0</v>
      </c>
      <c r="J2479" s="123">
        <v>346628498.80000001</v>
      </c>
      <c r="K2479" s="123">
        <v>346628498.80000001</v>
      </c>
      <c r="L2479" s="123">
        <v>346628498.80000001</v>
      </c>
      <c r="M2479" s="124">
        <f t="shared" ref="M2479:M2502" si="564">J2479+K2479+L2479</f>
        <v>1039885496.4000001</v>
      </c>
    </row>
    <row r="2480" spans="1:13" ht="18.5" x14ac:dyDescent="0.45">
      <c r="A2480" s="119">
        <v>2101</v>
      </c>
      <c r="B2480" s="120"/>
      <c r="C2480" s="121"/>
      <c r="D2480" s="121"/>
      <c r="E2480" s="120"/>
      <c r="F2480" s="157" t="s">
        <v>20</v>
      </c>
      <c r="G2480" s="123">
        <f t="shared" ref="G2480:I2481" si="565">G2481</f>
        <v>231205809.68000001</v>
      </c>
      <c r="H2480" s="123">
        <f t="shared" si="565"/>
        <v>0</v>
      </c>
      <c r="I2480" s="123"/>
      <c r="J2480" s="123">
        <v>342548498.80000001</v>
      </c>
      <c r="K2480" s="123">
        <v>342548498.80000001</v>
      </c>
      <c r="L2480" s="123">
        <v>342548498.80000001</v>
      </c>
      <c r="M2480" s="124">
        <f t="shared" si="564"/>
        <v>1027645496.4000001</v>
      </c>
    </row>
    <row r="2481" spans="1:13" ht="18.5" x14ac:dyDescent="0.45">
      <c r="A2481" s="119">
        <v>210101</v>
      </c>
      <c r="B2481" s="120"/>
      <c r="C2481" s="121"/>
      <c r="D2481" s="121"/>
      <c r="E2481" s="120"/>
      <c r="F2481" s="157" t="s">
        <v>21</v>
      </c>
      <c r="G2481" s="123">
        <f>G2482</f>
        <v>231205809.68000001</v>
      </c>
      <c r="H2481" s="123">
        <f t="shared" si="565"/>
        <v>0</v>
      </c>
      <c r="I2481" s="123">
        <f t="shared" si="565"/>
        <v>0</v>
      </c>
      <c r="J2481" s="123">
        <v>342548498.80000001</v>
      </c>
      <c r="K2481" s="123">
        <v>342548498.80000001</v>
      </c>
      <c r="L2481" s="123">
        <v>342548498.80000001</v>
      </c>
      <c r="M2481" s="124">
        <f t="shared" si="564"/>
        <v>1027645496.4000001</v>
      </c>
    </row>
    <row r="2482" spans="1:13" ht="18.5" x14ac:dyDescent="0.45">
      <c r="A2482" s="125">
        <v>21010101</v>
      </c>
      <c r="B2482" s="126"/>
      <c r="C2482" s="127"/>
      <c r="D2482" s="127"/>
      <c r="E2482" s="126"/>
      <c r="F2482" s="158" t="s">
        <v>20</v>
      </c>
      <c r="G2482" s="129">
        <v>231205809.68000001</v>
      </c>
      <c r="H2482" s="129"/>
      <c r="I2482" s="129"/>
      <c r="J2482" s="129">
        <v>342548498.80000001</v>
      </c>
      <c r="K2482" s="129">
        <v>342548498.80000001</v>
      </c>
      <c r="L2482" s="129">
        <v>342548498.80000001</v>
      </c>
      <c r="M2482" s="124">
        <f t="shared" si="564"/>
        <v>1027645496.4000001</v>
      </c>
    </row>
    <row r="2483" spans="1:13" ht="37" x14ac:dyDescent="0.45">
      <c r="A2483" s="119">
        <v>2102</v>
      </c>
      <c r="B2483" s="120"/>
      <c r="C2483" s="121"/>
      <c r="D2483" s="121"/>
      <c r="E2483" s="120"/>
      <c r="F2483" s="157" t="s">
        <v>22</v>
      </c>
      <c r="G2483" s="123">
        <f>G2484</f>
        <v>19998474</v>
      </c>
      <c r="H2483" s="123">
        <f t="shared" ref="H2483:I2484" si="566">H2484</f>
        <v>0</v>
      </c>
      <c r="I2483" s="123">
        <f t="shared" si="566"/>
        <v>0</v>
      </c>
      <c r="J2483" s="123">
        <v>4080000</v>
      </c>
      <c r="K2483" s="123">
        <v>4080000</v>
      </c>
      <c r="L2483" s="123">
        <v>4080000</v>
      </c>
      <c r="M2483" s="124">
        <f t="shared" si="564"/>
        <v>12240000</v>
      </c>
    </row>
    <row r="2484" spans="1:13" ht="18.5" x14ac:dyDescent="0.45">
      <c r="A2484" s="119">
        <v>210201</v>
      </c>
      <c r="B2484" s="120"/>
      <c r="C2484" s="121"/>
      <c r="D2484" s="121"/>
      <c r="E2484" s="120"/>
      <c r="F2484" s="157" t="s">
        <v>23</v>
      </c>
      <c r="G2484" s="123">
        <f>G2485</f>
        <v>19998474</v>
      </c>
      <c r="H2484" s="123">
        <f t="shared" si="566"/>
        <v>0</v>
      </c>
      <c r="I2484" s="123">
        <f t="shared" si="566"/>
        <v>0</v>
      </c>
      <c r="J2484" s="123">
        <v>4080000</v>
      </c>
      <c r="K2484" s="123">
        <v>4080000</v>
      </c>
      <c r="L2484" s="123">
        <v>4080000</v>
      </c>
      <c r="M2484" s="124">
        <f t="shared" si="564"/>
        <v>12240000</v>
      </c>
    </row>
    <row r="2485" spans="1:13" ht="18.5" x14ac:dyDescent="0.45">
      <c r="A2485" s="125">
        <v>21020102</v>
      </c>
      <c r="B2485" s="126"/>
      <c r="C2485" s="127"/>
      <c r="D2485" s="127"/>
      <c r="E2485" s="126"/>
      <c r="F2485" s="158" t="s">
        <v>25</v>
      </c>
      <c r="G2485" s="129">
        <v>19998474</v>
      </c>
      <c r="H2485" s="129"/>
      <c r="I2485" s="129"/>
      <c r="J2485" s="129">
        <v>4080000</v>
      </c>
      <c r="K2485" s="129">
        <v>4080000</v>
      </c>
      <c r="L2485" s="129">
        <v>4080000</v>
      </c>
      <c r="M2485" s="124">
        <f t="shared" si="564"/>
        <v>12240000</v>
      </c>
    </row>
    <row r="2486" spans="1:13" ht="18.5" x14ac:dyDescent="0.45">
      <c r="A2486" s="119">
        <v>22</v>
      </c>
      <c r="B2486" s="120"/>
      <c r="C2486" s="121"/>
      <c r="D2486" s="121"/>
      <c r="E2486" s="120"/>
      <c r="F2486" s="157" t="s">
        <v>26</v>
      </c>
      <c r="G2486" s="123">
        <f>G2487</f>
        <v>200000000</v>
      </c>
      <c r="H2486" s="123">
        <f t="shared" ref="H2486:M2486" si="567">H2487</f>
        <v>0</v>
      </c>
      <c r="I2486" s="123">
        <f t="shared" si="567"/>
        <v>0</v>
      </c>
      <c r="J2486" s="123">
        <f t="shared" si="567"/>
        <v>200000000</v>
      </c>
      <c r="K2486" s="123">
        <f t="shared" si="567"/>
        <v>200000000</v>
      </c>
      <c r="L2486" s="123">
        <f t="shared" si="567"/>
        <v>200000000</v>
      </c>
      <c r="M2486" s="123">
        <f t="shared" si="567"/>
        <v>600000000</v>
      </c>
    </row>
    <row r="2487" spans="1:13" ht="18.5" x14ac:dyDescent="0.45">
      <c r="A2487" s="119">
        <v>2202</v>
      </c>
      <c r="B2487" s="120"/>
      <c r="C2487" s="121"/>
      <c r="D2487" s="121"/>
      <c r="E2487" s="120"/>
      <c r="F2487" s="157" t="s">
        <v>27</v>
      </c>
      <c r="G2487" s="123">
        <f t="shared" ref="G2487:M2487" si="568">G2488+G2492+G2495+G2498+G2503+G2505+G2507+G2509+G2511</f>
        <v>200000000</v>
      </c>
      <c r="H2487" s="123">
        <f t="shared" si="568"/>
        <v>0</v>
      </c>
      <c r="I2487" s="123">
        <f t="shared" si="568"/>
        <v>0</v>
      </c>
      <c r="J2487" s="123">
        <f t="shared" si="568"/>
        <v>200000000</v>
      </c>
      <c r="K2487" s="123">
        <f t="shared" si="568"/>
        <v>200000000</v>
      </c>
      <c r="L2487" s="123">
        <f t="shared" si="568"/>
        <v>200000000</v>
      </c>
      <c r="M2487" s="123">
        <f t="shared" si="568"/>
        <v>600000000</v>
      </c>
    </row>
    <row r="2488" spans="1:13" ht="18.5" x14ac:dyDescent="0.45">
      <c r="A2488" s="119">
        <v>220201</v>
      </c>
      <c r="B2488" s="120"/>
      <c r="C2488" s="121"/>
      <c r="D2488" s="121"/>
      <c r="E2488" s="120"/>
      <c r="F2488" s="157" t="s">
        <v>28</v>
      </c>
      <c r="G2488" s="123">
        <f>SUM(G2489:G2491)</f>
        <v>60000000</v>
      </c>
      <c r="H2488" s="123">
        <f>SUM(H2489:H2491)</f>
        <v>0</v>
      </c>
      <c r="I2488" s="123"/>
      <c r="J2488" s="123">
        <v>36000000</v>
      </c>
      <c r="K2488" s="123">
        <f>SUM(K2489:K2491)</f>
        <v>36000000</v>
      </c>
      <c r="L2488" s="123">
        <f>SUM(L2489:L2491)</f>
        <v>36000000</v>
      </c>
      <c r="M2488" s="124">
        <f t="shared" si="564"/>
        <v>108000000</v>
      </c>
    </row>
    <row r="2489" spans="1:13" ht="18.5" x14ac:dyDescent="0.45">
      <c r="A2489" s="125">
        <v>22020101</v>
      </c>
      <c r="B2489" s="126"/>
      <c r="C2489" s="127"/>
      <c r="D2489" s="127"/>
      <c r="E2489" s="126"/>
      <c r="F2489" s="158" t="s">
        <v>29</v>
      </c>
      <c r="G2489" s="129">
        <v>20000000</v>
      </c>
      <c r="H2489" s="129"/>
      <c r="I2489" s="129"/>
      <c r="J2489" s="129">
        <v>25000000</v>
      </c>
      <c r="K2489" s="129">
        <v>25000000</v>
      </c>
      <c r="L2489" s="129">
        <v>25000000</v>
      </c>
      <c r="M2489" s="124">
        <f t="shared" si="564"/>
        <v>75000000</v>
      </c>
    </row>
    <row r="2490" spans="1:13" ht="18.5" x14ac:dyDescent="0.45">
      <c r="A2490" s="125">
        <v>22020102</v>
      </c>
      <c r="B2490" s="126"/>
      <c r="C2490" s="127"/>
      <c r="D2490" s="127"/>
      <c r="E2490" s="126"/>
      <c r="F2490" s="158" t="s">
        <v>30</v>
      </c>
      <c r="G2490" s="129">
        <v>20000000</v>
      </c>
      <c r="H2490" s="129"/>
      <c r="I2490" s="129"/>
      <c r="J2490" s="129">
        <v>11000000</v>
      </c>
      <c r="K2490" s="129">
        <v>11000000</v>
      </c>
      <c r="L2490" s="129">
        <v>11000000</v>
      </c>
      <c r="M2490" s="124">
        <f t="shared" si="564"/>
        <v>33000000</v>
      </c>
    </row>
    <row r="2491" spans="1:13" ht="37" x14ac:dyDescent="0.45">
      <c r="A2491" s="125">
        <v>22020104</v>
      </c>
      <c r="B2491" s="126"/>
      <c r="C2491" s="127"/>
      <c r="D2491" s="127"/>
      <c r="E2491" s="126"/>
      <c r="F2491" s="158" t="s">
        <v>220</v>
      </c>
      <c r="G2491" s="129">
        <v>20000000</v>
      </c>
      <c r="H2491" s="129"/>
      <c r="I2491" s="129"/>
      <c r="J2491" s="129"/>
      <c r="K2491" s="129"/>
      <c r="L2491" s="129"/>
      <c r="M2491" s="124">
        <f t="shared" si="564"/>
        <v>0</v>
      </c>
    </row>
    <row r="2492" spans="1:13" ht="18.5" x14ac:dyDescent="0.45">
      <c r="A2492" s="119">
        <v>220202</v>
      </c>
      <c r="B2492" s="120"/>
      <c r="C2492" s="121"/>
      <c r="D2492" s="121"/>
      <c r="E2492" s="120"/>
      <c r="F2492" s="157" t="s">
        <v>31</v>
      </c>
      <c r="G2492" s="123">
        <f>SUM(G2493:G2494)</f>
        <v>11800000</v>
      </c>
      <c r="H2492" s="123">
        <f>SUM(H2493:H2494)</f>
        <v>0</v>
      </c>
      <c r="I2492" s="123"/>
      <c r="J2492" s="123">
        <f>SUM(J2493:J2494)</f>
        <v>22000000</v>
      </c>
      <c r="K2492" s="123">
        <f>SUM(K2493:K2494)</f>
        <v>22000000</v>
      </c>
      <c r="L2492" s="123">
        <f>SUM(L2493:L2494)</f>
        <v>22000000</v>
      </c>
      <c r="M2492" s="124">
        <f t="shared" si="564"/>
        <v>66000000</v>
      </c>
    </row>
    <row r="2493" spans="1:13" ht="18.5" x14ac:dyDescent="0.45">
      <c r="A2493" s="125">
        <v>22020201</v>
      </c>
      <c r="B2493" s="126"/>
      <c r="C2493" s="127"/>
      <c r="D2493" s="127"/>
      <c r="E2493" s="126"/>
      <c r="F2493" s="158" t="s">
        <v>32</v>
      </c>
      <c r="G2493" s="129">
        <v>10200000</v>
      </c>
      <c r="H2493" s="129"/>
      <c r="I2493" s="129"/>
      <c r="J2493" s="129">
        <v>14000000</v>
      </c>
      <c r="K2493" s="129">
        <v>14000000</v>
      </c>
      <c r="L2493" s="129">
        <v>14000000</v>
      </c>
      <c r="M2493" s="124">
        <f t="shared" si="564"/>
        <v>42000000</v>
      </c>
    </row>
    <row r="2494" spans="1:13" ht="18.5" x14ac:dyDescent="0.45">
      <c r="A2494" s="125">
        <v>22020203</v>
      </c>
      <c r="B2494" s="126"/>
      <c r="C2494" s="127"/>
      <c r="D2494" s="127"/>
      <c r="E2494" s="126"/>
      <c r="F2494" s="158" t="s">
        <v>34</v>
      </c>
      <c r="G2494" s="129">
        <v>1600000</v>
      </c>
      <c r="H2494" s="129"/>
      <c r="I2494" s="129"/>
      <c r="J2494" s="129">
        <v>8000000</v>
      </c>
      <c r="K2494" s="129">
        <v>8000000</v>
      </c>
      <c r="L2494" s="129">
        <v>8000000</v>
      </c>
      <c r="M2494" s="124">
        <f t="shared" si="564"/>
        <v>24000000</v>
      </c>
    </row>
    <row r="2495" spans="1:13" ht="18.5" x14ac:dyDescent="0.45">
      <c r="A2495" s="119">
        <v>220203</v>
      </c>
      <c r="B2495" s="120"/>
      <c r="C2495" s="121"/>
      <c r="D2495" s="121"/>
      <c r="E2495" s="120"/>
      <c r="F2495" s="157" t="s">
        <v>37</v>
      </c>
      <c r="G2495" s="123">
        <f>SUM(G2496:G2497)</f>
        <v>7000000</v>
      </c>
      <c r="H2495" s="123">
        <f>SUM(H2496:H2497)</f>
        <v>0</v>
      </c>
      <c r="I2495" s="123"/>
      <c r="J2495" s="123">
        <f>SUM(J2496:J2497)</f>
        <v>11650000</v>
      </c>
      <c r="K2495" s="123">
        <f>SUM(K2496:K2497)</f>
        <v>11650000</v>
      </c>
      <c r="L2495" s="123">
        <f>SUM(L2496:L2497)</f>
        <v>11650000</v>
      </c>
      <c r="M2495" s="124">
        <f t="shared" si="564"/>
        <v>34950000</v>
      </c>
    </row>
    <row r="2496" spans="1:13" ht="37" x14ac:dyDescent="0.45">
      <c r="A2496" s="125">
        <v>22020301</v>
      </c>
      <c r="B2496" s="126"/>
      <c r="C2496" s="127"/>
      <c r="D2496" s="127"/>
      <c r="E2496" s="126"/>
      <c r="F2496" s="158" t="s">
        <v>38</v>
      </c>
      <c r="G2496" s="129">
        <v>5000000</v>
      </c>
      <c r="H2496" s="129"/>
      <c r="I2496" s="129"/>
      <c r="J2496" s="129">
        <v>10000000</v>
      </c>
      <c r="K2496" s="129">
        <v>10000000</v>
      </c>
      <c r="L2496" s="129">
        <v>10000000</v>
      </c>
      <c r="M2496" s="124">
        <f t="shared" si="564"/>
        <v>30000000</v>
      </c>
    </row>
    <row r="2497" spans="1:13" ht="37" x14ac:dyDescent="0.45">
      <c r="A2497" s="125">
        <v>22020310</v>
      </c>
      <c r="B2497" s="126"/>
      <c r="C2497" s="127"/>
      <c r="D2497" s="127"/>
      <c r="E2497" s="126"/>
      <c r="F2497" s="158" t="s">
        <v>240</v>
      </c>
      <c r="G2497" s="129">
        <v>2000000</v>
      </c>
      <c r="H2497" s="129"/>
      <c r="I2497" s="129"/>
      <c r="J2497" s="129">
        <v>1650000</v>
      </c>
      <c r="K2497" s="129">
        <v>1650000</v>
      </c>
      <c r="L2497" s="129">
        <v>1650000</v>
      </c>
      <c r="M2497" s="124">
        <f t="shared" si="564"/>
        <v>4950000</v>
      </c>
    </row>
    <row r="2498" spans="1:13" ht="18.5" x14ac:dyDescent="0.45">
      <c r="A2498" s="119">
        <v>220204</v>
      </c>
      <c r="B2498" s="120"/>
      <c r="C2498" s="121"/>
      <c r="D2498" s="121"/>
      <c r="E2498" s="120"/>
      <c r="F2498" s="157" t="s">
        <v>42</v>
      </c>
      <c r="G2498" s="123">
        <f>SUM(G2499:G2502)</f>
        <v>54500000</v>
      </c>
      <c r="H2498" s="123">
        <f>SUM(H2499:H2502)</f>
        <v>0</v>
      </c>
      <c r="I2498" s="123"/>
      <c r="J2498" s="123">
        <f>SUM(J2499:J2502)</f>
        <v>15000000</v>
      </c>
      <c r="K2498" s="123">
        <f>SUM(K2499:K2502)</f>
        <v>15000000</v>
      </c>
      <c r="L2498" s="123">
        <f>SUM(L2499:L2502)</f>
        <v>15000000</v>
      </c>
      <c r="M2498" s="124">
        <f t="shared" si="564"/>
        <v>45000000</v>
      </c>
    </row>
    <row r="2499" spans="1:13" ht="37" x14ac:dyDescent="0.45">
      <c r="A2499" s="125">
        <v>22020401</v>
      </c>
      <c r="B2499" s="126"/>
      <c r="C2499" s="127"/>
      <c r="D2499" s="127"/>
      <c r="E2499" s="126"/>
      <c r="F2499" s="158" t="s">
        <v>43</v>
      </c>
      <c r="G2499" s="129"/>
      <c r="H2499" s="129"/>
      <c r="I2499" s="129"/>
      <c r="J2499" s="129">
        <v>15000000</v>
      </c>
      <c r="K2499" s="129">
        <v>15000000</v>
      </c>
      <c r="L2499" s="129">
        <v>15000000</v>
      </c>
      <c r="M2499" s="124">
        <f t="shared" si="564"/>
        <v>45000000</v>
      </c>
    </row>
    <row r="2500" spans="1:13" ht="18.5" x14ac:dyDescent="0.45">
      <c r="A2500" s="125">
        <v>22020402</v>
      </c>
      <c r="B2500" s="126"/>
      <c r="C2500" s="127"/>
      <c r="D2500" s="127"/>
      <c r="E2500" s="126"/>
      <c r="F2500" s="158" t="s">
        <v>44</v>
      </c>
      <c r="G2500" s="129">
        <v>9500000</v>
      </c>
      <c r="H2500" s="129"/>
      <c r="I2500" s="129"/>
      <c r="J2500" s="129"/>
      <c r="K2500" s="129"/>
      <c r="L2500" s="129"/>
      <c r="M2500" s="124">
        <f t="shared" si="564"/>
        <v>0</v>
      </c>
    </row>
    <row r="2501" spans="1:13" ht="37" x14ac:dyDescent="0.45">
      <c r="A2501" s="125">
        <v>22020403</v>
      </c>
      <c r="B2501" s="126"/>
      <c r="C2501" s="127"/>
      <c r="D2501" s="127"/>
      <c r="E2501" s="126"/>
      <c r="F2501" s="158" t="s">
        <v>45</v>
      </c>
      <c r="G2501" s="129">
        <v>35000000</v>
      </c>
      <c r="H2501" s="129"/>
      <c r="I2501" s="129"/>
      <c r="J2501" s="129"/>
      <c r="K2501" s="129"/>
      <c r="L2501" s="129"/>
      <c r="M2501" s="124">
        <f t="shared" si="564"/>
        <v>0</v>
      </c>
    </row>
    <row r="2502" spans="1:13" ht="37" x14ac:dyDescent="0.45">
      <c r="A2502" s="125">
        <v>22020404</v>
      </c>
      <c r="B2502" s="126"/>
      <c r="C2502" s="127"/>
      <c r="D2502" s="127"/>
      <c r="E2502" s="126"/>
      <c r="F2502" s="158" t="s">
        <v>46</v>
      </c>
      <c r="G2502" s="129">
        <v>10000000</v>
      </c>
      <c r="H2502" s="129"/>
      <c r="I2502" s="129"/>
      <c r="J2502" s="129"/>
      <c r="K2502" s="129"/>
      <c r="L2502" s="129"/>
      <c r="M2502" s="124">
        <f t="shared" si="564"/>
        <v>0</v>
      </c>
    </row>
    <row r="2503" spans="1:13" ht="18.5" x14ac:dyDescent="0.45">
      <c r="A2503" s="119">
        <v>220205</v>
      </c>
      <c r="B2503" s="120"/>
      <c r="C2503" s="121"/>
      <c r="D2503" s="121"/>
      <c r="E2503" s="120"/>
      <c r="F2503" s="157" t="s">
        <v>49</v>
      </c>
      <c r="G2503" s="123">
        <f>G2504</f>
        <v>20500000</v>
      </c>
      <c r="H2503" s="123">
        <f t="shared" ref="H2503:M2503" si="569">H2504</f>
        <v>0</v>
      </c>
      <c r="I2503" s="123">
        <f t="shared" si="569"/>
        <v>0</v>
      </c>
      <c r="J2503" s="123">
        <f t="shared" si="569"/>
        <v>5000000</v>
      </c>
      <c r="K2503" s="123">
        <f t="shared" si="569"/>
        <v>5000000</v>
      </c>
      <c r="L2503" s="123">
        <f t="shared" si="569"/>
        <v>5000000</v>
      </c>
      <c r="M2503" s="123">
        <f t="shared" si="569"/>
        <v>15000000</v>
      </c>
    </row>
    <row r="2504" spans="1:13" ht="18.5" x14ac:dyDescent="0.45">
      <c r="A2504" s="125">
        <v>22020501</v>
      </c>
      <c r="B2504" s="126"/>
      <c r="C2504" s="127"/>
      <c r="D2504" s="127"/>
      <c r="E2504" s="126"/>
      <c r="F2504" s="158" t="s">
        <v>50</v>
      </c>
      <c r="G2504" s="129">
        <v>20500000</v>
      </c>
      <c r="H2504" s="129"/>
      <c r="I2504" s="129"/>
      <c r="J2504" s="129">
        <v>5000000</v>
      </c>
      <c r="K2504" s="129">
        <v>5000000</v>
      </c>
      <c r="L2504" s="129">
        <v>5000000</v>
      </c>
      <c r="M2504" s="124">
        <f t="shared" ref="M2504:M2518" si="570">J2504+K2504+L2504</f>
        <v>15000000</v>
      </c>
    </row>
    <row r="2505" spans="1:13" ht="18.5" x14ac:dyDescent="0.45">
      <c r="A2505" s="119">
        <v>220206</v>
      </c>
      <c r="B2505" s="120"/>
      <c r="C2505" s="121"/>
      <c r="D2505" s="121"/>
      <c r="E2505" s="120"/>
      <c r="F2505" s="157" t="s">
        <v>51</v>
      </c>
      <c r="G2505" s="123">
        <f>SUM(G2506:G2506)</f>
        <v>2000000</v>
      </c>
      <c r="H2505" s="123">
        <f>SUM(H2506:H2506)</f>
        <v>0</v>
      </c>
      <c r="I2505" s="123"/>
      <c r="J2505" s="123">
        <f>SUM(J2506:J2506)</f>
        <v>0</v>
      </c>
      <c r="K2505" s="123">
        <f>SUM(K2506:K2506)</f>
        <v>0</v>
      </c>
      <c r="L2505" s="123">
        <f>SUM(L2506:L2506)</f>
        <v>0</v>
      </c>
      <c r="M2505" s="124">
        <f t="shared" si="570"/>
        <v>0</v>
      </c>
    </row>
    <row r="2506" spans="1:13" ht="18.5" x14ac:dyDescent="0.45">
      <c r="A2506" s="125">
        <v>22020605</v>
      </c>
      <c r="B2506" s="126"/>
      <c r="C2506" s="127"/>
      <c r="D2506" s="127"/>
      <c r="E2506" s="126"/>
      <c r="F2506" s="158" t="s">
        <v>53</v>
      </c>
      <c r="G2506" s="129">
        <v>2000000</v>
      </c>
      <c r="H2506" s="129"/>
      <c r="I2506" s="129"/>
      <c r="J2506" s="129"/>
      <c r="K2506" s="129"/>
      <c r="L2506" s="129"/>
      <c r="M2506" s="124">
        <f t="shared" si="570"/>
        <v>0</v>
      </c>
    </row>
    <row r="2507" spans="1:13" ht="37" x14ac:dyDescent="0.45">
      <c r="A2507" s="119">
        <v>220207</v>
      </c>
      <c r="B2507" s="120"/>
      <c r="C2507" s="121"/>
      <c r="D2507" s="121"/>
      <c r="E2507" s="120"/>
      <c r="F2507" s="157" t="s">
        <v>268</v>
      </c>
      <c r="G2507" s="123">
        <f>SUM(G2508:G2508)</f>
        <v>2000000</v>
      </c>
      <c r="H2507" s="123">
        <f>SUM(H2508:H2508)</f>
        <v>0</v>
      </c>
      <c r="I2507" s="123"/>
      <c r="J2507" s="123">
        <f>SUM(J2508:J2508)</f>
        <v>0</v>
      </c>
      <c r="K2507" s="123">
        <f>SUM(K2508:K2508)</f>
        <v>0</v>
      </c>
      <c r="L2507" s="123">
        <f>SUM(L2508:L2508)</f>
        <v>0</v>
      </c>
      <c r="M2507" s="124">
        <f t="shared" si="570"/>
        <v>0</v>
      </c>
    </row>
    <row r="2508" spans="1:13" ht="18.5" x14ac:dyDescent="0.45">
      <c r="A2508" s="125">
        <v>22020704</v>
      </c>
      <c r="B2508" s="126"/>
      <c r="C2508" s="127"/>
      <c r="D2508" s="127"/>
      <c r="E2508" s="126"/>
      <c r="F2508" s="158" t="s">
        <v>456</v>
      </c>
      <c r="G2508" s="129">
        <v>2000000</v>
      </c>
      <c r="H2508" s="129"/>
      <c r="I2508" s="129"/>
      <c r="J2508" s="129"/>
      <c r="K2508" s="129"/>
      <c r="L2508" s="129"/>
      <c r="M2508" s="124">
        <f t="shared" si="570"/>
        <v>0</v>
      </c>
    </row>
    <row r="2509" spans="1:13" ht="18.5" x14ac:dyDescent="0.45">
      <c r="A2509" s="119">
        <v>220208</v>
      </c>
      <c r="B2509" s="120"/>
      <c r="C2509" s="121"/>
      <c r="D2509" s="121"/>
      <c r="E2509" s="120"/>
      <c r="F2509" s="157" t="s">
        <v>54</v>
      </c>
      <c r="G2509" s="123">
        <f>SUM(G2510:G2510)</f>
        <v>10500000</v>
      </c>
      <c r="H2509" s="123">
        <f>SUM(H2510:H2510)</f>
        <v>0</v>
      </c>
      <c r="I2509" s="123"/>
      <c r="J2509" s="123">
        <f>SUM(J2510:J2510)</f>
        <v>0</v>
      </c>
      <c r="K2509" s="123">
        <f>SUM(K2510:K2510)</f>
        <v>0</v>
      </c>
      <c r="L2509" s="123">
        <f>SUM(L2510:L2510)</f>
        <v>0</v>
      </c>
      <c r="M2509" s="124">
        <f t="shared" si="570"/>
        <v>0</v>
      </c>
    </row>
    <row r="2510" spans="1:13" ht="18.5" x14ac:dyDescent="0.45">
      <c r="A2510" s="125">
        <v>22020803</v>
      </c>
      <c r="B2510" s="126"/>
      <c r="C2510" s="127"/>
      <c r="D2510" s="127"/>
      <c r="E2510" s="126"/>
      <c r="F2510" s="158" t="s">
        <v>56</v>
      </c>
      <c r="G2510" s="129">
        <v>10500000</v>
      </c>
      <c r="H2510" s="129"/>
      <c r="I2510" s="129"/>
      <c r="J2510" s="129"/>
      <c r="K2510" s="129"/>
      <c r="L2510" s="129"/>
      <c r="M2510" s="124">
        <f t="shared" si="570"/>
        <v>0</v>
      </c>
    </row>
    <row r="2511" spans="1:13" ht="18.5" x14ac:dyDescent="0.45">
      <c r="A2511" s="119">
        <v>220210</v>
      </c>
      <c r="B2511" s="120"/>
      <c r="C2511" s="121"/>
      <c r="D2511" s="121"/>
      <c r="E2511" s="120"/>
      <c r="F2511" s="157" t="s">
        <v>57</v>
      </c>
      <c r="G2511" s="123">
        <f>SUM(G2512:G2518)</f>
        <v>31700000</v>
      </c>
      <c r="H2511" s="123">
        <f>SUM(H2512:H2518)</f>
        <v>0</v>
      </c>
      <c r="I2511" s="123"/>
      <c r="J2511" s="123">
        <f>SUM(J2512:J2518)</f>
        <v>110350000</v>
      </c>
      <c r="K2511" s="123">
        <f>SUM(K2512:K2518)</f>
        <v>110350000</v>
      </c>
      <c r="L2511" s="123">
        <f>SUM(L2512:L2518)</f>
        <v>110350000</v>
      </c>
      <c r="M2511" s="124">
        <f t="shared" si="570"/>
        <v>331050000</v>
      </c>
    </row>
    <row r="2512" spans="1:13" ht="18.5" x14ac:dyDescent="0.45">
      <c r="A2512" s="125">
        <v>22021007</v>
      </c>
      <c r="B2512" s="126"/>
      <c r="C2512" s="127"/>
      <c r="D2512" s="127"/>
      <c r="E2512" s="126"/>
      <c r="F2512" s="158" t="s">
        <v>63</v>
      </c>
      <c r="G2512" s="129">
        <v>6500000</v>
      </c>
      <c r="H2512" s="129"/>
      <c r="I2512" s="129"/>
      <c r="J2512" s="129"/>
      <c r="K2512" s="129"/>
      <c r="L2512" s="129"/>
      <c r="M2512" s="124">
        <f t="shared" si="570"/>
        <v>0</v>
      </c>
    </row>
    <row r="2513" spans="1:13" ht="37" x14ac:dyDescent="0.45">
      <c r="A2513" s="125">
        <v>22021008</v>
      </c>
      <c r="B2513" s="126"/>
      <c r="C2513" s="127"/>
      <c r="D2513" s="127"/>
      <c r="E2513" s="126"/>
      <c r="F2513" s="158" t="s">
        <v>64</v>
      </c>
      <c r="G2513" s="129">
        <v>6600000</v>
      </c>
      <c r="H2513" s="129"/>
      <c r="I2513" s="129"/>
      <c r="J2513" s="129"/>
      <c r="K2513" s="129"/>
      <c r="L2513" s="129"/>
      <c r="M2513" s="124">
        <f t="shared" si="570"/>
        <v>0</v>
      </c>
    </row>
    <row r="2514" spans="1:13" ht="18.5" x14ac:dyDescent="0.45">
      <c r="A2514" s="125">
        <v>22021010</v>
      </c>
      <c r="B2514" s="126"/>
      <c r="C2514" s="127"/>
      <c r="D2514" s="127"/>
      <c r="E2514" s="126"/>
      <c r="F2514" s="158" t="s">
        <v>674</v>
      </c>
      <c r="G2514" s="129">
        <v>5000000</v>
      </c>
      <c r="H2514" s="129"/>
      <c r="I2514" s="129"/>
      <c r="J2514" s="129"/>
      <c r="K2514" s="129"/>
      <c r="L2514" s="129"/>
      <c r="M2514" s="124">
        <f t="shared" si="570"/>
        <v>0</v>
      </c>
    </row>
    <row r="2515" spans="1:13" ht="18.5" x14ac:dyDescent="0.45">
      <c r="A2515" s="125">
        <v>22021021</v>
      </c>
      <c r="B2515" s="126"/>
      <c r="C2515" s="127"/>
      <c r="D2515" s="127"/>
      <c r="E2515" s="126"/>
      <c r="F2515" s="158" t="s">
        <v>225</v>
      </c>
      <c r="G2515" s="129">
        <v>4700000</v>
      </c>
      <c r="H2515" s="129"/>
      <c r="I2515" s="129"/>
      <c r="J2515" s="129"/>
      <c r="K2515" s="129"/>
      <c r="L2515" s="129"/>
      <c r="M2515" s="124">
        <f t="shared" si="570"/>
        <v>0</v>
      </c>
    </row>
    <row r="2516" spans="1:13" ht="18.5" x14ac:dyDescent="0.45">
      <c r="A2516" s="125">
        <v>22021026</v>
      </c>
      <c r="B2516" s="126"/>
      <c r="C2516" s="127"/>
      <c r="D2516" s="127"/>
      <c r="E2516" s="126"/>
      <c r="F2516" s="158" t="s">
        <v>66</v>
      </c>
      <c r="G2516" s="129">
        <v>3900000</v>
      </c>
      <c r="H2516" s="129"/>
      <c r="I2516" s="129"/>
      <c r="J2516" s="129"/>
      <c r="K2516" s="129"/>
      <c r="L2516" s="129"/>
      <c r="M2516" s="124">
        <f t="shared" si="570"/>
        <v>0</v>
      </c>
    </row>
    <row r="2517" spans="1:13" ht="18.5" x14ac:dyDescent="0.45">
      <c r="A2517" s="209">
        <v>22021048</v>
      </c>
      <c r="B2517" s="210"/>
      <c r="C2517" s="210"/>
      <c r="D2517" s="127"/>
      <c r="E2517" s="210"/>
      <c r="F2517" s="211" t="s">
        <v>67</v>
      </c>
      <c r="G2517" s="213">
        <v>5000000</v>
      </c>
      <c r="H2517" s="213"/>
      <c r="I2517" s="213"/>
      <c r="J2517" s="352">
        <v>60350000</v>
      </c>
      <c r="K2517" s="352">
        <v>60350000</v>
      </c>
      <c r="L2517" s="352">
        <v>60350000</v>
      </c>
      <c r="M2517" s="166">
        <f t="shared" si="570"/>
        <v>181050000</v>
      </c>
    </row>
    <row r="2518" spans="1:13" ht="18.5" x14ac:dyDescent="0.45">
      <c r="A2518" s="209">
        <v>22021050</v>
      </c>
      <c r="B2518" s="210"/>
      <c r="C2518" s="210"/>
      <c r="D2518" s="127"/>
      <c r="E2518" s="210"/>
      <c r="F2518" s="211" t="s">
        <v>68</v>
      </c>
      <c r="G2518" s="213"/>
      <c r="H2518" s="213"/>
      <c r="I2518" s="213"/>
      <c r="J2518" s="352">
        <v>50000000</v>
      </c>
      <c r="K2518" s="352">
        <v>50000000</v>
      </c>
      <c r="L2518" s="352">
        <v>50000000</v>
      </c>
      <c r="M2518" s="124">
        <f t="shared" si="570"/>
        <v>150000000</v>
      </c>
    </row>
    <row r="2519" spans="1:13" ht="18.5" x14ac:dyDescent="0.45">
      <c r="A2519" s="119">
        <v>23</v>
      </c>
      <c r="B2519" s="120"/>
      <c r="C2519" s="121"/>
      <c r="D2519" s="121"/>
      <c r="E2519" s="120"/>
      <c r="F2519" s="157" t="s">
        <v>69</v>
      </c>
      <c r="G2519" s="123">
        <f>G2520+G2526+G2529+G2532</f>
        <v>1500000000</v>
      </c>
      <c r="H2519" s="123">
        <f>H2520+H2526+H2529+H2532</f>
        <v>0</v>
      </c>
      <c r="I2519" s="123"/>
      <c r="J2519" s="123">
        <f>J2520+J2526+J2529+J2532</f>
        <v>10000000000</v>
      </c>
      <c r="K2519" s="123">
        <f t="shared" ref="K2519:M2519" si="571">K2520+K2526+K2529+K2532</f>
        <v>10000000000</v>
      </c>
      <c r="L2519" s="123">
        <f t="shared" si="571"/>
        <v>10000000000</v>
      </c>
      <c r="M2519" s="123">
        <f t="shared" si="571"/>
        <v>30000000000</v>
      </c>
    </row>
    <row r="2520" spans="1:13" ht="18.5" x14ac:dyDescent="0.45">
      <c r="A2520" s="119">
        <v>2301</v>
      </c>
      <c r="B2520" s="120"/>
      <c r="C2520" s="121"/>
      <c r="D2520" s="121"/>
      <c r="E2520" s="120"/>
      <c r="F2520" s="157" t="s">
        <v>70</v>
      </c>
      <c r="G2520" s="123">
        <f t="shared" ref="G2520:L2520" si="572">G2521</f>
        <v>0</v>
      </c>
      <c r="H2520" s="123">
        <f t="shared" si="572"/>
        <v>0</v>
      </c>
      <c r="I2520" s="123"/>
      <c r="J2520" s="123">
        <f t="shared" si="572"/>
        <v>73000000</v>
      </c>
      <c r="K2520" s="123">
        <f t="shared" si="572"/>
        <v>73000000</v>
      </c>
      <c r="L2520" s="123">
        <f t="shared" si="572"/>
        <v>73000000</v>
      </c>
      <c r="M2520" s="124">
        <f t="shared" ref="M2520:M2536" si="573">J2520+K2520+L2520</f>
        <v>219000000</v>
      </c>
    </row>
    <row r="2521" spans="1:13" ht="18.5" x14ac:dyDescent="0.45">
      <c r="A2521" s="119">
        <v>230101</v>
      </c>
      <c r="B2521" s="120"/>
      <c r="C2521" s="121"/>
      <c r="D2521" s="121"/>
      <c r="E2521" s="120"/>
      <c r="F2521" s="157" t="s">
        <v>71</v>
      </c>
      <c r="G2521" s="123">
        <f>SUM(G2522:G2525)</f>
        <v>0</v>
      </c>
      <c r="H2521" s="123">
        <f>SUM(H2522:H2525)</f>
        <v>0</v>
      </c>
      <c r="I2521" s="123"/>
      <c r="J2521" s="123">
        <f>SUM(J2522:J2525)</f>
        <v>73000000</v>
      </c>
      <c r="K2521" s="123">
        <f>SUM(K2522:K2525)</f>
        <v>73000000</v>
      </c>
      <c r="L2521" s="123">
        <f>SUM(L2522:L2525)</f>
        <v>73000000</v>
      </c>
      <c r="M2521" s="124">
        <f t="shared" si="573"/>
        <v>219000000</v>
      </c>
    </row>
    <row r="2522" spans="1:13" ht="37" x14ac:dyDescent="0.45">
      <c r="A2522" s="125">
        <v>23010112</v>
      </c>
      <c r="B2522" s="126"/>
      <c r="C2522" s="127"/>
      <c r="D2522" s="127"/>
      <c r="E2522" s="126"/>
      <c r="F2522" s="158" t="s">
        <v>232</v>
      </c>
      <c r="G2522" s="129"/>
      <c r="H2522" s="129"/>
      <c r="I2522" s="129"/>
      <c r="J2522" s="129">
        <v>30000000</v>
      </c>
      <c r="K2522" s="129">
        <v>30000000</v>
      </c>
      <c r="L2522" s="129">
        <v>30000000</v>
      </c>
      <c r="M2522" s="124">
        <f t="shared" si="573"/>
        <v>90000000</v>
      </c>
    </row>
    <row r="2523" spans="1:13" ht="18.5" x14ac:dyDescent="0.45">
      <c r="A2523" s="125">
        <v>23010113</v>
      </c>
      <c r="B2523" s="126"/>
      <c r="C2523" s="127"/>
      <c r="D2523" s="127"/>
      <c r="E2523" s="126"/>
      <c r="F2523" s="158" t="s">
        <v>233</v>
      </c>
      <c r="G2523" s="129"/>
      <c r="H2523" s="129"/>
      <c r="I2523" s="129"/>
      <c r="J2523" s="129">
        <v>20000000</v>
      </c>
      <c r="K2523" s="129">
        <v>20000000</v>
      </c>
      <c r="L2523" s="129">
        <v>20000000</v>
      </c>
      <c r="M2523" s="124">
        <f t="shared" si="573"/>
        <v>60000000</v>
      </c>
    </row>
    <row r="2524" spans="1:13" ht="18.5" x14ac:dyDescent="0.45">
      <c r="A2524" s="125">
        <v>23010114</v>
      </c>
      <c r="B2524" s="126"/>
      <c r="C2524" s="127"/>
      <c r="D2524" s="127"/>
      <c r="E2524" s="126"/>
      <c r="F2524" s="158" t="s">
        <v>234</v>
      </c>
      <c r="G2524" s="129"/>
      <c r="H2524" s="129"/>
      <c r="I2524" s="129"/>
      <c r="J2524" s="129">
        <v>3000000</v>
      </c>
      <c r="K2524" s="129">
        <v>3000000</v>
      </c>
      <c r="L2524" s="129">
        <v>3000000</v>
      </c>
      <c r="M2524" s="124">
        <f t="shared" si="573"/>
        <v>9000000</v>
      </c>
    </row>
    <row r="2525" spans="1:13" ht="18.5" x14ac:dyDescent="0.45">
      <c r="A2525" s="125">
        <v>23010140</v>
      </c>
      <c r="B2525" s="126"/>
      <c r="C2525" s="127"/>
      <c r="D2525" s="127"/>
      <c r="E2525" s="126"/>
      <c r="F2525" s="128" t="s">
        <v>394</v>
      </c>
      <c r="G2525" s="129"/>
      <c r="H2525" s="129"/>
      <c r="I2525" s="129"/>
      <c r="J2525" s="129">
        <v>20000000</v>
      </c>
      <c r="K2525" s="129">
        <v>20000000</v>
      </c>
      <c r="L2525" s="129">
        <v>20000000</v>
      </c>
      <c r="M2525" s="124">
        <f t="shared" si="573"/>
        <v>60000000</v>
      </c>
    </row>
    <row r="2526" spans="1:13" ht="18.5" x14ac:dyDescent="0.45">
      <c r="A2526" s="119">
        <v>2302</v>
      </c>
      <c r="B2526" s="120"/>
      <c r="C2526" s="121"/>
      <c r="D2526" s="121"/>
      <c r="E2526" s="120"/>
      <c r="F2526" s="122" t="s">
        <v>73</v>
      </c>
      <c r="G2526" s="123">
        <f t="shared" ref="G2526:L2526" si="574">G2527</f>
        <v>1000000000</v>
      </c>
      <c r="H2526" s="123">
        <f t="shared" si="574"/>
        <v>0</v>
      </c>
      <c r="I2526" s="123"/>
      <c r="J2526" s="123">
        <f>J2527</f>
        <v>8290000000</v>
      </c>
      <c r="K2526" s="123">
        <f t="shared" si="574"/>
        <v>8290000000</v>
      </c>
      <c r="L2526" s="123">
        <f t="shared" si="574"/>
        <v>8290000000</v>
      </c>
      <c r="M2526" s="124">
        <f t="shared" si="573"/>
        <v>24870000000</v>
      </c>
    </row>
    <row r="2527" spans="1:13" ht="37" x14ac:dyDescent="0.45">
      <c r="A2527" s="119">
        <v>230201</v>
      </c>
      <c r="B2527" s="120"/>
      <c r="C2527" s="121"/>
      <c r="D2527" s="121"/>
      <c r="E2527" s="120"/>
      <c r="F2527" s="122" t="s">
        <v>74</v>
      </c>
      <c r="G2527" s="123">
        <f>SUM(G2528:G2528)</f>
        <v>1000000000</v>
      </c>
      <c r="H2527" s="123">
        <f>SUM(H2528:H2528)</f>
        <v>0</v>
      </c>
      <c r="I2527" s="123"/>
      <c r="J2527" s="123">
        <f>J2528</f>
        <v>8290000000</v>
      </c>
      <c r="K2527" s="123">
        <f>SUM(K2528:K2528)</f>
        <v>8290000000</v>
      </c>
      <c r="L2527" s="123">
        <f>SUM(L2528:L2528)</f>
        <v>8290000000</v>
      </c>
      <c r="M2527" s="124">
        <f t="shared" si="573"/>
        <v>24870000000</v>
      </c>
    </row>
    <row r="2528" spans="1:13" ht="37" x14ac:dyDescent="0.45">
      <c r="A2528" s="125">
        <v>23020105</v>
      </c>
      <c r="B2528" s="126"/>
      <c r="C2528" s="127"/>
      <c r="D2528" s="127"/>
      <c r="E2528" s="126"/>
      <c r="F2528" s="158" t="s">
        <v>395</v>
      </c>
      <c r="G2528" s="129">
        <v>1000000000</v>
      </c>
      <c r="H2528" s="129"/>
      <c r="I2528" s="129"/>
      <c r="J2528" s="129">
        <v>8290000000</v>
      </c>
      <c r="K2528" s="129">
        <v>8290000000</v>
      </c>
      <c r="L2528" s="129">
        <v>8290000000</v>
      </c>
      <c r="M2528" s="124">
        <f t="shared" si="573"/>
        <v>24870000000</v>
      </c>
    </row>
    <row r="2529" spans="1:13" ht="18.5" x14ac:dyDescent="0.45">
      <c r="A2529" s="119">
        <v>2303</v>
      </c>
      <c r="B2529" s="120"/>
      <c r="C2529" s="121"/>
      <c r="D2529" s="121"/>
      <c r="E2529" s="120"/>
      <c r="F2529" s="122" t="s">
        <v>76</v>
      </c>
      <c r="G2529" s="123">
        <f t="shared" ref="G2529:L2529" si="575">G2530</f>
        <v>450000000</v>
      </c>
      <c r="H2529" s="123">
        <f t="shared" si="575"/>
        <v>0</v>
      </c>
      <c r="I2529" s="123"/>
      <c r="J2529" s="123">
        <f t="shared" si="575"/>
        <v>1600000000</v>
      </c>
      <c r="K2529" s="123">
        <f t="shared" si="575"/>
        <v>1600000000</v>
      </c>
      <c r="L2529" s="123">
        <f t="shared" si="575"/>
        <v>1600000000</v>
      </c>
      <c r="M2529" s="124">
        <f t="shared" si="573"/>
        <v>4800000000</v>
      </c>
    </row>
    <row r="2530" spans="1:13" ht="37" x14ac:dyDescent="0.45">
      <c r="A2530" s="119">
        <v>230301</v>
      </c>
      <c r="B2530" s="120"/>
      <c r="C2530" s="121"/>
      <c r="D2530" s="121"/>
      <c r="E2530" s="120"/>
      <c r="F2530" s="122" t="s">
        <v>77</v>
      </c>
      <c r="G2530" s="123">
        <f>SUM(G2531:G2531)</f>
        <v>450000000</v>
      </c>
      <c r="H2530" s="123">
        <f>SUM(H2531:H2531)</f>
        <v>0</v>
      </c>
      <c r="I2530" s="123"/>
      <c r="J2530" s="123">
        <f>J2531</f>
        <v>1600000000</v>
      </c>
      <c r="K2530" s="123">
        <f>SUM(K2531:K2531)</f>
        <v>1600000000</v>
      </c>
      <c r="L2530" s="123">
        <f>SUM(L2531:L2531)</f>
        <v>1600000000</v>
      </c>
      <c r="M2530" s="124">
        <f t="shared" si="573"/>
        <v>4800000000</v>
      </c>
    </row>
    <row r="2531" spans="1:13" ht="37" x14ac:dyDescent="0.45">
      <c r="A2531" s="125">
        <v>23030104</v>
      </c>
      <c r="B2531" s="126"/>
      <c r="C2531" s="127"/>
      <c r="D2531" s="127"/>
      <c r="E2531" s="126"/>
      <c r="F2531" s="128" t="s">
        <v>475</v>
      </c>
      <c r="G2531" s="129">
        <v>450000000</v>
      </c>
      <c r="H2531" s="129"/>
      <c r="I2531" s="129"/>
      <c r="J2531" s="129">
        <v>1600000000</v>
      </c>
      <c r="K2531" s="129">
        <v>1600000000</v>
      </c>
      <c r="L2531" s="129">
        <v>1600000000</v>
      </c>
      <c r="M2531" s="124">
        <f t="shared" si="573"/>
        <v>4800000000</v>
      </c>
    </row>
    <row r="2532" spans="1:13" ht="18.5" x14ac:dyDescent="0.45">
      <c r="A2532" s="119">
        <v>2305</v>
      </c>
      <c r="B2532" s="120"/>
      <c r="C2532" s="121"/>
      <c r="D2532" s="121"/>
      <c r="E2532" s="120"/>
      <c r="F2532" s="157" t="s">
        <v>79</v>
      </c>
      <c r="G2532" s="159">
        <f t="shared" ref="G2532:L2532" si="576">G2533</f>
        <v>50000000</v>
      </c>
      <c r="H2532" s="159">
        <f t="shared" si="576"/>
        <v>0</v>
      </c>
      <c r="I2532" s="159"/>
      <c r="J2532" s="159">
        <f t="shared" si="576"/>
        <v>37000000</v>
      </c>
      <c r="K2532" s="159">
        <f t="shared" si="576"/>
        <v>37000000</v>
      </c>
      <c r="L2532" s="159">
        <f t="shared" si="576"/>
        <v>37000000</v>
      </c>
      <c r="M2532" s="124">
        <f t="shared" si="573"/>
        <v>111000000</v>
      </c>
    </row>
    <row r="2533" spans="1:13" ht="18.5" x14ac:dyDescent="0.45">
      <c r="A2533" s="119">
        <v>230501</v>
      </c>
      <c r="B2533" s="120"/>
      <c r="C2533" s="121"/>
      <c r="D2533" s="121"/>
      <c r="E2533" s="120"/>
      <c r="F2533" s="157" t="s">
        <v>80</v>
      </c>
      <c r="G2533" s="159">
        <f>SUM(G2534:G2536)</f>
        <v>50000000</v>
      </c>
      <c r="H2533" s="159">
        <f>SUM(H2534:H2536)</f>
        <v>0</v>
      </c>
      <c r="I2533" s="159"/>
      <c r="J2533" s="159">
        <f>SUM(J2534:J2536)</f>
        <v>37000000</v>
      </c>
      <c r="K2533" s="159">
        <f>SUM(K2534:K2536)</f>
        <v>37000000</v>
      </c>
      <c r="L2533" s="159">
        <f>SUM(L2534:L2536)</f>
        <v>37000000</v>
      </c>
      <c r="M2533" s="124">
        <f t="shared" si="573"/>
        <v>111000000</v>
      </c>
    </row>
    <row r="2534" spans="1:13" ht="18.5" x14ac:dyDescent="0.45">
      <c r="A2534" s="125">
        <v>23050101</v>
      </c>
      <c r="B2534" s="126"/>
      <c r="C2534" s="127"/>
      <c r="D2534" s="127"/>
      <c r="E2534" s="126"/>
      <c r="F2534" s="128" t="s">
        <v>81</v>
      </c>
      <c r="G2534" s="129"/>
      <c r="H2534" s="129"/>
      <c r="I2534" s="129"/>
      <c r="J2534" s="129">
        <v>10000000</v>
      </c>
      <c r="K2534" s="129">
        <v>10000000</v>
      </c>
      <c r="L2534" s="129">
        <v>10000000</v>
      </c>
      <c r="M2534" s="124">
        <f t="shared" si="573"/>
        <v>30000000</v>
      </c>
    </row>
    <row r="2535" spans="1:13" ht="18.5" x14ac:dyDescent="0.45">
      <c r="A2535" s="125">
        <v>23050103</v>
      </c>
      <c r="B2535" s="126"/>
      <c r="C2535" s="127"/>
      <c r="D2535" s="127"/>
      <c r="E2535" s="126"/>
      <c r="F2535" s="158" t="s">
        <v>82</v>
      </c>
      <c r="G2535" s="129">
        <v>50000000</v>
      </c>
      <c r="H2535" s="129"/>
      <c r="I2535" s="129"/>
      <c r="J2535" s="129">
        <v>7000000</v>
      </c>
      <c r="K2535" s="129">
        <v>7000000</v>
      </c>
      <c r="L2535" s="129">
        <v>7000000</v>
      </c>
      <c r="M2535" s="124">
        <f t="shared" si="573"/>
        <v>21000000</v>
      </c>
    </row>
    <row r="2536" spans="1:13" ht="18.5" x14ac:dyDescent="0.45">
      <c r="A2536" s="125">
        <v>23050104</v>
      </c>
      <c r="B2536" s="126"/>
      <c r="C2536" s="127"/>
      <c r="D2536" s="127"/>
      <c r="E2536" s="126"/>
      <c r="F2536" s="158" t="s">
        <v>83</v>
      </c>
      <c r="G2536" s="129"/>
      <c r="H2536" s="129"/>
      <c r="I2536" s="129"/>
      <c r="J2536" s="129">
        <v>20000000</v>
      </c>
      <c r="K2536" s="129">
        <v>20000000</v>
      </c>
      <c r="L2536" s="129">
        <v>20000000</v>
      </c>
      <c r="M2536" s="124">
        <f t="shared" si="573"/>
        <v>60000000</v>
      </c>
    </row>
    <row r="2537" spans="1:13" ht="18.5" x14ac:dyDescent="0.45">
      <c r="A2537" s="125"/>
      <c r="B2537" s="126"/>
      <c r="C2537" s="127"/>
      <c r="D2537" s="127"/>
      <c r="E2537" s="126"/>
      <c r="F2537" s="116" t="s">
        <v>85</v>
      </c>
      <c r="G2537" s="129"/>
      <c r="H2537" s="129"/>
      <c r="I2537" s="129"/>
      <c r="J2537" s="129"/>
      <c r="K2537" s="129"/>
      <c r="L2537" s="129"/>
      <c r="M2537" s="124"/>
    </row>
    <row r="2538" spans="1:13" ht="18.5" x14ac:dyDescent="0.45">
      <c r="A2538" s="125"/>
      <c r="B2538" s="126"/>
      <c r="C2538" s="127"/>
      <c r="D2538" s="127"/>
      <c r="E2538" s="126"/>
      <c r="F2538" s="158" t="s">
        <v>295</v>
      </c>
      <c r="G2538" s="129">
        <f t="shared" ref="G2538:M2538" si="577">G2479</f>
        <v>251204283.68000001</v>
      </c>
      <c r="H2538" s="129">
        <f t="shared" si="577"/>
        <v>0</v>
      </c>
      <c r="I2538" s="129">
        <f t="shared" si="577"/>
        <v>0</v>
      </c>
      <c r="J2538" s="129">
        <f t="shared" si="577"/>
        <v>346628498.80000001</v>
      </c>
      <c r="K2538" s="129">
        <f t="shared" si="577"/>
        <v>346628498.80000001</v>
      </c>
      <c r="L2538" s="129">
        <f t="shared" si="577"/>
        <v>346628498.80000001</v>
      </c>
      <c r="M2538" s="129">
        <f t="shared" si="577"/>
        <v>1039885496.4000001</v>
      </c>
    </row>
    <row r="2539" spans="1:13" ht="18.5" x14ac:dyDescent="0.45">
      <c r="A2539" s="125"/>
      <c r="B2539" s="126"/>
      <c r="C2539" s="127"/>
      <c r="D2539" s="127"/>
      <c r="E2539" s="126"/>
      <c r="F2539" s="158" t="s">
        <v>207</v>
      </c>
      <c r="G2539" s="129">
        <f t="shared" ref="G2539:M2539" si="578">G2486</f>
        <v>200000000</v>
      </c>
      <c r="H2539" s="129">
        <f t="shared" si="578"/>
        <v>0</v>
      </c>
      <c r="I2539" s="129">
        <f t="shared" si="578"/>
        <v>0</v>
      </c>
      <c r="J2539" s="129">
        <f t="shared" si="578"/>
        <v>200000000</v>
      </c>
      <c r="K2539" s="129">
        <f t="shared" si="578"/>
        <v>200000000</v>
      </c>
      <c r="L2539" s="129">
        <f t="shared" si="578"/>
        <v>200000000</v>
      </c>
      <c r="M2539" s="129">
        <f t="shared" si="578"/>
        <v>600000000</v>
      </c>
    </row>
    <row r="2540" spans="1:13" ht="18.5" x14ac:dyDescent="0.45">
      <c r="A2540" s="125"/>
      <c r="B2540" s="126"/>
      <c r="C2540" s="127"/>
      <c r="D2540" s="127"/>
      <c r="E2540" s="126"/>
      <c r="F2540" s="158" t="s">
        <v>238</v>
      </c>
      <c r="G2540" s="129">
        <f>G2519</f>
        <v>1500000000</v>
      </c>
      <c r="H2540" s="129">
        <f t="shared" ref="H2540:M2540" si="579">H2519</f>
        <v>0</v>
      </c>
      <c r="I2540" s="129">
        <f t="shared" si="579"/>
        <v>0</v>
      </c>
      <c r="J2540" s="129">
        <f t="shared" si="579"/>
        <v>10000000000</v>
      </c>
      <c r="K2540" s="129">
        <f t="shared" si="579"/>
        <v>10000000000</v>
      </c>
      <c r="L2540" s="129">
        <f t="shared" si="579"/>
        <v>10000000000</v>
      </c>
      <c r="M2540" s="129">
        <f t="shared" si="579"/>
        <v>30000000000</v>
      </c>
    </row>
    <row r="2541" spans="1:13" ht="18.5" x14ac:dyDescent="0.45">
      <c r="A2541" s="162"/>
      <c r="B2541" s="162"/>
      <c r="C2541" s="162"/>
      <c r="D2541" s="162"/>
      <c r="E2541" s="162"/>
      <c r="F2541" s="163" t="s">
        <v>88</v>
      </c>
      <c r="G2541" s="191">
        <f>SUM(G2538:G2540)</f>
        <v>1951204283.6800001</v>
      </c>
      <c r="H2541" s="191">
        <f t="shared" ref="H2541:M2541" si="580">SUM(H2538:H2540)</f>
        <v>0</v>
      </c>
      <c r="I2541" s="191">
        <f t="shared" si="580"/>
        <v>0</v>
      </c>
      <c r="J2541" s="191">
        <f t="shared" si="580"/>
        <v>10546628498.799999</v>
      </c>
      <c r="K2541" s="191">
        <f t="shared" si="580"/>
        <v>10546628498.799999</v>
      </c>
      <c r="L2541" s="191">
        <f t="shared" si="580"/>
        <v>10546628498.799999</v>
      </c>
      <c r="M2541" s="191">
        <f t="shared" si="580"/>
        <v>31639885496.400002</v>
      </c>
    </row>
    <row r="2543" spans="1:13" ht="18.5" x14ac:dyDescent="0.45">
      <c r="A2543" s="948" t="s">
        <v>0</v>
      </c>
      <c r="B2543" s="948"/>
      <c r="C2543" s="948"/>
      <c r="D2543" s="948"/>
      <c r="E2543" s="948"/>
      <c r="F2543" s="948"/>
      <c r="G2543" s="948"/>
      <c r="H2543" s="948"/>
      <c r="I2543" s="948"/>
      <c r="J2543" s="948"/>
      <c r="K2543" s="948"/>
      <c r="L2543" s="948"/>
      <c r="M2543" s="948"/>
    </row>
    <row r="2544" spans="1:13" ht="18.5" x14ac:dyDescent="0.45">
      <c r="A2544" s="930" t="s">
        <v>630</v>
      </c>
      <c r="B2544" s="930"/>
      <c r="C2544" s="930"/>
      <c r="D2544" s="930"/>
      <c r="E2544" s="930"/>
      <c r="F2544" s="930"/>
      <c r="G2544" s="930"/>
      <c r="H2544" s="930"/>
      <c r="I2544" s="930"/>
      <c r="J2544" s="930"/>
      <c r="K2544" s="930"/>
      <c r="L2544" s="930"/>
      <c r="M2544" s="930"/>
    </row>
    <row r="2545" spans="1:13" ht="74" x14ac:dyDescent="0.45">
      <c r="A2545" s="116" t="s">
        <v>1</v>
      </c>
      <c r="B2545" s="116" t="s">
        <v>2</v>
      </c>
      <c r="C2545" s="116" t="s">
        <v>3</v>
      </c>
      <c r="D2545" s="116" t="s">
        <v>4</v>
      </c>
      <c r="E2545" s="116" t="s">
        <v>5</v>
      </c>
      <c r="F2545" s="153" t="s">
        <v>6</v>
      </c>
      <c r="G2545" s="116" t="s">
        <v>7</v>
      </c>
      <c r="H2545" s="116" t="s">
        <v>8</v>
      </c>
      <c r="I2545" s="116"/>
      <c r="J2545" s="116" t="s">
        <v>9</v>
      </c>
      <c r="K2545" s="116" t="s">
        <v>10</v>
      </c>
      <c r="L2545" s="116" t="s">
        <v>11</v>
      </c>
      <c r="M2545" s="116" t="s">
        <v>12</v>
      </c>
    </row>
    <row r="2546" spans="1:13" ht="18.5" x14ac:dyDescent="0.45">
      <c r="A2546" s="119">
        <v>2</v>
      </c>
      <c r="B2546" s="120"/>
      <c r="C2546" s="121"/>
      <c r="D2546" s="121"/>
      <c r="E2546" s="120"/>
      <c r="F2546" s="157" t="s">
        <v>18</v>
      </c>
      <c r="G2546" s="165">
        <f>G2547+G2556</f>
        <v>334551903</v>
      </c>
      <c r="H2546" s="165">
        <f>H2547+H2556</f>
        <v>0</v>
      </c>
      <c r="I2546" s="165">
        <f t="shared" ref="I2546:L2546" si="581">I2547+I2556</f>
        <v>0</v>
      </c>
      <c r="J2546" s="165">
        <f t="shared" si="581"/>
        <v>356249263.56999999</v>
      </c>
      <c r="K2546" s="165">
        <f t="shared" si="581"/>
        <v>356249263.56999999</v>
      </c>
      <c r="L2546" s="165">
        <f t="shared" si="581"/>
        <v>356249263.56999999</v>
      </c>
      <c r="M2546" s="251">
        <f>J2546+K2546+L2546</f>
        <v>1068747790.71</v>
      </c>
    </row>
    <row r="2547" spans="1:13" ht="18.5" x14ac:dyDescent="0.45">
      <c r="A2547" s="119">
        <v>21</v>
      </c>
      <c r="B2547" s="120"/>
      <c r="C2547" s="121"/>
      <c r="D2547" s="121"/>
      <c r="E2547" s="120"/>
      <c r="F2547" s="157" t="s">
        <v>19</v>
      </c>
      <c r="G2547" s="165">
        <f>G2548+G2551</f>
        <v>184551903</v>
      </c>
      <c r="H2547" s="165">
        <f>H2548+H2551</f>
        <v>0</v>
      </c>
      <c r="I2547" s="165">
        <f t="shared" ref="I2547" si="582">I2548+I2551</f>
        <v>0</v>
      </c>
      <c r="J2547" s="165">
        <v>206249263.56999999</v>
      </c>
      <c r="K2547" s="165">
        <v>206249263.56999999</v>
      </c>
      <c r="L2547" s="165">
        <v>206249263.56999999</v>
      </c>
      <c r="M2547" s="251">
        <f t="shared" ref="M2547:M2591" si="583">J2547+K2547+L2547</f>
        <v>618747790.71000004</v>
      </c>
    </row>
    <row r="2548" spans="1:13" ht="18.5" x14ac:dyDescent="0.45">
      <c r="A2548" s="119">
        <v>2101</v>
      </c>
      <c r="B2548" s="120"/>
      <c r="C2548" s="121"/>
      <c r="D2548" s="121"/>
      <c r="E2548" s="120"/>
      <c r="F2548" s="157" t="s">
        <v>20</v>
      </c>
      <c r="G2548" s="165">
        <f>G2549</f>
        <v>32851903</v>
      </c>
      <c r="H2548" s="165">
        <f>H2549</f>
        <v>0</v>
      </c>
      <c r="I2548" s="165">
        <f t="shared" ref="I2548" si="584">I2549</f>
        <v>0</v>
      </c>
      <c r="J2548" s="165">
        <v>180016173.59999999</v>
      </c>
      <c r="K2548" s="165">
        <v>180016173.59999999</v>
      </c>
      <c r="L2548" s="165">
        <v>180016173.59999999</v>
      </c>
      <c r="M2548" s="251">
        <f t="shared" si="583"/>
        <v>540048520.79999995</v>
      </c>
    </row>
    <row r="2549" spans="1:13" ht="18.5" x14ac:dyDescent="0.45">
      <c r="A2549" s="119">
        <v>210101</v>
      </c>
      <c r="B2549" s="120"/>
      <c r="C2549" s="121"/>
      <c r="D2549" s="121"/>
      <c r="E2549" s="120"/>
      <c r="F2549" s="157" t="s">
        <v>21</v>
      </c>
      <c r="G2549" s="165">
        <f>G2550</f>
        <v>32851903</v>
      </c>
      <c r="H2549" s="165">
        <f>H2550</f>
        <v>0</v>
      </c>
      <c r="I2549" s="165"/>
      <c r="J2549" s="165">
        <v>180016173.59999999</v>
      </c>
      <c r="K2549" s="165">
        <v>180016173.59999999</v>
      </c>
      <c r="L2549" s="165">
        <v>180016173.59999999</v>
      </c>
      <c r="M2549" s="251">
        <f t="shared" si="583"/>
        <v>540048520.79999995</v>
      </c>
    </row>
    <row r="2550" spans="1:13" ht="18.5" x14ac:dyDescent="0.45">
      <c r="A2550" s="125">
        <v>21010101</v>
      </c>
      <c r="B2550" s="126"/>
      <c r="C2550" s="127"/>
      <c r="D2550" s="127"/>
      <c r="E2550" s="126"/>
      <c r="F2550" s="158" t="s">
        <v>20</v>
      </c>
      <c r="G2550" s="168">
        <v>32851903</v>
      </c>
      <c r="H2550" s="168"/>
      <c r="I2550" s="168"/>
      <c r="J2550" s="168">
        <v>180016173.59999999</v>
      </c>
      <c r="K2550" s="168">
        <v>180016173.59999999</v>
      </c>
      <c r="L2550" s="168">
        <v>180016173.59999999</v>
      </c>
      <c r="M2550" s="251">
        <f t="shared" si="583"/>
        <v>540048520.79999995</v>
      </c>
    </row>
    <row r="2551" spans="1:13" ht="37" x14ac:dyDescent="0.45">
      <c r="A2551" s="119">
        <v>2102</v>
      </c>
      <c r="B2551" s="120"/>
      <c r="C2551" s="121"/>
      <c r="D2551" s="121"/>
      <c r="E2551" s="120"/>
      <c r="F2551" s="157" t="s">
        <v>22</v>
      </c>
      <c r="G2551" s="165">
        <f>G2552</f>
        <v>151700000</v>
      </c>
      <c r="H2551" s="165">
        <f>H2552</f>
        <v>0</v>
      </c>
      <c r="I2551" s="165"/>
      <c r="J2551" s="165">
        <v>26233089.969999999</v>
      </c>
      <c r="K2551" s="165">
        <v>26233089.969999999</v>
      </c>
      <c r="L2551" s="165">
        <v>26233089.969999999</v>
      </c>
      <c r="M2551" s="251">
        <f t="shared" si="583"/>
        <v>78699269.909999996</v>
      </c>
    </row>
    <row r="2552" spans="1:13" ht="18.5" x14ac:dyDescent="0.45">
      <c r="A2552" s="119">
        <v>210201</v>
      </c>
      <c r="B2552" s="120"/>
      <c r="C2552" s="121"/>
      <c r="D2552" s="121"/>
      <c r="E2552" s="120"/>
      <c r="F2552" s="157" t="s">
        <v>23</v>
      </c>
      <c r="G2552" s="165">
        <f>G2553+G2554+G2555</f>
        <v>151700000</v>
      </c>
      <c r="H2552" s="165">
        <f>H2553+H2554+H2555</f>
        <v>0</v>
      </c>
      <c r="I2552" s="165"/>
      <c r="J2552" s="165">
        <v>26233089.969999999</v>
      </c>
      <c r="K2552" s="165">
        <v>26233089.969999999</v>
      </c>
      <c r="L2552" s="165">
        <v>26233089.969999999</v>
      </c>
      <c r="M2552" s="251">
        <f t="shared" si="583"/>
        <v>78699269.909999996</v>
      </c>
    </row>
    <row r="2553" spans="1:13" ht="18.5" x14ac:dyDescent="0.45">
      <c r="A2553" s="125">
        <v>21020101</v>
      </c>
      <c r="B2553" s="126"/>
      <c r="C2553" s="127"/>
      <c r="D2553" s="127"/>
      <c r="E2553" s="126"/>
      <c r="F2553" s="158" t="s">
        <v>24</v>
      </c>
      <c r="G2553" s="168">
        <v>380000</v>
      </c>
      <c r="H2553" s="168"/>
      <c r="I2553" s="168"/>
      <c r="J2553" s="168">
        <v>24073089.969999999</v>
      </c>
      <c r="K2553" s="168">
        <v>24073089.969999999</v>
      </c>
      <c r="L2553" s="168">
        <v>24073089.969999999</v>
      </c>
      <c r="M2553" s="251">
        <f t="shared" si="583"/>
        <v>72219269.909999996</v>
      </c>
    </row>
    <row r="2554" spans="1:13" ht="18.5" x14ac:dyDescent="0.45">
      <c r="A2554" s="125">
        <v>21020102</v>
      </c>
      <c r="B2554" s="126"/>
      <c r="C2554" s="127"/>
      <c r="D2554" s="127"/>
      <c r="E2554" s="126"/>
      <c r="F2554" s="158" t="s">
        <v>25</v>
      </c>
      <c r="G2554" s="168">
        <v>1320000</v>
      </c>
      <c r="H2554" s="168"/>
      <c r="I2554" s="168"/>
      <c r="J2554" s="168">
        <v>2160000</v>
      </c>
      <c r="K2554" s="168">
        <v>2160000</v>
      </c>
      <c r="L2554" s="168">
        <v>2160000</v>
      </c>
      <c r="M2554" s="251">
        <f t="shared" si="583"/>
        <v>6480000</v>
      </c>
    </row>
    <row r="2555" spans="1:13" ht="18.5" x14ac:dyDescent="0.45">
      <c r="A2555" s="125">
        <v>21020103</v>
      </c>
      <c r="B2555" s="126"/>
      <c r="C2555" s="127"/>
      <c r="D2555" s="127"/>
      <c r="E2555" s="126"/>
      <c r="F2555" s="158" t="s">
        <v>251</v>
      </c>
      <c r="G2555" s="168">
        <v>150000000</v>
      </c>
      <c r="H2555" s="168"/>
      <c r="I2555" s="168"/>
      <c r="J2555" s="168"/>
      <c r="K2555" s="168"/>
      <c r="L2555" s="168"/>
      <c r="M2555" s="251">
        <f t="shared" si="583"/>
        <v>0</v>
      </c>
    </row>
    <row r="2556" spans="1:13" ht="18.5" x14ac:dyDescent="0.45">
      <c r="A2556" s="119">
        <v>22</v>
      </c>
      <c r="B2556" s="120"/>
      <c r="C2556" s="121"/>
      <c r="D2556" s="121"/>
      <c r="E2556" s="120"/>
      <c r="F2556" s="157" t="s">
        <v>26</v>
      </c>
      <c r="G2556" s="165">
        <f>G2557</f>
        <v>150000000</v>
      </c>
      <c r="H2556" s="165">
        <f>H2557</f>
        <v>0</v>
      </c>
      <c r="I2556" s="165"/>
      <c r="J2556" s="165">
        <f t="shared" ref="J2556:L2556" si="585">J2557</f>
        <v>150000000</v>
      </c>
      <c r="K2556" s="165">
        <f t="shared" si="585"/>
        <v>150000000</v>
      </c>
      <c r="L2556" s="165">
        <f t="shared" si="585"/>
        <v>150000000</v>
      </c>
      <c r="M2556" s="251">
        <f t="shared" si="583"/>
        <v>450000000</v>
      </c>
    </row>
    <row r="2557" spans="1:13" ht="18.5" x14ac:dyDescent="0.45">
      <c r="A2557" s="119">
        <v>2202</v>
      </c>
      <c r="B2557" s="120"/>
      <c r="C2557" s="121"/>
      <c r="D2557" s="121"/>
      <c r="E2557" s="120"/>
      <c r="F2557" s="157" t="s">
        <v>27</v>
      </c>
      <c r="G2557" s="165">
        <f>G2558+G2561+G2564+G2570+G2577+G2579+G2581+G2583+G2586</f>
        <v>150000000</v>
      </c>
      <c r="H2557" s="165">
        <f>H2558+H2561+H2564+H2570+H2577+H2579+H2581+H2583+H2586</f>
        <v>0</v>
      </c>
      <c r="I2557" s="165"/>
      <c r="J2557" s="165">
        <f t="shared" ref="J2557:L2557" si="586">J2558+J2561+J2564+J2570+J2577+J2579+J2581+J2583+J2586</f>
        <v>150000000</v>
      </c>
      <c r="K2557" s="165">
        <f t="shared" si="586"/>
        <v>150000000</v>
      </c>
      <c r="L2557" s="165">
        <f t="shared" si="586"/>
        <v>150000000</v>
      </c>
      <c r="M2557" s="251">
        <f t="shared" si="583"/>
        <v>450000000</v>
      </c>
    </row>
    <row r="2558" spans="1:13" ht="18.5" x14ac:dyDescent="0.45">
      <c r="A2558" s="119">
        <v>220201</v>
      </c>
      <c r="B2558" s="120"/>
      <c r="C2558" s="121"/>
      <c r="D2558" s="121"/>
      <c r="E2558" s="120"/>
      <c r="F2558" s="157" t="s">
        <v>28</v>
      </c>
      <c r="G2558" s="165">
        <f>G2559+G2560</f>
        <v>25000000</v>
      </c>
      <c r="H2558" s="165">
        <f>H2559+H2560</f>
        <v>0</v>
      </c>
      <c r="I2558" s="165"/>
      <c r="J2558" s="165">
        <f t="shared" ref="J2558:L2558" si="587">J2559+J2560</f>
        <v>25000000</v>
      </c>
      <c r="K2558" s="165">
        <f t="shared" si="587"/>
        <v>25000000</v>
      </c>
      <c r="L2558" s="165">
        <f t="shared" si="587"/>
        <v>25000000</v>
      </c>
      <c r="M2558" s="251">
        <f t="shared" si="583"/>
        <v>75000000</v>
      </c>
    </row>
    <row r="2559" spans="1:13" ht="18.5" x14ac:dyDescent="0.45">
      <c r="A2559" s="125">
        <v>22020101</v>
      </c>
      <c r="B2559" s="126"/>
      <c r="C2559" s="127"/>
      <c r="D2559" s="127"/>
      <c r="E2559" s="126"/>
      <c r="F2559" s="158" t="s">
        <v>29</v>
      </c>
      <c r="G2559" s="168">
        <v>10000000</v>
      </c>
      <c r="H2559" s="168"/>
      <c r="I2559" s="165"/>
      <c r="J2559" s="168">
        <v>10000000</v>
      </c>
      <c r="K2559" s="168">
        <v>10000000</v>
      </c>
      <c r="L2559" s="168">
        <v>10000000</v>
      </c>
      <c r="M2559" s="251">
        <f t="shared" si="583"/>
        <v>30000000</v>
      </c>
    </row>
    <row r="2560" spans="1:13" ht="18.5" x14ac:dyDescent="0.45">
      <c r="A2560" s="125">
        <v>22020102</v>
      </c>
      <c r="B2560" s="126"/>
      <c r="C2560" s="127"/>
      <c r="D2560" s="127"/>
      <c r="E2560" s="126"/>
      <c r="F2560" s="158" t="s">
        <v>30</v>
      </c>
      <c r="G2560" s="168">
        <v>15000000</v>
      </c>
      <c r="H2560" s="168"/>
      <c r="I2560" s="165"/>
      <c r="J2560" s="168">
        <v>15000000</v>
      </c>
      <c r="K2560" s="168">
        <v>15000000</v>
      </c>
      <c r="L2560" s="168">
        <v>15000000</v>
      </c>
      <c r="M2560" s="251">
        <f t="shared" si="583"/>
        <v>45000000</v>
      </c>
    </row>
    <row r="2561" spans="1:13" ht="18.5" x14ac:dyDescent="0.45">
      <c r="A2561" s="119">
        <v>220202</v>
      </c>
      <c r="B2561" s="120"/>
      <c r="C2561" s="121"/>
      <c r="D2561" s="121"/>
      <c r="E2561" s="120"/>
      <c r="F2561" s="157" t="s">
        <v>31</v>
      </c>
      <c r="G2561" s="165">
        <f>G2562+G2563</f>
        <v>6500000</v>
      </c>
      <c r="H2561" s="165">
        <f>H2562+H2563</f>
        <v>0</v>
      </c>
      <c r="I2561" s="165"/>
      <c r="J2561" s="165">
        <f t="shared" ref="J2561:L2561" si="588">J2562+J2563</f>
        <v>6500000</v>
      </c>
      <c r="K2561" s="165">
        <f t="shared" si="588"/>
        <v>6500000</v>
      </c>
      <c r="L2561" s="165">
        <f t="shared" si="588"/>
        <v>6500000</v>
      </c>
      <c r="M2561" s="251">
        <f t="shared" si="583"/>
        <v>19500000</v>
      </c>
    </row>
    <row r="2562" spans="1:13" ht="18.5" x14ac:dyDescent="0.45">
      <c r="A2562" s="125">
        <v>22020201</v>
      </c>
      <c r="B2562" s="126"/>
      <c r="C2562" s="127"/>
      <c r="D2562" s="127"/>
      <c r="E2562" s="126"/>
      <c r="F2562" s="158" t="s">
        <v>32</v>
      </c>
      <c r="G2562" s="168">
        <v>5000000</v>
      </c>
      <c r="H2562" s="168"/>
      <c r="I2562" s="165"/>
      <c r="J2562" s="168">
        <v>5000000</v>
      </c>
      <c r="K2562" s="168">
        <v>5000000</v>
      </c>
      <c r="L2562" s="168">
        <v>5000000</v>
      </c>
      <c r="M2562" s="251">
        <f t="shared" si="583"/>
        <v>15000000</v>
      </c>
    </row>
    <row r="2563" spans="1:13" ht="18.5" x14ac:dyDescent="0.45">
      <c r="A2563" s="125">
        <v>22020203</v>
      </c>
      <c r="B2563" s="126"/>
      <c r="C2563" s="127"/>
      <c r="D2563" s="127"/>
      <c r="E2563" s="126"/>
      <c r="F2563" s="158" t="s">
        <v>34</v>
      </c>
      <c r="G2563" s="168">
        <v>1500000</v>
      </c>
      <c r="H2563" s="168"/>
      <c r="I2563" s="165"/>
      <c r="J2563" s="168">
        <v>1500000</v>
      </c>
      <c r="K2563" s="168">
        <v>1500000</v>
      </c>
      <c r="L2563" s="168">
        <v>1500000</v>
      </c>
      <c r="M2563" s="251">
        <f t="shared" si="583"/>
        <v>4500000</v>
      </c>
    </row>
    <row r="2564" spans="1:13" ht="18.5" x14ac:dyDescent="0.45">
      <c r="A2564" s="119">
        <v>220203</v>
      </c>
      <c r="B2564" s="120"/>
      <c r="C2564" s="121"/>
      <c r="D2564" s="121"/>
      <c r="E2564" s="120"/>
      <c r="F2564" s="157" t="s">
        <v>37</v>
      </c>
      <c r="G2564" s="165">
        <f>SUM(G2565:G2569)</f>
        <v>8500000</v>
      </c>
      <c r="H2564" s="165">
        <f>SUM(H2565:H2569)</f>
        <v>0</v>
      </c>
      <c r="I2564" s="165"/>
      <c r="J2564" s="165">
        <f t="shared" ref="J2564:L2564" si="589">SUM(J2565:J2569)</f>
        <v>8500000</v>
      </c>
      <c r="K2564" s="165">
        <f t="shared" si="589"/>
        <v>8500000</v>
      </c>
      <c r="L2564" s="165">
        <f t="shared" si="589"/>
        <v>8500000</v>
      </c>
      <c r="M2564" s="251">
        <f t="shared" si="583"/>
        <v>25500000</v>
      </c>
    </row>
    <row r="2565" spans="1:13" ht="37" x14ac:dyDescent="0.45">
      <c r="A2565" s="125">
        <v>22020301</v>
      </c>
      <c r="B2565" s="126"/>
      <c r="C2565" s="127"/>
      <c r="D2565" s="127"/>
      <c r="E2565" s="126"/>
      <c r="F2565" s="158" t="s">
        <v>38</v>
      </c>
      <c r="G2565" s="168">
        <v>2000000</v>
      </c>
      <c r="H2565" s="168"/>
      <c r="I2565" s="165"/>
      <c r="J2565" s="168">
        <v>2000000</v>
      </c>
      <c r="K2565" s="168">
        <v>2000000</v>
      </c>
      <c r="L2565" s="168">
        <v>2000000</v>
      </c>
      <c r="M2565" s="251">
        <f t="shared" si="583"/>
        <v>6000000</v>
      </c>
    </row>
    <row r="2566" spans="1:13" ht="18.5" x14ac:dyDescent="0.45">
      <c r="A2566" s="125">
        <v>22020302</v>
      </c>
      <c r="B2566" s="126"/>
      <c r="C2566" s="127"/>
      <c r="D2566" s="127"/>
      <c r="E2566" s="126"/>
      <c r="F2566" s="158" t="s">
        <v>39</v>
      </c>
      <c r="G2566" s="168">
        <v>2000000</v>
      </c>
      <c r="H2566" s="168"/>
      <c r="I2566" s="165"/>
      <c r="J2566" s="168">
        <v>2000000</v>
      </c>
      <c r="K2566" s="168">
        <v>2000000</v>
      </c>
      <c r="L2566" s="168">
        <v>2000000</v>
      </c>
      <c r="M2566" s="251">
        <f t="shared" si="583"/>
        <v>6000000</v>
      </c>
    </row>
    <row r="2567" spans="1:13" ht="37" x14ac:dyDescent="0.45">
      <c r="A2567" s="125">
        <v>22020305</v>
      </c>
      <c r="B2567" s="126"/>
      <c r="C2567" s="127"/>
      <c r="D2567" s="127"/>
      <c r="E2567" s="126"/>
      <c r="F2567" s="158" t="s">
        <v>41</v>
      </c>
      <c r="G2567" s="168">
        <v>1500000</v>
      </c>
      <c r="H2567" s="168"/>
      <c r="I2567" s="165"/>
      <c r="J2567" s="168">
        <v>1500000</v>
      </c>
      <c r="K2567" s="168">
        <v>1500000</v>
      </c>
      <c r="L2567" s="168">
        <v>1500000</v>
      </c>
      <c r="M2567" s="251">
        <f t="shared" si="583"/>
        <v>4500000</v>
      </c>
    </row>
    <row r="2568" spans="1:13" ht="18.5" x14ac:dyDescent="0.45">
      <c r="A2568" s="125">
        <v>22020309</v>
      </c>
      <c r="B2568" s="126"/>
      <c r="C2568" s="127"/>
      <c r="D2568" s="127"/>
      <c r="E2568" s="126"/>
      <c r="F2568" s="158" t="s">
        <v>221</v>
      </c>
      <c r="G2568" s="168">
        <v>1500000</v>
      </c>
      <c r="H2568" s="168"/>
      <c r="I2568" s="165"/>
      <c r="J2568" s="168">
        <v>1500000</v>
      </c>
      <c r="K2568" s="168">
        <v>1500000</v>
      </c>
      <c r="L2568" s="168">
        <v>1500000</v>
      </c>
      <c r="M2568" s="251">
        <f t="shared" si="583"/>
        <v>4500000</v>
      </c>
    </row>
    <row r="2569" spans="1:13" ht="37" x14ac:dyDescent="0.45">
      <c r="A2569" s="125">
        <v>22020310</v>
      </c>
      <c r="B2569" s="126"/>
      <c r="C2569" s="127"/>
      <c r="D2569" s="127"/>
      <c r="E2569" s="126"/>
      <c r="F2569" s="158" t="s">
        <v>240</v>
      </c>
      <c r="G2569" s="168">
        <v>1500000</v>
      </c>
      <c r="H2569" s="168"/>
      <c r="I2569" s="165"/>
      <c r="J2569" s="168">
        <v>1500000</v>
      </c>
      <c r="K2569" s="168">
        <v>1500000</v>
      </c>
      <c r="L2569" s="168">
        <v>1500000</v>
      </c>
      <c r="M2569" s="251">
        <f t="shared" si="583"/>
        <v>4500000</v>
      </c>
    </row>
    <row r="2570" spans="1:13" ht="18.5" x14ac:dyDescent="0.45">
      <c r="A2570" s="119">
        <v>220204</v>
      </c>
      <c r="B2570" s="120"/>
      <c r="C2570" s="121"/>
      <c r="D2570" s="121"/>
      <c r="E2570" s="120"/>
      <c r="F2570" s="157" t="s">
        <v>42</v>
      </c>
      <c r="G2570" s="165">
        <f>SUM(G2571:G2576)</f>
        <v>55000000</v>
      </c>
      <c r="H2570" s="165">
        <f>SUM(H2571:H2576)</f>
        <v>0</v>
      </c>
      <c r="I2570" s="165"/>
      <c r="J2570" s="165">
        <f t="shared" ref="J2570:L2570" si="590">SUM(J2571:J2576)</f>
        <v>55000000</v>
      </c>
      <c r="K2570" s="165">
        <f t="shared" si="590"/>
        <v>55000000</v>
      </c>
      <c r="L2570" s="165">
        <f t="shared" si="590"/>
        <v>55000000</v>
      </c>
      <c r="M2570" s="251">
        <f t="shared" si="583"/>
        <v>165000000</v>
      </c>
    </row>
    <row r="2571" spans="1:13" ht="37" x14ac:dyDescent="0.45">
      <c r="A2571" s="125">
        <v>22020401</v>
      </c>
      <c r="B2571" s="126"/>
      <c r="C2571" s="127"/>
      <c r="D2571" s="127"/>
      <c r="E2571" s="126"/>
      <c r="F2571" s="158" t="s">
        <v>43</v>
      </c>
      <c r="G2571" s="168">
        <v>8000000</v>
      </c>
      <c r="H2571" s="168"/>
      <c r="I2571" s="165"/>
      <c r="J2571" s="168">
        <v>8000000</v>
      </c>
      <c r="K2571" s="168">
        <v>8000000</v>
      </c>
      <c r="L2571" s="168">
        <v>8000000</v>
      </c>
      <c r="M2571" s="251">
        <f t="shared" si="583"/>
        <v>24000000</v>
      </c>
    </row>
    <row r="2572" spans="1:13" ht="18.5" x14ac:dyDescent="0.45">
      <c r="A2572" s="125">
        <v>22020402</v>
      </c>
      <c r="B2572" s="126"/>
      <c r="C2572" s="127"/>
      <c r="D2572" s="127"/>
      <c r="E2572" s="126"/>
      <c r="F2572" s="158" t="s">
        <v>44</v>
      </c>
      <c r="G2572" s="168">
        <v>10000000</v>
      </c>
      <c r="H2572" s="168"/>
      <c r="I2572" s="165"/>
      <c r="J2572" s="168">
        <v>10000000</v>
      </c>
      <c r="K2572" s="168">
        <v>10000000</v>
      </c>
      <c r="L2572" s="168">
        <v>10000000</v>
      </c>
      <c r="M2572" s="251">
        <f t="shared" si="583"/>
        <v>30000000</v>
      </c>
    </row>
    <row r="2573" spans="1:13" ht="37" x14ac:dyDescent="0.45">
      <c r="A2573" s="125">
        <v>22020403</v>
      </c>
      <c r="B2573" s="126"/>
      <c r="C2573" s="127"/>
      <c r="D2573" s="127"/>
      <c r="E2573" s="126"/>
      <c r="F2573" s="158" t="s">
        <v>45</v>
      </c>
      <c r="G2573" s="168">
        <v>5000000</v>
      </c>
      <c r="H2573" s="168"/>
      <c r="I2573" s="165"/>
      <c r="J2573" s="168">
        <v>5000000</v>
      </c>
      <c r="K2573" s="168">
        <v>5000000</v>
      </c>
      <c r="L2573" s="168">
        <v>5000000</v>
      </c>
      <c r="M2573" s="251">
        <f t="shared" si="583"/>
        <v>15000000</v>
      </c>
    </row>
    <row r="2574" spans="1:13" ht="37" x14ac:dyDescent="0.45">
      <c r="A2574" s="125">
        <v>22020404</v>
      </c>
      <c r="B2574" s="126"/>
      <c r="C2574" s="127"/>
      <c r="D2574" s="127"/>
      <c r="E2574" s="126"/>
      <c r="F2574" s="158" t="s">
        <v>46</v>
      </c>
      <c r="G2574" s="168">
        <v>5000000</v>
      </c>
      <c r="H2574" s="168"/>
      <c r="I2574" s="165"/>
      <c r="J2574" s="168">
        <v>5000000</v>
      </c>
      <c r="K2574" s="168">
        <v>5000000</v>
      </c>
      <c r="L2574" s="168">
        <v>5000000</v>
      </c>
      <c r="M2574" s="251">
        <f t="shared" si="583"/>
        <v>15000000</v>
      </c>
    </row>
    <row r="2575" spans="1:13" ht="18.5" x14ac:dyDescent="0.45">
      <c r="A2575" s="125">
        <v>22020405</v>
      </c>
      <c r="B2575" s="126"/>
      <c r="C2575" s="127"/>
      <c r="D2575" s="127"/>
      <c r="E2575" s="126"/>
      <c r="F2575" s="158" t="s">
        <v>47</v>
      </c>
      <c r="G2575" s="168">
        <v>10000000</v>
      </c>
      <c r="H2575" s="168"/>
      <c r="I2575" s="165"/>
      <c r="J2575" s="168">
        <v>10000000</v>
      </c>
      <c r="K2575" s="168">
        <v>10000000</v>
      </c>
      <c r="L2575" s="168">
        <v>10000000</v>
      </c>
      <c r="M2575" s="251">
        <f t="shared" si="583"/>
        <v>30000000</v>
      </c>
    </row>
    <row r="2576" spans="1:13" ht="18.5" x14ac:dyDescent="0.45">
      <c r="A2576" s="125">
        <v>22020406</v>
      </c>
      <c r="B2576" s="126"/>
      <c r="C2576" s="127"/>
      <c r="D2576" s="127"/>
      <c r="E2576" s="126"/>
      <c r="F2576" s="158" t="s">
        <v>48</v>
      </c>
      <c r="G2576" s="168">
        <v>17000000</v>
      </c>
      <c r="H2576" s="168"/>
      <c r="I2576" s="165"/>
      <c r="J2576" s="168">
        <v>17000000</v>
      </c>
      <c r="K2576" s="168">
        <v>17000000</v>
      </c>
      <c r="L2576" s="168">
        <v>17000000</v>
      </c>
      <c r="M2576" s="251">
        <f t="shared" si="583"/>
        <v>51000000</v>
      </c>
    </row>
    <row r="2577" spans="1:13" ht="18.5" x14ac:dyDescent="0.45">
      <c r="A2577" s="119">
        <v>220205</v>
      </c>
      <c r="B2577" s="120"/>
      <c r="C2577" s="121"/>
      <c r="D2577" s="121"/>
      <c r="E2577" s="120"/>
      <c r="F2577" s="157" t="s">
        <v>49</v>
      </c>
      <c r="G2577" s="165">
        <f>G2578</f>
        <v>14000000</v>
      </c>
      <c r="H2577" s="165">
        <f>H2578</f>
        <v>0</v>
      </c>
      <c r="I2577" s="165"/>
      <c r="J2577" s="165">
        <f t="shared" ref="J2577:L2577" si="591">J2578</f>
        <v>14000000</v>
      </c>
      <c r="K2577" s="165">
        <f t="shared" si="591"/>
        <v>14000000</v>
      </c>
      <c r="L2577" s="165">
        <f t="shared" si="591"/>
        <v>14000000</v>
      </c>
      <c r="M2577" s="251">
        <f t="shared" si="583"/>
        <v>42000000</v>
      </c>
    </row>
    <row r="2578" spans="1:13" ht="18.5" x14ac:dyDescent="0.45">
      <c r="A2578" s="125">
        <v>22020501</v>
      </c>
      <c r="B2578" s="126"/>
      <c r="C2578" s="127"/>
      <c r="D2578" s="127"/>
      <c r="E2578" s="126"/>
      <c r="F2578" s="158" t="s">
        <v>50</v>
      </c>
      <c r="G2578" s="168">
        <v>14000000</v>
      </c>
      <c r="H2578" s="168"/>
      <c r="I2578" s="165"/>
      <c r="J2578" s="168">
        <v>14000000</v>
      </c>
      <c r="K2578" s="168">
        <v>14000000</v>
      </c>
      <c r="L2578" s="168">
        <v>14000000</v>
      </c>
      <c r="M2578" s="251">
        <f t="shared" si="583"/>
        <v>42000000</v>
      </c>
    </row>
    <row r="2579" spans="1:13" ht="18.5" x14ac:dyDescent="0.45">
      <c r="A2579" s="119">
        <v>220206</v>
      </c>
      <c r="B2579" s="120"/>
      <c r="C2579" s="121"/>
      <c r="D2579" s="121"/>
      <c r="E2579" s="120"/>
      <c r="F2579" s="157" t="s">
        <v>51</v>
      </c>
      <c r="G2579" s="165">
        <f>G2580</f>
        <v>5000000</v>
      </c>
      <c r="H2579" s="165">
        <f>H2580</f>
        <v>0</v>
      </c>
      <c r="I2579" s="165"/>
      <c r="J2579" s="165">
        <f t="shared" ref="J2579:L2579" si="592">J2580</f>
        <v>5000000</v>
      </c>
      <c r="K2579" s="165">
        <f t="shared" si="592"/>
        <v>5000000</v>
      </c>
      <c r="L2579" s="165">
        <f t="shared" si="592"/>
        <v>5000000</v>
      </c>
      <c r="M2579" s="251">
        <f t="shared" si="583"/>
        <v>15000000</v>
      </c>
    </row>
    <row r="2580" spans="1:13" ht="18.5" x14ac:dyDescent="0.45">
      <c r="A2580" s="125">
        <v>22020605</v>
      </c>
      <c r="B2580" s="126"/>
      <c r="C2580" s="127"/>
      <c r="D2580" s="127"/>
      <c r="E2580" s="126"/>
      <c r="F2580" s="158" t="s">
        <v>53</v>
      </c>
      <c r="G2580" s="168">
        <v>5000000</v>
      </c>
      <c r="H2580" s="168"/>
      <c r="I2580" s="165"/>
      <c r="J2580" s="168">
        <v>5000000</v>
      </c>
      <c r="K2580" s="168">
        <v>5000000</v>
      </c>
      <c r="L2580" s="168">
        <v>5000000</v>
      </c>
      <c r="M2580" s="251">
        <f t="shared" si="583"/>
        <v>15000000</v>
      </c>
    </row>
    <row r="2581" spans="1:13" ht="37" x14ac:dyDescent="0.45">
      <c r="A2581" s="119">
        <v>220207</v>
      </c>
      <c r="B2581" s="120"/>
      <c r="C2581" s="121"/>
      <c r="D2581" s="121"/>
      <c r="E2581" s="120"/>
      <c r="F2581" s="157" t="s">
        <v>268</v>
      </c>
      <c r="G2581" s="165">
        <f>G2582</f>
        <v>10000000</v>
      </c>
      <c r="H2581" s="165">
        <f>H2582</f>
        <v>0</v>
      </c>
      <c r="I2581" s="165"/>
      <c r="J2581" s="165">
        <f t="shared" ref="J2581:L2581" si="593">J2582</f>
        <v>10000000</v>
      </c>
      <c r="K2581" s="165">
        <f t="shared" si="593"/>
        <v>10000000</v>
      </c>
      <c r="L2581" s="165">
        <f t="shared" si="593"/>
        <v>10000000</v>
      </c>
      <c r="M2581" s="251">
        <f t="shared" si="583"/>
        <v>30000000</v>
      </c>
    </row>
    <row r="2582" spans="1:13" ht="18.5" x14ac:dyDescent="0.45">
      <c r="A2582" s="125">
        <v>22020704</v>
      </c>
      <c r="B2582" s="126"/>
      <c r="C2582" s="127"/>
      <c r="D2582" s="127"/>
      <c r="E2582" s="126"/>
      <c r="F2582" s="158" t="s">
        <v>456</v>
      </c>
      <c r="G2582" s="168">
        <v>10000000</v>
      </c>
      <c r="H2582" s="168"/>
      <c r="I2582" s="165"/>
      <c r="J2582" s="168">
        <v>10000000</v>
      </c>
      <c r="K2582" s="168">
        <v>10000000</v>
      </c>
      <c r="L2582" s="168">
        <v>10000000</v>
      </c>
      <c r="M2582" s="251">
        <f t="shared" si="583"/>
        <v>30000000</v>
      </c>
    </row>
    <row r="2583" spans="1:13" ht="18.5" x14ac:dyDescent="0.45">
      <c r="A2583" s="119">
        <v>220208</v>
      </c>
      <c r="B2583" s="120"/>
      <c r="C2583" s="121"/>
      <c r="D2583" s="121"/>
      <c r="E2583" s="120"/>
      <c r="F2583" s="157" t="s">
        <v>54</v>
      </c>
      <c r="G2583" s="165">
        <f>G2584+G2585</f>
        <v>10000000</v>
      </c>
      <c r="H2583" s="165">
        <f>H2584+H2585</f>
        <v>0</v>
      </c>
      <c r="I2583" s="165"/>
      <c r="J2583" s="165">
        <f t="shared" ref="J2583:L2583" si="594">J2584+J2585</f>
        <v>10000000</v>
      </c>
      <c r="K2583" s="165">
        <f t="shared" si="594"/>
        <v>10000000</v>
      </c>
      <c r="L2583" s="165">
        <f t="shared" si="594"/>
        <v>10000000</v>
      </c>
      <c r="M2583" s="251">
        <f t="shared" si="583"/>
        <v>30000000</v>
      </c>
    </row>
    <row r="2584" spans="1:13" ht="18.5" x14ac:dyDescent="0.45">
      <c r="A2584" s="125">
        <v>22020801</v>
      </c>
      <c r="B2584" s="126"/>
      <c r="C2584" s="127"/>
      <c r="D2584" s="127"/>
      <c r="E2584" s="126"/>
      <c r="F2584" s="158" t="s">
        <v>55</v>
      </c>
      <c r="G2584" s="168">
        <v>5000000</v>
      </c>
      <c r="H2584" s="168"/>
      <c r="I2584" s="165"/>
      <c r="J2584" s="168">
        <v>5000000</v>
      </c>
      <c r="K2584" s="168">
        <v>5000000</v>
      </c>
      <c r="L2584" s="168">
        <v>5000000</v>
      </c>
      <c r="M2584" s="251">
        <f t="shared" si="583"/>
        <v>15000000</v>
      </c>
    </row>
    <row r="2585" spans="1:13" ht="18.5" x14ac:dyDescent="0.45">
      <c r="A2585" s="125">
        <v>22020803</v>
      </c>
      <c r="B2585" s="126"/>
      <c r="C2585" s="127"/>
      <c r="D2585" s="127"/>
      <c r="E2585" s="126"/>
      <c r="F2585" s="158" t="s">
        <v>56</v>
      </c>
      <c r="G2585" s="168">
        <v>5000000</v>
      </c>
      <c r="H2585" s="168"/>
      <c r="I2585" s="165"/>
      <c r="J2585" s="168">
        <v>5000000</v>
      </c>
      <c r="K2585" s="168">
        <v>5000000</v>
      </c>
      <c r="L2585" s="168">
        <v>5000000</v>
      </c>
      <c r="M2585" s="251">
        <f t="shared" si="583"/>
        <v>15000000</v>
      </c>
    </row>
    <row r="2586" spans="1:13" ht="18.5" x14ac:dyDescent="0.45">
      <c r="A2586" s="119">
        <v>220210</v>
      </c>
      <c r="B2586" s="120"/>
      <c r="C2586" s="121"/>
      <c r="D2586" s="121"/>
      <c r="E2586" s="120"/>
      <c r="F2586" s="157" t="s">
        <v>57</v>
      </c>
      <c r="G2586" s="165">
        <f>G2587+G2588+G2589+G2590+G2591</f>
        <v>16000000</v>
      </c>
      <c r="H2586" s="165">
        <f>H2587+H2588+H2589+H2590+H2591</f>
        <v>0</v>
      </c>
      <c r="I2586" s="165"/>
      <c r="J2586" s="165">
        <f t="shared" ref="J2586:L2586" si="595">J2587+J2588+J2589+J2590+J2591</f>
        <v>16000000</v>
      </c>
      <c r="K2586" s="165">
        <f t="shared" si="595"/>
        <v>16000000</v>
      </c>
      <c r="L2586" s="165">
        <f t="shared" si="595"/>
        <v>16000000</v>
      </c>
      <c r="M2586" s="251">
        <f t="shared" si="583"/>
        <v>48000000</v>
      </c>
    </row>
    <row r="2587" spans="1:13" ht="18.5" x14ac:dyDescent="0.45">
      <c r="A2587" s="125">
        <v>22021006</v>
      </c>
      <c r="B2587" s="126"/>
      <c r="C2587" s="127"/>
      <c r="D2587" s="127"/>
      <c r="E2587" s="126"/>
      <c r="F2587" s="158" t="s">
        <v>62</v>
      </c>
      <c r="G2587" s="168">
        <v>500000</v>
      </c>
      <c r="H2587" s="168"/>
      <c r="I2587" s="165"/>
      <c r="J2587" s="168">
        <v>500000</v>
      </c>
      <c r="K2587" s="168">
        <v>500000</v>
      </c>
      <c r="L2587" s="168">
        <v>500000</v>
      </c>
      <c r="M2587" s="251">
        <f t="shared" si="583"/>
        <v>1500000</v>
      </c>
    </row>
    <row r="2588" spans="1:13" ht="18.5" x14ac:dyDescent="0.45">
      <c r="A2588" s="125">
        <v>22021007</v>
      </c>
      <c r="B2588" s="126"/>
      <c r="C2588" s="127"/>
      <c r="D2588" s="127"/>
      <c r="E2588" s="126"/>
      <c r="F2588" s="158" t="s">
        <v>63</v>
      </c>
      <c r="G2588" s="168">
        <v>10000000</v>
      </c>
      <c r="H2588" s="168"/>
      <c r="I2588" s="165"/>
      <c r="J2588" s="168">
        <v>10000000</v>
      </c>
      <c r="K2588" s="168">
        <v>10000000</v>
      </c>
      <c r="L2588" s="168">
        <v>10000000</v>
      </c>
      <c r="M2588" s="251">
        <f t="shared" si="583"/>
        <v>30000000</v>
      </c>
    </row>
    <row r="2589" spans="1:13" ht="37" x14ac:dyDescent="0.45">
      <c r="A2589" s="125">
        <v>22021008</v>
      </c>
      <c r="B2589" s="126"/>
      <c r="C2589" s="127"/>
      <c r="D2589" s="127"/>
      <c r="E2589" s="126"/>
      <c r="F2589" s="158" t="s">
        <v>64</v>
      </c>
      <c r="G2589" s="168">
        <v>2000000</v>
      </c>
      <c r="H2589" s="168"/>
      <c r="I2589" s="165"/>
      <c r="J2589" s="168">
        <v>2000000</v>
      </c>
      <c r="K2589" s="168">
        <v>2000000</v>
      </c>
      <c r="L2589" s="168">
        <v>2000000</v>
      </c>
      <c r="M2589" s="251">
        <f t="shared" si="583"/>
        <v>6000000</v>
      </c>
    </row>
    <row r="2590" spans="1:13" ht="37" x14ac:dyDescent="0.45">
      <c r="A2590" s="125">
        <v>22021014</v>
      </c>
      <c r="B2590" s="126"/>
      <c r="C2590" s="127"/>
      <c r="D2590" s="127"/>
      <c r="E2590" s="126"/>
      <c r="F2590" s="158" t="s">
        <v>224</v>
      </c>
      <c r="G2590" s="168">
        <v>2000000</v>
      </c>
      <c r="H2590" s="168"/>
      <c r="I2590" s="165"/>
      <c r="J2590" s="168">
        <v>2000000</v>
      </c>
      <c r="K2590" s="168">
        <v>2000000</v>
      </c>
      <c r="L2590" s="168">
        <v>2000000</v>
      </c>
      <c r="M2590" s="251">
        <f t="shared" si="583"/>
        <v>6000000</v>
      </c>
    </row>
    <row r="2591" spans="1:13" ht="18.5" x14ac:dyDescent="0.45">
      <c r="A2591" s="125">
        <v>22021024</v>
      </c>
      <c r="B2591" s="126"/>
      <c r="C2591" s="127"/>
      <c r="D2591" s="127"/>
      <c r="E2591" s="126"/>
      <c r="F2591" s="158" t="s">
        <v>65</v>
      </c>
      <c r="G2591" s="168">
        <v>1500000</v>
      </c>
      <c r="H2591" s="168"/>
      <c r="I2591" s="165"/>
      <c r="J2591" s="168">
        <v>1500000</v>
      </c>
      <c r="K2591" s="168">
        <v>1500000</v>
      </c>
      <c r="L2591" s="168">
        <v>1500000</v>
      </c>
      <c r="M2591" s="251">
        <f t="shared" si="583"/>
        <v>4500000</v>
      </c>
    </row>
    <row r="2592" spans="1:13" ht="18.5" x14ac:dyDescent="0.45">
      <c r="A2592" s="125"/>
      <c r="B2592" s="125"/>
      <c r="C2592" s="125"/>
      <c r="D2592" s="125"/>
      <c r="E2592" s="125"/>
      <c r="F2592" s="119" t="s">
        <v>85</v>
      </c>
      <c r="G2592" s="125"/>
      <c r="H2592" s="125"/>
      <c r="I2592" s="174"/>
      <c r="J2592" s="125"/>
      <c r="K2592" s="125"/>
      <c r="L2592" s="125"/>
      <c r="M2592" s="125"/>
    </row>
    <row r="2593" spans="1:13" ht="18.5" x14ac:dyDescent="0.45">
      <c r="A2593" s="125"/>
      <c r="B2593" s="125"/>
      <c r="C2593" s="125"/>
      <c r="D2593" s="125"/>
      <c r="E2593" s="125"/>
      <c r="F2593" s="154" t="s">
        <v>86</v>
      </c>
      <c r="G2593" s="252">
        <f>G2547</f>
        <v>184551903</v>
      </c>
      <c r="H2593" s="252"/>
      <c r="I2593" s="252"/>
      <c r="J2593" s="123">
        <v>54054186.25</v>
      </c>
      <c r="K2593" s="123">
        <v>54054186.25</v>
      </c>
      <c r="L2593" s="123">
        <v>54054186.25</v>
      </c>
      <c r="M2593" s="124">
        <f>SUM(J2593:L2593)</f>
        <v>162162558.75</v>
      </c>
    </row>
    <row r="2594" spans="1:13" ht="18.5" x14ac:dyDescent="0.45">
      <c r="A2594" s="125"/>
      <c r="B2594" s="125"/>
      <c r="C2594" s="125"/>
      <c r="D2594" s="125"/>
      <c r="E2594" s="125"/>
      <c r="F2594" s="154" t="s">
        <v>87</v>
      </c>
      <c r="G2594" s="252">
        <f>G2556</f>
        <v>150000000</v>
      </c>
      <c r="H2594" s="252"/>
      <c r="I2594" s="252"/>
      <c r="J2594" s="123">
        <v>150000000</v>
      </c>
      <c r="K2594" s="123">
        <v>150000000</v>
      </c>
      <c r="L2594" s="123">
        <v>150000000</v>
      </c>
      <c r="M2594" s="123">
        <v>150000000</v>
      </c>
    </row>
    <row r="2595" spans="1:13" ht="18.5" x14ac:dyDescent="0.45">
      <c r="A2595" s="125"/>
      <c r="B2595" s="125"/>
      <c r="C2595" s="125"/>
      <c r="D2595" s="125"/>
      <c r="E2595" s="125"/>
      <c r="F2595" s="154" t="s">
        <v>88</v>
      </c>
      <c r="G2595" s="124">
        <f>SUM(G2593+G2594)</f>
        <v>334551903</v>
      </c>
      <c r="H2595" s="124"/>
      <c r="I2595" s="124"/>
      <c r="J2595" s="124">
        <f>SUM(J2593:J2594)</f>
        <v>204054186.25</v>
      </c>
      <c r="K2595" s="124">
        <f t="shared" ref="K2595:L2595" si="596">SUM(K2593:K2594)</f>
        <v>204054186.25</v>
      </c>
      <c r="L2595" s="124">
        <f t="shared" si="596"/>
        <v>204054186.25</v>
      </c>
      <c r="M2595" s="124">
        <f>SUM(M2593:M2594)</f>
        <v>312162558.75</v>
      </c>
    </row>
    <row r="2596" spans="1:13" ht="18.5" x14ac:dyDescent="0.45">
      <c r="A2596" s="125"/>
      <c r="B2596" s="125"/>
      <c r="C2596" s="125"/>
      <c r="D2596" s="125"/>
      <c r="E2596" s="125"/>
      <c r="F2596" s="154"/>
      <c r="G2596" s="124"/>
      <c r="H2596" s="124"/>
      <c r="I2596" s="124"/>
      <c r="J2596" s="124"/>
      <c r="K2596" s="124"/>
      <c r="L2596" s="124"/>
      <c r="M2596" s="124"/>
    </row>
    <row r="2597" spans="1:13" ht="18.5" x14ac:dyDescent="0.45">
      <c r="A2597" s="125"/>
      <c r="B2597" s="125"/>
      <c r="C2597" s="125"/>
      <c r="D2597" s="125"/>
      <c r="E2597" s="125"/>
      <c r="F2597" s="154"/>
      <c r="G2597" s="124"/>
      <c r="H2597" s="124"/>
      <c r="I2597" s="124"/>
      <c r="J2597" s="124"/>
      <c r="K2597" s="124"/>
      <c r="L2597" s="124"/>
      <c r="M2597" s="124"/>
    </row>
    <row r="2598" spans="1:13" ht="18.5" x14ac:dyDescent="0.45">
      <c r="A2598" s="948" t="s">
        <v>0</v>
      </c>
      <c r="B2598" s="948"/>
      <c r="C2598" s="948"/>
      <c r="D2598" s="948"/>
      <c r="E2598" s="948"/>
      <c r="F2598" s="948"/>
      <c r="G2598" s="948"/>
      <c r="H2598" s="948"/>
      <c r="I2598" s="948"/>
      <c r="J2598" s="948"/>
      <c r="K2598" s="948"/>
      <c r="L2598" s="948"/>
      <c r="M2598" s="948"/>
    </row>
    <row r="2599" spans="1:13" ht="18.5" x14ac:dyDescent="0.45">
      <c r="A2599" s="930" t="s">
        <v>635</v>
      </c>
      <c r="B2599" s="930"/>
      <c r="C2599" s="930"/>
      <c r="D2599" s="930"/>
      <c r="E2599" s="930"/>
      <c r="F2599" s="930"/>
      <c r="G2599" s="930"/>
      <c r="H2599" s="930"/>
      <c r="I2599" s="930"/>
      <c r="J2599" s="930"/>
      <c r="K2599" s="930"/>
      <c r="L2599" s="930"/>
      <c r="M2599" s="930"/>
    </row>
    <row r="2600" spans="1:13" ht="74" x14ac:dyDescent="0.45">
      <c r="A2600" s="116" t="s">
        <v>1</v>
      </c>
      <c r="B2600" s="116" t="s">
        <v>2</v>
      </c>
      <c r="C2600" s="116" t="s">
        <v>3</v>
      </c>
      <c r="D2600" s="116" t="s">
        <v>4</v>
      </c>
      <c r="E2600" s="116" t="s">
        <v>5</v>
      </c>
      <c r="F2600" s="153" t="s">
        <v>6</v>
      </c>
      <c r="G2600" s="116" t="s">
        <v>7</v>
      </c>
      <c r="H2600" s="116" t="s">
        <v>8</v>
      </c>
      <c r="I2600" s="117"/>
      <c r="J2600" s="116" t="s">
        <v>9</v>
      </c>
      <c r="K2600" s="116" t="s">
        <v>10</v>
      </c>
      <c r="L2600" s="116" t="s">
        <v>11</v>
      </c>
      <c r="M2600" s="116" t="s">
        <v>12</v>
      </c>
    </row>
    <row r="2601" spans="1:13" ht="18.5" x14ac:dyDescent="0.45">
      <c r="A2601" s="119">
        <v>2</v>
      </c>
      <c r="B2601" s="120"/>
      <c r="C2601" s="121"/>
      <c r="D2601" s="121"/>
      <c r="E2601" s="120"/>
      <c r="F2601" s="157" t="s">
        <v>18</v>
      </c>
      <c r="G2601" s="123">
        <f>G2602+G2610+G2650</f>
        <v>3130799278</v>
      </c>
      <c r="H2601" s="123">
        <f>H2602+H2610+H2650</f>
        <v>608605460.38999999</v>
      </c>
      <c r="I2601" s="123"/>
      <c r="J2601" s="123">
        <f>J2602+J2610+J2650</f>
        <v>3265818861.0699997</v>
      </c>
      <c r="K2601" s="123">
        <f>K2602+K2610+K2650</f>
        <v>3265818861.0699997</v>
      </c>
      <c r="L2601" s="123">
        <f>L2602+L2610+L2650</f>
        <v>3265818861.0699997</v>
      </c>
      <c r="M2601" s="124">
        <f>J2601+K2601+L2601</f>
        <v>9797456583.2099991</v>
      </c>
    </row>
    <row r="2602" spans="1:13" ht="18.5" x14ac:dyDescent="0.45">
      <c r="A2602" s="119">
        <v>21</v>
      </c>
      <c r="B2602" s="120"/>
      <c r="C2602" s="121"/>
      <c r="D2602" s="121"/>
      <c r="E2602" s="120"/>
      <c r="F2602" s="157" t="s">
        <v>19</v>
      </c>
      <c r="G2602" s="123">
        <f>G2603+G2606</f>
        <v>30799278</v>
      </c>
      <c r="H2602" s="123">
        <f>H2603+H2606</f>
        <v>0</v>
      </c>
      <c r="I2602" s="123"/>
      <c r="J2602" s="123">
        <v>165818861.06999993</v>
      </c>
      <c r="K2602" s="123">
        <v>165818861.06999993</v>
      </c>
      <c r="L2602" s="123">
        <v>165818861.06999993</v>
      </c>
      <c r="M2602" s="124">
        <f t="shared" ref="M2602:M2665" si="597">J2602+K2602+L2602</f>
        <v>497456583.2099998</v>
      </c>
    </row>
    <row r="2603" spans="1:13" ht="18.5" x14ac:dyDescent="0.45">
      <c r="A2603" s="119">
        <v>2101</v>
      </c>
      <c r="B2603" s="120"/>
      <c r="C2603" s="121"/>
      <c r="D2603" s="121"/>
      <c r="E2603" s="120"/>
      <c r="F2603" s="157" t="s">
        <v>20</v>
      </c>
      <c r="G2603" s="123">
        <f t="shared" ref="G2603:H2603" si="598">G2604</f>
        <v>30139278</v>
      </c>
      <c r="H2603" s="123">
        <f t="shared" si="598"/>
        <v>0</v>
      </c>
      <c r="I2603" s="123"/>
      <c r="J2603" s="123">
        <v>148102520.78999993</v>
      </c>
      <c r="K2603" s="123">
        <v>148102520.78999993</v>
      </c>
      <c r="L2603" s="123">
        <v>148102520.78999993</v>
      </c>
      <c r="M2603" s="124">
        <f t="shared" si="597"/>
        <v>444307562.36999977</v>
      </c>
    </row>
    <row r="2604" spans="1:13" ht="18.5" x14ac:dyDescent="0.45">
      <c r="A2604" s="119">
        <v>210101</v>
      </c>
      <c r="B2604" s="120"/>
      <c r="C2604" s="121"/>
      <c r="D2604" s="121"/>
      <c r="E2604" s="120"/>
      <c r="F2604" s="157" t="s">
        <v>21</v>
      </c>
      <c r="G2604" s="123">
        <f>G2605</f>
        <v>30139278</v>
      </c>
      <c r="H2604" s="123">
        <f>H2605</f>
        <v>0</v>
      </c>
      <c r="I2604" s="123"/>
      <c r="J2604" s="123">
        <v>148102520.78999993</v>
      </c>
      <c r="K2604" s="123">
        <v>148102520.78999993</v>
      </c>
      <c r="L2604" s="123">
        <v>148102520.78999993</v>
      </c>
      <c r="M2604" s="124">
        <f t="shared" si="597"/>
        <v>444307562.36999977</v>
      </c>
    </row>
    <row r="2605" spans="1:13" ht="18.5" x14ac:dyDescent="0.45">
      <c r="A2605" s="125">
        <v>21010101</v>
      </c>
      <c r="B2605" s="126"/>
      <c r="C2605" s="127"/>
      <c r="D2605" s="127"/>
      <c r="E2605" s="126"/>
      <c r="F2605" s="158" t="s">
        <v>20</v>
      </c>
      <c r="G2605" s="129">
        <v>30139278</v>
      </c>
      <c r="H2605" s="129"/>
      <c r="I2605" s="129"/>
      <c r="J2605" s="129">
        <v>148102520.78999993</v>
      </c>
      <c r="K2605" s="129">
        <v>148102520.78999993</v>
      </c>
      <c r="L2605" s="129">
        <v>148102520.78999993</v>
      </c>
      <c r="M2605" s="124">
        <f t="shared" si="597"/>
        <v>444307562.36999977</v>
      </c>
    </row>
    <row r="2606" spans="1:13" ht="37" x14ac:dyDescent="0.45">
      <c r="A2606" s="119">
        <v>2102</v>
      </c>
      <c r="B2606" s="120"/>
      <c r="C2606" s="121"/>
      <c r="D2606" s="121"/>
      <c r="E2606" s="120"/>
      <c r="F2606" s="157" t="s">
        <v>22</v>
      </c>
      <c r="G2606" s="123">
        <f>G2607</f>
        <v>660000</v>
      </c>
      <c r="H2606" s="123">
        <f>H2607</f>
        <v>0</v>
      </c>
      <c r="I2606" s="123"/>
      <c r="J2606" s="123">
        <v>17716340.280000001</v>
      </c>
      <c r="K2606" s="123">
        <v>17716340.280000001</v>
      </c>
      <c r="L2606" s="123">
        <v>17716340.280000001</v>
      </c>
      <c r="M2606" s="124">
        <f t="shared" si="597"/>
        <v>53149020.840000004</v>
      </c>
    </row>
    <row r="2607" spans="1:13" ht="18.5" x14ac:dyDescent="0.45">
      <c r="A2607" s="119">
        <v>210201</v>
      </c>
      <c r="B2607" s="120"/>
      <c r="C2607" s="121"/>
      <c r="D2607" s="121"/>
      <c r="E2607" s="120"/>
      <c r="F2607" s="157" t="s">
        <v>23</v>
      </c>
      <c r="G2607" s="123">
        <f>G2608+G2609</f>
        <v>660000</v>
      </c>
      <c r="H2607" s="123">
        <f>H2608+H2609</f>
        <v>0</v>
      </c>
      <c r="I2607" s="123"/>
      <c r="J2607" s="123">
        <v>17716340.280000001</v>
      </c>
      <c r="K2607" s="123">
        <v>17716340.280000001</v>
      </c>
      <c r="L2607" s="123">
        <v>17716340.280000001</v>
      </c>
      <c r="M2607" s="124">
        <f t="shared" si="597"/>
        <v>53149020.840000004</v>
      </c>
    </row>
    <row r="2608" spans="1:13" ht="18.5" x14ac:dyDescent="0.45">
      <c r="A2608" s="125">
        <v>21020101</v>
      </c>
      <c r="B2608" s="126"/>
      <c r="C2608" s="127"/>
      <c r="D2608" s="127"/>
      <c r="E2608" s="126"/>
      <c r="F2608" s="158" t="s">
        <v>24</v>
      </c>
      <c r="G2608" s="129"/>
      <c r="H2608" s="129"/>
      <c r="I2608" s="129"/>
      <c r="J2608" s="129">
        <v>15121979.280000001</v>
      </c>
      <c r="K2608" s="129">
        <v>15121979.280000001</v>
      </c>
      <c r="L2608" s="129">
        <v>15121979.280000001</v>
      </c>
      <c r="M2608" s="124">
        <f t="shared" si="597"/>
        <v>45365937.840000004</v>
      </c>
    </row>
    <row r="2609" spans="1:13" ht="18.5" x14ac:dyDescent="0.45">
      <c r="A2609" s="125">
        <v>21020102</v>
      </c>
      <c r="B2609" s="126"/>
      <c r="C2609" s="127"/>
      <c r="D2609" s="127"/>
      <c r="E2609" s="126"/>
      <c r="F2609" s="158" t="s">
        <v>25</v>
      </c>
      <c r="G2609" s="129">
        <v>660000</v>
      </c>
      <c r="H2609" s="129"/>
      <c r="I2609" s="129"/>
      <c r="J2609" s="129">
        <v>2594361</v>
      </c>
      <c r="K2609" s="129">
        <v>2594361</v>
      </c>
      <c r="L2609" s="129">
        <v>2594361</v>
      </c>
      <c r="M2609" s="124">
        <f t="shared" si="597"/>
        <v>7783083</v>
      </c>
    </row>
    <row r="2610" spans="1:13" ht="18.5" x14ac:dyDescent="0.45">
      <c r="A2610" s="119">
        <v>22</v>
      </c>
      <c r="B2610" s="120"/>
      <c r="C2610" s="121"/>
      <c r="D2610" s="121"/>
      <c r="E2610" s="120"/>
      <c r="F2610" s="157" t="s">
        <v>26</v>
      </c>
      <c r="G2610" s="123">
        <f>SUM(G2611)</f>
        <v>100000000</v>
      </c>
      <c r="H2610" s="123">
        <f t="shared" ref="H2610:L2610" si="599">SUM(H2611)</f>
        <v>56511920</v>
      </c>
      <c r="I2610" s="123">
        <f t="shared" si="599"/>
        <v>0</v>
      </c>
      <c r="J2610" s="123">
        <f t="shared" si="599"/>
        <v>100000000</v>
      </c>
      <c r="K2610" s="123">
        <f t="shared" si="599"/>
        <v>100000000</v>
      </c>
      <c r="L2610" s="123">
        <f t="shared" si="599"/>
        <v>100000000</v>
      </c>
      <c r="M2610" s="124">
        <f t="shared" si="597"/>
        <v>300000000</v>
      </c>
    </row>
    <row r="2611" spans="1:13" ht="18.5" x14ac:dyDescent="0.45">
      <c r="A2611" s="314">
        <v>2202</v>
      </c>
      <c r="B2611" s="315"/>
      <c r="C2611" s="150"/>
      <c r="D2611" s="150"/>
      <c r="E2611" s="315"/>
      <c r="F2611" s="316" t="s">
        <v>27</v>
      </c>
      <c r="G2611" s="317">
        <f>G2612+G2615+G2621+G2627+G2630+G2632+G2635+G2638+G2642+G2644</f>
        <v>100000000</v>
      </c>
      <c r="H2611" s="317">
        <f>H2612+H2615+H2621+H2627+H2630+H2632+H2635+H2638+H2642+H2644</f>
        <v>56511920</v>
      </c>
      <c r="I2611" s="317"/>
      <c r="J2611" s="317">
        <f>J2612+J2615+J2621+J2627+J2630+J2632+J2635+J2638+J2642+J2644</f>
        <v>100000000</v>
      </c>
      <c r="K2611" s="317">
        <f>K2612+K2615+K2621+K2627+K2630+K2632+K2635+K2638+K2642+K2644</f>
        <v>100000000</v>
      </c>
      <c r="L2611" s="317">
        <f>L2612+L2615+L2621+L2627+L2630+L2632+L2635+L2638+L2642+L2644</f>
        <v>100000000</v>
      </c>
      <c r="M2611" s="240">
        <f t="shared" si="597"/>
        <v>300000000</v>
      </c>
    </row>
    <row r="2612" spans="1:13" ht="18.5" x14ac:dyDescent="0.45">
      <c r="A2612" s="119">
        <v>220201</v>
      </c>
      <c r="B2612" s="120"/>
      <c r="C2612" s="121"/>
      <c r="D2612" s="121"/>
      <c r="E2612" s="120"/>
      <c r="F2612" s="157" t="s">
        <v>28</v>
      </c>
      <c r="G2612" s="123">
        <f>SUM(G2613:G2614)</f>
        <v>25000000</v>
      </c>
      <c r="H2612" s="123">
        <f>SUM(H2613:H2614)</f>
        <v>19608700</v>
      </c>
      <c r="I2612" s="123"/>
      <c r="J2612" s="123">
        <f>SUM(J2613:J2614)</f>
        <v>30000000</v>
      </c>
      <c r="K2612" s="123">
        <f>SUM(K2613:K2614)</f>
        <v>30000000</v>
      </c>
      <c r="L2612" s="123">
        <f>SUM(L2613:L2614)</f>
        <v>30000000</v>
      </c>
      <c r="M2612" s="124">
        <f t="shared" si="597"/>
        <v>90000000</v>
      </c>
    </row>
    <row r="2613" spans="1:13" ht="18.5" x14ac:dyDescent="0.45">
      <c r="A2613" s="125">
        <v>22020101</v>
      </c>
      <c r="B2613" s="126"/>
      <c r="C2613" s="127"/>
      <c r="D2613" s="127"/>
      <c r="E2613" s="126"/>
      <c r="F2613" s="158" t="s">
        <v>29</v>
      </c>
      <c r="G2613" s="129">
        <v>10000000</v>
      </c>
      <c r="H2613" s="129">
        <v>8708900</v>
      </c>
      <c r="I2613" s="129"/>
      <c r="J2613" s="129">
        <v>10000000</v>
      </c>
      <c r="K2613" s="129">
        <f>J2613</f>
        <v>10000000</v>
      </c>
      <c r="L2613" s="129">
        <f>K2613</f>
        <v>10000000</v>
      </c>
      <c r="M2613" s="124">
        <f t="shared" si="597"/>
        <v>30000000</v>
      </c>
    </row>
    <row r="2614" spans="1:13" ht="18.5" x14ac:dyDescent="0.45">
      <c r="A2614" s="125">
        <v>22020102</v>
      </c>
      <c r="B2614" s="126"/>
      <c r="C2614" s="127"/>
      <c r="D2614" s="127"/>
      <c r="E2614" s="126"/>
      <c r="F2614" s="158" t="s">
        <v>30</v>
      </c>
      <c r="G2614" s="129">
        <v>15000000</v>
      </c>
      <c r="H2614" s="129">
        <v>10899800</v>
      </c>
      <c r="I2614" s="129"/>
      <c r="J2614" s="129">
        <v>20000000</v>
      </c>
      <c r="K2614" s="129">
        <v>20000000</v>
      </c>
      <c r="L2614" s="129">
        <v>20000000</v>
      </c>
      <c r="M2614" s="124">
        <f t="shared" si="597"/>
        <v>60000000</v>
      </c>
    </row>
    <row r="2615" spans="1:13" ht="18.5" x14ac:dyDescent="0.45">
      <c r="A2615" s="119">
        <v>220202</v>
      </c>
      <c r="B2615" s="120"/>
      <c r="C2615" s="121"/>
      <c r="D2615" s="121"/>
      <c r="E2615" s="120"/>
      <c r="F2615" s="157" t="s">
        <v>31</v>
      </c>
      <c r="G2615" s="123">
        <f>SUM(G2616:G2620)</f>
        <v>3800000</v>
      </c>
      <c r="H2615" s="123">
        <f>SUM(H2616:H2620)</f>
        <v>0</v>
      </c>
      <c r="I2615" s="123"/>
      <c r="J2615" s="123">
        <f>SUM(J2616:J2620)</f>
        <v>0</v>
      </c>
      <c r="K2615" s="123">
        <f>SUM(K2616:K2620)</f>
        <v>0</v>
      </c>
      <c r="L2615" s="123">
        <f>SUM(L2616:L2620)</f>
        <v>0</v>
      </c>
      <c r="M2615" s="124">
        <f t="shared" si="597"/>
        <v>0</v>
      </c>
    </row>
    <row r="2616" spans="1:13" ht="18.5" x14ac:dyDescent="0.45">
      <c r="A2616" s="125">
        <v>22020201</v>
      </c>
      <c r="B2616" s="126"/>
      <c r="C2616" s="127"/>
      <c r="D2616" s="127"/>
      <c r="E2616" s="126"/>
      <c r="F2616" s="158" t="s">
        <v>32</v>
      </c>
      <c r="G2616" s="129">
        <v>1000000</v>
      </c>
      <c r="H2616" s="129"/>
      <c r="I2616" s="129"/>
      <c r="J2616" s="129"/>
      <c r="K2616" s="129"/>
      <c r="L2616" s="129"/>
      <c r="M2616" s="124">
        <f t="shared" si="597"/>
        <v>0</v>
      </c>
    </row>
    <row r="2617" spans="1:13" ht="18.5" x14ac:dyDescent="0.45">
      <c r="A2617" s="125">
        <v>22020203</v>
      </c>
      <c r="B2617" s="126"/>
      <c r="C2617" s="127"/>
      <c r="D2617" s="127"/>
      <c r="E2617" s="126"/>
      <c r="F2617" s="158" t="s">
        <v>34</v>
      </c>
      <c r="G2617" s="129">
        <v>1000000</v>
      </c>
      <c r="H2617" s="129"/>
      <c r="I2617" s="129"/>
      <c r="J2617" s="129"/>
      <c r="K2617" s="129"/>
      <c r="L2617" s="129"/>
      <c r="M2617" s="124">
        <f t="shared" si="597"/>
        <v>0</v>
      </c>
    </row>
    <row r="2618" spans="1:13" ht="37" x14ac:dyDescent="0.45">
      <c r="A2618" s="125">
        <v>22020204</v>
      </c>
      <c r="B2618" s="126"/>
      <c r="C2618" s="127"/>
      <c r="D2618" s="127"/>
      <c r="E2618" s="126"/>
      <c r="F2618" s="158" t="s">
        <v>316</v>
      </c>
      <c r="G2618" s="129">
        <v>600000</v>
      </c>
      <c r="H2618" s="129"/>
      <c r="I2618" s="129"/>
      <c r="J2618" s="129"/>
      <c r="K2618" s="129"/>
      <c r="L2618" s="129"/>
      <c r="M2618" s="124">
        <f t="shared" si="597"/>
        <v>0</v>
      </c>
    </row>
    <row r="2619" spans="1:13" ht="18.5" x14ac:dyDescent="0.45">
      <c r="A2619" s="125">
        <v>22020206</v>
      </c>
      <c r="B2619" s="126"/>
      <c r="C2619" s="127"/>
      <c r="D2619" s="127"/>
      <c r="E2619" s="126"/>
      <c r="F2619" s="158" t="s">
        <v>36</v>
      </c>
      <c r="G2619" s="129">
        <v>200000</v>
      </c>
      <c r="H2619" s="129"/>
      <c r="I2619" s="129"/>
      <c r="J2619" s="129"/>
      <c r="K2619" s="129"/>
      <c r="L2619" s="129"/>
      <c r="M2619" s="124">
        <f t="shared" si="597"/>
        <v>0</v>
      </c>
    </row>
    <row r="2620" spans="1:13" ht="37" x14ac:dyDescent="0.45">
      <c r="A2620" s="125">
        <v>22020209</v>
      </c>
      <c r="B2620" s="126"/>
      <c r="C2620" s="127"/>
      <c r="D2620" s="127"/>
      <c r="E2620" s="126"/>
      <c r="F2620" s="158" t="s">
        <v>323</v>
      </c>
      <c r="G2620" s="129">
        <v>1000000</v>
      </c>
      <c r="H2620" s="129"/>
      <c r="I2620" s="129"/>
      <c r="J2620" s="129"/>
      <c r="K2620" s="129"/>
      <c r="L2620" s="129"/>
      <c r="M2620" s="124">
        <f t="shared" si="597"/>
        <v>0</v>
      </c>
    </row>
    <row r="2621" spans="1:13" ht="18.5" x14ac:dyDescent="0.45">
      <c r="A2621" s="119">
        <v>220203</v>
      </c>
      <c r="B2621" s="120"/>
      <c r="C2621" s="121"/>
      <c r="D2621" s="121"/>
      <c r="E2621" s="120"/>
      <c r="F2621" s="157" t="s">
        <v>37</v>
      </c>
      <c r="G2621" s="123">
        <f>SUM(G2622:G2626)</f>
        <v>6200000</v>
      </c>
      <c r="H2621" s="123">
        <f>SUM(H2622:H2626)</f>
        <v>0</v>
      </c>
      <c r="I2621" s="123"/>
      <c r="J2621" s="123">
        <f>SUM(J2622:J2626)</f>
        <v>6000000</v>
      </c>
      <c r="K2621" s="123">
        <f>SUM(K2622:K2626)</f>
        <v>6000000</v>
      </c>
      <c r="L2621" s="123">
        <f>SUM(L2622:L2626)</f>
        <v>6000000</v>
      </c>
      <c r="M2621" s="124">
        <f t="shared" si="597"/>
        <v>18000000</v>
      </c>
    </row>
    <row r="2622" spans="1:13" ht="37" x14ac:dyDescent="0.45">
      <c r="A2622" s="125">
        <v>22020301</v>
      </c>
      <c r="B2622" s="126"/>
      <c r="C2622" s="127"/>
      <c r="D2622" s="127"/>
      <c r="E2622" s="126"/>
      <c r="F2622" s="158" t="s">
        <v>38</v>
      </c>
      <c r="G2622" s="129">
        <v>4000000</v>
      </c>
      <c r="H2622" s="129"/>
      <c r="I2622" s="129"/>
      <c r="J2622" s="129">
        <v>4000000</v>
      </c>
      <c r="K2622" s="129">
        <v>4000000</v>
      </c>
      <c r="L2622" s="129">
        <v>4000000</v>
      </c>
      <c r="M2622" s="124">
        <f t="shared" si="597"/>
        <v>12000000</v>
      </c>
    </row>
    <row r="2623" spans="1:13" ht="18.5" x14ac:dyDescent="0.45">
      <c r="A2623" s="125">
        <v>22020303</v>
      </c>
      <c r="B2623" s="126"/>
      <c r="C2623" s="127"/>
      <c r="D2623" s="127"/>
      <c r="E2623" s="126"/>
      <c r="F2623" s="158" t="s">
        <v>40</v>
      </c>
      <c r="G2623" s="129">
        <v>500000</v>
      </c>
      <c r="H2623" s="129"/>
      <c r="I2623" s="129"/>
      <c r="J2623" s="129"/>
      <c r="K2623" s="129"/>
      <c r="L2623" s="129"/>
      <c r="M2623" s="124">
        <f t="shared" si="597"/>
        <v>0</v>
      </c>
    </row>
    <row r="2624" spans="1:13" ht="18.5" x14ac:dyDescent="0.45">
      <c r="A2624" s="125">
        <v>22020304</v>
      </c>
      <c r="B2624" s="126"/>
      <c r="C2624" s="127"/>
      <c r="D2624" s="127"/>
      <c r="E2624" s="126"/>
      <c r="F2624" s="158" t="s">
        <v>413</v>
      </c>
      <c r="G2624" s="129">
        <v>200000</v>
      </c>
      <c r="H2624" s="129"/>
      <c r="I2624" s="129"/>
      <c r="J2624" s="129"/>
      <c r="K2624" s="129"/>
      <c r="L2624" s="129"/>
      <c r="M2624" s="124">
        <f t="shared" si="597"/>
        <v>0</v>
      </c>
    </row>
    <row r="2625" spans="1:13" ht="37" x14ac:dyDescent="0.45">
      <c r="A2625" s="125">
        <v>22020305</v>
      </c>
      <c r="B2625" s="126"/>
      <c r="C2625" s="127"/>
      <c r="D2625" s="127"/>
      <c r="E2625" s="126"/>
      <c r="F2625" s="158" t="s">
        <v>41</v>
      </c>
      <c r="G2625" s="129">
        <v>500000</v>
      </c>
      <c r="H2625" s="129"/>
      <c r="I2625" s="129"/>
      <c r="J2625" s="129"/>
      <c r="K2625" s="129"/>
      <c r="L2625" s="129"/>
      <c r="M2625" s="124">
        <f t="shared" si="597"/>
        <v>0</v>
      </c>
    </row>
    <row r="2626" spans="1:13" ht="18.5" x14ac:dyDescent="0.45">
      <c r="A2626" s="125">
        <v>22020309</v>
      </c>
      <c r="B2626" s="126"/>
      <c r="C2626" s="127"/>
      <c r="D2626" s="127"/>
      <c r="E2626" s="126"/>
      <c r="F2626" s="158" t="s">
        <v>221</v>
      </c>
      <c r="G2626" s="129">
        <v>1000000</v>
      </c>
      <c r="H2626" s="129"/>
      <c r="I2626" s="129"/>
      <c r="J2626" s="129">
        <v>2000000</v>
      </c>
      <c r="K2626" s="129">
        <v>2000000</v>
      </c>
      <c r="L2626" s="129">
        <v>2000000</v>
      </c>
      <c r="M2626" s="124">
        <f t="shared" si="597"/>
        <v>6000000</v>
      </c>
    </row>
    <row r="2627" spans="1:13" ht="18.5" x14ac:dyDescent="0.45">
      <c r="A2627" s="119">
        <v>220204</v>
      </c>
      <c r="B2627" s="120"/>
      <c r="C2627" s="121"/>
      <c r="D2627" s="121"/>
      <c r="E2627" s="120"/>
      <c r="F2627" s="157" t="s">
        <v>42</v>
      </c>
      <c r="G2627" s="123">
        <f>SUM(G2628:G2629)</f>
        <v>11000000</v>
      </c>
      <c r="H2627" s="123">
        <f>SUM(H2628:H2629)</f>
        <v>11200000</v>
      </c>
      <c r="I2627" s="123"/>
      <c r="J2627" s="123">
        <f>SUM(J2628:J2629)</f>
        <v>24000000</v>
      </c>
      <c r="K2627" s="123">
        <f>SUM(K2628:K2629)</f>
        <v>24000000</v>
      </c>
      <c r="L2627" s="123">
        <f>SUM(L2628:L2629)</f>
        <v>24000000</v>
      </c>
      <c r="M2627" s="124">
        <f t="shared" si="597"/>
        <v>72000000</v>
      </c>
    </row>
    <row r="2628" spans="1:13" ht="18.5" x14ac:dyDescent="0.45">
      <c r="A2628" s="125">
        <v>22020406</v>
      </c>
      <c r="B2628" s="126"/>
      <c r="C2628" s="127"/>
      <c r="D2628" s="127"/>
      <c r="E2628" s="126"/>
      <c r="F2628" s="158" t="s">
        <v>48</v>
      </c>
      <c r="G2628" s="129">
        <v>9000000</v>
      </c>
      <c r="H2628" s="129">
        <v>11200000</v>
      </c>
      <c r="I2628" s="129"/>
      <c r="J2628" s="129">
        <v>24000000</v>
      </c>
      <c r="K2628" s="129">
        <v>24000000</v>
      </c>
      <c r="L2628" s="129">
        <v>24000000</v>
      </c>
      <c r="M2628" s="124">
        <f t="shared" si="597"/>
        <v>72000000</v>
      </c>
    </row>
    <row r="2629" spans="1:13" ht="18.5" x14ac:dyDescent="0.45">
      <c r="A2629" s="125">
        <v>22020408</v>
      </c>
      <c r="B2629" s="126"/>
      <c r="C2629" s="127"/>
      <c r="D2629" s="127"/>
      <c r="E2629" s="126"/>
      <c r="F2629" s="158" t="s">
        <v>573</v>
      </c>
      <c r="G2629" s="129">
        <v>2000000</v>
      </c>
      <c r="H2629" s="129"/>
      <c r="I2629" s="129"/>
      <c r="J2629" s="129"/>
      <c r="K2629" s="129"/>
      <c r="L2629" s="129"/>
      <c r="M2629" s="124">
        <f t="shared" si="597"/>
        <v>0</v>
      </c>
    </row>
    <row r="2630" spans="1:13" ht="18.5" x14ac:dyDescent="0.45">
      <c r="A2630" s="119">
        <v>220205</v>
      </c>
      <c r="B2630" s="120"/>
      <c r="C2630" s="121"/>
      <c r="D2630" s="121"/>
      <c r="E2630" s="120"/>
      <c r="F2630" s="157" t="s">
        <v>49</v>
      </c>
      <c r="G2630" s="123">
        <f>G2631</f>
        <v>5000000</v>
      </c>
      <c r="H2630" s="123">
        <f t="shared" ref="H2630:L2630" si="600">H2631</f>
        <v>3433220</v>
      </c>
      <c r="I2630" s="123">
        <f t="shared" si="600"/>
        <v>0</v>
      </c>
      <c r="J2630" s="123">
        <f t="shared" si="600"/>
        <v>5000000</v>
      </c>
      <c r="K2630" s="123">
        <f t="shared" si="600"/>
        <v>5000000</v>
      </c>
      <c r="L2630" s="123">
        <f t="shared" si="600"/>
        <v>5000000</v>
      </c>
      <c r="M2630" s="124">
        <f t="shared" si="597"/>
        <v>15000000</v>
      </c>
    </row>
    <row r="2631" spans="1:13" ht="18.5" x14ac:dyDescent="0.45">
      <c r="A2631" s="125">
        <v>22020501</v>
      </c>
      <c r="B2631" s="126"/>
      <c r="C2631" s="127"/>
      <c r="D2631" s="127"/>
      <c r="E2631" s="126"/>
      <c r="F2631" s="158" t="s">
        <v>50</v>
      </c>
      <c r="G2631" s="129">
        <v>5000000</v>
      </c>
      <c r="H2631" s="129">
        <v>3433220</v>
      </c>
      <c r="I2631" s="129"/>
      <c r="J2631" s="129">
        <v>5000000</v>
      </c>
      <c r="K2631" s="129">
        <v>5000000</v>
      </c>
      <c r="L2631" s="129">
        <v>5000000</v>
      </c>
      <c r="M2631" s="124">
        <f t="shared" si="597"/>
        <v>15000000</v>
      </c>
    </row>
    <row r="2632" spans="1:13" ht="18.5" x14ac:dyDescent="0.45">
      <c r="A2632" s="119">
        <v>220206</v>
      </c>
      <c r="B2632" s="120"/>
      <c r="C2632" s="121"/>
      <c r="D2632" s="121"/>
      <c r="E2632" s="120"/>
      <c r="F2632" s="157" t="s">
        <v>51</v>
      </c>
      <c r="G2632" s="123">
        <f>SUM(G2633:G2634)</f>
        <v>2500000</v>
      </c>
      <c r="H2632" s="123">
        <f>SUM(H2633:H2634)</f>
        <v>0</v>
      </c>
      <c r="I2632" s="123"/>
      <c r="J2632" s="123">
        <f>SUM(J2633:J2634)</f>
        <v>0</v>
      </c>
      <c r="K2632" s="123">
        <f>SUM(K2633:K2634)</f>
        <v>0</v>
      </c>
      <c r="L2632" s="123">
        <f>SUM(L2633:L2634)</f>
        <v>0</v>
      </c>
      <c r="M2632" s="124">
        <f t="shared" si="597"/>
        <v>0</v>
      </c>
    </row>
    <row r="2633" spans="1:13" ht="18.5" x14ac:dyDescent="0.45">
      <c r="A2633" s="125">
        <v>22020601</v>
      </c>
      <c r="B2633" s="126"/>
      <c r="C2633" s="127"/>
      <c r="D2633" s="127"/>
      <c r="E2633" s="126"/>
      <c r="F2633" s="158" t="s">
        <v>52</v>
      </c>
      <c r="G2633" s="129">
        <v>1500000</v>
      </c>
      <c r="H2633" s="129"/>
      <c r="I2633" s="129"/>
      <c r="J2633" s="129"/>
      <c r="K2633" s="129"/>
      <c r="L2633" s="129"/>
      <c r="M2633" s="124">
        <f t="shared" si="597"/>
        <v>0</v>
      </c>
    </row>
    <row r="2634" spans="1:13" ht="18.5" x14ac:dyDescent="0.45">
      <c r="A2634" s="125">
        <v>22020605</v>
      </c>
      <c r="B2634" s="126"/>
      <c r="C2634" s="127"/>
      <c r="D2634" s="127"/>
      <c r="E2634" s="126"/>
      <c r="F2634" s="158" t="s">
        <v>53</v>
      </c>
      <c r="G2634" s="129">
        <v>1000000</v>
      </c>
      <c r="H2634" s="129"/>
      <c r="I2634" s="129"/>
      <c r="J2634" s="129"/>
      <c r="K2634" s="129"/>
      <c r="L2634" s="129"/>
      <c r="M2634" s="124">
        <f t="shared" si="597"/>
        <v>0</v>
      </c>
    </row>
    <row r="2635" spans="1:13" ht="37" x14ac:dyDescent="0.45">
      <c r="A2635" s="119">
        <v>220207</v>
      </c>
      <c r="B2635" s="120"/>
      <c r="C2635" s="121"/>
      <c r="D2635" s="121"/>
      <c r="E2635" s="120"/>
      <c r="F2635" s="157" t="s">
        <v>268</v>
      </c>
      <c r="G2635" s="123">
        <f>SUM(G2636:G2637)</f>
        <v>4500000</v>
      </c>
      <c r="H2635" s="123">
        <f>SUM(H2636:H2637)</f>
        <v>0</v>
      </c>
      <c r="I2635" s="123"/>
      <c r="J2635" s="123">
        <f>SUM(J2636:J2637)</f>
        <v>0</v>
      </c>
      <c r="K2635" s="123">
        <f>SUM(K2636:K2637)</f>
        <v>0</v>
      </c>
      <c r="L2635" s="123">
        <f>SUM(L2636:L2637)</f>
        <v>0</v>
      </c>
      <c r="M2635" s="124">
        <f t="shared" si="597"/>
        <v>0</v>
      </c>
    </row>
    <row r="2636" spans="1:13" ht="37" x14ac:dyDescent="0.45">
      <c r="A2636" s="125">
        <v>22020702</v>
      </c>
      <c r="B2636" s="126"/>
      <c r="C2636" s="127"/>
      <c r="D2636" s="127"/>
      <c r="E2636" s="126"/>
      <c r="F2636" s="158" t="s">
        <v>416</v>
      </c>
      <c r="G2636" s="129">
        <v>2500000</v>
      </c>
      <c r="H2636" s="129"/>
      <c r="I2636" s="129"/>
      <c r="J2636" s="129"/>
      <c r="K2636" s="129"/>
      <c r="L2636" s="129"/>
      <c r="M2636" s="124">
        <f t="shared" si="597"/>
        <v>0</v>
      </c>
    </row>
    <row r="2637" spans="1:13" ht="18.5" x14ac:dyDescent="0.45">
      <c r="A2637" s="125">
        <v>22020706</v>
      </c>
      <c r="B2637" s="126"/>
      <c r="C2637" s="127"/>
      <c r="D2637" s="127"/>
      <c r="E2637" s="126"/>
      <c r="F2637" s="158" t="s">
        <v>574</v>
      </c>
      <c r="G2637" s="129">
        <v>2000000</v>
      </c>
      <c r="H2637" s="129"/>
      <c r="I2637" s="129"/>
      <c r="J2637" s="129"/>
      <c r="K2637" s="129"/>
      <c r="L2637" s="129"/>
      <c r="M2637" s="124">
        <f t="shared" si="597"/>
        <v>0</v>
      </c>
    </row>
    <row r="2638" spans="1:13" ht="18.5" x14ac:dyDescent="0.45">
      <c r="A2638" s="119">
        <v>220208</v>
      </c>
      <c r="B2638" s="120"/>
      <c r="C2638" s="121"/>
      <c r="D2638" s="121"/>
      <c r="E2638" s="120"/>
      <c r="F2638" s="157" t="s">
        <v>54</v>
      </c>
      <c r="G2638" s="123">
        <f>SUM(G2639:G2641)</f>
        <v>1000000</v>
      </c>
      <c r="H2638" s="123">
        <f>SUM(H2639:H2641)</f>
        <v>0</v>
      </c>
      <c r="I2638" s="123"/>
      <c r="J2638" s="123">
        <f>SUM(J2639:J2641)</f>
        <v>3000000</v>
      </c>
      <c r="K2638" s="123">
        <f>SUM(K2639:K2641)</f>
        <v>3000000</v>
      </c>
      <c r="L2638" s="123">
        <f>SUM(L2639:L2641)</f>
        <v>3000000</v>
      </c>
      <c r="M2638" s="124">
        <f t="shared" si="597"/>
        <v>9000000</v>
      </c>
    </row>
    <row r="2639" spans="1:13" ht="18.5" x14ac:dyDescent="0.45">
      <c r="A2639" s="125">
        <v>22020801</v>
      </c>
      <c r="B2639" s="126"/>
      <c r="C2639" s="127"/>
      <c r="D2639" s="127"/>
      <c r="E2639" s="126"/>
      <c r="F2639" s="158" t="s">
        <v>55</v>
      </c>
      <c r="G2639" s="129">
        <v>1000000</v>
      </c>
      <c r="H2639" s="129"/>
      <c r="I2639" s="129"/>
      <c r="J2639" s="129"/>
      <c r="K2639" s="129"/>
      <c r="L2639" s="129"/>
      <c r="M2639" s="124">
        <f t="shared" si="597"/>
        <v>0</v>
      </c>
    </row>
    <row r="2640" spans="1:13" ht="18.5" x14ac:dyDescent="0.45">
      <c r="A2640" s="125">
        <v>22020803</v>
      </c>
      <c r="B2640" s="126"/>
      <c r="C2640" s="127"/>
      <c r="D2640" s="127"/>
      <c r="E2640" s="126"/>
      <c r="F2640" s="158" t="s">
        <v>56</v>
      </c>
      <c r="G2640" s="129"/>
      <c r="H2640" s="129"/>
      <c r="I2640" s="129"/>
      <c r="J2640" s="129">
        <v>2000000</v>
      </c>
      <c r="K2640" s="129">
        <v>2000000</v>
      </c>
      <c r="L2640" s="129">
        <v>2000000</v>
      </c>
      <c r="M2640" s="124">
        <f t="shared" si="597"/>
        <v>6000000</v>
      </c>
    </row>
    <row r="2641" spans="1:13" ht="18.5" x14ac:dyDescent="0.45">
      <c r="A2641" s="125">
        <v>22020805</v>
      </c>
      <c r="B2641" s="126"/>
      <c r="C2641" s="127"/>
      <c r="D2641" s="127"/>
      <c r="E2641" s="126"/>
      <c r="F2641" s="158" t="s">
        <v>436</v>
      </c>
      <c r="G2641" s="129"/>
      <c r="H2641" s="129"/>
      <c r="I2641" s="129"/>
      <c r="J2641" s="129">
        <v>1000000</v>
      </c>
      <c r="K2641" s="129">
        <v>1000000</v>
      </c>
      <c r="L2641" s="129">
        <v>1000000</v>
      </c>
      <c r="M2641" s="124">
        <f t="shared" si="597"/>
        <v>3000000</v>
      </c>
    </row>
    <row r="2642" spans="1:13" ht="18.5" x14ac:dyDescent="0.45">
      <c r="A2642" s="119">
        <v>220209</v>
      </c>
      <c r="B2642" s="120"/>
      <c r="C2642" s="121"/>
      <c r="D2642" s="121"/>
      <c r="E2642" s="120"/>
      <c r="F2642" s="157" t="s">
        <v>271</v>
      </c>
      <c r="G2642" s="123">
        <f>SUM(G2643:G2643)</f>
        <v>1000000</v>
      </c>
      <c r="H2642" s="123">
        <f>SUM(H2643:H2643)</f>
        <v>0</v>
      </c>
      <c r="I2642" s="123"/>
      <c r="J2642" s="123">
        <f>SUM(J2643:J2643)</f>
        <v>0</v>
      </c>
      <c r="K2642" s="123">
        <f>SUM(K2643:K2643)</f>
        <v>0</v>
      </c>
      <c r="L2642" s="123">
        <f>SUM(L2643:L2643)</f>
        <v>0</v>
      </c>
      <c r="M2642" s="124">
        <f t="shared" si="597"/>
        <v>0</v>
      </c>
    </row>
    <row r="2643" spans="1:13" ht="18.5" x14ac:dyDescent="0.45">
      <c r="A2643" s="125">
        <v>22020901</v>
      </c>
      <c r="B2643" s="126"/>
      <c r="C2643" s="127"/>
      <c r="D2643" s="127"/>
      <c r="E2643" s="126"/>
      <c r="F2643" s="158" t="s">
        <v>315</v>
      </c>
      <c r="G2643" s="129">
        <v>1000000</v>
      </c>
      <c r="H2643" s="129"/>
      <c r="I2643" s="129"/>
      <c r="J2643" s="129"/>
      <c r="K2643" s="129"/>
      <c r="L2643" s="129"/>
      <c r="M2643" s="124">
        <f t="shared" si="597"/>
        <v>0</v>
      </c>
    </row>
    <row r="2644" spans="1:13" ht="18.5" x14ac:dyDescent="0.45">
      <c r="A2644" s="119">
        <v>220210</v>
      </c>
      <c r="B2644" s="120"/>
      <c r="C2644" s="121"/>
      <c r="D2644" s="121"/>
      <c r="E2644" s="120"/>
      <c r="F2644" s="157" t="s">
        <v>57</v>
      </c>
      <c r="G2644" s="123">
        <f>SUM(G2645:G2649)</f>
        <v>40000000</v>
      </c>
      <c r="H2644" s="123">
        <f>SUM(H2645:H2649)</f>
        <v>22270000</v>
      </c>
      <c r="I2644" s="123"/>
      <c r="J2644" s="123">
        <f>SUM(J2645:J2649)</f>
        <v>32000000</v>
      </c>
      <c r="K2644" s="123">
        <f>SUM(K2645:K2649)</f>
        <v>32000000</v>
      </c>
      <c r="L2644" s="123">
        <f>SUM(L2645:L2649)</f>
        <v>32000000</v>
      </c>
      <c r="M2644" s="124">
        <f t="shared" si="597"/>
        <v>96000000</v>
      </c>
    </row>
    <row r="2645" spans="1:13" ht="18.5" x14ac:dyDescent="0.45">
      <c r="A2645" s="125">
        <v>22021001</v>
      </c>
      <c r="B2645" s="126"/>
      <c r="C2645" s="127"/>
      <c r="D2645" s="127"/>
      <c r="E2645" s="126"/>
      <c r="F2645" s="158" t="s">
        <v>58</v>
      </c>
      <c r="G2645" s="129">
        <v>2000000</v>
      </c>
      <c r="H2645" s="129"/>
      <c r="I2645" s="129"/>
      <c r="J2645" s="129">
        <v>2000000</v>
      </c>
      <c r="K2645" s="129">
        <v>2000000</v>
      </c>
      <c r="L2645" s="129">
        <v>2000000</v>
      </c>
      <c r="M2645" s="124">
        <f t="shared" si="597"/>
        <v>6000000</v>
      </c>
    </row>
    <row r="2646" spans="1:13" ht="18.5" x14ac:dyDescent="0.45">
      <c r="A2646" s="125">
        <v>22021002</v>
      </c>
      <c r="B2646" s="126"/>
      <c r="C2646" s="127"/>
      <c r="D2646" s="127"/>
      <c r="E2646" s="126"/>
      <c r="F2646" s="158" t="s">
        <v>59</v>
      </c>
      <c r="G2646" s="129">
        <v>30000000</v>
      </c>
      <c r="H2646" s="129">
        <v>22270000</v>
      </c>
      <c r="I2646" s="129"/>
      <c r="J2646" s="129">
        <v>30000000</v>
      </c>
      <c r="K2646" s="129">
        <v>30000000</v>
      </c>
      <c r="L2646" s="129">
        <v>30000000</v>
      </c>
      <c r="M2646" s="124">
        <f t="shared" si="597"/>
        <v>90000000</v>
      </c>
    </row>
    <row r="2647" spans="1:13" ht="18.5" x14ac:dyDescent="0.45">
      <c r="A2647" s="125">
        <v>22021003</v>
      </c>
      <c r="B2647" s="126"/>
      <c r="C2647" s="127"/>
      <c r="D2647" s="127"/>
      <c r="E2647" s="126"/>
      <c r="F2647" s="158" t="s">
        <v>60</v>
      </c>
      <c r="G2647" s="129">
        <v>2000000</v>
      </c>
      <c r="H2647" s="129"/>
      <c r="I2647" s="129"/>
      <c r="J2647" s="129"/>
      <c r="K2647" s="129"/>
      <c r="L2647" s="129"/>
      <c r="M2647" s="124">
        <f t="shared" si="597"/>
        <v>0</v>
      </c>
    </row>
    <row r="2648" spans="1:13" ht="18.5" x14ac:dyDescent="0.45">
      <c r="A2648" s="125">
        <v>22021006</v>
      </c>
      <c r="B2648" s="126"/>
      <c r="C2648" s="127"/>
      <c r="D2648" s="127"/>
      <c r="E2648" s="126"/>
      <c r="F2648" s="158" t="s">
        <v>62</v>
      </c>
      <c r="G2648" s="129">
        <v>1000000</v>
      </c>
      <c r="H2648" s="129"/>
      <c r="I2648" s="129"/>
      <c r="J2648" s="129"/>
      <c r="K2648" s="129"/>
      <c r="L2648" s="129"/>
      <c r="M2648" s="124">
        <f t="shared" si="597"/>
        <v>0</v>
      </c>
    </row>
    <row r="2649" spans="1:13" ht="18.5" x14ac:dyDescent="0.45">
      <c r="A2649" s="125">
        <v>22021021</v>
      </c>
      <c r="B2649" s="126"/>
      <c r="C2649" s="127"/>
      <c r="D2649" s="127"/>
      <c r="E2649" s="126"/>
      <c r="F2649" s="158" t="s">
        <v>225</v>
      </c>
      <c r="G2649" s="129">
        <v>5000000</v>
      </c>
      <c r="H2649" s="129"/>
      <c r="I2649" s="129"/>
      <c r="J2649" s="129"/>
      <c r="K2649" s="129"/>
      <c r="L2649" s="129"/>
      <c r="M2649" s="124">
        <f t="shared" si="597"/>
        <v>0</v>
      </c>
    </row>
    <row r="2650" spans="1:13" ht="18.5" x14ac:dyDescent="0.45">
      <c r="A2650" s="119">
        <v>23</v>
      </c>
      <c r="B2650" s="120"/>
      <c r="C2650" s="121"/>
      <c r="D2650" s="121"/>
      <c r="E2650" s="120"/>
      <c r="F2650" s="157" t="s">
        <v>69</v>
      </c>
      <c r="G2650" s="123">
        <f>G2651+G2666+G2671+G2676+G2682</f>
        <v>3000000000</v>
      </c>
      <c r="H2650" s="123">
        <f t="shared" ref="H2650:L2650" si="601">H2651+H2666+H2671+H2676+H2682</f>
        <v>552093540.38999999</v>
      </c>
      <c r="I2650" s="123">
        <f t="shared" si="601"/>
        <v>0</v>
      </c>
      <c r="J2650" s="123">
        <f t="shared" si="601"/>
        <v>3000000000</v>
      </c>
      <c r="K2650" s="123">
        <f t="shared" si="601"/>
        <v>3000000000</v>
      </c>
      <c r="L2650" s="123">
        <f t="shared" si="601"/>
        <v>3000000000</v>
      </c>
      <c r="M2650" s="124">
        <f t="shared" si="597"/>
        <v>9000000000</v>
      </c>
    </row>
    <row r="2651" spans="1:13" ht="18.5" x14ac:dyDescent="0.45">
      <c r="A2651" s="119">
        <v>2301</v>
      </c>
      <c r="B2651" s="120"/>
      <c r="C2651" s="121"/>
      <c r="D2651" s="121"/>
      <c r="E2651" s="120"/>
      <c r="F2651" s="157" t="s">
        <v>70</v>
      </c>
      <c r="G2651" s="123">
        <f t="shared" ref="G2651:L2651" si="602">G2652</f>
        <v>234000000</v>
      </c>
      <c r="H2651" s="123">
        <f t="shared" si="602"/>
        <v>1120000</v>
      </c>
      <c r="I2651" s="123"/>
      <c r="J2651" s="123">
        <f t="shared" si="602"/>
        <v>290000000</v>
      </c>
      <c r="K2651" s="123">
        <f t="shared" si="602"/>
        <v>290000000</v>
      </c>
      <c r="L2651" s="123">
        <f t="shared" si="602"/>
        <v>290000000</v>
      </c>
      <c r="M2651" s="124">
        <f t="shared" si="597"/>
        <v>870000000</v>
      </c>
    </row>
    <row r="2652" spans="1:13" ht="18.5" x14ac:dyDescent="0.45">
      <c r="A2652" s="119">
        <v>230101</v>
      </c>
      <c r="B2652" s="120"/>
      <c r="C2652" s="121"/>
      <c r="D2652" s="121"/>
      <c r="E2652" s="120"/>
      <c r="F2652" s="157" t="s">
        <v>71</v>
      </c>
      <c r="G2652" s="123">
        <f>SUM(G2653:G2665)</f>
        <v>234000000</v>
      </c>
      <c r="H2652" s="123">
        <f>SUM(H2653:H2665)</f>
        <v>1120000</v>
      </c>
      <c r="I2652" s="123"/>
      <c r="J2652" s="123">
        <f>SUM(J2653:J2665)</f>
        <v>290000000</v>
      </c>
      <c r="K2652" s="123">
        <f>SUM(K2653:K2665)</f>
        <v>290000000</v>
      </c>
      <c r="L2652" s="123">
        <f>SUM(L2653:L2665)</f>
        <v>290000000</v>
      </c>
      <c r="M2652" s="124">
        <f t="shared" si="597"/>
        <v>870000000</v>
      </c>
    </row>
    <row r="2653" spans="1:13" ht="18.5" x14ac:dyDescent="0.45">
      <c r="A2653" s="125">
        <v>23010109</v>
      </c>
      <c r="B2653" s="126"/>
      <c r="C2653" s="127"/>
      <c r="D2653" s="127"/>
      <c r="E2653" s="126"/>
      <c r="F2653" s="158" t="s">
        <v>575</v>
      </c>
      <c r="G2653" s="129">
        <v>100000000</v>
      </c>
      <c r="H2653" s="129"/>
      <c r="I2653" s="129"/>
      <c r="J2653" s="129">
        <v>200000000</v>
      </c>
      <c r="K2653" s="129">
        <v>200000000</v>
      </c>
      <c r="L2653" s="129">
        <v>200000000</v>
      </c>
      <c r="M2653" s="124">
        <f t="shared" si="597"/>
        <v>600000000</v>
      </c>
    </row>
    <row r="2654" spans="1:13" ht="37" x14ac:dyDescent="0.45">
      <c r="A2654" s="125">
        <v>23010112</v>
      </c>
      <c r="B2654" s="126"/>
      <c r="C2654" s="127"/>
      <c r="D2654" s="127"/>
      <c r="E2654" s="126"/>
      <c r="F2654" s="158" t="s">
        <v>232</v>
      </c>
      <c r="G2654" s="129">
        <v>30000000</v>
      </c>
      <c r="H2654" s="129"/>
      <c r="I2654" s="129"/>
      <c r="J2654" s="129">
        <v>30000000</v>
      </c>
      <c r="K2654" s="129">
        <v>30000000</v>
      </c>
      <c r="L2654" s="129">
        <v>30000000</v>
      </c>
      <c r="M2654" s="124">
        <f t="shared" si="597"/>
        <v>90000000</v>
      </c>
    </row>
    <row r="2655" spans="1:13" ht="18.5" x14ac:dyDescent="0.45">
      <c r="A2655" s="125">
        <v>23010113</v>
      </c>
      <c r="B2655" s="126"/>
      <c r="C2655" s="127"/>
      <c r="D2655" s="127"/>
      <c r="E2655" s="126"/>
      <c r="F2655" s="158" t="s">
        <v>233</v>
      </c>
      <c r="G2655" s="129">
        <v>15000000</v>
      </c>
      <c r="H2655" s="129"/>
      <c r="I2655" s="129"/>
      <c r="J2655" s="129">
        <v>10000000</v>
      </c>
      <c r="K2655" s="129">
        <v>10000000</v>
      </c>
      <c r="L2655" s="129">
        <v>10000000</v>
      </c>
      <c r="M2655" s="124">
        <f t="shared" si="597"/>
        <v>30000000</v>
      </c>
    </row>
    <row r="2656" spans="1:13" ht="18.5" x14ac:dyDescent="0.45">
      <c r="A2656" s="125">
        <v>23010114</v>
      </c>
      <c r="B2656" s="126"/>
      <c r="C2656" s="127"/>
      <c r="D2656" s="127"/>
      <c r="E2656" s="126"/>
      <c r="F2656" s="158" t="s">
        <v>234</v>
      </c>
      <c r="G2656" s="129">
        <v>5000000</v>
      </c>
      <c r="H2656" s="129"/>
      <c r="I2656" s="129"/>
      <c r="J2656" s="129">
        <v>5000000</v>
      </c>
      <c r="K2656" s="129">
        <v>5000000</v>
      </c>
      <c r="L2656" s="129">
        <v>5000000</v>
      </c>
      <c r="M2656" s="124">
        <f t="shared" si="597"/>
        <v>15000000</v>
      </c>
    </row>
    <row r="2657" spans="1:13" ht="37" x14ac:dyDescent="0.45">
      <c r="A2657" s="125">
        <v>23010115</v>
      </c>
      <c r="B2657" s="126"/>
      <c r="C2657" s="127"/>
      <c r="D2657" s="127"/>
      <c r="E2657" s="126"/>
      <c r="F2657" s="158" t="s">
        <v>235</v>
      </c>
      <c r="G2657" s="129">
        <v>3500000</v>
      </c>
      <c r="H2657" s="129"/>
      <c r="I2657" s="129"/>
      <c r="J2657" s="129">
        <v>5000000</v>
      </c>
      <c r="K2657" s="129">
        <v>5000000</v>
      </c>
      <c r="L2657" s="129">
        <v>5000000</v>
      </c>
      <c r="M2657" s="124">
        <f t="shared" si="597"/>
        <v>15000000</v>
      </c>
    </row>
    <row r="2658" spans="1:13" ht="18.5" x14ac:dyDescent="0.45">
      <c r="A2658" s="125">
        <v>23010117</v>
      </c>
      <c r="B2658" s="126"/>
      <c r="C2658" s="127"/>
      <c r="D2658" s="127"/>
      <c r="E2658" s="126"/>
      <c r="F2658" s="158" t="s">
        <v>283</v>
      </c>
      <c r="G2658" s="129">
        <v>500000</v>
      </c>
      <c r="H2658" s="129"/>
      <c r="I2658" s="129"/>
      <c r="J2658" s="129"/>
      <c r="K2658" s="129"/>
      <c r="L2658" s="129"/>
      <c r="M2658" s="124">
        <f t="shared" si="597"/>
        <v>0</v>
      </c>
    </row>
    <row r="2659" spans="1:13" ht="18.5" x14ac:dyDescent="0.45">
      <c r="A2659" s="125">
        <v>23010119</v>
      </c>
      <c r="B2659" s="126"/>
      <c r="C2659" s="127"/>
      <c r="D2659" s="127"/>
      <c r="E2659" s="126"/>
      <c r="F2659" s="158" t="s">
        <v>286</v>
      </c>
      <c r="G2659" s="129">
        <v>50000000</v>
      </c>
      <c r="H2659" s="129"/>
      <c r="I2659" s="129"/>
      <c r="J2659" s="129"/>
      <c r="K2659" s="129"/>
      <c r="L2659" s="129"/>
      <c r="M2659" s="124">
        <f t="shared" si="597"/>
        <v>0</v>
      </c>
    </row>
    <row r="2660" spans="1:13" ht="37" x14ac:dyDescent="0.45">
      <c r="A2660" s="125">
        <v>23010123</v>
      </c>
      <c r="B2660" s="126"/>
      <c r="C2660" s="127"/>
      <c r="D2660" s="127"/>
      <c r="E2660" s="126"/>
      <c r="F2660" s="158" t="s">
        <v>288</v>
      </c>
      <c r="G2660" s="129">
        <v>5000000</v>
      </c>
      <c r="H2660" s="129"/>
      <c r="I2660" s="129"/>
      <c r="J2660" s="129"/>
      <c r="K2660" s="129"/>
      <c r="L2660" s="129"/>
      <c r="M2660" s="124">
        <f t="shared" si="597"/>
        <v>0</v>
      </c>
    </row>
    <row r="2661" spans="1:13" ht="37" x14ac:dyDescent="0.45">
      <c r="A2661" s="125">
        <v>23010127</v>
      </c>
      <c r="B2661" s="126"/>
      <c r="C2661" s="127"/>
      <c r="D2661" s="127"/>
      <c r="E2661" s="126"/>
      <c r="F2661" s="158" t="s">
        <v>72</v>
      </c>
      <c r="G2661" s="129"/>
      <c r="H2661" s="129"/>
      <c r="I2661" s="129"/>
      <c r="J2661" s="129">
        <v>20000000</v>
      </c>
      <c r="K2661" s="129">
        <v>20000000</v>
      </c>
      <c r="L2661" s="129">
        <v>20000000</v>
      </c>
      <c r="M2661" s="124">
        <f t="shared" si="597"/>
        <v>60000000</v>
      </c>
    </row>
    <row r="2662" spans="1:13" ht="18.5" x14ac:dyDescent="0.45">
      <c r="A2662" s="125">
        <v>23010128</v>
      </c>
      <c r="B2662" s="126"/>
      <c r="C2662" s="127"/>
      <c r="D2662" s="127"/>
      <c r="E2662" s="126"/>
      <c r="F2662" s="158" t="s">
        <v>392</v>
      </c>
      <c r="G2662" s="129">
        <v>5000000</v>
      </c>
      <c r="H2662" s="129">
        <v>1120000</v>
      </c>
      <c r="I2662" s="129"/>
      <c r="J2662" s="129">
        <v>10000000</v>
      </c>
      <c r="K2662" s="129">
        <v>10000000</v>
      </c>
      <c r="L2662" s="129">
        <v>10000000</v>
      </c>
      <c r="M2662" s="124">
        <f t="shared" si="597"/>
        <v>30000000</v>
      </c>
    </row>
    <row r="2663" spans="1:13" ht="18.5" x14ac:dyDescent="0.45">
      <c r="A2663" s="125">
        <v>23010133</v>
      </c>
      <c r="B2663" s="126"/>
      <c r="C2663" s="127"/>
      <c r="D2663" s="127"/>
      <c r="E2663" s="126"/>
      <c r="F2663" s="128" t="s">
        <v>494</v>
      </c>
      <c r="G2663" s="129">
        <v>5000000</v>
      </c>
      <c r="H2663" s="129"/>
      <c r="I2663" s="129"/>
      <c r="J2663" s="129"/>
      <c r="K2663" s="129"/>
      <c r="L2663" s="129"/>
      <c r="M2663" s="124">
        <f t="shared" si="597"/>
        <v>0</v>
      </c>
    </row>
    <row r="2664" spans="1:13" ht="18.5" x14ac:dyDescent="0.45">
      <c r="A2664" s="125">
        <v>23010134</v>
      </c>
      <c r="B2664" s="126"/>
      <c r="C2664" s="127"/>
      <c r="D2664" s="127"/>
      <c r="E2664" s="126"/>
      <c r="F2664" s="128" t="s">
        <v>576</v>
      </c>
      <c r="G2664" s="129">
        <v>5000000</v>
      </c>
      <c r="H2664" s="129"/>
      <c r="I2664" s="129"/>
      <c r="J2664" s="129">
        <v>10000000</v>
      </c>
      <c r="K2664" s="129">
        <v>10000000</v>
      </c>
      <c r="L2664" s="129">
        <v>10000000</v>
      </c>
      <c r="M2664" s="124">
        <f t="shared" si="597"/>
        <v>30000000</v>
      </c>
    </row>
    <row r="2665" spans="1:13" ht="18.5" x14ac:dyDescent="0.45">
      <c r="A2665" s="125">
        <v>23010140</v>
      </c>
      <c r="B2665" s="126"/>
      <c r="C2665" s="127"/>
      <c r="D2665" s="127"/>
      <c r="E2665" s="126"/>
      <c r="F2665" s="128" t="s">
        <v>394</v>
      </c>
      <c r="G2665" s="129">
        <v>10000000</v>
      </c>
      <c r="H2665" s="129"/>
      <c r="I2665" s="129"/>
      <c r="J2665" s="129"/>
      <c r="K2665" s="129"/>
      <c r="L2665" s="129"/>
      <c r="M2665" s="124">
        <f t="shared" si="597"/>
        <v>0</v>
      </c>
    </row>
    <row r="2666" spans="1:13" ht="18.5" x14ac:dyDescent="0.45">
      <c r="A2666" s="119">
        <v>2302</v>
      </c>
      <c r="B2666" s="120"/>
      <c r="C2666" s="121"/>
      <c r="D2666" s="121"/>
      <c r="E2666" s="120"/>
      <c r="F2666" s="122" t="s">
        <v>73</v>
      </c>
      <c r="G2666" s="123">
        <f t="shared" ref="G2666:L2666" si="603">G2667</f>
        <v>1606000000</v>
      </c>
      <c r="H2666" s="123">
        <f t="shared" si="603"/>
        <v>0</v>
      </c>
      <c r="I2666" s="123"/>
      <c r="J2666" s="123">
        <f t="shared" si="603"/>
        <v>1460000000</v>
      </c>
      <c r="K2666" s="123">
        <f t="shared" si="603"/>
        <v>1460000000</v>
      </c>
      <c r="L2666" s="123">
        <f t="shared" si="603"/>
        <v>1460000000</v>
      </c>
      <c r="M2666" s="124">
        <f t="shared" ref="M2666:M2687" si="604">J2666+K2666+L2666</f>
        <v>4380000000</v>
      </c>
    </row>
    <row r="2667" spans="1:13" ht="37" x14ac:dyDescent="0.45">
      <c r="A2667" s="119">
        <v>230201</v>
      </c>
      <c r="B2667" s="120"/>
      <c r="C2667" s="121"/>
      <c r="D2667" s="121"/>
      <c r="E2667" s="120"/>
      <c r="F2667" s="122" t="s">
        <v>74</v>
      </c>
      <c r="G2667" s="123">
        <f>SUM(G2668:G2670)</f>
        <v>1606000000</v>
      </c>
      <c r="H2667" s="123">
        <f>SUM(H2668:H2670)</f>
        <v>0</v>
      </c>
      <c r="I2667" s="123"/>
      <c r="J2667" s="123">
        <f>SUM(J2668:J2670)</f>
        <v>1460000000</v>
      </c>
      <c r="K2667" s="123">
        <f>SUM(K2668:K2670)</f>
        <v>1460000000</v>
      </c>
      <c r="L2667" s="123">
        <f>SUM(L2668:L2670)</f>
        <v>1460000000</v>
      </c>
      <c r="M2667" s="124">
        <f t="shared" si="604"/>
        <v>4380000000</v>
      </c>
    </row>
    <row r="2668" spans="1:13" ht="37" x14ac:dyDescent="0.45">
      <c r="A2668" s="125">
        <v>23020116</v>
      </c>
      <c r="B2668" s="126"/>
      <c r="C2668" s="127"/>
      <c r="D2668" s="127"/>
      <c r="E2668" s="126"/>
      <c r="F2668" s="128" t="s">
        <v>577</v>
      </c>
      <c r="G2668" s="129"/>
      <c r="H2668" s="129"/>
      <c r="I2668" s="129"/>
      <c r="J2668" s="129">
        <v>650000000</v>
      </c>
      <c r="K2668" s="129">
        <v>650000000</v>
      </c>
      <c r="L2668" s="129">
        <v>650000000</v>
      </c>
      <c r="M2668" s="124">
        <f t="shared" si="604"/>
        <v>1950000000</v>
      </c>
    </row>
    <row r="2669" spans="1:13" ht="37" x14ac:dyDescent="0.45">
      <c r="A2669" s="125">
        <v>23020118</v>
      </c>
      <c r="B2669" s="126"/>
      <c r="C2669" s="127"/>
      <c r="D2669" s="127"/>
      <c r="E2669" s="126"/>
      <c r="F2669" s="128" t="s">
        <v>438</v>
      </c>
      <c r="G2669" s="129">
        <v>1596000000</v>
      </c>
      <c r="H2669" s="129"/>
      <c r="I2669" s="129"/>
      <c r="J2669" s="129">
        <v>800000000</v>
      </c>
      <c r="K2669" s="129">
        <v>800000000</v>
      </c>
      <c r="L2669" s="129">
        <v>800000000</v>
      </c>
      <c r="M2669" s="124">
        <f t="shared" si="604"/>
        <v>2400000000</v>
      </c>
    </row>
    <row r="2670" spans="1:13" ht="37" x14ac:dyDescent="0.45">
      <c r="A2670" s="125">
        <v>23020122</v>
      </c>
      <c r="B2670" s="126"/>
      <c r="C2670" s="127"/>
      <c r="D2670" s="127"/>
      <c r="E2670" s="126"/>
      <c r="F2670" s="128" t="s">
        <v>578</v>
      </c>
      <c r="G2670" s="129">
        <v>10000000</v>
      </c>
      <c r="H2670" s="129"/>
      <c r="I2670" s="129"/>
      <c r="J2670" s="129">
        <v>10000000</v>
      </c>
      <c r="K2670" s="129">
        <v>10000000</v>
      </c>
      <c r="L2670" s="129">
        <v>10000000</v>
      </c>
      <c r="M2670" s="124">
        <f t="shared" si="604"/>
        <v>30000000</v>
      </c>
    </row>
    <row r="2671" spans="1:13" ht="18.5" x14ac:dyDescent="0.45">
      <c r="A2671" s="119">
        <v>2303</v>
      </c>
      <c r="B2671" s="120"/>
      <c r="C2671" s="121"/>
      <c r="D2671" s="121"/>
      <c r="E2671" s="120"/>
      <c r="F2671" s="122" t="s">
        <v>76</v>
      </c>
      <c r="G2671" s="123">
        <f t="shared" ref="G2671:L2671" si="605">G2672</f>
        <v>610000000</v>
      </c>
      <c r="H2671" s="123">
        <f t="shared" si="605"/>
        <v>503217481.38999999</v>
      </c>
      <c r="I2671" s="123"/>
      <c r="J2671" s="123">
        <f t="shared" si="605"/>
        <v>810000000</v>
      </c>
      <c r="K2671" s="123">
        <f t="shared" si="605"/>
        <v>810000000</v>
      </c>
      <c r="L2671" s="123">
        <f t="shared" si="605"/>
        <v>810000000</v>
      </c>
      <c r="M2671" s="124">
        <f t="shared" si="604"/>
        <v>2430000000</v>
      </c>
    </row>
    <row r="2672" spans="1:13" ht="37" x14ac:dyDescent="0.45">
      <c r="A2672" s="119">
        <v>230301</v>
      </c>
      <c r="B2672" s="120"/>
      <c r="C2672" s="121"/>
      <c r="D2672" s="121"/>
      <c r="E2672" s="120"/>
      <c r="F2672" s="122" t="s">
        <v>77</v>
      </c>
      <c r="G2672" s="123">
        <f>SUM(G2673:G2675)</f>
        <v>610000000</v>
      </c>
      <c r="H2672" s="123">
        <f>SUM(H2673:H2675)</f>
        <v>503217481.38999999</v>
      </c>
      <c r="I2672" s="123"/>
      <c r="J2672" s="123">
        <f>SUM(J2673:J2675)</f>
        <v>810000000</v>
      </c>
      <c r="K2672" s="123">
        <f>SUM(K2673:K2675)</f>
        <v>810000000</v>
      </c>
      <c r="L2672" s="123">
        <f>SUM(L2673:L2675)</f>
        <v>810000000</v>
      </c>
      <c r="M2672" s="124">
        <f t="shared" si="604"/>
        <v>2430000000</v>
      </c>
    </row>
    <row r="2673" spans="1:13" ht="37" x14ac:dyDescent="0.45">
      <c r="A2673" s="125">
        <v>23030115</v>
      </c>
      <c r="B2673" s="126"/>
      <c r="C2673" s="127"/>
      <c r="D2673" s="127"/>
      <c r="E2673" s="126"/>
      <c r="F2673" s="128" t="s">
        <v>579</v>
      </c>
      <c r="G2673" s="129">
        <v>575000000</v>
      </c>
      <c r="H2673" s="129">
        <v>499365581.38999999</v>
      </c>
      <c r="I2673" s="129"/>
      <c r="J2673" s="129">
        <v>800000000</v>
      </c>
      <c r="K2673" s="129">
        <v>800000000</v>
      </c>
      <c r="L2673" s="129">
        <v>800000000</v>
      </c>
      <c r="M2673" s="124">
        <f t="shared" si="604"/>
        <v>2400000000</v>
      </c>
    </row>
    <row r="2674" spans="1:13" ht="37" x14ac:dyDescent="0.45">
      <c r="A2674" s="125">
        <v>23030121</v>
      </c>
      <c r="B2674" s="126"/>
      <c r="C2674" s="127"/>
      <c r="D2674" s="127"/>
      <c r="E2674" s="126"/>
      <c r="F2674" s="128" t="s">
        <v>291</v>
      </c>
      <c r="G2674" s="129">
        <v>10000000</v>
      </c>
      <c r="H2674" s="129">
        <v>3851900</v>
      </c>
      <c r="I2674" s="129"/>
      <c r="J2674" s="129"/>
      <c r="K2674" s="129"/>
      <c r="L2674" s="129"/>
      <c r="M2674" s="124">
        <f t="shared" si="604"/>
        <v>0</v>
      </c>
    </row>
    <row r="2675" spans="1:13" ht="37" x14ac:dyDescent="0.45">
      <c r="A2675" s="125">
        <v>23030125</v>
      </c>
      <c r="B2675" s="126"/>
      <c r="C2675" s="127"/>
      <c r="D2675" s="127"/>
      <c r="E2675" s="126"/>
      <c r="F2675" s="128" t="s">
        <v>292</v>
      </c>
      <c r="G2675" s="129">
        <v>25000000</v>
      </c>
      <c r="H2675" s="129"/>
      <c r="I2675" s="129"/>
      <c r="J2675" s="129">
        <v>10000000</v>
      </c>
      <c r="K2675" s="129">
        <v>10000000</v>
      </c>
      <c r="L2675" s="129">
        <v>10000000</v>
      </c>
      <c r="M2675" s="124">
        <f t="shared" si="604"/>
        <v>30000000</v>
      </c>
    </row>
    <row r="2676" spans="1:13" ht="18.5" x14ac:dyDescent="0.45">
      <c r="A2676" s="119">
        <v>2304</v>
      </c>
      <c r="B2676" s="120"/>
      <c r="C2676" s="121"/>
      <c r="D2676" s="121"/>
      <c r="E2676" s="120"/>
      <c r="F2676" s="157" t="s">
        <v>506</v>
      </c>
      <c r="G2676" s="123">
        <f t="shared" ref="G2676:L2676" si="606">G2677</f>
        <v>195000000</v>
      </c>
      <c r="H2676" s="123">
        <f t="shared" si="606"/>
        <v>0</v>
      </c>
      <c r="I2676" s="123"/>
      <c r="J2676" s="123">
        <f t="shared" si="606"/>
        <v>0</v>
      </c>
      <c r="K2676" s="123">
        <f t="shared" si="606"/>
        <v>0</v>
      </c>
      <c r="L2676" s="123">
        <f t="shared" si="606"/>
        <v>0</v>
      </c>
      <c r="M2676" s="124">
        <f t="shared" si="604"/>
        <v>0</v>
      </c>
    </row>
    <row r="2677" spans="1:13" ht="37" x14ac:dyDescent="0.45">
      <c r="A2677" s="119">
        <v>230401</v>
      </c>
      <c r="B2677" s="120"/>
      <c r="C2677" s="121"/>
      <c r="D2677" s="121"/>
      <c r="E2677" s="120"/>
      <c r="F2677" s="157" t="s">
        <v>507</v>
      </c>
      <c r="G2677" s="123">
        <f>SUM(G2678:G2681)</f>
        <v>195000000</v>
      </c>
      <c r="H2677" s="123">
        <f>SUM(H2678:H2681)</f>
        <v>0</v>
      </c>
      <c r="I2677" s="123"/>
      <c r="J2677" s="123">
        <f>SUM(J2678:J2681)</f>
        <v>0</v>
      </c>
      <c r="K2677" s="123">
        <f>SUM(K2678:K2681)</f>
        <v>0</v>
      </c>
      <c r="L2677" s="123">
        <f>SUM(L2678:L2681)</f>
        <v>0</v>
      </c>
      <c r="M2677" s="124">
        <f t="shared" si="604"/>
        <v>0</v>
      </c>
    </row>
    <row r="2678" spans="1:13" ht="18.5" x14ac:dyDescent="0.45">
      <c r="A2678" s="125">
        <v>23040101</v>
      </c>
      <c r="B2678" s="126"/>
      <c r="C2678" s="127"/>
      <c r="D2678" s="127"/>
      <c r="E2678" s="126"/>
      <c r="F2678" s="158" t="s">
        <v>580</v>
      </c>
      <c r="G2678" s="129">
        <v>40000000</v>
      </c>
      <c r="H2678" s="129"/>
      <c r="I2678" s="129"/>
      <c r="J2678" s="129"/>
      <c r="K2678" s="129"/>
      <c r="L2678" s="129"/>
      <c r="M2678" s="124">
        <f t="shared" si="604"/>
        <v>0</v>
      </c>
    </row>
    <row r="2679" spans="1:13" ht="18.5" x14ac:dyDescent="0.45">
      <c r="A2679" s="125">
        <v>23040102</v>
      </c>
      <c r="B2679" s="126"/>
      <c r="C2679" s="127"/>
      <c r="D2679" s="127"/>
      <c r="E2679" s="126"/>
      <c r="F2679" s="158" t="s">
        <v>508</v>
      </c>
      <c r="G2679" s="129">
        <v>20000000</v>
      </c>
      <c r="H2679" s="129"/>
      <c r="I2679" s="129"/>
      <c r="J2679" s="129"/>
      <c r="K2679" s="129"/>
      <c r="L2679" s="129"/>
      <c r="M2679" s="124">
        <f t="shared" si="604"/>
        <v>0</v>
      </c>
    </row>
    <row r="2680" spans="1:13" ht="18.5" x14ac:dyDescent="0.45">
      <c r="A2680" s="125">
        <v>23040103</v>
      </c>
      <c r="B2680" s="126"/>
      <c r="C2680" s="127"/>
      <c r="D2680" s="127"/>
      <c r="E2680" s="126"/>
      <c r="F2680" s="158" t="s">
        <v>581</v>
      </c>
      <c r="G2680" s="129">
        <v>15000000</v>
      </c>
      <c r="H2680" s="129"/>
      <c r="I2680" s="129"/>
      <c r="J2680" s="129"/>
      <c r="K2680" s="129"/>
      <c r="L2680" s="129"/>
      <c r="M2680" s="124">
        <f t="shared" si="604"/>
        <v>0</v>
      </c>
    </row>
    <row r="2681" spans="1:13" ht="37" x14ac:dyDescent="0.45">
      <c r="A2681" s="125">
        <v>23040105</v>
      </c>
      <c r="B2681" s="126"/>
      <c r="C2681" s="127"/>
      <c r="D2681" s="127"/>
      <c r="E2681" s="126"/>
      <c r="F2681" s="158" t="s">
        <v>582</v>
      </c>
      <c r="G2681" s="187">
        <v>120000000</v>
      </c>
      <c r="H2681" s="187"/>
      <c r="I2681" s="187"/>
      <c r="J2681" s="187"/>
      <c r="K2681" s="187"/>
      <c r="L2681" s="187"/>
      <c r="M2681" s="124">
        <f t="shared" si="604"/>
        <v>0</v>
      </c>
    </row>
    <row r="2682" spans="1:13" ht="18.5" x14ac:dyDescent="0.45">
      <c r="A2682" s="119">
        <v>2305</v>
      </c>
      <c r="B2682" s="120"/>
      <c r="C2682" s="121"/>
      <c r="D2682" s="121"/>
      <c r="E2682" s="120"/>
      <c r="F2682" s="157" t="s">
        <v>79</v>
      </c>
      <c r="G2682" s="159">
        <f t="shared" ref="G2682:L2682" si="607">G2683</f>
        <v>355000000</v>
      </c>
      <c r="H2682" s="159">
        <f t="shared" si="607"/>
        <v>47756059</v>
      </c>
      <c r="I2682" s="159"/>
      <c r="J2682" s="159">
        <f t="shared" si="607"/>
        <v>440000000</v>
      </c>
      <c r="K2682" s="159">
        <f t="shared" si="607"/>
        <v>440000000</v>
      </c>
      <c r="L2682" s="159">
        <f t="shared" si="607"/>
        <v>440000000</v>
      </c>
      <c r="M2682" s="124">
        <f t="shared" si="604"/>
        <v>1320000000</v>
      </c>
    </row>
    <row r="2683" spans="1:13" ht="18.5" x14ac:dyDescent="0.45">
      <c r="A2683" s="119">
        <v>230501</v>
      </c>
      <c r="B2683" s="120"/>
      <c r="C2683" s="121"/>
      <c r="D2683" s="121"/>
      <c r="E2683" s="120"/>
      <c r="F2683" s="157" t="s">
        <v>80</v>
      </c>
      <c r="G2683" s="159">
        <f>SUM(G2684:G2687)</f>
        <v>355000000</v>
      </c>
      <c r="H2683" s="159">
        <f>SUM(H2684:H2687)</f>
        <v>47756059</v>
      </c>
      <c r="I2683" s="159"/>
      <c r="J2683" s="159">
        <f>SUM(J2684:J2687)</f>
        <v>440000000</v>
      </c>
      <c r="K2683" s="159">
        <f>SUM(K2684:K2687)</f>
        <v>440000000</v>
      </c>
      <c r="L2683" s="159">
        <f>SUM(L2684:L2687)</f>
        <v>440000000</v>
      </c>
      <c r="M2683" s="124">
        <f t="shared" si="604"/>
        <v>1320000000</v>
      </c>
    </row>
    <row r="2684" spans="1:13" ht="18.5" x14ac:dyDescent="0.45">
      <c r="A2684" s="125">
        <v>23050101</v>
      </c>
      <c r="B2684" s="126"/>
      <c r="C2684" s="127"/>
      <c r="D2684" s="127"/>
      <c r="E2684" s="126"/>
      <c r="F2684" s="128" t="s">
        <v>81</v>
      </c>
      <c r="G2684" s="129">
        <v>280000000</v>
      </c>
      <c r="H2684" s="129">
        <v>47756059</v>
      </c>
      <c r="I2684" s="129"/>
      <c r="J2684" s="129">
        <v>420000000</v>
      </c>
      <c r="K2684" s="129">
        <v>420000000</v>
      </c>
      <c r="L2684" s="129">
        <v>420000000</v>
      </c>
      <c r="M2684" s="124">
        <f t="shared" si="604"/>
        <v>1260000000</v>
      </c>
    </row>
    <row r="2685" spans="1:13" ht="18.5" x14ac:dyDescent="0.45">
      <c r="A2685" s="125">
        <v>23050102</v>
      </c>
      <c r="B2685" s="126"/>
      <c r="C2685" s="127"/>
      <c r="D2685" s="127"/>
      <c r="E2685" s="126"/>
      <c r="F2685" s="128" t="s">
        <v>426</v>
      </c>
      <c r="G2685" s="129">
        <v>10000000</v>
      </c>
      <c r="H2685" s="129"/>
      <c r="I2685" s="129"/>
      <c r="J2685" s="129"/>
      <c r="K2685" s="129"/>
      <c r="L2685" s="129"/>
      <c r="M2685" s="124">
        <f t="shared" si="604"/>
        <v>0</v>
      </c>
    </row>
    <row r="2686" spans="1:13" ht="18.5" x14ac:dyDescent="0.45">
      <c r="A2686" s="125">
        <v>23050103</v>
      </c>
      <c r="B2686" s="126"/>
      <c r="C2686" s="127"/>
      <c r="D2686" s="127"/>
      <c r="E2686" s="126"/>
      <c r="F2686" s="158" t="s">
        <v>82</v>
      </c>
      <c r="G2686" s="129">
        <v>45000000</v>
      </c>
      <c r="H2686" s="129"/>
      <c r="I2686" s="129"/>
      <c r="J2686" s="129">
        <v>20000000</v>
      </c>
      <c r="K2686" s="129">
        <v>20000000</v>
      </c>
      <c r="L2686" s="129">
        <v>20000000</v>
      </c>
      <c r="M2686" s="124">
        <f t="shared" si="604"/>
        <v>60000000</v>
      </c>
    </row>
    <row r="2687" spans="1:13" ht="18.5" x14ac:dyDescent="0.45">
      <c r="A2687" s="125">
        <v>23050104</v>
      </c>
      <c r="B2687" s="126"/>
      <c r="C2687" s="127"/>
      <c r="D2687" s="127"/>
      <c r="E2687" s="126"/>
      <c r="F2687" s="158" t="s">
        <v>83</v>
      </c>
      <c r="G2687" s="129">
        <v>20000000</v>
      </c>
      <c r="H2687" s="129"/>
      <c r="I2687" s="129"/>
      <c r="J2687" s="129"/>
      <c r="K2687" s="129"/>
      <c r="L2687" s="129"/>
      <c r="M2687" s="124">
        <f t="shared" si="604"/>
        <v>0</v>
      </c>
    </row>
    <row r="2688" spans="1:13" ht="18.5" x14ac:dyDescent="0.45">
      <c r="A2688" s="125"/>
      <c r="B2688" s="126"/>
      <c r="C2688" s="127"/>
      <c r="D2688" s="127"/>
      <c r="E2688" s="126"/>
      <c r="F2688" s="116" t="s">
        <v>85</v>
      </c>
      <c r="G2688" s="129"/>
      <c r="H2688" s="129"/>
      <c r="I2688" s="129"/>
      <c r="J2688" s="129"/>
      <c r="K2688" s="129"/>
      <c r="L2688" s="129"/>
      <c r="M2688" s="124"/>
    </row>
    <row r="2689" spans="1:13" ht="18.5" x14ac:dyDescent="0.45">
      <c r="A2689" s="125"/>
      <c r="B2689" s="126"/>
      <c r="C2689" s="127"/>
      <c r="D2689" s="127"/>
      <c r="E2689" s="126"/>
      <c r="F2689" s="157" t="s">
        <v>206</v>
      </c>
      <c r="G2689" s="129">
        <f>G2602</f>
        <v>30799278</v>
      </c>
      <c r="H2689" s="129">
        <f t="shared" ref="H2689:L2689" si="608">H2602</f>
        <v>0</v>
      </c>
      <c r="I2689" s="129"/>
      <c r="J2689" s="129">
        <f t="shared" si="608"/>
        <v>165818861.06999993</v>
      </c>
      <c r="K2689" s="129">
        <f t="shared" si="608"/>
        <v>165818861.06999993</v>
      </c>
      <c r="L2689" s="129">
        <f t="shared" si="608"/>
        <v>165818861.06999993</v>
      </c>
      <c r="M2689" s="184">
        <f>J2689+K2689+L2689</f>
        <v>497456583.2099998</v>
      </c>
    </row>
    <row r="2690" spans="1:13" ht="18.5" x14ac:dyDescent="0.45">
      <c r="A2690" s="125"/>
      <c r="B2690" s="126"/>
      <c r="C2690" s="127"/>
      <c r="D2690" s="127"/>
      <c r="E2690" s="126"/>
      <c r="F2690" s="157" t="s">
        <v>207</v>
      </c>
      <c r="G2690" s="129">
        <f>G2610</f>
        <v>100000000</v>
      </c>
      <c r="H2690" s="129">
        <f>H2610</f>
        <v>56511920</v>
      </c>
      <c r="I2690" s="129"/>
      <c r="J2690" s="129">
        <f t="shared" ref="J2690:L2690" si="609">J2610</f>
        <v>100000000</v>
      </c>
      <c r="K2690" s="129">
        <f t="shared" si="609"/>
        <v>100000000</v>
      </c>
      <c r="L2690" s="129">
        <f t="shared" si="609"/>
        <v>100000000</v>
      </c>
      <c r="M2690" s="184">
        <f>J2690+K2690+L2690</f>
        <v>300000000</v>
      </c>
    </row>
    <row r="2691" spans="1:13" ht="18.5" x14ac:dyDescent="0.45">
      <c r="A2691" s="125"/>
      <c r="B2691" s="126"/>
      <c r="C2691" s="127"/>
      <c r="D2691" s="127"/>
      <c r="E2691" s="126"/>
      <c r="F2691" s="157" t="s">
        <v>238</v>
      </c>
      <c r="G2691" s="129">
        <f>G2650</f>
        <v>3000000000</v>
      </c>
      <c r="H2691" s="129">
        <f>H2650</f>
        <v>552093540.38999999</v>
      </c>
      <c r="I2691" s="129"/>
      <c r="J2691" s="129">
        <f t="shared" ref="J2691:L2691" si="610">J2650</f>
        <v>3000000000</v>
      </c>
      <c r="K2691" s="129">
        <f t="shared" si="610"/>
        <v>3000000000</v>
      </c>
      <c r="L2691" s="129">
        <f t="shared" si="610"/>
        <v>3000000000</v>
      </c>
      <c r="M2691" s="184">
        <f>J2691+K2691+L2691</f>
        <v>9000000000</v>
      </c>
    </row>
    <row r="2692" spans="1:13" ht="18.5" x14ac:dyDescent="0.45">
      <c r="A2692" s="162"/>
      <c r="B2692" s="162"/>
      <c r="C2692" s="162"/>
      <c r="D2692" s="162"/>
      <c r="E2692" s="162"/>
      <c r="F2692" s="163" t="s">
        <v>88</v>
      </c>
      <c r="G2692" s="136">
        <f>G2650+G2610+G2602</f>
        <v>3130799278</v>
      </c>
      <c r="H2692" s="136">
        <f>H2650+H2610+H2602</f>
        <v>608605460.38999999</v>
      </c>
      <c r="I2692" s="136"/>
      <c r="J2692" s="136">
        <f>J2650+J2610+J2602</f>
        <v>3265818861.0699997</v>
      </c>
      <c r="K2692" s="136">
        <f>K2650+K2610+K2602</f>
        <v>3265818861.0699997</v>
      </c>
      <c r="L2692" s="136">
        <f>L2650+L2610+L2602</f>
        <v>3265818861.0699997</v>
      </c>
      <c r="M2692" s="136">
        <f>M2650+M2610+M2602</f>
        <v>9797456583.2099991</v>
      </c>
    </row>
    <row r="2695" spans="1:13" ht="18.5" x14ac:dyDescent="0.45">
      <c r="A2695" s="948" t="s">
        <v>0</v>
      </c>
      <c r="B2695" s="948"/>
      <c r="C2695" s="948"/>
      <c r="D2695" s="948"/>
      <c r="E2695" s="948"/>
      <c r="F2695" s="948"/>
      <c r="G2695" s="948"/>
      <c r="H2695" s="948"/>
      <c r="I2695" s="948"/>
      <c r="J2695" s="948"/>
      <c r="K2695" s="948"/>
      <c r="L2695" s="948"/>
      <c r="M2695" s="948"/>
    </row>
    <row r="2696" spans="1:13" ht="18.5" x14ac:dyDescent="0.45">
      <c r="A2696" s="930" t="s">
        <v>636</v>
      </c>
      <c r="B2696" s="930"/>
      <c r="C2696" s="930"/>
      <c r="D2696" s="930"/>
      <c r="E2696" s="930"/>
      <c r="F2696" s="930"/>
      <c r="G2696" s="930"/>
      <c r="H2696" s="930"/>
      <c r="I2696" s="930"/>
      <c r="J2696" s="930"/>
      <c r="K2696" s="930"/>
      <c r="L2696" s="930"/>
      <c r="M2696" s="930"/>
    </row>
    <row r="2697" spans="1:13" ht="74" x14ac:dyDescent="0.45">
      <c r="A2697" s="116" t="s">
        <v>1</v>
      </c>
      <c r="B2697" s="116" t="s">
        <v>2</v>
      </c>
      <c r="C2697" s="116" t="s">
        <v>3</v>
      </c>
      <c r="D2697" s="116" t="s">
        <v>4</v>
      </c>
      <c r="E2697" s="116" t="s">
        <v>5</v>
      </c>
      <c r="F2697" s="153" t="s">
        <v>6</v>
      </c>
      <c r="G2697" s="116" t="s">
        <v>7</v>
      </c>
      <c r="H2697" s="116" t="s">
        <v>8</v>
      </c>
      <c r="I2697" s="116"/>
      <c r="J2697" s="116" t="s">
        <v>9</v>
      </c>
      <c r="K2697" s="116" t="s">
        <v>10</v>
      </c>
      <c r="L2697" s="116" t="s">
        <v>11</v>
      </c>
      <c r="M2697" s="116" t="s">
        <v>12</v>
      </c>
    </row>
    <row r="2698" spans="1:13" ht="18.5" x14ac:dyDescent="0.45">
      <c r="A2698" s="119">
        <v>2</v>
      </c>
      <c r="B2698" s="120"/>
      <c r="C2698" s="121"/>
      <c r="D2698" s="121"/>
      <c r="E2698" s="120"/>
      <c r="F2698" s="157" t="s">
        <v>18</v>
      </c>
      <c r="G2698" s="123">
        <f>G2699</f>
        <v>5000000</v>
      </c>
      <c r="H2698" s="123">
        <f>H2699</f>
        <v>0</v>
      </c>
      <c r="I2698" s="123"/>
      <c r="J2698" s="123">
        <v>5000000</v>
      </c>
      <c r="K2698" s="123">
        <v>5000000</v>
      </c>
      <c r="L2698" s="123">
        <v>5000000</v>
      </c>
      <c r="M2698" s="124">
        <f>J2698+K2698+L2698</f>
        <v>15000000</v>
      </c>
    </row>
    <row r="2699" spans="1:13" ht="18.5" x14ac:dyDescent="0.45">
      <c r="A2699" s="119">
        <v>22</v>
      </c>
      <c r="B2699" s="120"/>
      <c r="C2699" s="121"/>
      <c r="D2699" s="121"/>
      <c r="E2699" s="120"/>
      <c r="F2699" s="157" t="s">
        <v>26</v>
      </c>
      <c r="G2699" s="123">
        <f>G2700</f>
        <v>5000000</v>
      </c>
      <c r="H2699" s="123">
        <f t="shared" ref="H2699:M2699" si="611">H2700</f>
        <v>0</v>
      </c>
      <c r="I2699" s="123"/>
      <c r="J2699" s="123">
        <f t="shared" si="611"/>
        <v>5000000</v>
      </c>
      <c r="K2699" s="123">
        <f t="shared" si="611"/>
        <v>5000000</v>
      </c>
      <c r="L2699" s="123">
        <f t="shared" si="611"/>
        <v>5000000</v>
      </c>
      <c r="M2699" s="123">
        <f t="shared" si="611"/>
        <v>15000000</v>
      </c>
    </row>
    <row r="2700" spans="1:13" ht="18.5" x14ac:dyDescent="0.45">
      <c r="A2700" s="119">
        <v>2202</v>
      </c>
      <c r="B2700" s="120"/>
      <c r="C2700" s="121"/>
      <c r="D2700" s="121"/>
      <c r="E2700" s="120"/>
      <c r="F2700" s="157" t="s">
        <v>27</v>
      </c>
      <c r="G2700" s="123">
        <f>G2701+G2704+G2706</f>
        <v>5000000</v>
      </c>
      <c r="H2700" s="123">
        <f t="shared" ref="H2700:L2700" si="612">H2701+H2704+H2706</f>
        <v>0</v>
      </c>
      <c r="I2700" s="123"/>
      <c r="J2700" s="123">
        <f t="shared" si="612"/>
        <v>5000000</v>
      </c>
      <c r="K2700" s="123">
        <f t="shared" si="612"/>
        <v>5000000</v>
      </c>
      <c r="L2700" s="123">
        <f t="shared" si="612"/>
        <v>5000000</v>
      </c>
      <c r="M2700" s="124">
        <f t="shared" ref="M2700:M2707" si="613">J2700+K2700+L2700</f>
        <v>15000000</v>
      </c>
    </row>
    <row r="2701" spans="1:13" ht="18.5" x14ac:dyDescent="0.45">
      <c r="A2701" s="119">
        <v>220201</v>
      </c>
      <c r="B2701" s="120"/>
      <c r="C2701" s="121"/>
      <c r="D2701" s="121"/>
      <c r="E2701" s="120"/>
      <c r="F2701" s="157" t="s">
        <v>28</v>
      </c>
      <c r="G2701" s="123">
        <f>SUM(G2702:G2703)</f>
        <v>3000000</v>
      </c>
      <c r="H2701" s="123">
        <f>SUM(H2702:H2703)</f>
        <v>0</v>
      </c>
      <c r="I2701" s="123"/>
      <c r="J2701" s="123">
        <f>SUM(J2702:J2703)</f>
        <v>1000000</v>
      </c>
      <c r="K2701" s="123">
        <f>SUM(K2702:K2703)</f>
        <v>1000000</v>
      </c>
      <c r="L2701" s="123">
        <f>SUM(L2702:L2703)</f>
        <v>1000000</v>
      </c>
      <c r="M2701" s="124">
        <f t="shared" si="613"/>
        <v>3000000</v>
      </c>
    </row>
    <row r="2702" spans="1:13" ht="18.5" x14ac:dyDescent="0.45">
      <c r="A2702" s="125">
        <v>22020101</v>
      </c>
      <c r="B2702" s="126"/>
      <c r="C2702" s="127"/>
      <c r="D2702" s="127"/>
      <c r="E2702" s="126"/>
      <c r="F2702" s="158" t="s">
        <v>29</v>
      </c>
      <c r="G2702" s="129">
        <v>1000000</v>
      </c>
      <c r="H2702" s="129"/>
      <c r="I2702" s="129"/>
      <c r="J2702" s="129"/>
      <c r="K2702" s="129"/>
      <c r="L2702" s="129"/>
      <c r="M2702" s="124"/>
    </row>
    <row r="2703" spans="1:13" ht="18.5" x14ac:dyDescent="0.45">
      <c r="A2703" s="125">
        <v>22020102</v>
      </c>
      <c r="B2703" s="126"/>
      <c r="C2703" s="127"/>
      <c r="D2703" s="127"/>
      <c r="E2703" s="126"/>
      <c r="F2703" s="158" t="s">
        <v>30</v>
      </c>
      <c r="G2703" s="129">
        <v>2000000</v>
      </c>
      <c r="H2703" s="129"/>
      <c r="I2703" s="129"/>
      <c r="J2703" s="129">
        <v>1000000</v>
      </c>
      <c r="K2703" s="129">
        <v>1000000</v>
      </c>
      <c r="L2703" s="123">
        <v>1000000</v>
      </c>
      <c r="M2703" s="124">
        <f t="shared" si="613"/>
        <v>3000000</v>
      </c>
    </row>
    <row r="2704" spans="1:13" ht="18.5" x14ac:dyDescent="0.45">
      <c r="A2704" s="119">
        <v>220205</v>
      </c>
      <c r="B2704" s="120"/>
      <c r="C2704" s="121"/>
      <c r="D2704" s="121"/>
      <c r="E2704" s="120"/>
      <c r="F2704" s="157" t="s">
        <v>49</v>
      </c>
      <c r="G2704" s="123">
        <f>G2705</f>
        <v>2000000</v>
      </c>
      <c r="H2704" s="123">
        <f>H2705</f>
        <v>0</v>
      </c>
      <c r="I2704" s="123"/>
      <c r="J2704" s="123">
        <v>3000000</v>
      </c>
      <c r="K2704" s="123">
        <v>3000000</v>
      </c>
      <c r="L2704" s="123">
        <v>3000000</v>
      </c>
      <c r="M2704" s="124">
        <f t="shared" si="613"/>
        <v>9000000</v>
      </c>
    </row>
    <row r="2705" spans="1:13" ht="18.5" x14ac:dyDescent="0.45">
      <c r="A2705" s="125">
        <v>22020501</v>
      </c>
      <c r="B2705" s="126"/>
      <c r="C2705" s="127"/>
      <c r="D2705" s="127"/>
      <c r="E2705" s="126"/>
      <c r="F2705" s="158" t="s">
        <v>50</v>
      </c>
      <c r="G2705" s="129">
        <v>2000000</v>
      </c>
      <c r="H2705" s="129"/>
      <c r="I2705" s="129"/>
      <c r="J2705" s="129">
        <v>3000000</v>
      </c>
      <c r="K2705" s="129">
        <v>3000000</v>
      </c>
      <c r="L2705" s="129">
        <v>3000000</v>
      </c>
      <c r="M2705" s="124">
        <f t="shared" si="613"/>
        <v>9000000</v>
      </c>
    </row>
    <row r="2706" spans="1:13" ht="18.5" x14ac:dyDescent="0.45">
      <c r="A2706" s="119">
        <v>220210</v>
      </c>
      <c r="B2706" s="120"/>
      <c r="C2706" s="121"/>
      <c r="D2706" s="121"/>
      <c r="E2706" s="120"/>
      <c r="F2706" s="157" t="s">
        <v>57</v>
      </c>
      <c r="G2706" s="123">
        <f>SUM(G2707:G2707)</f>
        <v>0</v>
      </c>
      <c r="H2706" s="123">
        <f>SUM(H2707:H2707)</f>
        <v>0</v>
      </c>
      <c r="I2706" s="123"/>
      <c r="J2706" s="123">
        <v>1000000</v>
      </c>
      <c r="K2706" s="123">
        <v>1000000</v>
      </c>
      <c r="L2706" s="123">
        <v>1000000</v>
      </c>
      <c r="M2706" s="124">
        <f t="shared" si="613"/>
        <v>3000000</v>
      </c>
    </row>
    <row r="2707" spans="1:13" ht="37" x14ac:dyDescent="0.45">
      <c r="A2707" s="125">
        <v>22021014</v>
      </c>
      <c r="B2707" s="126"/>
      <c r="C2707" s="127"/>
      <c r="D2707" s="127"/>
      <c r="E2707" s="126"/>
      <c r="F2707" s="158" t="s">
        <v>224</v>
      </c>
      <c r="G2707" s="129"/>
      <c r="H2707" s="129"/>
      <c r="I2707" s="129"/>
      <c r="J2707" s="129">
        <v>1000000</v>
      </c>
      <c r="K2707" s="129">
        <v>1000000</v>
      </c>
      <c r="L2707" s="129">
        <v>1000000</v>
      </c>
      <c r="M2707" s="124">
        <f t="shared" si="613"/>
        <v>3000000</v>
      </c>
    </row>
    <row r="2708" spans="1:13" ht="18.5" x14ac:dyDescent="0.45">
      <c r="A2708" s="763"/>
      <c r="B2708" s="763"/>
      <c r="C2708" s="763"/>
      <c r="D2708" s="763"/>
      <c r="E2708" s="763"/>
      <c r="F2708" s="764" t="s">
        <v>85</v>
      </c>
      <c r="G2708" s="765"/>
      <c r="H2708" s="765"/>
      <c r="I2708" s="135"/>
      <c r="J2708" s="766"/>
      <c r="K2708" s="766"/>
      <c r="L2708" s="766"/>
      <c r="M2708" s="766"/>
    </row>
    <row r="2709" spans="1:13" ht="18.5" x14ac:dyDescent="0.45">
      <c r="A2709" s="763"/>
      <c r="B2709" s="763"/>
      <c r="C2709" s="763"/>
      <c r="D2709" s="763"/>
      <c r="E2709" s="763"/>
      <c r="F2709" s="206" t="s">
        <v>87</v>
      </c>
      <c r="G2709" s="207">
        <f>G2699</f>
        <v>5000000</v>
      </c>
      <c r="H2709" s="207">
        <f t="shared" ref="H2709:L2709" si="614">H2699</f>
        <v>0</v>
      </c>
      <c r="I2709" s="207">
        <f t="shared" si="614"/>
        <v>0</v>
      </c>
      <c r="J2709" s="207">
        <f t="shared" si="614"/>
        <v>5000000</v>
      </c>
      <c r="K2709" s="207">
        <f t="shared" si="614"/>
        <v>5000000</v>
      </c>
      <c r="L2709" s="207">
        <f t="shared" si="614"/>
        <v>5000000</v>
      </c>
      <c r="M2709" s="208">
        <f t="shared" ref="M2709" si="615">SUM(J2709:L2709)</f>
        <v>15000000</v>
      </c>
    </row>
    <row r="2710" spans="1:13" ht="18.5" x14ac:dyDescent="0.45">
      <c r="A2710" s="763"/>
      <c r="B2710" s="763"/>
      <c r="C2710" s="763"/>
      <c r="D2710" s="763"/>
      <c r="E2710" s="763"/>
      <c r="F2710" s="206" t="s">
        <v>88</v>
      </c>
      <c r="G2710" s="208">
        <f t="shared" ref="G2710:L2710" si="616">SUM(G2709:G2709)</f>
        <v>5000000</v>
      </c>
      <c r="H2710" s="208">
        <f t="shared" si="616"/>
        <v>0</v>
      </c>
      <c r="I2710" s="208">
        <f t="shared" si="616"/>
        <v>0</v>
      </c>
      <c r="J2710" s="208">
        <f t="shared" si="616"/>
        <v>5000000</v>
      </c>
      <c r="K2710" s="208">
        <f t="shared" si="616"/>
        <v>5000000</v>
      </c>
      <c r="L2710" s="208">
        <f t="shared" si="616"/>
        <v>5000000</v>
      </c>
      <c r="M2710" s="208">
        <f>SUM(J2710:L2710)</f>
        <v>15000000</v>
      </c>
    </row>
    <row r="2713" spans="1:13" ht="18.5" x14ac:dyDescent="0.45">
      <c r="A2713" s="948" t="s">
        <v>0</v>
      </c>
      <c r="B2713" s="948"/>
      <c r="C2713" s="948"/>
      <c r="D2713" s="948"/>
      <c r="E2713" s="948"/>
      <c r="F2713" s="948"/>
      <c r="G2713" s="948"/>
      <c r="H2713" s="948"/>
      <c r="I2713" s="948"/>
      <c r="J2713" s="948"/>
      <c r="K2713" s="948"/>
      <c r="L2713" s="948"/>
      <c r="M2713" s="948"/>
    </row>
    <row r="2714" spans="1:13" ht="18.5" x14ac:dyDescent="0.45">
      <c r="A2714" s="930" t="s">
        <v>590</v>
      </c>
      <c r="B2714" s="930"/>
      <c r="C2714" s="930"/>
      <c r="D2714" s="930"/>
      <c r="E2714" s="930"/>
      <c r="F2714" s="930"/>
      <c r="G2714" s="930"/>
      <c r="H2714" s="930"/>
      <c r="I2714" s="930"/>
      <c r="J2714" s="930"/>
      <c r="K2714" s="930"/>
      <c r="L2714" s="930"/>
      <c r="M2714" s="930"/>
    </row>
    <row r="2715" spans="1:13" ht="74" x14ac:dyDescent="0.45">
      <c r="A2715" s="116" t="s">
        <v>1</v>
      </c>
      <c r="B2715" s="116" t="s">
        <v>2</v>
      </c>
      <c r="C2715" s="116" t="s">
        <v>3</v>
      </c>
      <c r="D2715" s="116" t="s">
        <v>585</v>
      </c>
      <c r="E2715" s="116" t="s">
        <v>5</v>
      </c>
      <c r="F2715" s="153" t="s">
        <v>6</v>
      </c>
      <c r="G2715" s="116" t="s">
        <v>7</v>
      </c>
      <c r="H2715" s="116" t="s">
        <v>8</v>
      </c>
      <c r="I2715" s="116"/>
      <c r="J2715" s="116" t="s">
        <v>9</v>
      </c>
      <c r="K2715" s="116" t="s">
        <v>10</v>
      </c>
      <c r="L2715" s="116" t="s">
        <v>11</v>
      </c>
      <c r="M2715" s="116" t="s">
        <v>12</v>
      </c>
    </row>
    <row r="2716" spans="1:13" ht="18.5" x14ac:dyDescent="0.45">
      <c r="A2716" s="119">
        <v>2</v>
      </c>
      <c r="B2716" s="120"/>
      <c r="C2716" s="121"/>
      <c r="D2716" s="121"/>
      <c r="E2716" s="120"/>
      <c r="F2716" s="157" t="s">
        <v>18</v>
      </c>
      <c r="G2716" s="123">
        <f>G2717+G2726+G2754</f>
        <v>3766559650.8400002</v>
      </c>
      <c r="H2716" s="123">
        <f>H2717+H2726+H2754</f>
        <v>4514399182.3100004</v>
      </c>
      <c r="I2716" s="123"/>
      <c r="J2716" s="123">
        <f>J2717+J2726+J2754</f>
        <v>4359215238.71</v>
      </c>
      <c r="K2716" s="123">
        <f>K2717+K2726+K2754</f>
        <v>4359215238.71</v>
      </c>
      <c r="L2716" s="123">
        <f>L2717+L2726+L2754</f>
        <v>4359215238.71</v>
      </c>
      <c r="M2716" s="124">
        <f>J2716+K2716+L2716</f>
        <v>13077645716.130001</v>
      </c>
    </row>
    <row r="2717" spans="1:13" ht="18.5" x14ac:dyDescent="0.45">
      <c r="A2717" s="119">
        <v>21</v>
      </c>
      <c r="B2717" s="120"/>
      <c r="C2717" s="121"/>
      <c r="D2717" s="121"/>
      <c r="E2717" s="120"/>
      <c r="F2717" s="157" t="s">
        <v>19</v>
      </c>
      <c r="G2717" s="123">
        <f>G2718+G2721</f>
        <v>166559650.84</v>
      </c>
      <c r="H2717" s="123">
        <f t="shared" ref="H2717:M2717" si="617">H2718+H2721</f>
        <v>161080352.31</v>
      </c>
      <c r="I2717" s="123">
        <f t="shared" si="617"/>
        <v>0</v>
      </c>
      <c r="J2717" s="123">
        <v>259215238.70999998</v>
      </c>
      <c r="K2717" s="123">
        <v>259215238.70999998</v>
      </c>
      <c r="L2717" s="123">
        <v>259215238.70999998</v>
      </c>
      <c r="M2717" s="123">
        <f t="shared" si="617"/>
        <v>777645716.13</v>
      </c>
    </row>
    <row r="2718" spans="1:13" ht="18.5" x14ac:dyDescent="0.45">
      <c r="A2718" s="119">
        <v>2101</v>
      </c>
      <c r="B2718" s="120"/>
      <c r="C2718" s="121"/>
      <c r="D2718" s="121"/>
      <c r="E2718" s="120"/>
      <c r="F2718" s="157" t="s">
        <v>20</v>
      </c>
      <c r="G2718" s="123">
        <f t="shared" ref="G2718:M2719" si="618">G2719</f>
        <v>154580413.84</v>
      </c>
      <c r="H2718" s="123">
        <f t="shared" si="618"/>
        <v>161080352.31</v>
      </c>
      <c r="I2718" s="123"/>
      <c r="J2718" s="123">
        <v>244360539.38999999</v>
      </c>
      <c r="K2718" s="123">
        <v>244360539.38999999</v>
      </c>
      <c r="L2718" s="123">
        <v>244360539.38999999</v>
      </c>
      <c r="M2718" s="124">
        <f t="shared" ref="M2718:M2741" si="619">J2718+K2718+L2718</f>
        <v>733081618.16999996</v>
      </c>
    </row>
    <row r="2719" spans="1:13" ht="18.5" x14ac:dyDescent="0.45">
      <c r="A2719" s="119">
        <v>210101</v>
      </c>
      <c r="B2719" s="120"/>
      <c r="C2719" s="121"/>
      <c r="D2719" s="121"/>
      <c r="E2719" s="120"/>
      <c r="F2719" s="157" t="s">
        <v>21</v>
      </c>
      <c r="G2719" s="123">
        <f>G2720</f>
        <v>154580413.84</v>
      </c>
      <c r="H2719" s="123">
        <f t="shared" si="618"/>
        <v>161080352.31</v>
      </c>
      <c r="I2719" s="123">
        <f t="shared" si="618"/>
        <v>0</v>
      </c>
      <c r="J2719" s="123">
        <v>244360539.38999999</v>
      </c>
      <c r="K2719" s="123">
        <v>244360539.38999999</v>
      </c>
      <c r="L2719" s="123">
        <v>244360539.38999999</v>
      </c>
      <c r="M2719" s="123">
        <f t="shared" si="618"/>
        <v>733081618.16999996</v>
      </c>
    </row>
    <row r="2720" spans="1:13" ht="18.5" x14ac:dyDescent="0.45">
      <c r="A2720" s="125">
        <v>21010101</v>
      </c>
      <c r="B2720" s="126"/>
      <c r="C2720" s="127"/>
      <c r="D2720" s="127"/>
      <c r="E2720" s="126"/>
      <c r="F2720" s="158" t="s">
        <v>20</v>
      </c>
      <c r="G2720" s="129">
        <v>154580413.84</v>
      </c>
      <c r="H2720" s="129">
        <v>161080352.31</v>
      </c>
      <c r="I2720" s="129"/>
      <c r="J2720" s="129">
        <v>244360539.38999999</v>
      </c>
      <c r="K2720" s="129">
        <v>244360539.38999999</v>
      </c>
      <c r="L2720" s="129">
        <v>244360539.38999999</v>
      </c>
      <c r="M2720" s="124">
        <f t="shared" si="619"/>
        <v>733081618.16999996</v>
      </c>
    </row>
    <row r="2721" spans="1:13" ht="37" x14ac:dyDescent="0.45">
      <c r="A2721" s="119">
        <v>2102</v>
      </c>
      <c r="B2721" s="120"/>
      <c r="C2721" s="121"/>
      <c r="D2721" s="121"/>
      <c r="E2721" s="120"/>
      <c r="F2721" s="157" t="s">
        <v>22</v>
      </c>
      <c r="G2721" s="123">
        <f>G2722</f>
        <v>11979237</v>
      </c>
      <c r="H2721" s="123">
        <f t="shared" ref="H2721:M2721" si="620">H2722</f>
        <v>0</v>
      </c>
      <c r="I2721" s="123">
        <f t="shared" si="620"/>
        <v>0</v>
      </c>
      <c r="J2721" s="123">
        <v>14854699.32</v>
      </c>
      <c r="K2721" s="123">
        <v>14854699.32</v>
      </c>
      <c r="L2721" s="123">
        <v>14854699.32</v>
      </c>
      <c r="M2721" s="123">
        <f t="shared" si="620"/>
        <v>44564097.960000001</v>
      </c>
    </row>
    <row r="2722" spans="1:13" ht="18.5" x14ac:dyDescent="0.45">
      <c r="A2722" s="119">
        <v>210201</v>
      </c>
      <c r="B2722" s="120"/>
      <c r="C2722" s="121"/>
      <c r="D2722" s="121"/>
      <c r="E2722" s="120"/>
      <c r="F2722" s="157" t="s">
        <v>23</v>
      </c>
      <c r="G2722" s="123">
        <f>G2723+G2724</f>
        <v>11979237</v>
      </c>
      <c r="H2722" s="123">
        <f t="shared" ref="H2722:M2722" si="621">H2723+H2724</f>
        <v>0</v>
      </c>
      <c r="I2722" s="123">
        <f t="shared" si="621"/>
        <v>0</v>
      </c>
      <c r="J2722" s="123">
        <v>14854699.32</v>
      </c>
      <c r="K2722" s="123">
        <v>14854699.32</v>
      </c>
      <c r="L2722" s="123">
        <v>14854699.32</v>
      </c>
      <c r="M2722" s="123">
        <f t="shared" si="621"/>
        <v>44564097.960000001</v>
      </c>
    </row>
    <row r="2723" spans="1:13" ht="18.5" x14ac:dyDescent="0.45">
      <c r="A2723" s="125">
        <v>21020101</v>
      </c>
      <c r="B2723" s="126"/>
      <c r="C2723" s="127"/>
      <c r="D2723" s="127"/>
      <c r="E2723" s="126"/>
      <c r="F2723" s="158" t="s">
        <v>24</v>
      </c>
      <c r="G2723" s="129">
        <v>7914876</v>
      </c>
      <c r="H2723" s="129"/>
      <c r="I2723" s="129"/>
      <c r="J2723" s="129">
        <v>10640338.32</v>
      </c>
      <c r="K2723" s="129">
        <v>10640338.32</v>
      </c>
      <c r="L2723" s="129">
        <v>10640338.32</v>
      </c>
      <c r="M2723" s="124">
        <f t="shared" si="619"/>
        <v>31921014.960000001</v>
      </c>
    </row>
    <row r="2724" spans="1:13" ht="18.5" x14ac:dyDescent="0.45">
      <c r="A2724" s="125">
        <v>21020102</v>
      </c>
      <c r="B2724" s="126"/>
      <c r="C2724" s="127"/>
      <c r="D2724" s="127"/>
      <c r="E2724" s="126"/>
      <c r="F2724" s="158" t="s">
        <v>25</v>
      </c>
      <c r="G2724" s="129">
        <v>4064361</v>
      </c>
      <c r="H2724" s="129"/>
      <c r="I2724" s="129"/>
      <c r="J2724" s="129">
        <v>4214361</v>
      </c>
      <c r="K2724" s="129">
        <v>4214361</v>
      </c>
      <c r="L2724" s="129">
        <v>4214361</v>
      </c>
      <c r="M2724" s="124">
        <f t="shared" si="619"/>
        <v>12643083</v>
      </c>
    </row>
    <row r="2725" spans="1:13" ht="18.5" x14ac:dyDescent="0.45">
      <c r="A2725" s="119">
        <v>22</v>
      </c>
      <c r="B2725" s="120"/>
      <c r="C2725" s="121"/>
      <c r="D2725" s="121"/>
      <c r="E2725" s="120"/>
      <c r="F2725" s="157" t="s">
        <v>26</v>
      </c>
      <c r="G2725" s="123">
        <f>G2726</f>
        <v>100000000</v>
      </c>
      <c r="H2725" s="123">
        <f t="shared" ref="H2725:M2725" si="622">H2726</f>
        <v>38200550</v>
      </c>
      <c r="I2725" s="123">
        <f t="shared" si="622"/>
        <v>0</v>
      </c>
      <c r="J2725" s="123">
        <f t="shared" si="622"/>
        <v>100000000</v>
      </c>
      <c r="K2725" s="123">
        <f t="shared" si="622"/>
        <v>100000000</v>
      </c>
      <c r="L2725" s="123">
        <f t="shared" si="622"/>
        <v>100000000</v>
      </c>
      <c r="M2725" s="123">
        <f t="shared" si="622"/>
        <v>300000000</v>
      </c>
    </row>
    <row r="2726" spans="1:13" ht="18.5" x14ac:dyDescent="0.45">
      <c r="A2726" s="119">
        <v>2202</v>
      </c>
      <c r="B2726" s="125"/>
      <c r="C2726" s="321"/>
      <c r="D2726" s="321"/>
      <c r="E2726" s="173"/>
      <c r="F2726" s="157" t="s">
        <v>27</v>
      </c>
      <c r="G2726" s="123">
        <f>G2727+G2730+G2733+G2736+G2742+G2744+G2747+G2749+G2751</f>
        <v>100000000</v>
      </c>
      <c r="H2726" s="123">
        <f t="shared" ref="H2726:M2726" si="623">H2727+H2730+H2733+H2736+H2742+H2744+H2747+H2749+H2751</f>
        <v>38200550</v>
      </c>
      <c r="I2726" s="123">
        <f t="shared" si="623"/>
        <v>0</v>
      </c>
      <c r="J2726" s="123">
        <f t="shared" si="623"/>
        <v>100000000</v>
      </c>
      <c r="K2726" s="123">
        <f t="shared" si="623"/>
        <v>100000000</v>
      </c>
      <c r="L2726" s="123">
        <f t="shared" si="623"/>
        <v>100000000</v>
      </c>
      <c r="M2726" s="123">
        <f t="shared" si="623"/>
        <v>300000000</v>
      </c>
    </row>
    <row r="2727" spans="1:13" ht="18.5" x14ac:dyDescent="0.45">
      <c r="A2727" s="119">
        <v>220201</v>
      </c>
      <c r="B2727" s="125"/>
      <c r="C2727" s="321"/>
      <c r="D2727" s="321"/>
      <c r="E2727" s="162"/>
      <c r="F2727" s="157" t="s">
        <v>28</v>
      </c>
      <c r="G2727" s="123">
        <f>SUM(G2728:G2729)</f>
        <v>45000000</v>
      </c>
      <c r="H2727" s="123">
        <f>SUM(H2728:H2729)</f>
        <v>27050050</v>
      </c>
      <c r="I2727" s="123"/>
      <c r="J2727" s="123">
        <f>SUM(J2728:J2729)</f>
        <v>45000000</v>
      </c>
      <c r="K2727" s="123">
        <f>SUM(K2728:K2729)</f>
        <v>45000000</v>
      </c>
      <c r="L2727" s="123">
        <f>SUM(L2728:L2729)</f>
        <v>45000000</v>
      </c>
      <c r="M2727" s="124">
        <f t="shared" si="619"/>
        <v>135000000</v>
      </c>
    </row>
    <row r="2728" spans="1:13" ht="18.5" x14ac:dyDescent="0.45">
      <c r="A2728" s="125">
        <v>22020101</v>
      </c>
      <c r="B2728" s="125"/>
      <c r="C2728" s="321"/>
      <c r="D2728" s="321"/>
      <c r="E2728" s="162"/>
      <c r="F2728" s="158" t="s">
        <v>29</v>
      </c>
      <c r="G2728" s="129">
        <v>15000000</v>
      </c>
      <c r="H2728" s="129">
        <v>12340650</v>
      </c>
      <c r="I2728" s="129"/>
      <c r="J2728" s="129">
        <v>15000000</v>
      </c>
      <c r="K2728" s="129">
        <v>15000000</v>
      </c>
      <c r="L2728" s="129">
        <v>15000000</v>
      </c>
      <c r="M2728" s="124">
        <f t="shared" si="619"/>
        <v>45000000</v>
      </c>
    </row>
    <row r="2729" spans="1:13" ht="18.5" x14ac:dyDescent="0.45">
      <c r="A2729" s="125">
        <v>22020102</v>
      </c>
      <c r="B2729" s="125"/>
      <c r="C2729" s="321"/>
      <c r="D2729" s="321"/>
      <c r="E2729" s="162"/>
      <c r="F2729" s="158" t="s">
        <v>30</v>
      </c>
      <c r="G2729" s="129">
        <v>30000000</v>
      </c>
      <c r="H2729" s="129">
        <v>14709400</v>
      </c>
      <c r="I2729" s="129"/>
      <c r="J2729" s="129">
        <v>30000000</v>
      </c>
      <c r="K2729" s="129">
        <v>30000000</v>
      </c>
      <c r="L2729" s="129">
        <v>30000000</v>
      </c>
      <c r="M2729" s="124">
        <f t="shared" si="619"/>
        <v>90000000</v>
      </c>
    </row>
    <row r="2730" spans="1:13" ht="18.5" x14ac:dyDescent="0.45">
      <c r="A2730" s="119">
        <v>220202</v>
      </c>
      <c r="B2730" s="125"/>
      <c r="C2730" s="321"/>
      <c r="D2730" s="321"/>
      <c r="E2730" s="162"/>
      <c r="F2730" s="157" t="s">
        <v>31</v>
      </c>
      <c r="G2730" s="123">
        <f>SUM(G2731:G2732)</f>
        <v>1000000</v>
      </c>
      <c r="H2730" s="123">
        <f>SUM(H2731:H2732)</f>
        <v>116000</v>
      </c>
      <c r="I2730" s="123"/>
      <c r="J2730" s="123">
        <f>SUM(J2731:J2732)</f>
        <v>1000000</v>
      </c>
      <c r="K2730" s="123">
        <f>SUM(K2731:K2732)</f>
        <v>1000000</v>
      </c>
      <c r="L2730" s="123">
        <f>SUM(L2731:L2732)</f>
        <v>1000000</v>
      </c>
      <c r="M2730" s="124">
        <f t="shared" si="619"/>
        <v>3000000</v>
      </c>
    </row>
    <row r="2731" spans="1:13" ht="18.5" x14ac:dyDescent="0.45">
      <c r="A2731" s="125">
        <v>22020205</v>
      </c>
      <c r="B2731" s="125"/>
      <c r="C2731" s="321"/>
      <c r="D2731" s="321"/>
      <c r="E2731" s="162"/>
      <c r="F2731" s="158" t="s">
        <v>35</v>
      </c>
      <c r="G2731" s="129">
        <v>500000</v>
      </c>
      <c r="H2731" s="129">
        <v>116000</v>
      </c>
      <c r="I2731" s="129"/>
      <c r="J2731" s="129">
        <v>500000</v>
      </c>
      <c r="K2731" s="129">
        <v>500000</v>
      </c>
      <c r="L2731" s="129">
        <v>500000</v>
      </c>
      <c r="M2731" s="124">
        <f t="shared" si="619"/>
        <v>1500000</v>
      </c>
    </row>
    <row r="2732" spans="1:13" ht="18.5" x14ac:dyDescent="0.45">
      <c r="A2732" s="125">
        <v>22020206</v>
      </c>
      <c r="B2732" s="125"/>
      <c r="C2732" s="321"/>
      <c r="D2732" s="321"/>
      <c r="E2732" s="162"/>
      <c r="F2732" s="158" t="s">
        <v>36</v>
      </c>
      <c r="G2732" s="129">
        <v>500000</v>
      </c>
      <c r="H2732" s="129"/>
      <c r="I2732" s="129"/>
      <c r="J2732" s="129">
        <v>500000</v>
      </c>
      <c r="K2732" s="129">
        <v>500000</v>
      </c>
      <c r="L2732" s="129">
        <v>500000</v>
      </c>
      <c r="M2732" s="124">
        <f t="shared" si="619"/>
        <v>1500000</v>
      </c>
    </row>
    <row r="2733" spans="1:13" ht="18.5" x14ac:dyDescent="0.45">
      <c r="A2733" s="119">
        <v>220203</v>
      </c>
      <c r="B2733" s="125"/>
      <c r="C2733" s="321"/>
      <c r="D2733" s="321"/>
      <c r="E2733" s="162"/>
      <c r="F2733" s="157" t="s">
        <v>37</v>
      </c>
      <c r="G2733" s="123">
        <f>SUM(G2734:G2735)</f>
        <v>8000000</v>
      </c>
      <c r="H2733" s="123">
        <f>SUM(H2734:H2735)</f>
        <v>0</v>
      </c>
      <c r="I2733" s="123"/>
      <c r="J2733" s="123">
        <f>SUM(J2734:J2735)</f>
        <v>8000000</v>
      </c>
      <c r="K2733" s="123">
        <f>SUM(K2734:K2735)</f>
        <v>8000000</v>
      </c>
      <c r="L2733" s="123">
        <f>SUM(L2734:L2735)</f>
        <v>8000000</v>
      </c>
      <c r="M2733" s="124">
        <f t="shared" si="619"/>
        <v>24000000</v>
      </c>
    </row>
    <row r="2734" spans="1:13" ht="37" x14ac:dyDescent="0.45">
      <c r="A2734" s="125">
        <v>22020301</v>
      </c>
      <c r="B2734" s="125"/>
      <c r="C2734" s="321"/>
      <c r="D2734" s="321"/>
      <c r="E2734" s="162"/>
      <c r="F2734" s="158" t="s">
        <v>38</v>
      </c>
      <c r="G2734" s="129">
        <v>7000000</v>
      </c>
      <c r="H2734" s="129"/>
      <c r="I2734" s="129"/>
      <c r="J2734" s="129">
        <v>7000000</v>
      </c>
      <c r="K2734" s="129">
        <v>7000000</v>
      </c>
      <c r="L2734" s="129">
        <v>7000000</v>
      </c>
      <c r="M2734" s="124">
        <f t="shared" si="619"/>
        <v>21000000</v>
      </c>
    </row>
    <row r="2735" spans="1:13" ht="18.5" x14ac:dyDescent="0.45">
      <c r="A2735" s="125">
        <v>22020304</v>
      </c>
      <c r="B2735" s="125"/>
      <c r="C2735" s="321"/>
      <c r="D2735" s="321"/>
      <c r="E2735" s="162"/>
      <c r="F2735" s="158" t="s">
        <v>413</v>
      </c>
      <c r="G2735" s="129">
        <v>1000000</v>
      </c>
      <c r="H2735" s="129"/>
      <c r="I2735" s="129"/>
      <c r="J2735" s="129">
        <v>1000000</v>
      </c>
      <c r="K2735" s="129">
        <v>1000000</v>
      </c>
      <c r="L2735" s="129">
        <v>1000000</v>
      </c>
      <c r="M2735" s="124">
        <f t="shared" si="619"/>
        <v>3000000</v>
      </c>
    </row>
    <row r="2736" spans="1:13" ht="18.5" x14ac:dyDescent="0.45">
      <c r="A2736" s="119">
        <v>220204</v>
      </c>
      <c r="B2736" s="125"/>
      <c r="C2736" s="321"/>
      <c r="D2736" s="321"/>
      <c r="E2736" s="162"/>
      <c r="F2736" s="157" t="s">
        <v>42</v>
      </c>
      <c r="G2736" s="123">
        <f>SUM(G2737:G2741)</f>
        <v>22000000</v>
      </c>
      <c r="H2736" s="123">
        <f>SUM(H2737:H2741)</f>
        <v>5500600</v>
      </c>
      <c r="I2736" s="123"/>
      <c r="J2736" s="123">
        <f>SUM(J2737:J2741)</f>
        <v>22000000</v>
      </c>
      <c r="K2736" s="123">
        <f>SUM(K2737:K2741)</f>
        <v>22000000</v>
      </c>
      <c r="L2736" s="123">
        <f>SUM(L2737:L2741)</f>
        <v>22000000</v>
      </c>
      <c r="M2736" s="124">
        <f t="shared" si="619"/>
        <v>66000000</v>
      </c>
    </row>
    <row r="2737" spans="1:13" ht="37" x14ac:dyDescent="0.45">
      <c r="A2737" s="125">
        <v>22020401</v>
      </c>
      <c r="B2737" s="125"/>
      <c r="C2737" s="321"/>
      <c r="D2737" s="321"/>
      <c r="E2737" s="162"/>
      <c r="F2737" s="158" t="s">
        <v>43</v>
      </c>
      <c r="G2737" s="129">
        <v>5000000</v>
      </c>
      <c r="H2737" s="129"/>
      <c r="I2737" s="129"/>
      <c r="J2737" s="129">
        <v>5000000</v>
      </c>
      <c r="K2737" s="129">
        <v>5000000</v>
      </c>
      <c r="L2737" s="129">
        <v>5000000</v>
      </c>
      <c r="M2737" s="124">
        <f t="shared" si="619"/>
        <v>15000000</v>
      </c>
    </row>
    <row r="2738" spans="1:13" ht="18.5" x14ac:dyDescent="0.45">
      <c r="A2738" s="125">
        <v>22020402</v>
      </c>
      <c r="B2738" s="125"/>
      <c r="C2738" s="321"/>
      <c r="D2738" s="321"/>
      <c r="E2738" s="162"/>
      <c r="F2738" s="158" t="s">
        <v>44</v>
      </c>
      <c r="G2738" s="129">
        <v>3000000</v>
      </c>
      <c r="H2738" s="129"/>
      <c r="I2738" s="129"/>
      <c r="J2738" s="129">
        <v>3000000</v>
      </c>
      <c r="K2738" s="129">
        <v>3000000</v>
      </c>
      <c r="L2738" s="129">
        <v>3000000</v>
      </c>
      <c r="M2738" s="124">
        <f t="shared" si="619"/>
        <v>9000000</v>
      </c>
    </row>
    <row r="2739" spans="1:13" ht="37" x14ac:dyDescent="0.45">
      <c r="A2739" s="125">
        <v>22020404</v>
      </c>
      <c r="B2739" s="125"/>
      <c r="C2739" s="321"/>
      <c r="D2739" s="321"/>
      <c r="E2739" s="162"/>
      <c r="F2739" s="158" t="s">
        <v>46</v>
      </c>
      <c r="G2739" s="129">
        <v>2000000</v>
      </c>
      <c r="H2739" s="129">
        <v>500600</v>
      </c>
      <c r="I2739" s="129"/>
      <c r="J2739" s="129">
        <v>2000000</v>
      </c>
      <c r="K2739" s="129">
        <v>2000000</v>
      </c>
      <c r="L2739" s="129">
        <v>2000000</v>
      </c>
      <c r="M2739" s="124">
        <f t="shared" si="619"/>
        <v>6000000</v>
      </c>
    </row>
    <row r="2740" spans="1:13" ht="18.5" x14ac:dyDescent="0.45">
      <c r="A2740" s="125">
        <v>22020405</v>
      </c>
      <c r="B2740" s="125"/>
      <c r="C2740" s="321"/>
      <c r="D2740" s="321"/>
      <c r="E2740" s="162"/>
      <c r="F2740" s="158" t="s">
        <v>47</v>
      </c>
      <c r="G2740" s="129">
        <v>3000000</v>
      </c>
      <c r="H2740" s="129"/>
      <c r="I2740" s="129"/>
      <c r="J2740" s="129">
        <v>3000000</v>
      </c>
      <c r="K2740" s="129">
        <v>3000000</v>
      </c>
      <c r="L2740" s="129">
        <v>3000000</v>
      </c>
      <c r="M2740" s="124">
        <f t="shared" si="619"/>
        <v>9000000</v>
      </c>
    </row>
    <row r="2741" spans="1:13" ht="18.5" x14ac:dyDescent="0.45">
      <c r="A2741" s="125">
        <v>22020406</v>
      </c>
      <c r="B2741" s="125"/>
      <c r="C2741" s="321"/>
      <c r="D2741" s="321"/>
      <c r="E2741" s="162"/>
      <c r="F2741" s="158" t="s">
        <v>48</v>
      </c>
      <c r="G2741" s="129">
        <v>9000000</v>
      </c>
      <c r="H2741" s="129">
        <v>5000000</v>
      </c>
      <c r="I2741" s="129"/>
      <c r="J2741" s="129">
        <v>9000000</v>
      </c>
      <c r="K2741" s="129">
        <v>9000000</v>
      </c>
      <c r="L2741" s="129">
        <v>9000000</v>
      </c>
      <c r="M2741" s="124">
        <f t="shared" si="619"/>
        <v>27000000</v>
      </c>
    </row>
    <row r="2742" spans="1:13" ht="18.5" x14ac:dyDescent="0.45">
      <c r="A2742" s="119">
        <v>220205</v>
      </c>
      <c r="B2742" s="125"/>
      <c r="C2742" s="321"/>
      <c r="D2742" s="321"/>
      <c r="E2742" s="162"/>
      <c r="F2742" s="157" t="s">
        <v>49</v>
      </c>
      <c r="G2742" s="123">
        <f>G2743</f>
        <v>5000000</v>
      </c>
      <c r="H2742" s="123">
        <f t="shared" ref="H2742:M2742" si="624">H2743</f>
        <v>0</v>
      </c>
      <c r="I2742" s="123"/>
      <c r="J2742" s="123">
        <f t="shared" si="624"/>
        <v>5000000</v>
      </c>
      <c r="K2742" s="123">
        <f t="shared" si="624"/>
        <v>5000000</v>
      </c>
      <c r="L2742" s="123">
        <f t="shared" si="624"/>
        <v>5000000</v>
      </c>
      <c r="M2742" s="123">
        <f t="shared" si="624"/>
        <v>15000000</v>
      </c>
    </row>
    <row r="2743" spans="1:13" ht="18.5" x14ac:dyDescent="0.45">
      <c r="A2743" s="125">
        <v>22020501</v>
      </c>
      <c r="B2743" s="125"/>
      <c r="C2743" s="321"/>
      <c r="D2743" s="321"/>
      <c r="E2743" s="162"/>
      <c r="F2743" s="158" t="s">
        <v>50</v>
      </c>
      <c r="G2743" s="129">
        <v>5000000</v>
      </c>
      <c r="H2743" s="129"/>
      <c r="I2743" s="129"/>
      <c r="J2743" s="129">
        <v>5000000</v>
      </c>
      <c r="K2743" s="129">
        <v>5000000</v>
      </c>
      <c r="L2743" s="129">
        <v>5000000</v>
      </c>
      <c r="M2743" s="124">
        <f t="shared" ref="M2743:M2753" si="625">J2743+K2743+L2743</f>
        <v>15000000</v>
      </c>
    </row>
    <row r="2744" spans="1:13" ht="18.5" x14ac:dyDescent="0.45">
      <c r="A2744" s="119">
        <v>220206</v>
      </c>
      <c r="B2744" s="125"/>
      <c r="C2744" s="321"/>
      <c r="D2744" s="321"/>
      <c r="E2744" s="162"/>
      <c r="F2744" s="157" t="s">
        <v>51</v>
      </c>
      <c r="G2744" s="123">
        <f>SUM(G2745:G2746)</f>
        <v>1000000</v>
      </c>
      <c r="H2744" s="123">
        <f>SUM(H2745:H2746)</f>
        <v>300600</v>
      </c>
      <c r="I2744" s="123"/>
      <c r="J2744" s="123">
        <f>SUM(J2745:J2746)</f>
        <v>1000000</v>
      </c>
      <c r="K2744" s="123">
        <f>SUM(K2745:K2746)</f>
        <v>1000000</v>
      </c>
      <c r="L2744" s="123">
        <f>SUM(L2745:L2746)</f>
        <v>1000000</v>
      </c>
      <c r="M2744" s="124">
        <f t="shared" si="625"/>
        <v>3000000</v>
      </c>
    </row>
    <row r="2745" spans="1:13" ht="18.5" x14ac:dyDescent="0.45">
      <c r="A2745" s="125">
        <v>22020601</v>
      </c>
      <c r="B2745" s="125"/>
      <c r="C2745" s="321"/>
      <c r="D2745" s="321"/>
      <c r="E2745" s="162"/>
      <c r="F2745" s="158" t="s">
        <v>52</v>
      </c>
      <c r="G2745" s="129">
        <v>500000</v>
      </c>
      <c r="H2745" s="129">
        <v>120000</v>
      </c>
      <c r="I2745" s="129"/>
      <c r="J2745" s="129">
        <v>500000</v>
      </c>
      <c r="K2745" s="129">
        <v>500000</v>
      </c>
      <c r="L2745" s="129">
        <v>500000</v>
      </c>
      <c r="M2745" s="124">
        <f t="shared" si="625"/>
        <v>1500000</v>
      </c>
    </row>
    <row r="2746" spans="1:13" ht="18.5" x14ac:dyDescent="0.45">
      <c r="A2746" s="125">
        <v>22020605</v>
      </c>
      <c r="B2746" s="125"/>
      <c r="C2746" s="321"/>
      <c r="D2746" s="321"/>
      <c r="E2746" s="162"/>
      <c r="F2746" s="158" t="s">
        <v>53</v>
      </c>
      <c r="G2746" s="129">
        <v>500000</v>
      </c>
      <c r="H2746" s="129">
        <v>180600</v>
      </c>
      <c r="I2746" s="129"/>
      <c r="J2746" s="129">
        <v>500000</v>
      </c>
      <c r="K2746" s="129">
        <v>500000</v>
      </c>
      <c r="L2746" s="129">
        <v>500000</v>
      </c>
      <c r="M2746" s="124">
        <f t="shared" si="625"/>
        <v>1500000</v>
      </c>
    </row>
    <row r="2747" spans="1:13" ht="37" x14ac:dyDescent="0.45">
      <c r="A2747" s="119">
        <v>220207</v>
      </c>
      <c r="B2747" s="125"/>
      <c r="C2747" s="321"/>
      <c r="D2747" s="321"/>
      <c r="E2747" s="162"/>
      <c r="F2747" s="157" t="s">
        <v>268</v>
      </c>
      <c r="G2747" s="123">
        <f>SUM(G2748:G2748)</f>
        <v>4000000</v>
      </c>
      <c r="H2747" s="123">
        <f>SUM(H2748:H2748)</f>
        <v>2150000</v>
      </c>
      <c r="I2747" s="123"/>
      <c r="J2747" s="123">
        <f>SUM(J2748:J2748)</f>
        <v>4000000</v>
      </c>
      <c r="K2747" s="123">
        <f>SUM(K2748:K2748)</f>
        <v>4000000</v>
      </c>
      <c r="L2747" s="123">
        <f>SUM(L2748:L2748)</f>
        <v>4000000</v>
      </c>
      <c r="M2747" s="124">
        <f t="shared" si="625"/>
        <v>12000000</v>
      </c>
    </row>
    <row r="2748" spans="1:13" ht="18.5" x14ac:dyDescent="0.45">
      <c r="A2748" s="125">
        <v>22020709</v>
      </c>
      <c r="B2748" s="125"/>
      <c r="C2748" s="321"/>
      <c r="D2748" s="321"/>
      <c r="E2748" s="162"/>
      <c r="F2748" s="158" t="s">
        <v>586</v>
      </c>
      <c r="G2748" s="129">
        <v>4000000</v>
      </c>
      <c r="H2748" s="129">
        <v>2150000</v>
      </c>
      <c r="I2748" s="129"/>
      <c r="J2748" s="129">
        <v>4000000</v>
      </c>
      <c r="K2748" s="129">
        <v>4000000</v>
      </c>
      <c r="L2748" s="129">
        <v>4000000</v>
      </c>
      <c r="M2748" s="124">
        <f t="shared" si="625"/>
        <v>12000000</v>
      </c>
    </row>
    <row r="2749" spans="1:13" ht="18.5" x14ac:dyDescent="0.45">
      <c r="A2749" s="119">
        <v>220208</v>
      </c>
      <c r="B2749" s="125"/>
      <c r="C2749" s="321"/>
      <c r="D2749" s="321"/>
      <c r="E2749" s="162"/>
      <c r="F2749" s="157" t="s">
        <v>54</v>
      </c>
      <c r="G2749" s="123">
        <f>SUM(G2750:G2750)</f>
        <v>10000000</v>
      </c>
      <c r="H2749" s="123">
        <f>SUM(H2750:H2750)</f>
        <v>880000</v>
      </c>
      <c r="I2749" s="123"/>
      <c r="J2749" s="123">
        <f>SUM(J2750:J2750)</f>
        <v>10000000</v>
      </c>
      <c r="K2749" s="123">
        <f>SUM(K2750:K2750)</f>
        <v>10000000</v>
      </c>
      <c r="L2749" s="123">
        <f>SUM(L2750:L2750)</f>
        <v>10000000</v>
      </c>
      <c r="M2749" s="124">
        <f t="shared" si="625"/>
        <v>30000000</v>
      </c>
    </row>
    <row r="2750" spans="1:13" ht="18.5" x14ac:dyDescent="0.45">
      <c r="A2750" s="125">
        <v>22020803</v>
      </c>
      <c r="B2750" s="125"/>
      <c r="C2750" s="321"/>
      <c r="D2750" s="321"/>
      <c r="E2750" s="162"/>
      <c r="F2750" s="158" t="s">
        <v>56</v>
      </c>
      <c r="G2750" s="129">
        <v>10000000</v>
      </c>
      <c r="H2750" s="129">
        <v>880000</v>
      </c>
      <c r="I2750" s="129"/>
      <c r="J2750" s="129">
        <v>10000000</v>
      </c>
      <c r="K2750" s="129">
        <v>10000000</v>
      </c>
      <c r="L2750" s="129">
        <v>10000000</v>
      </c>
      <c r="M2750" s="124">
        <f t="shared" si="625"/>
        <v>30000000</v>
      </c>
    </row>
    <row r="2751" spans="1:13" ht="18.5" x14ac:dyDescent="0.45">
      <c r="A2751" s="119">
        <v>220210</v>
      </c>
      <c r="B2751" s="125"/>
      <c r="C2751" s="321"/>
      <c r="D2751" s="321"/>
      <c r="E2751" s="162"/>
      <c r="F2751" s="157" t="s">
        <v>57</v>
      </c>
      <c r="G2751" s="123">
        <f>SUM(G2752:G2753)</f>
        <v>4000000</v>
      </c>
      <c r="H2751" s="123">
        <f>SUM(H2752:H2753)</f>
        <v>2203300</v>
      </c>
      <c r="I2751" s="123"/>
      <c r="J2751" s="123">
        <f>SUM(J2752:J2753)</f>
        <v>4000000</v>
      </c>
      <c r="K2751" s="123">
        <f>SUM(K2752:K2753)</f>
        <v>4000000</v>
      </c>
      <c r="L2751" s="123">
        <f>SUM(L2752:L2753)</f>
        <v>4000000</v>
      </c>
      <c r="M2751" s="124">
        <f t="shared" si="625"/>
        <v>12000000</v>
      </c>
    </row>
    <row r="2752" spans="1:13" ht="18.5" x14ac:dyDescent="0.45">
      <c r="A2752" s="125">
        <v>22021007</v>
      </c>
      <c r="B2752" s="125"/>
      <c r="C2752" s="321"/>
      <c r="D2752" s="321"/>
      <c r="E2752" s="162"/>
      <c r="F2752" s="158" t="s">
        <v>63</v>
      </c>
      <c r="G2752" s="129">
        <v>3000000</v>
      </c>
      <c r="H2752" s="129">
        <v>2203300</v>
      </c>
      <c r="I2752" s="129"/>
      <c r="J2752" s="129">
        <v>3000000</v>
      </c>
      <c r="K2752" s="129">
        <v>3000000</v>
      </c>
      <c r="L2752" s="129">
        <v>3000000</v>
      </c>
      <c r="M2752" s="124">
        <f t="shared" si="625"/>
        <v>9000000</v>
      </c>
    </row>
    <row r="2753" spans="1:13" ht="18.5" x14ac:dyDescent="0.45">
      <c r="A2753" s="125">
        <v>22021024</v>
      </c>
      <c r="B2753" s="125"/>
      <c r="C2753" s="321"/>
      <c r="D2753" s="321"/>
      <c r="E2753" s="162"/>
      <c r="F2753" s="158" t="s">
        <v>65</v>
      </c>
      <c r="G2753" s="129">
        <v>1000000</v>
      </c>
      <c r="H2753" s="129"/>
      <c r="I2753" s="129"/>
      <c r="J2753" s="129">
        <v>1000000</v>
      </c>
      <c r="K2753" s="129">
        <v>1000000</v>
      </c>
      <c r="L2753" s="129">
        <v>1000000</v>
      </c>
      <c r="M2753" s="124">
        <f t="shared" si="625"/>
        <v>3000000</v>
      </c>
    </row>
    <row r="2754" spans="1:13" ht="18.5" x14ac:dyDescent="0.45">
      <c r="A2754" s="119">
        <v>23</v>
      </c>
      <c r="B2754" s="120"/>
      <c r="C2754" s="121"/>
      <c r="D2754" s="121"/>
      <c r="E2754" s="120"/>
      <c r="F2754" s="157" t="s">
        <v>69</v>
      </c>
      <c r="G2754" s="123">
        <f>G2755+G2759+G2762</f>
        <v>3500000000</v>
      </c>
      <c r="H2754" s="123">
        <f t="shared" ref="H2754:M2754" si="626">H2755+H2759+H2762</f>
        <v>4315118280</v>
      </c>
      <c r="I2754" s="123"/>
      <c r="J2754" s="123">
        <f t="shared" si="626"/>
        <v>4000000000</v>
      </c>
      <c r="K2754" s="123">
        <f t="shared" si="626"/>
        <v>4000000000</v>
      </c>
      <c r="L2754" s="123">
        <f t="shared" si="626"/>
        <v>4000000000</v>
      </c>
      <c r="M2754" s="123">
        <f t="shared" si="626"/>
        <v>12000000000</v>
      </c>
    </row>
    <row r="2755" spans="1:13" ht="18.5" x14ac:dyDescent="0.45">
      <c r="A2755" s="119">
        <v>2301</v>
      </c>
      <c r="B2755" s="120"/>
      <c r="C2755" s="121"/>
      <c r="D2755" s="121"/>
      <c r="E2755" s="120"/>
      <c r="F2755" s="157" t="s">
        <v>70</v>
      </c>
      <c r="G2755" s="123">
        <f t="shared" ref="G2755:L2755" si="627">G2756</f>
        <v>1880847662.5</v>
      </c>
      <c r="H2755" s="123">
        <f t="shared" si="627"/>
        <v>3179712350.7600002</v>
      </c>
      <c r="I2755" s="123"/>
      <c r="J2755" s="123">
        <f t="shared" si="627"/>
        <v>2700000000</v>
      </c>
      <c r="K2755" s="123">
        <f t="shared" si="627"/>
        <v>2700000000</v>
      </c>
      <c r="L2755" s="123">
        <f t="shared" si="627"/>
        <v>2700000000</v>
      </c>
      <c r="M2755" s="124">
        <f t="shared" ref="M2755:M2764" si="628">J2755+K2755+L2755</f>
        <v>8100000000</v>
      </c>
    </row>
    <row r="2756" spans="1:13" ht="18.5" x14ac:dyDescent="0.45">
      <c r="A2756" s="119">
        <v>230101</v>
      </c>
      <c r="B2756" s="120"/>
      <c r="C2756" s="121"/>
      <c r="D2756" s="121"/>
      <c r="E2756" s="120"/>
      <c r="F2756" s="157" t="s">
        <v>71</v>
      </c>
      <c r="G2756" s="123">
        <f>SUM(G2757:G2758)</f>
        <v>1880847662.5</v>
      </c>
      <c r="H2756" s="123">
        <f>SUM(H2757:H2758)</f>
        <v>3179712350.7600002</v>
      </c>
      <c r="I2756" s="123"/>
      <c r="J2756" s="123">
        <f>SUM(J2757:J2758)</f>
        <v>2700000000</v>
      </c>
      <c r="K2756" s="123">
        <f>SUM(K2757:K2758)</f>
        <v>2700000000</v>
      </c>
      <c r="L2756" s="123">
        <f>SUM(L2757:L2758)</f>
        <v>2700000000</v>
      </c>
      <c r="M2756" s="124">
        <f t="shared" si="628"/>
        <v>8100000000</v>
      </c>
    </row>
    <row r="2757" spans="1:13" ht="18.5" x14ac:dyDescent="0.45">
      <c r="A2757" s="125">
        <v>23010101</v>
      </c>
      <c r="B2757" s="125"/>
      <c r="C2757" s="321"/>
      <c r="D2757" s="321"/>
      <c r="E2757" s="162"/>
      <c r="F2757" s="158" t="s">
        <v>587</v>
      </c>
      <c r="G2757" s="129">
        <v>1880847662.5</v>
      </c>
      <c r="H2757" s="129">
        <v>3179712350.7600002</v>
      </c>
      <c r="I2757" s="129"/>
      <c r="J2757" s="129">
        <v>2500000000</v>
      </c>
      <c r="K2757" s="129">
        <v>2500000000</v>
      </c>
      <c r="L2757" s="129">
        <v>2500000000</v>
      </c>
      <c r="M2757" s="124">
        <f t="shared" si="628"/>
        <v>7500000000</v>
      </c>
    </row>
    <row r="2758" spans="1:13" ht="18.5" x14ac:dyDescent="0.45">
      <c r="A2758" s="125">
        <v>23010103</v>
      </c>
      <c r="B2758" s="126"/>
      <c r="C2758" s="127"/>
      <c r="D2758" s="127"/>
      <c r="E2758" s="126"/>
      <c r="F2758" s="158" t="s">
        <v>588</v>
      </c>
      <c r="G2758" s="129"/>
      <c r="H2758" s="129"/>
      <c r="I2758" s="129"/>
      <c r="J2758" s="129">
        <v>200000000</v>
      </c>
      <c r="K2758" s="129">
        <v>200000000</v>
      </c>
      <c r="L2758" s="129">
        <v>200000000</v>
      </c>
      <c r="M2758" s="124">
        <f t="shared" si="628"/>
        <v>600000000</v>
      </c>
    </row>
    <row r="2759" spans="1:13" ht="18.5" x14ac:dyDescent="0.45">
      <c r="A2759" s="119">
        <v>2302</v>
      </c>
      <c r="B2759" s="120"/>
      <c r="C2759" s="121"/>
      <c r="D2759" s="121"/>
      <c r="E2759" s="120"/>
      <c r="F2759" s="122" t="s">
        <v>73</v>
      </c>
      <c r="G2759" s="123">
        <f t="shared" ref="G2759:L2759" si="629">G2760</f>
        <v>1589152337.5</v>
      </c>
      <c r="H2759" s="123">
        <f t="shared" si="629"/>
        <v>1135405929.24</v>
      </c>
      <c r="I2759" s="123"/>
      <c r="J2759" s="123">
        <f>J2760</f>
        <v>1070000000</v>
      </c>
      <c r="K2759" s="123">
        <f>K2760</f>
        <v>1070000000</v>
      </c>
      <c r="L2759" s="123">
        <f t="shared" si="629"/>
        <v>1070000000</v>
      </c>
      <c r="M2759" s="124">
        <f t="shared" si="628"/>
        <v>3210000000</v>
      </c>
    </row>
    <row r="2760" spans="1:13" ht="37" x14ac:dyDescent="0.45">
      <c r="A2760" s="119">
        <v>230201</v>
      </c>
      <c r="B2760" s="120"/>
      <c r="C2760" s="121"/>
      <c r="D2760" s="121"/>
      <c r="E2760" s="120"/>
      <c r="F2760" s="122" t="s">
        <v>74</v>
      </c>
      <c r="G2760" s="123">
        <f>SUM(G2761:G2761)</f>
        <v>1589152337.5</v>
      </c>
      <c r="H2760" s="123">
        <f>SUM(H2761:H2761)</f>
        <v>1135405929.24</v>
      </c>
      <c r="I2760" s="123"/>
      <c r="J2760" s="123">
        <f>SUM(J2761:J2761)</f>
        <v>1070000000</v>
      </c>
      <c r="K2760" s="123">
        <f>SUM(K2761:K2761)</f>
        <v>1070000000</v>
      </c>
      <c r="L2760" s="123">
        <f>SUM(L2761:L2761)</f>
        <v>1070000000</v>
      </c>
      <c r="M2760" s="124">
        <f t="shared" si="628"/>
        <v>3210000000</v>
      </c>
    </row>
    <row r="2761" spans="1:13" ht="37" x14ac:dyDescent="0.45">
      <c r="A2761" s="125">
        <v>23020102</v>
      </c>
      <c r="B2761" s="125"/>
      <c r="C2761" s="321"/>
      <c r="D2761" s="321"/>
      <c r="E2761" s="162"/>
      <c r="F2761" s="128" t="s">
        <v>502</v>
      </c>
      <c r="G2761" s="129">
        <v>1589152337.5</v>
      </c>
      <c r="H2761" s="129">
        <v>1135405929.24</v>
      </c>
      <c r="I2761" s="129"/>
      <c r="J2761" s="129">
        <v>1070000000</v>
      </c>
      <c r="K2761" s="129">
        <v>1070000000</v>
      </c>
      <c r="L2761" s="129">
        <v>1070000000</v>
      </c>
      <c r="M2761" s="124">
        <f t="shared" si="628"/>
        <v>3210000000</v>
      </c>
    </row>
    <row r="2762" spans="1:13" ht="18.5" x14ac:dyDescent="0.45">
      <c r="A2762" s="119">
        <v>2303</v>
      </c>
      <c r="B2762" s="120"/>
      <c r="C2762" s="121"/>
      <c r="D2762" s="121"/>
      <c r="E2762" s="120"/>
      <c r="F2762" s="122" t="s">
        <v>76</v>
      </c>
      <c r="G2762" s="123">
        <f>G2763</f>
        <v>30000000</v>
      </c>
      <c r="H2762" s="123">
        <f t="shared" ref="H2762:L2762" si="630">H2763</f>
        <v>0</v>
      </c>
      <c r="I2762" s="123"/>
      <c r="J2762" s="123">
        <f t="shared" si="630"/>
        <v>230000000</v>
      </c>
      <c r="K2762" s="123">
        <f t="shared" si="630"/>
        <v>230000000</v>
      </c>
      <c r="L2762" s="123">
        <f t="shared" si="630"/>
        <v>230000000</v>
      </c>
      <c r="M2762" s="124">
        <f t="shared" si="628"/>
        <v>690000000</v>
      </c>
    </row>
    <row r="2763" spans="1:13" ht="37" x14ac:dyDescent="0.45">
      <c r="A2763" s="119">
        <v>230301</v>
      </c>
      <c r="B2763" s="120"/>
      <c r="C2763" s="121"/>
      <c r="D2763" s="121"/>
      <c r="E2763" s="120"/>
      <c r="F2763" s="122" t="s">
        <v>77</v>
      </c>
      <c r="G2763" s="123">
        <f>SUM(G2764:G2764)</f>
        <v>30000000</v>
      </c>
      <c r="H2763" s="123">
        <f>SUM(H2764:H2764)</f>
        <v>0</v>
      </c>
      <c r="I2763" s="123"/>
      <c r="J2763" s="123">
        <f>SUM(J2764:J2764)</f>
        <v>230000000</v>
      </c>
      <c r="K2763" s="123">
        <f>SUM(K2764:K2764)</f>
        <v>230000000</v>
      </c>
      <c r="L2763" s="123">
        <f>SUM(L2764:L2764)</f>
        <v>230000000</v>
      </c>
      <c r="M2763" s="124">
        <f t="shared" si="628"/>
        <v>690000000</v>
      </c>
    </row>
    <row r="2764" spans="1:13" ht="18.5" x14ac:dyDescent="0.45">
      <c r="A2764" s="125">
        <v>23030103</v>
      </c>
      <c r="B2764" s="125"/>
      <c r="C2764" s="321"/>
      <c r="D2764" s="321"/>
      <c r="E2764" s="162"/>
      <c r="F2764" s="128" t="s">
        <v>589</v>
      </c>
      <c r="G2764" s="129">
        <v>30000000</v>
      </c>
      <c r="H2764" s="129"/>
      <c r="I2764" s="129"/>
      <c r="J2764" s="129">
        <v>230000000</v>
      </c>
      <c r="K2764" s="129">
        <v>230000000</v>
      </c>
      <c r="L2764" s="129">
        <v>230000000</v>
      </c>
      <c r="M2764" s="124">
        <f t="shared" si="628"/>
        <v>690000000</v>
      </c>
    </row>
    <row r="2765" spans="1:13" ht="18.5" x14ac:dyDescent="0.45">
      <c r="A2765" s="125"/>
      <c r="B2765" s="125"/>
      <c r="C2765" s="125"/>
      <c r="D2765" s="127"/>
      <c r="E2765" s="125"/>
      <c r="F2765" s="116" t="s">
        <v>85</v>
      </c>
      <c r="G2765" s="322"/>
      <c r="H2765" s="322"/>
      <c r="I2765" s="322"/>
      <c r="J2765" s="322"/>
      <c r="K2765" s="322"/>
      <c r="L2765" s="322"/>
      <c r="M2765" s="184"/>
    </row>
    <row r="2766" spans="1:13" ht="18.5" x14ac:dyDescent="0.45">
      <c r="A2766" s="125"/>
      <c r="B2766" s="125"/>
      <c r="C2766" s="125"/>
      <c r="D2766" s="125"/>
      <c r="E2766" s="125"/>
      <c r="F2766" s="157" t="s">
        <v>206</v>
      </c>
      <c r="G2766" s="160">
        <f>G2717</f>
        <v>166559650.84</v>
      </c>
      <c r="H2766" s="160">
        <f>H2717</f>
        <v>161080352.31</v>
      </c>
      <c r="I2766" s="160"/>
      <c r="J2766" s="160">
        <f>J2717</f>
        <v>259215238.70999998</v>
      </c>
      <c r="K2766" s="160">
        <f>K2717</f>
        <v>259215238.70999998</v>
      </c>
      <c r="L2766" s="160">
        <f>L2717</f>
        <v>259215238.70999998</v>
      </c>
      <c r="M2766" s="160">
        <f>M2717</f>
        <v>777645716.13</v>
      </c>
    </row>
    <row r="2767" spans="1:13" ht="18.5" x14ac:dyDescent="0.45">
      <c r="A2767" s="323"/>
      <c r="B2767" s="125"/>
      <c r="C2767" s="321"/>
      <c r="D2767" s="321"/>
      <c r="E2767" s="162"/>
      <c r="F2767" s="120" t="s">
        <v>207</v>
      </c>
      <c r="G2767" s="160">
        <f>G2725</f>
        <v>100000000</v>
      </c>
      <c r="H2767" s="160">
        <f>H2725</f>
        <v>38200550</v>
      </c>
      <c r="I2767" s="160"/>
      <c r="J2767" s="160">
        <f>J2725</f>
        <v>100000000</v>
      </c>
      <c r="K2767" s="160">
        <f>K2725</f>
        <v>100000000</v>
      </c>
      <c r="L2767" s="160">
        <f>L2725</f>
        <v>100000000</v>
      </c>
      <c r="M2767" s="160">
        <f>M2725</f>
        <v>300000000</v>
      </c>
    </row>
    <row r="2768" spans="1:13" ht="18.5" x14ac:dyDescent="0.45">
      <c r="A2768" s="162"/>
      <c r="B2768" s="125"/>
      <c r="C2768" s="321"/>
      <c r="D2768" s="321"/>
      <c r="E2768" s="162"/>
      <c r="F2768" s="293" t="s">
        <v>238</v>
      </c>
      <c r="G2768" s="190">
        <f>G2754</f>
        <v>3500000000</v>
      </c>
      <c r="H2768" s="190">
        <f>H2754</f>
        <v>4315118280</v>
      </c>
      <c r="I2768" s="190"/>
      <c r="J2768" s="190">
        <f>J2754</f>
        <v>4000000000</v>
      </c>
      <c r="K2768" s="190">
        <f>K2754</f>
        <v>4000000000</v>
      </c>
      <c r="L2768" s="190">
        <f>L2754</f>
        <v>4000000000</v>
      </c>
      <c r="M2768" s="190">
        <f>M2754</f>
        <v>12000000000</v>
      </c>
    </row>
    <row r="2769" spans="1:13" ht="18.5" x14ac:dyDescent="0.45">
      <c r="A2769" s="162"/>
      <c r="B2769" s="125"/>
      <c r="C2769" s="321"/>
      <c r="D2769" s="321"/>
      <c r="E2769" s="162"/>
      <c r="F2769" s="157" t="s">
        <v>88</v>
      </c>
      <c r="G2769" s="156">
        <f>G2766+G2767+G2768</f>
        <v>3766559650.8400002</v>
      </c>
      <c r="H2769" s="156">
        <f t="shared" ref="H2769:M2769" si="631">H2766+H2767+H2768</f>
        <v>4514399182.3100004</v>
      </c>
      <c r="I2769" s="156"/>
      <c r="J2769" s="156">
        <f t="shared" si="631"/>
        <v>4359215238.71</v>
      </c>
      <c r="K2769" s="156">
        <f t="shared" si="631"/>
        <v>4359215238.71</v>
      </c>
      <c r="L2769" s="156">
        <f t="shared" si="631"/>
        <v>4359215238.71</v>
      </c>
      <c r="M2769" s="156">
        <f t="shared" si="631"/>
        <v>13077645716.130001</v>
      </c>
    </row>
    <row r="2772" spans="1:13" ht="18.5" x14ac:dyDescent="0.45">
      <c r="A2772" s="948" t="s">
        <v>0</v>
      </c>
      <c r="B2772" s="948"/>
      <c r="C2772" s="948"/>
      <c r="D2772" s="948"/>
      <c r="E2772" s="948"/>
      <c r="F2772" s="948"/>
      <c r="G2772" s="948"/>
      <c r="H2772" s="948"/>
      <c r="I2772" s="948"/>
      <c r="J2772" s="948"/>
      <c r="K2772" s="948"/>
      <c r="L2772" s="948"/>
      <c r="M2772" s="948"/>
    </row>
    <row r="2773" spans="1:13" ht="18.5" x14ac:dyDescent="0.45">
      <c r="A2773" s="930" t="s">
        <v>592</v>
      </c>
      <c r="B2773" s="930"/>
      <c r="C2773" s="930"/>
      <c r="D2773" s="930"/>
      <c r="E2773" s="930"/>
      <c r="F2773" s="930"/>
      <c r="G2773" s="930"/>
      <c r="H2773" s="930"/>
      <c r="I2773" s="930"/>
      <c r="J2773" s="930"/>
      <c r="K2773" s="930"/>
      <c r="L2773" s="930"/>
      <c r="M2773" s="930"/>
    </row>
    <row r="2774" spans="1:13" ht="74" x14ac:dyDescent="0.45">
      <c r="A2774" s="116" t="s">
        <v>1</v>
      </c>
      <c r="B2774" s="116" t="s">
        <v>2</v>
      </c>
      <c r="C2774" s="116" t="s">
        <v>3</v>
      </c>
      <c r="D2774" s="116" t="s">
        <v>4</v>
      </c>
      <c r="E2774" s="116" t="s">
        <v>5</v>
      </c>
      <c r="F2774" s="153" t="s">
        <v>6</v>
      </c>
      <c r="G2774" s="116" t="s">
        <v>7</v>
      </c>
      <c r="H2774" s="116" t="s">
        <v>8</v>
      </c>
      <c r="I2774" s="116"/>
      <c r="J2774" s="116" t="s">
        <v>9</v>
      </c>
      <c r="K2774" s="116" t="s">
        <v>10</v>
      </c>
      <c r="L2774" s="116" t="s">
        <v>11</v>
      </c>
      <c r="M2774" s="116" t="s">
        <v>12</v>
      </c>
    </row>
    <row r="2775" spans="1:13" ht="18.5" x14ac:dyDescent="0.45">
      <c r="A2775" s="119">
        <v>2</v>
      </c>
      <c r="B2775" s="120"/>
      <c r="C2775" s="121"/>
      <c r="D2775" s="121"/>
      <c r="E2775" s="120"/>
      <c r="F2775" s="157" t="s">
        <v>18</v>
      </c>
      <c r="G2775" s="123">
        <f>G2776+G2783+G2816</f>
        <v>280708813</v>
      </c>
      <c r="H2775" s="123">
        <f>H2776+H2783+H2816</f>
        <v>123270633.81999999</v>
      </c>
      <c r="I2775" s="123"/>
      <c r="J2775" s="123">
        <f>J2776+J2783+J2816</f>
        <v>783257671.54999995</v>
      </c>
      <c r="K2775" s="123">
        <f>K2776+K2783+K2816</f>
        <v>783257671.54999995</v>
      </c>
      <c r="L2775" s="123">
        <f>L2776+L2783+L2816</f>
        <v>783257671.54999995</v>
      </c>
      <c r="M2775" s="124">
        <f>J2775+K2775+L2775</f>
        <v>2349773014.6499996</v>
      </c>
    </row>
    <row r="2776" spans="1:13" ht="18.5" x14ac:dyDescent="0.45">
      <c r="A2776" s="119">
        <v>21</v>
      </c>
      <c r="B2776" s="120"/>
      <c r="C2776" s="121"/>
      <c r="D2776" s="121"/>
      <c r="E2776" s="120"/>
      <c r="F2776" s="157" t="s">
        <v>19</v>
      </c>
      <c r="G2776" s="123">
        <f>G2777+G2780</f>
        <v>80908813</v>
      </c>
      <c r="H2776" s="123">
        <f>H2777+H2780</f>
        <v>86314133.819999993</v>
      </c>
      <c r="I2776" s="123"/>
      <c r="J2776" s="123">
        <v>183257671.54999998</v>
      </c>
      <c r="K2776" s="123">
        <v>183257671.54999998</v>
      </c>
      <c r="L2776" s="123">
        <v>183257671.54999998</v>
      </c>
      <c r="M2776" s="124">
        <f t="shared" ref="M2776:M2798" si="632">J2776+K2776+L2776</f>
        <v>549773014.64999998</v>
      </c>
    </row>
    <row r="2777" spans="1:13" ht="18.5" x14ac:dyDescent="0.45">
      <c r="A2777" s="119">
        <v>2101</v>
      </c>
      <c r="B2777" s="120"/>
      <c r="C2777" s="121"/>
      <c r="D2777" s="121"/>
      <c r="E2777" s="120"/>
      <c r="F2777" s="157" t="s">
        <v>20</v>
      </c>
      <c r="G2777" s="123">
        <f t="shared" ref="G2777:H2778" si="633">G2778</f>
        <v>78838813</v>
      </c>
      <c r="H2777" s="123">
        <f t="shared" si="633"/>
        <v>85322133.819999993</v>
      </c>
      <c r="I2777" s="123"/>
      <c r="J2777" s="123">
        <v>180317671.54999998</v>
      </c>
      <c r="K2777" s="123">
        <v>180317671.54999998</v>
      </c>
      <c r="L2777" s="123">
        <v>180317671.54999998</v>
      </c>
      <c r="M2777" s="124">
        <f t="shared" si="632"/>
        <v>540953014.64999998</v>
      </c>
    </row>
    <row r="2778" spans="1:13" ht="18.5" x14ac:dyDescent="0.45">
      <c r="A2778" s="119">
        <v>210101</v>
      </c>
      <c r="B2778" s="120"/>
      <c r="C2778" s="121"/>
      <c r="D2778" s="121"/>
      <c r="E2778" s="120"/>
      <c r="F2778" s="157" t="s">
        <v>21</v>
      </c>
      <c r="G2778" s="123">
        <f>G2779</f>
        <v>78838813</v>
      </c>
      <c r="H2778" s="123">
        <f t="shared" si="633"/>
        <v>85322133.819999993</v>
      </c>
      <c r="I2778" s="123"/>
      <c r="J2778" s="123">
        <v>180317671.54999998</v>
      </c>
      <c r="K2778" s="123">
        <v>180317671.54999998</v>
      </c>
      <c r="L2778" s="123">
        <v>180317671.54999998</v>
      </c>
      <c r="M2778" s="124">
        <f t="shared" si="632"/>
        <v>540953014.64999998</v>
      </c>
    </row>
    <row r="2779" spans="1:13" ht="18.5" x14ac:dyDescent="0.45">
      <c r="A2779" s="125">
        <v>21010101</v>
      </c>
      <c r="B2779" s="126"/>
      <c r="C2779" s="127"/>
      <c r="D2779" s="127"/>
      <c r="E2779" s="126"/>
      <c r="F2779" s="158" t="s">
        <v>20</v>
      </c>
      <c r="G2779" s="129">
        <v>78838813</v>
      </c>
      <c r="H2779" s="129">
        <v>85322133.819999993</v>
      </c>
      <c r="I2779" s="129"/>
      <c r="J2779" s="129">
        <v>180317671.54999998</v>
      </c>
      <c r="K2779" s="129">
        <v>180317671.54999998</v>
      </c>
      <c r="L2779" s="129">
        <v>180317671.54999998</v>
      </c>
      <c r="M2779" s="124">
        <f t="shared" si="632"/>
        <v>540953014.64999998</v>
      </c>
    </row>
    <row r="2780" spans="1:13" ht="37" x14ac:dyDescent="0.45">
      <c r="A2780" s="119">
        <v>2102</v>
      </c>
      <c r="B2780" s="120"/>
      <c r="C2780" s="121"/>
      <c r="D2780" s="121"/>
      <c r="E2780" s="120"/>
      <c r="F2780" s="157" t="s">
        <v>22</v>
      </c>
      <c r="G2780" s="123">
        <f>G2781</f>
        <v>2070000</v>
      </c>
      <c r="H2780" s="123">
        <f>H2781</f>
        <v>992000</v>
      </c>
      <c r="I2780" s="123"/>
      <c r="J2780" s="123">
        <v>2940000</v>
      </c>
      <c r="K2780" s="123">
        <v>2940000</v>
      </c>
      <c r="L2780" s="123">
        <v>2940000</v>
      </c>
      <c r="M2780" s="124">
        <f t="shared" si="632"/>
        <v>8820000</v>
      </c>
    </row>
    <row r="2781" spans="1:13" ht="18.5" x14ac:dyDescent="0.45">
      <c r="A2781" s="119">
        <v>210201</v>
      </c>
      <c r="B2781" s="120"/>
      <c r="C2781" s="121"/>
      <c r="D2781" s="121"/>
      <c r="E2781" s="120"/>
      <c r="F2781" s="157" t="s">
        <v>23</v>
      </c>
      <c r="G2781" s="123">
        <f>G2782</f>
        <v>2070000</v>
      </c>
      <c r="H2781" s="123">
        <f t="shared" ref="H2781" si="634">H2782</f>
        <v>992000</v>
      </c>
      <c r="I2781" s="123"/>
      <c r="J2781" s="123">
        <v>2940000</v>
      </c>
      <c r="K2781" s="123">
        <v>2940000</v>
      </c>
      <c r="L2781" s="123">
        <v>2940000</v>
      </c>
      <c r="M2781" s="124">
        <f t="shared" si="632"/>
        <v>8820000</v>
      </c>
    </row>
    <row r="2782" spans="1:13" ht="18.5" x14ac:dyDescent="0.45">
      <c r="A2782" s="125">
        <v>21020102</v>
      </c>
      <c r="B2782" s="126"/>
      <c r="C2782" s="127"/>
      <c r="D2782" s="127"/>
      <c r="E2782" s="126"/>
      <c r="F2782" s="158" t="s">
        <v>25</v>
      </c>
      <c r="G2782" s="129">
        <v>2070000</v>
      </c>
      <c r="H2782" s="129">
        <v>992000</v>
      </c>
      <c r="I2782" s="129"/>
      <c r="J2782" s="129">
        <v>2940000</v>
      </c>
      <c r="K2782" s="129">
        <v>2940000</v>
      </c>
      <c r="L2782" s="129">
        <v>2940000</v>
      </c>
      <c r="M2782" s="124">
        <f t="shared" si="632"/>
        <v>8820000</v>
      </c>
    </row>
    <row r="2783" spans="1:13" ht="18.5" x14ac:dyDescent="0.45">
      <c r="A2783" s="119">
        <v>22</v>
      </c>
      <c r="B2783" s="120"/>
      <c r="C2783" s="121"/>
      <c r="D2783" s="121"/>
      <c r="E2783" s="120"/>
      <c r="F2783" s="157" t="s">
        <v>26</v>
      </c>
      <c r="G2783" s="123">
        <f>G2784</f>
        <v>99800000</v>
      </c>
      <c r="H2783" s="123">
        <f>H2784</f>
        <v>6886000</v>
      </c>
      <c r="I2783" s="123"/>
      <c r="J2783" s="123">
        <f>J2784</f>
        <v>100000000</v>
      </c>
      <c r="K2783" s="123">
        <f t="shared" ref="K2783:M2783" si="635">K2784</f>
        <v>100000000</v>
      </c>
      <c r="L2783" s="123">
        <f t="shared" si="635"/>
        <v>100000000</v>
      </c>
      <c r="M2783" s="123">
        <f t="shared" si="635"/>
        <v>300000000</v>
      </c>
    </row>
    <row r="2784" spans="1:13" ht="18.5" x14ac:dyDescent="0.45">
      <c r="A2784" s="119">
        <v>2202</v>
      </c>
      <c r="B2784" s="120"/>
      <c r="C2784" s="121"/>
      <c r="D2784" s="121"/>
      <c r="E2784" s="120"/>
      <c r="F2784" s="157" t="s">
        <v>27</v>
      </c>
      <c r="G2784" s="123">
        <f>G2785+G2788+G2792+G2799+G2801+G2804+G2807+G2811+G2813</f>
        <v>99800000</v>
      </c>
      <c r="H2784" s="123">
        <f>H2785+H2788+H2792+H2799+H2801+H2804+H2807+H2811+H2813</f>
        <v>6886000</v>
      </c>
      <c r="I2784" s="123"/>
      <c r="J2784" s="123">
        <f>J2785+J2788+J2792+J2799+J2801+J2804+J2807+J2811+J2813</f>
        <v>100000000</v>
      </c>
      <c r="K2784" s="123">
        <f t="shared" ref="K2784:M2784" si="636">K2785+K2788+K2792+K2799+K2801+K2804+K2807+K2811+K2813</f>
        <v>100000000</v>
      </c>
      <c r="L2784" s="123">
        <f t="shared" si="636"/>
        <v>100000000</v>
      </c>
      <c r="M2784" s="123">
        <f t="shared" si="636"/>
        <v>300000000</v>
      </c>
    </row>
    <row r="2785" spans="1:13" ht="18.5" x14ac:dyDescent="0.45">
      <c r="A2785" s="119">
        <v>220201</v>
      </c>
      <c r="B2785" s="120"/>
      <c r="C2785" s="121"/>
      <c r="D2785" s="121"/>
      <c r="E2785" s="120"/>
      <c r="F2785" s="157" t="s">
        <v>28</v>
      </c>
      <c r="G2785" s="123">
        <f>SUM(G2786:G2787)</f>
        <v>8000000</v>
      </c>
      <c r="H2785" s="123">
        <f>SUM(H2786:H2787)</f>
        <v>0</v>
      </c>
      <c r="I2785" s="123"/>
      <c r="J2785" s="123">
        <f>SUM(J2786:J2787)</f>
        <v>13000000</v>
      </c>
      <c r="K2785" s="123">
        <f>SUM(K2786:K2787)</f>
        <v>13000000</v>
      </c>
      <c r="L2785" s="123">
        <f>SUM(L2786:L2787)</f>
        <v>13000000</v>
      </c>
      <c r="M2785" s="124">
        <f t="shared" si="632"/>
        <v>39000000</v>
      </c>
    </row>
    <row r="2786" spans="1:13" ht="18.5" x14ac:dyDescent="0.45">
      <c r="A2786" s="125">
        <v>22020101</v>
      </c>
      <c r="B2786" s="126"/>
      <c r="C2786" s="127"/>
      <c r="D2786" s="127"/>
      <c r="E2786" s="126"/>
      <c r="F2786" s="158" t="s">
        <v>29</v>
      </c>
      <c r="G2786" s="129">
        <v>5000000</v>
      </c>
      <c r="H2786" s="129"/>
      <c r="I2786" s="129"/>
      <c r="J2786" s="129">
        <v>10000000</v>
      </c>
      <c r="K2786" s="129">
        <v>10000000</v>
      </c>
      <c r="L2786" s="129">
        <v>10000000</v>
      </c>
      <c r="M2786" s="124">
        <f t="shared" si="632"/>
        <v>30000000</v>
      </c>
    </row>
    <row r="2787" spans="1:13" ht="18.5" x14ac:dyDescent="0.45">
      <c r="A2787" s="125">
        <v>22020102</v>
      </c>
      <c r="B2787" s="126"/>
      <c r="C2787" s="127"/>
      <c r="D2787" s="127"/>
      <c r="E2787" s="126"/>
      <c r="F2787" s="158" t="s">
        <v>30</v>
      </c>
      <c r="G2787" s="129">
        <v>3000000</v>
      </c>
      <c r="H2787" s="129"/>
      <c r="I2787" s="129"/>
      <c r="J2787" s="129">
        <v>3000000</v>
      </c>
      <c r="K2787" s="129">
        <v>3000000</v>
      </c>
      <c r="L2787" s="129">
        <v>3000000</v>
      </c>
      <c r="M2787" s="124">
        <f t="shared" si="632"/>
        <v>9000000</v>
      </c>
    </row>
    <row r="2788" spans="1:13" ht="18.5" x14ac:dyDescent="0.45">
      <c r="A2788" s="119">
        <v>220203</v>
      </c>
      <c r="B2788" s="120"/>
      <c r="C2788" s="121"/>
      <c r="D2788" s="121"/>
      <c r="E2788" s="120"/>
      <c r="F2788" s="157" t="s">
        <v>37</v>
      </c>
      <c r="G2788" s="123">
        <f>SUM(G2789:G2791)</f>
        <v>8500000</v>
      </c>
      <c r="H2788" s="123">
        <f>SUM(H2789:H2791)</f>
        <v>1040000</v>
      </c>
      <c r="I2788" s="123"/>
      <c r="J2788" s="123">
        <f>SUM(J2789:J2791)</f>
        <v>8500000</v>
      </c>
      <c r="K2788" s="123">
        <f>SUM(K2789:K2791)</f>
        <v>8500000</v>
      </c>
      <c r="L2788" s="123">
        <f>SUM(L2789:L2791)</f>
        <v>8500000</v>
      </c>
      <c r="M2788" s="124">
        <f t="shared" si="632"/>
        <v>25500000</v>
      </c>
    </row>
    <row r="2789" spans="1:13" ht="37" x14ac:dyDescent="0.45">
      <c r="A2789" s="125">
        <v>22020301</v>
      </c>
      <c r="B2789" s="126"/>
      <c r="C2789" s="127"/>
      <c r="D2789" s="127"/>
      <c r="E2789" s="126"/>
      <c r="F2789" s="158" t="s">
        <v>38</v>
      </c>
      <c r="G2789" s="129">
        <v>4000000</v>
      </c>
      <c r="H2789" s="129">
        <v>1000000</v>
      </c>
      <c r="I2789" s="129"/>
      <c r="J2789" s="129">
        <v>4000000</v>
      </c>
      <c r="K2789" s="129">
        <v>4000000</v>
      </c>
      <c r="L2789" s="129">
        <v>4000000</v>
      </c>
      <c r="M2789" s="124">
        <f t="shared" si="632"/>
        <v>12000000</v>
      </c>
    </row>
    <row r="2790" spans="1:13" ht="37" x14ac:dyDescent="0.45">
      <c r="A2790" s="125">
        <v>22020305</v>
      </c>
      <c r="B2790" s="126"/>
      <c r="C2790" s="127"/>
      <c r="D2790" s="127"/>
      <c r="E2790" s="126"/>
      <c r="F2790" s="158" t="s">
        <v>41</v>
      </c>
      <c r="G2790" s="129">
        <v>500000</v>
      </c>
      <c r="H2790" s="129">
        <v>40000</v>
      </c>
      <c r="I2790" s="129"/>
      <c r="J2790" s="129">
        <v>500000</v>
      </c>
      <c r="K2790" s="129">
        <v>500000</v>
      </c>
      <c r="L2790" s="129">
        <v>500000</v>
      </c>
      <c r="M2790" s="124">
        <f t="shared" si="632"/>
        <v>1500000</v>
      </c>
    </row>
    <row r="2791" spans="1:13" ht="18.5" x14ac:dyDescent="0.45">
      <c r="A2791" s="125">
        <v>22020308</v>
      </c>
      <c r="B2791" s="126"/>
      <c r="C2791" s="127"/>
      <c r="D2791" s="127"/>
      <c r="E2791" s="126"/>
      <c r="F2791" s="158" t="s">
        <v>563</v>
      </c>
      <c r="G2791" s="129">
        <v>4000000</v>
      </c>
      <c r="H2791" s="129"/>
      <c r="I2791" s="129"/>
      <c r="J2791" s="129">
        <v>4000000</v>
      </c>
      <c r="K2791" s="129">
        <v>4000000</v>
      </c>
      <c r="L2791" s="129">
        <v>4000000</v>
      </c>
      <c r="M2791" s="124">
        <f t="shared" si="632"/>
        <v>12000000</v>
      </c>
    </row>
    <row r="2792" spans="1:13" ht="18.5" x14ac:dyDescent="0.45">
      <c r="A2792" s="119">
        <v>220204</v>
      </c>
      <c r="B2792" s="120"/>
      <c r="C2792" s="121"/>
      <c r="D2792" s="121"/>
      <c r="E2792" s="120"/>
      <c r="F2792" s="157" t="s">
        <v>42</v>
      </c>
      <c r="G2792" s="123">
        <f>SUM(G2793:G2798)</f>
        <v>20000000</v>
      </c>
      <c r="H2792" s="123">
        <f>SUM(H2793:H2798)</f>
        <v>1402000</v>
      </c>
      <c r="I2792" s="123"/>
      <c r="J2792" s="123">
        <f>SUM(J2793:J2798)</f>
        <v>22500000</v>
      </c>
      <c r="K2792" s="123">
        <f>SUM(K2793:K2798)</f>
        <v>22500000</v>
      </c>
      <c r="L2792" s="123">
        <f>SUM(L2793:L2798)</f>
        <v>22500000</v>
      </c>
      <c r="M2792" s="124">
        <f t="shared" si="632"/>
        <v>67500000</v>
      </c>
    </row>
    <row r="2793" spans="1:13" ht="37" x14ac:dyDescent="0.45">
      <c r="A2793" s="125">
        <v>22020401</v>
      </c>
      <c r="B2793" s="126"/>
      <c r="C2793" s="127"/>
      <c r="D2793" s="127"/>
      <c r="E2793" s="126"/>
      <c r="F2793" s="158" t="s">
        <v>43</v>
      </c>
      <c r="G2793" s="129">
        <v>500000</v>
      </c>
      <c r="H2793" s="129">
        <v>100000</v>
      </c>
      <c r="I2793" s="129"/>
      <c r="J2793" s="129">
        <v>3000000</v>
      </c>
      <c r="K2793" s="129">
        <v>3000000</v>
      </c>
      <c r="L2793" s="129">
        <v>3000000</v>
      </c>
      <c r="M2793" s="124">
        <f t="shared" si="632"/>
        <v>9000000</v>
      </c>
    </row>
    <row r="2794" spans="1:13" ht="18.5" x14ac:dyDescent="0.45">
      <c r="A2794" s="125">
        <v>22020402</v>
      </c>
      <c r="B2794" s="126"/>
      <c r="C2794" s="127"/>
      <c r="D2794" s="127"/>
      <c r="E2794" s="126"/>
      <c r="F2794" s="158" t="s">
        <v>44</v>
      </c>
      <c r="G2794" s="129">
        <v>5000000</v>
      </c>
      <c r="H2794" s="129">
        <v>200000</v>
      </c>
      <c r="I2794" s="129"/>
      <c r="J2794" s="129">
        <v>5000000</v>
      </c>
      <c r="K2794" s="129">
        <v>5000000</v>
      </c>
      <c r="L2794" s="129">
        <v>5000000</v>
      </c>
      <c r="M2794" s="124">
        <f t="shared" si="632"/>
        <v>15000000</v>
      </c>
    </row>
    <row r="2795" spans="1:13" ht="37" x14ac:dyDescent="0.45">
      <c r="A2795" s="125">
        <v>22020403</v>
      </c>
      <c r="B2795" s="126"/>
      <c r="C2795" s="127"/>
      <c r="D2795" s="127"/>
      <c r="E2795" s="126"/>
      <c r="F2795" s="158" t="s">
        <v>45</v>
      </c>
      <c r="G2795" s="129">
        <v>7000000</v>
      </c>
      <c r="H2795" s="129"/>
      <c r="I2795" s="129"/>
      <c r="J2795" s="129">
        <v>7000000</v>
      </c>
      <c r="K2795" s="129">
        <v>7000000</v>
      </c>
      <c r="L2795" s="129">
        <v>7000000</v>
      </c>
      <c r="M2795" s="124">
        <f t="shared" si="632"/>
        <v>21000000</v>
      </c>
    </row>
    <row r="2796" spans="1:13" ht="37" x14ac:dyDescent="0.45">
      <c r="A2796" s="125">
        <v>22020404</v>
      </c>
      <c r="B2796" s="126"/>
      <c r="C2796" s="127"/>
      <c r="D2796" s="127"/>
      <c r="E2796" s="126"/>
      <c r="F2796" s="158" t="s">
        <v>46</v>
      </c>
      <c r="G2796" s="129">
        <v>5000000</v>
      </c>
      <c r="H2796" s="129">
        <v>100000</v>
      </c>
      <c r="I2796" s="129"/>
      <c r="J2796" s="129">
        <v>5000000</v>
      </c>
      <c r="K2796" s="129">
        <v>5000000</v>
      </c>
      <c r="L2796" s="129">
        <v>5000000</v>
      </c>
      <c r="M2796" s="124">
        <f t="shared" si="632"/>
        <v>15000000</v>
      </c>
    </row>
    <row r="2797" spans="1:13" ht="18.5" x14ac:dyDescent="0.45">
      <c r="A2797" s="125">
        <v>22020405</v>
      </c>
      <c r="B2797" s="126"/>
      <c r="C2797" s="127"/>
      <c r="D2797" s="127"/>
      <c r="E2797" s="126"/>
      <c r="F2797" s="158" t="s">
        <v>47</v>
      </c>
      <c r="G2797" s="129">
        <v>2000000</v>
      </c>
      <c r="H2797" s="129">
        <v>1002000</v>
      </c>
      <c r="I2797" s="129"/>
      <c r="J2797" s="129">
        <v>2000000</v>
      </c>
      <c r="K2797" s="129">
        <v>2000000</v>
      </c>
      <c r="L2797" s="129">
        <v>2000000</v>
      </c>
      <c r="M2797" s="124">
        <f t="shared" si="632"/>
        <v>6000000</v>
      </c>
    </row>
    <row r="2798" spans="1:13" ht="18.5" x14ac:dyDescent="0.45">
      <c r="A2798" s="125">
        <v>22020406</v>
      </c>
      <c r="B2798" s="126"/>
      <c r="C2798" s="127"/>
      <c r="D2798" s="127"/>
      <c r="E2798" s="126"/>
      <c r="F2798" s="158" t="s">
        <v>48</v>
      </c>
      <c r="G2798" s="129">
        <v>500000</v>
      </c>
      <c r="H2798" s="129"/>
      <c r="I2798" s="129"/>
      <c r="J2798" s="129">
        <v>500000</v>
      </c>
      <c r="K2798" s="129">
        <v>500000</v>
      </c>
      <c r="L2798" s="129">
        <v>500000</v>
      </c>
      <c r="M2798" s="124">
        <f t="shared" si="632"/>
        <v>1500000</v>
      </c>
    </row>
    <row r="2799" spans="1:13" ht="18.5" x14ac:dyDescent="0.45">
      <c r="A2799" s="119">
        <v>220205</v>
      </c>
      <c r="B2799" s="120"/>
      <c r="C2799" s="121"/>
      <c r="D2799" s="121"/>
      <c r="E2799" s="120"/>
      <c r="F2799" s="157" t="s">
        <v>49</v>
      </c>
      <c r="G2799" s="123">
        <f>G2800</f>
        <v>5000000</v>
      </c>
      <c r="H2799" s="123">
        <f t="shared" ref="H2799:M2799" si="637">H2800</f>
        <v>4134000</v>
      </c>
      <c r="I2799" s="123">
        <f t="shared" si="637"/>
        <v>0</v>
      </c>
      <c r="J2799" s="123">
        <f t="shared" si="637"/>
        <v>5000000</v>
      </c>
      <c r="K2799" s="123">
        <f t="shared" si="637"/>
        <v>5000000</v>
      </c>
      <c r="L2799" s="123">
        <f t="shared" si="637"/>
        <v>5000000</v>
      </c>
      <c r="M2799" s="123">
        <f t="shared" si="637"/>
        <v>15000000</v>
      </c>
    </row>
    <row r="2800" spans="1:13" ht="18.5" x14ac:dyDescent="0.45">
      <c r="A2800" s="125">
        <v>22020501</v>
      </c>
      <c r="B2800" s="126"/>
      <c r="C2800" s="127"/>
      <c r="D2800" s="127"/>
      <c r="E2800" s="126"/>
      <c r="F2800" s="158" t="s">
        <v>50</v>
      </c>
      <c r="G2800" s="129">
        <v>5000000</v>
      </c>
      <c r="H2800" s="129">
        <v>4134000</v>
      </c>
      <c r="I2800" s="129"/>
      <c r="J2800" s="129">
        <v>5000000</v>
      </c>
      <c r="K2800" s="129">
        <v>5000000</v>
      </c>
      <c r="L2800" s="129">
        <v>5000000</v>
      </c>
      <c r="M2800" s="124">
        <f t="shared" ref="M2800:M2815" si="638">J2800+K2800+L2800</f>
        <v>15000000</v>
      </c>
    </row>
    <row r="2801" spans="1:13" ht="18.5" x14ac:dyDescent="0.45">
      <c r="A2801" s="119">
        <v>220206</v>
      </c>
      <c r="B2801" s="120"/>
      <c r="C2801" s="121"/>
      <c r="D2801" s="121"/>
      <c r="E2801" s="120"/>
      <c r="F2801" s="157" t="s">
        <v>51</v>
      </c>
      <c r="G2801" s="123">
        <f>SUM(G2802:G2803)</f>
        <v>11350000</v>
      </c>
      <c r="H2801" s="123">
        <f>SUM(H2802:H2803)</f>
        <v>0</v>
      </c>
      <c r="I2801" s="123"/>
      <c r="J2801" s="123">
        <f>SUM(J2802:J2803)</f>
        <v>2100000</v>
      </c>
      <c r="K2801" s="123">
        <f>SUM(K2802:K2803)</f>
        <v>2100000</v>
      </c>
      <c r="L2801" s="123">
        <f>SUM(L2802:L2803)</f>
        <v>2100000</v>
      </c>
      <c r="M2801" s="124">
        <f t="shared" si="638"/>
        <v>6300000</v>
      </c>
    </row>
    <row r="2802" spans="1:13" ht="18.5" x14ac:dyDescent="0.45">
      <c r="A2802" s="125">
        <v>22020601</v>
      </c>
      <c r="B2802" s="126"/>
      <c r="C2802" s="127"/>
      <c r="D2802" s="127"/>
      <c r="E2802" s="126"/>
      <c r="F2802" s="158" t="s">
        <v>52</v>
      </c>
      <c r="G2802" s="129">
        <v>10100000</v>
      </c>
      <c r="H2802" s="129"/>
      <c r="I2802" s="129"/>
      <c r="J2802" s="129">
        <v>100000</v>
      </c>
      <c r="K2802" s="129">
        <v>100000</v>
      </c>
      <c r="L2802" s="129">
        <v>100000</v>
      </c>
      <c r="M2802" s="124">
        <f t="shared" si="638"/>
        <v>300000</v>
      </c>
    </row>
    <row r="2803" spans="1:13" ht="18.5" x14ac:dyDescent="0.45">
      <c r="A2803" s="125">
        <v>22020605</v>
      </c>
      <c r="B2803" s="126"/>
      <c r="C2803" s="127"/>
      <c r="D2803" s="127"/>
      <c r="E2803" s="126"/>
      <c r="F2803" s="158" t="s">
        <v>53</v>
      </c>
      <c r="G2803" s="129">
        <v>1250000</v>
      </c>
      <c r="H2803" s="129"/>
      <c r="I2803" s="129"/>
      <c r="J2803" s="129">
        <v>2000000</v>
      </c>
      <c r="K2803" s="129">
        <v>2000000</v>
      </c>
      <c r="L2803" s="129">
        <v>2000000</v>
      </c>
      <c r="M2803" s="124">
        <f t="shared" si="638"/>
        <v>6000000</v>
      </c>
    </row>
    <row r="2804" spans="1:13" ht="37" x14ac:dyDescent="0.45">
      <c r="A2804" s="119">
        <v>220207</v>
      </c>
      <c r="B2804" s="120"/>
      <c r="C2804" s="121"/>
      <c r="D2804" s="121"/>
      <c r="E2804" s="120"/>
      <c r="F2804" s="157" t="s">
        <v>268</v>
      </c>
      <c r="G2804" s="123">
        <f>SUM(G2805:G2806)</f>
        <v>44500000</v>
      </c>
      <c r="H2804" s="123">
        <f>SUM(H2805:H2806)</f>
        <v>0</v>
      </c>
      <c r="I2804" s="123"/>
      <c r="J2804" s="123">
        <f>SUM(J2805:J2806)</f>
        <v>44500000</v>
      </c>
      <c r="K2804" s="123">
        <f>SUM(K2805:K2806)</f>
        <v>44500000</v>
      </c>
      <c r="L2804" s="123">
        <f>SUM(L2805:L2806)</f>
        <v>44500000</v>
      </c>
      <c r="M2804" s="124">
        <f t="shared" si="638"/>
        <v>133500000</v>
      </c>
    </row>
    <row r="2805" spans="1:13" ht="18.5" x14ac:dyDescent="0.45">
      <c r="A2805" s="125">
        <v>22020703</v>
      </c>
      <c r="B2805" s="126"/>
      <c r="C2805" s="127"/>
      <c r="D2805" s="127"/>
      <c r="E2805" s="126"/>
      <c r="F2805" s="158" t="s">
        <v>365</v>
      </c>
      <c r="G2805" s="129">
        <v>500000</v>
      </c>
      <c r="H2805" s="129"/>
      <c r="I2805" s="129"/>
      <c r="J2805" s="129">
        <v>500000</v>
      </c>
      <c r="K2805" s="129">
        <v>500000</v>
      </c>
      <c r="L2805" s="129">
        <v>500000</v>
      </c>
      <c r="M2805" s="124">
        <f t="shared" si="638"/>
        <v>1500000</v>
      </c>
    </row>
    <row r="2806" spans="1:13" ht="18.5" x14ac:dyDescent="0.45">
      <c r="A2806" s="125">
        <v>22020706</v>
      </c>
      <c r="B2806" s="126"/>
      <c r="C2806" s="127"/>
      <c r="D2806" s="127"/>
      <c r="E2806" s="126"/>
      <c r="F2806" s="158" t="s">
        <v>574</v>
      </c>
      <c r="G2806" s="129">
        <v>44000000</v>
      </c>
      <c r="H2806" s="129"/>
      <c r="I2806" s="129"/>
      <c r="J2806" s="129">
        <v>44000000</v>
      </c>
      <c r="K2806" s="129">
        <v>44000000</v>
      </c>
      <c r="L2806" s="129">
        <v>44000000</v>
      </c>
      <c r="M2806" s="124">
        <f t="shared" si="638"/>
        <v>132000000</v>
      </c>
    </row>
    <row r="2807" spans="1:13" ht="18.5" x14ac:dyDescent="0.45">
      <c r="A2807" s="119">
        <v>220208</v>
      </c>
      <c r="B2807" s="120"/>
      <c r="C2807" s="121"/>
      <c r="D2807" s="121"/>
      <c r="E2807" s="120"/>
      <c r="F2807" s="157" t="s">
        <v>54</v>
      </c>
      <c r="G2807" s="123">
        <f>SUM(G2808:G2810)</f>
        <v>700000</v>
      </c>
      <c r="H2807" s="123">
        <f>SUM(H2808:H2810)</f>
        <v>210000</v>
      </c>
      <c r="I2807" s="123"/>
      <c r="J2807" s="123">
        <f>SUM(J2808:J2810)</f>
        <v>700000</v>
      </c>
      <c r="K2807" s="123">
        <f>SUM(K2808:K2810)</f>
        <v>700000</v>
      </c>
      <c r="L2807" s="123">
        <f>SUM(L2808:L2810)</f>
        <v>700000</v>
      </c>
      <c r="M2807" s="124">
        <f t="shared" si="638"/>
        <v>2100000</v>
      </c>
    </row>
    <row r="2808" spans="1:13" ht="18.5" x14ac:dyDescent="0.45">
      <c r="A2808" s="125">
        <v>22020801</v>
      </c>
      <c r="B2808" s="126"/>
      <c r="C2808" s="127"/>
      <c r="D2808" s="127"/>
      <c r="E2808" s="126"/>
      <c r="F2808" s="158" t="s">
        <v>55</v>
      </c>
      <c r="G2808" s="129">
        <v>300000</v>
      </c>
      <c r="H2808" s="129">
        <v>60000</v>
      </c>
      <c r="I2808" s="129"/>
      <c r="J2808" s="129">
        <v>300000</v>
      </c>
      <c r="K2808" s="129">
        <v>300000</v>
      </c>
      <c r="L2808" s="129">
        <v>300000</v>
      </c>
      <c r="M2808" s="124">
        <f t="shared" si="638"/>
        <v>900000</v>
      </c>
    </row>
    <row r="2809" spans="1:13" ht="18.5" x14ac:dyDescent="0.45">
      <c r="A2809" s="125">
        <v>22020803</v>
      </c>
      <c r="B2809" s="126"/>
      <c r="C2809" s="127"/>
      <c r="D2809" s="127"/>
      <c r="E2809" s="126"/>
      <c r="F2809" s="158" t="s">
        <v>56</v>
      </c>
      <c r="G2809" s="129">
        <v>300000</v>
      </c>
      <c r="H2809" s="129">
        <v>150000</v>
      </c>
      <c r="I2809" s="129"/>
      <c r="J2809" s="129">
        <v>300000</v>
      </c>
      <c r="K2809" s="129">
        <v>300000</v>
      </c>
      <c r="L2809" s="129">
        <v>300000</v>
      </c>
      <c r="M2809" s="124">
        <f t="shared" si="638"/>
        <v>900000</v>
      </c>
    </row>
    <row r="2810" spans="1:13" ht="18.5" x14ac:dyDescent="0.45">
      <c r="A2810" s="125">
        <v>22020805</v>
      </c>
      <c r="B2810" s="126"/>
      <c r="C2810" s="127"/>
      <c r="D2810" s="127"/>
      <c r="E2810" s="126"/>
      <c r="F2810" s="158" t="s">
        <v>436</v>
      </c>
      <c r="G2810" s="129">
        <v>100000</v>
      </c>
      <c r="H2810" s="129"/>
      <c r="I2810" s="129"/>
      <c r="J2810" s="129">
        <v>100000</v>
      </c>
      <c r="K2810" s="129">
        <v>100000</v>
      </c>
      <c r="L2810" s="129">
        <v>100000</v>
      </c>
      <c r="M2810" s="124">
        <f t="shared" si="638"/>
        <v>300000</v>
      </c>
    </row>
    <row r="2811" spans="1:13" ht="18.5" x14ac:dyDescent="0.45">
      <c r="A2811" s="119">
        <v>220209</v>
      </c>
      <c r="B2811" s="120"/>
      <c r="C2811" s="121"/>
      <c r="D2811" s="121"/>
      <c r="E2811" s="120"/>
      <c r="F2811" s="157" t="s">
        <v>271</v>
      </c>
      <c r="G2811" s="123">
        <f>SUM(G2812:G2812)</f>
        <v>50000</v>
      </c>
      <c r="H2811" s="123">
        <f>SUM(H2812:H2812)</f>
        <v>0</v>
      </c>
      <c r="I2811" s="123"/>
      <c r="J2811" s="123">
        <f>SUM(J2812:J2812)</f>
        <v>50000</v>
      </c>
      <c r="K2811" s="123">
        <f>SUM(K2812:K2812)</f>
        <v>50000</v>
      </c>
      <c r="L2811" s="123">
        <f>SUM(L2812:L2812)</f>
        <v>50000</v>
      </c>
      <c r="M2811" s="124">
        <f t="shared" si="638"/>
        <v>150000</v>
      </c>
    </row>
    <row r="2812" spans="1:13" ht="18.5" x14ac:dyDescent="0.45">
      <c r="A2812" s="125">
        <v>22020901</v>
      </c>
      <c r="B2812" s="126"/>
      <c r="C2812" s="127"/>
      <c r="D2812" s="127"/>
      <c r="E2812" s="126"/>
      <c r="F2812" s="158" t="s">
        <v>315</v>
      </c>
      <c r="G2812" s="129">
        <v>50000</v>
      </c>
      <c r="H2812" s="129"/>
      <c r="I2812" s="129"/>
      <c r="J2812" s="129">
        <v>50000</v>
      </c>
      <c r="K2812" s="129">
        <v>50000</v>
      </c>
      <c r="L2812" s="129">
        <v>50000</v>
      </c>
      <c r="M2812" s="124">
        <f t="shared" si="638"/>
        <v>150000</v>
      </c>
    </row>
    <row r="2813" spans="1:13" ht="18.5" x14ac:dyDescent="0.45">
      <c r="A2813" s="119">
        <v>220210</v>
      </c>
      <c r="B2813" s="120"/>
      <c r="C2813" s="121"/>
      <c r="D2813" s="121"/>
      <c r="E2813" s="120"/>
      <c r="F2813" s="157" t="s">
        <v>57</v>
      </c>
      <c r="G2813" s="123">
        <f>SUM(G2814:G2815)</f>
        <v>1700000</v>
      </c>
      <c r="H2813" s="123">
        <f>SUM(H2814:H2815)</f>
        <v>100000</v>
      </c>
      <c r="I2813" s="123"/>
      <c r="J2813" s="123">
        <f>SUM(J2814:J2815)</f>
        <v>3650000</v>
      </c>
      <c r="K2813" s="123">
        <f>SUM(K2814:K2815)</f>
        <v>3650000</v>
      </c>
      <c r="L2813" s="123">
        <f>SUM(L2814:L2815)</f>
        <v>3650000</v>
      </c>
      <c r="M2813" s="124">
        <f t="shared" si="638"/>
        <v>10950000</v>
      </c>
    </row>
    <row r="2814" spans="1:13" ht="18.5" x14ac:dyDescent="0.45">
      <c r="A2814" s="125">
        <v>22021007</v>
      </c>
      <c r="B2814" s="126"/>
      <c r="C2814" s="127"/>
      <c r="D2814" s="127"/>
      <c r="E2814" s="126"/>
      <c r="F2814" s="158" t="s">
        <v>63</v>
      </c>
      <c r="G2814" s="129">
        <v>1000000</v>
      </c>
      <c r="H2814" s="129">
        <v>100000</v>
      </c>
      <c r="I2814" s="129"/>
      <c r="J2814" s="324"/>
      <c r="K2814" s="324"/>
      <c r="L2814" s="324"/>
      <c r="M2814" s="124">
        <f>J2815+K2814+L2814</f>
        <v>3650000</v>
      </c>
    </row>
    <row r="2815" spans="1:13" ht="37" x14ac:dyDescent="0.45">
      <c r="A2815" s="125">
        <v>22021014</v>
      </c>
      <c r="B2815" s="126"/>
      <c r="C2815" s="127"/>
      <c r="D2815" s="127"/>
      <c r="E2815" s="126"/>
      <c r="F2815" s="158" t="s">
        <v>224</v>
      </c>
      <c r="G2815" s="129">
        <v>700000</v>
      </c>
      <c r="H2815" s="129"/>
      <c r="I2815" s="129"/>
      <c r="J2815" s="129">
        <v>3650000</v>
      </c>
      <c r="K2815" s="129">
        <v>3650000</v>
      </c>
      <c r="L2815" s="129">
        <v>3650000</v>
      </c>
      <c r="M2815" s="124">
        <f t="shared" si="638"/>
        <v>10950000</v>
      </c>
    </row>
    <row r="2816" spans="1:13" ht="18.5" x14ac:dyDescent="0.45">
      <c r="A2816" s="119">
        <v>23</v>
      </c>
      <c r="B2816" s="120"/>
      <c r="C2816" s="121"/>
      <c r="D2816" s="121"/>
      <c r="E2816" s="120"/>
      <c r="F2816" s="157" t="s">
        <v>69</v>
      </c>
      <c r="G2816" s="123">
        <f>G2817+G2825+G2828</f>
        <v>100000000</v>
      </c>
      <c r="H2816" s="123">
        <f t="shared" ref="H2816:M2816" si="639">H2817+H2825+H2828</f>
        <v>30070500</v>
      </c>
      <c r="I2816" s="123">
        <f t="shared" si="639"/>
        <v>0</v>
      </c>
      <c r="J2816" s="123">
        <f t="shared" si="639"/>
        <v>500000000</v>
      </c>
      <c r="K2816" s="123">
        <f t="shared" si="639"/>
        <v>500000000</v>
      </c>
      <c r="L2816" s="123">
        <f t="shared" si="639"/>
        <v>500000000</v>
      </c>
      <c r="M2816" s="123">
        <f t="shared" si="639"/>
        <v>1500000000</v>
      </c>
    </row>
    <row r="2817" spans="1:13" ht="18.5" x14ac:dyDescent="0.45">
      <c r="A2817" s="119">
        <v>2301</v>
      </c>
      <c r="B2817" s="120"/>
      <c r="C2817" s="121"/>
      <c r="D2817" s="121"/>
      <c r="E2817" s="120"/>
      <c r="F2817" s="157" t="s">
        <v>70</v>
      </c>
      <c r="G2817" s="123">
        <f t="shared" ref="G2817:L2817" si="640">G2818</f>
        <v>19500000</v>
      </c>
      <c r="H2817" s="123">
        <f t="shared" si="640"/>
        <v>0</v>
      </c>
      <c r="I2817" s="123"/>
      <c r="J2817" s="123">
        <f t="shared" si="640"/>
        <v>330000000</v>
      </c>
      <c r="K2817" s="123">
        <f t="shared" si="640"/>
        <v>330000000</v>
      </c>
      <c r="L2817" s="123">
        <f t="shared" si="640"/>
        <v>330000000</v>
      </c>
      <c r="M2817" s="124">
        <f t="shared" ref="M2817:M2830" si="641">J2817+K2817+L2817</f>
        <v>990000000</v>
      </c>
    </row>
    <row r="2818" spans="1:13" ht="18.5" x14ac:dyDescent="0.45">
      <c r="A2818" s="119">
        <v>230101</v>
      </c>
      <c r="B2818" s="120"/>
      <c r="C2818" s="121"/>
      <c r="D2818" s="121"/>
      <c r="E2818" s="120"/>
      <c r="F2818" s="157" t="s">
        <v>71</v>
      </c>
      <c r="G2818" s="123">
        <f>SUM(G2819:G2824)</f>
        <v>19500000</v>
      </c>
      <c r="H2818" s="123">
        <f>SUM(H2819:H2824)</f>
        <v>0</v>
      </c>
      <c r="I2818" s="123"/>
      <c r="J2818" s="123">
        <f>SUM(J2819:J2824)</f>
        <v>330000000</v>
      </c>
      <c r="K2818" s="123">
        <f>SUM(K2819:K2824)</f>
        <v>330000000</v>
      </c>
      <c r="L2818" s="123">
        <f>SUM(L2819:L2824)</f>
        <v>330000000</v>
      </c>
      <c r="M2818" s="124">
        <f t="shared" si="641"/>
        <v>990000000</v>
      </c>
    </row>
    <row r="2819" spans="1:13" ht="18.5" x14ac:dyDescent="0.45">
      <c r="A2819" s="125">
        <v>23010105</v>
      </c>
      <c r="B2819" s="126"/>
      <c r="C2819" s="127"/>
      <c r="D2819" s="127"/>
      <c r="E2819" s="126"/>
      <c r="F2819" s="158" t="s">
        <v>231</v>
      </c>
      <c r="G2819" s="129"/>
      <c r="H2819" s="129"/>
      <c r="I2819" s="129"/>
      <c r="J2819" s="129">
        <v>50000000</v>
      </c>
      <c r="K2819" s="129">
        <v>50000000</v>
      </c>
      <c r="L2819" s="129">
        <v>50000000</v>
      </c>
      <c r="M2819" s="124">
        <f t="shared" si="641"/>
        <v>150000000</v>
      </c>
    </row>
    <row r="2820" spans="1:13" ht="37" x14ac:dyDescent="0.45">
      <c r="A2820" s="125">
        <v>23010112</v>
      </c>
      <c r="B2820" s="126"/>
      <c r="C2820" s="127"/>
      <c r="D2820" s="127"/>
      <c r="E2820" s="126"/>
      <c r="F2820" s="158" t="s">
        <v>232</v>
      </c>
      <c r="G2820" s="129">
        <v>2000000</v>
      </c>
      <c r="H2820" s="129"/>
      <c r="I2820" s="129"/>
      <c r="J2820" s="129">
        <v>10000000</v>
      </c>
      <c r="K2820" s="129">
        <v>10000000</v>
      </c>
      <c r="L2820" s="129">
        <v>10000000</v>
      </c>
      <c r="M2820" s="124">
        <f t="shared" si="641"/>
        <v>30000000</v>
      </c>
    </row>
    <row r="2821" spans="1:13" ht="18.5" x14ac:dyDescent="0.45">
      <c r="A2821" s="125">
        <v>23010113</v>
      </c>
      <c r="B2821" s="126"/>
      <c r="C2821" s="127"/>
      <c r="D2821" s="127"/>
      <c r="E2821" s="126"/>
      <c r="F2821" s="158" t="s">
        <v>233</v>
      </c>
      <c r="G2821" s="129">
        <v>1500000</v>
      </c>
      <c r="H2821" s="129"/>
      <c r="I2821" s="129"/>
      <c r="J2821" s="129">
        <v>10000000</v>
      </c>
      <c r="K2821" s="129">
        <v>10000000</v>
      </c>
      <c r="L2821" s="129">
        <v>10000000</v>
      </c>
      <c r="M2821" s="124">
        <f t="shared" si="641"/>
        <v>30000000</v>
      </c>
    </row>
    <row r="2822" spans="1:13" ht="18.5" x14ac:dyDescent="0.45">
      <c r="A2822" s="125">
        <v>23010114</v>
      </c>
      <c r="B2822" s="126"/>
      <c r="C2822" s="127"/>
      <c r="D2822" s="127"/>
      <c r="E2822" s="126"/>
      <c r="F2822" s="158" t="s">
        <v>234</v>
      </c>
      <c r="G2822" s="129">
        <v>1000000</v>
      </c>
      <c r="H2822" s="129"/>
      <c r="I2822" s="129"/>
      <c r="J2822" s="129">
        <v>5000000</v>
      </c>
      <c r="K2822" s="129">
        <v>5000000</v>
      </c>
      <c r="L2822" s="129">
        <v>5000000</v>
      </c>
      <c r="M2822" s="124">
        <f t="shared" si="641"/>
        <v>15000000</v>
      </c>
    </row>
    <row r="2823" spans="1:13" ht="18.5" x14ac:dyDescent="0.45">
      <c r="A2823" s="125">
        <v>23010119</v>
      </c>
      <c r="B2823" s="126"/>
      <c r="C2823" s="127"/>
      <c r="D2823" s="127"/>
      <c r="E2823" s="126"/>
      <c r="F2823" s="158" t="s">
        <v>286</v>
      </c>
      <c r="G2823" s="129">
        <v>5000000</v>
      </c>
      <c r="H2823" s="129"/>
      <c r="I2823" s="129"/>
      <c r="J2823" s="129">
        <v>5000000</v>
      </c>
      <c r="K2823" s="129">
        <v>5000000</v>
      </c>
      <c r="L2823" s="129">
        <v>5000000</v>
      </c>
      <c r="M2823" s="124">
        <f t="shared" si="641"/>
        <v>15000000</v>
      </c>
    </row>
    <row r="2824" spans="1:13" ht="18.5" x14ac:dyDescent="0.45">
      <c r="A2824" s="125">
        <v>23010133</v>
      </c>
      <c r="B2824" s="126"/>
      <c r="C2824" s="127"/>
      <c r="D2824" s="127"/>
      <c r="E2824" s="126"/>
      <c r="F2824" s="128" t="s">
        <v>494</v>
      </c>
      <c r="G2824" s="129">
        <v>10000000</v>
      </c>
      <c r="H2824" s="129"/>
      <c r="I2824" s="129"/>
      <c r="J2824" s="129">
        <v>250000000</v>
      </c>
      <c r="K2824" s="129">
        <v>250000000</v>
      </c>
      <c r="L2824" s="129">
        <v>250000000</v>
      </c>
      <c r="M2824" s="124">
        <f t="shared" si="641"/>
        <v>750000000</v>
      </c>
    </row>
    <row r="2825" spans="1:13" ht="18.5" x14ac:dyDescent="0.45">
      <c r="A2825" s="119">
        <v>2302</v>
      </c>
      <c r="B2825" s="120"/>
      <c r="C2825" s="121"/>
      <c r="D2825" s="121"/>
      <c r="E2825" s="120"/>
      <c r="F2825" s="122" t="s">
        <v>73</v>
      </c>
      <c r="G2825" s="123">
        <f t="shared" ref="G2825:L2825" si="642">G2826</f>
        <v>70500000</v>
      </c>
      <c r="H2825" s="123">
        <f t="shared" si="642"/>
        <v>30070500</v>
      </c>
      <c r="I2825" s="123"/>
      <c r="J2825" s="123">
        <f t="shared" si="642"/>
        <v>150000000</v>
      </c>
      <c r="K2825" s="123">
        <f t="shared" si="642"/>
        <v>150000000</v>
      </c>
      <c r="L2825" s="123">
        <f t="shared" si="642"/>
        <v>150000000</v>
      </c>
      <c r="M2825" s="124">
        <f t="shared" si="641"/>
        <v>450000000</v>
      </c>
    </row>
    <row r="2826" spans="1:13" ht="37" x14ac:dyDescent="0.45">
      <c r="A2826" s="119">
        <v>230201</v>
      </c>
      <c r="B2826" s="120"/>
      <c r="C2826" s="121"/>
      <c r="D2826" s="121"/>
      <c r="E2826" s="120"/>
      <c r="F2826" s="122" t="s">
        <v>74</v>
      </c>
      <c r="G2826" s="123">
        <f>SUM(G2827:G2827)</f>
        <v>70500000</v>
      </c>
      <c r="H2826" s="123">
        <f>SUM(H2827:H2827)</f>
        <v>30070500</v>
      </c>
      <c r="I2826" s="123"/>
      <c r="J2826" s="123">
        <f>SUM(J2827:J2827)</f>
        <v>150000000</v>
      </c>
      <c r="K2826" s="123">
        <f>SUM(K2827:K2827)</f>
        <v>150000000</v>
      </c>
      <c r="L2826" s="123">
        <f>SUM(L2827:L2827)</f>
        <v>150000000</v>
      </c>
      <c r="M2826" s="124">
        <f t="shared" si="641"/>
        <v>450000000</v>
      </c>
    </row>
    <row r="2827" spans="1:13" ht="37" x14ac:dyDescent="0.45">
      <c r="A2827" s="125">
        <v>23020122</v>
      </c>
      <c r="B2827" s="126"/>
      <c r="C2827" s="127"/>
      <c r="D2827" s="127"/>
      <c r="E2827" s="126"/>
      <c r="F2827" s="128" t="s">
        <v>578</v>
      </c>
      <c r="G2827" s="129">
        <v>70500000</v>
      </c>
      <c r="H2827" s="129">
        <v>30070500</v>
      </c>
      <c r="I2827" s="129"/>
      <c r="J2827" s="129">
        <v>150000000</v>
      </c>
      <c r="K2827" s="129">
        <v>150000000</v>
      </c>
      <c r="L2827" s="129">
        <v>150000000</v>
      </c>
      <c r="M2827" s="124">
        <f t="shared" si="641"/>
        <v>450000000</v>
      </c>
    </row>
    <row r="2828" spans="1:13" ht="18.5" x14ac:dyDescent="0.45">
      <c r="A2828" s="119">
        <v>2303</v>
      </c>
      <c r="B2828" s="120"/>
      <c r="C2828" s="121"/>
      <c r="D2828" s="121"/>
      <c r="E2828" s="120"/>
      <c r="F2828" s="122" t="s">
        <v>76</v>
      </c>
      <c r="G2828" s="123">
        <f t="shared" ref="G2828:L2828" si="643">G2829</f>
        <v>10000000</v>
      </c>
      <c r="H2828" s="123">
        <f t="shared" si="643"/>
        <v>0</v>
      </c>
      <c r="I2828" s="123"/>
      <c r="J2828" s="123">
        <f t="shared" si="643"/>
        <v>20000000</v>
      </c>
      <c r="K2828" s="123">
        <f t="shared" si="643"/>
        <v>20000000</v>
      </c>
      <c r="L2828" s="123">
        <f t="shared" si="643"/>
        <v>20000000</v>
      </c>
      <c r="M2828" s="124">
        <f t="shared" si="641"/>
        <v>60000000</v>
      </c>
    </row>
    <row r="2829" spans="1:13" ht="37" x14ac:dyDescent="0.45">
      <c r="A2829" s="119">
        <v>230301</v>
      </c>
      <c r="B2829" s="120"/>
      <c r="C2829" s="121"/>
      <c r="D2829" s="121"/>
      <c r="E2829" s="120"/>
      <c r="F2829" s="122" t="s">
        <v>77</v>
      </c>
      <c r="G2829" s="123">
        <f>SUM(G2830:G2830)</f>
        <v>10000000</v>
      </c>
      <c r="H2829" s="123">
        <f>SUM(H2830:H2830)</f>
        <v>0</v>
      </c>
      <c r="I2829" s="123"/>
      <c r="J2829" s="123">
        <f>SUM(J2830:J2830)</f>
        <v>20000000</v>
      </c>
      <c r="K2829" s="123">
        <f>SUM(K2830:K2830)</f>
        <v>20000000</v>
      </c>
      <c r="L2829" s="123">
        <f>SUM(L2830:L2830)</f>
        <v>20000000</v>
      </c>
      <c r="M2829" s="124">
        <f t="shared" si="641"/>
        <v>60000000</v>
      </c>
    </row>
    <row r="2830" spans="1:13" ht="37" x14ac:dyDescent="0.45">
      <c r="A2830" s="125">
        <v>23030122</v>
      </c>
      <c r="B2830" s="126"/>
      <c r="C2830" s="127"/>
      <c r="D2830" s="127"/>
      <c r="E2830" s="126"/>
      <c r="F2830" s="128" t="s">
        <v>465</v>
      </c>
      <c r="G2830" s="129">
        <v>10000000</v>
      </c>
      <c r="H2830" s="129"/>
      <c r="I2830" s="129"/>
      <c r="J2830" s="129">
        <v>20000000</v>
      </c>
      <c r="K2830" s="129">
        <v>20000000</v>
      </c>
      <c r="L2830" s="129">
        <v>20000000</v>
      </c>
      <c r="M2830" s="124">
        <f t="shared" si="641"/>
        <v>60000000</v>
      </c>
    </row>
    <row r="2831" spans="1:13" ht="18.5" x14ac:dyDescent="0.45">
      <c r="A2831" s="173"/>
      <c r="B2831" s="173"/>
      <c r="C2831" s="173"/>
      <c r="D2831" s="173"/>
      <c r="E2831" s="173"/>
      <c r="F2831" s="204" t="s">
        <v>85</v>
      </c>
      <c r="G2831" s="205"/>
      <c r="H2831" s="205"/>
      <c r="I2831" s="135"/>
      <c r="J2831" s="205"/>
      <c r="K2831" s="205"/>
      <c r="L2831" s="205"/>
      <c r="M2831" s="205"/>
    </row>
    <row r="2832" spans="1:13" ht="18.5" x14ac:dyDescent="0.45">
      <c r="A2832" s="173"/>
      <c r="B2832" s="173"/>
      <c r="C2832" s="173"/>
      <c r="D2832" s="173"/>
      <c r="E2832" s="173"/>
      <c r="F2832" s="206" t="s">
        <v>86</v>
      </c>
      <c r="G2832" s="207">
        <f>G2776</f>
        <v>80908813</v>
      </c>
      <c r="H2832" s="207">
        <f>H2776</f>
        <v>86314133.819999993</v>
      </c>
      <c r="I2832" s="207"/>
      <c r="J2832" s="207">
        <f>J2776</f>
        <v>183257671.54999998</v>
      </c>
      <c r="K2832" s="207">
        <f>K2776</f>
        <v>183257671.54999998</v>
      </c>
      <c r="L2832" s="207">
        <f>L2776</f>
        <v>183257671.54999998</v>
      </c>
      <c r="M2832" s="208">
        <f>SUM(J2832:L2832)</f>
        <v>549773014.64999998</v>
      </c>
    </row>
    <row r="2833" spans="1:13" ht="18.5" x14ac:dyDescent="0.45">
      <c r="A2833" s="173"/>
      <c r="B2833" s="173"/>
      <c r="C2833" s="173"/>
      <c r="D2833" s="173"/>
      <c r="E2833" s="173"/>
      <c r="F2833" s="206" t="s">
        <v>87</v>
      </c>
      <c r="G2833" s="207">
        <f>G2783</f>
        <v>99800000</v>
      </c>
      <c r="H2833" s="207">
        <f>H2783</f>
        <v>6886000</v>
      </c>
      <c r="I2833" s="207"/>
      <c r="J2833" s="207">
        <f>J2783</f>
        <v>100000000</v>
      </c>
      <c r="K2833" s="207">
        <f>K2783</f>
        <v>100000000</v>
      </c>
      <c r="L2833" s="207">
        <f>L2783</f>
        <v>100000000</v>
      </c>
      <c r="M2833" s="208">
        <f t="shared" ref="M2833:M2835" si="644">SUM(J2833:L2833)</f>
        <v>300000000</v>
      </c>
    </row>
    <row r="2834" spans="1:13" ht="18.5" x14ac:dyDescent="0.45">
      <c r="A2834" s="173"/>
      <c r="B2834" s="173"/>
      <c r="C2834" s="173"/>
      <c r="D2834" s="173"/>
      <c r="E2834" s="173"/>
      <c r="F2834" s="206" t="s">
        <v>69</v>
      </c>
      <c r="G2834" s="207">
        <f>G2816</f>
        <v>100000000</v>
      </c>
      <c r="H2834" s="207">
        <f>H2816</f>
        <v>30070500</v>
      </c>
      <c r="I2834" s="207"/>
      <c r="J2834" s="207">
        <f>J2816</f>
        <v>500000000</v>
      </c>
      <c r="K2834" s="207">
        <f>K2816</f>
        <v>500000000</v>
      </c>
      <c r="L2834" s="207">
        <f>L2816</f>
        <v>500000000</v>
      </c>
      <c r="M2834" s="208">
        <f t="shared" si="644"/>
        <v>1500000000</v>
      </c>
    </row>
    <row r="2835" spans="1:13" ht="18.5" x14ac:dyDescent="0.45">
      <c r="A2835" s="173"/>
      <c r="B2835" s="173"/>
      <c r="C2835" s="173"/>
      <c r="D2835" s="173"/>
      <c r="E2835" s="173"/>
      <c r="F2835" s="206" t="s">
        <v>88</v>
      </c>
      <c r="G2835" s="208">
        <f>SUM(G2832:G2834)</f>
        <v>280708813</v>
      </c>
      <c r="H2835" s="208">
        <f t="shared" ref="H2835:L2835" si="645">SUM(H2832:H2834)</f>
        <v>123270633.81999999</v>
      </c>
      <c r="I2835" s="208"/>
      <c r="J2835" s="208">
        <f t="shared" si="645"/>
        <v>783257671.54999995</v>
      </c>
      <c r="K2835" s="208">
        <f t="shared" si="645"/>
        <v>783257671.54999995</v>
      </c>
      <c r="L2835" s="208">
        <f t="shared" si="645"/>
        <v>783257671.54999995</v>
      </c>
      <c r="M2835" s="208">
        <f t="shared" si="644"/>
        <v>2349773014.6499996</v>
      </c>
    </row>
    <row r="2838" spans="1:13" ht="18.5" x14ac:dyDescent="0.45">
      <c r="A2838" s="948" t="s">
        <v>0</v>
      </c>
      <c r="B2838" s="948"/>
      <c r="C2838" s="948"/>
      <c r="D2838" s="948"/>
      <c r="E2838" s="948"/>
      <c r="F2838" s="948"/>
      <c r="G2838" s="948"/>
      <c r="H2838" s="948"/>
      <c r="I2838" s="948"/>
      <c r="J2838" s="948"/>
      <c r="K2838" s="948"/>
      <c r="L2838" s="948"/>
      <c r="M2838" s="948"/>
    </row>
    <row r="2839" spans="1:13" ht="18.5" x14ac:dyDescent="0.45">
      <c r="A2839" s="930" t="s">
        <v>601</v>
      </c>
      <c r="B2839" s="930"/>
      <c r="C2839" s="930"/>
      <c r="D2839" s="930"/>
      <c r="E2839" s="930"/>
      <c r="F2839" s="930"/>
      <c r="G2839" s="930"/>
      <c r="H2839" s="930"/>
      <c r="I2839" s="930"/>
      <c r="J2839" s="930"/>
      <c r="K2839" s="930"/>
      <c r="L2839" s="930"/>
      <c r="M2839" s="930"/>
    </row>
    <row r="2840" spans="1:13" ht="74" x14ac:dyDescent="0.45">
      <c r="A2840" s="116" t="s">
        <v>1</v>
      </c>
      <c r="B2840" s="116" t="s">
        <v>2</v>
      </c>
      <c r="C2840" s="116" t="s">
        <v>3</v>
      </c>
      <c r="D2840" s="116" t="s">
        <v>4</v>
      </c>
      <c r="E2840" s="116" t="s">
        <v>5</v>
      </c>
      <c r="F2840" s="153" t="s">
        <v>6</v>
      </c>
      <c r="G2840" s="116" t="s">
        <v>7</v>
      </c>
      <c r="H2840" s="116" t="s">
        <v>8</v>
      </c>
      <c r="I2840" s="116"/>
      <c r="J2840" s="116" t="s">
        <v>9</v>
      </c>
      <c r="K2840" s="116" t="s">
        <v>10</v>
      </c>
      <c r="L2840" s="116" t="s">
        <v>11</v>
      </c>
      <c r="M2840" s="116" t="s">
        <v>12</v>
      </c>
    </row>
    <row r="2841" spans="1:13" ht="18.5" x14ac:dyDescent="0.45">
      <c r="A2841" s="119">
        <v>1</v>
      </c>
      <c r="B2841" s="120"/>
      <c r="C2841" s="120"/>
      <c r="D2841" s="121"/>
      <c r="E2841" s="120"/>
      <c r="F2841" s="153" t="s">
        <v>13</v>
      </c>
      <c r="G2841" s="124">
        <f>G2842</f>
        <v>2000000000</v>
      </c>
      <c r="H2841" s="124">
        <f t="shared" ref="H2841:L2842" si="646">H2842</f>
        <v>136168618.5</v>
      </c>
      <c r="I2841" s="124">
        <f t="shared" si="646"/>
        <v>0</v>
      </c>
      <c r="J2841" s="124">
        <f t="shared" si="646"/>
        <v>1820000000</v>
      </c>
      <c r="K2841" s="124">
        <f t="shared" si="646"/>
        <v>1820000000</v>
      </c>
      <c r="L2841" s="124">
        <f t="shared" si="646"/>
        <v>1820000000</v>
      </c>
      <c r="M2841" s="124">
        <f>J2841+K2841+L2841</f>
        <v>5460000000</v>
      </c>
    </row>
    <row r="2842" spans="1:13" ht="18.5" x14ac:dyDescent="0.45">
      <c r="A2842" s="119">
        <v>12</v>
      </c>
      <c r="B2842" s="120"/>
      <c r="C2842" s="120"/>
      <c r="D2842" s="121"/>
      <c r="E2842" s="120"/>
      <c r="F2842" s="157" t="s">
        <v>14</v>
      </c>
      <c r="G2842" s="215">
        <f>G2843</f>
        <v>2000000000</v>
      </c>
      <c r="H2842" s="215">
        <f t="shared" si="646"/>
        <v>136168618.5</v>
      </c>
      <c r="I2842" s="215">
        <f t="shared" si="646"/>
        <v>0</v>
      </c>
      <c r="J2842" s="215">
        <f t="shared" si="646"/>
        <v>1820000000</v>
      </c>
      <c r="K2842" s="215">
        <f t="shared" si="646"/>
        <v>1820000000</v>
      </c>
      <c r="L2842" s="215">
        <f t="shared" si="646"/>
        <v>1820000000</v>
      </c>
      <c r="M2842" s="124">
        <f t="shared" ref="M2842:M2849" si="647">J2842+K2842+L2842</f>
        <v>5460000000</v>
      </c>
    </row>
    <row r="2843" spans="1:13" ht="18.5" x14ac:dyDescent="0.45">
      <c r="A2843" s="153">
        <v>1202</v>
      </c>
      <c r="B2843" s="154"/>
      <c r="C2843" s="154"/>
      <c r="D2843" s="121"/>
      <c r="E2843" s="154"/>
      <c r="F2843" s="157" t="s">
        <v>15</v>
      </c>
      <c r="G2843" s="124">
        <f>G2844+G2848</f>
        <v>2000000000</v>
      </c>
      <c r="H2843" s="124">
        <f t="shared" ref="H2843:L2843" si="648">H2844+H2848</f>
        <v>136168618.5</v>
      </c>
      <c r="I2843" s="124">
        <f t="shared" si="648"/>
        <v>0</v>
      </c>
      <c r="J2843" s="124">
        <f t="shared" si="648"/>
        <v>1820000000</v>
      </c>
      <c r="K2843" s="124">
        <f t="shared" si="648"/>
        <v>1820000000</v>
      </c>
      <c r="L2843" s="124">
        <f t="shared" si="648"/>
        <v>1820000000</v>
      </c>
      <c r="M2843" s="124">
        <f t="shared" si="647"/>
        <v>5460000000</v>
      </c>
    </row>
    <row r="2844" spans="1:13" ht="18.5" x14ac:dyDescent="0.45">
      <c r="A2844" s="119">
        <v>120204</v>
      </c>
      <c r="B2844" s="120"/>
      <c r="C2844" s="120"/>
      <c r="D2844" s="121"/>
      <c r="E2844" s="120"/>
      <c r="F2844" s="157" t="s">
        <v>16</v>
      </c>
      <c r="G2844" s="124">
        <f>SUM(G2845:G2847)</f>
        <v>1850000000</v>
      </c>
      <c r="H2844" s="124">
        <f>SUM(H2845:H2847)</f>
        <v>134668618.5</v>
      </c>
      <c r="I2844" s="124"/>
      <c r="J2844" s="124">
        <f>SUM(J2845:J2847)</f>
        <v>1670000000</v>
      </c>
      <c r="K2844" s="124">
        <f>SUM(K2845:K2847)</f>
        <v>1670000000</v>
      </c>
      <c r="L2844" s="124">
        <f>SUM(L2845:L2847)</f>
        <v>1670000000</v>
      </c>
      <c r="M2844" s="124">
        <f t="shared" si="647"/>
        <v>5010000000</v>
      </c>
    </row>
    <row r="2845" spans="1:13" ht="18.5" x14ac:dyDescent="0.45">
      <c r="A2845" s="125">
        <v>12020436</v>
      </c>
      <c r="B2845" s="126"/>
      <c r="C2845" s="126"/>
      <c r="D2845" s="127"/>
      <c r="E2845" s="126"/>
      <c r="F2845" s="158" t="s">
        <v>595</v>
      </c>
      <c r="G2845" s="184">
        <v>150000000</v>
      </c>
      <c r="H2845" s="184"/>
      <c r="I2845" s="184"/>
      <c r="J2845" s="184">
        <v>150000000</v>
      </c>
      <c r="K2845" s="184">
        <v>150000000</v>
      </c>
      <c r="L2845" s="184">
        <v>150000000</v>
      </c>
      <c r="M2845" s="124">
        <f t="shared" si="647"/>
        <v>450000000</v>
      </c>
    </row>
    <row r="2846" spans="1:13" ht="18.5" x14ac:dyDescent="0.45">
      <c r="A2846" s="125">
        <v>12020448</v>
      </c>
      <c r="B2846" s="126"/>
      <c r="C2846" s="126"/>
      <c r="D2846" s="127"/>
      <c r="E2846" s="126"/>
      <c r="F2846" s="158" t="s">
        <v>596</v>
      </c>
      <c r="G2846" s="184">
        <v>1500000000</v>
      </c>
      <c r="H2846" s="184">
        <v>127168618.5</v>
      </c>
      <c r="I2846" s="184"/>
      <c r="J2846" s="184">
        <v>1500000000</v>
      </c>
      <c r="K2846" s="184">
        <v>1500000000</v>
      </c>
      <c r="L2846" s="184">
        <v>1500000000</v>
      </c>
      <c r="M2846" s="124">
        <f t="shared" si="647"/>
        <v>4500000000</v>
      </c>
    </row>
    <row r="2847" spans="1:13" ht="18.5" x14ac:dyDescent="0.45">
      <c r="A2847" s="125">
        <v>12020454</v>
      </c>
      <c r="B2847" s="126"/>
      <c r="C2847" s="126"/>
      <c r="D2847" s="127"/>
      <c r="E2847" s="126"/>
      <c r="F2847" s="158" t="s">
        <v>514</v>
      </c>
      <c r="G2847" s="184">
        <v>200000000</v>
      </c>
      <c r="H2847" s="184">
        <v>7500000</v>
      </c>
      <c r="I2847" s="184"/>
      <c r="J2847" s="184">
        <v>20000000</v>
      </c>
      <c r="K2847" s="184">
        <v>20000000</v>
      </c>
      <c r="L2847" s="184">
        <v>20000000</v>
      </c>
      <c r="M2847" s="124">
        <f t="shared" si="647"/>
        <v>60000000</v>
      </c>
    </row>
    <row r="2848" spans="1:13" ht="18.5" x14ac:dyDescent="0.45">
      <c r="A2848" s="119">
        <v>120205</v>
      </c>
      <c r="B2848" s="120"/>
      <c r="C2848" s="120"/>
      <c r="D2848" s="121"/>
      <c r="E2848" s="120"/>
      <c r="F2848" s="157" t="s">
        <v>597</v>
      </c>
      <c r="G2848" s="124">
        <f>G2849</f>
        <v>150000000</v>
      </c>
      <c r="H2848" s="124">
        <f t="shared" ref="H2848:L2848" si="649">H2849</f>
        <v>1500000</v>
      </c>
      <c r="I2848" s="124">
        <f t="shared" si="649"/>
        <v>0</v>
      </c>
      <c r="J2848" s="124">
        <f t="shared" si="649"/>
        <v>150000000</v>
      </c>
      <c r="K2848" s="124">
        <f t="shared" si="649"/>
        <v>150000000</v>
      </c>
      <c r="L2848" s="124">
        <f t="shared" si="649"/>
        <v>150000000</v>
      </c>
      <c r="M2848" s="124">
        <f t="shared" si="647"/>
        <v>450000000</v>
      </c>
    </row>
    <row r="2849" spans="1:13" ht="18.5" x14ac:dyDescent="0.45">
      <c r="A2849" s="125">
        <v>12020501</v>
      </c>
      <c r="B2849" s="126"/>
      <c r="C2849" s="126"/>
      <c r="D2849" s="127"/>
      <c r="E2849" s="126"/>
      <c r="F2849" s="158" t="s">
        <v>598</v>
      </c>
      <c r="G2849" s="184">
        <v>150000000</v>
      </c>
      <c r="H2849" s="184">
        <v>1500000</v>
      </c>
      <c r="I2849" s="184"/>
      <c r="J2849" s="184">
        <v>150000000</v>
      </c>
      <c r="K2849" s="184">
        <v>150000000</v>
      </c>
      <c r="L2849" s="184">
        <v>150000000</v>
      </c>
      <c r="M2849" s="124">
        <f t="shared" si="647"/>
        <v>450000000</v>
      </c>
    </row>
    <row r="2850" spans="1:13" ht="18.5" x14ac:dyDescent="0.45">
      <c r="A2850" s="119">
        <v>2</v>
      </c>
      <c r="B2850" s="120"/>
      <c r="C2850" s="121"/>
      <c r="D2850" s="121"/>
      <c r="E2850" s="120"/>
      <c r="F2850" s="157" t="s">
        <v>18</v>
      </c>
      <c r="G2850" s="123">
        <f>G2851+G2858+G2897</f>
        <v>951064390</v>
      </c>
      <c r="H2850" s="123">
        <f>H2851+H2858+H2897</f>
        <v>250020477.23000002</v>
      </c>
      <c r="I2850" s="123"/>
      <c r="J2850" s="123">
        <f>J2851+J2858+J2897</f>
        <v>1050439610.6</v>
      </c>
      <c r="K2850" s="123">
        <f>K2851+K2858+K2897</f>
        <v>1050439610.6</v>
      </c>
      <c r="L2850" s="123">
        <f>L2851+L2858+L2897</f>
        <v>1050439610.6</v>
      </c>
      <c r="M2850" s="124">
        <f>J2850+K2850+L2850</f>
        <v>3151318831.8000002</v>
      </c>
    </row>
    <row r="2851" spans="1:13" ht="18.5" x14ac:dyDescent="0.45">
      <c r="A2851" s="119">
        <v>21</v>
      </c>
      <c r="B2851" s="120"/>
      <c r="C2851" s="121"/>
      <c r="D2851" s="121"/>
      <c r="E2851" s="120"/>
      <c r="F2851" s="157" t="s">
        <v>19</v>
      </c>
      <c r="G2851" s="123">
        <f>G2852+G2855</f>
        <v>101064390</v>
      </c>
      <c r="H2851" s="123">
        <f t="shared" ref="H2851:L2851" si="650">H2852+H2855</f>
        <v>101064390</v>
      </c>
      <c r="I2851" s="123"/>
      <c r="J2851" s="123">
        <v>150439610.59999999</v>
      </c>
      <c r="K2851" s="123">
        <f t="shared" si="650"/>
        <v>150439610.59999999</v>
      </c>
      <c r="L2851" s="123">
        <f t="shared" si="650"/>
        <v>150439610.59999999</v>
      </c>
      <c r="M2851" s="124">
        <f t="shared" ref="M2851:M2914" si="651">J2851+K2851+L2851</f>
        <v>451318831.79999995</v>
      </c>
    </row>
    <row r="2852" spans="1:13" ht="18.5" x14ac:dyDescent="0.45">
      <c r="A2852" s="119">
        <v>2101</v>
      </c>
      <c r="B2852" s="120"/>
      <c r="C2852" s="121"/>
      <c r="D2852" s="121"/>
      <c r="E2852" s="120"/>
      <c r="F2852" s="157" t="s">
        <v>20</v>
      </c>
      <c r="G2852" s="123">
        <f t="shared" ref="G2852:L2853" si="652">G2853</f>
        <v>98784390</v>
      </c>
      <c r="H2852" s="123">
        <f t="shared" si="652"/>
        <v>98784390</v>
      </c>
      <c r="I2852" s="123"/>
      <c r="J2852" s="123">
        <v>148369610.59999999</v>
      </c>
      <c r="K2852" s="123">
        <f t="shared" si="652"/>
        <v>148369610.59999999</v>
      </c>
      <c r="L2852" s="123">
        <f t="shared" si="652"/>
        <v>148369610.59999999</v>
      </c>
      <c r="M2852" s="124">
        <f t="shared" si="651"/>
        <v>445108831.79999995</v>
      </c>
    </row>
    <row r="2853" spans="1:13" ht="18.5" x14ac:dyDescent="0.45">
      <c r="A2853" s="119">
        <v>210101</v>
      </c>
      <c r="B2853" s="120"/>
      <c r="C2853" s="121"/>
      <c r="D2853" s="121"/>
      <c r="E2853" s="120"/>
      <c r="F2853" s="157" t="s">
        <v>21</v>
      </c>
      <c r="G2853" s="123">
        <f>G2854</f>
        <v>98784390</v>
      </c>
      <c r="H2853" s="123">
        <f t="shared" si="652"/>
        <v>98784390</v>
      </c>
      <c r="I2853" s="123"/>
      <c r="J2853" s="123">
        <v>148369610.59999999</v>
      </c>
      <c r="K2853" s="123">
        <f>K2854</f>
        <v>148369610.59999999</v>
      </c>
      <c r="L2853" s="123">
        <f>L2854</f>
        <v>148369610.59999999</v>
      </c>
      <c r="M2853" s="124">
        <f t="shared" si="651"/>
        <v>445108831.79999995</v>
      </c>
    </row>
    <row r="2854" spans="1:13" ht="18.5" x14ac:dyDescent="0.45">
      <c r="A2854" s="125">
        <v>21010101</v>
      </c>
      <c r="B2854" s="126"/>
      <c r="C2854" s="127"/>
      <c r="D2854" s="127"/>
      <c r="E2854" s="126"/>
      <c r="F2854" s="158" t="s">
        <v>20</v>
      </c>
      <c r="G2854" s="129">
        <v>98784390</v>
      </c>
      <c r="H2854" s="129">
        <v>98784390</v>
      </c>
      <c r="I2854" s="129"/>
      <c r="J2854" s="129">
        <v>148369610.59999999</v>
      </c>
      <c r="K2854" s="129">
        <v>148369610.59999999</v>
      </c>
      <c r="L2854" s="129">
        <v>148369610.59999999</v>
      </c>
      <c r="M2854" s="124">
        <f t="shared" si="651"/>
        <v>445108831.79999995</v>
      </c>
    </row>
    <row r="2855" spans="1:13" ht="37" x14ac:dyDescent="0.45">
      <c r="A2855" s="119">
        <v>2102</v>
      </c>
      <c r="B2855" s="120"/>
      <c r="C2855" s="121"/>
      <c r="D2855" s="121"/>
      <c r="E2855" s="120"/>
      <c r="F2855" s="157" t="s">
        <v>22</v>
      </c>
      <c r="G2855" s="123">
        <f>G2856</f>
        <v>2280000</v>
      </c>
      <c r="H2855" s="123">
        <f t="shared" ref="H2855:H2856" si="653">H2856</f>
        <v>2280000</v>
      </c>
      <c r="I2855" s="123"/>
      <c r="J2855" s="123">
        <v>2070000</v>
      </c>
      <c r="K2855" s="123">
        <f>K2856</f>
        <v>2070000</v>
      </c>
      <c r="L2855" s="123">
        <f>L2856</f>
        <v>2070000</v>
      </c>
      <c r="M2855" s="124">
        <f t="shared" si="651"/>
        <v>6210000</v>
      </c>
    </row>
    <row r="2856" spans="1:13" ht="18.5" x14ac:dyDescent="0.45">
      <c r="A2856" s="119">
        <v>210201</v>
      </c>
      <c r="B2856" s="120"/>
      <c r="C2856" s="121"/>
      <c r="D2856" s="121"/>
      <c r="E2856" s="120"/>
      <c r="F2856" s="157" t="s">
        <v>23</v>
      </c>
      <c r="G2856" s="123">
        <f>G2857</f>
        <v>2280000</v>
      </c>
      <c r="H2856" s="123">
        <f t="shared" si="653"/>
        <v>2280000</v>
      </c>
      <c r="I2856" s="123"/>
      <c r="J2856" s="123">
        <v>2070000</v>
      </c>
      <c r="K2856" s="123">
        <v>2070000</v>
      </c>
      <c r="L2856" s="123">
        <v>2070000</v>
      </c>
      <c r="M2856" s="124">
        <f t="shared" si="651"/>
        <v>6210000</v>
      </c>
    </row>
    <row r="2857" spans="1:13" ht="18.5" x14ac:dyDescent="0.45">
      <c r="A2857" s="125">
        <v>21020102</v>
      </c>
      <c r="B2857" s="126"/>
      <c r="C2857" s="127"/>
      <c r="D2857" s="127"/>
      <c r="E2857" s="126"/>
      <c r="F2857" s="158" t="s">
        <v>25</v>
      </c>
      <c r="G2857" s="129">
        <v>2280000</v>
      </c>
      <c r="H2857" s="129">
        <v>2280000</v>
      </c>
      <c r="I2857" s="129"/>
      <c r="J2857" s="129">
        <v>2070000</v>
      </c>
      <c r="K2857" s="129">
        <v>2070000</v>
      </c>
      <c r="L2857" s="129">
        <v>2070000</v>
      </c>
      <c r="M2857" s="124">
        <f t="shared" si="651"/>
        <v>6210000</v>
      </c>
    </row>
    <row r="2858" spans="1:13" ht="18.5" x14ac:dyDescent="0.45">
      <c r="A2858" s="119">
        <v>22</v>
      </c>
      <c r="B2858" s="120"/>
      <c r="C2858" s="121"/>
      <c r="D2858" s="121"/>
      <c r="E2858" s="120"/>
      <c r="F2858" s="157" t="s">
        <v>26</v>
      </c>
      <c r="G2858" s="123">
        <f>G2859</f>
        <v>50000000</v>
      </c>
      <c r="H2858" s="123">
        <f t="shared" ref="H2858:L2858" si="654">H2859</f>
        <v>48457087.230000004</v>
      </c>
      <c r="I2858" s="123"/>
      <c r="J2858" s="123">
        <f t="shared" si="654"/>
        <v>100000000</v>
      </c>
      <c r="K2858" s="123">
        <f t="shared" si="654"/>
        <v>100000000</v>
      </c>
      <c r="L2858" s="123">
        <f t="shared" si="654"/>
        <v>100000000</v>
      </c>
      <c r="M2858" s="124">
        <f t="shared" si="651"/>
        <v>300000000</v>
      </c>
    </row>
    <row r="2859" spans="1:13" ht="18.5" x14ac:dyDescent="0.45">
      <c r="A2859" s="119">
        <v>2202</v>
      </c>
      <c r="B2859" s="120"/>
      <c r="C2859" s="121"/>
      <c r="D2859" s="121"/>
      <c r="E2859" s="120"/>
      <c r="F2859" s="157" t="s">
        <v>27</v>
      </c>
      <c r="G2859" s="123">
        <f>G2860+G2863+G2866+G2870+G2876+G2878+G2881+G2886+G2889</f>
        <v>50000000</v>
      </c>
      <c r="H2859" s="123">
        <f t="shared" ref="H2859:L2859" si="655">H2860+H2863+H2866+H2870+H2876+H2878+H2881+H2886+H2889</f>
        <v>48457087.230000004</v>
      </c>
      <c r="I2859" s="123"/>
      <c r="J2859" s="123">
        <f t="shared" si="655"/>
        <v>100000000</v>
      </c>
      <c r="K2859" s="123">
        <f t="shared" si="655"/>
        <v>100000000</v>
      </c>
      <c r="L2859" s="123">
        <f t="shared" si="655"/>
        <v>100000000</v>
      </c>
      <c r="M2859" s="124">
        <f t="shared" si="651"/>
        <v>300000000</v>
      </c>
    </row>
    <row r="2860" spans="1:13" ht="18.5" x14ac:dyDescent="0.45">
      <c r="A2860" s="119">
        <v>220201</v>
      </c>
      <c r="B2860" s="120"/>
      <c r="C2860" s="121"/>
      <c r="D2860" s="121"/>
      <c r="E2860" s="120"/>
      <c r="F2860" s="157" t="s">
        <v>28</v>
      </c>
      <c r="G2860" s="123">
        <f>SUM(G2861:G2862)</f>
        <v>3000000</v>
      </c>
      <c r="H2860" s="123">
        <f>SUM(H2861:H2862)</f>
        <v>2400000</v>
      </c>
      <c r="I2860" s="123"/>
      <c r="J2860" s="123">
        <f>SUM(J2861:J2862)</f>
        <v>12000000</v>
      </c>
      <c r="K2860" s="123">
        <f>SUM(K2861:K2862)</f>
        <v>12000000</v>
      </c>
      <c r="L2860" s="123">
        <f>SUM(L2861:L2862)</f>
        <v>12000000</v>
      </c>
      <c r="M2860" s="124">
        <f t="shared" si="651"/>
        <v>36000000</v>
      </c>
    </row>
    <row r="2861" spans="1:13" ht="18.5" x14ac:dyDescent="0.45">
      <c r="A2861" s="125">
        <v>22020101</v>
      </c>
      <c r="B2861" s="126"/>
      <c r="C2861" s="127"/>
      <c r="D2861" s="127"/>
      <c r="E2861" s="126"/>
      <c r="F2861" s="158" t="s">
        <v>29</v>
      </c>
      <c r="G2861" s="129">
        <v>1000000</v>
      </c>
      <c r="H2861" s="129">
        <v>900000</v>
      </c>
      <c r="I2861" s="129"/>
      <c r="J2861" s="129">
        <v>10000000</v>
      </c>
      <c r="K2861" s="129">
        <v>10000000</v>
      </c>
      <c r="L2861" s="129">
        <v>10000000</v>
      </c>
      <c r="M2861" s="124">
        <f t="shared" si="651"/>
        <v>30000000</v>
      </c>
    </row>
    <row r="2862" spans="1:13" ht="18.5" x14ac:dyDescent="0.45">
      <c r="A2862" s="125">
        <v>22020102</v>
      </c>
      <c r="B2862" s="126"/>
      <c r="C2862" s="127"/>
      <c r="D2862" s="127"/>
      <c r="E2862" s="126"/>
      <c r="F2862" s="158" t="s">
        <v>30</v>
      </c>
      <c r="G2862" s="129">
        <v>2000000</v>
      </c>
      <c r="H2862" s="129">
        <v>1500000</v>
      </c>
      <c r="I2862" s="129"/>
      <c r="J2862" s="129">
        <v>2000000</v>
      </c>
      <c r="K2862" s="129">
        <v>2000000</v>
      </c>
      <c r="L2862" s="129">
        <v>2000000</v>
      </c>
      <c r="M2862" s="124">
        <f t="shared" si="651"/>
        <v>6000000</v>
      </c>
    </row>
    <row r="2863" spans="1:13" ht="18.5" x14ac:dyDescent="0.45">
      <c r="A2863" s="119">
        <v>220202</v>
      </c>
      <c r="B2863" s="120"/>
      <c r="C2863" s="121"/>
      <c r="D2863" s="121"/>
      <c r="E2863" s="120"/>
      <c r="F2863" s="157" t="s">
        <v>31</v>
      </c>
      <c r="G2863" s="123">
        <f>SUM(G2864:G2865)</f>
        <v>1000000</v>
      </c>
      <c r="H2863" s="123">
        <f>SUM(H2864:H2865)</f>
        <v>850000</v>
      </c>
      <c r="I2863" s="123"/>
      <c r="J2863" s="123">
        <f>SUM(J2864:J2865)</f>
        <v>2000000</v>
      </c>
      <c r="K2863" s="123">
        <f>SUM(K2864:K2865)</f>
        <v>2000000</v>
      </c>
      <c r="L2863" s="123">
        <f>SUM(L2864:L2865)</f>
        <v>2000000</v>
      </c>
      <c r="M2863" s="124">
        <f t="shared" si="651"/>
        <v>6000000</v>
      </c>
    </row>
    <row r="2864" spans="1:13" ht="18.5" x14ac:dyDescent="0.45">
      <c r="A2864" s="125">
        <v>22020201</v>
      </c>
      <c r="B2864" s="126"/>
      <c r="C2864" s="127"/>
      <c r="D2864" s="127"/>
      <c r="E2864" s="126"/>
      <c r="F2864" s="158" t="s">
        <v>32</v>
      </c>
      <c r="G2864" s="129">
        <v>800000</v>
      </c>
      <c r="H2864" s="129">
        <v>650000</v>
      </c>
      <c r="I2864" s="129"/>
      <c r="J2864" s="129">
        <v>1500000</v>
      </c>
      <c r="K2864" s="129">
        <v>1500000</v>
      </c>
      <c r="L2864" s="129">
        <v>1500000</v>
      </c>
      <c r="M2864" s="124">
        <f t="shared" si="651"/>
        <v>4500000</v>
      </c>
    </row>
    <row r="2865" spans="1:13" ht="18.5" x14ac:dyDescent="0.45">
      <c r="A2865" s="125">
        <v>22020203</v>
      </c>
      <c r="B2865" s="126"/>
      <c r="C2865" s="127"/>
      <c r="D2865" s="127"/>
      <c r="E2865" s="126"/>
      <c r="F2865" s="158" t="s">
        <v>34</v>
      </c>
      <c r="G2865" s="129">
        <v>200000</v>
      </c>
      <c r="H2865" s="129">
        <v>200000</v>
      </c>
      <c r="I2865" s="129"/>
      <c r="J2865" s="129">
        <v>500000</v>
      </c>
      <c r="K2865" s="129">
        <v>500000</v>
      </c>
      <c r="L2865" s="129">
        <v>500000</v>
      </c>
      <c r="M2865" s="124">
        <f t="shared" si="651"/>
        <v>1500000</v>
      </c>
    </row>
    <row r="2866" spans="1:13" ht="18.5" x14ac:dyDescent="0.45">
      <c r="A2866" s="119">
        <v>220203</v>
      </c>
      <c r="B2866" s="120"/>
      <c r="C2866" s="121"/>
      <c r="D2866" s="121"/>
      <c r="E2866" s="120"/>
      <c r="F2866" s="157" t="s">
        <v>37</v>
      </c>
      <c r="G2866" s="123">
        <f>SUM(G2867:G2869)</f>
        <v>1500000</v>
      </c>
      <c r="H2866" s="123">
        <f>SUM(H2867:H2869)</f>
        <v>1474000</v>
      </c>
      <c r="I2866" s="123"/>
      <c r="J2866" s="123">
        <f>SUM(J2867:J2869)</f>
        <v>5000000</v>
      </c>
      <c r="K2866" s="123">
        <f>SUM(K2867:K2869)</f>
        <v>5000000</v>
      </c>
      <c r="L2866" s="123">
        <f>SUM(L2867:L2869)</f>
        <v>5000000</v>
      </c>
      <c r="M2866" s="124">
        <f t="shared" si="651"/>
        <v>15000000</v>
      </c>
    </row>
    <row r="2867" spans="1:13" ht="37" x14ac:dyDescent="0.45">
      <c r="A2867" s="125">
        <v>22020301</v>
      </c>
      <c r="B2867" s="126"/>
      <c r="C2867" s="127"/>
      <c r="D2867" s="127"/>
      <c r="E2867" s="126"/>
      <c r="F2867" s="158" t="s">
        <v>38</v>
      </c>
      <c r="G2867" s="129">
        <v>1000000</v>
      </c>
      <c r="H2867" s="129">
        <v>1000000</v>
      </c>
      <c r="I2867" s="129"/>
      <c r="J2867" s="129">
        <v>3000000</v>
      </c>
      <c r="K2867" s="129">
        <v>3000000</v>
      </c>
      <c r="L2867" s="129">
        <v>3000000</v>
      </c>
      <c r="M2867" s="124">
        <f t="shared" si="651"/>
        <v>9000000</v>
      </c>
    </row>
    <row r="2868" spans="1:13" ht="18.5" x14ac:dyDescent="0.45">
      <c r="A2868" s="125">
        <v>22020302</v>
      </c>
      <c r="B2868" s="126"/>
      <c r="C2868" s="127"/>
      <c r="D2868" s="127"/>
      <c r="E2868" s="126"/>
      <c r="F2868" s="158" t="s">
        <v>39</v>
      </c>
      <c r="G2868" s="129"/>
      <c r="H2868" s="129"/>
      <c r="I2868" s="129"/>
      <c r="J2868" s="129">
        <v>1000000</v>
      </c>
      <c r="K2868" s="129">
        <v>1000000</v>
      </c>
      <c r="L2868" s="129">
        <v>1000000</v>
      </c>
      <c r="M2868" s="124">
        <f t="shared" si="651"/>
        <v>3000000</v>
      </c>
    </row>
    <row r="2869" spans="1:13" ht="37" x14ac:dyDescent="0.45">
      <c r="A2869" s="125">
        <v>22020305</v>
      </c>
      <c r="B2869" s="126"/>
      <c r="C2869" s="127"/>
      <c r="D2869" s="127"/>
      <c r="E2869" s="126"/>
      <c r="F2869" s="158" t="s">
        <v>41</v>
      </c>
      <c r="G2869" s="129">
        <v>500000</v>
      </c>
      <c r="H2869" s="129">
        <v>474000</v>
      </c>
      <c r="I2869" s="129"/>
      <c r="J2869" s="129">
        <v>1000000</v>
      </c>
      <c r="K2869" s="129">
        <v>1000000</v>
      </c>
      <c r="L2869" s="129">
        <v>1000000</v>
      </c>
      <c r="M2869" s="124">
        <f t="shared" si="651"/>
        <v>3000000</v>
      </c>
    </row>
    <row r="2870" spans="1:13" ht="18.5" x14ac:dyDescent="0.45">
      <c r="A2870" s="119">
        <v>220204</v>
      </c>
      <c r="B2870" s="120"/>
      <c r="C2870" s="121"/>
      <c r="D2870" s="121"/>
      <c r="E2870" s="120"/>
      <c r="F2870" s="157" t="s">
        <v>42</v>
      </c>
      <c r="G2870" s="123">
        <f>SUM(G2871:G2875)</f>
        <v>2000000</v>
      </c>
      <c r="H2870" s="123">
        <f>SUM(H2871:H2875)</f>
        <v>1700000</v>
      </c>
      <c r="I2870" s="123"/>
      <c r="J2870" s="123">
        <f>SUM(J2871:J2875)</f>
        <v>13000000</v>
      </c>
      <c r="K2870" s="123">
        <f>SUM(K2871:K2875)</f>
        <v>13000000</v>
      </c>
      <c r="L2870" s="123">
        <f>SUM(L2871:L2875)</f>
        <v>13000000</v>
      </c>
      <c r="M2870" s="124">
        <f t="shared" si="651"/>
        <v>39000000</v>
      </c>
    </row>
    <row r="2871" spans="1:13" ht="37" x14ac:dyDescent="0.45">
      <c r="A2871" s="125">
        <v>22020401</v>
      </c>
      <c r="B2871" s="126"/>
      <c r="C2871" s="127"/>
      <c r="D2871" s="127"/>
      <c r="E2871" s="126"/>
      <c r="F2871" s="158" t="s">
        <v>43</v>
      </c>
      <c r="G2871" s="129">
        <v>500000</v>
      </c>
      <c r="H2871" s="129">
        <v>500000</v>
      </c>
      <c r="I2871" s="129"/>
      <c r="J2871" s="129">
        <v>3000000</v>
      </c>
      <c r="K2871" s="129">
        <v>3000000</v>
      </c>
      <c r="L2871" s="129">
        <v>3000000</v>
      </c>
      <c r="M2871" s="124">
        <f t="shared" si="651"/>
        <v>9000000</v>
      </c>
    </row>
    <row r="2872" spans="1:13" ht="18.5" x14ac:dyDescent="0.45">
      <c r="A2872" s="125">
        <v>22020402</v>
      </c>
      <c r="B2872" s="126"/>
      <c r="C2872" s="127"/>
      <c r="D2872" s="127"/>
      <c r="E2872" s="126"/>
      <c r="F2872" s="158" t="s">
        <v>44</v>
      </c>
      <c r="G2872" s="129">
        <v>500000</v>
      </c>
      <c r="H2872" s="129">
        <v>200000</v>
      </c>
      <c r="I2872" s="129"/>
      <c r="J2872" s="129">
        <v>2500000</v>
      </c>
      <c r="K2872" s="129">
        <v>2500000</v>
      </c>
      <c r="L2872" s="129">
        <v>2500000</v>
      </c>
      <c r="M2872" s="124">
        <f t="shared" si="651"/>
        <v>7500000</v>
      </c>
    </row>
    <row r="2873" spans="1:13" ht="37" x14ac:dyDescent="0.45">
      <c r="A2873" s="125">
        <v>22020403</v>
      </c>
      <c r="B2873" s="126"/>
      <c r="C2873" s="127"/>
      <c r="D2873" s="127"/>
      <c r="E2873" s="126"/>
      <c r="F2873" s="158" t="s">
        <v>45</v>
      </c>
      <c r="G2873" s="129">
        <v>500000</v>
      </c>
      <c r="H2873" s="129">
        <v>500000</v>
      </c>
      <c r="I2873" s="129"/>
      <c r="J2873" s="129">
        <v>2000000</v>
      </c>
      <c r="K2873" s="129">
        <v>2000000</v>
      </c>
      <c r="L2873" s="129">
        <v>2000000</v>
      </c>
      <c r="M2873" s="124">
        <f t="shared" si="651"/>
        <v>6000000</v>
      </c>
    </row>
    <row r="2874" spans="1:13" ht="37" x14ac:dyDescent="0.45">
      <c r="A2874" s="125">
        <v>22020404</v>
      </c>
      <c r="B2874" s="126"/>
      <c r="C2874" s="127"/>
      <c r="D2874" s="127"/>
      <c r="E2874" s="126"/>
      <c r="F2874" s="158" t="s">
        <v>46</v>
      </c>
      <c r="G2874" s="129"/>
      <c r="H2874" s="129"/>
      <c r="I2874" s="129"/>
      <c r="J2874" s="129">
        <v>2500000</v>
      </c>
      <c r="K2874" s="129">
        <v>2500000</v>
      </c>
      <c r="L2874" s="129">
        <v>2500000</v>
      </c>
      <c r="M2874" s="124">
        <f t="shared" si="651"/>
        <v>7500000</v>
      </c>
    </row>
    <row r="2875" spans="1:13" ht="18.5" x14ac:dyDescent="0.45">
      <c r="A2875" s="125">
        <v>22020405</v>
      </c>
      <c r="B2875" s="126"/>
      <c r="C2875" s="127"/>
      <c r="D2875" s="127"/>
      <c r="E2875" s="126"/>
      <c r="F2875" s="158" t="s">
        <v>47</v>
      </c>
      <c r="G2875" s="129">
        <v>500000</v>
      </c>
      <c r="H2875" s="129">
        <v>500000</v>
      </c>
      <c r="I2875" s="129"/>
      <c r="J2875" s="129">
        <v>3000000</v>
      </c>
      <c r="K2875" s="129">
        <v>3000000</v>
      </c>
      <c r="L2875" s="129">
        <v>3000000</v>
      </c>
      <c r="M2875" s="124">
        <f t="shared" si="651"/>
        <v>9000000</v>
      </c>
    </row>
    <row r="2876" spans="1:13" ht="18.5" x14ac:dyDescent="0.45">
      <c r="A2876" s="119">
        <v>220205</v>
      </c>
      <c r="B2876" s="120"/>
      <c r="C2876" s="121"/>
      <c r="D2876" s="121"/>
      <c r="E2876" s="120"/>
      <c r="F2876" s="157" t="s">
        <v>49</v>
      </c>
      <c r="G2876" s="123">
        <f>G2877</f>
        <v>1000000</v>
      </c>
      <c r="H2876" s="123">
        <f t="shared" ref="H2876:L2876" si="656">H2877</f>
        <v>1000000</v>
      </c>
      <c r="I2876" s="123">
        <f t="shared" si="656"/>
        <v>0</v>
      </c>
      <c r="J2876" s="123">
        <f t="shared" si="656"/>
        <v>5000000</v>
      </c>
      <c r="K2876" s="123">
        <f t="shared" si="656"/>
        <v>5000000</v>
      </c>
      <c r="L2876" s="123">
        <f t="shared" si="656"/>
        <v>5000000</v>
      </c>
      <c r="M2876" s="124">
        <f t="shared" si="651"/>
        <v>15000000</v>
      </c>
    </row>
    <row r="2877" spans="1:13" ht="18.5" x14ac:dyDescent="0.45">
      <c r="A2877" s="125">
        <v>22020501</v>
      </c>
      <c r="B2877" s="126"/>
      <c r="C2877" s="127"/>
      <c r="D2877" s="127"/>
      <c r="E2877" s="126"/>
      <c r="F2877" s="158" t="s">
        <v>50</v>
      </c>
      <c r="G2877" s="129">
        <v>1000000</v>
      </c>
      <c r="H2877" s="129">
        <v>1000000</v>
      </c>
      <c r="I2877" s="129"/>
      <c r="J2877" s="129">
        <v>5000000</v>
      </c>
      <c r="K2877" s="129">
        <v>5000000</v>
      </c>
      <c r="L2877" s="129">
        <v>5000000</v>
      </c>
      <c r="M2877" s="124">
        <f t="shared" si="651"/>
        <v>15000000</v>
      </c>
    </row>
    <row r="2878" spans="1:13" ht="18.5" x14ac:dyDescent="0.45">
      <c r="A2878" s="119">
        <v>220206</v>
      </c>
      <c r="B2878" s="120"/>
      <c r="C2878" s="121"/>
      <c r="D2878" s="121"/>
      <c r="E2878" s="120"/>
      <c r="F2878" s="157" t="s">
        <v>51</v>
      </c>
      <c r="G2878" s="123">
        <f>SUM(G2879:G2880)</f>
        <v>1500000</v>
      </c>
      <c r="H2878" s="123">
        <f>SUM(H2879:H2880)</f>
        <v>1390000</v>
      </c>
      <c r="I2878" s="123"/>
      <c r="J2878" s="123">
        <f>SUM(J2879:J2880)</f>
        <v>3000000</v>
      </c>
      <c r="K2878" s="123">
        <f>SUM(K2879:K2880)</f>
        <v>3000000</v>
      </c>
      <c r="L2878" s="123">
        <f>SUM(L2879:L2880)</f>
        <v>3000000</v>
      </c>
      <c r="M2878" s="124">
        <f t="shared" si="651"/>
        <v>9000000</v>
      </c>
    </row>
    <row r="2879" spans="1:13" ht="18.5" x14ac:dyDescent="0.45">
      <c r="A2879" s="125">
        <v>22020601</v>
      </c>
      <c r="B2879" s="126"/>
      <c r="C2879" s="127"/>
      <c r="D2879" s="127"/>
      <c r="E2879" s="126"/>
      <c r="F2879" s="158" t="s">
        <v>52</v>
      </c>
      <c r="G2879" s="129">
        <v>1000000</v>
      </c>
      <c r="H2879" s="129">
        <v>1000000</v>
      </c>
      <c r="I2879" s="129"/>
      <c r="J2879" s="129">
        <v>2000000</v>
      </c>
      <c r="K2879" s="129">
        <v>2000000</v>
      </c>
      <c r="L2879" s="129">
        <v>2000000</v>
      </c>
      <c r="M2879" s="124">
        <f t="shared" si="651"/>
        <v>6000000</v>
      </c>
    </row>
    <row r="2880" spans="1:13" ht="18.5" x14ac:dyDescent="0.45">
      <c r="A2880" s="125">
        <v>22020605</v>
      </c>
      <c r="B2880" s="126"/>
      <c r="C2880" s="127"/>
      <c r="D2880" s="127"/>
      <c r="E2880" s="126"/>
      <c r="F2880" s="158" t="s">
        <v>53</v>
      </c>
      <c r="G2880" s="129">
        <v>500000</v>
      </c>
      <c r="H2880" s="129">
        <v>390000</v>
      </c>
      <c r="I2880" s="129"/>
      <c r="J2880" s="129">
        <v>1000000</v>
      </c>
      <c r="K2880" s="129">
        <v>1000000</v>
      </c>
      <c r="L2880" s="129">
        <v>1000000</v>
      </c>
      <c r="M2880" s="124">
        <f t="shared" si="651"/>
        <v>3000000</v>
      </c>
    </row>
    <row r="2881" spans="1:13" ht="37" x14ac:dyDescent="0.45">
      <c r="A2881" s="119">
        <v>220207</v>
      </c>
      <c r="B2881" s="120"/>
      <c r="C2881" s="121"/>
      <c r="D2881" s="121"/>
      <c r="E2881" s="120"/>
      <c r="F2881" s="157" t="s">
        <v>268</v>
      </c>
      <c r="G2881" s="123">
        <f>SUM(G2882:G2885)</f>
        <v>29500000</v>
      </c>
      <c r="H2881" s="123">
        <f>SUM(H2882:H2885)</f>
        <v>29763087.23</v>
      </c>
      <c r="I2881" s="123"/>
      <c r="J2881" s="123">
        <f>SUM(J2882:J2885)</f>
        <v>35000000</v>
      </c>
      <c r="K2881" s="123">
        <f>SUM(K2882:K2885)</f>
        <v>35000000</v>
      </c>
      <c r="L2881" s="123">
        <f>SUM(L2882:L2885)</f>
        <v>35000000</v>
      </c>
      <c r="M2881" s="124">
        <f t="shared" si="651"/>
        <v>105000000</v>
      </c>
    </row>
    <row r="2882" spans="1:13" ht="18.5" x14ac:dyDescent="0.45">
      <c r="A2882" s="125">
        <v>22020701</v>
      </c>
      <c r="B2882" s="126"/>
      <c r="C2882" s="127"/>
      <c r="D2882" s="127"/>
      <c r="E2882" s="126"/>
      <c r="F2882" s="158" t="s">
        <v>269</v>
      </c>
      <c r="G2882" s="129">
        <v>1000000</v>
      </c>
      <c r="H2882" s="129">
        <v>883437.23</v>
      </c>
      <c r="I2882" s="129"/>
      <c r="J2882" s="129">
        <v>1000000</v>
      </c>
      <c r="K2882" s="129">
        <v>1000000</v>
      </c>
      <c r="L2882" s="129">
        <v>1000000</v>
      </c>
      <c r="M2882" s="124">
        <f t="shared" si="651"/>
        <v>3000000</v>
      </c>
    </row>
    <row r="2883" spans="1:13" ht="18.5" x14ac:dyDescent="0.45">
      <c r="A2883" s="125">
        <v>22020703</v>
      </c>
      <c r="B2883" s="126"/>
      <c r="C2883" s="127"/>
      <c r="D2883" s="127"/>
      <c r="E2883" s="126"/>
      <c r="F2883" s="158" t="s">
        <v>365</v>
      </c>
      <c r="G2883" s="129">
        <v>1000000</v>
      </c>
      <c r="H2883" s="129">
        <v>1000000</v>
      </c>
      <c r="I2883" s="129"/>
      <c r="J2883" s="129">
        <v>1500000</v>
      </c>
      <c r="K2883" s="129">
        <v>1500000</v>
      </c>
      <c r="L2883" s="129">
        <v>1500000</v>
      </c>
      <c r="M2883" s="124">
        <f t="shared" si="651"/>
        <v>4500000</v>
      </c>
    </row>
    <row r="2884" spans="1:13" ht="18.5" x14ac:dyDescent="0.45">
      <c r="A2884" s="125">
        <v>22020705</v>
      </c>
      <c r="B2884" s="126"/>
      <c r="C2884" s="127"/>
      <c r="D2884" s="127"/>
      <c r="E2884" s="126"/>
      <c r="F2884" s="158" t="s">
        <v>599</v>
      </c>
      <c r="G2884" s="129">
        <v>2500000</v>
      </c>
      <c r="H2884" s="129">
        <v>2192500</v>
      </c>
      <c r="I2884" s="129"/>
      <c r="J2884" s="129">
        <v>2500000</v>
      </c>
      <c r="K2884" s="129">
        <v>2500000</v>
      </c>
      <c r="L2884" s="129">
        <v>2500000</v>
      </c>
      <c r="M2884" s="124">
        <f t="shared" si="651"/>
        <v>7500000</v>
      </c>
    </row>
    <row r="2885" spans="1:13" ht="18.5" x14ac:dyDescent="0.45">
      <c r="A2885" s="125">
        <v>22020709</v>
      </c>
      <c r="B2885" s="126"/>
      <c r="C2885" s="127"/>
      <c r="D2885" s="127"/>
      <c r="E2885" s="126"/>
      <c r="F2885" s="158" t="s">
        <v>586</v>
      </c>
      <c r="G2885" s="129">
        <v>25000000</v>
      </c>
      <c r="H2885" s="129">
        <v>25687150</v>
      </c>
      <c r="I2885" s="129"/>
      <c r="J2885" s="129">
        <v>30000000</v>
      </c>
      <c r="K2885" s="129">
        <v>30000000</v>
      </c>
      <c r="L2885" s="129">
        <v>30000000</v>
      </c>
      <c r="M2885" s="124">
        <f t="shared" si="651"/>
        <v>90000000</v>
      </c>
    </row>
    <row r="2886" spans="1:13" ht="18.5" x14ac:dyDescent="0.45">
      <c r="A2886" s="119">
        <v>220208</v>
      </c>
      <c r="B2886" s="120"/>
      <c r="C2886" s="121"/>
      <c r="D2886" s="121"/>
      <c r="E2886" s="120"/>
      <c r="F2886" s="157" t="s">
        <v>54</v>
      </c>
      <c r="G2886" s="123">
        <f>SUM(G2887:G2888)</f>
        <v>2000000</v>
      </c>
      <c r="H2886" s="123">
        <f>SUM(H2887:H2888)</f>
        <v>1880000</v>
      </c>
      <c r="I2886" s="123"/>
      <c r="J2886" s="123">
        <f>SUM(J2887:J2888)</f>
        <v>2000000</v>
      </c>
      <c r="K2886" s="123">
        <f>SUM(K2887:K2888)</f>
        <v>2000000</v>
      </c>
      <c r="L2886" s="123">
        <f>SUM(L2887:L2888)</f>
        <v>2000000</v>
      </c>
      <c r="M2886" s="124">
        <f t="shared" si="651"/>
        <v>6000000</v>
      </c>
    </row>
    <row r="2887" spans="1:13" ht="18.5" x14ac:dyDescent="0.45">
      <c r="A2887" s="125">
        <v>22020801</v>
      </c>
      <c r="B2887" s="126"/>
      <c r="C2887" s="127"/>
      <c r="D2887" s="127"/>
      <c r="E2887" s="126"/>
      <c r="F2887" s="158" t="s">
        <v>55</v>
      </c>
      <c r="G2887" s="129">
        <v>500000</v>
      </c>
      <c r="H2887" s="129">
        <v>380000</v>
      </c>
      <c r="I2887" s="129"/>
      <c r="J2887" s="129">
        <v>500000</v>
      </c>
      <c r="K2887" s="129">
        <v>500000</v>
      </c>
      <c r="L2887" s="129">
        <v>500000</v>
      </c>
      <c r="M2887" s="124">
        <f t="shared" si="651"/>
        <v>1500000</v>
      </c>
    </row>
    <row r="2888" spans="1:13" ht="18.5" x14ac:dyDescent="0.45">
      <c r="A2888" s="125">
        <v>22020803</v>
      </c>
      <c r="B2888" s="126"/>
      <c r="C2888" s="127"/>
      <c r="D2888" s="127"/>
      <c r="E2888" s="126"/>
      <c r="F2888" s="158" t="s">
        <v>56</v>
      </c>
      <c r="G2888" s="129">
        <v>1500000</v>
      </c>
      <c r="H2888" s="129">
        <v>1500000</v>
      </c>
      <c r="I2888" s="129"/>
      <c r="J2888" s="129">
        <v>1500000</v>
      </c>
      <c r="K2888" s="129">
        <v>1500000</v>
      </c>
      <c r="L2888" s="129">
        <v>1500000</v>
      </c>
      <c r="M2888" s="124">
        <f t="shared" si="651"/>
        <v>4500000</v>
      </c>
    </row>
    <row r="2889" spans="1:13" ht="18.5" x14ac:dyDescent="0.45">
      <c r="A2889" s="119">
        <v>220210</v>
      </c>
      <c r="B2889" s="120"/>
      <c r="C2889" s="121"/>
      <c r="D2889" s="121"/>
      <c r="E2889" s="120"/>
      <c r="F2889" s="157" t="s">
        <v>57</v>
      </c>
      <c r="G2889" s="123">
        <f>SUM(G2890:G2896)</f>
        <v>8500000</v>
      </c>
      <c r="H2889" s="123">
        <f>SUM(H2890:H2896)</f>
        <v>8000000</v>
      </c>
      <c r="I2889" s="123"/>
      <c r="J2889" s="123">
        <f>SUM(J2890:J2896)</f>
        <v>23000000</v>
      </c>
      <c r="K2889" s="123">
        <f>SUM(K2890:K2896)</f>
        <v>23000000</v>
      </c>
      <c r="L2889" s="123">
        <f>SUM(L2890:L2896)</f>
        <v>23000000</v>
      </c>
      <c r="M2889" s="124">
        <f t="shared" si="651"/>
        <v>69000000</v>
      </c>
    </row>
    <row r="2890" spans="1:13" ht="18.5" x14ac:dyDescent="0.45">
      <c r="A2890" s="125">
        <v>22021001</v>
      </c>
      <c r="B2890" s="126"/>
      <c r="C2890" s="127"/>
      <c r="D2890" s="127"/>
      <c r="E2890" s="126"/>
      <c r="F2890" s="158" t="s">
        <v>58</v>
      </c>
      <c r="G2890" s="129">
        <v>500000</v>
      </c>
      <c r="H2890" s="129">
        <v>500000</v>
      </c>
      <c r="I2890" s="129"/>
      <c r="J2890" s="129">
        <v>500000</v>
      </c>
      <c r="K2890" s="129">
        <v>500000</v>
      </c>
      <c r="L2890" s="129">
        <v>500000</v>
      </c>
      <c r="M2890" s="124">
        <f t="shared" si="651"/>
        <v>1500000</v>
      </c>
    </row>
    <row r="2891" spans="1:13" ht="18.5" x14ac:dyDescent="0.45">
      <c r="A2891" s="125">
        <v>22021002</v>
      </c>
      <c r="B2891" s="126"/>
      <c r="C2891" s="127"/>
      <c r="D2891" s="127"/>
      <c r="E2891" s="126"/>
      <c r="F2891" s="158" t="s">
        <v>59</v>
      </c>
      <c r="G2891" s="129">
        <v>1000000</v>
      </c>
      <c r="H2891" s="129">
        <v>1000000</v>
      </c>
      <c r="I2891" s="129"/>
      <c r="J2891" s="129">
        <v>1000000</v>
      </c>
      <c r="K2891" s="129">
        <v>1000000</v>
      </c>
      <c r="L2891" s="129">
        <v>1000000</v>
      </c>
      <c r="M2891" s="124">
        <f t="shared" si="651"/>
        <v>3000000</v>
      </c>
    </row>
    <row r="2892" spans="1:13" ht="18.5" x14ac:dyDescent="0.45">
      <c r="A2892" s="125">
        <v>22021003</v>
      </c>
      <c r="B2892" s="126"/>
      <c r="C2892" s="127"/>
      <c r="D2892" s="127"/>
      <c r="E2892" s="126"/>
      <c r="F2892" s="158" t="s">
        <v>60</v>
      </c>
      <c r="G2892" s="129">
        <v>1000000</v>
      </c>
      <c r="H2892" s="129">
        <v>1000000</v>
      </c>
      <c r="I2892" s="129"/>
      <c r="J2892" s="129">
        <v>2500000</v>
      </c>
      <c r="K2892" s="129">
        <v>2500000</v>
      </c>
      <c r="L2892" s="129">
        <v>2500000</v>
      </c>
      <c r="M2892" s="124">
        <f t="shared" si="651"/>
        <v>7500000</v>
      </c>
    </row>
    <row r="2893" spans="1:13" ht="18.5" x14ac:dyDescent="0.45">
      <c r="A2893" s="125">
        <v>22021007</v>
      </c>
      <c r="B2893" s="126"/>
      <c r="C2893" s="127"/>
      <c r="D2893" s="127"/>
      <c r="E2893" s="126"/>
      <c r="F2893" s="158" t="s">
        <v>63</v>
      </c>
      <c r="G2893" s="129">
        <v>500000</v>
      </c>
      <c r="H2893" s="129">
        <v>500000</v>
      </c>
      <c r="I2893" s="129"/>
      <c r="J2893" s="129">
        <v>1500000</v>
      </c>
      <c r="K2893" s="129">
        <v>1500000</v>
      </c>
      <c r="L2893" s="129">
        <v>1500000</v>
      </c>
      <c r="M2893" s="124">
        <f t="shared" si="651"/>
        <v>4500000</v>
      </c>
    </row>
    <row r="2894" spans="1:13" ht="37" x14ac:dyDescent="0.45">
      <c r="A2894" s="125">
        <v>22021008</v>
      </c>
      <c r="B2894" s="126"/>
      <c r="C2894" s="127"/>
      <c r="D2894" s="127"/>
      <c r="E2894" s="126"/>
      <c r="F2894" s="158" t="s">
        <v>64</v>
      </c>
      <c r="G2894" s="129">
        <v>500000</v>
      </c>
      <c r="H2894" s="129"/>
      <c r="I2894" s="129"/>
      <c r="J2894" s="129">
        <v>1000000</v>
      </c>
      <c r="K2894" s="129">
        <v>1000000</v>
      </c>
      <c r="L2894" s="129">
        <v>1000000</v>
      </c>
      <c r="M2894" s="124">
        <f t="shared" si="651"/>
        <v>3000000</v>
      </c>
    </row>
    <row r="2895" spans="1:13" ht="18.5" x14ac:dyDescent="0.45">
      <c r="A2895" s="125">
        <v>22021021</v>
      </c>
      <c r="B2895" s="126"/>
      <c r="C2895" s="127"/>
      <c r="D2895" s="127"/>
      <c r="E2895" s="126"/>
      <c r="F2895" s="158" t="s">
        <v>225</v>
      </c>
      <c r="G2895" s="129"/>
      <c r="H2895" s="129"/>
      <c r="I2895" s="129"/>
      <c r="J2895" s="129">
        <v>1500000</v>
      </c>
      <c r="K2895" s="129">
        <v>1500000</v>
      </c>
      <c r="L2895" s="129">
        <v>1500000</v>
      </c>
      <c r="M2895" s="124">
        <f t="shared" si="651"/>
        <v>4500000</v>
      </c>
    </row>
    <row r="2896" spans="1:13" ht="18.5" x14ac:dyDescent="0.45">
      <c r="A2896" s="125">
        <v>22021029</v>
      </c>
      <c r="B2896" s="126"/>
      <c r="C2896" s="127"/>
      <c r="D2896" s="127"/>
      <c r="E2896" s="126"/>
      <c r="F2896" s="158" t="s">
        <v>600</v>
      </c>
      <c r="G2896" s="129">
        <v>5000000</v>
      </c>
      <c r="H2896" s="129">
        <v>5000000</v>
      </c>
      <c r="I2896" s="129"/>
      <c r="J2896" s="129">
        <v>15000000</v>
      </c>
      <c r="K2896" s="129">
        <v>15000000</v>
      </c>
      <c r="L2896" s="129">
        <v>15000000</v>
      </c>
      <c r="M2896" s="124">
        <f t="shared" si="651"/>
        <v>45000000</v>
      </c>
    </row>
    <row r="2897" spans="1:13" ht="18.5" x14ac:dyDescent="0.45">
      <c r="A2897" s="119">
        <v>23</v>
      </c>
      <c r="B2897" s="120"/>
      <c r="C2897" s="121"/>
      <c r="D2897" s="121"/>
      <c r="E2897" s="120"/>
      <c r="F2897" s="157" t="s">
        <v>69</v>
      </c>
      <c r="G2897" s="123">
        <f>G2898+G2908+G2911+G2915+G2918</f>
        <v>800000000</v>
      </c>
      <c r="H2897" s="123">
        <f t="shared" ref="H2897:L2897" si="657">H2898+H2908+H2911+H2915+H2918</f>
        <v>100499000</v>
      </c>
      <c r="I2897" s="123"/>
      <c r="J2897" s="123">
        <f t="shared" si="657"/>
        <v>800000000</v>
      </c>
      <c r="K2897" s="123">
        <f t="shared" si="657"/>
        <v>800000000</v>
      </c>
      <c r="L2897" s="123">
        <f t="shared" si="657"/>
        <v>800000000</v>
      </c>
      <c r="M2897" s="124">
        <f t="shared" si="651"/>
        <v>2400000000</v>
      </c>
    </row>
    <row r="2898" spans="1:13" ht="18.5" x14ac:dyDescent="0.45">
      <c r="A2898" s="119">
        <v>2301</v>
      </c>
      <c r="B2898" s="120"/>
      <c r="C2898" s="121"/>
      <c r="D2898" s="121"/>
      <c r="E2898" s="120"/>
      <c r="F2898" s="157" t="s">
        <v>70</v>
      </c>
      <c r="G2898" s="123">
        <f t="shared" ref="G2898:L2898" si="658">G2899</f>
        <v>255500000</v>
      </c>
      <c r="H2898" s="123">
        <f t="shared" si="658"/>
        <v>27000000</v>
      </c>
      <c r="I2898" s="123"/>
      <c r="J2898" s="123">
        <f t="shared" si="658"/>
        <v>255500000</v>
      </c>
      <c r="K2898" s="123">
        <f t="shared" si="658"/>
        <v>255500000</v>
      </c>
      <c r="L2898" s="123">
        <f t="shared" si="658"/>
        <v>255500000</v>
      </c>
      <c r="M2898" s="124">
        <f t="shared" si="651"/>
        <v>766500000</v>
      </c>
    </row>
    <row r="2899" spans="1:13" ht="18.5" x14ac:dyDescent="0.45">
      <c r="A2899" s="119">
        <v>230101</v>
      </c>
      <c r="B2899" s="120"/>
      <c r="C2899" s="121"/>
      <c r="D2899" s="121"/>
      <c r="E2899" s="120"/>
      <c r="F2899" s="157" t="s">
        <v>71</v>
      </c>
      <c r="G2899" s="123">
        <f>SUM(G2900:G2907)</f>
        <v>255500000</v>
      </c>
      <c r="H2899" s="123">
        <f>SUM(H2900:H2907)</f>
        <v>27000000</v>
      </c>
      <c r="I2899" s="123"/>
      <c r="J2899" s="123">
        <f>SUM(J2900:J2907)</f>
        <v>255500000</v>
      </c>
      <c r="K2899" s="123">
        <f>SUM(K2900:K2907)</f>
        <v>255500000</v>
      </c>
      <c r="L2899" s="123">
        <f>SUM(L2900:L2907)</f>
        <v>255500000</v>
      </c>
      <c r="M2899" s="124">
        <f t="shared" si="651"/>
        <v>766500000</v>
      </c>
    </row>
    <row r="2900" spans="1:13" ht="37" x14ac:dyDescent="0.45">
      <c r="A2900" s="125">
        <v>23010112</v>
      </c>
      <c r="B2900" s="126"/>
      <c r="C2900" s="127"/>
      <c r="D2900" s="127"/>
      <c r="E2900" s="126"/>
      <c r="F2900" s="158" t="s">
        <v>232</v>
      </c>
      <c r="G2900" s="129">
        <v>15000000</v>
      </c>
      <c r="H2900" s="129"/>
      <c r="I2900" s="129"/>
      <c r="J2900" s="129">
        <v>15000000</v>
      </c>
      <c r="K2900" s="129">
        <v>15000000</v>
      </c>
      <c r="L2900" s="129">
        <v>15000000</v>
      </c>
      <c r="M2900" s="124">
        <f t="shared" si="651"/>
        <v>45000000</v>
      </c>
    </row>
    <row r="2901" spans="1:13" ht="18.5" x14ac:dyDescent="0.45">
      <c r="A2901" s="125">
        <v>23010113</v>
      </c>
      <c r="B2901" s="126"/>
      <c r="C2901" s="127"/>
      <c r="D2901" s="127"/>
      <c r="E2901" s="126"/>
      <c r="F2901" s="158" t="s">
        <v>233</v>
      </c>
      <c r="G2901" s="129">
        <v>30000000</v>
      </c>
      <c r="H2901" s="129"/>
      <c r="I2901" s="129"/>
      <c r="J2901" s="129">
        <v>30000000</v>
      </c>
      <c r="K2901" s="129">
        <v>30000000</v>
      </c>
      <c r="L2901" s="129">
        <v>30000000</v>
      </c>
      <c r="M2901" s="124">
        <f t="shared" si="651"/>
        <v>90000000</v>
      </c>
    </row>
    <row r="2902" spans="1:13" ht="18.5" x14ac:dyDescent="0.45">
      <c r="A2902" s="125">
        <v>23010114</v>
      </c>
      <c r="B2902" s="126"/>
      <c r="C2902" s="127"/>
      <c r="D2902" s="127"/>
      <c r="E2902" s="126"/>
      <c r="F2902" s="158" t="s">
        <v>234</v>
      </c>
      <c r="G2902" s="129">
        <v>10000000</v>
      </c>
      <c r="H2902" s="129"/>
      <c r="I2902" s="129"/>
      <c r="J2902" s="129">
        <v>10000000</v>
      </c>
      <c r="K2902" s="129">
        <v>10000000</v>
      </c>
      <c r="L2902" s="129">
        <v>10000000</v>
      </c>
      <c r="M2902" s="124">
        <f t="shared" si="651"/>
        <v>30000000</v>
      </c>
    </row>
    <row r="2903" spans="1:13" ht="37" x14ac:dyDescent="0.45">
      <c r="A2903" s="125">
        <v>23010115</v>
      </c>
      <c r="B2903" s="126"/>
      <c r="C2903" s="127"/>
      <c r="D2903" s="127"/>
      <c r="E2903" s="126"/>
      <c r="F2903" s="158" t="s">
        <v>235</v>
      </c>
      <c r="G2903" s="129">
        <v>10000000</v>
      </c>
      <c r="H2903" s="129"/>
      <c r="I2903" s="129"/>
      <c r="J2903" s="129">
        <v>10000000</v>
      </c>
      <c r="K2903" s="129">
        <v>10000000</v>
      </c>
      <c r="L2903" s="129">
        <v>10000000</v>
      </c>
      <c r="M2903" s="124">
        <f t="shared" si="651"/>
        <v>30000000</v>
      </c>
    </row>
    <row r="2904" spans="1:13" ht="18.5" x14ac:dyDescent="0.45">
      <c r="A2904" s="125">
        <v>23010117</v>
      </c>
      <c r="B2904" s="126"/>
      <c r="C2904" s="127"/>
      <c r="D2904" s="127"/>
      <c r="E2904" s="126"/>
      <c r="F2904" s="158" t="s">
        <v>283</v>
      </c>
      <c r="G2904" s="129">
        <v>500000</v>
      </c>
      <c r="H2904" s="129"/>
      <c r="I2904" s="129"/>
      <c r="J2904" s="129">
        <v>500000</v>
      </c>
      <c r="K2904" s="129">
        <v>500000</v>
      </c>
      <c r="L2904" s="129">
        <v>500000</v>
      </c>
      <c r="M2904" s="124">
        <f t="shared" si="651"/>
        <v>1500000</v>
      </c>
    </row>
    <row r="2905" spans="1:13" ht="18.5" x14ac:dyDescent="0.45">
      <c r="A2905" s="125">
        <v>23010129</v>
      </c>
      <c r="B2905" s="126"/>
      <c r="C2905" s="127"/>
      <c r="D2905" s="127"/>
      <c r="E2905" s="126"/>
      <c r="F2905" s="158" t="s">
        <v>393</v>
      </c>
      <c r="G2905" s="129">
        <v>100000000</v>
      </c>
      <c r="H2905" s="129"/>
      <c r="I2905" s="129"/>
      <c r="J2905" s="129">
        <v>100000000</v>
      </c>
      <c r="K2905" s="129">
        <v>100000000</v>
      </c>
      <c r="L2905" s="129">
        <v>100000000</v>
      </c>
      <c r="M2905" s="124">
        <f t="shared" si="651"/>
        <v>300000000</v>
      </c>
    </row>
    <row r="2906" spans="1:13" ht="18.5" x14ac:dyDescent="0.45">
      <c r="A2906" s="125">
        <v>23010133</v>
      </c>
      <c r="B2906" s="126"/>
      <c r="C2906" s="127"/>
      <c r="D2906" s="127"/>
      <c r="E2906" s="126"/>
      <c r="F2906" s="128" t="s">
        <v>494</v>
      </c>
      <c r="G2906" s="129">
        <v>20000000</v>
      </c>
      <c r="H2906" s="129"/>
      <c r="I2906" s="129"/>
      <c r="J2906" s="129">
        <v>20000000</v>
      </c>
      <c r="K2906" s="129">
        <v>20000000</v>
      </c>
      <c r="L2906" s="129">
        <v>20000000</v>
      </c>
      <c r="M2906" s="124">
        <f t="shared" si="651"/>
        <v>60000000</v>
      </c>
    </row>
    <row r="2907" spans="1:13" ht="18.5" x14ac:dyDescent="0.45">
      <c r="A2907" s="125">
        <v>23010140</v>
      </c>
      <c r="B2907" s="126"/>
      <c r="C2907" s="127"/>
      <c r="D2907" s="127"/>
      <c r="E2907" s="126"/>
      <c r="F2907" s="128" t="s">
        <v>394</v>
      </c>
      <c r="G2907" s="129">
        <v>70000000</v>
      </c>
      <c r="H2907" s="129">
        <v>27000000</v>
      </c>
      <c r="I2907" s="129"/>
      <c r="J2907" s="129">
        <v>70000000</v>
      </c>
      <c r="K2907" s="129">
        <v>70000000</v>
      </c>
      <c r="L2907" s="129">
        <v>70000000</v>
      </c>
      <c r="M2907" s="124">
        <f t="shared" si="651"/>
        <v>210000000</v>
      </c>
    </row>
    <row r="2908" spans="1:13" ht="18.5" x14ac:dyDescent="0.45">
      <c r="A2908" s="119">
        <v>2302</v>
      </c>
      <c r="B2908" s="120"/>
      <c r="C2908" s="121"/>
      <c r="D2908" s="121"/>
      <c r="E2908" s="120"/>
      <c r="F2908" s="122" t="s">
        <v>73</v>
      </c>
      <c r="G2908" s="123">
        <f t="shared" ref="G2908:L2908" si="659">G2909</f>
        <v>50000000</v>
      </c>
      <c r="H2908" s="123">
        <f t="shared" si="659"/>
        <v>3840000</v>
      </c>
      <c r="I2908" s="123"/>
      <c r="J2908" s="123">
        <f t="shared" si="659"/>
        <v>50000000</v>
      </c>
      <c r="K2908" s="123">
        <f t="shared" si="659"/>
        <v>50000000</v>
      </c>
      <c r="L2908" s="123">
        <f t="shared" si="659"/>
        <v>50000000</v>
      </c>
      <c r="M2908" s="124">
        <f t="shared" si="651"/>
        <v>150000000</v>
      </c>
    </row>
    <row r="2909" spans="1:13" ht="37" x14ac:dyDescent="0.45">
      <c r="A2909" s="119">
        <v>230201</v>
      </c>
      <c r="B2909" s="120"/>
      <c r="C2909" s="121"/>
      <c r="D2909" s="121"/>
      <c r="E2909" s="120"/>
      <c r="F2909" s="122" t="s">
        <v>74</v>
      </c>
      <c r="G2909" s="123">
        <f>SUM(G2910:G2910)</f>
        <v>50000000</v>
      </c>
      <c r="H2909" s="123">
        <f>SUM(H2910:H2910)</f>
        <v>3840000</v>
      </c>
      <c r="I2909" s="123"/>
      <c r="J2909" s="123">
        <f>SUM(J2910:J2910)</f>
        <v>50000000</v>
      </c>
      <c r="K2909" s="123">
        <f>SUM(K2910:K2910)</f>
        <v>50000000</v>
      </c>
      <c r="L2909" s="123">
        <f>SUM(L2910:L2910)</f>
        <v>50000000</v>
      </c>
      <c r="M2909" s="124">
        <f t="shared" si="651"/>
        <v>150000000</v>
      </c>
    </row>
    <row r="2910" spans="1:13" ht="37" x14ac:dyDescent="0.45">
      <c r="A2910" s="125">
        <v>23020122</v>
      </c>
      <c r="B2910" s="126"/>
      <c r="C2910" s="127"/>
      <c r="D2910" s="127"/>
      <c r="E2910" s="126"/>
      <c r="F2910" s="128" t="s">
        <v>578</v>
      </c>
      <c r="G2910" s="129">
        <v>50000000</v>
      </c>
      <c r="H2910" s="129">
        <v>3840000</v>
      </c>
      <c r="I2910" s="129"/>
      <c r="J2910" s="129">
        <v>50000000</v>
      </c>
      <c r="K2910" s="129">
        <v>50000000</v>
      </c>
      <c r="L2910" s="129">
        <v>50000000</v>
      </c>
      <c r="M2910" s="124">
        <f t="shared" si="651"/>
        <v>150000000</v>
      </c>
    </row>
    <row r="2911" spans="1:13" ht="18.5" x14ac:dyDescent="0.45">
      <c r="A2911" s="119">
        <v>2303</v>
      </c>
      <c r="B2911" s="120"/>
      <c r="C2911" s="121"/>
      <c r="D2911" s="121"/>
      <c r="E2911" s="120"/>
      <c r="F2911" s="122" t="s">
        <v>76</v>
      </c>
      <c r="G2911" s="123">
        <f t="shared" ref="G2911:L2911" si="660">G2912</f>
        <v>80000000</v>
      </c>
      <c r="H2911" s="123">
        <f t="shared" si="660"/>
        <v>19835000</v>
      </c>
      <c r="I2911" s="123"/>
      <c r="J2911" s="123">
        <f t="shared" si="660"/>
        <v>80000000</v>
      </c>
      <c r="K2911" s="123">
        <f t="shared" si="660"/>
        <v>80000000</v>
      </c>
      <c r="L2911" s="123">
        <f t="shared" si="660"/>
        <v>80000000</v>
      </c>
      <c r="M2911" s="124">
        <f t="shared" si="651"/>
        <v>240000000</v>
      </c>
    </row>
    <row r="2912" spans="1:13" ht="37" x14ac:dyDescent="0.45">
      <c r="A2912" s="119">
        <v>230301</v>
      </c>
      <c r="B2912" s="120"/>
      <c r="C2912" s="121"/>
      <c r="D2912" s="121"/>
      <c r="E2912" s="120"/>
      <c r="F2912" s="122" t="s">
        <v>77</v>
      </c>
      <c r="G2912" s="123">
        <f>SUM(G2913:G2914)</f>
        <v>80000000</v>
      </c>
      <c r="H2912" s="123">
        <f>SUM(H2913:H2914)</f>
        <v>19835000</v>
      </c>
      <c r="I2912" s="123"/>
      <c r="J2912" s="123">
        <f>SUM(J2913:J2914)</f>
        <v>80000000</v>
      </c>
      <c r="K2912" s="123">
        <f>SUM(K2913:K2914)</f>
        <v>80000000</v>
      </c>
      <c r="L2912" s="123">
        <f>SUM(L2913:L2914)</f>
        <v>80000000</v>
      </c>
      <c r="M2912" s="124">
        <f t="shared" si="651"/>
        <v>240000000</v>
      </c>
    </row>
    <row r="2913" spans="1:13" ht="37" x14ac:dyDescent="0.45">
      <c r="A2913" s="125">
        <v>23030122</v>
      </c>
      <c r="B2913" s="126"/>
      <c r="C2913" s="127"/>
      <c r="D2913" s="127"/>
      <c r="E2913" s="126"/>
      <c r="F2913" s="128" t="s">
        <v>465</v>
      </c>
      <c r="G2913" s="129">
        <v>30000000</v>
      </c>
      <c r="H2913" s="129"/>
      <c r="I2913" s="129"/>
      <c r="J2913" s="129">
        <v>30000000</v>
      </c>
      <c r="K2913" s="129">
        <v>30000000</v>
      </c>
      <c r="L2913" s="129">
        <v>30000000</v>
      </c>
      <c r="M2913" s="124">
        <f t="shared" si="651"/>
        <v>90000000</v>
      </c>
    </row>
    <row r="2914" spans="1:13" ht="37" x14ac:dyDescent="0.45">
      <c r="A2914" s="125">
        <v>23030125</v>
      </c>
      <c r="B2914" s="126"/>
      <c r="C2914" s="127"/>
      <c r="D2914" s="127"/>
      <c r="E2914" s="126"/>
      <c r="F2914" s="128" t="s">
        <v>292</v>
      </c>
      <c r="G2914" s="129">
        <v>50000000</v>
      </c>
      <c r="H2914" s="129">
        <v>19835000</v>
      </c>
      <c r="I2914" s="129"/>
      <c r="J2914" s="129">
        <v>50000000</v>
      </c>
      <c r="K2914" s="129">
        <v>50000000</v>
      </c>
      <c r="L2914" s="129">
        <v>50000000</v>
      </c>
      <c r="M2914" s="124">
        <f t="shared" si="651"/>
        <v>150000000</v>
      </c>
    </row>
    <row r="2915" spans="1:13" ht="18.5" x14ac:dyDescent="0.45">
      <c r="A2915" s="119">
        <v>2304</v>
      </c>
      <c r="B2915" s="120"/>
      <c r="C2915" s="121"/>
      <c r="D2915" s="121"/>
      <c r="E2915" s="120"/>
      <c r="F2915" s="157" t="s">
        <v>506</v>
      </c>
      <c r="G2915" s="123">
        <f t="shared" ref="G2915:L2915" si="661">G2916</f>
        <v>50000000</v>
      </c>
      <c r="H2915" s="123">
        <f t="shared" si="661"/>
        <v>0</v>
      </c>
      <c r="I2915" s="123"/>
      <c r="J2915" s="123">
        <f t="shared" si="661"/>
        <v>50000000</v>
      </c>
      <c r="K2915" s="123">
        <f t="shared" si="661"/>
        <v>50000000</v>
      </c>
      <c r="L2915" s="123">
        <f t="shared" si="661"/>
        <v>50000000</v>
      </c>
      <c r="M2915" s="124">
        <f t="shared" ref="M2915:M2922" si="662">J2915+K2915+L2915</f>
        <v>150000000</v>
      </c>
    </row>
    <row r="2916" spans="1:13" ht="37" x14ac:dyDescent="0.45">
      <c r="A2916" s="119">
        <v>230401</v>
      </c>
      <c r="B2916" s="120"/>
      <c r="C2916" s="121"/>
      <c r="D2916" s="121"/>
      <c r="E2916" s="120"/>
      <c r="F2916" s="157" t="s">
        <v>507</v>
      </c>
      <c r="G2916" s="123">
        <f>SUM(G2917:G2917)</f>
        <v>50000000</v>
      </c>
      <c r="H2916" s="123">
        <f>SUM(H2917:H2917)</f>
        <v>0</v>
      </c>
      <c r="I2916" s="123"/>
      <c r="J2916" s="123">
        <f>SUM(J2917:J2917)</f>
        <v>50000000</v>
      </c>
      <c r="K2916" s="123">
        <f>SUM(K2917:K2917)</f>
        <v>50000000</v>
      </c>
      <c r="L2916" s="123">
        <f>SUM(L2917:L2917)</f>
        <v>50000000</v>
      </c>
      <c r="M2916" s="124">
        <f t="shared" si="662"/>
        <v>150000000</v>
      </c>
    </row>
    <row r="2917" spans="1:13" ht="18.5" x14ac:dyDescent="0.45">
      <c r="A2917" s="125">
        <v>23040101</v>
      </c>
      <c r="B2917" s="126"/>
      <c r="C2917" s="127"/>
      <c r="D2917" s="127"/>
      <c r="E2917" s="126"/>
      <c r="F2917" s="158" t="s">
        <v>580</v>
      </c>
      <c r="G2917" s="129">
        <v>50000000</v>
      </c>
      <c r="H2917" s="129"/>
      <c r="I2917" s="129"/>
      <c r="J2917" s="129">
        <v>50000000</v>
      </c>
      <c r="K2917" s="129">
        <v>50000000</v>
      </c>
      <c r="L2917" s="129">
        <v>50000000</v>
      </c>
      <c r="M2917" s="124">
        <f t="shared" si="662"/>
        <v>150000000</v>
      </c>
    </row>
    <row r="2918" spans="1:13" ht="18.5" x14ac:dyDescent="0.45">
      <c r="A2918" s="119">
        <v>2305</v>
      </c>
      <c r="B2918" s="120"/>
      <c r="C2918" s="121"/>
      <c r="D2918" s="121"/>
      <c r="E2918" s="120"/>
      <c r="F2918" s="157" t="s">
        <v>79</v>
      </c>
      <c r="G2918" s="159">
        <f t="shared" ref="G2918:L2918" si="663">G2919</f>
        <v>364500000</v>
      </c>
      <c r="H2918" s="159">
        <f t="shared" si="663"/>
        <v>49824000</v>
      </c>
      <c r="I2918" s="159"/>
      <c r="J2918" s="159">
        <f t="shared" si="663"/>
        <v>364500000</v>
      </c>
      <c r="K2918" s="159">
        <f t="shared" si="663"/>
        <v>364500000</v>
      </c>
      <c r="L2918" s="159">
        <f t="shared" si="663"/>
        <v>364500000</v>
      </c>
      <c r="M2918" s="124">
        <f t="shared" si="662"/>
        <v>1093500000</v>
      </c>
    </row>
    <row r="2919" spans="1:13" ht="18.5" x14ac:dyDescent="0.45">
      <c r="A2919" s="119">
        <v>230501</v>
      </c>
      <c r="B2919" s="120"/>
      <c r="C2919" s="121"/>
      <c r="D2919" s="121"/>
      <c r="E2919" s="120"/>
      <c r="F2919" s="157" t="s">
        <v>80</v>
      </c>
      <c r="G2919" s="159">
        <f>SUM(G2920:G2922)</f>
        <v>364500000</v>
      </c>
      <c r="H2919" s="159">
        <f>SUM(H2920:H2922)</f>
        <v>49824000</v>
      </c>
      <c r="I2919" s="159"/>
      <c r="J2919" s="159">
        <f>SUM(J2920:J2922)</f>
        <v>364500000</v>
      </c>
      <c r="K2919" s="159">
        <f>SUM(K2920:K2922)</f>
        <v>364500000</v>
      </c>
      <c r="L2919" s="159">
        <f>SUM(L2920:L2922)</f>
        <v>364500000</v>
      </c>
      <c r="M2919" s="124">
        <f t="shared" si="662"/>
        <v>1093500000</v>
      </c>
    </row>
    <row r="2920" spans="1:13" ht="18.5" x14ac:dyDescent="0.45">
      <c r="A2920" s="125">
        <v>23050101</v>
      </c>
      <c r="B2920" s="126"/>
      <c r="C2920" s="127"/>
      <c r="D2920" s="127"/>
      <c r="E2920" s="126"/>
      <c r="F2920" s="128" t="s">
        <v>81</v>
      </c>
      <c r="G2920" s="129">
        <v>250000000</v>
      </c>
      <c r="H2920" s="129">
        <v>39500000</v>
      </c>
      <c r="I2920" s="129"/>
      <c r="J2920" s="129">
        <v>250000000</v>
      </c>
      <c r="K2920" s="129">
        <v>250000000</v>
      </c>
      <c r="L2920" s="129">
        <v>250000000</v>
      </c>
      <c r="M2920" s="124">
        <f t="shared" si="662"/>
        <v>750000000</v>
      </c>
    </row>
    <row r="2921" spans="1:13" ht="18.5" x14ac:dyDescent="0.45">
      <c r="A2921" s="125">
        <v>23050102</v>
      </c>
      <c r="B2921" s="126"/>
      <c r="C2921" s="127"/>
      <c r="D2921" s="127"/>
      <c r="E2921" s="126"/>
      <c r="F2921" s="128" t="s">
        <v>426</v>
      </c>
      <c r="G2921" s="129">
        <v>80000000</v>
      </c>
      <c r="H2921" s="129"/>
      <c r="I2921" s="129"/>
      <c r="J2921" s="129">
        <v>80000000</v>
      </c>
      <c r="K2921" s="129">
        <v>80000000</v>
      </c>
      <c r="L2921" s="129">
        <v>80000000</v>
      </c>
      <c r="M2921" s="124">
        <f t="shared" si="662"/>
        <v>240000000</v>
      </c>
    </row>
    <row r="2922" spans="1:13" ht="18.5" x14ac:dyDescent="0.45">
      <c r="A2922" s="125">
        <v>23050103</v>
      </c>
      <c r="B2922" s="126"/>
      <c r="C2922" s="127"/>
      <c r="D2922" s="127"/>
      <c r="E2922" s="126"/>
      <c r="F2922" s="158" t="s">
        <v>82</v>
      </c>
      <c r="G2922" s="129">
        <v>34500000</v>
      </c>
      <c r="H2922" s="129">
        <v>10324000</v>
      </c>
      <c r="I2922" s="129"/>
      <c r="J2922" s="129">
        <v>34500000</v>
      </c>
      <c r="K2922" s="129">
        <v>34500000</v>
      </c>
      <c r="L2922" s="129">
        <v>34500000</v>
      </c>
      <c r="M2922" s="124">
        <f t="shared" si="662"/>
        <v>103500000</v>
      </c>
    </row>
    <row r="2923" spans="1:13" ht="18.5" x14ac:dyDescent="0.45">
      <c r="A2923" s="162"/>
      <c r="B2923" s="162"/>
      <c r="C2923" s="162"/>
      <c r="D2923" s="162"/>
      <c r="E2923" s="162"/>
      <c r="F2923" s="189" t="s">
        <v>85</v>
      </c>
      <c r="G2923" s="134"/>
      <c r="H2923" s="134"/>
      <c r="I2923" s="134"/>
      <c r="J2923" s="134"/>
      <c r="K2923" s="134"/>
      <c r="L2923" s="134"/>
      <c r="M2923" s="124"/>
    </row>
    <row r="2924" spans="1:13" ht="18.5" x14ac:dyDescent="0.45">
      <c r="A2924" s="162"/>
      <c r="B2924" s="162"/>
      <c r="C2924" s="162"/>
      <c r="D2924" s="162"/>
      <c r="E2924" s="162"/>
      <c r="F2924" s="163" t="s">
        <v>295</v>
      </c>
      <c r="G2924" s="190">
        <f>G2851</f>
        <v>101064390</v>
      </c>
      <c r="H2924" s="190">
        <f>H2851</f>
        <v>101064390</v>
      </c>
      <c r="I2924" s="190"/>
      <c r="J2924" s="190">
        <f>J2851</f>
        <v>150439610.59999999</v>
      </c>
      <c r="K2924" s="190">
        <f>K2851</f>
        <v>150439610.59999999</v>
      </c>
      <c r="L2924" s="190">
        <f>L2851</f>
        <v>150439610.59999999</v>
      </c>
      <c r="M2924" s="190">
        <f>M2851</f>
        <v>451318831.79999995</v>
      </c>
    </row>
    <row r="2925" spans="1:13" ht="18.5" x14ac:dyDescent="0.45">
      <c r="A2925" s="162"/>
      <c r="B2925" s="162"/>
      <c r="C2925" s="162"/>
      <c r="D2925" s="162"/>
      <c r="E2925" s="162"/>
      <c r="F2925" s="163" t="s">
        <v>207</v>
      </c>
      <c r="G2925" s="190">
        <f>G2858</f>
        <v>50000000</v>
      </c>
      <c r="H2925" s="190">
        <f>H2858</f>
        <v>48457087.230000004</v>
      </c>
      <c r="I2925" s="190"/>
      <c r="J2925" s="190">
        <f>J2858</f>
        <v>100000000</v>
      </c>
      <c r="K2925" s="190">
        <f>K2858</f>
        <v>100000000</v>
      </c>
      <c r="L2925" s="190">
        <f>L2858</f>
        <v>100000000</v>
      </c>
      <c r="M2925" s="190">
        <f>M2858</f>
        <v>300000000</v>
      </c>
    </row>
    <row r="2926" spans="1:13" ht="18.5" x14ac:dyDescent="0.45">
      <c r="A2926" s="162"/>
      <c r="B2926" s="162"/>
      <c r="C2926" s="162"/>
      <c r="D2926" s="162"/>
      <c r="E2926" s="162"/>
      <c r="F2926" s="163" t="s">
        <v>238</v>
      </c>
      <c r="G2926" s="190">
        <f>G2897</f>
        <v>800000000</v>
      </c>
      <c r="H2926" s="190">
        <f>H2897</f>
        <v>100499000</v>
      </c>
      <c r="I2926" s="190"/>
      <c r="J2926" s="190">
        <f>J2897</f>
        <v>800000000</v>
      </c>
      <c r="K2926" s="190">
        <f>K2897</f>
        <v>800000000</v>
      </c>
      <c r="L2926" s="190">
        <f>L2897</f>
        <v>800000000</v>
      </c>
      <c r="M2926" s="190">
        <f>M2897</f>
        <v>2400000000</v>
      </c>
    </row>
    <row r="2927" spans="1:13" ht="18.5" x14ac:dyDescent="0.45">
      <c r="A2927" s="162"/>
      <c r="B2927" s="162"/>
      <c r="C2927" s="162"/>
      <c r="D2927" s="162"/>
      <c r="E2927" s="162"/>
      <c r="F2927" s="163" t="s">
        <v>88</v>
      </c>
      <c r="G2927" s="191">
        <f>SUM(G2924:G2926)</f>
        <v>951064390</v>
      </c>
      <c r="H2927" s="191">
        <f t="shared" ref="H2927:M2927" si="664">SUM(H2924:H2926)</f>
        <v>250020477.23000002</v>
      </c>
      <c r="I2927" s="191"/>
      <c r="J2927" s="191">
        <f t="shared" si="664"/>
        <v>1050439610.6</v>
      </c>
      <c r="K2927" s="191">
        <f t="shared" si="664"/>
        <v>1050439610.6</v>
      </c>
      <c r="L2927" s="191">
        <f t="shared" si="664"/>
        <v>1050439610.6</v>
      </c>
      <c r="M2927" s="191">
        <f t="shared" si="664"/>
        <v>3151318831.8000002</v>
      </c>
    </row>
    <row r="2930" spans="1:13" ht="18.5" x14ac:dyDescent="0.45">
      <c r="A2930" s="948" t="s">
        <v>0</v>
      </c>
      <c r="B2930" s="948"/>
      <c r="C2930" s="948"/>
      <c r="D2930" s="948"/>
      <c r="E2930" s="948"/>
      <c r="F2930" s="948"/>
      <c r="G2930" s="948"/>
      <c r="H2930" s="948"/>
      <c r="I2930" s="948"/>
      <c r="J2930" s="948"/>
      <c r="K2930" s="948"/>
      <c r="L2930" s="948"/>
      <c r="M2930" s="948"/>
    </row>
    <row r="2931" spans="1:13" ht="18.5" x14ac:dyDescent="0.45">
      <c r="A2931" s="930" t="s">
        <v>1645</v>
      </c>
      <c r="B2931" s="930"/>
      <c r="C2931" s="930"/>
      <c r="D2931" s="930"/>
      <c r="E2931" s="930"/>
      <c r="F2931" s="930"/>
      <c r="G2931" s="930"/>
      <c r="H2931" s="930"/>
      <c r="I2931" s="930"/>
      <c r="J2931" s="930"/>
      <c r="K2931" s="930"/>
      <c r="L2931" s="930"/>
      <c r="M2931" s="930"/>
    </row>
    <row r="2932" spans="1:13" ht="74" x14ac:dyDescent="0.45">
      <c r="A2932" s="116" t="s">
        <v>1</v>
      </c>
      <c r="B2932" s="116" t="s">
        <v>2</v>
      </c>
      <c r="C2932" s="116" t="s">
        <v>3</v>
      </c>
      <c r="D2932" s="116" t="s">
        <v>4</v>
      </c>
      <c r="E2932" s="116" t="s">
        <v>5</v>
      </c>
      <c r="F2932" s="153" t="s">
        <v>6</v>
      </c>
      <c r="G2932" s="116" t="s">
        <v>7</v>
      </c>
      <c r="H2932" s="116" t="s">
        <v>8</v>
      </c>
      <c r="I2932" s="116"/>
      <c r="J2932" s="116" t="s">
        <v>9</v>
      </c>
      <c r="K2932" s="116" t="s">
        <v>10</v>
      </c>
      <c r="L2932" s="116" t="s">
        <v>11</v>
      </c>
      <c r="M2932" s="116" t="s">
        <v>12</v>
      </c>
    </row>
    <row r="2933" spans="1:13" ht="18.5" x14ac:dyDescent="0.45">
      <c r="A2933" s="119">
        <v>2</v>
      </c>
      <c r="B2933" s="120"/>
      <c r="C2933" s="121"/>
      <c r="D2933" s="121"/>
      <c r="E2933" s="120"/>
      <c r="F2933" s="157" t="s">
        <v>18</v>
      </c>
      <c r="G2933" s="123">
        <f>G2934+G2956</f>
        <v>189000000</v>
      </c>
      <c r="H2933" s="123">
        <f t="shared" ref="H2933:L2933" si="665">H2934+H2956</f>
        <v>10916500</v>
      </c>
      <c r="I2933" s="123"/>
      <c r="J2933" s="123">
        <f t="shared" si="665"/>
        <v>230000000</v>
      </c>
      <c r="K2933" s="123">
        <f t="shared" si="665"/>
        <v>230000000</v>
      </c>
      <c r="L2933" s="123">
        <f t="shared" si="665"/>
        <v>230000000</v>
      </c>
      <c r="M2933" s="124">
        <f>J2933+K2933+L2933</f>
        <v>690000000</v>
      </c>
    </row>
    <row r="2934" spans="1:13" ht="18.5" x14ac:dyDescent="0.45">
      <c r="A2934" s="119">
        <v>22</v>
      </c>
      <c r="B2934" s="120"/>
      <c r="C2934" s="121"/>
      <c r="D2934" s="121"/>
      <c r="E2934" s="120"/>
      <c r="F2934" s="157" t="s">
        <v>26</v>
      </c>
      <c r="G2934" s="123">
        <f>G2935</f>
        <v>39000000</v>
      </c>
      <c r="H2934" s="123">
        <f t="shared" ref="H2934:L2934" si="666">H2935</f>
        <v>10916500</v>
      </c>
      <c r="I2934" s="123"/>
      <c r="J2934" s="123">
        <f t="shared" si="666"/>
        <v>80000000</v>
      </c>
      <c r="K2934" s="123">
        <f t="shared" si="666"/>
        <v>80000000</v>
      </c>
      <c r="L2934" s="123">
        <f t="shared" si="666"/>
        <v>80000000</v>
      </c>
      <c r="M2934" s="124">
        <f t="shared" ref="M2934:M2955" si="667">J2934+K2934+L2934</f>
        <v>240000000</v>
      </c>
    </row>
    <row r="2935" spans="1:13" ht="18.5" x14ac:dyDescent="0.45">
      <c r="A2935" s="119">
        <v>2202</v>
      </c>
      <c r="B2935" s="120"/>
      <c r="C2935" s="121"/>
      <c r="D2935" s="121"/>
      <c r="E2935" s="120"/>
      <c r="F2935" s="157" t="s">
        <v>27</v>
      </c>
      <c r="G2935" s="123">
        <f>G2936+G2938+G2940+G2943+G2947+G2949+G2951</f>
        <v>39000000</v>
      </c>
      <c r="H2935" s="123">
        <f t="shared" ref="H2935:L2935" si="668">H2936+H2938+H2940+H2943+H2947+H2949+H2951</f>
        <v>10916500</v>
      </c>
      <c r="I2935" s="123"/>
      <c r="J2935" s="123">
        <f t="shared" si="668"/>
        <v>80000000</v>
      </c>
      <c r="K2935" s="123">
        <f t="shared" si="668"/>
        <v>80000000</v>
      </c>
      <c r="L2935" s="123">
        <f t="shared" si="668"/>
        <v>80000000</v>
      </c>
      <c r="M2935" s="124">
        <f t="shared" si="667"/>
        <v>240000000</v>
      </c>
    </row>
    <row r="2936" spans="1:13" ht="18.5" x14ac:dyDescent="0.45">
      <c r="A2936" s="119">
        <v>220201</v>
      </c>
      <c r="B2936" s="120"/>
      <c r="C2936" s="121"/>
      <c r="D2936" s="121"/>
      <c r="E2936" s="120"/>
      <c r="F2936" s="157" t="s">
        <v>28</v>
      </c>
      <c r="G2936" s="123">
        <f>SUM(G2937:G2937)</f>
        <v>2000000</v>
      </c>
      <c r="H2936" s="123">
        <f>SUM(H2937:H2937)</f>
        <v>0</v>
      </c>
      <c r="I2936" s="123"/>
      <c r="J2936" s="123">
        <f>SUM(J2937:J2937)</f>
        <v>2000000</v>
      </c>
      <c r="K2936" s="123">
        <f>SUM(K2937:K2937)</f>
        <v>2000000</v>
      </c>
      <c r="L2936" s="123">
        <f>SUM(L2937:L2937)</f>
        <v>2000000</v>
      </c>
      <c r="M2936" s="124">
        <f t="shared" si="667"/>
        <v>6000000</v>
      </c>
    </row>
    <row r="2937" spans="1:13" ht="18.5" x14ac:dyDescent="0.45">
      <c r="A2937" s="125">
        <v>22020101</v>
      </c>
      <c r="B2937" s="126"/>
      <c r="C2937" s="127"/>
      <c r="D2937" s="127"/>
      <c r="E2937" s="126"/>
      <c r="F2937" s="158" t="s">
        <v>29</v>
      </c>
      <c r="G2937" s="129">
        <v>2000000</v>
      </c>
      <c r="H2937" s="129"/>
      <c r="I2937" s="129"/>
      <c r="J2937" s="129">
        <v>2000000</v>
      </c>
      <c r="K2937" s="129">
        <v>2000000</v>
      </c>
      <c r="L2937" s="129">
        <v>2000000</v>
      </c>
      <c r="M2937" s="124">
        <f t="shared" si="667"/>
        <v>6000000</v>
      </c>
    </row>
    <row r="2938" spans="1:13" ht="18.5" x14ac:dyDescent="0.45">
      <c r="A2938" s="119">
        <v>220202</v>
      </c>
      <c r="B2938" s="120"/>
      <c r="C2938" s="121"/>
      <c r="D2938" s="121"/>
      <c r="E2938" s="120"/>
      <c r="F2938" s="157" t="s">
        <v>31</v>
      </c>
      <c r="G2938" s="123">
        <f>SUM(G2939:G2939)</f>
        <v>5000000</v>
      </c>
      <c r="H2938" s="123">
        <f>SUM(H2939:H2939)</f>
        <v>4800000</v>
      </c>
      <c r="I2938" s="123"/>
      <c r="J2938" s="123">
        <f>SUM(J2939:J2939)</f>
        <v>8000000</v>
      </c>
      <c r="K2938" s="123">
        <f>SUM(K2939:K2939)</f>
        <v>8000000</v>
      </c>
      <c r="L2938" s="123">
        <f>SUM(L2939:L2939)</f>
        <v>8000000</v>
      </c>
      <c r="M2938" s="124">
        <f t="shared" si="667"/>
        <v>24000000</v>
      </c>
    </row>
    <row r="2939" spans="1:13" ht="18.5" x14ac:dyDescent="0.45">
      <c r="A2939" s="125">
        <v>22020208</v>
      </c>
      <c r="B2939" s="126"/>
      <c r="C2939" s="127"/>
      <c r="D2939" s="127"/>
      <c r="E2939" s="126"/>
      <c r="F2939" s="158" t="s">
        <v>322</v>
      </c>
      <c r="G2939" s="129">
        <v>5000000</v>
      </c>
      <c r="H2939" s="129">
        <v>4800000</v>
      </c>
      <c r="I2939" s="129"/>
      <c r="J2939" s="129">
        <v>8000000</v>
      </c>
      <c r="K2939" s="129">
        <v>8000000</v>
      </c>
      <c r="L2939" s="129">
        <v>8000000</v>
      </c>
      <c r="M2939" s="124">
        <f t="shared" si="667"/>
        <v>24000000</v>
      </c>
    </row>
    <row r="2940" spans="1:13" ht="18.5" x14ac:dyDescent="0.45">
      <c r="A2940" s="119">
        <v>220203</v>
      </c>
      <c r="B2940" s="120"/>
      <c r="C2940" s="121"/>
      <c r="D2940" s="121"/>
      <c r="E2940" s="120"/>
      <c r="F2940" s="157" t="s">
        <v>37</v>
      </c>
      <c r="G2940" s="123">
        <f>SUM(G2941:G2942)</f>
        <v>15000000</v>
      </c>
      <c r="H2940" s="123">
        <f>SUM(H2941:H2942)</f>
        <v>0</v>
      </c>
      <c r="I2940" s="123"/>
      <c r="J2940" s="123">
        <f>SUM(J2941:J2942)</f>
        <v>13000000</v>
      </c>
      <c r="K2940" s="123">
        <f>SUM(K2941:K2942)</f>
        <v>13000000</v>
      </c>
      <c r="L2940" s="123">
        <f>SUM(L2941:L2942)</f>
        <v>13000000</v>
      </c>
      <c r="M2940" s="124">
        <f t="shared" si="667"/>
        <v>39000000</v>
      </c>
    </row>
    <row r="2941" spans="1:13" ht="37" x14ac:dyDescent="0.45">
      <c r="A2941" s="125">
        <v>22020301</v>
      </c>
      <c r="B2941" s="126"/>
      <c r="C2941" s="127"/>
      <c r="D2941" s="127"/>
      <c r="E2941" s="126"/>
      <c r="F2941" s="158" t="s">
        <v>38</v>
      </c>
      <c r="G2941" s="129">
        <v>6000000</v>
      </c>
      <c r="H2941" s="129"/>
      <c r="I2941" s="129"/>
      <c r="J2941" s="129">
        <v>5000000</v>
      </c>
      <c r="K2941" s="129">
        <v>5000000</v>
      </c>
      <c r="L2941" s="129">
        <v>5000000</v>
      </c>
      <c r="M2941" s="124">
        <f t="shared" si="667"/>
        <v>15000000</v>
      </c>
    </row>
    <row r="2942" spans="1:13" ht="18.5" x14ac:dyDescent="0.45">
      <c r="A2942" s="125">
        <v>22020308</v>
      </c>
      <c r="B2942" s="126"/>
      <c r="C2942" s="127"/>
      <c r="D2942" s="127"/>
      <c r="E2942" s="126"/>
      <c r="F2942" s="158" t="s">
        <v>563</v>
      </c>
      <c r="G2942" s="129">
        <v>9000000</v>
      </c>
      <c r="H2942" s="129"/>
      <c r="I2942" s="129"/>
      <c r="J2942" s="129">
        <v>8000000</v>
      </c>
      <c r="K2942" s="129">
        <v>8000000</v>
      </c>
      <c r="L2942" s="129">
        <v>8000000</v>
      </c>
      <c r="M2942" s="124">
        <f t="shared" si="667"/>
        <v>24000000</v>
      </c>
    </row>
    <row r="2943" spans="1:13" ht="18.5" x14ac:dyDescent="0.45">
      <c r="A2943" s="119">
        <v>220204</v>
      </c>
      <c r="B2943" s="120"/>
      <c r="C2943" s="121"/>
      <c r="D2943" s="121"/>
      <c r="E2943" s="120"/>
      <c r="F2943" s="157" t="s">
        <v>42</v>
      </c>
      <c r="G2943" s="123">
        <f>SUM(G2944:G2946)</f>
        <v>10500000</v>
      </c>
      <c r="H2943" s="123">
        <f>SUM(H2944:H2946)</f>
        <v>4248500</v>
      </c>
      <c r="I2943" s="123"/>
      <c r="J2943" s="123">
        <f>SUM(J2944:J2946)</f>
        <v>11500000</v>
      </c>
      <c r="K2943" s="123">
        <f>SUM(K2944:K2946)</f>
        <v>11500000</v>
      </c>
      <c r="L2943" s="123">
        <f>SUM(L2944:L2946)</f>
        <v>11500000</v>
      </c>
      <c r="M2943" s="124">
        <f t="shared" si="667"/>
        <v>34500000</v>
      </c>
    </row>
    <row r="2944" spans="1:13" ht="37" x14ac:dyDescent="0.45">
      <c r="A2944" s="125">
        <v>22020401</v>
      </c>
      <c r="B2944" s="126"/>
      <c r="C2944" s="127"/>
      <c r="D2944" s="127"/>
      <c r="E2944" s="126"/>
      <c r="F2944" s="158" t="s">
        <v>43</v>
      </c>
      <c r="G2944" s="129">
        <v>2000000</v>
      </c>
      <c r="H2944" s="129">
        <v>1868500</v>
      </c>
      <c r="I2944" s="129"/>
      <c r="J2944" s="129">
        <v>3000000</v>
      </c>
      <c r="K2944" s="129">
        <v>3000000</v>
      </c>
      <c r="L2944" s="129">
        <v>3000000</v>
      </c>
      <c r="M2944" s="124">
        <f t="shared" si="667"/>
        <v>9000000</v>
      </c>
    </row>
    <row r="2945" spans="1:13" ht="18.5" x14ac:dyDescent="0.45">
      <c r="A2945" s="125">
        <v>22020405</v>
      </c>
      <c r="B2945" s="126"/>
      <c r="C2945" s="127"/>
      <c r="D2945" s="127"/>
      <c r="E2945" s="126"/>
      <c r="F2945" s="158" t="s">
        <v>47</v>
      </c>
      <c r="G2945" s="129">
        <v>4000000</v>
      </c>
      <c r="H2945" s="129"/>
      <c r="I2945" s="129"/>
      <c r="J2945" s="129">
        <v>4000000</v>
      </c>
      <c r="K2945" s="129">
        <v>4000000</v>
      </c>
      <c r="L2945" s="129">
        <v>4000000</v>
      </c>
      <c r="M2945" s="124">
        <f t="shared" si="667"/>
        <v>12000000</v>
      </c>
    </row>
    <row r="2946" spans="1:13" ht="37" x14ac:dyDescent="0.45">
      <c r="A2946" s="125">
        <v>22020412</v>
      </c>
      <c r="B2946" s="126"/>
      <c r="C2946" s="127"/>
      <c r="D2946" s="127"/>
      <c r="E2946" s="126"/>
      <c r="F2946" s="158" t="s">
        <v>385</v>
      </c>
      <c r="G2946" s="129">
        <v>4500000</v>
      </c>
      <c r="H2946" s="129">
        <v>2380000</v>
      </c>
      <c r="I2946" s="129"/>
      <c r="J2946" s="129">
        <v>4500000</v>
      </c>
      <c r="K2946" s="129">
        <v>4500000</v>
      </c>
      <c r="L2946" s="129">
        <v>4500000</v>
      </c>
      <c r="M2946" s="124">
        <f t="shared" si="667"/>
        <v>13500000</v>
      </c>
    </row>
    <row r="2947" spans="1:13" ht="18.5" x14ac:dyDescent="0.45">
      <c r="A2947" s="119">
        <v>220205</v>
      </c>
      <c r="B2947" s="120"/>
      <c r="C2947" s="121"/>
      <c r="D2947" s="121"/>
      <c r="E2947" s="120"/>
      <c r="F2947" s="157" t="s">
        <v>49</v>
      </c>
      <c r="G2947" s="123">
        <f>G2948</f>
        <v>5000000</v>
      </c>
      <c r="H2947" s="123">
        <f t="shared" ref="H2947:L2947" si="669">H2948</f>
        <v>1868000</v>
      </c>
      <c r="I2947" s="123"/>
      <c r="J2947" s="123">
        <f t="shared" si="669"/>
        <v>5000000</v>
      </c>
      <c r="K2947" s="123">
        <f t="shared" si="669"/>
        <v>5000000</v>
      </c>
      <c r="L2947" s="123">
        <f t="shared" si="669"/>
        <v>5000000</v>
      </c>
      <c r="M2947" s="124">
        <f t="shared" si="667"/>
        <v>15000000</v>
      </c>
    </row>
    <row r="2948" spans="1:13" ht="18.5" x14ac:dyDescent="0.45">
      <c r="A2948" s="125">
        <v>22020501</v>
      </c>
      <c r="B2948" s="126"/>
      <c r="C2948" s="127"/>
      <c r="D2948" s="127"/>
      <c r="E2948" s="126"/>
      <c r="F2948" s="158" t="s">
        <v>50</v>
      </c>
      <c r="G2948" s="129">
        <v>5000000</v>
      </c>
      <c r="H2948" s="129">
        <v>1868000</v>
      </c>
      <c r="I2948" s="129"/>
      <c r="J2948" s="129">
        <v>5000000</v>
      </c>
      <c r="K2948" s="129">
        <v>5000000</v>
      </c>
      <c r="L2948" s="129">
        <v>5000000</v>
      </c>
      <c r="M2948" s="124">
        <f t="shared" si="667"/>
        <v>15000000</v>
      </c>
    </row>
    <row r="2949" spans="1:13" ht="18.5" x14ac:dyDescent="0.45">
      <c r="A2949" s="119">
        <v>220206</v>
      </c>
      <c r="B2949" s="120"/>
      <c r="C2949" s="121"/>
      <c r="D2949" s="121"/>
      <c r="E2949" s="120"/>
      <c r="F2949" s="157" t="s">
        <v>51</v>
      </c>
      <c r="G2949" s="123">
        <f>SUM(G2950:G2950)</f>
        <v>1500000</v>
      </c>
      <c r="H2949" s="123">
        <f>SUM(H2950:H2950)</f>
        <v>0</v>
      </c>
      <c r="I2949" s="123"/>
      <c r="J2949" s="123">
        <f>SUM(J2950:J2950)</f>
        <v>1500000</v>
      </c>
      <c r="K2949" s="123">
        <f>SUM(K2950:K2950)</f>
        <v>1500000</v>
      </c>
      <c r="L2949" s="123">
        <f>SUM(L2950:L2950)</f>
        <v>1500000</v>
      </c>
      <c r="M2949" s="124">
        <f t="shared" si="667"/>
        <v>4500000</v>
      </c>
    </row>
    <row r="2950" spans="1:13" ht="18.5" x14ac:dyDescent="0.45">
      <c r="A2950" s="125">
        <v>22020601</v>
      </c>
      <c r="B2950" s="126"/>
      <c r="C2950" s="127"/>
      <c r="D2950" s="127"/>
      <c r="E2950" s="126"/>
      <c r="F2950" s="158" t="s">
        <v>52</v>
      </c>
      <c r="G2950" s="129">
        <v>1500000</v>
      </c>
      <c r="H2950" s="129"/>
      <c r="I2950" s="129"/>
      <c r="J2950" s="129">
        <v>1500000</v>
      </c>
      <c r="K2950" s="129">
        <v>1500000</v>
      </c>
      <c r="L2950" s="129">
        <v>1500000</v>
      </c>
      <c r="M2950" s="124">
        <f t="shared" si="667"/>
        <v>4500000</v>
      </c>
    </row>
    <row r="2951" spans="1:13" ht="37" x14ac:dyDescent="0.45">
      <c r="A2951" s="119">
        <v>220207</v>
      </c>
      <c r="B2951" s="120"/>
      <c r="C2951" s="121"/>
      <c r="D2951" s="121"/>
      <c r="E2951" s="120"/>
      <c r="F2951" s="157" t="s">
        <v>268</v>
      </c>
      <c r="G2951" s="123">
        <f>SUM(G2952:G2955)</f>
        <v>0</v>
      </c>
      <c r="H2951" s="123">
        <f>SUM(H2952:H2955)</f>
        <v>0</v>
      </c>
      <c r="I2951" s="123"/>
      <c r="J2951" s="123">
        <f>SUM(J2952:J2955)</f>
        <v>39000000</v>
      </c>
      <c r="K2951" s="123">
        <f>SUM(K2952:K2955)</f>
        <v>39000000</v>
      </c>
      <c r="L2951" s="123">
        <f>SUM(L2952:L2955)</f>
        <v>39000000</v>
      </c>
      <c r="M2951" s="124">
        <f t="shared" si="667"/>
        <v>117000000</v>
      </c>
    </row>
    <row r="2952" spans="1:13" ht="18.5" x14ac:dyDescent="0.45">
      <c r="A2952" s="125">
        <v>22020703</v>
      </c>
      <c r="B2952" s="126"/>
      <c r="C2952" s="127"/>
      <c r="D2952" s="127"/>
      <c r="E2952" s="126"/>
      <c r="F2952" s="158" t="s">
        <v>365</v>
      </c>
      <c r="G2952" s="129">
        <f>'[4]ECONOMIC SEGMENT FULL LIST'!J2984</f>
        <v>0</v>
      </c>
      <c r="H2952" s="129"/>
      <c r="I2952" s="129"/>
      <c r="J2952" s="129"/>
      <c r="K2952" s="129"/>
      <c r="L2952" s="129"/>
      <c r="M2952" s="124">
        <f t="shared" si="667"/>
        <v>0</v>
      </c>
    </row>
    <row r="2953" spans="1:13" ht="18.5" x14ac:dyDescent="0.45">
      <c r="A2953" s="125">
        <v>22020705</v>
      </c>
      <c r="B2953" s="126"/>
      <c r="C2953" s="127"/>
      <c r="D2953" s="127"/>
      <c r="E2953" s="126"/>
      <c r="F2953" s="158" t="s">
        <v>599</v>
      </c>
      <c r="G2953" s="129">
        <f>'[4]ECONOMIC SEGMENT FULL LIST'!J2986</f>
        <v>0</v>
      </c>
      <c r="H2953" s="129"/>
      <c r="I2953" s="129"/>
      <c r="J2953" s="129">
        <v>20000000</v>
      </c>
      <c r="K2953" s="129">
        <v>20000000</v>
      </c>
      <c r="L2953" s="129">
        <v>20000000</v>
      </c>
      <c r="M2953" s="124">
        <f t="shared" si="667"/>
        <v>60000000</v>
      </c>
    </row>
    <row r="2954" spans="1:13" ht="18.5" x14ac:dyDescent="0.45">
      <c r="A2954" s="125">
        <v>22020706</v>
      </c>
      <c r="B2954" s="126"/>
      <c r="C2954" s="127"/>
      <c r="D2954" s="127"/>
      <c r="E2954" s="126"/>
      <c r="F2954" s="158" t="s">
        <v>574</v>
      </c>
      <c r="G2954" s="129">
        <f>'[4]ECONOMIC SEGMENT FULL LIST'!J2987</f>
        <v>0</v>
      </c>
      <c r="H2954" s="129"/>
      <c r="I2954" s="129"/>
      <c r="J2954" s="129">
        <v>15000000</v>
      </c>
      <c r="K2954" s="129">
        <v>15000000</v>
      </c>
      <c r="L2954" s="129">
        <v>15000000</v>
      </c>
      <c r="M2954" s="124">
        <f t="shared" si="667"/>
        <v>45000000</v>
      </c>
    </row>
    <row r="2955" spans="1:13" ht="18.5" x14ac:dyDescent="0.45">
      <c r="A2955" s="125">
        <v>22020709</v>
      </c>
      <c r="B2955" s="126"/>
      <c r="C2955" s="127"/>
      <c r="D2955" s="127"/>
      <c r="E2955" s="126"/>
      <c r="F2955" s="158" t="s">
        <v>586</v>
      </c>
      <c r="G2955" s="129">
        <f>'[4]ECONOMIC SEGMENT FULL LIST'!J2990</f>
        <v>0</v>
      </c>
      <c r="H2955" s="129"/>
      <c r="I2955" s="129"/>
      <c r="J2955" s="129">
        <v>4000000</v>
      </c>
      <c r="K2955" s="129">
        <v>4000000</v>
      </c>
      <c r="L2955" s="129">
        <v>4000000</v>
      </c>
      <c r="M2955" s="124">
        <f t="shared" si="667"/>
        <v>12000000</v>
      </c>
    </row>
    <row r="2956" spans="1:13" ht="18.5" x14ac:dyDescent="0.45">
      <c r="A2956" s="119">
        <v>23</v>
      </c>
      <c r="B2956" s="120"/>
      <c r="C2956" s="121"/>
      <c r="D2956" s="121"/>
      <c r="E2956" s="120"/>
      <c r="F2956" s="157" t="s">
        <v>69</v>
      </c>
      <c r="G2956" s="123">
        <f>G2957</f>
        <v>150000000</v>
      </c>
      <c r="H2956" s="123">
        <f t="shared" ref="H2956:M2956" si="670">H2957</f>
        <v>0</v>
      </c>
      <c r="I2956" s="123"/>
      <c r="J2956" s="123">
        <f t="shared" si="670"/>
        <v>150000000</v>
      </c>
      <c r="K2956" s="123">
        <f t="shared" si="670"/>
        <v>150000000</v>
      </c>
      <c r="L2956" s="123">
        <f t="shared" si="670"/>
        <v>150000000</v>
      </c>
      <c r="M2956" s="123">
        <f t="shared" si="670"/>
        <v>450000000</v>
      </c>
    </row>
    <row r="2957" spans="1:13" ht="18.5" x14ac:dyDescent="0.45">
      <c r="A2957" s="119">
        <v>2302</v>
      </c>
      <c r="B2957" s="120"/>
      <c r="C2957" s="121"/>
      <c r="D2957" s="121"/>
      <c r="E2957" s="120"/>
      <c r="F2957" s="122" t="s">
        <v>73</v>
      </c>
      <c r="G2957" s="123">
        <f t="shared" ref="G2957:L2957" si="671">G2958</f>
        <v>150000000</v>
      </c>
      <c r="H2957" s="123">
        <f t="shared" si="671"/>
        <v>0</v>
      </c>
      <c r="I2957" s="123"/>
      <c r="J2957" s="123">
        <f t="shared" si="671"/>
        <v>150000000</v>
      </c>
      <c r="K2957" s="123">
        <f t="shared" si="671"/>
        <v>150000000</v>
      </c>
      <c r="L2957" s="123">
        <f t="shared" si="671"/>
        <v>150000000</v>
      </c>
      <c r="M2957" s="124">
        <f t="shared" ref="M2957:M2960" si="672">J2957+K2957+L2957</f>
        <v>450000000</v>
      </c>
    </row>
    <row r="2958" spans="1:13" ht="37" x14ac:dyDescent="0.45">
      <c r="A2958" s="119">
        <v>230201</v>
      </c>
      <c r="B2958" s="120"/>
      <c r="C2958" s="121"/>
      <c r="D2958" s="121"/>
      <c r="E2958" s="120"/>
      <c r="F2958" s="122" t="s">
        <v>74</v>
      </c>
      <c r="G2958" s="123">
        <f>SUM(G2959:G2960)</f>
        <v>150000000</v>
      </c>
      <c r="H2958" s="123">
        <f>SUM(H2959:H2960)</f>
        <v>0</v>
      </c>
      <c r="I2958" s="123"/>
      <c r="J2958" s="123">
        <f>SUM(J2959:J2960)</f>
        <v>150000000</v>
      </c>
      <c r="K2958" s="123">
        <f>SUM(K2959:K2960)</f>
        <v>150000000</v>
      </c>
      <c r="L2958" s="123">
        <f>SUM(L2959:L2960)</f>
        <v>150000000</v>
      </c>
      <c r="M2958" s="124">
        <f t="shared" si="672"/>
        <v>450000000</v>
      </c>
    </row>
    <row r="2959" spans="1:13" ht="37" x14ac:dyDescent="0.45">
      <c r="A2959" s="125">
        <v>23020101</v>
      </c>
      <c r="B2959" s="126"/>
      <c r="C2959" s="127"/>
      <c r="D2959" s="127"/>
      <c r="E2959" s="126"/>
      <c r="F2959" s="128" t="s">
        <v>290</v>
      </c>
      <c r="G2959" s="129">
        <v>140000000</v>
      </c>
      <c r="H2959" s="129"/>
      <c r="I2959" s="129"/>
      <c r="J2959" s="129">
        <v>140000000</v>
      </c>
      <c r="K2959" s="129">
        <v>140000000</v>
      </c>
      <c r="L2959" s="129">
        <v>140000000</v>
      </c>
      <c r="M2959" s="124">
        <f t="shared" si="672"/>
        <v>420000000</v>
      </c>
    </row>
    <row r="2960" spans="1:13" ht="18.5" x14ac:dyDescent="0.45">
      <c r="A2960" s="125">
        <v>23020128</v>
      </c>
      <c r="B2960" s="126"/>
      <c r="C2960" s="127"/>
      <c r="D2960" s="127"/>
      <c r="E2960" s="126"/>
      <c r="F2960" s="128" t="s">
        <v>463</v>
      </c>
      <c r="G2960" s="129">
        <v>10000000</v>
      </c>
      <c r="H2960" s="129"/>
      <c r="I2960" s="129"/>
      <c r="J2960" s="129">
        <v>10000000</v>
      </c>
      <c r="K2960" s="129">
        <v>10000000</v>
      </c>
      <c r="L2960" s="129">
        <v>10000000</v>
      </c>
      <c r="M2960" s="124">
        <f t="shared" si="672"/>
        <v>30000000</v>
      </c>
    </row>
    <row r="2961" spans="1:13" ht="18.5" x14ac:dyDescent="0.45">
      <c r="A2961" s="125"/>
      <c r="B2961" s="125"/>
      <c r="C2961" s="125"/>
      <c r="D2961" s="125"/>
      <c r="E2961" s="125"/>
      <c r="F2961" s="153" t="s">
        <v>85</v>
      </c>
      <c r="G2961" s="322"/>
      <c r="H2961" s="322"/>
      <c r="I2961" s="322"/>
      <c r="J2961" s="322"/>
      <c r="K2961" s="322"/>
      <c r="L2961" s="322"/>
      <c r="M2961" s="124"/>
    </row>
    <row r="2962" spans="1:13" ht="18.5" x14ac:dyDescent="0.45">
      <c r="A2962" s="125"/>
      <c r="B2962" s="125"/>
      <c r="C2962" s="125"/>
      <c r="D2962" s="125"/>
      <c r="E2962" s="125"/>
      <c r="F2962" s="201" t="s">
        <v>207</v>
      </c>
      <c r="G2962" s="325">
        <f t="shared" ref="G2962:M2962" si="673">G2934</f>
        <v>39000000</v>
      </c>
      <c r="H2962" s="325">
        <f t="shared" si="673"/>
        <v>10916500</v>
      </c>
      <c r="I2962" s="325"/>
      <c r="J2962" s="325">
        <f t="shared" si="673"/>
        <v>80000000</v>
      </c>
      <c r="K2962" s="325">
        <f t="shared" si="673"/>
        <v>80000000</v>
      </c>
      <c r="L2962" s="325">
        <f t="shared" si="673"/>
        <v>80000000</v>
      </c>
      <c r="M2962" s="325">
        <f t="shared" si="673"/>
        <v>240000000</v>
      </c>
    </row>
    <row r="2963" spans="1:13" ht="18.5" x14ac:dyDescent="0.45">
      <c r="A2963" s="125"/>
      <c r="B2963" s="125"/>
      <c r="C2963" s="125"/>
      <c r="D2963" s="125"/>
      <c r="E2963" s="125"/>
      <c r="F2963" s="201" t="s">
        <v>238</v>
      </c>
      <c r="G2963" s="325">
        <f>G2956</f>
        <v>150000000</v>
      </c>
      <c r="H2963" s="325">
        <f t="shared" ref="H2963:M2963" si="674">H2956</f>
        <v>0</v>
      </c>
      <c r="I2963" s="325"/>
      <c r="J2963" s="325">
        <f t="shared" si="674"/>
        <v>150000000</v>
      </c>
      <c r="K2963" s="325">
        <f t="shared" si="674"/>
        <v>150000000</v>
      </c>
      <c r="L2963" s="325">
        <f t="shared" si="674"/>
        <v>150000000</v>
      </c>
      <c r="M2963" s="325">
        <f t="shared" si="674"/>
        <v>450000000</v>
      </c>
    </row>
    <row r="2964" spans="1:13" ht="18.5" x14ac:dyDescent="0.45">
      <c r="A2964" s="125"/>
      <c r="B2964" s="125"/>
      <c r="C2964" s="125"/>
      <c r="D2964" s="125"/>
      <c r="E2964" s="125"/>
      <c r="F2964" s="201" t="s">
        <v>88</v>
      </c>
      <c r="G2964" s="156">
        <f>SUM(G2962:G2963)</f>
        <v>189000000</v>
      </c>
      <c r="H2964" s="156">
        <f t="shared" ref="H2964:M2964" si="675">SUM(H2962:H2963)</f>
        <v>10916500</v>
      </c>
      <c r="I2964" s="156"/>
      <c r="J2964" s="156">
        <f t="shared" si="675"/>
        <v>230000000</v>
      </c>
      <c r="K2964" s="156">
        <f t="shared" si="675"/>
        <v>230000000</v>
      </c>
      <c r="L2964" s="156">
        <f t="shared" si="675"/>
        <v>230000000</v>
      </c>
      <c r="M2964" s="156">
        <f t="shared" si="675"/>
        <v>690000000</v>
      </c>
    </row>
    <row r="2967" spans="1:13" ht="18.5" x14ac:dyDescent="0.45">
      <c r="A2967" s="948" t="s">
        <v>0</v>
      </c>
      <c r="B2967" s="948"/>
      <c r="C2967" s="948"/>
      <c r="D2967" s="948"/>
      <c r="E2967" s="948"/>
      <c r="F2967" s="948"/>
      <c r="G2967" s="948"/>
      <c r="H2967" s="948"/>
      <c r="I2967" s="948"/>
      <c r="J2967" s="948"/>
      <c r="K2967" s="948"/>
      <c r="L2967" s="948"/>
      <c r="M2967" s="948"/>
    </row>
    <row r="2968" spans="1:13" ht="18.5" x14ac:dyDescent="0.45">
      <c r="A2968" s="930" t="s">
        <v>643</v>
      </c>
      <c r="B2968" s="930"/>
      <c r="C2968" s="930"/>
      <c r="D2968" s="930"/>
      <c r="E2968" s="930"/>
      <c r="F2968" s="930"/>
      <c r="G2968" s="930"/>
      <c r="H2968" s="930"/>
      <c r="I2968" s="930"/>
      <c r="J2968" s="930"/>
      <c r="K2968" s="930"/>
      <c r="L2968" s="930"/>
      <c r="M2968" s="930"/>
    </row>
    <row r="2969" spans="1:13" ht="74" x14ac:dyDescent="0.45">
      <c r="A2969" s="116" t="s">
        <v>1</v>
      </c>
      <c r="B2969" s="116" t="s">
        <v>2</v>
      </c>
      <c r="C2969" s="116" t="s">
        <v>3</v>
      </c>
      <c r="D2969" s="116" t="s">
        <v>4</v>
      </c>
      <c r="E2969" s="116" t="s">
        <v>5</v>
      </c>
      <c r="F2969" s="153" t="s">
        <v>6</v>
      </c>
      <c r="G2969" s="116" t="s">
        <v>7</v>
      </c>
      <c r="H2969" s="116" t="s">
        <v>8</v>
      </c>
      <c r="I2969" s="116"/>
      <c r="J2969" s="116" t="s">
        <v>9</v>
      </c>
      <c r="K2969" s="116" t="s">
        <v>10</v>
      </c>
      <c r="L2969" s="116" t="s">
        <v>11</v>
      </c>
      <c r="M2969" s="116" t="s">
        <v>12</v>
      </c>
    </row>
    <row r="2970" spans="1:13" ht="18.5" x14ac:dyDescent="0.45">
      <c r="A2970" s="119">
        <v>1</v>
      </c>
      <c r="B2970" s="120"/>
      <c r="C2970" s="120"/>
      <c r="D2970" s="121"/>
      <c r="E2970" s="120"/>
      <c r="F2970" s="153" t="s">
        <v>13</v>
      </c>
      <c r="G2970" s="124">
        <f>G2971</f>
        <v>500000000</v>
      </c>
      <c r="H2970" s="124">
        <f t="shared" ref="H2970:M2972" si="676">H2971</f>
        <v>19153800.66</v>
      </c>
      <c r="I2970" s="124">
        <f t="shared" si="676"/>
        <v>0</v>
      </c>
      <c r="J2970" s="124">
        <f t="shared" si="676"/>
        <v>500000000</v>
      </c>
      <c r="K2970" s="124">
        <f t="shared" si="676"/>
        <v>500000000</v>
      </c>
      <c r="L2970" s="124">
        <f t="shared" si="676"/>
        <v>500000000</v>
      </c>
      <c r="M2970" s="124">
        <f>M2971</f>
        <v>1500000000</v>
      </c>
    </row>
    <row r="2971" spans="1:13" ht="18.5" x14ac:dyDescent="0.45">
      <c r="A2971" s="119">
        <v>12</v>
      </c>
      <c r="B2971" s="120"/>
      <c r="C2971" s="120"/>
      <c r="D2971" s="121"/>
      <c r="E2971" s="120"/>
      <c r="F2971" s="157" t="s">
        <v>14</v>
      </c>
      <c r="G2971" s="215">
        <f>G2972</f>
        <v>500000000</v>
      </c>
      <c r="H2971" s="215">
        <f t="shared" si="676"/>
        <v>19153800.66</v>
      </c>
      <c r="I2971" s="215">
        <f t="shared" si="676"/>
        <v>0</v>
      </c>
      <c r="J2971" s="215">
        <f t="shared" si="676"/>
        <v>500000000</v>
      </c>
      <c r="K2971" s="215">
        <f t="shared" si="676"/>
        <v>500000000</v>
      </c>
      <c r="L2971" s="215">
        <f t="shared" si="676"/>
        <v>500000000</v>
      </c>
      <c r="M2971" s="215">
        <f t="shared" si="676"/>
        <v>1500000000</v>
      </c>
    </row>
    <row r="2972" spans="1:13" ht="18.5" x14ac:dyDescent="0.45">
      <c r="A2972" s="153">
        <v>1202</v>
      </c>
      <c r="B2972" s="154"/>
      <c r="C2972" s="154"/>
      <c r="D2972" s="121"/>
      <c r="E2972" s="154"/>
      <c r="F2972" s="157" t="s">
        <v>15</v>
      </c>
      <c r="G2972" s="124">
        <f>G2973</f>
        <v>500000000</v>
      </c>
      <c r="H2972" s="124">
        <f t="shared" si="676"/>
        <v>19153800.66</v>
      </c>
      <c r="I2972" s="124">
        <f t="shared" si="676"/>
        <v>0</v>
      </c>
      <c r="J2972" s="124">
        <f t="shared" si="676"/>
        <v>500000000</v>
      </c>
      <c r="K2972" s="124">
        <f t="shared" si="676"/>
        <v>500000000</v>
      </c>
      <c r="L2972" s="124">
        <f t="shared" si="676"/>
        <v>500000000</v>
      </c>
      <c r="M2972" s="124">
        <f t="shared" si="676"/>
        <v>1500000000</v>
      </c>
    </row>
    <row r="2973" spans="1:13" ht="18.5" x14ac:dyDescent="0.45">
      <c r="A2973" s="119">
        <v>120204</v>
      </c>
      <c r="B2973" s="120"/>
      <c r="C2973" s="120"/>
      <c r="D2973" s="121"/>
      <c r="E2973" s="120"/>
      <c r="F2973" s="157" t="s">
        <v>16</v>
      </c>
      <c r="G2973" s="124">
        <f>SUM(G2974:G2976)</f>
        <v>500000000</v>
      </c>
      <c r="H2973" s="124">
        <f>SUM(H2974:H2976)</f>
        <v>19153800.66</v>
      </c>
      <c r="I2973" s="124"/>
      <c r="J2973" s="124">
        <f>SUM(J2974:J2976)</f>
        <v>500000000</v>
      </c>
      <c r="K2973" s="124">
        <f>SUM(K2974:K2976)</f>
        <v>500000000</v>
      </c>
      <c r="L2973" s="124">
        <f>SUM(L2974:L2976)</f>
        <v>500000000</v>
      </c>
      <c r="M2973" s="124">
        <f t="shared" ref="M2973:M2976" si="677">J2973+K2973+L2973</f>
        <v>1500000000</v>
      </c>
    </row>
    <row r="2974" spans="1:13" ht="18.5" x14ac:dyDescent="0.45">
      <c r="A2974" s="125">
        <v>12020437</v>
      </c>
      <c r="B2974" s="126"/>
      <c r="C2974" s="126"/>
      <c r="D2974" s="127"/>
      <c r="E2974" s="126"/>
      <c r="F2974" s="158" t="s">
        <v>363</v>
      </c>
      <c r="G2974" s="184">
        <v>300000000</v>
      </c>
      <c r="H2974" s="184">
        <v>13407660.460000001</v>
      </c>
      <c r="I2974" s="184"/>
      <c r="J2974" s="184">
        <v>300000000</v>
      </c>
      <c r="K2974" s="184">
        <v>300000000</v>
      </c>
      <c r="L2974" s="184">
        <v>300000000</v>
      </c>
      <c r="M2974" s="124">
        <f t="shared" si="677"/>
        <v>900000000</v>
      </c>
    </row>
    <row r="2975" spans="1:13" ht="37" x14ac:dyDescent="0.45">
      <c r="A2975" s="125">
        <v>12020447</v>
      </c>
      <c r="B2975" s="126"/>
      <c r="C2975" s="126"/>
      <c r="D2975" s="127"/>
      <c r="E2975" s="126"/>
      <c r="F2975" s="158" t="s">
        <v>603</v>
      </c>
      <c r="G2975" s="184">
        <v>100000000</v>
      </c>
      <c r="H2975" s="184">
        <v>3830760.13</v>
      </c>
      <c r="I2975" s="184"/>
      <c r="J2975" s="184">
        <v>100000000</v>
      </c>
      <c r="K2975" s="184">
        <v>100000000</v>
      </c>
      <c r="L2975" s="184">
        <v>100000000</v>
      </c>
      <c r="M2975" s="124">
        <f t="shared" si="677"/>
        <v>300000000</v>
      </c>
    </row>
    <row r="2976" spans="1:13" ht="18.5" x14ac:dyDescent="0.45">
      <c r="A2976" s="125">
        <v>12020454</v>
      </c>
      <c r="B2976" s="126"/>
      <c r="C2976" s="126"/>
      <c r="D2976" s="127"/>
      <c r="E2976" s="126"/>
      <c r="F2976" s="158" t="s">
        <v>514</v>
      </c>
      <c r="G2976" s="184">
        <v>100000000</v>
      </c>
      <c r="H2976" s="184">
        <v>1915380.07</v>
      </c>
      <c r="I2976" s="184"/>
      <c r="J2976" s="184">
        <v>100000000</v>
      </c>
      <c r="K2976" s="184">
        <v>100000000</v>
      </c>
      <c r="L2976" s="184">
        <v>100000000</v>
      </c>
      <c r="M2976" s="124">
        <f t="shared" si="677"/>
        <v>300000000</v>
      </c>
    </row>
    <row r="2977" spans="1:13" ht="18.5" x14ac:dyDescent="0.45">
      <c r="A2977" s="119">
        <v>2</v>
      </c>
      <c r="B2977" s="120"/>
      <c r="C2977" s="121"/>
      <c r="D2977" s="121"/>
      <c r="E2977" s="120"/>
      <c r="F2977" s="157" t="s">
        <v>18</v>
      </c>
      <c r="G2977" s="123">
        <f>G2978+G2985+G3035</f>
        <v>241977337</v>
      </c>
      <c r="H2977" s="123">
        <f>H2978+H2985+H3035</f>
        <v>40322093.329999998</v>
      </c>
      <c r="I2977" s="123"/>
      <c r="J2977" s="123">
        <f>J2978+J2985+J3035</f>
        <v>261052055</v>
      </c>
      <c r="K2977" s="123">
        <f>K2978+K2985+K3035</f>
        <v>261052055</v>
      </c>
      <c r="L2977" s="123">
        <f>L2978+L2985+L3035</f>
        <v>261052055</v>
      </c>
      <c r="M2977" s="124">
        <f>J2977+K2977+L2977</f>
        <v>783156165</v>
      </c>
    </row>
    <row r="2978" spans="1:13" ht="18.5" x14ac:dyDescent="0.45">
      <c r="A2978" s="119">
        <v>21</v>
      </c>
      <c r="B2978" s="120"/>
      <c r="C2978" s="121"/>
      <c r="D2978" s="121"/>
      <c r="E2978" s="120"/>
      <c r="F2978" s="157" t="s">
        <v>19</v>
      </c>
      <c r="G2978" s="123">
        <f>G2979+G2982</f>
        <v>41977337</v>
      </c>
      <c r="H2978" s="123">
        <f>H2979+H2982</f>
        <v>0</v>
      </c>
      <c r="I2978" s="123"/>
      <c r="J2978" s="123">
        <v>61052054.999999985</v>
      </c>
      <c r="K2978" s="123">
        <v>61052054.999999985</v>
      </c>
      <c r="L2978" s="123">
        <v>61052054.999999985</v>
      </c>
      <c r="M2978" s="124">
        <f t="shared" ref="M2978:M3034" si="678">J2978+K2978+L2978</f>
        <v>183156164.99999994</v>
      </c>
    </row>
    <row r="2979" spans="1:13" ht="18.5" x14ac:dyDescent="0.45">
      <c r="A2979" s="119">
        <v>2101</v>
      </c>
      <c r="B2979" s="120"/>
      <c r="C2979" s="121"/>
      <c r="D2979" s="121"/>
      <c r="E2979" s="120"/>
      <c r="F2979" s="157" t="s">
        <v>20</v>
      </c>
      <c r="G2979" s="123">
        <f t="shared" ref="G2979:H2979" si="679">G2980</f>
        <v>41047337</v>
      </c>
      <c r="H2979" s="123">
        <f t="shared" si="679"/>
        <v>0</v>
      </c>
      <c r="I2979" s="123"/>
      <c r="J2979" s="123">
        <v>60182054.999999985</v>
      </c>
      <c r="K2979" s="123">
        <v>60182054.999999985</v>
      </c>
      <c r="L2979" s="123">
        <v>60182054.999999985</v>
      </c>
      <c r="M2979" s="124">
        <f t="shared" si="678"/>
        <v>180546164.99999994</v>
      </c>
    </row>
    <row r="2980" spans="1:13" ht="18.5" x14ac:dyDescent="0.45">
      <c r="A2980" s="119">
        <v>210101</v>
      </c>
      <c r="B2980" s="120"/>
      <c r="C2980" s="121"/>
      <c r="D2980" s="121"/>
      <c r="E2980" s="120"/>
      <c r="F2980" s="157" t="s">
        <v>21</v>
      </c>
      <c r="G2980" s="123">
        <f>G2981</f>
        <v>41047337</v>
      </c>
      <c r="H2980" s="123">
        <f>H2981</f>
        <v>0</v>
      </c>
      <c r="I2980" s="123"/>
      <c r="J2980" s="123">
        <v>60182054.999999985</v>
      </c>
      <c r="K2980" s="123">
        <v>60182054.999999985</v>
      </c>
      <c r="L2980" s="123">
        <v>60182054.999999985</v>
      </c>
      <c r="M2980" s="124">
        <f t="shared" si="678"/>
        <v>180546164.99999994</v>
      </c>
    </row>
    <row r="2981" spans="1:13" ht="18.5" x14ac:dyDescent="0.45">
      <c r="A2981" s="125">
        <v>21010101</v>
      </c>
      <c r="B2981" s="126"/>
      <c r="C2981" s="127"/>
      <c r="D2981" s="127"/>
      <c r="E2981" s="126"/>
      <c r="F2981" s="158" t="s">
        <v>20</v>
      </c>
      <c r="G2981" s="129">
        <v>41047337</v>
      </c>
      <c r="H2981" s="129"/>
      <c r="I2981" s="129"/>
      <c r="J2981" s="129">
        <v>60182054.999999985</v>
      </c>
      <c r="K2981" s="129">
        <v>60182054.999999985</v>
      </c>
      <c r="L2981" s="129">
        <v>60182054.999999985</v>
      </c>
      <c r="M2981" s="124">
        <f t="shared" si="678"/>
        <v>180546164.99999994</v>
      </c>
    </row>
    <row r="2982" spans="1:13" ht="37" x14ac:dyDescent="0.45">
      <c r="A2982" s="119">
        <v>2102</v>
      </c>
      <c r="B2982" s="120"/>
      <c r="C2982" s="121"/>
      <c r="D2982" s="121"/>
      <c r="E2982" s="120"/>
      <c r="F2982" s="157" t="s">
        <v>22</v>
      </c>
      <c r="G2982" s="123">
        <f>G2983</f>
        <v>930000</v>
      </c>
      <c r="H2982" s="123">
        <f>H2983</f>
        <v>0</v>
      </c>
      <c r="I2982" s="123"/>
      <c r="J2982" s="123">
        <v>870000</v>
      </c>
      <c r="K2982" s="123">
        <v>870000</v>
      </c>
      <c r="L2982" s="123">
        <v>870000</v>
      </c>
      <c r="M2982" s="124">
        <f t="shared" si="678"/>
        <v>2610000</v>
      </c>
    </row>
    <row r="2983" spans="1:13" ht="18.5" x14ac:dyDescent="0.45">
      <c r="A2983" s="119">
        <v>210201</v>
      </c>
      <c r="B2983" s="120"/>
      <c r="C2983" s="121"/>
      <c r="D2983" s="121"/>
      <c r="E2983" s="120"/>
      <c r="F2983" s="157" t="s">
        <v>23</v>
      </c>
      <c r="G2983" s="123">
        <f>G2984</f>
        <v>930000</v>
      </c>
      <c r="H2983" s="123">
        <f>H2984</f>
        <v>0</v>
      </c>
      <c r="I2983" s="123"/>
      <c r="J2983" s="123">
        <v>870000</v>
      </c>
      <c r="K2983" s="123">
        <v>870000</v>
      </c>
      <c r="L2983" s="123">
        <v>870000</v>
      </c>
      <c r="M2983" s="124">
        <f t="shared" si="678"/>
        <v>2610000</v>
      </c>
    </row>
    <row r="2984" spans="1:13" ht="18.5" x14ac:dyDescent="0.45">
      <c r="A2984" s="125">
        <v>21020102</v>
      </c>
      <c r="B2984" s="126"/>
      <c r="C2984" s="127"/>
      <c r="D2984" s="127"/>
      <c r="E2984" s="126"/>
      <c r="F2984" s="158" t="s">
        <v>25</v>
      </c>
      <c r="G2984" s="129">
        <v>930000</v>
      </c>
      <c r="H2984" s="129"/>
      <c r="I2984" s="129"/>
      <c r="J2984" s="129">
        <v>870000</v>
      </c>
      <c r="K2984" s="129">
        <v>870000</v>
      </c>
      <c r="L2984" s="129">
        <v>870000</v>
      </c>
      <c r="M2984" s="124">
        <f t="shared" si="678"/>
        <v>2610000</v>
      </c>
    </row>
    <row r="2985" spans="1:13" ht="18.5" x14ac:dyDescent="0.45">
      <c r="A2985" s="119">
        <v>22</v>
      </c>
      <c r="B2985" s="120"/>
      <c r="C2985" s="121"/>
      <c r="D2985" s="121"/>
      <c r="E2985" s="120"/>
      <c r="F2985" s="157" t="s">
        <v>26</v>
      </c>
      <c r="G2985" s="123">
        <f>G2986</f>
        <v>150000000</v>
      </c>
      <c r="H2985" s="123">
        <f t="shared" ref="H2985:M2985" si="680">H2986</f>
        <v>20122093.329999998</v>
      </c>
      <c r="I2985" s="123">
        <f t="shared" si="680"/>
        <v>0</v>
      </c>
      <c r="J2985" s="123">
        <f t="shared" si="680"/>
        <v>150000000</v>
      </c>
      <c r="K2985" s="123">
        <f t="shared" si="680"/>
        <v>150000000</v>
      </c>
      <c r="L2985" s="123">
        <f t="shared" si="680"/>
        <v>150000000</v>
      </c>
      <c r="M2985" s="123">
        <f t="shared" si="680"/>
        <v>450000000</v>
      </c>
    </row>
    <row r="2986" spans="1:13" ht="18.5" x14ac:dyDescent="0.45">
      <c r="A2986" s="119">
        <v>2202</v>
      </c>
      <c r="B2986" s="120"/>
      <c r="C2986" s="121"/>
      <c r="D2986" s="121"/>
      <c r="E2986" s="120"/>
      <c r="F2986" s="157" t="s">
        <v>27</v>
      </c>
      <c r="G2986" s="123">
        <f>G2987+G2990+G2996+G3001+G3008+G3011+G3016+G3019+G3021</f>
        <v>150000000</v>
      </c>
      <c r="H2986" s="123">
        <f t="shared" ref="H2986:L2986" si="681">H2987+H2990+H2996+H3001+H3008+H3011+H3016+H3019+H3021</f>
        <v>20122093.329999998</v>
      </c>
      <c r="I2986" s="123">
        <f t="shared" si="681"/>
        <v>0</v>
      </c>
      <c r="J2986" s="123">
        <f t="shared" si="681"/>
        <v>150000000</v>
      </c>
      <c r="K2986" s="123">
        <f t="shared" si="681"/>
        <v>150000000</v>
      </c>
      <c r="L2986" s="123">
        <f t="shared" si="681"/>
        <v>150000000</v>
      </c>
      <c r="M2986" s="124">
        <f t="shared" si="678"/>
        <v>450000000</v>
      </c>
    </row>
    <row r="2987" spans="1:13" ht="18.5" x14ac:dyDescent="0.45">
      <c r="A2987" s="119">
        <v>220201</v>
      </c>
      <c r="B2987" s="120"/>
      <c r="C2987" s="121"/>
      <c r="D2987" s="121"/>
      <c r="E2987" s="120"/>
      <c r="F2987" s="157" t="s">
        <v>28</v>
      </c>
      <c r="G2987" s="123">
        <f>SUM(G2988:G2989)</f>
        <v>6000000</v>
      </c>
      <c r="H2987" s="123">
        <f>SUM(H2988:H2989)</f>
        <v>4800150</v>
      </c>
      <c r="I2987" s="123"/>
      <c r="J2987" s="123">
        <f>SUM(J2988:J2989)</f>
        <v>9000000</v>
      </c>
      <c r="K2987" s="123">
        <f>SUM(K2988:K2989)</f>
        <v>9000000</v>
      </c>
      <c r="L2987" s="123">
        <f>SUM(L2988:L2989)</f>
        <v>9000000</v>
      </c>
      <c r="M2987" s="124">
        <f t="shared" si="678"/>
        <v>27000000</v>
      </c>
    </row>
    <row r="2988" spans="1:13" ht="18.5" x14ac:dyDescent="0.45">
      <c r="A2988" s="125">
        <v>22020101</v>
      </c>
      <c r="B2988" s="126"/>
      <c r="C2988" s="127"/>
      <c r="D2988" s="127"/>
      <c r="E2988" s="126"/>
      <c r="F2988" s="158" t="s">
        <v>29</v>
      </c>
      <c r="G2988" s="129">
        <v>5000000</v>
      </c>
      <c r="H2988" s="129">
        <v>4625150</v>
      </c>
      <c r="I2988" s="129"/>
      <c r="J2988" s="129">
        <v>8000000</v>
      </c>
      <c r="K2988" s="129">
        <v>8000000</v>
      </c>
      <c r="L2988" s="129">
        <v>8000000</v>
      </c>
      <c r="M2988" s="124">
        <f t="shared" si="678"/>
        <v>24000000</v>
      </c>
    </row>
    <row r="2989" spans="1:13" ht="18.5" x14ac:dyDescent="0.45">
      <c r="A2989" s="125">
        <v>22020102</v>
      </c>
      <c r="B2989" s="126"/>
      <c r="C2989" s="127"/>
      <c r="D2989" s="127"/>
      <c r="E2989" s="126"/>
      <c r="F2989" s="158" t="s">
        <v>30</v>
      </c>
      <c r="G2989" s="129">
        <v>1000000</v>
      </c>
      <c r="H2989" s="129">
        <v>175000</v>
      </c>
      <c r="I2989" s="129"/>
      <c r="J2989" s="129">
        <v>1000000</v>
      </c>
      <c r="K2989" s="129">
        <v>1000000</v>
      </c>
      <c r="L2989" s="129">
        <v>1000000</v>
      </c>
      <c r="M2989" s="124">
        <f t="shared" si="678"/>
        <v>3000000</v>
      </c>
    </row>
    <row r="2990" spans="1:13" ht="18.5" x14ac:dyDescent="0.45">
      <c r="A2990" s="119">
        <v>220202</v>
      </c>
      <c r="B2990" s="120"/>
      <c r="C2990" s="121"/>
      <c r="D2990" s="121"/>
      <c r="E2990" s="120"/>
      <c r="F2990" s="157" t="s">
        <v>31</v>
      </c>
      <c r="G2990" s="123">
        <f>SUM(G2991:G2995)</f>
        <v>9250000</v>
      </c>
      <c r="H2990" s="123">
        <f>SUM(H2991:H2995)</f>
        <v>2626000</v>
      </c>
      <c r="I2990" s="123"/>
      <c r="J2990" s="123">
        <f>SUM(J2991:J2995)</f>
        <v>9450000</v>
      </c>
      <c r="K2990" s="123">
        <f>SUM(K2991:K2995)</f>
        <v>9450000</v>
      </c>
      <c r="L2990" s="123">
        <f>SUM(L2991:L2995)</f>
        <v>9450000</v>
      </c>
      <c r="M2990" s="124">
        <f t="shared" si="678"/>
        <v>28350000</v>
      </c>
    </row>
    <row r="2991" spans="1:13" ht="18.5" x14ac:dyDescent="0.45">
      <c r="A2991" s="125">
        <v>22020201</v>
      </c>
      <c r="B2991" s="126"/>
      <c r="C2991" s="127"/>
      <c r="D2991" s="127"/>
      <c r="E2991" s="126"/>
      <c r="F2991" s="158" t="s">
        <v>32</v>
      </c>
      <c r="G2991" s="129">
        <v>400000</v>
      </c>
      <c r="H2991" s="129">
        <v>126000</v>
      </c>
      <c r="I2991" s="129"/>
      <c r="J2991" s="129">
        <v>600000</v>
      </c>
      <c r="K2991" s="129">
        <v>600000</v>
      </c>
      <c r="L2991" s="129">
        <v>600000</v>
      </c>
      <c r="M2991" s="124">
        <f t="shared" si="678"/>
        <v>1800000</v>
      </c>
    </row>
    <row r="2992" spans="1:13" ht="18.5" x14ac:dyDescent="0.45">
      <c r="A2992" s="125">
        <v>22020202</v>
      </c>
      <c r="B2992" s="126"/>
      <c r="C2992" s="127"/>
      <c r="D2992" s="127"/>
      <c r="E2992" s="126"/>
      <c r="F2992" s="158" t="s">
        <v>33</v>
      </c>
      <c r="G2992" s="129">
        <v>50000</v>
      </c>
      <c r="H2992" s="129"/>
      <c r="I2992" s="129"/>
      <c r="J2992" s="129">
        <v>50000</v>
      </c>
      <c r="K2992" s="129">
        <v>50000</v>
      </c>
      <c r="L2992" s="129">
        <v>50000</v>
      </c>
      <c r="M2992" s="124">
        <f t="shared" si="678"/>
        <v>150000</v>
      </c>
    </row>
    <row r="2993" spans="1:13" ht="18.5" x14ac:dyDescent="0.45">
      <c r="A2993" s="125">
        <v>22020203</v>
      </c>
      <c r="B2993" s="126"/>
      <c r="C2993" s="127"/>
      <c r="D2993" s="127"/>
      <c r="E2993" s="126"/>
      <c r="F2993" s="158" t="s">
        <v>34</v>
      </c>
      <c r="G2993" s="129">
        <v>3500000</v>
      </c>
      <c r="H2993" s="129">
        <v>2500000</v>
      </c>
      <c r="I2993" s="129"/>
      <c r="J2993" s="129">
        <v>3500000</v>
      </c>
      <c r="K2993" s="129">
        <v>3500000</v>
      </c>
      <c r="L2993" s="129">
        <v>3500000</v>
      </c>
      <c r="M2993" s="124">
        <f t="shared" si="678"/>
        <v>10500000</v>
      </c>
    </row>
    <row r="2994" spans="1:13" ht="18.5" x14ac:dyDescent="0.45">
      <c r="A2994" s="125">
        <v>22020208</v>
      </c>
      <c r="B2994" s="126"/>
      <c r="C2994" s="127"/>
      <c r="D2994" s="127"/>
      <c r="E2994" s="126"/>
      <c r="F2994" s="158" t="s">
        <v>322</v>
      </c>
      <c r="G2994" s="129">
        <v>5000000</v>
      </c>
      <c r="H2994" s="129"/>
      <c r="I2994" s="129"/>
      <c r="J2994" s="129">
        <v>5000000</v>
      </c>
      <c r="K2994" s="129">
        <v>5000000</v>
      </c>
      <c r="L2994" s="129">
        <v>5000000</v>
      </c>
      <c r="M2994" s="124">
        <f t="shared" si="678"/>
        <v>15000000</v>
      </c>
    </row>
    <row r="2995" spans="1:13" ht="37" x14ac:dyDescent="0.45">
      <c r="A2995" s="125">
        <v>22020209</v>
      </c>
      <c r="B2995" s="126"/>
      <c r="C2995" s="127"/>
      <c r="D2995" s="127"/>
      <c r="E2995" s="126"/>
      <c r="F2995" s="158" t="s">
        <v>323</v>
      </c>
      <c r="G2995" s="129">
        <v>300000</v>
      </c>
      <c r="H2995" s="129"/>
      <c r="I2995" s="129"/>
      <c r="J2995" s="129">
        <v>300000</v>
      </c>
      <c r="K2995" s="129">
        <v>300000</v>
      </c>
      <c r="L2995" s="129">
        <v>300000</v>
      </c>
      <c r="M2995" s="124">
        <f t="shared" si="678"/>
        <v>900000</v>
      </c>
    </row>
    <row r="2996" spans="1:13" ht="18.5" x14ac:dyDescent="0.45">
      <c r="A2996" s="119">
        <v>220203</v>
      </c>
      <c r="B2996" s="120"/>
      <c r="C2996" s="121"/>
      <c r="D2996" s="121"/>
      <c r="E2996" s="120"/>
      <c r="F2996" s="157" t="s">
        <v>37</v>
      </c>
      <c r="G2996" s="123">
        <f>SUM(G2997:G3000)</f>
        <v>3700000</v>
      </c>
      <c r="H2996" s="123">
        <f>SUM(H2997:H3000)</f>
        <v>1113000</v>
      </c>
      <c r="I2996" s="123"/>
      <c r="J2996" s="123">
        <f>SUM(J2997:J3000)</f>
        <v>5100000</v>
      </c>
      <c r="K2996" s="123">
        <f>SUM(K2997:K3000)</f>
        <v>5100000</v>
      </c>
      <c r="L2996" s="123">
        <f>SUM(L2997:L3000)</f>
        <v>5100000</v>
      </c>
      <c r="M2996" s="124">
        <f t="shared" si="678"/>
        <v>15300000</v>
      </c>
    </row>
    <row r="2997" spans="1:13" ht="37" x14ac:dyDescent="0.45">
      <c r="A2997" s="125">
        <v>22020301</v>
      </c>
      <c r="B2997" s="126"/>
      <c r="C2997" s="127"/>
      <c r="D2997" s="127"/>
      <c r="E2997" s="126"/>
      <c r="F2997" s="158" t="s">
        <v>38</v>
      </c>
      <c r="G2997" s="129">
        <v>1000000</v>
      </c>
      <c r="H2997" s="129">
        <v>969000</v>
      </c>
      <c r="I2997" s="129"/>
      <c r="J2997" s="129">
        <v>2000000</v>
      </c>
      <c r="K2997" s="129">
        <v>2000000</v>
      </c>
      <c r="L2997" s="129">
        <v>2000000</v>
      </c>
      <c r="M2997" s="124">
        <f t="shared" si="678"/>
        <v>6000000</v>
      </c>
    </row>
    <row r="2998" spans="1:13" ht="18.5" x14ac:dyDescent="0.45">
      <c r="A2998" s="125">
        <v>22020303</v>
      </c>
      <c r="B2998" s="126"/>
      <c r="C2998" s="127"/>
      <c r="D2998" s="127"/>
      <c r="E2998" s="126"/>
      <c r="F2998" s="158" t="s">
        <v>40</v>
      </c>
      <c r="G2998" s="129">
        <v>200000</v>
      </c>
      <c r="H2998" s="129"/>
      <c r="I2998" s="129"/>
      <c r="J2998" s="129">
        <v>100000</v>
      </c>
      <c r="K2998" s="129">
        <v>100000</v>
      </c>
      <c r="L2998" s="129">
        <v>100000</v>
      </c>
      <c r="M2998" s="124">
        <f t="shared" si="678"/>
        <v>300000</v>
      </c>
    </row>
    <row r="2999" spans="1:13" ht="37" x14ac:dyDescent="0.45">
      <c r="A2999" s="125">
        <v>22020305</v>
      </c>
      <c r="B2999" s="126"/>
      <c r="C2999" s="127"/>
      <c r="D2999" s="127"/>
      <c r="E2999" s="126"/>
      <c r="F2999" s="158" t="s">
        <v>41</v>
      </c>
      <c r="G2999" s="129">
        <v>1500000</v>
      </c>
      <c r="H2999" s="129">
        <v>144000</v>
      </c>
      <c r="I2999" s="129"/>
      <c r="J2999" s="129">
        <v>2000000</v>
      </c>
      <c r="K2999" s="129">
        <v>2000000</v>
      </c>
      <c r="L2999" s="129">
        <v>2000000</v>
      </c>
      <c r="M2999" s="124">
        <f t="shared" si="678"/>
        <v>6000000</v>
      </c>
    </row>
    <row r="3000" spans="1:13" ht="18.5" x14ac:dyDescent="0.45">
      <c r="A3000" s="125">
        <v>22020309</v>
      </c>
      <c r="B3000" s="126"/>
      <c r="C3000" s="127"/>
      <c r="D3000" s="127"/>
      <c r="E3000" s="126"/>
      <c r="F3000" s="158" t="s">
        <v>221</v>
      </c>
      <c r="G3000" s="129">
        <v>1000000</v>
      </c>
      <c r="H3000" s="129"/>
      <c r="I3000" s="129"/>
      <c r="J3000" s="129">
        <v>1000000</v>
      </c>
      <c r="K3000" s="129">
        <v>1000000</v>
      </c>
      <c r="L3000" s="129">
        <v>1000000</v>
      </c>
      <c r="M3000" s="124">
        <f t="shared" si="678"/>
        <v>3000000</v>
      </c>
    </row>
    <row r="3001" spans="1:13" ht="18.5" x14ac:dyDescent="0.45">
      <c r="A3001" s="119">
        <v>220204</v>
      </c>
      <c r="B3001" s="120"/>
      <c r="C3001" s="121"/>
      <c r="D3001" s="121"/>
      <c r="E3001" s="120"/>
      <c r="F3001" s="157" t="s">
        <v>42</v>
      </c>
      <c r="G3001" s="123">
        <f>SUM(G3002:G3007)</f>
        <v>3195000</v>
      </c>
      <c r="H3001" s="123">
        <f>SUM(H3002:H3007)</f>
        <v>586000</v>
      </c>
      <c r="I3001" s="123"/>
      <c r="J3001" s="123">
        <f>SUM(J3002:J3007)</f>
        <v>7900000</v>
      </c>
      <c r="K3001" s="123">
        <f>SUM(K3002:K3007)</f>
        <v>7900000</v>
      </c>
      <c r="L3001" s="123">
        <f>SUM(L3002:L3007)</f>
        <v>7900000</v>
      </c>
      <c r="M3001" s="124">
        <f t="shared" si="678"/>
        <v>23700000</v>
      </c>
    </row>
    <row r="3002" spans="1:13" ht="37" x14ac:dyDescent="0.45">
      <c r="A3002" s="125">
        <v>22020401</v>
      </c>
      <c r="B3002" s="126"/>
      <c r="C3002" s="127"/>
      <c r="D3002" s="127"/>
      <c r="E3002" s="126"/>
      <c r="F3002" s="158" t="s">
        <v>43</v>
      </c>
      <c r="G3002" s="129">
        <v>600000</v>
      </c>
      <c r="H3002" s="129">
        <v>500000</v>
      </c>
      <c r="I3002" s="129"/>
      <c r="J3002" s="129">
        <v>1000000</v>
      </c>
      <c r="K3002" s="129">
        <v>1000000</v>
      </c>
      <c r="L3002" s="129">
        <v>1000000</v>
      </c>
      <c r="M3002" s="124">
        <f t="shared" si="678"/>
        <v>3000000</v>
      </c>
    </row>
    <row r="3003" spans="1:13" ht="18.5" x14ac:dyDescent="0.45">
      <c r="A3003" s="125">
        <v>22020402</v>
      </c>
      <c r="B3003" s="126"/>
      <c r="C3003" s="127"/>
      <c r="D3003" s="127"/>
      <c r="E3003" s="126"/>
      <c r="F3003" s="158" t="s">
        <v>44</v>
      </c>
      <c r="G3003" s="129">
        <v>500000</v>
      </c>
      <c r="H3003" s="129"/>
      <c r="I3003" s="129"/>
      <c r="J3003" s="129">
        <v>500000</v>
      </c>
      <c r="K3003" s="129">
        <v>500000</v>
      </c>
      <c r="L3003" s="129">
        <v>500000</v>
      </c>
      <c r="M3003" s="124">
        <f t="shared" si="678"/>
        <v>1500000</v>
      </c>
    </row>
    <row r="3004" spans="1:13" ht="37" x14ac:dyDescent="0.45">
      <c r="A3004" s="125">
        <v>22020403</v>
      </c>
      <c r="B3004" s="126"/>
      <c r="C3004" s="127"/>
      <c r="D3004" s="127"/>
      <c r="E3004" s="126"/>
      <c r="F3004" s="158" t="s">
        <v>45</v>
      </c>
      <c r="G3004" s="129">
        <v>300000</v>
      </c>
      <c r="H3004" s="129"/>
      <c r="I3004" s="129"/>
      <c r="J3004" s="129">
        <v>300000</v>
      </c>
      <c r="K3004" s="129">
        <v>300000</v>
      </c>
      <c r="L3004" s="129">
        <v>300000</v>
      </c>
      <c r="M3004" s="124">
        <f t="shared" si="678"/>
        <v>900000</v>
      </c>
    </row>
    <row r="3005" spans="1:13" ht="37" x14ac:dyDescent="0.45">
      <c r="A3005" s="125">
        <v>22020404</v>
      </c>
      <c r="B3005" s="126"/>
      <c r="C3005" s="127"/>
      <c r="D3005" s="127"/>
      <c r="E3005" s="126"/>
      <c r="F3005" s="158" t="s">
        <v>46</v>
      </c>
      <c r="G3005" s="129">
        <v>1000000</v>
      </c>
      <c r="H3005" s="129">
        <v>86000</v>
      </c>
      <c r="I3005" s="129"/>
      <c r="J3005" s="129">
        <v>1000000</v>
      </c>
      <c r="K3005" s="129">
        <v>1000000</v>
      </c>
      <c r="L3005" s="129">
        <v>1000000</v>
      </c>
      <c r="M3005" s="124">
        <f t="shared" si="678"/>
        <v>3000000</v>
      </c>
    </row>
    <row r="3006" spans="1:13" ht="18.5" x14ac:dyDescent="0.45">
      <c r="A3006" s="125">
        <v>22020405</v>
      </c>
      <c r="B3006" s="126"/>
      <c r="C3006" s="127"/>
      <c r="D3006" s="127"/>
      <c r="E3006" s="126"/>
      <c r="F3006" s="158" t="s">
        <v>47</v>
      </c>
      <c r="G3006" s="129">
        <v>695000</v>
      </c>
      <c r="H3006" s="129"/>
      <c r="I3006" s="129"/>
      <c r="J3006" s="129">
        <v>1000000</v>
      </c>
      <c r="K3006" s="129">
        <v>1000000</v>
      </c>
      <c r="L3006" s="129">
        <v>1000000</v>
      </c>
      <c r="M3006" s="124">
        <f t="shared" si="678"/>
        <v>3000000</v>
      </c>
    </row>
    <row r="3007" spans="1:13" ht="18.5" x14ac:dyDescent="0.45">
      <c r="A3007" s="125">
        <v>22020406</v>
      </c>
      <c r="B3007" s="126"/>
      <c r="C3007" s="127"/>
      <c r="D3007" s="127"/>
      <c r="E3007" s="126"/>
      <c r="F3007" s="158" t="s">
        <v>48</v>
      </c>
      <c r="G3007" s="129">
        <v>100000</v>
      </c>
      <c r="H3007" s="129"/>
      <c r="I3007" s="129"/>
      <c r="J3007" s="129">
        <v>4100000</v>
      </c>
      <c r="K3007" s="129">
        <v>4100000</v>
      </c>
      <c r="L3007" s="129">
        <v>4100000</v>
      </c>
      <c r="M3007" s="124">
        <f t="shared" si="678"/>
        <v>12300000</v>
      </c>
    </row>
    <row r="3008" spans="1:13" ht="18.5" x14ac:dyDescent="0.45">
      <c r="A3008" s="119">
        <v>220206</v>
      </c>
      <c r="B3008" s="120"/>
      <c r="C3008" s="121"/>
      <c r="D3008" s="121"/>
      <c r="E3008" s="120"/>
      <c r="F3008" s="157" t="s">
        <v>51</v>
      </c>
      <c r="G3008" s="123">
        <f>SUM(G3009:G3010)</f>
        <v>480000</v>
      </c>
      <c r="H3008" s="123">
        <f>SUM(H3009:H3010)</f>
        <v>15700</v>
      </c>
      <c r="I3008" s="123"/>
      <c r="J3008" s="123">
        <f>SUM(J3009:J3010)</f>
        <v>480000</v>
      </c>
      <c r="K3008" s="123">
        <f>SUM(K3009:K3010)</f>
        <v>480000</v>
      </c>
      <c r="L3008" s="123">
        <f>SUM(L3009:L3010)</f>
        <v>480000</v>
      </c>
      <c r="M3008" s="124">
        <f t="shared" si="678"/>
        <v>1440000</v>
      </c>
    </row>
    <row r="3009" spans="1:13" ht="18.5" x14ac:dyDescent="0.45">
      <c r="A3009" s="125">
        <v>22020601</v>
      </c>
      <c r="B3009" s="126"/>
      <c r="C3009" s="127"/>
      <c r="D3009" s="127"/>
      <c r="E3009" s="126"/>
      <c r="F3009" s="158" t="s">
        <v>52</v>
      </c>
      <c r="G3009" s="129">
        <v>100000</v>
      </c>
      <c r="H3009" s="129"/>
      <c r="I3009" s="129"/>
      <c r="J3009" s="129">
        <v>100000</v>
      </c>
      <c r="K3009" s="129">
        <v>100000</v>
      </c>
      <c r="L3009" s="129">
        <v>100000</v>
      </c>
      <c r="M3009" s="124">
        <f t="shared" si="678"/>
        <v>300000</v>
      </c>
    </row>
    <row r="3010" spans="1:13" ht="18.5" x14ac:dyDescent="0.45">
      <c r="A3010" s="125">
        <v>22020605</v>
      </c>
      <c r="B3010" s="126"/>
      <c r="C3010" s="127"/>
      <c r="D3010" s="127"/>
      <c r="E3010" s="126"/>
      <c r="F3010" s="158" t="s">
        <v>53</v>
      </c>
      <c r="G3010" s="129">
        <v>380000</v>
      </c>
      <c r="H3010" s="129">
        <v>15700</v>
      </c>
      <c r="I3010" s="129"/>
      <c r="J3010" s="129">
        <v>380000</v>
      </c>
      <c r="K3010" s="129">
        <v>380000</v>
      </c>
      <c r="L3010" s="129">
        <v>380000</v>
      </c>
      <c r="M3010" s="124">
        <f t="shared" si="678"/>
        <v>1140000</v>
      </c>
    </row>
    <row r="3011" spans="1:13" ht="37" x14ac:dyDescent="0.45">
      <c r="A3011" s="119">
        <v>220207</v>
      </c>
      <c r="B3011" s="120"/>
      <c r="C3011" s="121"/>
      <c r="D3011" s="121"/>
      <c r="E3011" s="120"/>
      <c r="F3011" s="157" t="s">
        <v>268</v>
      </c>
      <c r="G3011" s="123">
        <f>SUM(G3012:G3015)</f>
        <v>112300000</v>
      </c>
      <c r="H3011" s="123">
        <f>SUM(H3012:H3015)</f>
        <v>9576900.3300000001</v>
      </c>
      <c r="I3011" s="123"/>
      <c r="J3011" s="123">
        <f>SUM(J3012:J3015)</f>
        <v>102030000</v>
      </c>
      <c r="K3011" s="123">
        <f>SUM(K3012:K3015)</f>
        <v>102030000</v>
      </c>
      <c r="L3011" s="123">
        <f>SUM(L3012:L3015)</f>
        <v>102030000</v>
      </c>
      <c r="M3011" s="124">
        <f t="shared" si="678"/>
        <v>306090000</v>
      </c>
    </row>
    <row r="3012" spans="1:13" ht="37" x14ac:dyDescent="0.45">
      <c r="A3012" s="125">
        <v>22020702</v>
      </c>
      <c r="B3012" s="126"/>
      <c r="C3012" s="127"/>
      <c r="D3012" s="127"/>
      <c r="E3012" s="126"/>
      <c r="F3012" s="158" t="s">
        <v>416</v>
      </c>
      <c r="G3012" s="129">
        <v>110500000</v>
      </c>
      <c r="H3012" s="129">
        <v>9576900.3300000001</v>
      </c>
      <c r="I3012" s="129"/>
      <c r="J3012" s="129">
        <v>100430000</v>
      </c>
      <c r="K3012" s="129">
        <v>100430000</v>
      </c>
      <c r="L3012" s="129">
        <v>100430000</v>
      </c>
      <c r="M3012" s="124">
        <f t="shared" si="678"/>
        <v>301290000</v>
      </c>
    </row>
    <row r="3013" spans="1:13" ht="18.5" x14ac:dyDescent="0.45">
      <c r="A3013" s="125">
        <v>22020703</v>
      </c>
      <c r="B3013" s="126"/>
      <c r="C3013" s="127"/>
      <c r="D3013" s="127"/>
      <c r="E3013" s="126"/>
      <c r="F3013" s="158" t="s">
        <v>365</v>
      </c>
      <c r="G3013" s="129">
        <v>300000</v>
      </c>
      <c r="H3013" s="129"/>
      <c r="I3013" s="129"/>
      <c r="J3013" s="129">
        <v>300000</v>
      </c>
      <c r="K3013" s="129">
        <v>300000</v>
      </c>
      <c r="L3013" s="129">
        <v>300000</v>
      </c>
      <c r="M3013" s="124">
        <f t="shared" si="678"/>
        <v>900000</v>
      </c>
    </row>
    <row r="3014" spans="1:13" ht="18.5" x14ac:dyDescent="0.45">
      <c r="A3014" s="125">
        <v>22020706</v>
      </c>
      <c r="B3014" s="126"/>
      <c r="C3014" s="127"/>
      <c r="D3014" s="127"/>
      <c r="E3014" s="126"/>
      <c r="F3014" s="158" t="s">
        <v>574</v>
      </c>
      <c r="G3014" s="129">
        <v>1000000</v>
      </c>
      <c r="H3014" s="129"/>
      <c r="I3014" s="129"/>
      <c r="J3014" s="129">
        <v>1000000</v>
      </c>
      <c r="K3014" s="129">
        <v>1000000</v>
      </c>
      <c r="L3014" s="129">
        <v>1000000</v>
      </c>
      <c r="M3014" s="124">
        <f t="shared" si="678"/>
        <v>3000000</v>
      </c>
    </row>
    <row r="3015" spans="1:13" ht="18.5" x14ac:dyDescent="0.45">
      <c r="A3015" s="125">
        <v>22020709</v>
      </c>
      <c r="B3015" s="126"/>
      <c r="C3015" s="127"/>
      <c r="D3015" s="127"/>
      <c r="E3015" s="126"/>
      <c r="F3015" s="158" t="s">
        <v>586</v>
      </c>
      <c r="G3015" s="129">
        <v>500000</v>
      </c>
      <c r="H3015" s="129"/>
      <c r="I3015" s="129"/>
      <c r="J3015" s="129">
        <v>300000</v>
      </c>
      <c r="K3015" s="129">
        <v>300000</v>
      </c>
      <c r="L3015" s="129">
        <v>300000</v>
      </c>
      <c r="M3015" s="124">
        <f t="shared" si="678"/>
        <v>900000</v>
      </c>
    </row>
    <row r="3016" spans="1:13" ht="18.5" x14ac:dyDescent="0.45">
      <c r="A3016" s="119">
        <v>220208</v>
      </c>
      <c r="B3016" s="120"/>
      <c r="C3016" s="121"/>
      <c r="D3016" s="121"/>
      <c r="E3016" s="120"/>
      <c r="F3016" s="157" t="s">
        <v>54</v>
      </c>
      <c r="G3016" s="123">
        <f>SUM(G3017:G3018)</f>
        <v>2750000</v>
      </c>
      <c r="H3016" s="123">
        <f>SUM(H3017:H3018)</f>
        <v>920000</v>
      </c>
      <c r="I3016" s="123"/>
      <c r="J3016" s="123">
        <f>SUM(J3017:J3018)</f>
        <v>3000000</v>
      </c>
      <c r="K3016" s="123">
        <f>SUM(K3017:K3018)</f>
        <v>3000000</v>
      </c>
      <c r="L3016" s="123">
        <f>SUM(L3017:L3018)</f>
        <v>3000000</v>
      </c>
      <c r="M3016" s="124">
        <f t="shared" si="678"/>
        <v>9000000</v>
      </c>
    </row>
    <row r="3017" spans="1:13" ht="18.5" x14ac:dyDescent="0.45">
      <c r="A3017" s="125">
        <v>22020801</v>
      </c>
      <c r="B3017" s="126"/>
      <c r="C3017" s="127"/>
      <c r="D3017" s="127"/>
      <c r="E3017" s="126"/>
      <c r="F3017" s="158" t="s">
        <v>55</v>
      </c>
      <c r="G3017" s="129">
        <v>750000</v>
      </c>
      <c r="H3017" s="129">
        <v>35000</v>
      </c>
      <c r="I3017" s="129"/>
      <c r="J3017" s="129">
        <v>1000000</v>
      </c>
      <c r="K3017" s="129">
        <v>1000000</v>
      </c>
      <c r="L3017" s="129">
        <v>1000000</v>
      </c>
      <c r="M3017" s="124">
        <f t="shared" si="678"/>
        <v>3000000</v>
      </c>
    </row>
    <row r="3018" spans="1:13" ht="18.5" x14ac:dyDescent="0.45">
      <c r="A3018" s="125">
        <v>22020803</v>
      </c>
      <c r="B3018" s="126"/>
      <c r="C3018" s="127"/>
      <c r="D3018" s="127"/>
      <c r="E3018" s="126"/>
      <c r="F3018" s="158" t="s">
        <v>56</v>
      </c>
      <c r="G3018" s="129">
        <v>2000000</v>
      </c>
      <c r="H3018" s="129">
        <v>885000</v>
      </c>
      <c r="I3018" s="129"/>
      <c r="J3018" s="129">
        <v>2000000</v>
      </c>
      <c r="K3018" s="129">
        <v>2000000</v>
      </c>
      <c r="L3018" s="129">
        <v>2000000</v>
      </c>
      <c r="M3018" s="124">
        <f t="shared" si="678"/>
        <v>6000000</v>
      </c>
    </row>
    <row r="3019" spans="1:13" ht="18.5" x14ac:dyDescent="0.45">
      <c r="A3019" s="119">
        <v>220209</v>
      </c>
      <c r="B3019" s="120"/>
      <c r="C3019" s="121"/>
      <c r="D3019" s="121"/>
      <c r="E3019" s="120"/>
      <c r="F3019" s="157" t="s">
        <v>271</v>
      </c>
      <c r="G3019" s="123">
        <f>SUM(G3020:G3020)</f>
        <v>65000</v>
      </c>
      <c r="H3019" s="123">
        <f>SUM(H3020:H3020)</f>
        <v>7343</v>
      </c>
      <c r="I3019" s="123"/>
      <c r="J3019" s="123">
        <f>SUM(J3020:J3020)</f>
        <v>80000</v>
      </c>
      <c r="K3019" s="123">
        <f>SUM(K3020:K3020)</f>
        <v>80000</v>
      </c>
      <c r="L3019" s="123">
        <f>SUM(L3020:L3020)</f>
        <v>80000</v>
      </c>
      <c r="M3019" s="124">
        <f t="shared" si="678"/>
        <v>240000</v>
      </c>
    </row>
    <row r="3020" spans="1:13" ht="18.5" x14ac:dyDescent="0.45">
      <c r="A3020" s="125">
        <v>22020901</v>
      </c>
      <c r="B3020" s="126"/>
      <c r="C3020" s="127"/>
      <c r="D3020" s="127"/>
      <c r="E3020" s="126"/>
      <c r="F3020" s="158" t="s">
        <v>315</v>
      </c>
      <c r="G3020" s="129">
        <v>65000</v>
      </c>
      <c r="H3020" s="129">
        <v>7343</v>
      </c>
      <c r="I3020" s="129"/>
      <c r="J3020" s="129">
        <v>80000</v>
      </c>
      <c r="K3020" s="129">
        <v>80000</v>
      </c>
      <c r="L3020" s="129">
        <v>80000</v>
      </c>
      <c r="M3020" s="124">
        <f t="shared" si="678"/>
        <v>240000</v>
      </c>
    </row>
    <row r="3021" spans="1:13" ht="18.5" x14ac:dyDescent="0.45">
      <c r="A3021" s="119">
        <v>220210</v>
      </c>
      <c r="B3021" s="120"/>
      <c r="C3021" s="121"/>
      <c r="D3021" s="121"/>
      <c r="E3021" s="120"/>
      <c r="F3021" s="157" t="s">
        <v>57</v>
      </c>
      <c r="G3021" s="123">
        <f>SUM(G3022:G3034)</f>
        <v>12260000</v>
      </c>
      <c r="H3021" s="123">
        <f>SUM(H3022:H3034)</f>
        <v>477000</v>
      </c>
      <c r="I3021" s="123"/>
      <c r="J3021" s="123">
        <f>SUM(J3022:J3034)</f>
        <v>12960000</v>
      </c>
      <c r="K3021" s="123">
        <f>SUM(K3022:K3034)</f>
        <v>12960000</v>
      </c>
      <c r="L3021" s="123">
        <f>SUM(L3022:L3034)</f>
        <v>12960000</v>
      </c>
      <c r="M3021" s="124">
        <f t="shared" si="678"/>
        <v>38880000</v>
      </c>
    </row>
    <row r="3022" spans="1:13" ht="18.5" x14ac:dyDescent="0.45">
      <c r="A3022" s="125">
        <v>22021001</v>
      </c>
      <c r="B3022" s="126"/>
      <c r="C3022" s="127"/>
      <c r="D3022" s="127"/>
      <c r="E3022" s="126"/>
      <c r="F3022" s="158" t="s">
        <v>58</v>
      </c>
      <c r="G3022" s="129">
        <v>1500000</v>
      </c>
      <c r="H3022" s="129">
        <v>101000</v>
      </c>
      <c r="I3022" s="129"/>
      <c r="J3022" s="129">
        <v>1500000</v>
      </c>
      <c r="K3022" s="129">
        <v>1500000</v>
      </c>
      <c r="L3022" s="129">
        <v>1500000</v>
      </c>
      <c r="M3022" s="124">
        <f t="shared" si="678"/>
        <v>4500000</v>
      </c>
    </row>
    <row r="3023" spans="1:13" ht="18.5" x14ac:dyDescent="0.45">
      <c r="A3023" s="125">
        <v>22021002</v>
      </c>
      <c r="B3023" s="126"/>
      <c r="C3023" s="127"/>
      <c r="D3023" s="127"/>
      <c r="E3023" s="126"/>
      <c r="F3023" s="158" t="s">
        <v>59</v>
      </c>
      <c r="G3023" s="129">
        <v>4000000</v>
      </c>
      <c r="H3023" s="129">
        <v>376000</v>
      </c>
      <c r="I3023" s="129"/>
      <c r="J3023" s="129">
        <v>4000000</v>
      </c>
      <c r="K3023" s="129">
        <v>4000000</v>
      </c>
      <c r="L3023" s="129">
        <v>4000000</v>
      </c>
      <c r="M3023" s="124">
        <f t="shared" si="678"/>
        <v>12000000</v>
      </c>
    </row>
    <row r="3024" spans="1:13" ht="18.5" x14ac:dyDescent="0.45">
      <c r="A3024" s="125">
        <v>22021003</v>
      </c>
      <c r="B3024" s="126"/>
      <c r="C3024" s="127"/>
      <c r="D3024" s="127"/>
      <c r="E3024" s="126"/>
      <c r="F3024" s="158" t="s">
        <v>60</v>
      </c>
      <c r="G3024" s="129">
        <v>400000</v>
      </c>
      <c r="H3024" s="129"/>
      <c r="I3024" s="129"/>
      <c r="J3024" s="129">
        <v>400000</v>
      </c>
      <c r="K3024" s="129">
        <v>400000</v>
      </c>
      <c r="L3024" s="129">
        <v>400000</v>
      </c>
      <c r="M3024" s="124">
        <f t="shared" si="678"/>
        <v>1200000</v>
      </c>
    </row>
    <row r="3025" spans="1:13" ht="18.5" x14ac:dyDescent="0.45">
      <c r="A3025" s="125">
        <v>22021004</v>
      </c>
      <c r="B3025" s="126"/>
      <c r="C3025" s="127"/>
      <c r="D3025" s="127"/>
      <c r="E3025" s="126"/>
      <c r="F3025" s="158" t="s">
        <v>61</v>
      </c>
      <c r="G3025" s="129">
        <v>700000</v>
      </c>
      <c r="H3025" s="129"/>
      <c r="I3025" s="129"/>
      <c r="J3025" s="129">
        <v>700000</v>
      </c>
      <c r="K3025" s="129">
        <v>700000</v>
      </c>
      <c r="L3025" s="129">
        <v>700000</v>
      </c>
      <c r="M3025" s="124">
        <f t="shared" si="678"/>
        <v>2100000</v>
      </c>
    </row>
    <row r="3026" spans="1:13" ht="18.5" x14ac:dyDescent="0.45">
      <c r="A3026" s="125">
        <v>22021006</v>
      </c>
      <c r="B3026" s="126"/>
      <c r="C3026" s="127"/>
      <c r="D3026" s="127"/>
      <c r="E3026" s="126"/>
      <c r="F3026" s="158" t="s">
        <v>62</v>
      </c>
      <c r="G3026" s="129">
        <v>60000</v>
      </c>
      <c r="H3026" s="129"/>
      <c r="I3026" s="129"/>
      <c r="J3026" s="129">
        <v>60000</v>
      </c>
      <c r="K3026" s="129">
        <v>60000</v>
      </c>
      <c r="L3026" s="129">
        <v>60000</v>
      </c>
      <c r="M3026" s="124">
        <f t="shared" si="678"/>
        <v>180000</v>
      </c>
    </row>
    <row r="3027" spans="1:13" ht="18.5" x14ac:dyDescent="0.45">
      <c r="A3027" s="125">
        <v>22021007</v>
      </c>
      <c r="B3027" s="126"/>
      <c r="C3027" s="127"/>
      <c r="D3027" s="127"/>
      <c r="E3027" s="126"/>
      <c r="F3027" s="158" t="s">
        <v>63</v>
      </c>
      <c r="G3027" s="129">
        <v>3000000</v>
      </c>
      <c r="H3027" s="129"/>
      <c r="I3027" s="129"/>
      <c r="J3027" s="129">
        <v>3000000</v>
      </c>
      <c r="K3027" s="129">
        <v>3000000</v>
      </c>
      <c r="L3027" s="129">
        <v>3000000</v>
      </c>
      <c r="M3027" s="124">
        <f t="shared" si="678"/>
        <v>9000000</v>
      </c>
    </row>
    <row r="3028" spans="1:13" ht="37" x14ac:dyDescent="0.45">
      <c r="A3028" s="125">
        <v>22021008</v>
      </c>
      <c r="B3028" s="126"/>
      <c r="C3028" s="127"/>
      <c r="D3028" s="127"/>
      <c r="E3028" s="126"/>
      <c r="F3028" s="158" t="s">
        <v>64</v>
      </c>
      <c r="G3028" s="129">
        <v>300000</v>
      </c>
      <c r="H3028" s="129"/>
      <c r="I3028" s="129"/>
      <c r="J3028" s="129">
        <v>500000</v>
      </c>
      <c r="K3028" s="129">
        <v>500000</v>
      </c>
      <c r="L3028" s="129">
        <v>500000</v>
      </c>
      <c r="M3028" s="124">
        <f t="shared" si="678"/>
        <v>1500000</v>
      </c>
    </row>
    <row r="3029" spans="1:13" ht="37" x14ac:dyDescent="0.45">
      <c r="A3029" s="125">
        <v>22021014</v>
      </c>
      <c r="B3029" s="126"/>
      <c r="C3029" s="127"/>
      <c r="D3029" s="127"/>
      <c r="E3029" s="126"/>
      <c r="F3029" s="158" t="s">
        <v>224</v>
      </c>
      <c r="G3029" s="129">
        <v>100000</v>
      </c>
      <c r="H3029" s="129"/>
      <c r="I3029" s="129"/>
      <c r="J3029" s="129">
        <v>100000</v>
      </c>
      <c r="K3029" s="129">
        <v>100000</v>
      </c>
      <c r="L3029" s="129">
        <v>100000</v>
      </c>
      <c r="M3029" s="124">
        <f t="shared" si="678"/>
        <v>300000</v>
      </c>
    </row>
    <row r="3030" spans="1:13" ht="18.5" x14ac:dyDescent="0.45">
      <c r="A3030" s="125">
        <v>22021024</v>
      </c>
      <c r="B3030" s="126"/>
      <c r="C3030" s="127"/>
      <c r="D3030" s="127"/>
      <c r="E3030" s="126"/>
      <c r="F3030" s="158" t="s">
        <v>65</v>
      </c>
      <c r="G3030" s="129"/>
      <c r="H3030" s="129"/>
      <c r="I3030" s="129"/>
      <c r="J3030" s="129">
        <v>500000</v>
      </c>
      <c r="K3030" s="129">
        <v>500000</v>
      </c>
      <c r="L3030" s="129">
        <v>500000</v>
      </c>
      <c r="M3030" s="124">
        <f t="shared" si="678"/>
        <v>1500000</v>
      </c>
    </row>
    <row r="3031" spans="1:13" ht="18.5" x14ac:dyDescent="0.45">
      <c r="A3031" s="125">
        <v>22021025</v>
      </c>
      <c r="B3031" s="126"/>
      <c r="C3031" s="127"/>
      <c r="D3031" s="127"/>
      <c r="E3031" s="126"/>
      <c r="F3031" s="158" t="s">
        <v>226</v>
      </c>
      <c r="G3031" s="129">
        <v>200000</v>
      </c>
      <c r="H3031" s="129"/>
      <c r="I3031" s="129"/>
      <c r="J3031" s="129">
        <v>200000</v>
      </c>
      <c r="K3031" s="129">
        <v>200000</v>
      </c>
      <c r="L3031" s="129">
        <v>200000</v>
      </c>
      <c r="M3031" s="124">
        <f t="shared" si="678"/>
        <v>600000</v>
      </c>
    </row>
    <row r="3032" spans="1:13" ht="18.5" x14ac:dyDescent="0.45">
      <c r="A3032" s="125">
        <v>22021026</v>
      </c>
      <c r="B3032" s="126"/>
      <c r="C3032" s="127"/>
      <c r="D3032" s="127"/>
      <c r="E3032" s="126"/>
      <c r="F3032" s="158" t="s">
        <v>66</v>
      </c>
      <c r="G3032" s="129">
        <v>1000000</v>
      </c>
      <c r="H3032" s="129"/>
      <c r="I3032" s="129"/>
      <c r="J3032" s="129">
        <v>1000000</v>
      </c>
      <c r="K3032" s="129">
        <v>1000000</v>
      </c>
      <c r="L3032" s="129">
        <v>1000000</v>
      </c>
      <c r="M3032" s="124">
        <f t="shared" si="678"/>
        <v>3000000</v>
      </c>
    </row>
    <row r="3033" spans="1:13" ht="18.5" x14ac:dyDescent="0.45">
      <c r="A3033" s="125">
        <v>22021031</v>
      </c>
      <c r="B3033" s="126"/>
      <c r="C3033" s="127"/>
      <c r="D3033" s="127"/>
      <c r="E3033" s="126"/>
      <c r="F3033" s="158" t="s">
        <v>317</v>
      </c>
      <c r="G3033" s="129">
        <v>500000</v>
      </c>
      <c r="H3033" s="129"/>
      <c r="I3033" s="129"/>
      <c r="J3033" s="129">
        <v>500000</v>
      </c>
      <c r="K3033" s="129">
        <v>500000</v>
      </c>
      <c r="L3033" s="129">
        <v>500000</v>
      </c>
      <c r="M3033" s="124">
        <f t="shared" si="678"/>
        <v>1500000</v>
      </c>
    </row>
    <row r="3034" spans="1:13" ht="18.5" x14ac:dyDescent="0.45">
      <c r="A3034" s="125">
        <v>22021038</v>
      </c>
      <c r="B3034" s="126"/>
      <c r="C3034" s="127"/>
      <c r="D3034" s="127"/>
      <c r="E3034" s="126"/>
      <c r="F3034" s="158" t="s">
        <v>228</v>
      </c>
      <c r="G3034" s="129">
        <v>500000</v>
      </c>
      <c r="H3034" s="129"/>
      <c r="I3034" s="129"/>
      <c r="J3034" s="129">
        <v>500000</v>
      </c>
      <c r="K3034" s="129">
        <v>500000</v>
      </c>
      <c r="L3034" s="129">
        <v>500000</v>
      </c>
      <c r="M3034" s="124">
        <f t="shared" si="678"/>
        <v>1500000</v>
      </c>
    </row>
    <row r="3035" spans="1:13" ht="18.5" x14ac:dyDescent="0.45">
      <c r="A3035" s="119">
        <v>23</v>
      </c>
      <c r="B3035" s="120"/>
      <c r="C3035" s="121"/>
      <c r="D3035" s="121"/>
      <c r="E3035" s="120"/>
      <c r="F3035" s="157" t="s">
        <v>69</v>
      </c>
      <c r="G3035" s="123">
        <f>G3036</f>
        <v>50000000</v>
      </c>
      <c r="H3035" s="123">
        <f t="shared" ref="H3035:M3035" si="682">H3036</f>
        <v>20200000</v>
      </c>
      <c r="I3035" s="123">
        <f t="shared" si="682"/>
        <v>0</v>
      </c>
      <c r="J3035" s="123">
        <f t="shared" si="682"/>
        <v>50000000</v>
      </c>
      <c r="K3035" s="123">
        <f t="shared" si="682"/>
        <v>50000000</v>
      </c>
      <c r="L3035" s="123">
        <f t="shared" si="682"/>
        <v>50000000</v>
      </c>
      <c r="M3035" s="123">
        <f t="shared" si="682"/>
        <v>150000000</v>
      </c>
    </row>
    <row r="3036" spans="1:13" ht="18.5" x14ac:dyDescent="0.45">
      <c r="A3036" s="119">
        <v>2301</v>
      </c>
      <c r="B3036" s="120"/>
      <c r="C3036" s="121"/>
      <c r="D3036" s="121"/>
      <c r="E3036" s="120"/>
      <c r="F3036" s="157" t="s">
        <v>70</v>
      </c>
      <c r="G3036" s="123">
        <f t="shared" ref="G3036:L3036" si="683">G3037</f>
        <v>50000000</v>
      </c>
      <c r="H3036" s="123">
        <f t="shared" si="683"/>
        <v>20200000</v>
      </c>
      <c r="I3036" s="123"/>
      <c r="J3036" s="123">
        <f t="shared" si="683"/>
        <v>50000000</v>
      </c>
      <c r="K3036" s="123">
        <f t="shared" si="683"/>
        <v>50000000</v>
      </c>
      <c r="L3036" s="123">
        <f t="shared" si="683"/>
        <v>50000000</v>
      </c>
      <c r="M3036" s="124">
        <f t="shared" ref="M3036:M3044" si="684">J3036+K3036+L3036</f>
        <v>150000000</v>
      </c>
    </row>
    <row r="3037" spans="1:13" ht="18.5" x14ac:dyDescent="0.45">
      <c r="A3037" s="119">
        <v>230101</v>
      </c>
      <c r="B3037" s="120"/>
      <c r="C3037" s="121"/>
      <c r="D3037" s="121"/>
      <c r="E3037" s="120"/>
      <c r="F3037" s="157" t="s">
        <v>71</v>
      </c>
      <c r="G3037" s="123">
        <f>SUM(G3038:G3044)</f>
        <v>50000000</v>
      </c>
      <c r="H3037" s="123">
        <f>SUM(H3038:H3044)</f>
        <v>20200000</v>
      </c>
      <c r="I3037" s="123"/>
      <c r="J3037" s="123">
        <f>SUM(J3038:J3044)</f>
        <v>50000000</v>
      </c>
      <c r="K3037" s="123">
        <f>SUM(K3038:K3044)</f>
        <v>50000000</v>
      </c>
      <c r="L3037" s="123">
        <f>SUM(L3038:L3044)</f>
        <v>50000000</v>
      </c>
      <c r="M3037" s="124">
        <f t="shared" si="684"/>
        <v>150000000</v>
      </c>
    </row>
    <row r="3038" spans="1:13" ht="37" x14ac:dyDescent="0.45">
      <c r="A3038" s="125">
        <v>23010112</v>
      </c>
      <c r="B3038" s="126"/>
      <c r="C3038" s="127"/>
      <c r="D3038" s="127"/>
      <c r="E3038" s="126"/>
      <c r="F3038" s="158" t="s">
        <v>232</v>
      </c>
      <c r="G3038" s="129">
        <v>3000000</v>
      </c>
      <c r="H3038" s="129"/>
      <c r="I3038" s="129"/>
      <c r="J3038" s="129">
        <v>3000000</v>
      </c>
      <c r="K3038" s="129">
        <v>3000000</v>
      </c>
      <c r="L3038" s="129">
        <v>3000000</v>
      </c>
      <c r="M3038" s="124">
        <f t="shared" si="684"/>
        <v>9000000</v>
      </c>
    </row>
    <row r="3039" spans="1:13" ht="18.5" x14ac:dyDescent="0.45">
      <c r="A3039" s="125">
        <v>23010113</v>
      </c>
      <c r="B3039" s="126"/>
      <c r="C3039" s="127"/>
      <c r="D3039" s="127"/>
      <c r="E3039" s="126"/>
      <c r="F3039" s="158" t="s">
        <v>233</v>
      </c>
      <c r="G3039" s="129">
        <v>7000000</v>
      </c>
      <c r="H3039" s="129"/>
      <c r="I3039" s="129"/>
      <c r="J3039" s="129">
        <v>7000000</v>
      </c>
      <c r="K3039" s="129">
        <v>7000000</v>
      </c>
      <c r="L3039" s="129">
        <v>7000000</v>
      </c>
      <c r="M3039" s="124">
        <f t="shared" si="684"/>
        <v>21000000</v>
      </c>
    </row>
    <row r="3040" spans="1:13" ht="18.5" x14ac:dyDescent="0.45">
      <c r="A3040" s="125">
        <v>23010114</v>
      </c>
      <c r="B3040" s="126"/>
      <c r="C3040" s="127"/>
      <c r="D3040" s="127"/>
      <c r="E3040" s="126"/>
      <c r="F3040" s="158" t="s">
        <v>234</v>
      </c>
      <c r="G3040" s="129">
        <v>2500000</v>
      </c>
      <c r="H3040" s="129"/>
      <c r="I3040" s="129"/>
      <c r="J3040" s="129">
        <v>2500000</v>
      </c>
      <c r="K3040" s="129">
        <v>2500000</v>
      </c>
      <c r="L3040" s="129">
        <v>2500000</v>
      </c>
      <c r="M3040" s="124">
        <f t="shared" si="684"/>
        <v>7500000</v>
      </c>
    </row>
    <row r="3041" spans="1:13" ht="37" x14ac:dyDescent="0.45">
      <c r="A3041" s="125">
        <v>23010115</v>
      </c>
      <c r="B3041" s="126"/>
      <c r="C3041" s="127"/>
      <c r="D3041" s="127"/>
      <c r="E3041" s="126"/>
      <c r="F3041" s="158" t="s">
        <v>235</v>
      </c>
      <c r="G3041" s="129">
        <v>1500000</v>
      </c>
      <c r="H3041" s="129"/>
      <c r="I3041" s="129"/>
      <c r="J3041" s="129">
        <v>1500000</v>
      </c>
      <c r="K3041" s="129">
        <v>1500000</v>
      </c>
      <c r="L3041" s="129">
        <v>1500000</v>
      </c>
      <c r="M3041" s="124">
        <f t="shared" si="684"/>
        <v>4500000</v>
      </c>
    </row>
    <row r="3042" spans="1:13" ht="18.5" x14ac:dyDescent="0.45">
      <c r="A3042" s="125">
        <v>23010118</v>
      </c>
      <c r="B3042" s="126"/>
      <c r="C3042" s="127"/>
      <c r="D3042" s="127"/>
      <c r="E3042" s="126"/>
      <c r="F3042" s="158" t="s">
        <v>285</v>
      </c>
      <c r="G3042" s="129">
        <v>1000000</v>
      </c>
      <c r="H3042" s="129"/>
      <c r="I3042" s="129"/>
      <c r="J3042" s="129">
        <v>1000000</v>
      </c>
      <c r="K3042" s="129">
        <v>1000000</v>
      </c>
      <c r="L3042" s="129">
        <v>1000000</v>
      </c>
      <c r="M3042" s="124">
        <f t="shared" si="684"/>
        <v>3000000</v>
      </c>
    </row>
    <row r="3043" spans="1:13" ht="18.5" x14ac:dyDescent="0.45">
      <c r="A3043" s="125">
        <v>23010133</v>
      </c>
      <c r="B3043" s="126"/>
      <c r="C3043" s="127"/>
      <c r="D3043" s="127"/>
      <c r="E3043" s="126"/>
      <c r="F3043" s="128" t="s">
        <v>494</v>
      </c>
      <c r="G3043" s="129">
        <v>30000000</v>
      </c>
      <c r="H3043" s="129">
        <v>20200000</v>
      </c>
      <c r="I3043" s="129"/>
      <c r="J3043" s="129">
        <v>30000000</v>
      </c>
      <c r="K3043" s="129">
        <v>30000000</v>
      </c>
      <c r="L3043" s="129">
        <v>30000000</v>
      </c>
      <c r="M3043" s="124">
        <f t="shared" si="684"/>
        <v>90000000</v>
      </c>
    </row>
    <row r="3044" spans="1:13" ht="18.5" x14ac:dyDescent="0.45">
      <c r="A3044" s="125">
        <v>23010140</v>
      </c>
      <c r="B3044" s="126"/>
      <c r="C3044" s="127"/>
      <c r="D3044" s="127"/>
      <c r="E3044" s="126"/>
      <c r="F3044" s="128" t="s">
        <v>394</v>
      </c>
      <c r="G3044" s="129">
        <v>5000000</v>
      </c>
      <c r="H3044" s="129"/>
      <c r="I3044" s="129"/>
      <c r="J3044" s="129">
        <v>5000000</v>
      </c>
      <c r="K3044" s="129">
        <v>5000000</v>
      </c>
      <c r="L3044" s="129">
        <v>5000000</v>
      </c>
      <c r="M3044" s="124">
        <f t="shared" si="684"/>
        <v>15000000</v>
      </c>
    </row>
    <row r="3045" spans="1:13" ht="18.5" x14ac:dyDescent="0.45">
      <c r="A3045" s="162"/>
      <c r="B3045" s="162"/>
      <c r="C3045" s="162"/>
      <c r="D3045" s="162"/>
      <c r="E3045" s="162"/>
      <c r="F3045" s="189" t="s">
        <v>85</v>
      </c>
      <c r="G3045" s="134"/>
      <c r="H3045" s="134"/>
      <c r="I3045" s="134"/>
      <c r="J3045" s="134"/>
      <c r="K3045" s="134"/>
      <c r="L3045" s="134"/>
      <c r="M3045" s="124"/>
    </row>
    <row r="3046" spans="1:13" ht="18.5" x14ac:dyDescent="0.45">
      <c r="A3046" s="162"/>
      <c r="B3046" s="162"/>
      <c r="C3046" s="162"/>
      <c r="D3046" s="162"/>
      <c r="E3046" s="162"/>
      <c r="F3046" s="163" t="s">
        <v>295</v>
      </c>
      <c r="G3046" s="190">
        <f>G2978</f>
        <v>41977337</v>
      </c>
      <c r="H3046" s="190">
        <f>H2978</f>
        <v>0</v>
      </c>
      <c r="I3046" s="190"/>
      <c r="J3046" s="190">
        <f>J2978</f>
        <v>61052054.999999985</v>
      </c>
      <c r="K3046" s="190">
        <f>K2978</f>
        <v>61052054.999999985</v>
      </c>
      <c r="L3046" s="190">
        <f>L2978</f>
        <v>61052054.999999985</v>
      </c>
      <c r="M3046" s="190">
        <f>M2978</f>
        <v>183156164.99999994</v>
      </c>
    </row>
    <row r="3047" spans="1:13" ht="18.5" x14ac:dyDescent="0.45">
      <c r="A3047" s="162"/>
      <c r="B3047" s="162"/>
      <c r="C3047" s="162"/>
      <c r="D3047" s="162"/>
      <c r="E3047" s="162"/>
      <c r="F3047" s="163" t="s">
        <v>207</v>
      </c>
      <c r="G3047" s="190">
        <f>G2985</f>
        <v>150000000</v>
      </c>
      <c r="H3047" s="190">
        <f t="shared" ref="H3047:M3047" si="685">H2985</f>
        <v>20122093.329999998</v>
      </c>
      <c r="I3047" s="190"/>
      <c r="J3047" s="190">
        <f t="shared" si="685"/>
        <v>150000000</v>
      </c>
      <c r="K3047" s="190">
        <f t="shared" si="685"/>
        <v>150000000</v>
      </c>
      <c r="L3047" s="190">
        <f t="shared" si="685"/>
        <v>150000000</v>
      </c>
      <c r="M3047" s="190">
        <f t="shared" si="685"/>
        <v>450000000</v>
      </c>
    </row>
    <row r="3048" spans="1:13" ht="18.5" x14ac:dyDescent="0.45">
      <c r="A3048" s="162"/>
      <c r="B3048" s="162"/>
      <c r="C3048" s="162"/>
      <c r="D3048" s="162"/>
      <c r="E3048" s="162"/>
      <c r="F3048" s="163" t="s">
        <v>238</v>
      </c>
      <c r="G3048" s="190">
        <f>G3035</f>
        <v>50000000</v>
      </c>
      <c r="H3048" s="190">
        <f t="shared" ref="H3048:M3048" si="686">H3035</f>
        <v>20200000</v>
      </c>
      <c r="I3048" s="190"/>
      <c r="J3048" s="190">
        <f t="shared" si="686"/>
        <v>50000000</v>
      </c>
      <c r="K3048" s="190">
        <f t="shared" si="686"/>
        <v>50000000</v>
      </c>
      <c r="L3048" s="190">
        <f t="shared" si="686"/>
        <v>50000000</v>
      </c>
      <c r="M3048" s="190">
        <f t="shared" si="686"/>
        <v>150000000</v>
      </c>
    </row>
    <row r="3049" spans="1:13" ht="18.5" x14ac:dyDescent="0.45">
      <c r="A3049" s="162"/>
      <c r="B3049" s="162"/>
      <c r="C3049" s="162"/>
      <c r="D3049" s="162"/>
      <c r="E3049" s="162"/>
      <c r="F3049" s="163" t="s">
        <v>88</v>
      </c>
      <c r="G3049" s="191">
        <f>SUM(G3046:G3048)</f>
        <v>241977337</v>
      </c>
      <c r="H3049" s="191">
        <f t="shared" ref="H3049:M3049" si="687">SUM(H3046:H3048)</f>
        <v>40322093.329999998</v>
      </c>
      <c r="I3049" s="191"/>
      <c r="J3049" s="191">
        <f t="shared" si="687"/>
        <v>261052055</v>
      </c>
      <c r="K3049" s="191">
        <f t="shared" si="687"/>
        <v>261052055</v>
      </c>
      <c r="L3049" s="191">
        <f t="shared" si="687"/>
        <v>261052055</v>
      </c>
      <c r="M3049" s="191">
        <f t="shared" si="687"/>
        <v>783156165</v>
      </c>
    </row>
    <row r="3050" spans="1:13" x14ac:dyDescent="0.25">
      <c r="A3050" s="40"/>
      <c r="B3050" s="40"/>
      <c r="C3050" s="40"/>
      <c r="D3050" s="40"/>
      <c r="E3050" s="40"/>
      <c r="F3050" s="41"/>
      <c r="G3050" s="42"/>
      <c r="H3050" s="42"/>
      <c r="I3050" s="42"/>
      <c r="J3050" s="42"/>
      <c r="K3050" s="42"/>
      <c r="L3050" s="42"/>
      <c r="M3050" s="42"/>
    </row>
    <row r="3052" spans="1:13" ht="18.5" x14ac:dyDescent="0.45">
      <c r="A3052" s="948" t="s">
        <v>0</v>
      </c>
      <c r="B3052" s="948"/>
      <c r="C3052" s="948"/>
      <c r="D3052" s="948"/>
      <c r="E3052" s="948"/>
      <c r="F3052" s="948"/>
      <c r="G3052" s="948"/>
      <c r="H3052" s="948"/>
      <c r="I3052" s="948"/>
      <c r="J3052" s="948"/>
      <c r="K3052" s="948"/>
      <c r="L3052" s="948"/>
      <c r="M3052" s="948"/>
    </row>
    <row r="3053" spans="1:13" ht="18.5" x14ac:dyDescent="0.45">
      <c r="A3053" s="930" t="s">
        <v>639</v>
      </c>
      <c r="B3053" s="930"/>
      <c r="C3053" s="930"/>
      <c r="D3053" s="930"/>
      <c r="E3053" s="930"/>
      <c r="F3053" s="930"/>
      <c r="G3053" s="930"/>
      <c r="H3053" s="930"/>
      <c r="I3053" s="930"/>
      <c r="J3053" s="930"/>
      <c r="K3053" s="930"/>
      <c r="L3053" s="930"/>
      <c r="M3053" s="930"/>
    </row>
    <row r="3054" spans="1:13" ht="74" x14ac:dyDescent="0.45">
      <c r="A3054" s="116" t="s">
        <v>1</v>
      </c>
      <c r="B3054" s="116" t="s">
        <v>2</v>
      </c>
      <c r="C3054" s="116" t="s">
        <v>3</v>
      </c>
      <c r="D3054" s="116" t="s">
        <v>4</v>
      </c>
      <c r="E3054" s="116" t="s">
        <v>5</v>
      </c>
      <c r="F3054" s="153" t="s">
        <v>6</v>
      </c>
      <c r="G3054" s="116" t="s">
        <v>7</v>
      </c>
      <c r="H3054" s="116" t="s">
        <v>8</v>
      </c>
      <c r="I3054" s="116"/>
      <c r="J3054" s="116" t="s">
        <v>9</v>
      </c>
      <c r="K3054" s="116" t="s">
        <v>10</v>
      </c>
      <c r="L3054" s="116" t="s">
        <v>11</v>
      </c>
      <c r="M3054" s="116" t="s">
        <v>12</v>
      </c>
    </row>
    <row r="3055" spans="1:13" ht="18.5" x14ac:dyDescent="0.45">
      <c r="A3055" s="120">
        <v>2</v>
      </c>
      <c r="B3055" s="120"/>
      <c r="C3055" s="121"/>
      <c r="D3055" s="121"/>
      <c r="E3055" s="120"/>
      <c r="F3055" s="122" t="s">
        <v>18</v>
      </c>
      <c r="G3055" s="123">
        <f>G3056+G3063+G3083</f>
        <v>11134494849</v>
      </c>
      <c r="H3055" s="123">
        <f>H3056+H3063+H3083</f>
        <v>1964000</v>
      </c>
      <c r="I3055" s="123"/>
      <c r="J3055" s="123">
        <f>J3056+J3063+J3083</f>
        <v>11152616140</v>
      </c>
      <c r="K3055" s="123">
        <f>K3056+K3063+K3083</f>
        <v>11152616140</v>
      </c>
      <c r="L3055" s="123">
        <f>L3056+L3063+L3083</f>
        <v>11152616140</v>
      </c>
      <c r="M3055" s="124">
        <f t="shared" ref="M3055:M3074" si="688">J3055+K3055+L3055</f>
        <v>33457848420</v>
      </c>
    </row>
    <row r="3056" spans="1:13" ht="18.5" x14ac:dyDescent="0.45">
      <c r="A3056" s="120">
        <v>21</v>
      </c>
      <c r="B3056" s="120"/>
      <c r="C3056" s="121"/>
      <c r="D3056" s="121"/>
      <c r="E3056" s="120"/>
      <c r="F3056" s="122" t="s">
        <v>19</v>
      </c>
      <c r="G3056" s="123">
        <v>34494849</v>
      </c>
      <c r="H3056" s="123"/>
      <c r="I3056" s="123"/>
      <c r="J3056" s="123">
        <v>52616140</v>
      </c>
      <c r="K3056" s="123">
        <v>52616140</v>
      </c>
      <c r="L3056" s="123">
        <v>52616140</v>
      </c>
      <c r="M3056" s="124">
        <f t="shared" si="688"/>
        <v>157848420</v>
      </c>
    </row>
    <row r="3057" spans="1:13" ht="18.5" x14ac:dyDescent="0.45">
      <c r="A3057" s="120">
        <v>2101</v>
      </c>
      <c r="B3057" s="120"/>
      <c r="C3057" s="121"/>
      <c r="D3057" s="121"/>
      <c r="E3057" s="120"/>
      <c r="F3057" s="122" t="s">
        <v>20</v>
      </c>
      <c r="G3057" s="123">
        <f t="shared" ref="G3057:H3057" si="689">G3058</f>
        <v>33684849</v>
      </c>
      <c r="H3057" s="123">
        <f t="shared" si="689"/>
        <v>0</v>
      </c>
      <c r="I3057" s="123"/>
      <c r="J3057" s="123">
        <v>51836140</v>
      </c>
      <c r="K3057" s="123">
        <v>51836140</v>
      </c>
      <c r="L3057" s="123">
        <v>51836140</v>
      </c>
      <c r="M3057" s="124">
        <f t="shared" si="688"/>
        <v>155508420</v>
      </c>
    </row>
    <row r="3058" spans="1:13" ht="18.5" x14ac:dyDescent="0.45">
      <c r="A3058" s="120">
        <v>210101</v>
      </c>
      <c r="B3058" s="120"/>
      <c r="C3058" s="121"/>
      <c r="D3058" s="121"/>
      <c r="E3058" s="120"/>
      <c r="F3058" s="122" t="s">
        <v>21</v>
      </c>
      <c r="G3058" s="123">
        <f>G3059</f>
        <v>33684849</v>
      </c>
      <c r="H3058" s="123">
        <f>H3059</f>
        <v>0</v>
      </c>
      <c r="I3058" s="123"/>
      <c r="J3058" s="123">
        <v>51836140</v>
      </c>
      <c r="K3058" s="123">
        <v>51836140</v>
      </c>
      <c r="L3058" s="123">
        <v>51836140</v>
      </c>
      <c r="M3058" s="124">
        <f t="shared" si="688"/>
        <v>155508420</v>
      </c>
    </row>
    <row r="3059" spans="1:13" ht="18.5" x14ac:dyDescent="0.45">
      <c r="A3059" s="126">
        <v>21010101</v>
      </c>
      <c r="B3059" s="126"/>
      <c r="C3059" s="127"/>
      <c r="D3059" s="127"/>
      <c r="E3059" s="126"/>
      <c r="F3059" s="128" t="s">
        <v>20</v>
      </c>
      <c r="G3059" s="129">
        <v>33684849</v>
      </c>
      <c r="H3059" s="129"/>
      <c r="I3059" s="129"/>
      <c r="J3059" s="129">
        <v>51836140</v>
      </c>
      <c r="K3059" s="129">
        <v>51836140</v>
      </c>
      <c r="L3059" s="129">
        <v>51836140</v>
      </c>
      <c r="M3059" s="124">
        <f t="shared" si="688"/>
        <v>155508420</v>
      </c>
    </row>
    <row r="3060" spans="1:13" ht="37" x14ac:dyDescent="0.45">
      <c r="A3060" s="326">
        <v>2102</v>
      </c>
      <c r="B3060" s="326"/>
      <c r="C3060" s="327"/>
      <c r="D3060" s="327"/>
      <c r="E3060" s="326"/>
      <c r="F3060" s="328" t="s">
        <v>22</v>
      </c>
      <c r="G3060" s="329">
        <f>G3061</f>
        <v>810000</v>
      </c>
      <c r="H3060" s="329">
        <f>H3061</f>
        <v>0</v>
      </c>
      <c r="I3060" s="329"/>
      <c r="J3060" s="329">
        <v>780000</v>
      </c>
      <c r="K3060" s="329">
        <v>780000</v>
      </c>
      <c r="L3060" s="329">
        <v>780000</v>
      </c>
      <c r="M3060" s="289">
        <f t="shared" si="688"/>
        <v>2340000</v>
      </c>
    </row>
    <row r="3061" spans="1:13" ht="18.5" x14ac:dyDescent="0.45">
      <c r="A3061" s="120">
        <v>210201</v>
      </c>
      <c r="B3061" s="120"/>
      <c r="C3061" s="121"/>
      <c r="D3061" s="121"/>
      <c r="E3061" s="120"/>
      <c r="F3061" s="122" t="s">
        <v>23</v>
      </c>
      <c r="G3061" s="123">
        <f>SUM(G3062:G3062)</f>
        <v>810000</v>
      </c>
      <c r="H3061" s="123">
        <f>SUM(H3062:H3062)</f>
        <v>0</v>
      </c>
      <c r="I3061" s="123"/>
      <c r="J3061" s="123">
        <v>780000</v>
      </c>
      <c r="K3061" s="123">
        <v>780000</v>
      </c>
      <c r="L3061" s="123">
        <v>780000</v>
      </c>
      <c r="M3061" s="124">
        <f t="shared" si="688"/>
        <v>2340000</v>
      </c>
    </row>
    <row r="3062" spans="1:13" ht="18.5" x14ac:dyDescent="0.45">
      <c r="A3062" s="126">
        <v>21020102</v>
      </c>
      <c r="B3062" s="126"/>
      <c r="C3062" s="127"/>
      <c r="D3062" s="127"/>
      <c r="E3062" s="126"/>
      <c r="F3062" s="128" t="s">
        <v>25</v>
      </c>
      <c r="G3062" s="129">
        <v>810000</v>
      </c>
      <c r="H3062" s="129"/>
      <c r="I3062" s="129"/>
      <c r="J3062" s="129">
        <v>780000</v>
      </c>
      <c r="K3062" s="129">
        <v>780000</v>
      </c>
      <c r="L3062" s="129">
        <v>780000</v>
      </c>
      <c r="M3062" s="124">
        <f t="shared" si="688"/>
        <v>2340000</v>
      </c>
    </row>
    <row r="3063" spans="1:13" ht="18.5" x14ac:dyDescent="0.45">
      <c r="A3063" s="120">
        <v>22</v>
      </c>
      <c r="B3063" s="120"/>
      <c r="C3063" s="121"/>
      <c r="D3063" s="121"/>
      <c r="E3063" s="120"/>
      <c r="F3063" s="122" t="s">
        <v>26</v>
      </c>
      <c r="G3063" s="123">
        <f>G3064</f>
        <v>100000000</v>
      </c>
      <c r="H3063" s="123">
        <f t="shared" ref="H3063:M3063" si="690">H3064</f>
        <v>1964000</v>
      </c>
      <c r="I3063" s="123">
        <f t="shared" si="690"/>
        <v>0</v>
      </c>
      <c r="J3063" s="123">
        <f t="shared" si="690"/>
        <v>100000000</v>
      </c>
      <c r="K3063" s="123">
        <f t="shared" si="690"/>
        <v>100000000</v>
      </c>
      <c r="L3063" s="123">
        <f t="shared" si="690"/>
        <v>100000000</v>
      </c>
      <c r="M3063" s="123">
        <f t="shared" si="690"/>
        <v>300000000</v>
      </c>
    </row>
    <row r="3064" spans="1:13" ht="18.5" x14ac:dyDescent="0.45">
      <c r="A3064" s="120">
        <v>2202</v>
      </c>
      <c r="B3064" s="120"/>
      <c r="C3064" s="121"/>
      <c r="D3064" s="121"/>
      <c r="E3064" s="120"/>
      <c r="F3064" s="122" t="s">
        <v>27</v>
      </c>
      <c r="G3064" s="123">
        <f>G3065+G3067+G3069+G3071+G3075+G3077+G3079+G3081</f>
        <v>100000000</v>
      </c>
      <c r="H3064" s="123">
        <f t="shared" ref="H3064:M3064" si="691">H3065+H3067+H3069+H3071+H3075+H3077+H3079+H3081</f>
        <v>1964000</v>
      </c>
      <c r="I3064" s="123">
        <f t="shared" si="691"/>
        <v>0</v>
      </c>
      <c r="J3064" s="123">
        <f t="shared" si="691"/>
        <v>100000000</v>
      </c>
      <c r="K3064" s="123">
        <f t="shared" si="691"/>
        <v>100000000</v>
      </c>
      <c r="L3064" s="123">
        <f t="shared" si="691"/>
        <v>100000000</v>
      </c>
      <c r="M3064" s="123">
        <f t="shared" si="691"/>
        <v>300000000</v>
      </c>
    </row>
    <row r="3065" spans="1:13" ht="18.5" x14ac:dyDescent="0.45">
      <c r="A3065" s="120">
        <v>220201</v>
      </c>
      <c r="B3065" s="120"/>
      <c r="C3065" s="121"/>
      <c r="D3065" s="121"/>
      <c r="E3065" s="120"/>
      <c r="F3065" s="122" t="s">
        <v>28</v>
      </c>
      <c r="G3065" s="123">
        <f>SUM(G3066:G3066)</f>
        <v>50000000</v>
      </c>
      <c r="H3065" s="123">
        <f>SUM(H3066:H3066)</f>
        <v>1964000</v>
      </c>
      <c r="I3065" s="123"/>
      <c r="J3065" s="123">
        <f>SUM(J3066:J3066)</f>
        <v>50000000</v>
      </c>
      <c r="K3065" s="123">
        <f>SUM(K3066:K3066)</f>
        <v>50000000</v>
      </c>
      <c r="L3065" s="123">
        <f>SUM(L3066:L3066)</f>
        <v>50000000</v>
      </c>
      <c r="M3065" s="124">
        <f t="shared" si="688"/>
        <v>150000000</v>
      </c>
    </row>
    <row r="3066" spans="1:13" ht="18.5" x14ac:dyDescent="0.45">
      <c r="A3066" s="126">
        <v>22020101</v>
      </c>
      <c r="B3066" s="126"/>
      <c r="C3066" s="127"/>
      <c r="D3066" s="127"/>
      <c r="E3066" s="126"/>
      <c r="F3066" s="128" t="s">
        <v>29</v>
      </c>
      <c r="G3066" s="129">
        <v>50000000</v>
      </c>
      <c r="H3066" s="129">
        <v>1964000</v>
      </c>
      <c r="I3066" s="129"/>
      <c r="J3066" s="129">
        <v>50000000</v>
      </c>
      <c r="K3066" s="129">
        <v>50000000</v>
      </c>
      <c r="L3066" s="129">
        <v>50000000</v>
      </c>
      <c r="M3066" s="124">
        <f t="shared" si="688"/>
        <v>150000000</v>
      </c>
    </row>
    <row r="3067" spans="1:13" ht="18.5" x14ac:dyDescent="0.45">
      <c r="A3067" s="120">
        <v>220202</v>
      </c>
      <c r="B3067" s="120"/>
      <c r="C3067" s="121"/>
      <c r="D3067" s="121"/>
      <c r="E3067" s="120"/>
      <c r="F3067" s="122" t="s">
        <v>31</v>
      </c>
      <c r="G3067" s="123">
        <f>SUM(G3068:G3068)</f>
        <v>0</v>
      </c>
      <c r="H3067" s="123">
        <f>SUM(H3068:H3068)</f>
        <v>0</v>
      </c>
      <c r="I3067" s="123"/>
      <c r="J3067" s="123">
        <f>SUM(J3068:J3068)</f>
        <v>5000000</v>
      </c>
      <c r="K3067" s="123">
        <f>SUM(K3068:K3068)</f>
        <v>5000000</v>
      </c>
      <c r="L3067" s="123">
        <f>SUM(L3068:L3068)</f>
        <v>5000000</v>
      </c>
      <c r="M3067" s="124">
        <f t="shared" si="688"/>
        <v>15000000</v>
      </c>
    </row>
    <row r="3068" spans="1:13" ht="18.5" x14ac:dyDescent="0.45">
      <c r="A3068" s="126">
        <v>22020201</v>
      </c>
      <c r="B3068" s="126"/>
      <c r="C3068" s="127"/>
      <c r="D3068" s="127"/>
      <c r="E3068" s="126"/>
      <c r="F3068" s="128" t="s">
        <v>32</v>
      </c>
      <c r="G3068" s="129"/>
      <c r="H3068" s="129"/>
      <c r="I3068" s="129"/>
      <c r="J3068" s="129">
        <v>5000000</v>
      </c>
      <c r="K3068" s="129">
        <v>5000000</v>
      </c>
      <c r="L3068" s="129">
        <v>5000000</v>
      </c>
      <c r="M3068" s="124">
        <f t="shared" si="688"/>
        <v>15000000</v>
      </c>
    </row>
    <row r="3069" spans="1:13" ht="18.5" x14ac:dyDescent="0.45">
      <c r="A3069" s="120">
        <v>220203</v>
      </c>
      <c r="B3069" s="120"/>
      <c r="C3069" s="121"/>
      <c r="D3069" s="121"/>
      <c r="E3069" s="120"/>
      <c r="F3069" s="122" t="s">
        <v>37</v>
      </c>
      <c r="G3069" s="123">
        <f>SUM(G3070:G3070)</f>
        <v>5500000</v>
      </c>
      <c r="H3069" s="123">
        <f>SUM(H3070:H3070)</f>
        <v>0</v>
      </c>
      <c r="I3069" s="123"/>
      <c r="J3069" s="123">
        <f>SUM(J3070:J3070)</f>
        <v>5500000</v>
      </c>
      <c r="K3069" s="123">
        <f>SUM(K3070:K3070)</f>
        <v>5500000</v>
      </c>
      <c r="L3069" s="123">
        <f>SUM(L3070:L3070)</f>
        <v>5500000</v>
      </c>
      <c r="M3069" s="124">
        <f t="shared" si="688"/>
        <v>16500000</v>
      </c>
    </row>
    <row r="3070" spans="1:13" ht="37" x14ac:dyDescent="0.45">
      <c r="A3070" s="126">
        <v>22020301</v>
      </c>
      <c r="B3070" s="126"/>
      <c r="C3070" s="127"/>
      <c r="D3070" s="127"/>
      <c r="E3070" s="126"/>
      <c r="F3070" s="128" t="s">
        <v>38</v>
      </c>
      <c r="G3070" s="129">
        <v>5500000</v>
      </c>
      <c r="H3070" s="129"/>
      <c r="I3070" s="129"/>
      <c r="J3070" s="129">
        <v>5500000</v>
      </c>
      <c r="K3070" s="129">
        <v>5500000</v>
      </c>
      <c r="L3070" s="129">
        <v>5500000</v>
      </c>
      <c r="M3070" s="124">
        <f t="shared" si="688"/>
        <v>16500000</v>
      </c>
    </row>
    <row r="3071" spans="1:13" ht="18.5" x14ac:dyDescent="0.45">
      <c r="A3071" s="120">
        <v>220204</v>
      </c>
      <c r="B3071" s="120"/>
      <c r="C3071" s="121"/>
      <c r="D3071" s="121"/>
      <c r="E3071" s="120"/>
      <c r="F3071" s="122" t="s">
        <v>42</v>
      </c>
      <c r="G3071" s="123">
        <f>SUM(G3072:G3074)</f>
        <v>21000000</v>
      </c>
      <c r="H3071" s="123">
        <f>SUM(H3072:H3074)</f>
        <v>0</v>
      </c>
      <c r="I3071" s="123"/>
      <c r="J3071" s="123">
        <f>SUM(J3072:J3074)</f>
        <v>26000000</v>
      </c>
      <c r="K3071" s="123">
        <f>SUM(K3072:K3074)</f>
        <v>26000000</v>
      </c>
      <c r="L3071" s="123">
        <f>SUM(L3072:L3074)</f>
        <v>26000000</v>
      </c>
      <c r="M3071" s="124">
        <f t="shared" si="688"/>
        <v>78000000</v>
      </c>
    </row>
    <row r="3072" spans="1:13" ht="18.5" x14ac:dyDescent="0.45">
      <c r="A3072" s="126">
        <v>22020402</v>
      </c>
      <c r="B3072" s="126"/>
      <c r="C3072" s="127"/>
      <c r="D3072" s="127"/>
      <c r="E3072" s="126"/>
      <c r="F3072" s="128" t="s">
        <v>44</v>
      </c>
      <c r="G3072" s="129">
        <v>8000000</v>
      </c>
      <c r="H3072" s="129"/>
      <c r="I3072" s="129"/>
      <c r="J3072" s="129">
        <v>10000000</v>
      </c>
      <c r="K3072" s="129">
        <v>10000000</v>
      </c>
      <c r="L3072" s="129">
        <v>10000000</v>
      </c>
      <c r="M3072" s="124">
        <f t="shared" si="688"/>
        <v>30000000</v>
      </c>
    </row>
    <row r="3073" spans="1:13" ht="37" x14ac:dyDescent="0.45">
      <c r="A3073" s="126">
        <v>22020403</v>
      </c>
      <c r="B3073" s="126"/>
      <c r="C3073" s="127"/>
      <c r="D3073" s="127"/>
      <c r="E3073" s="126"/>
      <c r="F3073" s="128" t="s">
        <v>45</v>
      </c>
      <c r="G3073" s="129">
        <v>8000000</v>
      </c>
      <c r="H3073" s="129"/>
      <c r="I3073" s="129"/>
      <c r="J3073" s="129">
        <v>10000000</v>
      </c>
      <c r="K3073" s="129">
        <v>10000000</v>
      </c>
      <c r="L3073" s="129">
        <v>10000000</v>
      </c>
      <c r="M3073" s="124">
        <f t="shared" si="688"/>
        <v>30000000</v>
      </c>
    </row>
    <row r="3074" spans="1:13" ht="18.5" x14ac:dyDescent="0.45">
      <c r="A3074" s="126">
        <v>22020405</v>
      </c>
      <c r="B3074" s="126"/>
      <c r="C3074" s="127"/>
      <c r="D3074" s="127"/>
      <c r="E3074" s="126"/>
      <c r="F3074" s="128" t="s">
        <v>47</v>
      </c>
      <c r="G3074" s="129">
        <v>5000000</v>
      </c>
      <c r="H3074" s="129"/>
      <c r="I3074" s="129"/>
      <c r="J3074" s="129">
        <v>6000000</v>
      </c>
      <c r="K3074" s="129">
        <v>6000000</v>
      </c>
      <c r="L3074" s="129">
        <v>6000000</v>
      </c>
      <c r="M3074" s="124">
        <f t="shared" si="688"/>
        <v>18000000</v>
      </c>
    </row>
    <row r="3075" spans="1:13" ht="18.5" x14ac:dyDescent="0.45">
      <c r="A3075" s="120">
        <v>220205</v>
      </c>
      <c r="B3075" s="120"/>
      <c r="C3075" s="121"/>
      <c r="D3075" s="121"/>
      <c r="E3075" s="120"/>
      <c r="F3075" s="122" t="s">
        <v>49</v>
      </c>
      <c r="G3075" s="123">
        <f>G3076</f>
        <v>4000000</v>
      </c>
      <c r="H3075" s="123">
        <f t="shared" ref="H3075:M3075" si="692">H3076</f>
        <v>0</v>
      </c>
      <c r="I3075" s="123">
        <f t="shared" si="692"/>
        <v>0</v>
      </c>
      <c r="J3075" s="123">
        <f t="shared" si="692"/>
        <v>4000000</v>
      </c>
      <c r="K3075" s="123">
        <f t="shared" si="692"/>
        <v>4000000</v>
      </c>
      <c r="L3075" s="123">
        <f t="shared" si="692"/>
        <v>4000000</v>
      </c>
      <c r="M3075" s="123">
        <f t="shared" si="692"/>
        <v>12000000</v>
      </c>
    </row>
    <row r="3076" spans="1:13" ht="18.5" x14ac:dyDescent="0.45">
      <c r="A3076" s="225">
        <v>22020501</v>
      </c>
      <c r="B3076" s="225"/>
      <c r="C3076" s="226"/>
      <c r="D3076" s="226"/>
      <c r="E3076" s="225"/>
      <c r="F3076" s="169" t="s">
        <v>50</v>
      </c>
      <c r="G3076" s="171">
        <v>4000000</v>
      </c>
      <c r="H3076" s="171"/>
      <c r="I3076" s="171"/>
      <c r="J3076" s="171">
        <v>4000000</v>
      </c>
      <c r="K3076" s="171">
        <v>4000000</v>
      </c>
      <c r="L3076" s="171">
        <v>4000000</v>
      </c>
      <c r="M3076" s="172">
        <f t="shared" ref="M3076:M3082" si="693">J3076+K3076+L3076</f>
        <v>12000000</v>
      </c>
    </row>
    <row r="3077" spans="1:13" ht="18.5" x14ac:dyDescent="0.45">
      <c r="A3077" s="120">
        <v>220206</v>
      </c>
      <c r="B3077" s="120"/>
      <c r="C3077" s="121"/>
      <c r="D3077" s="121"/>
      <c r="E3077" s="120"/>
      <c r="F3077" s="122" t="s">
        <v>51</v>
      </c>
      <c r="G3077" s="123">
        <f>SUM(G3078:G3078)</f>
        <v>2000000</v>
      </c>
      <c r="H3077" s="123">
        <f>SUM(H3078:H3078)</f>
        <v>0</v>
      </c>
      <c r="I3077" s="123"/>
      <c r="J3077" s="123">
        <f>SUM(J3078:J3078)</f>
        <v>2000000</v>
      </c>
      <c r="K3077" s="123">
        <f>SUM(K3078:K3078)</f>
        <v>2000000</v>
      </c>
      <c r="L3077" s="123">
        <f>SUM(L3078:L3078)</f>
        <v>2000000</v>
      </c>
      <c r="M3077" s="124">
        <f t="shared" si="693"/>
        <v>6000000</v>
      </c>
    </row>
    <row r="3078" spans="1:13" ht="18.5" x14ac:dyDescent="0.45">
      <c r="A3078" s="126">
        <v>22020601</v>
      </c>
      <c r="B3078" s="126"/>
      <c r="C3078" s="127"/>
      <c r="D3078" s="127"/>
      <c r="E3078" s="126"/>
      <c r="F3078" s="128" t="s">
        <v>52</v>
      </c>
      <c r="G3078" s="129">
        <v>2000000</v>
      </c>
      <c r="H3078" s="129"/>
      <c r="I3078" s="129"/>
      <c r="J3078" s="129">
        <v>2000000</v>
      </c>
      <c r="K3078" s="129">
        <v>2000000</v>
      </c>
      <c r="L3078" s="129">
        <v>2000000</v>
      </c>
      <c r="M3078" s="124">
        <f t="shared" si="693"/>
        <v>6000000</v>
      </c>
    </row>
    <row r="3079" spans="1:13" ht="37" x14ac:dyDescent="0.45">
      <c r="A3079" s="120">
        <v>220207</v>
      </c>
      <c r="B3079" s="120"/>
      <c r="C3079" s="121"/>
      <c r="D3079" s="121"/>
      <c r="E3079" s="120"/>
      <c r="F3079" s="122" t="s">
        <v>268</v>
      </c>
      <c r="G3079" s="123">
        <f>SUM(G3080:G3080)</f>
        <v>15000000</v>
      </c>
      <c r="H3079" s="123">
        <f>SUM(H3080:H3080)</f>
        <v>0</v>
      </c>
      <c r="I3079" s="123"/>
      <c r="J3079" s="123">
        <f>SUM(J3080:J3080)</f>
        <v>5000000</v>
      </c>
      <c r="K3079" s="123">
        <f>SUM(K3080:K3080)</f>
        <v>5000000</v>
      </c>
      <c r="L3079" s="123">
        <f>SUM(L3080:L3080)</f>
        <v>5000000</v>
      </c>
      <c r="M3079" s="124">
        <f t="shared" si="693"/>
        <v>15000000</v>
      </c>
    </row>
    <row r="3080" spans="1:13" ht="18.5" x14ac:dyDescent="0.45">
      <c r="A3080" s="126">
        <v>22020705</v>
      </c>
      <c r="B3080" s="126"/>
      <c r="C3080" s="127"/>
      <c r="D3080" s="127"/>
      <c r="E3080" s="126"/>
      <c r="F3080" s="128" t="s">
        <v>599</v>
      </c>
      <c r="G3080" s="129">
        <v>15000000</v>
      </c>
      <c r="H3080" s="129"/>
      <c r="I3080" s="129"/>
      <c r="J3080" s="129">
        <v>5000000</v>
      </c>
      <c r="K3080" s="129">
        <v>5000000</v>
      </c>
      <c r="L3080" s="129">
        <v>5000000</v>
      </c>
      <c r="M3080" s="124">
        <f t="shared" si="693"/>
        <v>15000000</v>
      </c>
    </row>
    <row r="3081" spans="1:13" ht="18.5" x14ac:dyDescent="0.45">
      <c r="A3081" s="120">
        <v>220208</v>
      </c>
      <c r="B3081" s="120"/>
      <c r="C3081" s="121"/>
      <c r="D3081" s="121"/>
      <c r="E3081" s="120"/>
      <c r="F3081" s="122" t="s">
        <v>54</v>
      </c>
      <c r="G3081" s="123">
        <f>SUM(G3082:G3082)</f>
        <v>2500000</v>
      </c>
      <c r="H3081" s="123">
        <f>SUM(H3082:H3082)</f>
        <v>0</v>
      </c>
      <c r="I3081" s="123"/>
      <c r="J3081" s="123">
        <f>SUM(J3082:J3082)</f>
        <v>2500000</v>
      </c>
      <c r="K3081" s="123">
        <f>SUM(K3082:K3082)</f>
        <v>2500000</v>
      </c>
      <c r="L3081" s="123">
        <f>SUM(L3082:L3082)</f>
        <v>2500000</v>
      </c>
      <c r="M3081" s="124">
        <f t="shared" si="693"/>
        <v>7500000</v>
      </c>
    </row>
    <row r="3082" spans="1:13" ht="18.5" x14ac:dyDescent="0.45">
      <c r="A3082" s="126">
        <v>22020803</v>
      </c>
      <c r="B3082" s="126"/>
      <c r="C3082" s="127"/>
      <c r="D3082" s="127"/>
      <c r="E3082" s="126"/>
      <c r="F3082" s="128" t="s">
        <v>56</v>
      </c>
      <c r="G3082" s="129">
        <v>2500000</v>
      </c>
      <c r="H3082" s="129"/>
      <c r="I3082" s="129"/>
      <c r="J3082" s="129">
        <v>2500000</v>
      </c>
      <c r="K3082" s="129">
        <v>2500000</v>
      </c>
      <c r="L3082" s="129">
        <v>2500000</v>
      </c>
      <c r="M3082" s="124">
        <f t="shared" si="693"/>
        <v>7500000</v>
      </c>
    </row>
    <row r="3083" spans="1:13" ht="18.5" x14ac:dyDescent="0.45">
      <c r="A3083" s="120">
        <v>23</v>
      </c>
      <c r="B3083" s="120"/>
      <c r="C3083" s="121"/>
      <c r="D3083" s="121"/>
      <c r="E3083" s="120"/>
      <c r="F3083" s="122" t="s">
        <v>69</v>
      </c>
      <c r="G3083" s="123">
        <f>G3084+G3089</f>
        <v>11000000000</v>
      </c>
      <c r="H3083" s="123"/>
      <c r="I3083" s="123"/>
      <c r="J3083" s="123">
        <f>J3084+J3089</f>
        <v>11000000000</v>
      </c>
      <c r="K3083" s="123">
        <f>K3084+K3089</f>
        <v>11000000000</v>
      </c>
      <c r="L3083" s="123">
        <f>L3084+L3089</f>
        <v>11000000000</v>
      </c>
      <c r="M3083" s="123">
        <f>M3084+M3089</f>
        <v>33000000000</v>
      </c>
    </row>
    <row r="3084" spans="1:13" ht="18.5" x14ac:dyDescent="0.45">
      <c r="A3084" s="120">
        <v>2301</v>
      </c>
      <c r="B3084" s="120"/>
      <c r="C3084" s="121"/>
      <c r="D3084" s="121"/>
      <c r="E3084" s="120"/>
      <c r="F3084" s="122" t="s">
        <v>70</v>
      </c>
      <c r="G3084" s="123">
        <f t="shared" ref="G3084:L3084" si="694">G3085</f>
        <v>106000000</v>
      </c>
      <c r="H3084" s="123">
        <f t="shared" si="694"/>
        <v>0</v>
      </c>
      <c r="I3084" s="123"/>
      <c r="J3084" s="123">
        <f t="shared" si="694"/>
        <v>108000000</v>
      </c>
      <c r="K3084" s="123">
        <f t="shared" si="694"/>
        <v>108000000</v>
      </c>
      <c r="L3084" s="123">
        <f t="shared" si="694"/>
        <v>108000000</v>
      </c>
      <c r="M3084" s="124">
        <f t="shared" ref="M3084:M3093" si="695">J3084+K3084+L3084</f>
        <v>324000000</v>
      </c>
    </row>
    <row r="3085" spans="1:13" ht="18.5" x14ac:dyDescent="0.45">
      <c r="A3085" s="120">
        <v>230101</v>
      </c>
      <c r="B3085" s="120"/>
      <c r="C3085" s="121"/>
      <c r="D3085" s="121"/>
      <c r="E3085" s="120"/>
      <c r="F3085" s="122" t="s">
        <v>71</v>
      </c>
      <c r="G3085" s="123">
        <f>SUM(G3086:G3088)</f>
        <v>106000000</v>
      </c>
      <c r="H3085" s="123">
        <f>SUM(H3086:H3088)</f>
        <v>0</v>
      </c>
      <c r="I3085" s="123"/>
      <c r="J3085" s="123">
        <f>SUM(J3086:J3088)</f>
        <v>108000000</v>
      </c>
      <c r="K3085" s="123">
        <f>SUM(K3086:K3088)</f>
        <v>108000000</v>
      </c>
      <c r="L3085" s="123">
        <f>SUM(L3086:L3088)</f>
        <v>108000000</v>
      </c>
      <c r="M3085" s="124">
        <f t="shared" si="695"/>
        <v>324000000</v>
      </c>
    </row>
    <row r="3086" spans="1:13" ht="18.5" x14ac:dyDescent="0.45">
      <c r="A3086" s="126">
        <v>23010106</v>
      </c>
      <c r="B3086" s="126"/>
      <c r="C3086" s="127"/>
      <c r="D3086" s="127"/>
      <c r="E3086" s="126"/>
      <c r="F3086" s="128" t="s">
        <v>437</v>
      </c>
      <c r="G3086" s="129">
        <v>100000000</v>
      </c>
      <c r="H3086" s="129"/>
      <c r="I3086" s="129"/>
      <c r="J3086" s="129">
        <v>100000000</v>
      </c>
      <c r="K3086" s="129">
        <v>100000000</v>
      </c>
      <c r="L3086" s="129">
        <v>100000000</v>
      </c>
      <c r="M3086" s="124">
        <f t="shared" si="695"/>
        <v>300000000</v>
      </c>
    </row>
    <row r="3087" spans="1:13" ht="18.5" x14ac:dyDescent="0.45">
      <c r="A3087" s="126">
        <v>23010113</v>
      </c>
      <c r="B3087" s="126"/>
      <c r="C3087" s="127"/>
      <c r="D3087" s="127"/>
      <c r="E3087" s="126"/>
      <c r="F3087" s="128" t="s">
        <v>233</v>
      </c>
      <c r="G3087" s="129">
        <v>3000000</v>
      </c>
      <c r="H3087" s="129"/>
      <c r="I3087" s="129"/>
      <c r="J3087" s="129">
        <v>4000000</v>
      </c>
      <c r="K3087" s="129">
        <v>4000000</v>
      </c>
      <c r="L3087" s="129">
        <v>4000000</v>
      </c>
      <c r="M3087" s="124">
        <f t="shared" si="695"/>
        <v>12000000</v>
      </c>
    </row>
    <row r="3088" spans="1:13" ht="18.5" x14ac:dyDescent="0.45">
      <c r="A3088" s="126">
        <v>23010114</v>
      </c>
      <c r="B3088" s="126"/>
      <c r="C3088" s="127"/>
      <c r="D3088" s="127"/>
      <c r="E3088" s="126"/>
      <c r="F3088" s="128" t="s">
        <v>234</v>
      </c>
      <c r="G3088" s="129">
        <v>3000000</v>
      </c>
      <c r="H3088" s="129"/>
      <c r="I3088" s="129"/>
      <c r="J3088" s="129">
        <v>4000000</v>
      </c>
      <c r="K3088" s="129">
        <v>4000000</v>
      </c>
      <c r="L3088" s="129">
        <v>4000000</v>
      </c>
      <c r="M3088" s="124">
        <f t="shared" si="695"/>
        <v>12000000</v>
      </c>
    </row>
    <row r="3089" spans="1:13" ht="18.5" x14ac:dyDescent="0.45">
      <c r="A3089" s="120">
        <v>2302</v>
      </c>
      <c r="B3089" s="120"/>
      <c r="C3089" s="121"/>
      <c r="D3089" s="121"/>
      <c r="E3089" s="120"/>
      <c r="F3089" s="122" t="s">
        <v>73</v>
      </c>
      <c r="G3089" s="123">
        <f t="shared" ref="G3089:L3089" si="696">G3090</f>
        <v>10894000000</v>
      </c>
      <c r="H3089" s="123">
        <f t="shared" si="696"/>
        <v>0</v>
      </c>
      <c r="I3089" s="123"/>
      <c r="J3089" s="123">
        <f t="shared" si="696"/>
        <v>10892000000</v>
      </c>
      <c r="K3089" s="123">
        <f t="shared" si="696"/>
        <v>10892000000</v>
      </c>
      <c r="L3089" s="123">
        <f t="shared" si="696"/>
        <v>10892000000</v>
      </c>
      <c r="M3089" s="124">
        <f t="shared" si="695"/>
        <v>32676000000</v>
      </c>
    </row>
    <row r="3090" spans="1:13" ht="37" x14ac:dyDescent="0.45">
      <c r="A3090" s="120">
        <v>230201</v>
      </c>
      <c r="B3090" s="120"/>
      <c r="C3090" s="121"/>
      <c r="D3090" s="121"/>
      <c r="E3090" s="120"/>
      <c r="F3090" s="122" t="s">
        <v>74</v>
      </c>
      <c r="G3090" s="123">
        <f>SUM(G3091:G3093)</f>
        <v>10894000000</v>
      </c>
      <c r="H3090" s="123">
        <f>SUM(H3091:H3093)</f>
        <v>0</v>
      </c>
      <c r="I3090" s="123"/>
      <c r="J3090" s="123">
        <f>SUM(J3091:J3093)</f>
        <v>10892000000</v>
      </c>
      <c r="K3090" s="123">
        <f>SUM(K3091:K3093)</f>
        <v>10892000000</v>
      </c>
      <c r="L3090" s="123">
        <f>SUM(L3091:L3093)</f>
        <v>10892000000</v>
      </c>
      <c r="M3090" s="124">
        <f t="shared" si="695"/>
        <v>32676000000</v>
      </c>
    </row>
    <row r="3091" spans="1:13" ht="37" x14ac:dyDescent="0.45">
      <c r="A3091" s="126">
        <v>23020102</v>
      </c>
      <c r="B3091" s="126"/>
      <c r="C3091" s="127"/>
      <c r="D3091" s="127"/>
      <c r="E3091" s="126"/>
      <c r="F3091" s="128" t="s">
        <v>502</v>
      </c>
      <c r="G3091" s="129">
        <v>8894000000</v>
      </c>
      <c r="H3091" s="129"/>
      <c r="I3091" s="129"/>
      <c r="J3091" s="129">
        <v>5000000000</v>
      </c>
      <c r="K3091" s="129">
        <v>5000000000</v>
      </c>
      <c r="L3091" s="129">
        <v>5000000000</v>
      </c>
      <c r="M3091" s="124">
        <f t="shared" si="695"/>
        <v>15000000000</v>
      </c>
    </row>
    <row r="3092" spans="1:13" ht="37" x14ac:dyDescent="0.45">
      <c r="A3092" s="126">
        <v>23020104</v>
      </c>
      <c r="B3092" s="126"/>
      <c r="C3092" s="127"/>
      <c r="D3092" s="127"/>
      <c r="E3092" s="126"/>
      <c r="F3092" s="128" t="s">
        <v>604</v>
      </c>
      <c r="G3092" s="129"/>
      <c r="H3092" s="129"/>
      <c r="I3092" s="129"/>
      <c r="J3092" s="129">
        <v>4500000000</v>
      </c>
      <c r="K3092" s="129">
        <v>4500000000</v>
      </c>
      <c r="L3092" s="129">
        <v>4500000000</v>
      </c>
      <c r="M3092" s="124">
        <f t="shared" si="695"/>
        <v>13500000000</v>
      </c>
    </row>
    <row r="3093" spans="1:13" ht="37" x14ac:dyDescent="0.45">
      <c r="A3093" s="126">
        <v>23020118</v>
      </c>
      <c r="B3093" s="126"/>
      <c r="C3093" s="127"/>
      <c r="D3093" s="127"/>
      <c r="E3093" s="126"/>
      <c r="F3093" s="128" t="s">
        <v>438</v>
      </c>
      <c r="G3093" s="129">
        <v>2000000000</v>
      </c>
      <c r="H3093" s="129"/>
      <c r="I3093" s="129"/>
      <c r="J3093" s="129">
        <v>1392000000</v>
      </c>
      <c r="K3093" s="129">
        <v>1392000000</v>
      </c>
      <c r="L3093" s="129">
        <v>1392000000</v>
      </c>
      <c r="M3093" s="124">
        <f t="shared" si="695"/>
        <v>4176000000</v>
      </c>
    </row>
    <row r="3094" spans="1:13" ht="18.5" x14ac:dyDescent="0.45">
      <c r="A3094" s="188"/>
      <c r="B3094" s="188"/>
      <c r="C3094" s="188"/>
      <c r="D3094" s="188"/>
      <c r="E3094" s="188"/>
      <c r="F3094" s="189" t="s">
        <v>85</v>
      </c>
      <c r="G3094" s="134"/>
      <c r="H3094" s="134"/>
      <c r="I3094" s="134"/>
      <c r="J3094" s="134"/>
      <c r="K3094" s="134"/>
      <c r="L3094" s="134"/>
      <c r="M3094" s="124"/>
    </row>
    <row r="3095" spans="1:13" ht="18.5" x14ac:dyDescent="0.45">
      <c r="A3095" s="179"/>
      <c r="B3095" s="179"/>
      <c r="C3095" s="179"/>
      <c r="D3095" s="180"/>
      <c r="E3095" s="179"/>
      <c r="F3095" s="330" t="s">
        <v>605</v>
      </c>
      <c r="G3095" s="129">
        <f>G3056</f>
        <v>34494849</v>
      </c>
      <c r="H3095" s="184">
        <v>34399337.82</v>
      </c>
      <c r="I3095" s="184"/>
      <c r="J3095" s="331">
        <v>52616140</v>
      </c>
      <c r="K3095" s="331">
        <v>52616140</v>
      </c>
      <c r="L3095" s="331">
        <v>52616140</v>
      </c>
      <c r="M3095" s="124">
        <f>SUM(J3095:L3095)</f>
        <v>157848420</v>
      </c>
    </row>
    <row r="3096" spans="1:13" ht="18.5" x14ac:dyDescent="0.45">
      <c r="A3096" s="179"/>
      <c r="B3096" s="179"/>
      <c r="C3096" s="179"/>
      <c r="D3096" s="180"/>
      <c r="E3096" s="179"/>
      <c r="F3096" s="128" t="s">
        <v>606</v>
      </c>
      <c r="G3096" s="129">
        <f>G3063</f>
        <v>100000000</v>
      </c>
      <c r="H3096" s="129">
        <v>1964000</v>
      </c>
      <c r="I3096" s="184"/>
      <c r="J3096" s="184">
        <v>100000000</v>
      </c>
      <c r="K3096" s="184">
        <v>100000000</v>
      </c>
      <c r="L3096" s="184">
        <v>100000000</v>
      </c>
      <c r="M3096" s="124">
        <f t="shared" ref="M3096:M3097" si="697">SUM(J3096:L3096)</f>
        <v>300000000</v>
      </c>
    </row>
    <row r="3097" spans="1:13" ht="18.5" x14ac:dyDescent="0.45">
      <c r="A3097" s="179"/>
      <c r="B3097" s="179"/>
      <c r="C3097" s="179"/>
      <c r="D3097" s="180"/>
      <c r="E3097" s="179"/>
      <c r="F3097" s="128" t="s">
        <v>238</v>
      </c>
      <c r="G3097" s="129">
        <f>G3083</f>
        <v>11000000000</v>
      </c>
      <c r="H3097" s="129">
        <v>1609000000</v>
      </c>
      <c r="I3097" s="184"/>
      <c r="J3097" s="184">
        <v>11000000000</v>
      </c>
      <c r="K3097" s="184">
        <v>11100000000</v>
      </c>
      <c r="L3097" s="184">
        <v>11200000000</v>
      </c>
      <c r="M3097" s="124">
        <f t="shared" si="697"/>
        <v>33300000000</v>
      </c>
    </row>
    <row r="3098" spans="1:13" ht="18.5" x14ac:dyDescent="0.45">
      <c r="A3098" s="181"/>
      <c r="B3098" s="181"/>
      <c r="C3098" s="181"/>
      <c r="D3098" s="182"/>
      <c r="E3098" s="181"/>
      <c r="F3098" s="122" t="s">
        <v>239</v>
      </c>
      <c r="G3098" s="215">
        <f>SUM(G3095:G3097)</f>
        <v>11134494849</v>
      </c>
      <c r="H3098" s="215">
        <f t="shared" ref="H3098:M3098" si="698">SUM(H3095:H3097)</f>
        <v>1645363337.8199999</v>
      </c>
      <c r="I3098" s="215"/>
      <c r="J3098" s="215">
        <f t="shared" si="698"/>
        <v>11152616140</v>
      </c>
      <c r="K3098" s="215">
        <f t="shared" si="698"/>
        <v>11252616140</v>
      </c>
      <c r="L3098" s="215">
        <f t="shared" si="698"/>
        <v>11352616140</v>
      </c>
      <c r="M3098" s="215">
        <f t="shared" si="698"/>
        <v>33757848420</v>
      </c>
    </row>
  </sheetData>
  <mergeCells count="100">
    <mergeCell ref="A1347:M1347"/>
    <mergeCell ref="A1348:M1348"/>
    <mergeCell ref="A2475:M2475"/>
    <mergeCell ref="A2476:M2476"/>
    <mergeCell ref="A2281:M2281"/>
    <mergeCell ref="A2282:M2282"/>
    <mergeCell ref="A2210:M2210"/>
    <mergeCell ref="A2235:M2235"/>
    <mergeCell ref="A2236:M2236"/>
    <mergeCell ref="A2169:M2169"/>
    <mergeCell ref="A2170:M2170"/>
    <mergeCell ref="A2209:M2209"/>
    <mergeCell ref="A2041:M2041"/>
    <mergeCell ref="A2124:M2124"/>
    <mergeCell ref="A2125:M2125"/>
    <mergeCell ref="A1920:M1920"/>
    <mergeCell ref="A1921:M1921"/>
    <mergeCell ref="A1958:M1958"/>
    <mergeCell ref="A1959:M1959"/>
    <mergeCell ref="A2040:M2040"/>
    <mergeCell ref="A677:M677"/>
    <mergeCell ref="A943:M943"/>
    <mergeCell ref="A944:M944"/>
    <mergeCell ref="A986:M986"/>
    <mergeCell ref="A987:M987"/>
    <mergeCell ref="A784:M784"/>
    <mergeCell ref="A785:M785"/>
    <mergeCell ref="A896:M896"/>
    <mergeCell ref="A897:M897"/>
    <mergeCell ref="A1035:M1035"/>
    <mergeCell ref="A1036:M1036"/>
    <mergeCell ref="A1115:M1115"/>
    <mergeCell ref="A553:M553"/>
    <mergeCell ref="A554:M554"/>
    <mergeCell ref="A621:M621"/>
    <mergeCell ref="A622:M622"/>
    <mergeCell ref="A676:M676"/>
    <mergeCell ref="A425:M425"/>
    <mergeCell ref="A426:M426"/>
    <mergeCell ref="A482:M482"/>
    <mergeCell ref="A483:M483"/>
    <mergeCell ref="A252:M252"/>
    <mergeCell ref="A253:M253"/>
    <mergeCell ref="A387:M387"/>
    <mergeCell ref="A388:M388"/>
    <mergeCell ref="A181:M181"/>
    <mergeCell ref="A182:M182"/>
    <mergeCell ref="A222:M222"/>
    <mergeCell ref="A223:M223"/>
    <mergeCell ref="A1:M1"/>
    <mergeCell ref="A2:M2"/>
    <mergeCell ref="A84:M84"/>
    <mergeCell ref="A85:M85"/>
    <mergeCell ref="A115:M115"/>
    <mergeCell ref="A116:M116"/>
    <mergeCell ref="A1116:M1116"/>
    <mergeCell ref="A1168:M1168"/>
    <mergeCell ref="A1169:M1169"/>
    <mergeCell ref="A1224:M1224"/>
    <mergeCell ref="A1225:M1225"/>
    <mergeCell ref="A1848:M1848"/>
    <mergeCell ref="A1849:M1849"/>
    <mergeCell ref="A1503:M1503"/>
    <mergeCell ref="A1669:M1669"/>
    <mergeCell ref="A1670:M1670"/>
    <mergeCell ref="A1756:M1756"/>
    <mergeCell ref="A1757:M1757"/>
    <mergeCell ref="A1592:M1592"/>
    <mergeCell ref="A1593:M1593"/>
    <mergeCell ref="A1425:M1425"/>
    <mergeCell ref="A1426:M1426"/>
    <mergeCell ref="A1502:M1502"/>
    <mergeCell ref="A1787:M1787"/>
    <mergeCell ref="A1788:M1788"/>
    <mergeCell ref="A2413:M2413"/>
    <mergeCell ref="A2414:M2414"/>
    <mergeCell ref="A2598:M2598"/>
    <mergeCell ref="A2599:M2599"/>
    <mergeCell ref="A2343:M2343"/>
    <mergeCell ref="A2344:M2344"/>
    <mergeCell ref="A2388:M2388"/>
    <mergeCell ref="A2389:M2389"/>
    <mergeCell ref="A2442:M2442"/>
    <mergeCell ref="A2443:M2443"/>
    <mergeCell ref="A2543:M2543"/>
    <mergeCell ref="A2544:M2544"/>
    <mergeCell ref="A2773:M2773"/>
    <mergeCell ref="A2838:M2838"/>
    <mergeCell ref="A2839:M2839"/>
    <mergeCell ref="A2695:M2695"/>
    <mergeCell ref="A2696:M2696"/>
    <mergeCell ref="A2713:M2713"/>
    <mergeCell ref="A2714:M2714"/>
    <mergeCell ref="A2772:M2772"/>
    <mergeCell ref="A3053:M3053"/>
    <mergeCell ref="A2930:M2930"/>
    <mergeCell ref="A2931:M2931"/>
    <mergeCell ref="A2967:M2967"/>
    <mergeCell ref="A2968:M2968"/>
    <mergeCell ref="A3052:M3052"/>
  </mergeCells>
  <conditionalFormatting sqref="A347:A348 F347:F348">
    <cfRule type="expression" dxfId="107" priority="49">
      <formula>$F347=4</formula>
    </cfRule>
    <cfRule type="expression" dxfId="106" priority="50">
      <formula>$F347=3</formula>
    </cfRule>
    <cfRule type="expression" dxfId="105" priority="51">
      <formula>$F347=2</formula>
    </cfRule>
    <cfRule type="expression" dxfId="104" priority="52">
      <formula>$F347=1</formula>
    </cfRule>
  </conditionalFormatting>
  <conditionalFormatting sqref="A536:C536 E536:G536 I536:L536">
    <cfRule type="expression" dxfId="103" priority="53">
      <formula>$F536=4</formula>
    </cfRule>
    <cfRule type="expression" dxfId="102" priority="54">
      <formula>$F536=3</formula>
    </cfRule>
    <cfRule type="expression" dxfId="101" priority="55">
      <formula>$F536=2</formula>
    </cfRule>
    <cfRule type="expression" dxfId="100" priority="56">
      <formula>$F536=1</formula>
    </cfRule>
  </conditionalFormatting>
  <conditionalFormatting sqref="A1302:C1302 E1302:L1302">
    <cfRule type="expression" dxfId="99" priority="45">
      <formula>$F1302=4</formula>
    </cfRule>
    <cfRule type="expression" dxfId="98" priority="46">
      <formula>$F1302=3</formula>
    </cfRule>
    <cfRule type="expression" dxfId="97" priority="47">
      <formula>$F1302=2</formula>
    </cfRule>
    <cfRule type="expression" dxfId="96" priority="48">
      <formula>$F1302=1</formula>
    </cfRule>
  </conditionalFormatting>
  <conditionalFormatting sqref="A2093:C2094 E2093:E2094">
    <cfRule type="expression" dxfId="95" priority="33">
      <formula>#REF!=4</formula>
    </cfRule>
    <cfRule type="expression" dxfId="94" priority="34">
      <formula>#REF!=3</formula>
    </cfRule>
    <cfRule type="expression" dxfId="93" priority="35">
      <formula>#REF!=2</formula>
    </cfRule>
    <cfRule type="expression" dxfId="92" priority="36">
      <formula>#REF!=1</formula>
    </cfRule>
  </conditionalFormatting>
  <conditionalFormatting sqref="A2374:C2375 E2374:L2375">
    <cfRule type="expression" dxfId="91" priority="21">
      <formula>$F2374=4</formula>
    </cfRule>
    <cfRule type="expression" dxfId="90" priority="22">
      <formula>$F2374=3</formula>
    </cfRule>
    <cfRule type="expression" dxfId="89" priority="23">
      <formula>$F2374=2</formula>
    </cfRule>
    <cfRule type="expression" dxfId="88" priority="24">
      <formula>$F2374=1</formula>
    </cfRule>
  </conditionalFormatting>
  <conditionalFormatting sqref="E59:L59 A59:C60 N59:XFD60 E60:F60 K60:L60">
    <cfRule type="expression" dxfId="87" priority="73">
      <formula>$F59=4</formula>
    </cfRule>
    <cfRule type="expression" dxfId="86" priority="74">
      <formula>$F59=3</formula>
    </cfRule>
    <cfRule type="expression" dxfId="85" priority="75">
      <formula>$F59=2</formula>
    </cfRule>
    <cfRule type="expression" dxfId="84" priority="76">
      <formula>$F59=1</formula>
    </cfRule>
  </conditionalFormatting>
  <conditionalFormatting sqref="E2162:L2164 A2162:C2166 E2165:M2166">
    <cfRule type="expression" dxfId="83" priority="25">
      <formula>$F2162=4</formula>
    </cfRule>
    <cfRule type="expression" dxfId="82" priority="26">
      <formula>$F2162=3</formula>
    </cfRule>
    <cfRule type="expression" dxfId="81" priority="27">
      <formula>$F2162=2</formula>
    </cfRule>
    <cfRule type="expression" dxfId="80" priority="28">
      <formula>$F2162=1</formula>
    </cfRule>
  </conditionalFormatting>
  <conditionalFormatting sqref="F2093:L2094">
    <cfRule type="expression" dxfId="79" priority="29">
      <formula>$F2093=4</formula>
    </cfRule>
    <cfRule type="expression" dxfId="78" priority="30">
      <formula>$F2093=3</formula>
    </cfRule>
    <cfRule type="expression" dxfId="77" priority="31">
      <formula>$F2093=2</formula>
    </cfRule>
    <cfRule type="expression" dxfId="76" priority="32">
      <formula>$F2093=1</formula>
    </cfRule>
  </conditionalFormatting>
  <conditionalFormatting sqref="G60">
    <cfRule type="expression" dxfId="75" priority="65">
      <formula>#REF!=4</formula>
    </cfRule>
    <cfRule type="expression" dxfId="74" priority="66">
      <formula>#REF!=3</formula>
    </cfRule>
    <cfRule type="expression" dxfId="73" priority="67">
      <formula>#REF!=2</formula>
    </cfRule>
    <cfRule type="expression" dxfId="72" priority="68">
      <formula>#REF!=1</formula>
    </cfRule>
  </conditionalFormatting>
  <conditionalFormatting sqref="H535:H536">
    <cfRule type="expression" dxfId="71" priority="77">
      <formula>$B535=4</formula>
    </cfRule>
    <cfRule type="expression" dxfId="70" priority="77">
      <formula>$B535=3</formula>
    </cfRule>
    <cfRule type="expression" dxfId="69" priority="77">
      <formula>$B535=2</formula>
    </cfRule>
    <cfRule type="expression" dxfId="68" priority="77">
      <formula>$B535=1</formula>
    </cfRule>
  </conditionalFormatting>
  <conditionalFormatting sqref="H60:I60">
    <cfRule type="expression" dxfId="67" priority="69">
      <formula>$F60=4</formula>
    </cfRule>
    <cfRule type="expression" dxfId="66" priority="70">
      <formula>$F60=3</formula>
    </cfRule>
    <cfRule type="expression" dxfId="65" priority="71">
      <formula>$F60=2</formula>
    </cfRule>
    <cfRule type="expression" dxfId="64" priority="72">
      <formula>$F60=1</formula>
    </cfRule>
  </conditionalFormatting>
  <conditionalFormatting sqref="J60:L60">
    <cfRule type="expression" dxfId="63" priority="78">
      <formula>#REF!=4</formula>
    </cfRule>
    <cfRule type="expression" dxfId="62" priority="78">
      <formula>#REF!=3</formula>
    </cfRule>
    <cfRule type="expression" dxfId="61" priority="79">
      <formula>#REF!=2</formula>
    </cfRule>
    <cfRule type="expression" dxfId="60" priority="80">
      <formula>#REF!=1</formula>
    </cfRule>
  </conditionalFormatting>
  <conditionalFormatting sqref="A2517:C2518 E2517:L2518">
    <cfRule type="expression" dxfId="59" priority="13">
      <formula>$F2517=4</formula>
    </cfRule>
    <cfRule type="expression" dxfId="58" priority="14">
      <formula>$F2517=3</formula>
    </cfRule>
    <cfRule type="expression" dxfId="57" priority="15">
      <formula>$F2517=2</formula>
    </cfRule>
    <cfRule type="expression" dxfId="56" priority="16">
      <formula>$F2517=1</formula>
    </cfRule>
  </conditionalFormatting>
  <pageMargins left="0.70866141732283472" right="0.19685039370078741" top="0.51181102362204722" bottom="0.51181102362204722" header="0.31496062992125984" footer="0.31496062992125984"/>
  <pageSetup paperSize="9" scale="12" fitToHeight="0" orientation="landscape" r:id="rId1"/>
  <headerFooter scaleWithDoc="0"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29FAF-340E-4BE1-9E08-391BEB965A34}">
  <sheetPr>
    <pageSetUpPr fitToPage="1"/>
  </sheetPr>
  <dimension ref="A1:L1691"/>
  <sheetViews>
    <sheetView topLeftCell="G724" zoomScale="90" zoomScaleNormal="90" workbookViewId="0">
      <selection activeCell="K733" sqref="K733"/>
    </sheetView>
  </sheetViews>
  <sheetFormatPr defaultColWidth="9" defaultRowHeight="12.5" x14ac:dyDescent="0.25"/>
  <cols>
    <col min="1" max="1" width="19" style="1" customWidth="1"/>
    <col min="2" max="3" width="9" style="1"/>
    <col min="4" max="4" width="10.54296875" style="1" customWidth="1"/>
    <col min="5" max="6" width="17.26953125" style="1" customWidth="1"/>
    <col min="7" max="7" width="18.6328125" style="1" customWidth="1"/>
    <col min="8" max="8" width="19.90625" style="1" customWidth="1"/>
    <col min="9" max="9" width="17.7265625" style="1" customWidth="1"/>
    <col min="10" max="10" width="17" style="1" customWidth="1"/>
    <col min="11" max="11" width="17.36328125" style="1" customWidth="1"/>
    <col min="12" max="12" width="20" style="1" customWidth="1"/>
    <col min="13" max="16384" width="9" style="1"/>
  </cols>
  <sheetData>
    <row r="1" spans="1:12" x14ac:dyDescent="0.25">
      <c r="A1" s="970" t="s">
        <v>0</v>
      </c>
      <c r="B1" s="970"/>
      <c r="C1" s="970"/>
      <c r="D1" s="970"/>
      <c r="E1" s="970"/>
      <c r="F1" s="970"/>
      <c r="G1" s="970"/>
      <c r="H1" s="970"/>
      <c r="I1" s="970"/>
      <c r="J1" s="970"/>
      <c r="K1" s="970"/>
      <c r="L1" s="970"/>
    </row>
    <row r="2" spans="1:12" ht="18.5" x14ac:dyDescent="0.45">
      <c r="A2" s="971" t="s">
        <v>89</v>
      </c>
      <c r="B2" s="971"/>
      <c r="C2" s="971"/>
      <c r="D2" s="971"/>
      <c r="E2" s="971"/>
      <c r="F2" s="971"/>
      <c r="G2" s="971"/>
      <c r="H2" s="971"/>
      <c r="I2" s="971"/>
      <c r="J2" s="971"/>
      <c r="K2" s="971"/>
      <c r="L2" s="971"/>
    </row>
    <row r="3" spans="1:12" ht="18.5" x14ac:dyDescent="0.45">
      <c r="A3" s="971" t="s">
        <v>90</v>
      </c>
      <c r="B3" s="972"/>
      <c r="C3" s="972"/>
      <c r="D3" s="972"/>
      <c r="E3" s="972"/>
      <c r="F3" s="972"/>
      <c r="G3" s="972"/>
      <c r="H3" s="972"/>
      <c r="I3" s="972"/>
      <c r="J3" s="972"/>
      <c r="K3" s="972"/>
      <c r="L3" s="972"/>
    </row>
    <row r="4" spans="1:12" ht="18.5" x14ac:dyDescent="0.45">
      <c r="A4" s="973" t="s">
        <v>609</v>
      </c>
      <c r="B4" s="973"/>
      <c r="C4" s="973"/>
      <c r="D4" s="973"/>
      <c r="E4" s="973"/>
      <c r="F4" s="973"/>
      <c r="G4" s="973"/>
      <c r="H4" s="973"/>
      <c r="I4" s="973"/>
      <c r="J4" s="973"/>
      <c r="K4" s="973"/>
      <c r="L4" s="973"/>
    </row>
    <row r="5" spans="1:12" ht="55.5" x14ac:dyDescent="0.45">
      <c r="A5" s="101" t="s">
        <v>91</v>
      </c>
      <c r="B5" s="102"/>
      <c r="C5" s="101" t="s">
        <v>92</v>
      </c>
      <c r="D5" s="101" t="s">
        <v>93</v>
      </c>
      <c r="E5" s="101" t="s">
        <v>94</v>
      </c>
      <c r="F5" s="101" t="s">
        <v>95</v>
      </c>
      <c r="G5" s="101" t="s">
        <v>96</v>
      </c>
      <c r="H5" s="101" t="s">
        <v>97</v>
      </c>
      <c r="I5" s="101" t="s">
        <v>98</v>
      </c>
      <c r="J5" s="101" t="s">
        <v>99</v>
      </c>
      <c r="K5" s="101" t="s">
        <v>100</v>
      </c>
      <c r="L5" s="103" t="s">
        <v>101</v>
      </c>
    </row>
    <row r="6" spans="1:12" ht="18.5" x14ac:dyDescent="0.45">
      <c r="A6" s="104"/>
      <c r="B6" s="104"/>
      <c r="C6" s="105" t="s">
        <v>102</v>
      </c>
      <c r="D6" s="106">
        <v>1</v>
      </c>
      <c r="E6" s="106">
        <v>1038207.5</v>
      </c>
      <c r="F6" s="106">
        <v>30000</v>
      </c>
      <c r="G6" s="106"/>
      <c r="H6" s="106">
        <f t="shared" ref="H6:H69" si="0">SUM(E6:G6)</f>
        <v>1068207.5</v>
      </c>
      <c r="I6" s="106">
        <f t="shared" ref="I6:I69" si="1">D6*E6</f>
        <v>1038207.5</v>
      </c>
      <c r="J6" s="106">
        <f t="shared" ref="J6:J69" si="2">D6*F6</f>
        <v>30000</v>
      </c>
      <c r="K6" s="106">
        <f t="shared" ref="K6:K69" si="3">D6*G6</f>
        <v>0</v>
      </c>
      <c r="L6" s="106">
        <f t="shared" ref="L6:L69" si="4">D6*H6</f>
        <v>1068207.5</v>
      </c>
    </row>
    <row r="7" spans="1:12" ht="18.5" x14ac:dyDescent="0.45">
      <c r="A7" s="104"/>
      <c r="B7" s="104"/>
      <c r="C7" s="105" t="s">
        <v>103</v>
      </c>
      <c r="D7" s="106">
        <v>1</v>
      </c>
      <c r="E7" s="106">
        <v>2681330</v>
      </c>
      <c r="F7" s="106">
        <v>30000</v>
      </c>
      <c r="G7" s="106"/>
      <c r="H7" s="106">
        <f t="shared" si="0"/>
        <v>2711330</v>
      </c>
      <c r="I7" s="106">
        <f t="shared" si="1"/>
        <v>2681330</v>
      </c>
      <c r="J7" s="106">
        <f t="shared" si="2"/>
        <v>30000</v>
      </c>
      <c r="K7" s="106">
        <f t="shared" si="3"/>
        <v>0</v>
      </c>
      <c r="L7" s="106">
        <f t="shared" si="4"/>
        <v>2711330</v>
      </c>
    </row>
    <row r="8" spans="1:12" ht="18.5" x14ac:dyDescent="0.45">
      <c r="A8" s="104"/>
      <c r="B8" s="104"/>
      <c r="C8" s="105" t="s">
        <v>104</v>
      </c>
      <c r="D8" s="106">
        <v>1</v>
      </c>
      <c r="E8" s="106">
        <v>1040125</v>
      </c>
      <c r="F8" s="106">
        <v>30000</v>
      </c>
      <c r="G8" s="106"/>
      <c r="H8" s="106">
        <f t="shared" si="0"/>
        <v>1070125</v>
      </c>
      <c r="I8" s="106">
        <f t="shared" si="1"/>
        <v>1040125</v>
      </c>
      <c r="J8" s="106">
        <f t="shared" si="2"/>
        <v>30000</v>
      </c>
      <c r="K8" s="106">
        <f t="shared" si="3"/>
        <v>0</v>
      </c>
      <c r="L8" s="106">
        <f t="shared" si="4"/>
        <v>1070125</v>
      </c>
    </row>
    <row r="9" spans="1:12" ht="18.5" x14ac:dyDescent="0.45">
      <c r="A9" s="104"/>
      <c r="B9" s="104"/>
      <c r="C9" s="105" t="s">
        <v>105</v>
      </c>
      <c r="D9" s="106">
        <v>69</v>
      </c>
      <c r="E9" s="106">
        <v>1153397.5</v>
      </c>
      <c r="F9" s="106">
        <v>30000</v>
      </c>
      <c r="G9" s="106"/>
      <c r="H9" s="106">
        <f t="shared" si="0"/>
        <v>1183397.5</v>
      </c>
      <c r="I9" s="106">
        <f t="shared" si="1"/>
        <v>79584427.5</v>
      </c>
      <c r="J9" s="106">
        <f t="shared" si="2"/>
        <v>2070000</v>
      </c>
      <c r="K9" s="106">
        <f t="shared" si="3"/>
        <v>0</v>
      </c>
      <c r="L9" s="106">
        <f t="shared" si="4"/>
        <v>81654427.5</v>
      </c>
    </row>
    <row r="10" spans="1:12" ht="18.5" x14ac:dyDescent="0.45">
      <c r="A10" s="104"/>
      <c r="B10" s="104"/>
      <c r="C10" s="105" t="s">
        <v>106</v>
      </c>
      <c r="D10" s="106">
        <v>2</v>
      </c>
      <c r="E10" s="106">
        <v>1083387.5</v>
      </c>
      <c r="F10" s="106">
        <v>30000</v>
      </c>
      <c r="G10" s="106"/>
      <c r="H10" s="106">
        <f t="shared" si="0"/>
        <v>1113387.5</v>
      </c>
      <c r="I10" s="106">
        <f t="shared" si="1"/>
        <v>2166775</v>
      </c>
      <c r="J10" s="106">
        <f t="shared" si="2"/>
        <v>60000</v>
      </c>
      <c r="K10" s="106">
        <f t="shared" si="3"/>
        <v>0</v>
      </c>
      <c r="L10" s="106">
        <f t="shared" si="4"/>
        <v>2226775</v>
      </c>
    </row>
    <row r="11" spans="1:12" ht="18.5" x14ac:dyDescent="0.45">
      <c r="A11" s="104"/>
      <c r="B11" s="104"/>
      <c r="C11" s="105" t="s">
        <v>107</v>
      </c>
      <c r="D11" s="106">
        <v>2</v>
      </c>
      <c r="E11" s="106">
        <v>1094173.75</v>
      </c>
      <c r="F11" s="106">
        <v>30000</v>
      </c>
      <c r="G11" s="106"/>
      <c r="H11" s="106">
        <f t="shared" si="0"/>
        <v>1124173.75</v>
      </c>
      <c r="I11" s="106">
        <f t="shared" si="1"/>
        <v>2188347.5</v>
      </c>
      <c r="J11" s="106">
        <f t="shared" si="2"/>
        <v>60000</v>
      </c>
      <c r="K11" s="106">
        <f t="shared" si="3"/>
        <v>0</v>
      </c>
      <c r="L11" s="106">
        <f t="shared" si="4"/>
        <v>2248347.5</v>
      </c>
    </row>
    <row r="12" spans="1:12" ht="18.5" x14ac:dyDescent="0.45">
      <c r="A12" s="104"/>
      <c r="B12" s="104"/>
      <c r="C12" s="105" t="s">
        <v>108</v>
      </c>
      <c r="D12" s="106">
        <v>1</v>
      </c>
      <c r="E12" s="106">
        <v>1164565</v>
      </c>
      <c r="F12" s="106">
        <v>30000</v>
      </c>
      <c r="G12" s="106"/>
      <c r="H12" s="106">
        <f t="shared" si="0"/>
        <v>1194565</v>
      </c>
      <c r="I12" s="106">
        <f t="shared" si="1"/>
        <v>1164565</v>
      </c>
      <c r="J12" s="106">
        <f t="shared" si="2"/>
        <v>30000</v>
      </c>
      <c r="K12" s="106">
        <f t="shared" si="3"/>
        <v>0</v>
      </c>
      <c r="L12" s="106">
        <f t="shared" si="4"/>
        <v>1194565</v>
      </c>
    </row>
    <row r="13" spans="1:12" ht="18.5" x14ac:dyDescent="0.45">
      <c r="A13" s="104"/>
      <c r="B13" s="104"/>
      <c r="C13" s="105" t="s">
        <v>109</v>
      </c>
      <c r="D13" s="106">
        <v>5</v>
      </c>
      <c r="E13" s="106">
        <v>1104960</v>
      </c>
      <c r="F13" s="106">
        <v>30000</v>
      </c>
      <c r="G13" s="106"/>
      <c r="H13" s="106">
        <f t="shared" si="0"/>
        <v>1134960</v>
      </c>
      <c r="I13" s="106">
        <f t="shared" si="1"/>
        <v>5524800</v>
      </c>
      <c r="J13" s="106">
        <f t="shared" si="2"/>
        <v>150000</v>
      </c>
      <c r="K13" s="106">
        <f t="shared" si="3"/>
        <v>0</v>
      </c>
      <c r="L13" s="106">
        <f t="shared" si="4"/>
        <v>5674800</v>
      </c>
    </row>
    <row r="14" spans="1:12" ht="18.5" x14ac:dyDescent="0.45">
      <c r="A14" s="104"/>
      <c r="B14" s="104"/>
      <c r="C14" s="105" t="s">
        <v>110</v>
      </c>
      <c r="D14" s="106">
        <v>2</v>
      </c>
      <c r="E14" s="106">
        <v>1180248.75</v>
      </c>
      <c r="F14" s="106">
        <v>30000</v>
      </c>
      <c r="G14" s="106"/>
      <c r="H14" s="106">
        <f t="shared" si="0"/>
        <v>1210248.75</v>
      </c>
      <c r="I14" s="106">
        <f t="shared" si="1"/>
        <v>2360497.5</v>
      </c>
      <c r="J14" s="106">
        <f t="shared" si="2"/>
        <v>60000</v>
      </c>
      <c r="K14" s="106">
        <f t="shared" si="3"/>
        <v>0</v>
      </c>
      <c r="L14" s="106">
        <f t="shared" si="4"/>
        <v>2420497.5</v>
      </c>
    </row>
    <row r="15" spans="1:12" ht="18.5" x14ac:dyDescent="0.45">
      <c r="A15" s="104"/>
      <c r="B15" s="104"/>
      <c r="C15" s="105" t="s">
        <v>111</v>
      </c>
      <c r="D15" s="106">
        <v>1</v>
      </c>
      <c r="E15" s="106">
        <v>1115746.25</v>
      </c>
      <c r="F15" s="106">
        <v>30000</v>
      </c>
      <c r="G15" s="106"/>
      <c r="H15" s="106">
        <f t="shared" si="0"/>
        <v>1145746.25</v>
      </c>
      <c r="I15" s="106">
        <f t="shared" si="1"/>
        <v>1115746.25</v>
      </c>
      <c r="J15" s="106">
        <f t="shared" si="2"/>
        <v>30000</v>
      </c>
      <c r="K15" s="106">
        <f t="shared" si="3"/>
        <v>0</v>
      </c>
      <c r="L15" s="106">
        <f t="shared" si="4"/>
        <v>1145746.25</v>
      </c>
    </row>
    <row r="16" spans="1:12" ht="18.5" x14ac:dyDescent="0.45">
      <c r="A16" s="104"/>
      <c r="B16" s="104"/>
      <c r="C16" s="105" t="s">
        <v>112</v>
      </c>
      <c r="D16" s="106">
        <v>1</v>
      </c>
      <c r="E16" s="106">
        <v>1126532.5</v>
      </c>
      <c r="F16" s="106">
        <v>30000</v>
      </c>
      <c r="G16" s="106"/>
      <c r="H16" s="106">
        <f t="shared" si="0"/>
        <v>1156532.5</v>
      </c>
      <c r="I16" s="106">
        <f t="shared" si="1"/>
        <v>1126532.5</v>
      </c>
      <c r="J16" s="106">
        <f t="shared" si="2"/>
        <v>30000</v>
      </c>
      <c r="K16" s="106">
        <f t="shared" si="3"/>
        <v>0</v>
      </c>
      <c r="L16" s="106">
        <f t="shared" si="4"/>
        <v>1156532.5</v>
      </c>
    </row>
    <row r="17" spans="1:12" ht="18.5" x14ac:dyDescent="0.45">
      <c r="A17" s="104"/>
      <c r="B17" s="104"/>
      <c r="C17" s="105" t="s">
        <v>113</v>
      </c>
      <c r="D17" s="106">
        <v>10</v>
      </c>
      <c r="E17" s="106">
        <v>1191250</v>
      </c>
      <c r="F17" s="106">
        <v>30000</v>
      </c>
      <c r="G17" s="106"/>
      <c r="H17" s="106">
        <f t="shared" si="0"/>
        <v>1221250</v>
      </c>
      <c r="I17" s="106">
        <f t="shared" si="1"/>
        <v>11912500</v>
      </c>
      <c r="J17" s="106">
        <f t="shared" si="2"/>
        <v>300000</v>
      </c>
      <c r="K17" s="106">
        <f t="shared" si="3"/>
        <v>0</v>
      </c>
      <c r="L17" s="106">
        <f t="shared" si="4"/>
        <v>12212500</v>
      </c>
    </row>
    <row r="18" spans="1:12" ht="18.5" x14ac:dyDescent="0.45">
      <c r="A18" s="104"/>
      <c r="B18" s="104"/>
      <c r="C18" s="105" t="s">
        <v>114</v>
      </c>
      <c r="D18" s="106">
        <v>1</v>
      </c>
      <c r="E18" s="106">
        <v>1305718.75</v>
      </c>
      <c r="F18" s="106">
        <v>30000</v>
      </c>
      <c r="G18" s="106"/>
      <c r="H18" s="106">
        <f t="shared" si="0"/>
        <v>1335718.75</v>
      </c>
      <c r="I18" s="106">
        <f t="shared" si="1"/>
        <v>1305718.75</v>
      </c>
      <c r="J18" s="106">
        <f t="shared" si="2"/>
        <v>30000</v>
      </c>
      <c r="K18" s="106">
        <f t="shared" si="3"/>
        <v>0</v>
      </c>
      <c r="L18" s="106">
        <f t="shared" si="4"/>
        <v>1335718.75</v>
      </c>
    </row>
    <row r="19" spans="1:12" ht="18.5" x14ac:dyDescent="0.45">
      <c r="A19" s="104"/>
      <c r="B19" s="104"/>
      <c r="C19" s="105" t="s">
        <v>115</v>
      </c>
      <c r="D19" s="106">
        <v>1</v>
      </c>
      <c r="E19" s="106">
        <v>1113242.5</v>
      </c>
      <c r="F19" s="106">
        <v>30000</v>
      </c>
      <c r="G19" s="106"/>
      <c r="H19" s="106">
        <f t="shared" si="0"/>
        <v>1143242.5</v>
      </c>
      <c r="I19" s="106">
        <f t="shared" si="1"/>
        <v>1113242.5</v>
      </c>
      <c r="J19" s="106">
        <f t="shared" si="2"/>
        <v>30000</v>
      </c>
      <c r="K19" s="106">
        <f t="shared" si="3"/>
        <v>0</v>
      </c>
      <c r="L19" s="106">
        <f t="shared" si="4"/>
        <v>1143242.5</v>
      </c>
    </row>
    <row r="20" spans="1:12" ht="18.5" x14ac:dyDescent="0.45">
      <c r="A20" s="104"/>
      <c r="B20" s="104"/>
      <c r="C20" s="105" t="s">
        <v>116</v>
      </c>
      <c r="D20" s="106">
        <v>3</v>
      </c>
      <c r="E20" s="106">
        <v>1218507.5</v>
      </c>
      <c r="F20" s="106">
        <v>30000</v>
      </c>
      <c r="G20" s="106"/>
      <c r="H20" s="106">
        <f t="shared" si="0"/>
        <v>1248507.5</v>
      </c>
      <c r="I20" s="106">
        <f t="shared" si="1"/>
        <v>3655522.5</v>
      </c>
      <c r="J20" s="106">
        <f t="shared" si="2"/>
        <v>90000</v>
      </c>
      <c r="K20" s="106">
        <f t="shared" si="3"/>
        <v>0</v>
      </c>
      <c r="L20" s="106">
        <f t="shared" si="4"/>
        <v>3745522.5</v>
      </c>
    </row>
    <row r="21" spans="1:12" ht="18.5" x14ac:dyDescent="0.45">
      <c r="A21" s="104"/>
      <c r="B21" s="104"/>
      <c r="C21" s="105" t="s">
        <v>117</v>
      </c>
      <c r="D21" s="106">
        <v>2</v>
      </c>
      <c r="E21" s="106">
        <v>5959280</v>
      </c>
      <c r="F21" s="106">
        <v>30000</v>
      </c>
      <c r="G21" s="106"/>
      <c r="H21" s="106">
        <f t="shared" si="0"/>
        <v>5989280</v>
      </c>
      <c r="I21" s="106">
        <f t="shared" si="1"/>
        <v>11918560</v>
      </c>
      <c r="J21" s="106">
        <f t="shared" si="2"/>
        <v>60000</v>
      </c>
      <c r="K21" s="106">
        <f t="shared" si="3"/>
        <v>0</v>
      </c>
      <c r="L21" s="106">
        <f t="shared" si="4"/>
        <v>11978560</v>
      </c>
    </row>
    <row r="22" spans="1:12" ht="18.5" x14ac:dyDescent="0.45">
      <c r="A22" s="104"/>
      <c r="B22" s="104"/>
      <c r="C22" s="105" t="s">
        <v>118</v>
      </c>
      <c r="D22" s="106">
        <v>10</v>
      </c>
      <c r="E22" s="106">
        <v>1125772.5</v>
      </c>
      <c r="F22" s="106">
        <v>30000</v>
      </c>
      <c r="G22" s="106"/>
      <c r="H22" s="106">
        <f t="shared" si="0"/>
        <v>1155772.5</v>
      </c>
      <c r="I22" s="106">
        <f t="shared" si="1"/>
        <v>11257725</v>
      </c>
      <c r="J22" s="106">
        <f t="shared" si="2"/>
        <v>300000</v>
      </c>
      <c r="K22" s="106">
        <f t="shared" si="3"/>
        <v>0</v>
      </c>
      <c r="L22" s="106">
        <f t="shared" si="4"/>
        <v>11557725</v>
      </c>
    </row>
    <row r="23" spans="1:12" ht="18.5" x14ac:dyDescent="0.45">
      <c r="A23" s="104"/>
      <c r="B23" s="104"/>
      <c r="C23" s="105" t="s">
        <v>119</v>
      </c>
      <c r="D23" s="106">
        <v>1</v>
      </c>
      <c r="E23" s="106">
        <v>1237618.75</v>
      </c>
      <c r="F23" s="106">
        <v>30000</v>
      </c>
      <c r="G23" s="106"/>
      <c r="H23" s="106">
        <f t="shared" si="0"/>
        <v>1267618.75</v>
      </c>
      <c r="I23" s="106">
        <f t="shared" si="1"/>
        <v>1237618.75</v>
      </c>
      <c r="J23" s="106">
        <f t="shared" si="2"/>
        <v>30000</v>
      </c>
      <c r="K23" s="106">
        <f t="shared" si="3"/>
        <v>0</v>
      </c>
      <c r="L23" s="106">
        <f t="shared" si="4"/>
        <v>1267618.75</v>
      </c>
    </row>
    <row r="24" spans="1:12" ht="18.5" x14ac:dyDescent="0.45">
      <c r="A24" s="104"/>
      <c r="B24" s="104"/>
      <c r="C24" s="105" t="s">
        <v>120</v>
      </c>
      <c r="D24" s="106">
        <v>1</v>
      </c>
      <c r="E24" s="106">
        <v>1138302.5</v>
      </c>
      <c r="F24" s="106">
        <v>30000</v>
      </c>
      <c r="G24" s="106"/>
      <c r="H24" s="106">
        <f t="shared" si="0"/>
        <v>1168302.5</v>
      </c>
      <c r="I24" s="106">
        <f t="shared" si="1"/>
        <v>1138302.5</v>
      </c>
      <c r="J24" s="106">
        <f t="shared" si="2"/>
        <v>30000</v>
      </c>
      <c r="K24" s="106">
        <f t="shared" si="3"/>
        <v>0</v>
      </c>
      <c r="L24" s="106">
        <f t="shared" si="4"/>
        <v>1168302.5</v>
      </c>
    </row>
    <row r="25" spans="1:12" ht="18.5" x14ac:dyDescent="0.45">
      <c r="A25" s="104"/>
      <c r="B25" s="104"/>
      <c r="C25" s="105" t="s">
        <v>121</v>
      </c>
      <c r="D25" s="106">
        <v>1</v>
      </c>
      <c r="E25" s="106">
        <v>1256730.9743999999</v>
      </c>
      <c r="F25" s="106">
        <v>30000</v>
      </c>
      <c r="G25" s="106"/>
      <c r="H25" s="106">
        <f t="shared" si="0"/>
        <v>1286730.9743999999</v>
      </c>
      <c r="I25" s="106">
        <f t="shared" si="1"/>
        <v>1256730.9743999999</v>
      </c>
      <c r="J25" s="106">
        <f t="shared" si="2"/>
        <v>30000</v>
      </c>
      <c r="K25" s="106">
        <f t="shared" si="3"/>
        <v>0</v>
      </c>
      <c r="L25" s="106">
        <f t="shared" si="4"/>
        <v>1286730.9743999999</v>
      </c>
    </row>
    <row r="26" spans="1:12" ht="18.5" x14ac:dyDescent="0.45">
      <c r="A26" s="104"/>
      <c r="B26" s="104"/>
      <c r="C26" s="105" t="s">
        <v>122</v>
      </c>
      <c r="D26" s="106">
        <v>1</v>
      </c>
      <c r="E26" s="106">
        <v>1314063.75</v>
      </c>
      <c r="F26" s="106">
        <v>30000</v>
      </c>
      <c r="G26" s="106"/>
      <c r="H26" s="106">
        <f t="shared" si="0"/>
        <v>1344063.75</v>
      </c>
      <c r="I26" s="106">
        <f t="shared" si="1"/>
        <v>1314063.75</v>
      </c>
      <c r="J26" s="106">
        <f t="shared" si="2"/>
        <v>30000</v>
      </c>
      <c r="K26" s="106">
        <f t="shared" si="3"/>
        <v>0</v>
      </c>
      <c r="L26" s="106">
        <f t="shared" si="4"/>
        <v>1344063.75</v>
      </c>
    </row>
    <row r="27" spans="1:12" ht="18.5" x14ac:dyDescent="0.45">
      <c r="A27" s="104"/>
      <c r="B27" s="104"/>
      <c r="C27" s="105" t="s">
        <v>123</v>
      </c>
      <c r="D27" s="106">
        <v>1</v>
      </c>
      <c r="E27" s="106">
        <v>1352286.25</v>
      </c>
      <c r="F27" s="106">
        <v>30000</v>
      </c>
      <c r="G27" s="106"/>
      <c r="H27" s="106">
        <f t="shared" si="0"/>
        <v>1382286.25</v>
      </c>
      <c r="I27" s="106">
        <f t="shared" si="1"/>
        <v>1352286.25</v>
      </c>
      <c r="J27" s="106">
        <f t="shared" si="2"/>
        <v>30000</v>
      </c>
      <c r="K27" s="106">
        <f t="shared" si="3"/>
        <v>0</v>
      </c>
      <c r="L27" s="106">
        <f t="shared" si="4"/>
        <v>1382286.25</v>
      </c>
    </row>
    <row r="28" spans="1:12" ht="18.5" x14ac:dyDescent="0.45">
      <c r="A28" s="104"/>
      <c r="B28" s="104"/>
      <c r="C28" s="105" t="s">
        <v>124</v>
      </c>
      <c r="D28" s="106">
        <v>1</v>
      </c>
      <c r="E28" s="106">
        <v>1117060</v>
      </c>
      <c r="F28" s="106">
        <v>30000</v>
      </c>
      <c r="G28" s="106"/>
      <c r="H28" s="106">
        <f t="shared" si="0"/>
        <v>1147060</v>
      </c>
      <c r="I28" s="106">
        <f t="shared" si="1"/>
        <v>1117060</v>
      </c>
      <c r="J28" s="106">
        <f t="shared" si="2"/>
        <v>30000</v>
      </c>
      <c r="K28" s="106">
        <f t="shared" si="3"/>
        <v>0</v>
      </c>
      <c r="L28" s="106">
        <f t="shared" si="4"/>
        <v>1147060</v>
      </c>
    </row>
    <row r="29" spans="1:12" ht="18.5" x14ac:dyDescent="0.45">
      <c r="A29" s="104"/>
      <c r="B29" s="104"/>
      <c r="C29" s="105" t="s">
        <v>125</v>
      </c>
      <c r="D29" s="106">
        <v>2</v>
      </c>
      <c r="E29" s="106">
        <v>1354613.75</v>
      </c>
      <c r="F29" s="106">
        <v>30000</v>
      </c>
      <c r="G29" s="106"/>
      <c r="H29" s="106">
        <f t="shared" si="0"/>
        <v>1384613.75</v>
      </c>
      <c r="I29" s="106">
        <f t="shared" si="1"/>
        <v>2709227.5</v>
      </c>
      <c r="J29" s="106">
        <f t="shared" si="2"/>
        <v>60000</v>
      </c>
      <c r="K29" s="106">
        <f t="shared" si="3"/>
        <v>0</v>
      </c>
      <c r="L29" s="106">
        <f t="shared" si="4"/>
        <v>2769227.5</v>
      </c>
    </row>
    <row r="30" spans="1:12" ht="18.5" x14ac:dyDescent="0.45">
      <c r="A30" s="104"/>
      <c r="B30" s="104"/>
      <c r="C30" s="105" t="s">
        <v>126</v>
      </c>
      <c r="D30" s="106">
        <v>2</v>
      </c>
      <c r="E30" s="106">
        <v>1389722.5</v>
      </c>
      <c r="F30" s="106">
        <v>30000</v>
      </c>
      <c r="G30" s="106"/>
      <c r="H30" s="106">
        <f t="shared" si="0"/>
        <v>1419722.5</v>
      </c>
      <c r="I30" s="106">
        <f t="shared" si="1"/>
        <v>2779445</v>
      </c>
      <c r="J30" s="106">
        <f t="shared" si="2"/>
        <v>60000</v>
      </c>
      <c r="K30" s="106">
        <f t="shared" si="3"/>
        <v>0</v>
      </c>
      <c r="L30" s="106">
        <f t="shared" si="4"/>
        <v>2839445</v>
      </c>
    </row>
    <row r="31" spans="1:12" ht="18.5" x14ac:dyDescent="0.45">
      <c r="A31" s="104"/>
      <c r="B31" s="104"/>
      <c r="C31" s="105" t="s">
        <v>127</v>
      </c>
      <c r="D31" s="106">
        <v>4</v>
      </c>
      <c r="E31" s="106">
        <v>1424830</v>
      </c>
      <c r="F31" s="106">
        <v>30000</v>
      </c>
      <c r="G31" s="106"/>
      <c r="H31" s="106">
        <f t="shared" si="0"/>
        <v>1454830</v>
      </c>
      <c r="I31" s="106">
        <f t="shared" si="1"/>
        <v>5699320</v>
      </c>
      <c r="J31" s="106">
        <f t="shared" si="2"/>
        <v>120000</v>
      </c>
      <c r="K31" s="106">
        <f t="shared" si="3"/>
        <v>0</v>
      </c>
      <c r="L31" s="106">
        <f t="shared" si="4"/>
        <v>5819320</v>
      </c>
    </row>
    <row r="32" spans="1:12" ht="18.5" x14ac:dyDescent="0.45">
      <c r="A32" s="104"/>
      <c r="B32" s="104"/>
      <c r="C32" s="105" t="s">
        <v>128</v>
      </c>
      <c r="D32" s="106">
        <v>6</v>
      </c>
      <c r="E32" s="106">
        <v>1178155</v>
      </c>
      <c r="F32" s="106">
        <v>30000</v>
      </c>
      <c r="G32" s="106"/>
      <c r="H32" s="106">
        <f t="shared" si="0"/>
        <v>1208155</v>
      </c>
      <c r="I32" s="106">
        <f t="shared" si="1"/>
        <v>7068930</v>
      </c>
      <c r="J32" s="106">
        <f t="shared" si="2"/>
        <v>180000</v>
      </c>
      <c r="K32" s="106">
        <f t="shared" si="3"/>
        <v>0</v>
      </c>
      <c r="L32" s="106">
        <f t="shared" si="4"/>
        <v>7248930</v>
      </c>
    </row>
    <row r="33" spans="1:12" ht="18.5" x14ac:dyDescent="0.45">
      <c r="A33" s="104"/>
      <c r="B33" s="104"/>
      <c r="C33" s="105" t="s">
        <v>129</v>
      </c>
      <c r="D33" s="106">
        <v>1</v>
      </c>
      <c r="E33" s="106">
        <v>1193428.75</v>
      </c>
      <c r="F33" s="106">
        <v>30000</v>
      </c>
      <c r="G33" s="106"/>
      <c r="H33" s="106">
        <f t="shared" si="0"/>
        <v>1223428.75</v>
      </c>
      <c r="I33" s="106">
        <f t="shared" si="1"/>
        <v>1193428.75</v>
      </c>
      <c r="J33" s="106">
        <f t="shared" si="2"/>
        <v>30000</v>
      </c>
      <c r="K33" s="106">
        <f t="shared" si="3"/>
        <v>0</v>
      </c>
      <c r="L33" s="106">
        <f t="shared" si="4"/>
        <v>1223428.75</v>
      </c>
    </row>
    <row r="34" spans="1:12" ht="18.5" x14ac:dyDescent="0.45">
      <c r="A34" s="104"/>
      <c r="B34" s="104"/>
      <c r="C34" s="105" t="s">
        <v>130</v>
      </c>
      <c r="D34" s="106">
        <v>1</v>
      </c>
      <c r="E34" s="106">
        <v>1223976.25</v>
      </c>
      <c r="F34" s="106">
        <v>30000</v>
      </c>
      <c r="G34" s="106"/>
      <c r="H34" s="106">
        <f t="shared" si="0"/>
        <v>1253976.25</v>
      </c>
      <c r="I34" s="106">
        <f t="shared" si="1"/>
        <v>1223976.25</v>
      </c>
      <c r="J34" s="106">
        <f t="shared" si="2"/>
        <v>30000</v>
      </c>
      <c r="K34" s="106">
        <f t="shared" si="3"/>
        <v>0</v>
      </c>
      <c r="L34" s="106">
        <f t="shared" si="4"/>
        <v>1253976.25</v>
      </c>
    </row>
    <row r="35" spans="1:12" ht="18.5" x14ac:dyDescent="0.45">
      <c r="A35" s="104"/>
      <c r="B35" s="104"/>
      <c r="C35" s="105" t="s">
        <v>131</v>
      </c>
      <c r="D35" s="106">
        <v>1</v>
      </c>
      <c r="E35" s="106">
        <v>1254523.75</v>
      </c>
      <c r="F35" s="106">
        <v>30000</v>
      </c>
      <c r="G35" s="106"/>
      <c r="H35" s="106">
        <f t="shared" si="0"/>
        <v>1284523.75</v>
      </c>
      <c r="I35" s="106">
        <f t="shared" si="1"/>
        <v>1254523.75</v>
      </c>
      <c r="J35" s="106">
        <f t="shared" si="2"/>
        <v>30000</v>
      </c>
      <c r="K35" s="106">
        <f t="shared" si="3"/>
        <v>0</v>
      </c>
      <c r="L35" s="106">
        <f t="shared" si="4"/>
        <v>1284523.75</v>
      </c>
    </row>
    <row r="36" spans="1:12" ht="18.5" x14ac:dyDescent="0.45">
      <c r="A36" s="104"/>
      <c r="B36" s="104"/>
      <c r="C36" s="105" t="s">
        <v>132</v>
      </c>
      <c r="D36" s="106">
        <v>1</v>
      </c>
      <c r="E36" s="106">
        <v>1300345</v>
      </c>
      <c r="F36" s="106">
        <v>30000</v>
      </c>
      <c r="G36" s="106"/>
      <c r="H36" s="106">
        <f t="shared" si="0"/>
        <v>1330345</v>
      </c>
      <c r="I36" s="106">
        <f t="shared" si="1"/>
        <v>1300345</v>
      </c>
      <c r="J36" s="106">
        <f t="shared" si="2"/>
        <v>30000</v>
      </c>
      <c r="K36" s="106">
        <f t="shared" si="3"/>
        <v>0</v>
      </c>
      <c r="L36" s="106">
        <f t="shared" si="4"/>
        <v>1330345</v>
      </c>
    </row>
    <row r="37" spans="1:12" ht="18.5" x14ac:dyDescent="0.45">
      <c r="A37" s="104"/>
      <c r="B37" s="104"/>
      <c r="C37" s="105" t="s">
        <v>133</v>
      </c>
      <c r="D37" s="106">
        <v>1</v>
      </c>
      <c r="E37" s="106">
        <v>1186546.25</v>
      </c>
      <c r="F37" s="106">
        <v>30000</v>
      </c>
      <c r="G37" s="106"/>
      <c r="H37" s="106">
        <f t="shared" si="0"/>
        <v>1216546.25</v>
      </c>
      <c r="I37" s="106">
        <f t="shared" si="1"/>
        <v>1186546.25</v>
      </c>
      <c r="J37" s="106">
        <f t="shared" si="2"/>
        <v>30000</v>
      </c>
      <c r="K37" s="106">
        <f t="shared" si="3"/>
        <v>0</v>
      </c>
      <c r="L37" s="106">
        <f t="shared" si="4"/>
        <v>1216546.25</v>
      </c>
    </row>
    <row r="38" spans="1:12" ht="18.5" x14ac:dyDescent="0.45">
      <c r="A38" s="104"/>
      <c r="B38" s="104"/>
      <c r="C38" s="105" t="s">
        <v>134</v>
      </c>
      <c r="D38" s="106">
        <v>5</v>
      </c>
      <c r="E38" s="106">
        <v>1215425</v>
      </c>
      <c r="F38" s="106">
        <v>30000</v>
      </c>
      <c r="G38" s="106"/>
      <c r="H38" s="106">
        <f t="shared" si="0"/>
        <v>1245425</v>
      </c>
      <c r="I38" s="106">
        <f t="shared" si="1"/>
        <v>6077125</v>
      </c>
      <c r="J38" s="106">
        <f t="shared" si="2"/>
        <v>150000</v>
      </c>
      <c r="K38" s="106">
        <f t="shared" si="3"/>
        <v>0</v>
      </c>
      <c r="L38" s="106">
        <f t="shared" si="4"/>
        <v>6227125</v>
      </c>
    </row>
    <row r="39" spans="1:12" ht="18.5" x14ac:dyDescent="0.45">
      <c r="A39" s="104"/>
      <c r="B39" s="104"/>
      <c r="C39" s="105" t="s">
        <v>135</v>
      </c>
      <c r="D39" s="106">
        <v>3</v>
      </c>
      <c r="E39" s="106">
        <v>1846400</v>
      </c>
      <c r="F39" s="106">
        <v>30000</v>
      </c>
      <c r="G39" s="106"/>
      <c r="H39" s="106">
        <f t="shared" si="0"/>
        <v>1876400</v>
      </c>
      <c r="I39" s="106">
        <f t="shared" si="1"/>
        <v>5539200</v>
      </c>
      <c r="J39" s="106">
        <f t="shared" si="2"/>
        <v>90000</v>
      </c>
      <c r="K39" s="106">
        <f t="shared" si="3"/>
        <v>0</v>
      </c>
      <c r="L39" s="106">
        <f t="shared" si="4"/>
        <v>5629200</v>
      </c>
    </row>
    <row r="40" spans="1:12" ht="18.5" x14ac:dyDescent="0.45">
      <c r="A40" s="104"/>
      <c r="B40" s="104"/>
      <c r="C40" s="105" t="s">
        <v>136</v>
      </c>
      <c r="D40" s="106">
        <v>9</v>
      </c>
      <c r="E40" s="106">
        <v>1244303.75</v>
      </c>
      <c r="F40" s="106">
        <v>30000</v>
      </c>
      <c r="G40" s="106"/>
      <c r="H40" s="106">
        <f t="shared" si="0"/>
        <v>1274303.75</v>
      </c>
      <c r="I40" s="106">
        <f t="shared" si="1"/>
        <v>11198733.75</v>
      </c>
      <c r="J40" s="106">
        <f t="shared" si="2"/>
        <v>270000</v>
      </c>
      <c r="K40" s="106">
        <f t="shared" si="3"/>
        <v>0</v>
      </c>
      <c r="L40" s="106">
        <f t="shared" si="4"/>
        <v>11468733.75</v>
      </c>
    </row>
    <row r="41" spans="1:12" ht="18.5" x14ac:dyDescent="0.45">
      <c r="A41" s="104"/>
      <c r="B41" s="104"/>
      <c r="C41" s="105" t="s">
        <v>137</v>
      </c>
      <c r="D41" s="106">
        <v>1</v>
      </c>
      <c r="E41" s="106">
        <v>1893658.75</v>
      </c>
      <c r="F41" s="106">
        <v>30000</v>
      </c>
      <c r="G41" s="106"/>
      <c r="H41" s="106">
        <f t="shared" si="0"/>
        <v>1923658.75</v>
      </c>
      <c r="I41" s="106">
        <f t="shared" si="1"/>
        <v>1893658.75</v>
      </c>
      <c r="J41" s="106">
        <f t="shared" si="2"/>
        <v>30000</v>
      </c>
      <c r="K41" s="106">
        <f t="shared" si="3"/>
        <v>0</v>
      </c>
      <c r="L41" s="106">
        <f t="shared" si="4"/>
        <v>1923658.75</v>
      </c>
    </row>
    <row r="42" spans="1:12" ht="18.5" x14ac:dyDescent="0.45">
      <c r="A42" s="104"/>
      <c r="B42" s="104"/>
      <c r="C42" s="105" t="s">
        <v>138</v>
      </c>
      <c r="D42" s="106">
        <v>2</v>
      </c>
      <c r="E42" s="106">
        <v>7579690</v>
      </c>
      <c r="F42" s="106">
        <v>30000</v>
      </c>
      <c r="G42" s="106"/>
      <c r="H42" s="106">
        <f t="shared" si="0"/>
        <v>7609690</v>
      </c>
      <c r="I42" s="106">
        <f t="shared" si="1"/>
        <v>15159380</v>
      </c>
      <c r="J42" s="106">
        <f t="shared" si="2"/>
        <v>60000</v>
      </c>
      <c r="K42" s="106">
        <f t="shared" si="3"/>
        <v>0</v>
      </c>
      <c r="L42" s="106">
        <f t="shared" si="4"/>
        <v>15219380</v>
      </c>
    </row>
    <row r="43" spans="1:12" ht="18.5" x14ac:dyDescent="0.45">
      <c r="A43" s="104"/>
      <c r="B43" s="104"/>
      <c r="C43" s="105" t="s">
        <v>139</v>
      </c>
      <c r="D43" s="106">
        <v>1</v>
      </c>
      <c r="E43" s="106">
        <v>1273182.5</v>
      </c>
      <c r="F43" s="106">
        <v>30000</v>
      </c>
      <c r="G43" s="106"/>
      <c r="H43" s="106">
        <f t="shared" si="0"/>
        <v>1303182.5</v>
      </c>
      <c r="I43" s="106">
        <f t="shared" si="1"/>
        <v>1273182.5</v>
      </c>
      <c r="J43" s="106">
        <f t="shared" si="2"/>
        <v>30000</v>
      </c>
      <c r="K43" s="106">
        <f t="shared" si="3"/>
        <v>0</v>
      </c>
      <c r="L43" s="106">
        <f t="shared" si="4"/>
        <v>1303182.5</v>
      </c>
    </row>
    <row r="44" spans="1:12" ht="18.5" x14ac:dyDescent="0.45">
      <c r="A44" s="104"/>
      <c r="B44" s="104"/>
      <c r="C44" s="105" t="s">
        <v>140</v>
      </c>
      <c r="D44" s="106">
        <v>2</v>
      </c>
      <c r="E44" s="106">
        <v>1940917.5</v>
      </c>
      <c r="F44" s="106">
        <v>30000</v>
      </c>
      <c r="G44" s="106"/>
      <c r="H44" s="106">
        <f t="shared" si="0"/>
        <v>1970917.5</v>
      </c>
      <c r="I44" s="106">
        <f t="shared" si="1"/>
        <v>3881835</v>
      </c>
      <c r="J44" s="106">
        <f t="shared" si="2"/>
        <v>60000</v>
      </c>
      <c r="K44" s="106">
        <f t="shared" si="3"/>
        <v>0</v>
      </c>
      <c r="L44" s="106">
        <f t="shared" si="4"/>
        <v>3941835</v>
      </c>
    </row>
    <row r="45" spans="1:12" ht="18.5" x14ac:dyDescent="0.45">
      <c r="A45" s="104"/>
      <c r="B45" s="104"/>
      <c r="C45" s="105" t="s">
        <v>141</v>
      </c>
      <c r="D45" s="106">
        <v>1</v>
      </c>
      <c r="E45" s="106">
        <v>7767330</v>
      </c>
      <c r="F45" s="106">
        <v>30000</v>
      </c>
      <c r="G45" s="106"/>
      <c r="H45" s="106">
        <f t="shared" si="0"/>
        <v>7797330</v>
      </c>
      <c r="I45" s="106">
        <f t="shared" si="1"/>
        <v>7767330</v>
      </c>
      <c r="J45" s="106">
        <f t="shared" si="2"/>
        <v>30000</v>
      </c>
      <c r="K45" s="106">
        <f t="shared" si="3"/>
        <v>0</v>
      </c>
      <c r="L45" s="106">
        <f t="shared" si="4"/>
        <v>7797330</v>
      </c>
    </row>
    <row r="46" spans="1:12" ht="18.5" x14ac:dyDescent="0.45">
      <c r="A46" s="104"/>
      <c r="B46" s="104"/>
      <c r="C46" s="105" t="s">
        <v>142</v>
      </c>
      <c r="D46" s="106">
        <v>1</v>
      </c>
      <c r="E46" s="106">
        <v>1988176.25</v>
      </c>
      <c r="F46" s="106">
        <v>30000</v>
      </c>
      <c r="G46" s="106"/>
      <c r="H46" s="106">
        <f t="shared" si="0"/>
        <v>2018176.25</v>
      </c>
      <c r="I46" s="106">
        <f t="shared" si="1"/>
        <v>1988176.25</v>
      </c>
      <c r="J46" s="106">
        <f t="shared" si="2"/>
        <v>30000</v>
      </c>
      <c r="K46" s="106">
        <f t="shared" si="3"/>
        <v>0</v>
      </c>
      <c r="L46" s="106">
        <f t="shared" si="4"/>
        <v>2018176.25</v>
      </c>
    </row>
    <row r="47" spans="1:12" ht="18.5" x14ac:dyDescent="0.45">
      <c r="A47" s="104"/>
      <c r="B47" s="104"/>
      <c r="C47" s="105" t="s">
        <v>143</v>
      </c>
      <c r="D47" s="106">
        <v>7</v>
      </c>
      <c r="E47" s="106">
        <v>1359818.75</v>
      </c>
      <c r="F47" s="106">
        <v>30000</v>
      </c>
      <c r="G47" s="106"/>
      <c r="H47" s="106">
        <f t="shared" si="0"/>
        <v>1389818.75</v>
      </c>
      <c r="I47" s="106">
        <f t="shared" si="1"/>
        <v>9518731.25</v>
      </c>
      <c r="J47" s="106">
        <f t="shared" si="2"/>
        <v>210000</v>
      </c>
      <c r="K47" s="106">
        <f t="shared" si="3"/>
        <v>0</v>
      </c>
      <c r="L47" s="106">
        <f t="shared" si="4"/>
        <v>9728731.25</v>
      </c>
    </row>
    <row r="48" spans="1:12" ht="18.5" x14ac:dyDescent="0.45">
      <c r="A48" s="104"/>
      <c r="B48" s="104"/>
      <c r="C48" s="105" t="s">
        <v>144</v>
      </c>
      <c r="D48" s="106">
        <v>2</v>
      </c>
      <c r="E48" s="106">
        <v>2082693.75</v>
      </c>
      <c r="F48" s="106">
        <v>30000</v>
      </c>
      <c r="G48" s="106"/>
      <c r="H48" s="106">
        <f t="shared" si="0"/>
        <v>2112693.75</v>
      </c>
      <c r="I48" s="106">
        <f t="shared" si="1"/>
        <v>4165387.5</v>
      </c>
      <c r="J48" s="106">
        <f t="shared" si="2"/>
        <v>60000</v>
      </c>
      <c r="K48" s="106">
        <f t="shared" si="3"/>
        <v>0</v>
      </c>
      <c r="L48" s="106">
        <f t="shared" si="4"/>
        <v>4225387.5</v>
      </c>
    </row>
    <row r="49" spans="1:12" ht="18.5" x14ac:dyDescent="0.45">
      <c r="A49" s="104"/>
      <c r="B49" s="104"/>
      <c r="C49" s="105" t="s">
        <v>145</v>
      </c>
      <c r="D49" s="106">
        <v>1</v>
      </c>
      <c r="E49" s="106">
        <v>2129952.5</v>
      </c>
      <c r="F49" s="106">
        <v>30000</v>
      </c>
      <c r="G49" s="106"/>
      <c r="H49" s="106">
        <f t="shared" si="0"/>
        <v>2159952.5</v>
      </c>
      <c r="I49" s="106">
        <f t="shared" si="1"/>
        <v>2129952.5</v>
      </c>
      <c r="J49" s="106">
        <f t="shared" si="2"/>
        <v>30000</v>
      </c>
      <c r="K49" s="106">
        <f t="shared" si="3"/>
        <v>0</v>
      </c>
      <c r="L49" s="106">
        <f t="shared" si="4"/>
        <v>2159952.5</v>
      </c>
    </row>
    <row r="50" spans="1:12" ht="18.5" x14ac:dyDescent="0.45">
      <c r="A50" s="104"/>
      <c r="B50" s="104"/>
      <c r="C50" s="105" t="s">
        <v>146</v>
      </c>
      <c r="D50" s="106">
        <v>5</v>
      </c>
      <c r="E50" s="106">
        <v>2271728.75</v>
      </c>
      <c r="F50" s="106">
        <v>30000</v>
      </c>
      <c r="G50" s="106"/>
      <c r="H50" s="106">
        <f t="shared" si="0"/>
        <v>2301728.75</v>
      </c>
      <c r="I50" s="106">
        <f t="shared" si="1"/>
        <v>11358643.75</v>
      </c>
      <c r="J50" s="106">
        <f t="shared" si="2"/>
        <v>150000</v>
      </c>
      <c r="K50" s="106">
        <f t="shared" si="3"/>
        <v>0</v>
      </c>
      <c r="L50" s="106">
        <f t="shared" si="4"/>
        <v>11508643.75</v>
      </c>
    </row>
    <row r="51" spans="1:12" ht="18.5" x14ac:dyDescent="0.45">
      <c r="A51" s="104"/>
      <c r="B51" s="104"/>
      <c r="C51" s="105" t="s">
        <v>147</v>
      </c>
      <c r="D51" s="106">
        <v>31</v>
      </c>
      <c r="E51" s="106">
        <v>1561971.25</v>
      </c>
      <c r="F51" s="106">
        <v>30000</v>
      </c>
      <c r="G51" s="106"/>
      <c r="H51" s="106">
        <f t="shared" si="0"/>
        <v>1591971.25</v>
      </c>
      <c r="I51" s="106">
        <f t="shared" si="1"/>
        <v>48421108.75</v>
      </c>
      <c r="J51" s="106">
        <f t="shared" si="2"/>
        <v>930000</v>
      </c>
      <c r="K51" s="106">
        <f t="shared" si="3"/>
        <v>0</v>
      </c>
      <c r="L51" s="106">
        <f t="shared" si="4"/>
        <v>49351108.75</v>
      </c>
    </row>
    <row r="52" spans="1:12" ht="18.5" x14ac:dyDescent="0.45">
      <c r="A52" s="104"/>
      <c r="B52" s="104"/>
      <c r="C52" s="105" t="s">
        <v>148</v>
      </c>
      <c r="D52" s="106">
        <v>8</v>
      </c>
      <c r="E52" s="106">
        <v>2413503.75</v>
      </c>
      <c r="F52" s="106">
        <v>30000</v>
      </c>
      <c r="G52" s="106"/>
      <c r="H52" s="106">
        <f t="shared" si="0"/>
        <v>2443503.75</v>
      </c>
      <c r="I52" s="106">
        <f t="shared" si="1"/>
        <v>19308030</v>
      </c>
      <c r="J52" s="106">
        <f t="shared" si="2"/>
        <v>240000</v>
      </c>
      <c r="K52" s="106">
        <f t="shared" si="3"/>
        <v>0</v>
      </c>
      <c r="L52" s="106">
        <f t="shared" si="4"/>
        <v>19548030</v>
      </c>
    </row>
    <row r="53" spans="1:12" ht="18.5" x14ac:dyDescent="0.45">
      <c r="A53" s="104"/>
      <c r="B53" s="104"/>
      <c r="C53" s="105" t="s">
        <v>149</v>
      </c>
      <c r="D53" s="106">
        <v>21</v>
      </c>
      <c r="E53" s="106">
        <v>1392755</v>
      </c>
      <c r="F53" s="106">
        <v>30000</v>
      </c>
      <c r="G53" s="106"/>
      <c r="H53" s="106">
        <f t="shared" si="0"/>
        <v>1422755</v>
      </c>
      <c r="I53" s="106">
        <f t="shared" si="1"/>
        <v>29247855</v>
      </c>
      <c r="J53" s="106">
        <f t="shared" si="2"/>
        <v>630000</v>
      </c>
      <c r="K53" s="106">
        <f t="shared" si="3"/>
        <v>0</v>
      </c>
      <c r="L53" s="106">
        <f t="shared" si="4"/>
        <v>29877855</v>
      </c>
    </row>
    <row r="54" spans="1:12" ht="18.5" x14ac:dyDescent="0.45">
      <c r="A54" s="104"/>
      <c r="B54" s="104"/>
      <c r="C54" s="105" t="s">
        <v>150</v>
      </c>
      <c r="D54" s="106">
        <v>5</v>
      </c>
      <c r="E54" s="106">
        <v>2030383.75</v>
      </c>
      <c r="F54" s="106">
        <v>30000</v>
      </c>
      <c r="G54" s="106"/>
      <c r="H54" s="106">
        <f t="shared" si="0"/>
        <v>2060383.75</v>
      </c>
      <c r="I54" s="106">
        <f t="shared" si="1"/>
        <v>10151918.75</v>
      </c>
      <c r="J54" s="106">
        <f t="shared" si="2"/>
        <v>150000</v>
      </c>
      <c r="K54" s="106">
        <f t="shared" si="3"/>
        <v>0</v>
      </c>
      <c r="L54" s="106">
        <f t="shared" si="4"/>
        <v>10301918.75</v>
      </c>
    </row>
    <row r="55" spans="1:12" ht="18.5" x14ac:dyDescent="0.45">
      <c r="A55" s="104"/>
      <c r="B55" s="104"/>
      <c r="C55" s="105" t="s">
        <v>151</v>
      </c>
      <c r="D55" s="106">
        <v>1</v>
      </c>
      <c r="E55" s="106">
        <v>1459715</v>
      </c>
      <c r="F55" s="106">
        <v>30000</v>
      </c>
      <c r="G55" s="106"/>
      <c r="H55" s="106">
        <f t="shared" si="0"/>
        <v>1489715</v>
      </c>
      <c r="I55" s="106">
        <f t="shared" si="1"/>
        <v>1459715</v>
      </c>
      <c r="J55" s="106">
        <f t="shared" si="2"/>
        <v>30000</v>
      </c>
      <c r="K55" s="106">
        <f t="shared" si="3"/>
        <v>0</v>
      </c>
      <c r="L55" s="106">
        <f t="shared" si="4"/>
        <v>1489715</v>
      </c>
    </row>
    <row r="56" spans="1:12" ht="18.5" x14ac:dyDescent="0.45">
      <c r="A56" s="104"/>
      <c r="B56" s="104"/>
      <c r="C56" s="105" t="s">
        <v>152</v>
      </c>
      <c r="D56" s="106">
        <v>1</v>
      </c>
      <c r="E56" s="106">
        <v>1593635</v>
      </c>
      <c r="F56" s="106">
        <v>30000</v>
      </c>
      <c r="G56" s="106"/>
      <c r="H56" s="106">
        <f t="shared" si="0"/>
        <v>1623635</v>
      </c>
      <c r="I56" s="106">
        <f t="shared" si="1"/>
        <v>1593635</v>
      </c>
      <c r="J56" s="106">
        <f t="shared" si="2"/>
        <v>30000</v>
      </c>
      <c r="K56" s="106">
        <f t="shared" si="3"/>
        <v>0</v>
      </c>
      <c r="L56" s="106">
        <f t="shared" si="4"/>
        <v>1623635</v>
      </c>
    </row>
    <row r="57" spans="1:12" ht="18.5" x14ac:dyDescent="0.45">
      <c r="A57" s="104"/>
      <c r="B57" s="104"/>
      <c r="C57" s="105" t="s">
        <v>153</v>
      </c>
      <c r="D57" s="106">
        <v>1</v>
      </c>
      <c r="E57" s="106">
        <v>1761035</v>
      </c>
      <c r="F57" s="106">
        <v>30000</v>
      </c>
      <c r="G57" s="106"/>
      <c r="H57" s="106">
        <f t="shared" si="0"/>
        <v>1791035</v>
      </c>
      <c r="I57" s="106">
        <f t="shared" si="1"/>
        <v>1761035</v>
      </c>
      <c r="J57" s="106">
        <f t="shared" si="2"/>
        <v>30000</v>
      </c>
      <c r="K57" s="106">
        <f t="shared" si="3"/>
        <v>0</v>
      </c>
      <c r="L57" s="106">
        <f t="shared" si="4"/>
        <v>1791035</v>
      </c>
    </row>
    <row r="58" spans="1:12" ht="18.5" x14ac:dyDescent="0.45">
      <c r="A58" s="104"/>
      <c r="B58" s="104"/>
      <c r="C58" s="105" t="s">
        <v>154</v>
      </c>
      <c r="D58" s="106">
        <v>1</v>
      </c>
      <c r="E58" s="106">
        <v>1794515</v>
      </c>
      <c r="F58" s="106">
        <v>30000</v>
      </c>
      <c r="G58" s="106"/>
      <c r="H58" s="106">
        <f t="shared" si="0"/>
        <v>1824515</v>
      </c>
      <c r="I58" s="106">
        <f t="shared" si="1"/>
        <v>1794515</v>
      </c>
      <c r="J58" s="106">
        <f t="shared" si="2"/>
        <v>30000</v>
      </c>
      <c r="K58" s="106">
        <f t="shared" si="3"/>
        <v>0</v>
      </c>
      <c r="L58" s="106">
        <f t="shared" si="4"/>
        <v>1824515</v>
      </c>
    </row>
    <row r="59" spans="1:12" ht="18.5" x14ac:dyDescent="0.45">
      <c r="A59" s="104"/>
      <c r="B59" s="104"/>
      <c r="C59" s="105" t="s">
        <v>155</v>
      </c>
      <c r="D59" s="106">
        <v>1</v>
      </c>
      <c r="E59" s="106">
        <v>1560755</v>
      </c>
      <c r="F59" s="106">
        <v>30000</v>
      </c>
      <c r="G59" s="106"/>
      <c r="H59" s="106">
        <f t="shared" si="0"/>
        <v>1590755</v>
      </c>
      <c r="I59" s="106">
        <f t="shared" si="1"/>
        <v>1560755</v>
      </c>
      <c r="J59" s="106">
        <f t="shared" si="2"/>
        <v>30000</v>
      </c>
      <c r="K59" s="106">
        <f t="shared" si="3"/>
        <v>0</v>
      </c>
      <c r="L59" s="106">
        <f t="shared" si="4"/>
        <v>1590755</v>
      </c>
    </row>
    <row r="60" spans="1:12" ht="18.5" x14ac:dyDescent="0.45">
      <c r="A60" s="104"/>
      <c r="B60" s="104"/>
      <c r="C60" s="105" t="s">
        <v>156</v>
      </c>
      <c r="D60" s="106">
        <v>1</v>
      </c>
      <c r="E60" s="106">
        <v>2321896.25</v>
      </c>
      <c r="F60" s="106">
        <v>30000</v>
      </c>
      <c r="G60" s="106"/>
      <c r="H60" s="106">
        <f t="shared" si="0"/>
        <v>2351896.25</v>
      </c>
      <c r="I60" s="106">
        <f t="shared" si="1"/>
        <v>2321896.25</v>
      </c>
      <c r="J60" s="106">
        <f t="shared" si="2"/>
        <v>30000</v>
      </c>
      <c r="K60" s="106">
        <f t="shared" si="3"/>
        <v>0</v>
      </c>
      <c r="L60" s="106">
        <f t="shared" si="4"/>
        <v>2351896.25</v>
      </c>
    </row>
    <row r="61" spans="1:12" ht="18.5" x14ac:dyDescent="0.45">
      <c r="A61" s="104"/>
      <c r="B61" s="104"/>
      <c r="C61" s="105" t="s">
        <v>157</v>
      </c>
      <c r="D61" s="106">
        <v>2</v>
      </c>
      <c r="E61" s="106">
        <v>1600285</v>
      </c>
      <c r="F61" s="106">
        <v>30000</v>
      </c>
      <c r="G61" s="106"/>
      <c r="H61" s="106">
        <f t="shared" si="0"/>
        <v>1630285</v>
      </c>
      <c r="I61" s="106">
        <f t="shared" si="1"/>
        <v>3200570</v>
      </c>
      <c r="J61" s="106">
        <f t="shared" si="2"/>
        <v>60000</v>
      </c>
      <c r="K61" s="106">
        <f t="shared" si="3"/>
        <v>0</v>
      </c>
      <c r="L61" s="106">
        <f t="shared" si="4"/>
        <v>3260570</v>
      </c>
    </row>
    <row r="62" spans="1:12" ht="18.5" x14ac:dyDescent="0.45">
      <c r="A62" s="104"/>
      <c r="B62" s="104"/>
      <c r="C62" s="105" t="s">
        <v>158</v>
      </c>
      <c r="D62" s="106">
        <v>1</v>
      </c>
      <c r="E62" s="106">
        <v>2444501.25</v>
      </c>
      <c r="F62" s="106">
        <v>30000</v>
      </c>
      <c r="G62" s="106"/>
      <c r="H62" s="106">
        <f t="shared" si="0"/>
        <v>2474501.25</v>
      </c>
      <c r="I62" s="106">
        <f t="shared" si="1"/>
        <v>2444501.25</v>
      </c>
      <c r="J62" s="106">
        <f t="shared" si="2"/>
        <v>30000</v>
      </c>
      <c r="K62" s="106">
        <f t="shared" si="3"/>
        <v>0</v>
      </c>
      <c r="L62" s="106">
        <f t="shared" si="4"/>
        <v>2474501.25</v>
      </c>
    </row>
    <row r="63" spans="1:12" ht="18.5" x14ac:dyDescent="0.45">
      <c r="A63" s="104"/>
      <c r="B63" s="104"/>
      <c r="C63" s="105" t="s">
        <v>159</v>
      </c>
      <c r="D63" s="106">
        <v>2</v>
      </c>
      <c r="E63" s="106">
        <v>1679343.75</v>
      </c>
      <c r="F63" s="106">
        <v>30000</v>
      </c>
      <c r="G63" s="106"/>
      <c r="H63" s="106">
        <f t="shared" si="0"/>
        <v>1709343.75</v>
      </c>
      <c r="I63" s="106">
        <f t="shared" si="1"/>
        <v>3358687.5</v>
      </c>
      <c r="J63" s="106">
        <f t="shared" si="2"/>
        <v>60000</v>
      </c>
      <c r="K63" s="106">
        <f t="shared" si="3"/>
        <v>0</v>
      </c>
      <c r="L63" s="106">
        <f t="shared" si="4"/>
        <v>3418687.5</v>
      </c>
    </row>
    <row r="64" spans="1:12" ht="18.5" x14ac:dyDescent="0.45">
      <c r="A64" s="104"/>
      <c r="B64" s="104"/>
      <c r="C64" s="105" t="s">
        <v>160</v>
      </c>
      <c r="D64" s="106">
        <v>2</v>
      </c>
      <c r="E64" s="106">
        <v>2505805</v>
      </c>
      <c r="F64" s="106">
        <v>30000</v>
      </c>
      <c r="G64" s="106"/>
      <c r="H64" s="106">
        <f t="shared" si="0"/>
        <v>2535805</v>
      </c>
      <c r="I64" s="106">
        <f t="shared" si="1"/>
        <v>5011610</v>
      </c>
      <c r="J64" s="106">
        <f t="shared" si="2"/>
        <v>60000</v>
      </c>
      <c r="K64" s="106">
        <f t="shared" si="3"/>
        <v>0</v>
      </c>
      <c r="L64" s="106">
        <f t="shared" si="4"/>
        <v>5071610</v>
      </c>
    </row>
    <row r="65" spans="1:12" ht="18.5" x14ac:dyDescent="0.45">
      <c r="A65" s="104"/>
      <c r="B65" s="104"/>
      <c r="C65" s="105" t="s">
        <v>161</v>
      </c>
      <c r="D65" s="106">
        <v>1</v>
      </c>
      <c r="E65" s="106">
        <v>1718873.75</v>
      </c>
      <c r="F65" s="106">
        <v>30000</v>
      </c>
      <c r="G65" s="106"/>
      <c r="H65" s="106">
        <f t="shared" si="0"/>
        <v>1748873.75</v>
      </c>
      <c r="I65" s="106">
        <f t="shared" si="1"/>
        <v>1718873.75</v>
      </c>
      <c r="J65" s="106">
        <f t="shared" si="2"/>
        <v>30000</v>
      </c>
      <c r="K65" s="106">
        <f t="shared" si="3"/>
        <v>0</v>
      </c>
      <c r="L65" s="106">
        <f t="shared" si="4"/>
        <v>1748873.75</v>
      </c>
    </row>
    <row r="66" spans="1:12" ht="18.5" x14ac:dyDescent="0.45">
      <c r="A66" s="104"/>
      <c r="B66" s="104"/>
      <c r="C66" s="105" t="s">
        <v>162</v>
      </c>
      <c r="D66" s="106">
        <v>2</v>
      </c>
      <c r="E66" s="106">
        <v>1758402.5</v>
      </c>
      <c r="F66" s="106">
        <v>30000</v>
      </c>
      <c r="G66" s="106"/>
      <c r="H66" s="106">
        <f t="shared" si="0"/>
        <v>1788402.5</v>
      </c>
      <c r="I66" s="106">
        <f t="shared" si="1"/>
        <v>3516805</v>
      </c>
      <c r="J66" s="106">
        <f t="shared" si="2"/>
        <v>60000</v>
      </c>
      <c r="K66" s="106">
        <f t="shared" si="3"/>
        <v>0</v>
      </c>
      <c r="L66" s="106">
        <f t="shared" si="4"/>
        <v>3576805</v>
      </c>
    </row>
    <row r="67" spans="1:12" ht="18.5" x14ac:dyDescent="0.45">
      <c r="A67" s="104"/>
      <c r="B67" s="104"/>
      <c r="C67" s="105" t="s">
        <v>163</v>
      </c>
      <c r="D67" s="106">
        <v>1</v>
      </c>
      <c r="E67" s="106">
        <v>1837461.25</v>
      </c>
      <c r="F67" s="106">
        <v>30000</v>
      </c>
      <c r="G67" s="106"/>
      <c r="H67" s="106">
        <f t="shared" si="0"/>
        <v>1867461.25</v>
      </c>
      <c r="I67" s="106">
        <f t="shared" si="1"/>
        <v>1837461.25</v>
      </c>
      <c r="J67" s="106">
        <f t="shared" si="2"/>
        <v>30000</v>
      </c>
      <c r="K67" s="106">
        <f t="shared" si="3"/>
        <v>0</v>
      </c>
      <c r="L67" s="106">
        <f t="shared" si="4"/>
        <v>1867461.25</v>
      </c>
    </row>
    <row r="68" spans="1:12" ht="18.5" x14ac:dyDescent="0.45">
      <c r="A68" s="104"/>
      <c r="B68" s="104"/>
      <c r="C68" s="105" t="s">
        <v>164</v>
      </c>
      <c r="D68" s="106">
        <v>1</v>
      </c>
      <c r="E68" s="106">
        <v>1916520</v>
      </c>
      <c r="F68" s="106">
        <v>30000</v>
      </c>
      <c r="G68" s="106"/>
      <c r="H68" s="106">
        <f t="shared" si="0"/>
        <v>1946520</v>
      </c>
      <c r="I68" s="106">
        <f t="shared" si="1"/>
        <v>1916520</v>
      </c>
      <c r="J68" s="106">
        <f t="shared" si="2"/>
        <v>30000</v>
      </c>
      <c r="K68" s="106">
        <f t="shared" si="3"/>
        <v>0</v>
      </c>
      <c r="L68" s="106">
        <f t="shared" si="4"/>
        <v>1946520</v>
      </c>
    </row>
    <row r="69" spans="1:12" ht="18.5" x14ac:dyDescent="0.45">
      <c r="A69" s="104"/>
      <c r="B69" s="104"/>
      <c r="C69" s="105" t="s">
        <v>165</v>
      </c>
      <c r="D69" s="106">
        <v>13</v>
      </c>
      <c r="E69" s="106">
        <v>1728415</v>
      </c>
      <c r="F69" s="106">
        <v>30000</v>
      </c>
      <c r="G69" s="106"/>
      <c r="H69" s="106">
        <f t="shared" si="0"/>
        <v>1758415</v>
      </c>
      <c r="I69" s="106">
        <f t="shared" si="1"/>
        <v>22469395</v>
      </c>
      <c r="J69" s="106">
        <f t="shared" si="2"/>
        <v>390000</v>
      </c>
      <c r="K69" s="106">
        <f t="shared" si="3"/>
        <v>0</v>
      </c>
      <c r="L69" s="106">
        <f t="shared" si="4"/>
        <v>22859395</v>
      </c>
    </row>
    <row r="70" spans="1:12" ht="18.5" x14ac:dyDescent="0.45">
      <c r="A70" s="104"/>
      <c r="B70" s="104"/>
      <c r="C70" s="105" t="s">
        <v>166</v>
      </c>
      <c r="D70" s="106">
        <v>6</v>
      </c>
      <c r="E70" s="106">
        <v>1770788.75</v>
      </c>
      <c r="F70" s="106">
        <v>30000</v>
      </c>
      <c r="G70" s="106"/>
      <c r="H70" s="106">
        <f t="shared" ref="H70:H104" si="5">SUM(E70:G70)</f>
        <v>1800788.75</v>
      </c>
      <c r="I70" s="106">
        <f t="shared" ref="I70:I104" si="6">D70*E70</f>
        <v>10624732.5</v>
      </c>
      <c r="J70" s="106">
        <f t="shared" ref="J70:J104" si="7">D70*F70</f>
        <v>180000</v>
      </c>
      <c r="K70" s="106">
        <f t="shared" ref="K70:K104" si="8">D70*G70</f>
        <v>0</v>
      </c>
      <c r="L70" s="106">
        <f t="shared" ref="L70:L104" si="9">D70*H70</f>
        <v>10804732.5</v>
      </c>
    </row>
    <row r="71" spans="1:12" ht="18.5" x14ac:dyDescent="0.45">
      <c r="A71" s="104"/>
      <c r="B71" s="104"/>
      <c r="C71" s="105" t="s">
        <v>167</v>
      </c>
      <c r="D71" s="106">
        <v>34</v>
      </c>
      <c r="E71" s="106">
        <v>1813162.5</v>
      </c>
      <c r="F71" s="106">
        <v>30000</v>
      </c>
      <c r="G71" s="106"/>
      <c r="H71" s="106">
        <f t="shared" si="5"/>
        <v>1843162.5</v>
      </c>
      <c r="I71" s="106">
        <f t="shared" si="6"/>
        <v>61647525</v>
      </c>
      <c r="J71" s="106">
        <f t="shared" si="7"/>
        <v>1020000</v>
      </c>
      <c r="K71" s="106">
        <f t="shared" si="8"/>
        <v>0</v>
      </c>
      <c r="L71" s="106">
        <f t="shared" si="9"/>
        <v>62667525</v>
      </c>
    </row>
    <row r="72" spans="1:12" ht="18.5" x14ac:dyDescent="0.45">
      <c r="A72" s="104"/>
      <c r="B72" s="104"/>
      <c r="C72" s="105" t="s">
        <v>168</v>
      </c>
      <c r="D72" s="106">
        <v>19</v>
      </c>
      <c r="E72" s="106">
        <v>2792488.75</v>
      </c>
      <c r="F72" s="106">
        <v>30000</v>
      </c>
      <c r="G72" s="106"/>
      <c r="H72" s="106">
        <f t="shared" si="5"/>
        <v>2822488.75</v>
      </c>
      <c r="I72" s="106">
        <f t="shared" si="6"/>
        <v>53057286.25</v>
      </c>
      <c r="J72" s="106">
        <f t="shared" si="7"/>
        <v>570000</v>
      </c>
      <c r="K72" s="106">
        <f t="shared" si="8"/>
        <v>0</v>
      </c>
      <c r="L72" s="106">
        <f t="shared" si="9"/>
        <v>53627286.25</v>
      </c>
    </row>
    <row r="73" spans="1:12" ht="18.5" x14ac:dyDescent="0.45">
      <c r="A73" s="104"/>
      <c r="B73" s="104"/>
      <c r="C73" s="105" t="s">
        <v>169</v>
      </c>
      <c r="D73" s="106">
        <v>2</v>
      </c>
      <c r="E73" s="106">
        <v>1855535</v>
      </c>
      <c r="F73" s="106">
        <v>30000</v>
      </c>
      <c r="G73" s="106"/>
      <c r="H73" s="106">
        <f t="shared" si="5"/>
        <v>1885535</v>
      </c>
      <c r="I73" s="106">
        <f t="shared" si="6"/>
        <v>3711070</v>
      </c>
      <c r="J73" s="106">
        <f t="shared" si="7"/>
        <v>60000</v>
      </c>
      <c r="K73" s="106">
        <f t="shared" si="8"/>
        <v>0</v>
      </c>
      <c r="L73" s="106">
        <f t="shared" si="9"/>
        <v>3771070</v>
      </c>
    </row>
    <row r="74" spans="1:12" ht="18.5" x14ac:dyDescent="0.45">
      <c r="A74" s="104"/>
      <c r="B74" s="104"/>
      <c r="C74" s="105" t="s">
        <v>170</v>
      </c>
      <c r="D74" s="106">
        <v>2</v>
      </c>
      <c r="E74" s="106">
        <v>1897908.75</v>
      </c>
      <c r="F74" s="106">
        <v>30000</v>
      </c>
      <c r="G74" s="106"/>
      <c r="H74" s="106">
        <f t="shared" si="5"/>
        <v>1927908.75</v>
      </c>
      <c r="I74" s="106">
        <f t="shared" si="6"/>
        <v>3795817.5</v>
      </c>
      <c r="J74" s="106">
        <f t="shared" si="7"/>
        <v>60000</v>
      </c>
      <c r="K74" s="106">
        <f t="shared" si="8"/>
        <v>0</v>
      </c>
      <c r="L74" s="106">
        <f t="shared" si="9"/>
        <v>3855817.5</v>
      </c>
    </row>
    <row r="75" spans="1:12" ht="18.5" x14ac:dyDescent="0.45">
      <c r="A75" s="104"/>
      <c r="B75" s="104"/>
      <c r="C75" s="105" t="s">
        <v>171</v>
      </c>
      <c r="D75" s="106">
        <v>1</v>
      </c>
      <c r="E75" s="106">
        <v>2903647.5</v>
      </c>
      <c r="F75" s="106">
        <v>30000</v>
      </c>
      <c r="G75" s="106"/>
      <c r="H75" s="106">
        <f t="shared" si="5"/>
        <v>2933647.5</v>
      </c>
      <c r="I75" s="106">
        <f t="shared" si="6"/>
        <v>2903647.5</v>
      </c>
      <c r="J75" s="106">
        <f t="shared" si="7"/>
        <v>30000</v>
      </c>
      <c r="K75" s="106">
        <f t="shared" si="8"/>
        <v>0</v>
      </c>
      <c r="L75" s="106">
        <f t="shared" si="9"/>
        <v>2933647.5</v>
      </c>
    </row>
    <row r="76" spans="1:12" ht="18.5" x14ac:dyDescent="0.45">
      <c r="A76" s="104"/>
      <c r="B76" s="104"/>
      <c r="C76" s="105" t="s">
        <v>172</v>
      </c>
      <c r="D76" s="106">
        <v>2</v>
      </c>
      <c r="E76" s="106">
        <v>1940282.5</v>
      </c>
      <c r="F76" s="106">
        <v>30000</v>
      </c>
      <c r="G76" s="106"/>
      <c r="H76" s="106">
        <f t="shared" si="5"/>
        <v>1970282.5</v>
      </c>
      <c r="I76" s="106">
        <f t="shared" si="6"/>
        <v>3880565</v>
      </c>
      <c r="J76" s="106">
        <f t="shared" si="7"/>
        <v>60000</v>
      </c>
      <c r="K76" s="106">
        <f t="shared" si="8"/>
        <v>0</v>
      </c>
      <c r="L76" s="106">
        <f t="shared" si="9"/>
        <v>3940565</v>
      </c>
    </row>
    <row r="77" spans="1:12" ht="18.5" x14ac:dyDescent="0.45">
      <c r="A77" s="104"/>
      <c r="B77" s="104"/>
      <c r="C77" s="105" t="s">
        <v>173</v>
      </c>
      <c r="D77" s="106">
        <v>1</v>
      </c>
      <c r="E77" s="106">
        <v>1982656.25</v>
      </c>
      <c r="F77" s="106">
        <v>30000</v>
      </c>
      <c r="G77" s="106"/>
      <c r="H77" s="106">
        <f t="shared" si="5"/>
        <v>2012656.25</v>
      </c>
      <c r="I77" s="106">
        <f t="shared" si="6"/>
        <v>1982656.25</v>
      </c>
      <c r="J77" s="106">
        <f t="shared" si="7"/>
        <v>30000</v>
      </c>
      <c r="K77" s="106">
        <f t="shared" si="8"/>
        <v>0</v>
      </c>
      <c r="L77" s="106">
        <f t="shared" si="9"/>
        <v>2012656.25</v>
      </c>
    </row>
    <row r="78" spans="1:12" ht="18.5" x14ac:dyDescent="0.45">
      <c r="A78" s="104"/>
      <c r="B78" s="104"/>
      <c r="C78" s="105" t="s">
        <v>174</v>
      </c>
      <c r="D78" s="106">
        <v>1</v>
      </c>
      <c r="E78" s="106">
        <v>2194523.75</v>
      </c>
      <c r="F78" s="106">
        <v>30000</v>
      </c>
      <c r="G78" s="106"/>
      <c r="H78" s="106">
        <f t="shared" si="5"/>
        <v>2224523.75</v>
      </c>
      <c r="I78" s="106">
        <f t="shared" si="6"/>
        <v>2194523.75</v>
      </c>
      <c r="J78" s="106">
        <f t="shared" si="7"/>
        <v>30000</v>
      </c>
      <c r="K78" s="106">
        <f t="shared" si="8"/>
        <v>0</v>
      </c>
      <c r="L78" s="106">
        <f t="shared" si="9"/>
        <v>2224523.75</v>
      </c>
    </row>
    <row r="79" spans="1:12" ht="18.5" x14ac:dyDescent="0.45">
      <c r="A79" s="104"/>
      <c r="B79" s="104"/>
      <c r="C79" s="105" t="s">
        <v>175</v>
      </c>
      <c r="D79" s="106">
        <v>3</v>
      </c>
      <c r="E79" s="106">
        <v>2018605</v>
      </c>
      <c r="F79" s="106">
        <v>30000</v>
      </c>
      <c r="G79" s="106"/>
      <c r="H79" s="106">
        <f t="shared" si="5"/>
        <v>2048605</v>
      </c>
      <c r="I79" s="106">
        <f t="shared" si="6"/>
        <v>6055815</v>
      </c>
      <c r="J79" s="106">
        <f t="shared" si="7"/>
        <v>90000</v>
      </c>
      <c r="K79" s="106">
        <f t="shared" si="8"/>
        <v>0</v>
      </c>
      <c r="L79" s="106">
        <f t="shared" si="9"/>
        <v>6145815</v>
      </c>
    </row>
    <row r="80" spans="1:12" ht="18.5" x14ac:dyDescent="0.45">
      <c r="A80" s="104"/>
      <c r="B80" s="104"/>
      <c r="C80" s="105" t="s">
        <v>176</v>
      </c>
      <c r="D80" s="106">
        <v>4</v>
      </c>
      <c r="E80" s="106">
        <v>2084331.25</v>
      </c>
      <c r="F80" s="106">
        <v>30000</v>
      </c>
      <c r="G80" s="106"/>
      <c r="H80" s="106">
        <f t="shared" si="5"/>
        <v>2114331.25</v>
      </c>
      <c r="I80" s="106">
        <f t="shared" si="6"/>
        <v>8337325</v>
      </c>
      <c r="J80" s="106">
        <f t="shared" si="7"/>
        <v>120000</v>
      </c>
      <c r="K80" s="106">
        <f t="shared" si="8"/>
        <v>0</v>
      </c>
      <c r="L80" s="106">
        <f t="shared" si="9"/>
        <v>8457325</v>
      </c>
    </row>
    <row r="81" spans="1:12" ht="18.5" x14ac:dyDescent="0.45">
      <c r="A81" s="104"/>
      <c r="B81" s="104"/>
      <c r="C81" s="105" t="s">
        <v>177</v>
      </c>
      <c r="D81" s="106">
        <v>3</v>
      </c>
      <c r="E81" s="106">
        <v>3809206.25</v>
      </c>
      <c r="F81" s="106">
        <v>30000</v>
      </c>
      <c r="G81" s="106"/>
      <c r="H81" s="106">
        <f t="shared" si="5"/>
        <v>3839206.25</v>
      </c>
      <c r="I81" s="106">
        <f t="shared" si="6"/>
        <v>11427618.75</v>
      </c>
      <c r="J81" s="106">
        <f t="shared" si="7"/>
        <v>90000</v>
      </c>
      <c r="K81" s="106">
        <f t="shared" si="8"/>
        <v>0</v>
      </c>
      <c r="L81" s="106">
        <f t="shared" si="9"/>
        <v>11517618.75</v>
      </c>
    </row>
    <row r="82" spans="1:12" ht="18.5" x14ac:dyDescent="0.45">
      <c r="A82" s="104"/>
      <c r="B82" s="104"/>
      <c r="C82" s="105" t="s">
        <v>178</v>
      </c>
      <c r="D82" s="106">
        <v>1</v>
      </c>
      <c r="E82" s="106">
        <v>2150057.5</v>
      </c>
      <c r="F82" s="106">
        <v>30000</v>
      </c>
      <c r="G82" s="106"/>
      <c r="H82" s="106">
        <f t="shared" si="5"/>
        <v>2180057.5</v>
      </c>
      <c r="I82" s="106">
        <f t="shared" si="6"/>
        <v>2150057.5</v>
      </c>
      <c r="J82" s="106">
        <f t="shared" si="7"/>
        <v>30000</v>
      </c>
      <c r="K82" s="106">
        <f t="shared" si="8"/>
        <v>0</v>
      </c>
      <c r="L82" s="106">
        <f t="shared" si="9"/>
        <v>2180057.5</v>
      </c>
    </row>
    <row r="83" spans="1:12" ht="18.5" x14ac:dyDescent="0.45">
      <c r="A83" s="104"/>
      <c r="B83" s="104"/>
      <c r="C83" s="105" t="s">
        <v>179</v>
      </c>
      <c r="D83" s="106">
        <v>1</v>
      </c>
      <c r="E83" s="106">
        <v>2215783.75</v>
      </c>
      <c r="F83" s="106">
        <v>30000</v>
      </c>
      <c r="G83" s="106"/>
      <c r="H83" s="106">
        <f t="shared" si="5"/>
        <v>2245783.75</v>
      </c>
      <c r="I83" s="106">
        <f t="shared" si="6"/>
        <v>2215783.75</v>
      </c>
      <c r="J83" s="106">
        <f t="shared" si="7"/>
        <v>30000</v>
      </c>
      <c r="K83" s="106">
        <f t="shared" si="8"/>
        <v>0</v>
      </c>
      <c r="L83" s="106">
        <f t="shared" si="9"/>
        <v>2245783.75</v>
      </c>
    </row>
    <row r="84" spans="1:12" ht="18.5" x14ac:dyDescent="0.45">
      <c r="A84" s="104"/>
      <c r="B84" s="104"/>
      <c r="C84" s="105" t="s">
        <v>180</v>
      </c>
      <c r="D84" s="106">
        <v>1</v>
      </c>
      <c r="E84" s="106">
        <v>2281510</v>
      </c>
      <c r="F84" s="106">
        <v>30000</v>
      </c>
      <c r="G84" s="106"/>
      <c r="H84" s="106">
        <f t="shared" si="5"/>
        <v>2311510</v>
      </c>
      <c r="I84" s="106">
        <f t="shared" si="6"/>
        <v>2281510</v>
      </c>
      <c r="J84" s="106">
        <f t="shared" si="7"/>
        <v>30000</v>
      </c>
      <c r="K84" s="106">
        <f t="shared" si="8"/>
        <v>0</v>
      </c>
      <c r="L84" s="106">
        <f t="shared" si="9"/>
        <v>2311510</v>
      </c>
    </row>
    <row r="85" spans="1:12" ht="18.5" x14ac:dyDescent="0.45">
      <c r="A85" s="104"/>
      <c r="B85" s="104"/>
      <c r="C85" s="105" t="s">
        <v>181</v>
      </c>
      <c r="D85" s="106">
        <v>1</v>
      </c>
      <c r="E85" s="106">
        <v>2347236.25</v>
      </c>
      <c r="F85" s="106">
        <v>30000</v>
      </c>
      <c r="G85" s="106"/>
      <c r="H85" s="106">
        <f t="shared" si="5"/>
        <v>2377236.25</v>
      </c>
      <c r="I85" s="106">
        <f t="shared" si="6"/>
        <v>2347236.25</v>
      </c>
      <c r="J85" s="106">
        <f t="shared" si="7"/>
        <v>30000</v>
      </c>
      <c r="K85" s="106">
        <f t="shared" si="8"/>
        <v>0</v>
      </c>
      <c r="L85" s="106">
        <f t="shared" si="9"/>
        <v>2377236.25</v>
      </c>
    </row>
    <row r="86" spans="1:12" ht="18.5" x14ac:dyDescent="0.45">
      <c r="A86" s="104"/>
      <c r="B86" s="107"/>
      <c r="C86" s="105" t="s">
        <v>182</v>
      </c>
      <c r="D86" s="106">
        <v>1</v>
      </c>
      <c r="E86" s="106">
        <v>4323140</v>
      </c>
      <c r="F86" s="106">
        <v>30000</v>
      </c>
      <c r="G86" s="106"/>
      <c r="H86" s="106">
        <f t="shared" si="5"/>
        <v>4353140</v>
      </c>
      <c r="I86" s="106">
        <f t="shared" si="6"/>
        <v>4323140</v>
      </c>
      <c r="J86" s="106">
        <f t="shared" si="7"/>
        <v>30000</v>
      </c>
      <c r="K86" s="106">
        <f t="shared" si="8"/>
        <v>0</v>
      </c>
      <c r="L86" s="106">
        <f t="shared" si="9"/>
        <v>4353140</v>
      </c>
    </row>
    <row r="87" spans="1:12" ht="18.5" x14ac:dyDescent="0.45">
      <c r="A87" s="104"/>
      <c r="B87" s="104"/>
      <c r="C87" s="105" t="s">
        <v>183</v>
      </c>
      <c r="D87" s="106">
        <v>2</v>
      </c>
      <c r="E87" s="106">
        <v>2271097.5</v>
      </c>
      <c r="F87" s="106">
        <v>30000</v>
      </c>
      <c r="G87" s="106"/>
      <c r="H87" s="106">
        <f t="shared" si="5"/>
        <v>2301097.5</v>
      </c>
      <c r="I87" s="106">
        <f t="shared" si="6"/>
        <v>4542195</v>
      </c>
      <c r="J87" s="106">
        <f t="shared" si="7"/>
        <v>60000</v>
      </c>
      <c r="K87" s="106">
        <f t="shared" si="8"/>
        <v>0</v>
      </c>
      <c r="L87" s="106">
        <f t="shared" si="9"/>
        <v>4602195</v>
      </c>
    </row>
    <row r="88" spans="1:12" ht="18.5" x14ac:dyDescent="0.45">
      <c r="A88" s="104"/>
      <c r="B88" s="104"/>
      <c r="C88" s="105" t="s">
        <v>184</v>
      </c>
      <c r="D88" s="106">
        <v>1</v>
      </c>
      <c r="E88" s="106">
        <v>4552472.5</v>
      </c>
      <c r="F88" s="106">
        <v>30000</v>
      </c>
      <c r="G88" s="106"/>
      <c r="H88" s="106">
        <f t="shared" si="5"/>
        <v>4582472.5</v>
      </c>
      <c r="I88" s="106">
        <f t="shared" si="6"/>
        <v>4552472.5</v>
      </c>
      <c r="J88" s="106">
        <f t="shared" si="7"/>
        <v>30000</v>
      </c>
      <c r="K88" s="106">
        <f t="shared" si="8"/>
        <v>0</v>
      </c>
      <c r="L88" s="106">
        <f t="shared" si="9"/>
        <v>4582472.5</v>
      </c>
    </row>
    <row r="89" spans="1:12" ht="18.5" x14ac:dyDescent="0.45">
      <c r="A89" s="104"/>
      <c r="B89" s="104"/>
      <c r="C89" s="105" t="s">
        <v>185</v>
      </c>
      <c r="D89" s="106">
        <v>2</v>
      </c>
      <c r="E89" s="106">
        <v>2340585</v>
      </c>
      <c r="F89" s="106">
        <v>30000</v>
      </c>
      <c r="G89" s="106"/>
      <c r="H89" s="106">
        <f t="shared" si="5"/>
        <v>2370585</v>
      </c>
      <c r="I89" s="106">
        <f t="shared" si="6"/>
        <v>4681170</v>
      </c>
      <c r="J89" s="106">
        <f t="shared" si="7"/>
        <v>60000</v>
      </c>
      <c r="K89" s="106">
        <f t="shared" si="8"/>
        <v>0</v>
      </c>
      <c r="L89" s="106">
        <f t="shared" si="9"/>
        <v>4741170</v>
      </c>
    </row>
    <row r="90" spans="1:12" ht="18.5" x14ac:dyDescent="0.45">
      <c r="A90" s="104"/>
      <c r="B90" s="104"/>
      <c r="C90" s="105" t="s">
        <v>186</v>
      </c>
      <c r="D90" s="106">
        <v>1</v>
      </c>
      <c r="E90" s="106">
        <v>2479558.75</v>
      </c>
      <c r="F90" s="106">
        <v>30000</v>
      </c>
      <c r="G90" s="106"/>
      <c r="H90" s="106">
        <f t="shared" si="5"/>
        <v>2509558.75</v>
      </c>
      <c r="I90" s="106">
        <f t="shared" si="6"/>
        <v>2479558.75</v>
      </c>
      <c r="J90" s="106">
        <f t="shared" si="7"/>
        <v>30000</v>
      </c>
      <c r="K90" s="106">
        <f t="shared" si="8"/>
        <v>0</v>
      </c>
      <c r="L90" s="106">
        <f t="shared" si="9"/>
        <v>2509558.75</v>
      </c>
    </row>
    <row r="91" spans="1:12" ht="18.5" x14ac:dyDescent="0.45">
      <c r="A91" s="104"/>
      <c r="B91" s="104"/>
      <c r="C91" s="105" t="s">
        <v>187</v>
      </c>
      <c r="D91" s="106">
        <v>3</v>
      </c>
      <c r="E91" s="106">
        <v>2549045</v>
      </c>
      <c r="F91" s="106">
        <v>30000</v>
      </c>
      <c r="G91" s="106"/>
      <c r="H91" s="106">
        <f t="shared" si="5"/>
        <v>2579045</v>
      </c>
      <c r="I91" s="106">
        <f t="shared" si="6"/>
        <v>7647135</v>
      </c>
      <c r="J91" s="106">
        <f t="shared" si="7"/>
        <v>90000</v>
      </c>
      <c r="K91" s="106">
        <f t="shared" si="8"/>
        <v>0</v>
      </c>
      <c r="L91" s="106">
        <f t="shared" si="9"/>
        <v>7737135</v>
      </c>
    </row>
    <row r="92" spans="1:12" ht="18.5" x14ac:dyDescent="0.45">
      <c r="A92" s="104"/>
      <c r="B92" s="104"/>
      <c r="C92" s="105" t="s">
        <v>188</v>
      </c>
      <c r="D92" s="106">
        <v>1</v>
      </c>
      <c r="E92" s="106">
        <v>2612968.75</v>
      </c>
      <c r="F92" s="106">
        <v>30000</v>
      </c>
      <c r="G92" s="106"/>
      <c r="H92" s="106">
        <f t="shared" si="5"/>
        <v>2642968.75</v>
      </c>
      <c r="I92" s="106">
        <f t="shared" si="6"/>
        <v>2612968.75</v>
      </c>
      <c r="J92" s="106">
        <f t="shared" si="7"/>
        <v>30000</v>
      </c>
      <c r="K92" s="106">
        <f t="shared" si="8"/>
        <v>0</v>
      </c>
      <c r="L92" s="106">
        <f t="shared" si="9"/>
        <v>2642968.75</v>
      </c>
    </row>
    <row r="93" spans="1:12" ht="18.5" x14ac:dyDescent="0.45">
      <c r="A93" s="104"/>
      <c r="B93" s="104"/>
      <c r="C93" s="105" t="s">
        <v>189</v>
      </c>
      <c r="D93" s="106">
        <v>3</v>
      </c>
      <c r="E93" s="106">
        <v>2687775</v>
      </c>
      <c r="F93" s="106">
        <v>30000</v>
      </c>
      <c r="G93" s="106"/>
      <c r="H93" s="106">
        <f t="shared" si="5"/>
        <v>2717775</v>
      </c>
      <c r="I93" s="106">
        <f t="shared" si="6"/>
        <v>8063325</v>
      </c>
      <c r="J93" s="106">
        <f t="shared" si="7"/>
        <v>90000</v>
      </c>
      <c r="K93" s="106">
        <f t="shared" si="8"/>
        <v>0</v>
      </c>
      <c r="L93" s="106">
        <f t="shared" si="9"/>
        <v>8153325</v>
      </c>
    </row>
    <row r="94" spans="1:12" ht="18.5" x14ac:dyDescent="0.45">
      <c r="A94" s="104"/>
      <c r="B94" s="104"/>
      <c r="C94" s="105" t="s">
        <v>190</v>
      </c>
      <c r="D94" s="106">
        <v>1</v>
      </c>
      <c r="E94" s="106">
        <v>2762581.25</v>
      </c>
      <c r="F94" s="106">
        <v>30000</v>
      </c>
      <c r="G94" s="106"/>
      <c r="H94" s="106">
        <f t="shared" si="5"/>
        <v>2792581.25</v>
      </c>
      <c r="I94" s="106">
        <f t="shared" si="6"/>
        <v>2762581.25</v>
      </c>
      <c r="J94" s="106">
        <f t="shared" si="7"/>
        <v>30000</v>
      </c>
      <c r="K94" s="106">
        <f t="shared" si="8"/>
        <v>0</v>
      </c>
      <c r="L94" s="106">
        <f t="shared" si="9"/>
        <v>2792581.25</v>
      </c>
    </row>
    <row r="95" spans="1:12" ht="18.5" x14ac:dyDescent="0.45">
      <c r="A95" s="104"/>
      <c r="B95" s="104"/>
      <c r="C95" s="105" t="s">
        <v>191</v>
      </c>
      <c r="D95" s="106">
        <v>3</v>
      </c>
      <c r="E95" s="106">
        <v>2837387.5</v>
      </c>
      <c r="F95" s="106">
        <v>30000</v>
      </c>
      <c r="G95" s="106"/>
      <c r="H95" s="106">
        <f t="shared" si="5"/>
        <v>2867387.5</v>
      </c>
      <c r="I95" s="106">
        <f t="shared" si="6"/>
        <v>8512162.5</v>
      </c>
      <c r="J95" s="106">
        <f t="shared" si="7"/>
        <v>90000</v>
      </c>
      <c r="K95" s="106">
        <f t="shared" si="8"/>
        <v>0</v>
      </c>
      <c r="L95" s="106">
        <f t="shared" si="9"/>
        <v>8602162.5</v>
      </c>
    </row>
    <row r="96" spans="1:12" ht="18.5" x14ac:dyDescent="0.45">
      <c r="A96" s="104"/>
      <c r="B96" s="104"/>
      <c r="C96" s="105" t="s">
        <v>192</v>
      </c>
      <c r="D96" s="106">
        <v>3</v>
      </c>
      <c r="E96" s="106">
        <v>7181721.4500000002</v>
      </c>
      <c r="F96" s="106">
        <v>30000</v>
      </c>
      <c r="G96" s="106"/>
      <c r="H96" s="106">
        <f t="shared" si="5"/>
        <v>7211721.4500000002</v>
      </c>
      <c r="I96" s="106">
        <f t="shared" si="6"/>
        <v>21545164.350000001</v>
      </c>
      <c r="J96" s="106">
        <f t="shared" si="7"/>
        <v>90000</v>
      </c>
      <c r="K96" s="106">
        <f t="shared" si="8"/>
        <v>0</v>
      </c>
      <c r="L96" s="106">
        <f t="shared" si="9"/>
        <v>21635164.350000001</v>
      </c>
    </row>
    <row r="97" spans="1:12" ht="18.5" x14ac:dyDescent="0.45">
      <c r="A97" s="104"/>
      <c r="B97" s="104"/>
      <c r="C97" s="108" t="s">
        <v>193</v>
      </c>
      <c r="D97" s="106">
        <v>1</v>
      </c>
      <c r="E97" s="106">
        <v>3311001.25</v>
      </c>
      <c r="F97" s="106">
        <v>30000</v>
      </c>
      <c r="G97" s="106"/>
      <c r="H97" s="106">
        <f t="shared" si="5"/>
        <v>3341001.25</v>
      </c>
      <c r="I97" s="106">
        <f t="shared" si="6"/>
        <v>3311001.25</v>
      </c>
      <c r="J97" s="106">
        <f t="shared" si="7"/>
        <v>30000</v>
      </c>
      <c r="K97" s="106">
        <f t="shared" si="8"/>
        <v>0</v>
      </c>
      <c r="L97" s="106">
        <f t="shared" si="9"/>
        <v>3341001.25</v>
      </c>
    </row>
    <row r="98" spans="1:12" ht="18.5" x14ac:dyDescent="0.45">
      <c r="A98" s="104"/>
      <c r="B98" s="104"/>
      <c r="C98" s="108" t="s">
        <v>194</v>
      </c>
      <c r="D98" s="106">
        <v>2</v>
      </c>
      <c r="E98" s="106">
        <v>3415120</v>
      </c>
      <c r="F98" s="106">
        <v>30000</v>
      </c>
      <c r="G98" s="106"/>
      <c r="H98" s="106">
        <f t="shared" si="5"/>
        <v>3445120</v>
      </c>
      <c r="I98" s="106">
        <f t="shared" si="6"/>
        <v>6830240</v>
      </c>
      <c r="J98" s="106">
        <f t="shared" si="7"/>
        <v>60000</v>
      </c>
      <c r="K98" s="106">
        <f t="shared" si="8"/>
        <v>0</v>
      </c>
      <c r="L98" s="106">
        <f t="shared" si="9"/>
        <v>6890240</v>
      </c>
    </row>
    <row r="99" spans="1:12" ht="18.5" x14ac:dyDescent="0.45">
      <c r="A99" s="104"/>
      <c r="B99" s="104"/>
      <c r="C99" s="108" t="s">
        <v>195</v>
      </c>
      <c r="D99" s="106">
        <v>1</v>
      </c>
      <c r="E99" s="106">
        <v>3519237.5</v>
      </c>
      <c r="F99" s="106">
        <v>30000</v>
      </c>
      <c r="G99" s="106"/>
      <c r="H99" s="106">
        <f t="shared" si="5"/>
        <v>3549237.5</v>
      </c>
      <c r="I99" s="106">
        <f t="shared" si="6"/>
        <v>3519237.5</v>
      </c>
      <c r="J99" s="106">
        <f t="shared" si="7"/>
        <v>30000</v>
      </c>
      <c r="K99" s="106">
        <f t="shared" si="8"/>
        <v>0</v>
      </c>
      <c r="L99" s="106">
        <f t="shared" si="9"/>
        <v>3549237.5</v>
      </c>
    </row>
    <row r="100" spans="1:12" ht="18.5" x14ac:dyDescent="0.45">
      <c r="A100" s="104"/>
      <c r="B100" s="104"/>
      <c r="C100" s="108" t="s">
        <v>196</v>
      </c>
      <c r="D100" s="106">
        <v>1</v>
      </c>
      <c r="E100" s="106">
        <v>3623356.25</v>
      </c>
      <c r="F100" s="106">
        <v>30000</v>
      </c>
      <c r="G100" s="106"/>
      <c r="H100" s="106">
        <f t="shared" si="5"/>
        <v>3653356.25</v>
      </c>
      <c r="I100" s="106">
        <f t="shared" si="6"/>
        <v>3623356.25</v>
      </c>
      <c r="J100" s="106">
        <f t="shared" si="7"/>
        <v>30000</v>
      </c>
      <c r="K100" s="106">
        <f t="shared" si="8"/>
        <v>0</v>
      </c>
      <c r="L100" s="106">
        <f t="shared" si="9"/>
        <v>3653356.25</v>
      </c>
    </row>
    <row r="101" spans="1:12" ht="18.5" x14ac:dyDescent="0.45">
      <c r="A101" s="104"/>
      <c r="B101" s="104"/>
      <c r="C101" s="108" t="s">
        <v>197</v>
      </c>
      <c r="D101" s="106">
        <v>1</v>
      </c>
      <c r="E101" s="106">
        <v>3727475</v>
      </c>
      <c r="F101" s="106">
        <v>30000</v>
      </c>
      <c r="G101" s="106"/>
      <c r="H101" s="106">
        <f t="shared" si="5"/>
        <v>3757475</v>
      </c>
      <c r="I101" s="106">
        <f t="shared" si="6"/>
        <v>3727475</v>
      </c>
      <c r="J101" s="106">
        <f t="shared" si="7"/>
        <v>30000</v>
      </c>
      <c r="K101" s="106">
        <f t="shared" si="8"/>
        <v>0</v>
      </c>
      <c r="L101" s="106">
        <f t="shared" si="9"/>
        <v>3757475</v>
      </c>
    </row>
    <row r="102" spans="1:12" ht="18.5" x14ac:dyDescent="0.45">
      <c r="A102" s="104"/>
      <c r="B102" s="104"/>
      <c r="C102" s="108" t="s">
        <v>198</v>
      </c>
      <c r="D102" s="106">
        <v>1</v>
      </c>
      <c r="E102" s="106">
        <v>3867086.25</v>
      </c>
      <c r="F102" s="106">
        <v>30000</v>
      </c>
      <c r="G102" s="106"/>
      <c r="H102" s="106">
        <f t="shared" si="5"/>
        <v>3897086.25</v>
      </c>
      <c r="I102" s="106">
        <f t="shared" si="6"/>
        <v>3867086.25</v>
      </c>
      <c r="J102" s="106">
        <f t="shared" si="7"/>
        <v>30000</v>
      </c>
      <c r="K102" s="106">
        <f t="shared" si="8"/>
        <v>0</v>
      </c>
      <c r="L102" s="106">
        <f t="shared" si="9"/>
        <v>3897086.25</v>
      </c>
    </row>
    <row r="103" spans="1:12" ht="18.5" x14ac:dyDescent="0.45">
      <c r="A103" s="104"/>
      <c r="B103" s="104"/>
      <c r="C103" s="108" t="s">
        <v>199</v>
      </c>
      <c r="D103" s="106">
        <v>2</v>
      </c>
      <c r="E103" s="106">
        <v>3992217.5</v>
      </c>
      <c r="F103" s="106">
        <v>30000</v>
      </c>
      <c r="G103" s="106"/>
      <c r="H103" s="106">
        <f t="shared" si="5"/>
        <v>4022217.5</v>
      </c>
      <c r="I103" s="106">
        <f t="shared" si="6"/>
        <v>7984435</v>
      </c>
      <c r="J103" s="106">
        <f t="shared" si="7"/>
        <v>60000</v>
      </c>
      <c r="K103" s="106">
        <f t="shared" si="8"/>
        <v>0</v>
      </c>
      <c r="L103" s="106">
        <f t="shared" si="9"/>
        <v>8044435</v>
      </c>
    </row>
    <row r="104" spans="1:12" ht="18.5" x14ac:dyDescent="0.45">
      <c r="A104" s="104"/>
      <c r="B104" s="104"/>
      <c r="C104" s="108" t="s">
        <v>200</v>
      </c>
      <c r="D104" s="106">
        <v>2</v>
      </c>
      <c r="E104" s="106">
        <v>7530664.0499999998</v>
      </c>
      <c r="F104" s="106">
        <v>30000</v>
      </c>
      <c r="G104" s="106"/>
      <c r="H104" s="106">
        <f t="shared" si="5"/>
        <v>7560664.0499999998</v>
      </c>
      <c r="I104" s="106">
        <f t="shared" si="6"/>
        <v>15061328.1</v>
      </c>
      <c r="J104" s="106">
        <f t="shared" si="7"/>
        <v>60000</v>
      </c>
      <c r="K104" s="106">
        <f t="shared" si="8"/>
        <v>0</v>
      </c>
      <c r="L104" s="106">
        <f t="shared" si="9"/>
        <v>15121328.1</v>
      </c>
    </row>
    <row r="105" spans="1:12" ht="18.5" x14ac:dyDescent="0.45">
      <c r="A105" s="104"/>
      <c r="B105" s="107" t="s">
        <v>201</v>
      </c>
      <c r="C105" s="105" t="s">
        <v>202</v>
      </c>
      <c r="D105" s="109">
        <f>SUM(D6:D104)</f>
        <v>388</v>
      </c>
      <c r="E105" s="109">
        <f>SUM(E6:E104)</f>
        <v>219933912.72439998</v>
      </c>
      <c r="F105" s="109">
        <f>SUM(F6:F104)</f>
        <v>2970000</v>
      </c>
      <c r="G105" s="109"/>
      <c r="H105" s="109">
        <f>SUM(H6:H104)</f>
        <v>222903912.72439998</v>
      </c>
      <c r="I105" s="109">
        <f>SUM(I6:I104)</f>
        <v>716291853.42440009</v>
      </c>
      <c r="J105" s="109">
        <f>SUM(J6:J104)</f>
        <v>11640000</v>
      </c>
      <c r="K105" s="109">
        <f>SUM(K6:K104)</f>
        <v>0</v>
      </c>
      <c r="L105" s="109">
        <f>SUM(L6:L104)</f>
        <v>727931853.42440009</v>
      </c>
    </row>
    <row r="106" spans="1:12" ht="18.5" x14ac:dyDescent="0.45">
      <c r="A106" s="104"/>
      <c r="B106" s="104"/>
      <c r="C106" s="110" t="s">
        <v>203</v>
      </c>
      <c r="D106" s="106">
        <v>1</v>
      </c>
      <c r="E106" s="111">
        <v>1247870.04</v>
      </c>
      <c r="F106" s="106">
        <v>374361</v>
      </c>
      <c r="G106" s="106">
        <v>10640338.32</v>
      </c>
      <c r="H106" s="106">
        <f t="shared" ref="H106" si="10">SUM(E106:G106)</f>
        <v>12262569.359999999</v>
      </c>
      <c r="I106" s="106">
        <f t="shared" ref="I106" si="11">D106*E106</f>
        <v>1247870.04</v>
      </c>
      <c r="J106" s="106">
        <f t="shared" ref="J106" si="12">D106*F106</f>
        <v>374361</v>
      </c>
      <c r="K106" s="106">
        <f t="shared" ref="K106" si="13">D106*G106</f>
        <v>10640338.32</v>
      </c>
      <c r="L106" s="106">
        <f t="shared" ref="L106" si="14">D106*H106</f>
        <v>12262569.359999999</v>
      </c>
    </row>
    <row r="107" spans="1:12" ht="18.5" x14ac:dyDescent="0.45">
      <c r="A107" s="104"/>
      <c r="B107" s="112" t="s">
        <v>201</v>
      </c>
      <c r="C107" s="113"/>
      <c r="D107" s="109">
        <f t="shared" ref="D107:L107" si="15">SUM(D106:D106)</f>
        <v>1</v>
      </c>
      <c r="E107" s="109">
        <f t="shared" si="15"/>
        <v>1247870.04</v>
      </c>
      <c r="F107" s="109">
        <f t="shared" si="15"/>
        <v>374361</v>
      </c>
      <c r="G107" s="109">
        <f t="shared" si="15"/>
        <v>10640338.32</v>
      </c>
      <c r="H107" s="109">
        <f t="shared" si="15"/>
        <v>12262569.359999999</v>
      </c>
      <c r="I107" s="109">
        <f t="shared" si="15"/>
        <v>1247870.04</v>
      </c>
      <c r="J107" s="109">
        <f t="shared" si="15"/>
        <v>374361</v>
      </c>
      <c r="K107" s="109">
        <f t="shared" si="15"/>
        <v>10640338.32</v>
      </c>
      <c r="L107" s="109">
        <f t="shared" si="15"/>
        <v>12262569.359999999</v>
      </c>
    </row>
    <row r="108" spans="1:12" ht="18.5" x14ac:dyDescent="0.45">
      <c r="A108" s="112" t="s">
        <v>204</v>
      </c>
      <c r="B108" s="104"/>
      <c r="C108" s="104"/>
      <c r="D108" s="114">
        <f>D105+D107</f>
        <v>389</v>
      </c>
      <c r="E108" s="115">
        <f t="shared" ref="E108:L108" si="16">SUM(E105:E106)</f>
        <v>221181782.76439998</v>
      </c>
      <c r="F108" s="115">
        <f t="shared" si="16"/>
        <v>3344361</v>
      </c>
      <c r="G108" s="115">
        <f t="shared" si="16"/>
        <v>10640338.32</v>
      </c>
      <c r="H108" s="115">
        <f t="shared" si="16"/>
        <v>235166482.0844</v>
      </c>
      <c r="I108" s="115">
        <f t="shared" si="16"/>
        <v>717539723.46440005</v>
      </c>
      <c r="J108" s="115">
        <f t="shared" si="16"/>
        <v>12014361</v>
      </c>
      <c r="K108" s="115">
        <f t="shared" si="16"/>
        <v>10640338.32</v>
      </c>
      <c r="L108" s="115">
        <f t="shared" si="16"/>
        <v>740194422.78440011</v>
      </c>
    </row>
    <row r="109" spans="1:12" x14ac:dyDescent="0.25">
      <c r="A109" s="7"/>
      <c r="B109" s="7"/>
      <c r="C109" s="8"/>
      <c r="D109" s="9"/>
      <c r="E109" s="10"/>
      <c r="F109" s="10"/>
      <c r="G109" s="10"/>
      <c r="H109" s="10"/>
      <c r="I109" s="10"/>
      <c r="J109" s="10"/>
      <c r="K109" s="10"/>
      <c r="L109" s="10"/>
    </row>
    <row r="111" spans="1:12" ht="18.5" x14ac:dyDescent="0.45">
      <c r="A111" s="961" t="s">
        <v>0</v>
      </c>
      <c r="B111" s="961"/>
      <c r="C111" s="961"/>
      <c r="D111" s="961"/>
      <c r="E111" s="961"/>
      <c r="F111" s="961"/>
      <c r="G111" s="961"/>
      <c r="H111" s="961"/>
      <c r="I111" s="961"/>
      <c r="J111" s="961"/>
      <c r="K111" s="961"/>
      <c r="L111" s="961"/>
    </row>
    <row r="112" spans="1:12" ht="18.5" x14ac:dyDescent="0.45">
      <c r="A112" s="962" t="s">
        <v>89</v>
      </c>
      <c r="B112" s="962"/>
      <c r="C112" s="962"/>
      <c r="D112" s="962"/>
      <c r="E112" s="962"/>
      <c r="F112" s="962"/>
      <c r="G112" s="962"/>
      <c r="H112" s="962"/>
      <c r="I112" s="962"/>
      <c r="J112" s="962"/>
      <c r="K112" s="962"/>
      <c r="L112" s="962"/>
    </row>
    <row r="113" spans="1:12" ht="18.5" x14ac:dyDescent="0.45">
      <c r="A113" s="962" t="s">
        <v>90</v>
      </c>
      <c r="B113" s="963"/>
      <c r="C113" s="963"/>
      <c r="D113" s="963"/>
      <c r="E113" s="963"/>
      <c r="F113" s="963"/>
      <c r="G113" s="963"/>
      <c r="H113" s="963"/>
      <c r="I113" s="963"/>
      <c r="J113" s="963"/>
      <c r="K113" s="963"/>
      <c r="L113" s="963"/>
    </row>
    <row r="114" spans="1:12" ht="18.5" x14ac:dyDescent="0.45">
      <c r="A114" s="964" t="s">
        <v>208</v>
      </c>
      <c r="B114" s="964"/>
      <c r="C114" s="964"/>
      <c r="D114" s="964"/>
      <c r="E114" s="964"/>
      <c r="F114" s="964"/>
      <c r="G114" s="964"/>
      <c r="H114" s="964"/>
      <c r="I114" s="964"/>
      <c r="J114" s="964"/>
      <c r="K114" s="964"/>
      <c r="L114" s="964"/>
    </row>
    <row r="115" spans="1:12" ht="55.5" x14ac:dyDescent="0.45">
      <c r="A115" s="140" t="s">
        <v>91</v>
      </c>
      <c r="B115" s="141"/>
      <c r="C115" s="140" t="s">
        <v>92</v>
      </c>
      <c r="D115" s="140" t="s">
        <v>93</v>
      </c>
      <c r="E115" s="140" t="s">
        <v>94</v>
      </c>
      <c r="F115" s="140" t="s">
        <v>95</v>
      </c>
      <c r="G115" s="140" t="s">
        <v>96</v>
      </c>
      <c r="H115" s="140" t="s">
        <v>97</v>
      </c>
      <c r="I115" s="140" t="s">
        <v>98</v>
      </c>
      <c r="J115" s="140" t="s">
        <v>99</v>
      </c>
      <c r="K115" s="140" t="s">
        <v>100</v>
      </c>
      <c r="L115" s="142" t="s">
        <v>101</v>
      </c>
    </row>
    <row r="116" spans="1:12" ht="18.5" x14ac:dyDescent="0.45">
      <c r="A116" s="143"/>
      <c r="B116" s="143"/>
      <c r="C116" s="144" t="s">
        <v>209</v>
      </c>
      <c r="D116" s="145">
        <v>2</v>
      </c>
      <c r="E116" s="145">
        <v>1075286.25</v>
      </c>
      <c r="F116" s="145">
        <v>30000</v>
      </c>
      <c r="G116" s="145"/>
      <c r="H116" s="145">
        <f t="shared" ref="H116:H132" si="17">SUM(E116:G116)</f>
        <v>1105286.25</v>
      </c>
      <c r="I116" s="145">
        <f t="shared" ref="I116:I132" si="18">D116*E116</f>
        <v>2150572.5</v>
      </c>
      <c r="J116" s="145">
        <f t="shared" ref="J116:J132" si="19">D116*F116</f>
        <v>60000</v>
      </c>
      <c r="K116" s="145">
        <f t="shared" ref="K116:K132" si="20">D116*G116</f>
        <v>0</v>
      </c>
      <c r="L116" s="145">
        <f t="shared" ref="L116:L132" si="21">D116*H116</f>
        <v>2210572.5</v>
      </c>
    </row>
    <row r="117" spans="1:12" ht="18.5" x14ac:dyDescent="0.45">
      <c r="A117" s="143"/>
      <c r="B117" s="143"/>
      <c r="C117" s="144" t="s">
        <v>105</v>
      </c>
      <c r="D117" s="145">
        <v>17</v>
      </c>
      <c r="E117" s="145">
        <v>1153397.4999999995</v>
      </c>
      <c r="F117" s="145">
        <v>30000</v>
      </c>
      <c r="G117" s="145"/>
      <c r="H117" s="145">
        <f t="shared" si="17"/>
        <v>1183397.4999999995</v>
      </c>
      <c r="I117" s="145">
        <f t="shared" si="18"/>
        <v>19607757.499999993</v>
      </c>
      <c r="J117" s="145">
        <f t="shared" si="19"/>
        <v>510000</v>
      </c>
      <c r="K117" s="145">
        <f t="shared" si="20"/>
        <v>0</v>
      </c>
      <c r="L117" s="145">
        <f t="shared" si="21"/>
        <v>20117757.499999993</v>
      </c>
    </row>
    <row r="118" spans="1:12" ht="18.5" x14ac:dyDescent="0.45">
      <c r="A118" s="143"/>
      <c r="B118" s="143"/>
      <c r="C118" s="144" t="s">
        <v>210</v>
      </c>
      <c r="D118" s="145">
        <v>1</v>
      </c>
      <c r="E118" s="145">
        <v>1226012.4999999958</v>
      </c>
      <c r="F118" s="145">
        <v>30000</v>
      </c>
      <c r="G118" s="145"/>
      <c r="H118" s="145">
        <f t="shared" si="17"/>
        <v>1256012.4999999958</v>
      </c>
      <c r="I118" s="145">
        <f t="shared" si="18"/>
        <v>1226012.4999999958</v>
      </c>
      <c r="J118" s="145">
        <f t="shared" si="19"/>
        <v>30000</v>
      </c>
      <c r="K118" s="145">
        <f t="shared" si="20"/>
        <v>0</v>
      </c>
      <c r="L118" s="145">
        <f t="shared" si="21"/>
        <v>1256012.4999999958</v>
      </c>
    </row>
    <row r="119" spans="1:12" ht="18.5" x14ac:dyDescent="0.45">
      <c r="A119" s="143"/>
      <c r="B119" s="143"/>
      <c r="C119" s="144" t="s">
        <v>211</v>
      </c>
      <c r="D119" s="145">
        <v>6</v>
      </c>
      <c r="E119" s="145">
        <v>1162881.2499999995</v>
      </c>
      <c r="F119" s="145">
        <v>30000</v>
      </c>
      <c r="G119" s="145"/>
      <c r="H119" s="145">
        <f t="shared" si="17"/>
        <v>1192881.2499999995</v>
      </c>
      <c r="I119" s="145">
        <f t="shared" si="18"/>
        <v>6977287.4999999972</v>
      </c>
      <c r="J119" s="145">
        <f t="shared" si="19"/>
        <v>180000</v>
      </c>
      <c r="K119" s="145">
        <f t="shared" si="20"/>
        <v>0</v>
      </c>
      <c r="L119" s="145">
        <f t="shared" si="21"/>
        <v>7157287.4999999972</v>
      </c>
    </row>
    <row r="120" spans="1:12" ht="18.5" x14ac:dyDescent="0.45">
      <c r="A120" s="143"/>
      <c r="B120" s="143"/>
      <c r="C120" s="144" t="s">
        <v>129</v>
      </c>
      <c r="D120" s="145">
        <v>1</v>
      </c>
      <c r="E120" s="145">
        <v>1193428.7499999995</v>
      </c>
      <c r="F120" s="145">
        <v>30000</v>
      </c>
      <c r="G120" s="145"/>
      <c r="H120" s="145">
        <f t="shared" si="17"/>
        <v>1223428.7499999995</v>
      </c>
      <c r="I120" s="145">
        <f t="shared" si="18"/>
        <v>1193428.7499999995</v>
      </c>
      <c r="J120" s="145">
        <f t="shared" si="19"/>
        <v>30000</v>
      </c>
      <c r="K120" s="145">
        <f t="shared" si="20"/>
        <v>0</v>
      </c>
      <c r="L120" s="145">
        <f t="shared" si="21"/>
        <v>1223428.7499999995</v>
      </c>
    </row>
    <row r="121" spans="1:12" ht="18.5" x14ac:dyDescent="0.45">
      <c r="A121" s="143"/>
      <c r="B121" s="143"/>
      <c r="C121" s="144" t="s">
        <v>212</v>
      </c>
      <c r="D121" s="145">
        <v>2</v>
      </c>
      <c r="E121" s="145">
        <v>1504213.7499999958</v>
      </c>
      <c r="F121" s="145">
        <v>30000</v>
      </c>
      <c r="G121" s="145"/>
      <c r="H121" s="145">
        <f t="shared" si="17"/>
        <v>1534213.7499999958</v>
      </c>
      <c r="I121" s="145">
        <f t="shared" si="18"/>
        <v>3008427.4999999916</v>
      </c>
      <c r="J121" s="145">
        <f t="shared" si="19"/>
        <v>60000</v>
      </c>
      <c r="K121" s="145">
        <f t="shared" si="20"/>
        <v>0</v>
      </c>
      <c r="L121" s="145">
        <f t="shared" si="21"/>
        <v>3068427.4999999916</v>
      </c>
    </row>
    <row r="122" spans="1:12" ht="18.5" x14ac:dyDescent="0.45">
      <c r="A122" s="143"/>
      <c r="B122" s="143"/>
      <c r="C122" s="144" t="s">
        <v>147</v>
      </c>
      <c r="D122" s="145">
        <v>3</v>
      </c>
      <c r="E122" s="145">
        <v>1561971.2499999958</v>
      </c>
      <c r="F122" s="145">
        <v>30000</v>
      </c>
      <c r="G122" s="145"/>
      <c r="H122" s="145">
        <f t="shared" si="17"/>
        <v>1591971.2499999958</v>
      </c>
      <c r="I122" s="145">
        <f t="shared" si="18"/>
        <v>4685913.749999987</v>
      </c>
      <c r="J122" s="145">
        <f t="shared" si="19"/>
        <v>90000</v>
      </c>
      <c r="K122" s="145">
        <f t="shared" si="20"/>
        <v>0</v>
      </c>
      <c r="L122" s="145">
        <f t="shared" si="21"/>
        <v>4775913.749999987</v>
      </c>
    </row>
    <row r="123" spans="1:12" ht="18.5" x14ac:dyDescent="0.45">
      <c r="A123" s="143"/>
      <c r="B123" s="143"/>
      <c r="C123" s="144" t="s">
        <v>213</v>
      </c>
      <c r="D123" s="145">
        <v>1</v>
      </c>
      <c r="E123" s="145">
        <v>1493195.0000000042</v>
      </c>
      <c r="F123" s="145">
        <v>30000</v>
      </c>
      <c r="G123" s="145"/>
      <c r="H123" s="145">
        <f t="shared" si="17"/>
        <v>1523195.0000000042</v>
      </c>
      <c r="I123" s="145">
        <f t="shared" si="18"/>
        <v>1493195.0000000042</v>
      </c>
      <c r="J123" s="145">
        <f t="shared" si="19"/>
        <v>30000</v>
      </c>
      <c r="K123" s="145">
        <f t="shared" si="20"/>
        <v>0</v>
      </c>
      <c r="L123" s="145">
        <f t="shared" si="21"/>
        <v>1523195.0000000042</v>
      </c>
    </row>
    <row r="124" spans="1:12" ht="18.5" x14ac:dyDescent="0.45">
      <c r="A124" s="143"/>
      <c r="B124" s="143"/>
      <c r="C124" s="144" t="s">
        <v>157</v>
      </c>
      <c r="D124" s="145">
        <v>1</v>
      </c>
      <c r="E124" s="145">
        <v>1600284.9999999958</v>
      </c>
      <c r="F124" s="145">
        <v>30000</v>
      </c>
      <c r="G124" s="145"/>
      <c r="H124" s="145">
        <f t="shared" si="17"/>
        <v>1630284.9999999958</v>
      </c>
      <c r="I124" s="145">
        <f t="shared" si="18"/>
        <v>1600284.9999999958</v>
      </c>
      <c r="J124" s="145">
        <f t="shared" si="19"/>
        <v>30000</v>
      </c>
      <c r="K124" s="145">
        <f t="shared" si="20"/>
        <v>0</v>
      </c>
      <c r="L124" s="145">
        <f t="shared" si="21"/>
        <v>1630284.9999999958</v>
      </c>
    </row>
    <row r="125" spans="1:12" ht="18.5" x14ac:dyDescent="0.45">
      <c r="A125" s="143"/>
      <c r="B125" s="143"/>
      <c r="C125" s="144" t="s">
        <v>159</v>
      </c>
      <c r="D125" s="145">
        <v>3</v>
      </c>
      <c r="E125" s="145">
        <v>1679343.75</v>
      </c>
      <c r="F125" s="145">
        <v>30000</v>
      </c>
      <c r="G125" s="145"/>
      <c r="H125" s="145">
        <f t="shared" si="17"/>
        <v>1709343.75</v>
      </c>
      <c r="I125" s="145">
        <f t="shared" si="18"/>
        <v>5038031.25</v>
      </c>
      <c r="J125" s="145">
        <f t="shared" si="19"/>
        <v>90000</v>
      </c>
      <c r="K125" s="145">
        <f t="shared" si="20"/>
        <v>0</v>
      </c>
      <c r="L125" s="145">
        <f t="shared" si="21"/>
        <v>5128031.25</v>
      </c>
    </row>
    <row r="126" spans="1:12" ht="18.5" x14ac:dyDescent="0.45">
      <c r="A126" s="143"/>
      <c r="B126" s="143"/>
      <c r="C126" s="144" t="s">
        <v>161</v>
      </c>
      <c r="D126" s="145">
        <v>1</v>
      </c>
      <c r="E126" s="145">
        <v>1718873.7500000042</v>
      </c>
      <c r="F126" s="145">
        <v>30000</v>
      </c>
      <c r="G126" s="145"/>
      <c r="H126" s="145">
        <f t="shared" si="17"/>
        <v>1748873.7500000042</v>
      </c>
      <c r="I126" s="145">
        <f t="shared" si="18"/>
        <v>1718873.7500000042</v>
      </c>
      <c r="J126" s="145">
        <f t="shared" si="19"/>
        <v>30000</v>
      </c>
      <c r="K126" s="145">
        <f t="shared" si="20"/>
        <v>0</v>
      </c>
      <c r="L126" s="145">
        <f t="shared" si="21"/>
        <v>1748873.7500000042</v>
      </c>
    </row>
    <row r="127" spans="1:12" ht="18.5" x14ac:dyDescent="0.45">
      <c r="A127" s="143"/>
      <c r="B127" s="143"/>
      <c r="C127" s="144" t="s">
        <v>169</v>
      </c>
      <c r="D127" s="145">
        <v>1</v>
      </c>
      <c r="E127" s="145">
        <v>1855535.0000000042</v>
      </c>
      <c r="F127" s="145">
        <v>30000</v>
      </c>
      <c r="G127" s="145"/>
      <c r="H127" s="145">
        <f t="shared" si="17"/>
        <v>1885535.0000000042</v>
      </c>
      <c r="I127" s="145">
        <f t="shared" si="18"/>
        <v>1855535.0000000042</v>
      </c>
      <c r="J127" s="145">
        <f t="shared" si="19"/>
        <v>30000</v>
      </c>
      <c r="K127" s="145">
        <f t="shared" si="20"/>
        <v>0</v>
      </c>
      <c r="L127" s="145">
        <f t="shared" si="21"/>
        <v>1885535.0000000042</v>
      </c>
    </row>
    <row r="128" spans="1:12" ht="18.5" x14ac:dyDescent="0.45">
      <c r="A128" s="143"/>
      <c r="B128" s="143"/>
      <c r="C128" s="144" t="s">
        <v>172</v>
      </c>
      <c r="D128" s="145">
        <v>1</v>
      </c>
      <c r="E128" s="145">
        <v>1940282.4999999958</v>
      </c>
      <c r="F128" s="145">
        <v>30000</v>
      </c>
      <c r="G128" s="145"/>
      <c r="H128" s="145">
        <f t="shared" si="17"/>
        <v>1970282.4999999958</v>
      </c>
      <c r="I128" s="145">
        <f t="shared" si="18"/>
        <v>1940282.4999999958</v>
      </c>
      <c r="J128" s="145">
        <f t="shared" si="19"/>
        <v>30000</v>
      </c>
      <c r="K128" s="145">
        <f t="shared" si="20"/>
        <v>0</v>
      </c>
      <c r="L128" s="145">
        <f t="shared" si="21"/>
        <v>1970282.4999999958</v>
      </c>
    </row>
    <row r="129" spans="1:12" ht="18.5" x14ac:dyDescent="0.45">
      <c r="A129" s="143"/>
      <c r="B129" s="143"/>
      <c r="C129" s="144" t="s">
        <v>214</v>
      </c>
      <c r="D129" s="145">
        <v>1</v>
      </c>
      <c r="E129" s="145">
        <v>2025030</v>
      </c>
      <c r="F129" s="145">
        <v>30000</v>
      </c>
      <c r="G129" s="145"/>
      <c r="H129" s="145">
        <f t="shared" si="17"/>
        <v>2055030</v>
      </c>
      <c r="I129" s="145">
        <f t="shared" si="18"/>
        <v>2025030</v>
      </c>
      <c r="J129" s="145">
        <f t="shared" si="19"/>
        <v>30000</v>
      </c>
      <c r="K129" s="145">
        <f t="shared" si="20"/>
        <v>0</v>
      </c>
      <c r="L129" s="145">
        <f t="shared" si="21"/>
        <v>2055030</v>
      </c>
    </row>
    <row r="130" spans="1:12" ht="18.5" x14ac:dyDescent="0.45">
      <c r="A130" s="143"/>
      <c r="B130" s="143"/>
      <c r="C130" s="144" t="s">
        <v>215</v>
      </c>
      <c r="D130" s="145">
        <v>1</v>
      </c>
      <c r="E130" s="145">
        <v>2067402.5000000042</v>
      </c>
      <c r="F130" s="145">
        <v>30000</v>
      </c>
      <c r="G130" s="145"/>
      <c r="H130" s="145">
        <f t="shared" si="17"/>
        <v>2097402.5000000042</v>
      </c>
      <c r="I130" s="145">
        <f t="shared" si="18"/>
        <v>2067402.5000000042</v>
      </c>
      <c r="J130" s="145">
        <f t="shared" si="19"/>
        <v>30000</v>
      </c>
      <c r="K130" s="145">
        <f t="shared" si="20"/>
        <v>0</v>
      </c>
      <c r="L130" s="145">
        <f t="shared" si="21"/>
        <v>2097402.5000000042</v>
      </c>
    </row>
    <row r="131" spans="1:12" ht="18.5" x14ac:dyDescent="0.45">
      <c r="A131" s="143"/>
      <c r="B131" s="143"/>
      <c r="C131" s="144" t="s">
        <v>216</v>
      </c>
      <c r="D131" s="145">
        <v>1</v>
      </c>
      <c r="E131" s="145">
        <v>2279271.2499999958</v>
      </c>
      <c r="F131" s="145">
        <v>30000</v>
      </c>
      <c r="G131" s="145"/>
      <c r="H131" s="145">
        <f t="shared" si="17"/>
        <v>2309271.2499999958</v>
      </c>
      <c r="I131" s="145">
        <f t="shared" si="18"/>
        <v>2279271.2499999958</v>
      </c>
      <c r="J131" s="145">
        <f t="shared" si="19"/>
        <v>30000</v>
      </c>
      <c r="K131" s="145">
        <f t="shared" si="20"/>
        <v>0</v>
      </c>
      <c r="L131" s="145">
        <f t="shared" si="21"/>
        <v>2309271.2499999958</v>
      </c>
    </row>
    <row r="132" spans="1:12" ht="18.5" x14ac:dyDescent="0.45">
      <c r="A132" s="143"/>
      <c r="B132" s="143"/>
      <c r="C132" s="144" t="s">
        <v>191</v>
      </c>
      <c r="D132" s="145">
        <v>2</v>
      </c>
      <c r="E132" s="145">
        <v>2837387.4999999958</v>
      </c>
      <c r="F132" s="145">
        <v>30000</v>
      </c>
      <c r="G132" s="145"/>
      <c r="H132" s="145">
        <f t="shared" si="17"/>
        <v>2867387.4999999958</v>
      </c>
      <c r="I132" s="145">
        <f t="shared" si="18"/>
        <v>5674774.9999999916</v>
      </c>
      <c r="J132" s="145">
        <f t="shared" si="19"/>
        <v>60000</v>
      </c>
      <c r="K132" s="145">
        <f t="shared" si="20"/>
        <v>0</v>
      </c>
      <c r="L132" s="145">
        <f t="shared" si="21"/>
        <v>5734774.9999999916</v>
      </c>
    </row>
    <row r="133" spans="1:12" ht="18.5" x14ac:dyDescent="0.45">
      <c r="A133" s="143"/>
      <c r="B133" s="146" t="s">
        <v>201</v>
      </c>
      <c r="C133" s="144" t="s">
        <v>202</v>
      </c>
      <c r="D133" s="137">
        <f>SUM(D116:D132)</f>
        <v>45</v>
      </c>
      <c r="E133" s="137">
        <f>SUM(E116:E132)</f>
        <v>28373797.499999989</v>
      </c>
      <c r="F133" s="137">
        <f>SUM(F116:F132)</f>
        <v>510000</v>
      </c>
      <c r="G133" s="137"/>
      <c r="H133" s="137">
        <f>SUM(H116:H132)</f>
        <v>28883797.499999989</v>
      </c>
      <c r="I133" s="137">
        <f>SUM(I116:I132)</f>
        <v>64542081.249999963</v>
      </c>
      <c r="J133" s="137">
        <f>SUM(J116:J132)</f>
        <v>1350000</v>
      </c>
      <c r="K133" s="137">
        <f>SUM(K116:K132)</f>
        <v>0</v>
      </c>
      <c r="L133" s="137">
        <f>SUM(L116:L132)</f>
        <v>65892081.249999963</v>
      </c>
    </row>
    <row r="134" spans="1:12" ht="18.5" x14ac:dyDescent="0.45">
      <c r="A134" s="143"/>
      <c r="B134" s="143"/>
      <c r="C134" s="147" t="s">
        <v>203</v>
      </c>
      <c r="D134" s="145"/>
      <c r="E134" s="148">
        <v>1247870.04</v>
      </c>
      <c r="F134" s="145">
        <v>374361</v>
      </c>
      <c r="G134" s="145">
        <v>10640338.32</v>
      </c>
      <c r="H134" s="145">
        <f t="shared" ref="H134" si="22">SUM(E134:G134)</f>
        <v>12262569.359999999</v>
      </c>
      <c r="I134" s="145">
        <f t="shared" ref="I134" si="23">D134*E134</f>
        <v>0</v>
      </c>
      <c r="J134" s="145">
        <f t="shared" ref="J134" si="24">D134*F134</f>
        <v>0</v>
      </c>
      <c r="K134" s="145">
        <f t="shared" ref="K134" si="25">D134*G134</f>
        <v>0</v>
      </c>
      <c r="L134" s="145">
        <f t="shared" ref="L134" si="26">D134*H134</f>
        <v>0</v>
      </c>
    </row>
    <row r="135" spans="1:12" ht="18.5" x14ac:dyDescent="0.45">
      <c r="A135" s="143"/>
      <c r="B135" s="149" t="s">
        <v>201</v>
      </c>
      <c r="C135" s="150"/>
      <c r="D135" s="137">
        <f t="shared" ref="D135:L135" si="27">SUM(D134:D134)</f>
        <v>0</v>
      </c>
      <c r="E135" s="137">
        <f t="shared" si="27"/>
        <v>1247870.04</v>
      </c>
      <c r="F135" s="137">
        <f t="shared" si="27"/>
        <v>374361</v>
      </c>
      <c r="G135" s="137">
        <f t="shared" si="27"/>
        <v>10640338.32</v>
      </c>
      <c r="H135" s="137">
        <f t="shared" si="27"/>
        <v>12262569.359999999</v>
      </c>
      <c r="I135" s="137">
        <f t="shared" si="27"/>
        <v>0</v>
      </c>
      <c r="J135" s="137">
        <f t="shared" si="27"/>
        <v>0</v>
      </c>
      <c r="K135" s="137">
        <f t="shared" si="27"/>
        <v>0</v>
      </c>
      <c r="L135" s="137">
        <f t="shared" si="27"/>
        <v>0</v>
      </c>
    </row>
    <row r="136" spans="1:12" ht="18.5" x14ac:dyDescent="0.45">
      <c r="A136" s="149" t="s">
        <v>204</v>
      </c>
      <c r="B136" s="143"/>
      <c r="C136" s="143"/>
      <c r="D136" s="151">
        <f>D133+D135</f>
        <v>45</v>
      </c>
      <c r="E136" s="152">
        <f t="shared" ref="E136:L136" si="28">SUM(E133:E134)</f>
        <v>29621667.539999988</v>
      </c>
      <c r="F136" s="152">
        <f t="shared" si="28"/>
        <v>884361</v>
      </c>
      <c r="G136" s="152">
        <f t="shared" si="28"/>
        <v>10640338.32</v>
      </c>
      <c r="H136" s="152">
        <f t="shared" si="28"/>
        <v>41146366.859999985</v>
      </c>
      <c r="I136" s="152">
        <f t="shared" si="28"/>
        <v>64542081.249999963</v>
      </c>
      <c r="J136" s="152">
        <f t="shared" si="28"/>
        <v>1350000</v>
      </c>
      <c r="K136" s="152">
        <f t="shared" si="28"/>
        <v>0</v>
      </c>
      <c r="L136" s="152">
        <f t="shared" si="28"/>
        <v>65892081.249999963</v>
      </c>
    </row>
    <row r="139" spans="1:12" ht="18.5" x14ac:dyDescent="0.45">
      <c r="A139" s="961" t="s">
        <v>0</v>
      </c>
      <c r="B139" s="961"/>
      <c r="C139" s="961"/>
      <c r="D139" s="961"/>
      <c r="E139" s="961"/>
      <c r="F139" s="961"/>
      <c r="G139" s="961"/>
      <c r="H139" s="961"/>
      <c r="I139" s="961"/>
      <c r="J139" s="961"/>
      <c r="K139" s="961"/>
      <c r="L139" s="961"/>
    </row>
    <row r="140" spans="1:12" ht="18.5" x14ac:dyDescent="0.45">
      <c r="A140" s="962" t="s">
        <v>89</v>
      </c>
      <c r="B140" s="962"/>
      <c r="C140" s="962"/>
      <c r="D140" s="962"/>
      <c r="E140" s="962"/>
      <c r="F140" s="962"/>
      <c r="G140" s="962"/>
      <c r="H140" s="962"/>
      <c r="I140" s="962"/>
      <c r="J140" s="962"/>
      <c r="K140" s="962"/>
      <c r="L140" s="962"/>
    </row>
    <row r="141" spans="1:12" ht="18.5" x14ac:dyDescent="0.45">
      <c r="A141" s="962" t="s">
        <v>90</v>
      </c>
      <c r="B141" s="963"/>
      <c r="C141" s="963"/>
      <c r="D141" s="963"/>
      <c r="E141" s="963"/>
      <c r="F141" s="963"/>
      <c r="G141" s="963"/>
      <c r="H141" s="963"/>
      <c r="I141" s="963"/>
      <c r="J141" s="963"/>
      <c r="K141" s="963"/>
      <c r="L141" s="963"/>
    </row>
    <row r="142" spans="1:12" ht="18.5" x14ac:dyDescent="0.45">
      <c r="A142" s="964" t="s">
        <v>241</v>
      </c>
      <c r="B142" s="964"/>
      <c r="C142" s="964"/>
      <c r="D142" s="964"/>
      <c r="E142" s="964"/>
      <c r="F142" s="964"/>
      <c r="G142" s="964"/>
      <c r="H142" s="964"/>
      <c r="I142" s="964"/>
      <c r="J142" s="964"/>
      <c r="K142" s="964"/>
      <c r="L142" s="964"/>
    </row>
    <row r="143" spans="1:12" ht="55.5" x14ac:dyDescent="0.45">
      <c r="A143" s="140" t="s">
        <v>91</v>
      </c>
      <c r="B143" s="141"/>
      <c r="C143" s="140" t="s">
        <v>92</v>
      </c>
      <c r="D143" s="140" t="s">
        <v>93</v>
      </c>
      <c r="E143" s="140" t="s">
        <v>94</v>
      </c>
      <c r="F143" s="140" t="s">
        <v>95</v>
      </c>
      <c r="G143" s="140" t="s">
        <v>96</v>
      </c>
      <c r="H143" s="140" t="s">
        <v>97</v>
      </c>
      <c r="I143" s="140" t="s">
        <v>98</v>
      </c>
      <c r="J143" s="140" t="s">
        <v>99</v>
      </c>
      <c r="K143" s="140" t="s">
        <v>100</v>
      </c>
      <c r="L143" s="142" t="s">
        <v>101</v>
      </c>
    </row>
    <row r="144" spans="1:12" ht="18.5" x14ac:dyDescent="0.45">
      <c r="A144" s="143"/>
      <c r="B144" s="143"/>
      <c r="C144" s="144" t="s">
        <v>105</v>
      </c>
      <c r="D144" s="145">
        <v>5</v>
      </c>
      <c r="E144" s="145">
        <v>1153397.4999999995</v>
      </c>
      <c r="F144" s="145">
        <v>30000</v>
      </c>
      <c r="G144" s="145"/>
      <c r="H144" s="145">
        <f t="shared" ref="H144:H157" si="29">SUM(E144:G144)</f>
        <v>1183397.4999999995</v>
      </c>
      <c r="I144" s="145">
        <f t="shared" ref="I144:I157" si="30">D144*E144</f>
        <v>5766987.4999999981</v>
      </c>
      <c r="J144" s="145">
        <f t="shared" ref="J144:J157" si="31">D144*F144</f>
        <v>150000</v>
      </c>
      <c r="K144" s="145">
        <f t="shared" ref="K144:K157" si="32">D144*G144</f>
        <v>0</v>
      </c>
      <c r="L144" s="145">
        <f t="shared" ref="L144:L157" si="33">D144*H144</f>
        <v>5916987.4999999981</v>
      </c>
    </row>
    <row r="145" spans="1:12" ht="18.5" x14ac:dyDescent="0.45">
      <c r="A145" s="143"/>
      <c r="B145" s="143"/>
      <c r="C145" s="144" t="s">
        <v>113</v>
      </c>
      <c r="D145" s="145">
        <v>5</v>
      </c>
      <c r="E145" s="145">
        <v>1191249.9999999995</v>
      </c>
      <c r="F145" s="145">
        <v>30000</v>
      </c>
      <c r="G145" s="145"/>
      <c r="H145" s="145">
        <f t="shared" si="29"/>
        <v>1221249.9999999995</v>
      </c>
      <c r="I145" s="145">
        <f t="shared" si="30"/>
        <v>5956249.9999999981</v>
      </c>
      <c r="J145" s="145">
        <f t="shared" si="31"/>
        <v>150000</v>
      </c>
      <c r="K145" s="145">
        <f t="shared" si="32"/>
        <v>0</v>
      </c>
      <c r="L145" s="145">
        <f t="shared" si="33"/>
        <v>6106249.9999999981</v>
      </c>
    </row>
    <row r="146" spans="1:12" ht="18.5" x14ac:dyDescent="0.45">
      <c r="A146" s="143"/>
      <c r="B146" s="143"/>
      <c r="C146" s="144" t="s">
        <v>242</v>
      </c>
      <c r="D146" s="145">
        <v>5</v>
      </c>
      <c r="E146" s="145">
        <v>1269797.4999999958</v>
      </c>
      <c r="F146" s="145">
        <v>30000</v>
      </c>
      <c r="G146" s="145"/>
      <c r="H146" s="145">
        <f t="shared" si="29"/>
        <v>1299797.4999999958</v>
      </c>
      <c r="I146" s="145">
        <f t="shared" si="30"/>
        <v>6348987.4999999795</v>
      </c>
      <c r="J146" s="145">
        <f t="shared" si="31"/>
        <v>150000</v>
      </c>
      <c r="K146" s="145">
        <f t="shared" si="32"/>
        <v>0</v>
      </c>
      <c r="L146" s="145">
        <f t="shared" si="33"/>
        <v>6498987.4999999795</v>
      </c>
    </row>
    <row r="147" spans="1:12" ht="18.5" x14ac:dyDescent="0.45">
      <c r="A147" s="143"/>
      <c r="B147" s="143"/>
      <c r="C147" s="144" t="s">
        <v>147</v>
      </c>
      <c r="D147" s="145">
        <v>25</v>
      </c>
      <c r="E147" s="145">
        <v>1561971.2499999958</v>
      </c>
      <c r="F147" s="145">
        <v>30000</v>
      </c>
      <c r="G147" s="145"/>
      <c r="H147" s="145">
        <f t="shared" si="29"/>
        <v>1591971.2499999958</v>
      </c>
      <c r="I147" s="145">
        <f t="shared" si="30"/>
        <v>39049281.249999896</v>
      </c>
      <c r="J147" s="145">
        <f t="shared" si="31"/>
        <v>750000</v>
      </c>
      <c r="K147" s="145">
        <f t="shared" si="32"/>
        <v>0</v>
      </c>
      <c r="L147" s="145">
        <f t="shared" si="33"/>
        <v>39799281.249999896</v>
      </c>
    </row>
    <row r="148" spans="1:12" ht="18.5" x14ac:dyDescent="0.45">
      <c r="A148" s="143"/>
      <c r="B148" s="143"/>
      <c r="C148" s="144" t="s">
        <v>243</v>
      </c>
      <c r="D148" s="145">
        <v>10</v>
      </c>
      <c r="E148" s="145">
        <v>1526675.0000000042</v>
      </c>
      <c r="F148" s="145">
        <v>30000</v>
      </c>
      <c r="G148" s="145"/>
      <c r="H148" s="145">
        <f t="shared" si="29"/>
        <v>1556675.0000000042</v>
      </c>
      <c r="I148" s="145">
        <f t="shared" si="30"/>
        <v>15266750.000000041</v>
      </c>
      <c r="J148" s="145">
        <f t="shared" si="31"/>
        <v>300000</v>
      </c>
      <c r="K148" s="145">
        <f t="shared" si="32"/>
        <v>0</v>
      </c>
      <c r="L148" s="145">
        <f t="shared" si="33"/>
        <v>15566750.000000041</v>
      </c>
    </row>
    <row r="149" spans="1:12" ht="18.5" x14ac:dyDescent="0.45">
      <c r="A149" s="143"/>
      <c r="B149" s="143"/>
      <c r="C149" s="144" t="s">
        <v>244</v>
      </c>
      <c r="D149" s="145">
        <v>12</v>
      </c>
      <c r="E149" s="145">
        <v>1627115.0000000042</v>
      </c>
      <c r="F149" s="145">
        <v>30000</v>
      </c>
      <c r="G149" s="145">
        <v>360000</v>
      </c>
      <c r="H149" s="145">
        <f t="shared" si="29"/>
        <v>2017115.0000000042</v>
      </c>
      <c r="I149" s="145">
        <f t="shared" si="30"/>
        <v>19525380.000000052</v>
      </c>
      <c r="J149" s="145">
        <f t="shared" si="31"/>
        <v>360000</v>
      </c>
      <c r="K149" s="145">
        <f t="shared" si="32"/>
        <v>4320000</v>
      </c>
      <c r="L149" s="145">
        <f t="shared" si="33"/>
        <v>24205380.000000052</v>
      </c>
    </row>
    <row r="150" spans="1:12" ht="18.5" x14ac:dyDescent="0.45">
      <c r="A150" s="143"/>
      <c r="B150" s="143"/>
      <c r="C150" s="144" t="s">
        <v>245</v>
      </c>
      <c r="D150" s="145">
        <v>13</v>
      </c>
      <c r="E150" s="145">
        <v>1876991.25</v>
      </c>
      <c r="F150" s="145">
        <v>30000</v>
      </c>
      <c r="G150" s="145">
        <v>360000</v>
      </c>
      <c r="H150" s="145">
        <f t="shared" si="29"/>
        <v>2266991.25</v>
      </c>
      <c r="I150" s="145">
        <f t="shared" si="30"/>
        <v>24400886.25</v>
      </c>
      <c r="J150" s="145">
        <f t="shared" si="31"/>
        <v>390000</v>
      </c>
      <c r="K150" s="145">
        <f t="shared" si="32"/>
        <v>4680000</v>
      </c>
      <c r="L150" s="145">
        <f t="shared" si="33"/>
        <v>29470886.25</v>
      </c>
    </row>
    <row r="151" spans="1:12" ht="18.5" x14ac:dyDescent="0.45">
      <c r="A151" s="143"/>
      <c r="B151" s="143"/>
      <c r="C151" s="144" t="s">
        <v>246</v>
      </c>
      <c r="D151" s="145">
        <v>2</v>
      </c>
      <c r="E151" s="145">
        <v>2152149.9999999958</v>
      </c>
      <c r="F151" s="145">
        <v>30000</v>
      </c>
      <c r="G151" s="145"/>
      <c r="H151" s="145">
        <f t="shared" si="29"/>
        <v>2182149.9999999958</v>
      </c>
      <c r="I151" s="145">
        <f t="shared" si="30"/>
        <v>4304299.9999999916</v>
      </c>
      <c r="J151" s="145">
        <f t="shared" si="31"/>
        <v>60000</v>
      </c>
      <c r="K151" s="145">
        <f t="shared" si="32"/>
        <v>0</v>
      </c>
      <c r="L151" s="145">
        <f t="shared" si="33"/>
        <v>4364299.9999999916</v>
      </c>
    </row>
    <row r="152" spans="1:12" ht="18.5" x14ac:dyDescent="0.45">
      <c r="A152" s="143"/>
      <c r="B152" s="143"/>
      <c r="C152" s="144" t="s">
        <v>216</v>
      </c>
      <c r="D152" s="145">
        <v>1</v>
      </c>
      <c r="E152" s="145">
        <v>2279271.2499999958</v>
      </c>
      <c r="F152" s="145">
        <v>30000</v>
      </c>
      <c r="G152" s="145"/>
      <c r="H152" s="145">
        <f t="shared" si="29"/>
        <v>2309271.2499999958</v>
      </c>
      <c r="I152" s="145">
        <f t="shared" si="30"/>
        <v>2279271.2499999958</v>
      </c>
      <c r="J152" s="145">
        <f t="shared" si="31"/>
        <v>30000</v>
      </c>
      <c r="K152" s="145">
        <f t="shared" si="32"/>
        <v>0</v>
      </c>
      <c r="L152" s="145">
        <f t="shared" si="33"/>
        <v>2309271.2499999958</v>
      </c>
    </row>
    <row r="153" spans="1:12" ht="18.5" x14ac:dyDescent="0.45">
      <c r="A153" s="143"/>
      <c r="B153" s="143"/>
      <c r="C153" s="144" t="s">
        <v>247</v>
      </c>
      <c r="D153" s="145">
        <v>2</v>
      </c>
      <c r="E153" s="145">
        <v>2478688.7499999958</v>
      </c>
      <c r="F153" s="145">
        <v>30000</v>
      </c>
      <c r="G153" s="145"/>
      <c r="H153" s="145">
        <f t="shared" si="29"/>
        <v>2508688.7499999958</v>
      </c>
      <c r="I153" s="145">
        <f t="shared" si="30"/>
        <v>4957377.4999999916</v>
      </c>
      <c r="J153" s="145">
        <f t="shared" si="31"/>
        <v>60000</v>
      </c>
      <c r="K153" s="145">
        <f t="shared" si="32"/>
        <v>0</v>
      </c>
      <c r="L153" s="145">
        <f t="shared" si="33"/>
        <v>5017377.4999999916</v>
      </c>
    </row>
    <row r="154" spans="1:12" ht="18.5" x14ac:dyDescent="0.45">
      <c r="A154" s="143"/>
      <c r="B154" s="143"/>
      <c r="C154" s="144" t="s">
        <v>183</v>
      </c>
      <c r="D154" s="145">
        <v>1</v>
      </c>
      <c r="E154" s="145">
        <v>2271097.5</v>
      </c>
      <c r="F154" s="145">
        <v>30000</v>
      </c>
      <c r="G154" s="145"/>
      <c r="H154" s="145">
        <f t="shared" si="29"/>
        <v>2301097.5</v>
      </c>
      <c r="I154" s="145">
        <f t="shared" si="30"/>
        <v>2271097.5</v>
      </c>
      <c r="J154" s="145">
        <f t="shared" si="31"/>
        <v>30000</v>
      </c>
      <c r="K154" s="145">
        <f t="shared" si="32"/>
        <v>0</v>
      </c>
      <c r="L154" s="145">
        <f t="shared" si="33"/>
        <v>2301097.5</v>
      </c>
    </row>
    <row r="155" spans="1:12" ht="18.5" x14ac:dyDescent="0.45">
      <c r="A155" s="143"/>
      <c r="B155" s="143"/>
      <c r="C155" s="144" t="s">
        <v>248</v>
      </c>
      <c r="D155" s="145">
        <v>2</v>
      </c>
      <c r="E155" s="145">
        <v>2912193.75</v>
      </c>
      <c r="F155" s="145">
        <v>30000</v>
      </c>
      <c r="G155" s="145"/>
      <c r="H155" s="145">
        <f t="shared" si="29"/>
        <v>2942193.75</v>
      </c>
      <c r="I155" s="145">
        <f t="shared" si="30"/>
        <v>5824387.5</v>
      </c>
      <c r="J155" s="145">
        <f t="shared" si="31"/>
        <v>60000</v>
      </c>
      <c r="K155" s="145">
        <f t="shared" si="32"/>
        <v>0</v>
      </c>
      <c r="L155" s="145">
        <f t="shared" si="33"/>
        <v>5884387.5</v>
      </c>
    </row>
    <row r="156" spans="1:12" ht="18.5" x14ac:dyDescent="0.45">
      <c r="A156" s="143"/>
      <c r="B156" s="143"/>
      <c r="C156" s="164" t="s">
        <v>193</v>
      </c>
      <c r="D156" s="145">
        <v>1</v>
      </c>
      <c r="E156" s="145">
        <v>3311001.2499999963</v>
      </c>
      <c r="F156" s="145">
        <v>30000</v>
      </c>
      <c r="G156" s="145"/>
      <c r="H156" s="145">
        <f t="shared" si="29"/>
        <v>3341001.2499999963</v>
      </c>
      <c r="I156" s="145">
        <f t="shared" si="30"/>
        <v>3311001.2499999963</v>
      </c>
      <c r="J156" s="145">
        <f t="shared" si="31"/>
        <v>30000</v>
      </c>
      <c r="K156" s="145">
        <f t="shared" si="32"/>
        <v>0</v>
      </c>
      <c r="L156" s="145">
        <f t="shared" si="33"/>
        <v>3341001.2499999963</v>
      </c>
    </row>
    <row r="157" spans="1:12" ht="18.5" x14ac:dyDescent="0.45">
      <c r="A157" s="143"/>
      <c r="B157" s="143"/>
      <c r="C157" s="164" t="s">
        <v>197</v>
      </c>
      <c r="D157" s="145">
        <v>1</v>
      </c>
      <c r="E157" s="145">
        <v>3727475.0000000037</v>
      </c>
      <c r="F157" s="145">
        <v>30000</v>
      </c>
      <c r="G157" s="145">
        <v>384000</v>
      </c>
      <c r="H157" s="145">
        <f t="shared" si="29"/>
        <v>4141475.0000000037</v>
      </c>
      <c r="I157" s="145">
        <f t="shared" si="30"/>
        <v>3727475.0000000037</v>
      </c>
      <c r="J157" s="145">
        <f t="shared" si="31"/>
        <v>30000</v>
      </c>
      <c r="K157" s="145">
        <f t="shared" si="32"/>
        <v>384000</v>
      </c>
      <c r="L157" s="145">
        <f t="shared" si="33"/>
        <v>4141475.0000000037</v>
      </c>
    </row>
    <row r="158" spans="1:12" ht="18.5" x14ac:dyDescent="0.45">
      <c r="A158" s="143"/>
      <c r="B158" s="146" t="s">
        <v>201</v>
      </c>
      <c r="C158" s="144" t="s">
        <v>202</v>
      </c>
      <c r="D158" s="137">
        <f>SUM(D144:D157)</f>
        <v>85</v>
      </c>
      <c r="E158" s="137">
        <f>SUM(E144:E157)</f>
        <v>29339074.999999985</v>
      </c>
      <c r="F158" s="137">
        <f>SUM(F144:F157)</f>
        <v>420000</v>
      </c>
      <c r="G158" s="137"/>
      <c r="H158" s="137">
        <f>SUM(H144:H157)</f>
        <v>30863074.999999985</v>
      </c>
      <c r="I158" s="137">
        <f>SUM(I144:I157)</f>
        <v>142989432.49999994</v>
      </c>
      <c r="J158" s="137">
        <f>SUM(J144:J157)</f>
        <v>2550000</v>
      </c>
      <c r="K158" s="137">
        <f>SUM(K144:K157)</f>
        <v>9384000</v>
      </c>
      <c r="L158" s="137">
        <f>SUM(L144:L157)</f>
        <v>154923432.49999994</v>
      </c>
    </row>
    <row r="159" spans="1:12" ht="18.5" x14ac:dyDescent="0.45">
      <c r="A159" s="143"/>
      <c r="B159" s="143"/>
      <c r="C159" s="147" t="s">
        <v>203</v>
      </c>
      <c r="D159" s="145"/>
      <c r="E159" s="148">
        <v>1247870.04</v>
      </c>
      <c r="F159" s="145">
        <v>374361</v>
      </c>
      <c r="G159" s="145">
        <v>10640338.32</v>
      </c>
      <c r="H159" s="145">
        <f t="shared" ref="H159" si="34">SUM(E159:G159)</f>
        <v>12262569.359999999</v>
      </c>
      <c r="I159" s="145">
        <f t="shared" ref="I159" si="35">D159*E159</f>
        <v>0</v>
      </c>
      <c r="J159" s="145">
        <f t="shared" ref="J159" si="36">D159*F159</f>
        <v>0</v>
      </c>
      <c r="K159" s="145">
        <f t="shared" ref="K159" si="37">D159*G159</f>
        <v>0</v>
      </c>
      <c r="L159" s="145">
        <f t="shared" ref="L159" si="38">D159*H159</f>
        <v>0</v>
      </c>
    </row>
    <row r="160" spans="1:12" ht="18.5" x14ac:dyDescent="0.45">
      <c r="A160" s="143"/>
      <c r="B160" s="149" t="s">
        <v>201</v>
      </c>
      <c r="C160" s="150"/>
      <c r="D160" s="137">
        <f t="shared" ref="D160:L160" si="39">SUM(D159:D159)</f>
        <v>0</v>
      </c>
      <c r="E160" s="137">
        <f t="shared" si="39"/>
        <v>1247870.04</v>
      </c>
      <c r="F160" s="137">
        <f t="shared" si="39"/>
        <v>374361</v>
      </c>
      <c r="G160" s="137">
        <f t="shared" si="39"/>
        <v>10640338.32</v>
      </c>
      <c r="H160" s="137">
        <f t="shared" si="39"/>
        <v>12262569.359999999</v>
      </c>
      <c r="I160" s="137">
        <f t="shared" si="39"/>
        <v>0</v>
      </c>
      <c r="J160" s="137">
        <f t="shared" si="39"/>
        <v>0</v>
      </c>
      <c r="K160" s="137">
        <f t="shared" si="39"/>
        <v>0</v>
      </c>
      <c r="L160" s="137">
        <f t="shared" si="39"/>
        <v>0</v>
      </c>
    </row>
    <row r="161" spans="1:12" ht="18.5" x14ac:dyDescent="0.45">
      <c r="A161" s="149" t="s">
        <v>204</v>
      </c>
      <c r="B161" s="143"/>
      <c r="C161" s="143"/>
      <c r="D161" s="151">
        <f>D158+D160</f>
        <v>85</v>
      </c>
      <c r="E161" s="152">
        <f t="shared" ref="E161:L161" si="40">SUM(E158:E159)</f>
        <v>30586945.039999984</v>
      </c>
      <c r="F161" s="152">
        <f t="shared" si="40"/>
        <v>794361</v>
      </c>
      <c r="G161" s="152">
        <f t="shared" si="40"/>
        <v>10640338.32</v>
      </c>
      <c r="H161" s="152">
        <f t="shared" si="40"/>
        <v>43125644.359999985</v>
      </c>
      <c r="I161" s="152">
        <f t="shared" si="40"/>
        <v>142989432.49999994</v>
      </c>
      <c r="J161" s="152">
        <f t="shared" si="40"/>
        <v>2550000</v>
      </c>
      <c r="K161" s="152">
        <f t="shared" si="40"/>
        <v>9384000</v>
      </c>
      <c r="L161" s="152">
        <f t="shared" si="40"/>
        <v>154923432.49999994</v>
      </c>
    </row>
    <row r="164" spans="1:12" ht="18.5" x14ac:dyDescent="0.45">
      <c r="A164" s="974" t="s">
        <v>0</v>
      </c>
      <c r="B164" s="974"/>
      <c r="C164" s="974"/>
      <c r="D164" s="974"/>
      <c r="E164" s="974"/>
      <c r="F164" s="974"/>
      <c r="G164" s="974"/>
      <c r="H164" s="974"/>
      <c r="I164" s="974"/>
      <c r="J164" s="974"/>
      <c r="K164" s="974"/>
      <c r="L164" s="974"/>
    </row>
    <row r="165" spans="1:12" ht="18.5" x14ac:dyDescent="0.45">
      <c r="A165" s="975" t="s">
        <v>89</v>
      </c>
      <c r="B165" s="975"/>
      <c r="C165" s="975"/>
      <c r="D165" s="975"/>
      <c r="E165" s="975"/>
      <c r="F165" s="975"/>
      <c r="G165" s="975"/>
      <c r="H165" s="975"/>
      <c r="I165" s="975"/>
      <c r="J165" s="975"/>
      <c r="K165" s="975"/>
      <c r="L165" s="975"/>
    </row>
    <row r="166" spans="1:12" ht="18.5" x14ac:dyDescent="0.45">
      <c r="A166" s="975" t="s">
        <v>90</v>
      </c>
      <c r="B166" s="976"/>
      <c r="C166" s="976"/>
      <c r="D166" s="976"/>
      <c r="E166" s="976"/>
      <c r="F166" s="976"/>
      <c r="G166" s="976"/>
      <c r="H166" s="976"/>
      <c r="I166" s="976"/>
      <c r="J166" s="976"/>
      <c r="K166" s="976"/>
      <c r="L166" s="976"/>
    </row>
    <row r="167" spans="1:12" ht="18.5" x14ac:dyDescent="0.45">
      <c r="A167" s="977" t="s">
        <v>313</v>
      </c>
      <c r="B167" s="977"/>
      <c r="C167" s="977"/>
      <c r="D167" s="977"/>
      <c r="E167" s="977"/>
      <c r="F167" s="977"/>
      <c r="G167" s="977"/>
      <c r="H167" s="977"/>
      <c r="I167" s="977"/>
      <c r="J167" s="977"/>
      <c r="K167" s="977"/>
      <c r="L167" s="977"/>
    </row>
    <row r="168" spans="1:12" ht="55.5" x14ac:dyDescent="0.45">
      <c r="A168" s="194" t="s">
        <v>91</v>
      </c>
      <c r="B168" s="195"/>
      <c r="C168" s="194" t="s">
        <v>92</v>
      </c>
      <c r="D168" s="194" t="s">
        <v>93</v>
      </c>
      <c r="E168" s="194" t="s">
        <v>94</v>
      </c>
      <c r="F168" s="194" t="s">
        <v>95</v>
      </c>
      <c r="G168" s="194" t="s">
        <v>96</v>
      </c>
      <c r="H168" s="194" t="s">
        <v>97</v>
      </c>
      <c r="I168" s="194" t="s">
        <v>98</v>
      </c>
      <c r="J168" s="194" t="s">
        <v>99</v>
      </c>
      <c r="K168" s="194" t="s">
        <v>100</v>
      </c>
      <c r="L168" s="196" t="s">
        <v>101</v>
      </c>
    </row>
    <row r="169" spans="1:12" ht="18.5" x14ac:dyDescent="0.45">
      <c r="A169" s="174"/>
      <c r="B169" s="174"/>
      <c r="C169" s="130" t="s">
        <v>296</v>
      </c>
      <c r="D169" s="197">
        <v>2</v>
      </c>
      <c r="E169" s="197">
        <v>1081577.4999999995</v>
      </c>
      <c r="F169" s="197">
        <v>30000</v>
      </c>
      <c r="G169" s="197"/>
      <c r="H169" s="197">
        <f>SUM(E169:G169)</f>
        <v>1111577.4999999995</v>
      </c>
      <c r="I169" s="197">
        <f>D169*E169</f>
        <v>2163154.9999999991</v>
      </c>
      <c r="J169" s="197">
        <f>D169*F169</f>
        <v>60000</v>
      </c>
      <c r="K169" s="197">
        <f>D169*G169</f>
        <v>0</v>
      </c>
      <c r="L169" s="197">
        <f>D169*H169</f>
        <v>2223154.9999999991</v>
      </c>
    </row>
    <row r="170" spans="1:12" ht="18.5" x14ac:dyDescent="0.45">
      <c r="A170" s="174"/>
      <c r="B170" s="174"/>
      <c r="C170" s="130" t="s">
        <v>113</v>
      </c>
      <c r="D170" s="197">
        <v>2</v>
      </c>
      <c r="E170" s="197">
        <v>1191249.9999999995</v>
      </c>
      <c r="F170" s="197">
        <v>30000</v>
      </c>
      <c r="G170" s="197"/>
      <c r="H170" s="197">
        <f>SUM(E170:G170)</f>
        <v>1221249.9999999995</v>
      </c>
      <c r="I170" s="197">
        <f>D170*E170</f>
        <v>2382499.9999999991</v>
      </c>
      <c r="J170" s="197">
        <f>D170*F170</f>
        <v>60000</v>
      </c>
      <c r="K170" s="197">
        <f>D170*G170</f>
        <v>0</v>
      </c>
      <c r="L170" s="197">
        <f>D170*H170</f>
        <v>2442499.9999999991</v>
      </c>
    </row>
    <row r="171" spans="1:12" ht="18.5" x14ac:dyDescent="0.45">
      <c r="A171" s="174"/>
      <c r="B171" s="174"/>
      <c r="C171" s="130" t="s">
        <v>124</v>
      </c>
      <c r="D171" s="197">
        <v>1</v>
      </c>
      <c r="E171" s="197">
        <v>1117059.9999999995</v>
      </c>
      <c r="F171" s="197">
        <v>30000</v>
      </c>
      <c r="G171" s="197"/>
      <c r="H171" s="197">
        <f t="shared" ref="H171:H199" si="41">SUM(E171:G171)</f>
        <v>1147059.9999999995</v>
      </c>
      <c r="I171" s="197">
        <f t="shared" ref="I171:I199" si="42">D171*E171</f>
        <v>1117059.9999999995</v>
      </c>
      <c r="J171" s="197">
        <f t="shared" ref="J171:J199" si="43">D171*F171</f>
        <v>30000</v>
      </c>
      <c r="K171" s="197">
        <f t="shared" ref="K171:K199" si="44">D171*G171</f>
        <v>0</v>
      </c>
      <c r="L171" s="197">
        <f t="shared" ref="L171:L199" si="45">D171*H171</f>
        <v>1147059.9999999995</v>
      </c>
    </row>
    <row r="172" spans="1:12" ht="18.5" x14ac:dyDescent="0.45">
      <c r="A172" s="174"/>
      <c r="B172" s="174"/>
      <c r="C172" s="130" t="s">
        <v>297</v>
      </c>
      <c r="D172" s="197">
        <v>1</v>
      </c>
      <c r="E172" s="197">
        <v>1132333.7499999995</v>
      </c>
      <c r="F172" s="197">
        <v>30000</v>
      </c>
      <c r="G172" s="197"/>
      <c r="H172" s="197">
        <f t="shared" si="41"/>
        <v>1162333.7499999995</v>
      </c>
      <c r="I172" s="197">
        <f t="shared" si="42"/>
        <v>1132333.7499999995</v>
      </c>
      <c r="J172" s="197">
        <f t="shared" si="43"/>
        <v>30000</v>
      </c>
      <c r="K172" s="197">
        <f t="shared" si="44"/>
        <v>0</v>
      </c>
      <c r="L172" s="197">
        <f t="shared" si="45"/>
        <v>1162333.7499999995</v>
      </c>
    </row>
    <row r="173" spans="1:12" ht="18.5" x14ac:dyDescent="0.45">
      <c r="A173" s="174"/>
      <c r="B173" s="174"/>
      <c r="C173" s="130" t="s">
        <v>134</v>
      </c>
      <c r="D173" s="197">
        <v>1</v>
      </c>
      <c r="E173" s="197">
        <v>1215425.0000000042</v>
      </c>
      <c r="F173" s="197">
        <v>30000</v>
      </c>
      <c r="G173" s="197"/>
      <c r="H173" s="197">
        <f t="shared" si="41"/>
        <v>1245425.0000000042</v>
      </c>
      <c r="I173" s="197">
        <f t="shared" si="42"/>
        <v>1215425.0000000042</v>
      </c>
      <c r="J173" s="197">
        <f t="shared" si="43"/>
        <v>30000</v>
      </c>
      <c r="K173" s="197">
        <f t="shared" si="44"/>
        <v>0</v>
      </c>
      <c r="L173" s="197">
        <f t="shared" si="45"/>
        <v>1245425.0000000042</v>
      </c>
    </row>
    <row r="174" spans="1:12" ht="18.5" x14ac:dyDescent="0.45">
      <c r="A174" s="174"/>
      <c r="B174" s="174"/>
      <c r="C174" s="130" t="s">
        <v>136</v>
      </c>
      <c r="D174" s="197">
        <v>1</v>
      </c>
      <c r="E174" s="197">
        <v>1244303.7500000042</v>
      </c>
      <c r="F174" s="197">
        <v>30000</v>
      </c>
      <c r="G174" s="197"/>
      <c r="H174" s="197">
        <f t="shared" si="41"/>
        <v>1274303.7500000042</v>
      </c>
      <c r="I174" s="197">
        <f t="shared" si="42"/>
        <v>1244303.7500000042</v>
      </c>
      <c r="J174" s="197">
        <f t="shared" si="43"/>
        <v>30000</v>
      </c>
      <c r="K174" s="197">
        <f t="shared" si="44"/>
        <v>0</v>
      </c>
      <c r="L174" s="197">
        <f t="shared" si="45"/>
        <v>1274303.7500000042</v>
      </c>
    </row>
    <row r="175" spans="1:12" ht="18.5" x14ac:dyDescent="0.45">
      <c r="A175" s="174"/>
      <c r="B175" s="174"/>
      <c r="C175" s="130" t="s">
        <v>298</v>
      </c>
      <c r="D175" s="197">
        <v>1</v>
      </c>
      <c r="E175" s="197">
        <v>1330940.0000000042</v>
      </c>
      <c r="F175" s="197">
        <v>30000</v>
      </c>
      <c r="G175" s="197"/>
      <c r="H175" s="197">
        <f t="shared" si="41"/>
        <v>1360940.0000000042</v>
      </c>
      <c r="I175" s="197">
        <f t="shared" si="42"/>
        <v>1330940.0000000042</v>
      </c>
      <c r="J175" s="197">
        <f t="shared" si="43"/>
        <v>30000</v>
      </c>
      <c r="K175" s="197">
        <f t="shared" si="44"/>
        <v>0</v>
      </c>
      <c r="L175" s="197">
        <f t="shared" si="45"/>
        <v>1360940.0000000042</v>
      </c>
    </row>
    <row r="176" spans="1:12" ht="18.5" x14ac:dyDescent="0.45">
      <c r="A176" s="174"/>
      <c r="B176" s="174"/>
      <c r="C176" s="130" t="s">
        <v>143</v>
      </c>
      <c r="D176" s="197">
        <v>1</v>
      </c>
      <c r="E176" s="197">
        <v>1359818.7500000042</v>
      </c>
      <c r="F176" s="197">
        <v>30000</v>
      </c>
      <c r="G176" s="197"/>
      <c r="H176" s="197">
        <f t="shared" si="41"/>
        <v>1389818.7500000042</v>
      </c>
      <c r="I176" s="197">
        <f t="shared" si="42"/>
        <v>1359818.7500000042</v>
      </c>
      <c r="J176" s="197">
        <f t="shared" si="43"/>
        <v>30000</v>
      </c>
      <c r="K176" s="197">
        <f t="shared" si="44"/>
        <v>0</v>
      </c>
      <c r="L176" s="197">
        <f t="shared" si="45"/>
        <v>1389818.7500000042</v>
      </c>
    </row>
    <row r="177" spans="1:12" ht="18.5" x14ac:dyDescent="0.45">
      <c r="A177" s="174"/>
      <c r="B177" s="174"/>
      <c r="C177" s="130" t="s">
        <v>212</v>
      </c>
      <c r="D177" s="197">
        <v>1</v>
      </c>
      <c r="E177" s="197">
        <v>1504213.7499999958</v>
      </c>
      <c r="F177" s="197">
        <v>30000</v>
      </c>
      <c r="G177" s="197"/>
      <c r="H177" s="197">
        <f t="shared" si="41"/>
        <v>1534213.7499999958</v>
      </c>
      <c r="I177" s="197">
        <f t="shared" si="42"/>
        <v>1504213.7499999958</v>
      </c>
      <c r="J177" s="197">
        <f t="shared" si="43"/>
        <v>30000</v>
      </c>
      <c r="K177" s="197">
        <f t="shared" si="44"/>
        <v>0</v>
      </c>
      <c r="L177" s="197">
        <f t="shared" si="45"/>
        <v>1534213.7499999958</v>
      </c>
    </row>
    <row r="178" spans="1:12" ht="18.5" x14ac:dyDescent="0.45">
      <c r="A178" s="174"/>
      <c r="B178" s="174"/>
      <c r="C178" s="130" t="s">
        <v>147</v>
      </c>
      <c r="D178" s="197">
        <v>1</v>
      </c>
      <c r="E178" s="197">
        <v>1561971.2499999958</v>
      </c>
      <c r="F178" s="197">
        <v>30000</v>
      </c>
      <c r="G178" s="197"/>
      <c r="H178" s="197">
        <f t="shared" si="41"/>
        <v>1591971.2499999958</v>
      </c>
      <c r="I178" s="197">
        <f t="shared" si="42"/>
        <v>1561971.2499999958</v>
      </c>
      <c r="J178" s="197">
        <f t="shared" si="43"/>
        <v>30000</v>
      </c>
      <c r="K178" s="197">
        <f t="shared" si="44"/>
        <v>0</v>
      </c>
      <c r="L178" s="197">
        <f t="shared" si="45"/>
        <v>1591971.2499999958</v>
      </c>
    </row>
    <row r="179" spans="1:12" ht="18.5" x14ac:dyDescent="0.45">
      <c r="A179" s="174"/>
      <c r="B179" s="174"/>
      <c r="C179" s="130" t="s">
        <v>149</v>
      </c>
      <c r="D179" s="197">
        <v>49</v>
      </c>
      <c r="E179" s="197">
        <v>1392755.0000000042</v>
      </c>
      <c r="F179" s="197">
        <v>30000</v>
      </c>
      <c r="G179" s="197"/>
      <c r="H179" s="197">
        <f t="shared" si="41"/>
        <v>1422755.0000000042</v>
      </c>
      <c r="I179" s="197">
        <f t="shared" si="42"/>
        <v>68244995.000000209</v>
      </c>
      <c r="J179" s="197">
        <f t="shared" si="43"/>
        <v>1470000</v>
      </c>
      <c r="K179" s="197">
        <f t="shared" si="44"/>
        <v>0</v>
      </c>
      <c r="L179" s="197">
        <f t="shared" si="45"/>
        <v>69714995.000000209</v>
      </c>
    </row>
    <row r="180" spans="1:12" ht="18.5" x14ac:dyDescent="0.45">
      <c r="A180" s="174"/>
      <c r="B180" s="174"/>
      <c r="C180" s="130" t="s">
        <v>299</v>
      </c>
      <c r="D180" s="197">
        <v>2</v>
      </c>
      <c r="E180" s="197">
        <v>1426235.0000000042</v>
      </c>
      <c r="F180" s="197">
        <v>30000</v>
      </c>
      <c r="G180" s="197"/>
      <c r="H180" s="197">
        <f t="shared" si="41"/>
        <v>1456235.0000000042</v>
      </c>
      <c r="I180" s="197">
        <f t="shared" si="42"/>
        <v>2852470.0000000084</v>
      </c>
      <c r="J180" s="197">
        <f t="shared" si="43"/>
        <v>60000</v>
      </c>
      <c r="K180" s="197">
        <f t="shared" si="44"/>
        <v>0</v>
      </c>
      <c r="L180" s="197">
        <f t="shared" si="45"/>
        <v>2912470.0000000084</v>
      </c>
    </row>
    <row r="181" spans="1:12" ht="18.5" x14ac:dyDescent="0.45">
      <c r="A181" s="174"/>
      <c r="B181" s="174"/>
      <c r="C181" s="130" t="s">
        <v>300</v>
      </c>
      <c r="D181" s="197">
        <v>1</v>
      </c>
      <c r="E181" s="197">
        <v>1560155.0000000042</v>
      </c>
      <c r="F181" s="197">
        <v>30000</v>
      </c>
      <c r="G181" s="197"/>
      <c r="H181" s="197">
        <f t="shared" si="41"/>
        <v>1590155.0000000042</v>
      </c>
      <c r="I181" s="197">
        <f t="shared" si="42"/>
        <v>1560155.0000000042</v>
      </c>
      <c r="J181" s="197">
        <f t="shared" si="43"/>
        <v>30000</v>
      </c>
      <c r="K181" s="197">
        <f t="shared" si="44"/>
        <v>0</v>
      </c>
      <c r="L181" s="197">
        <f t="shared" si="45"/>
        <v>1590155.0000000042</v>
      </c>
    </row>
    <row r="182" spans="1:12" ht="18.5" x14ac:dyDescent="0.45">
      <c r="A182" s="174"/>
      <c r="B182" s="174"/>
      <c r="C182" s="130" t="s">
        <v>301</v>
      </c>
      <c r="D182" s="197">
        <v>1</v>
      </c>
      <c r="E182" s="197">
        <v>1694075.0000000042</v>
      </c>
      <c r="F182" s="197">
        <v>30000</v>
      </c>
      <c r="G182" s="197"/>
      <c r="H182" s="197">
        <f t="shared" si="41"/>
        <v>1724075.0000000042</v>
      </c>
      <c r="I182" s="197">
        <f t="shared" si="42"/>
        <v>1694075.0000000042</v>
      </c>
      <c r="J182" s="197">
        <f t="shared" si="43"/>
        <v>30000</v>
      </c>
      <c r="K182" s="197">
        <f t="shared" si="44"/>
        <v>0</v>
      </c>
      <c r="L182" s="197">
        <f t="shared" si="45"/>
        <v>1724075.0000000042</v>
      </c>
    </row>
    <row r="183" spans="1:12" ht="18.5" x14ac:dyDescent="0.45">
      <c r="A183" s="174"/>
      <c r="B183" s="174"/>
      <c r="C183" s="130" t="s">
        <v>155</v>
      </c>
      <c r="D183" s="197">
        <v>7</v>
      </c>
      <c r="E183" s="197">
        <v>1560755.0000000042</v>
      </c>
      <c r="F183" s="197">
        <v>30000</v>
      </c>
      <c r="G183" s="197"/>
      <c r="H183" s="197">
        <f t="shared" si="41"/>
        <v>1590755.0000000042</v>
      </c>
      <c r="I183" s="197">
        <f t="shared" si="42"/>
        <v>10925285.00000003</v>
      </c>
      <c r="J183" s="197">
        <f t="shared" si="43"/>
        <v>210000</v>
      </c>
      <c r="K183" s="197">
        <f t="shared" si="44"/>
        <v>0</v>
      </c>
      <c r="L183" s="197">
        <f t="shared" si="45"/>
        <v>11135285.00000003</v>
      </c>
    </row>
    <row r="184" spans="1:12" ht="18.5" x14ac:dyDescent="0.45">
      <c r="A184" s="174"/>
      <c r="B184" s="174"/>
      <c r="C184" s="130" t="s">
        <v>157</v>
      </c>
      <c r="D184" s="197">
        <v>1</v>
      </c>
      <c r="E184" s="197">
        <v>1600284.9999999958</v>
      </c>
      <c r="F184" s="197">
        <v>30000</v>
      </c>
      <c r="G184" s="197"/>
      <c r="H184" s="197">
        <f t="shared" si="41"/>
        <v>1630284.9999999958</v>
      </c>
      <c r="I184" s="197">
        <f t="shared" si="42"/>
        <v>1600284.9999999958</v>
      </c>
      <c r="J184" s="197">
        <f t="shared" si="43"/>
        <v>30000</v>
      </c>
      <c r="K184" s="197">
        <f t="shared" si="44"/>
        <v>0</v>
      </c>
      <c r="L184" s="197">
        <f t="shared" si="45"/>
        <v>1630284.9999999958</v>
      </c>
    </row>
    <row r="185" spans="1:12" ht="18.5" x14ac:dyDescent="0.45">
      <c r="A185" s="174"/>
      <c r="B185" s="174"/>
      <c r="C185" s="130" t="s">
        <v>302</v>
      </c>
      <c r="D185" s="197">
        <v>5</v>
      </c>
      <c r="E185" s="197">
        <v>1639813.7499999958</v>
      </c>
      <c r="F185" s="197">
        <v>30000</v>
      </c>
      <c r="G185" s="197"/>
      <c r="H185" s="197">
        <f t="shared" si="41"/>
        <v>1669813.7499999958</v>
      </c>
      <c r="I185" s="197">
        <f t="shared" si="42"/>
        <v>8199068.7499999795</v>
      </c>
      <c r="J185" s="197">
        <f t="shared" si="43"/>
        <v>150000</v>
      </c>
      <c r="K185" s="197">
        <f t="shared" si="44"/>
        <v>0</v>
      </c>
      <c r="L185" s="197">
        <f t="shared" si="45"/>
        <v>8349068.7499999795</v>
      </c>
    </row>
    <row r="186" spans="1:12" ht="18.5" x14ac:dyDescent="0.45">
      <c r="A186" s="174"/>
      <c r="B186" s="174"/>
      <c r="C186" s="130" t="s">
        <v>162</v>
      </c>
      <c r="D186" s="197">
        <v>1</v>
      </c>
      <c r="E186" s="197">
        <v>1758402.5000000042</v>
      </c>
      <c r="F186" s="197">
        <v>30000</v>
      </c>
      <c r="G186" s="197"/>
      <c r="H186" s="197">
        <f t="shared" si="41"/>
        <v>1788402.5000000042</v>
      </c>
      <c r="I186" s="197">
        <f t="shared" si="42"/>
        <v>1758402.5000000042</v>
      </c>
      <c r="J186" s="197">
        <f t="shared" si="43"/>
        <v>30000</v>
      </c>
      <c r="K186" s="197">
        <f t="shared" si="44"/>
        <v>0</v>
      </c>
      <c r="L186" s="197">
        <f t="shared" si="45"/>
        <v>1788402.5000000042</v>
      </c>
    </row>
    <row r="187" spans="1:12" ht="18.5" x14ac:dyDescent="0.45">
      <c r="A187" s="174"/>
      <c r="B187" s="174"/>
      <c r="C187" s="130" t="s">
        <v>165</v>
      </c>
      <c r="D187" s="197">
        <v>2</v>
      </c>
      <c r="E187" s="197">
        <v>1728414.9999999958</v>
      </c>
      <c r="F187" s="197">
        <v>30000</v>
      </c>
      <c r="G187" s="197"/>
      <c r="H187" s="197">
        <f t="shared" si="41"/>
        <v>1758414.9999999958</v>
      </c>
      <c r="I187" s="197">
        <f t="shared" si="42"/>
        <v>3456829.9999999916</v>
      </c>
      <c r="J187" s="197">
        <f t="shared" si="43"/>
        <v>60000</v>
      </c>
      <c r="K187" s="197">
        <f t="shared" si="44"/>
        <v>0</v>
      </c>
      <c r="L187" s="197">
        <f t="shared" si="45"/>
        <v>3516829.9999999916</v>
      </c>
    </row>
    <row r="188" spans="1:12" ht="18.5" x14ac:dyDescent="0.45">
      <c r="A188" s="174"/>
      <c r="B188" s="174"/>
      <c r="C188" s="130" t="s">
        <v>166</v>
      </c>
      <c r="D188" s="197">
        <v>1</v>
      </c>
      <c r="E188" s="197">
        <v>1770788.7500000042</v>
      </c>
      <c r="F188" s="197">
        <v>30000</v>
      </c>
      <c r="G188" s="197"/>
      <c r="H188" s="197">
        <f t="shared" si="41"/>
        <v>1800788.7500000042</v>
      </c>
      <c r="I188" s="197">
        <f t="shared" si="42"/>
        <v>1770788.7500000042</v>
      </c>
      <c r="J188" s="197">
        <f t="shared" si="43"/>
        <v>30000</v>
      </c>
      <c r="K188" s="197">
        <f t="shared" si="44"/>
        <v>0</v>
      </c>
      <c r="L188" s="197">
        <f t="shared" si="45"/>
        <v>1800788.7500000042</v>
      </c>
    </row>
    <row r="189" spans="1:12" ht="18.5" x14ac:dyDescent="0.45">
      <c r="A189" s="174"/>
      <c r="B189" s="174"/>
      <c r="C189" s="130" t="s">
        <v>167</v>
      </c>
      <c r="D189" s="197">
        <v>2</v>
      </c>
      <c r="E189" s="197">
        <v>1813162.5</v>
      </c>
      <c r="F189" s="197">
        <v>30000</v>
      </c>
      <c r="G189" s="197"/>
      <c r="H189" s="197">
        <f t="shared" si="41"/>
        <v>1843162.5</v>
      </c>
      <c r="I189" s="197">
        <f t="shared" si="42"/>
        <v>3626325</v>
      </c>
      <c r="J189" s="197">
        <f t="shared" si="43"/>
        <v>60000</v>
      </c>
      <c r="K189" s="197">
        <f t="shared" si="44"/>
        <v>0</v>
      </c>
      <c r="L189" s="197">
        <f t="shared" si="45"/>
        <v>3686325</v>
      </c>
    </row>
    <row r="190" spans="1:12" ht="18.5" x14ac:dyDescent="0.45">
      <c r="A190" s="174"/>
      <c r="B190" s="174"/>
      <c r="C190" s="130" t="s">
        <v>169</v>
      </c>
      <c r="D190" s="197">
        <v>2</v>
      </c>
      <c r="E190" s="197">
        <v>1855535.0000000042</v>
      </c>
      <c r="F190" s="197">
        <v>30000</v>
      </c>
      <c r="G190" s="197"/>
      <c r="H190" s="197">
        <f t="shared" si="41"/>
        <v>1885535.0000000042</v>
      </c>
      <c r="I190" s="197">
        <f t="shared" si="42"/>
        <v>3711070.0000000084</v>
      </c>
      <c r="J190" s="197">
        <f t="shared" si="43"/>
        <v>60000</v>
      </c>
      <c r="K190" s="197">
        <f t="shared" si="44"/>
        <v>0</v>
      </c>
      <c r="L190" s="197">
        <f t="shared" si="45"/>
        <v>3771070.0000000084</v>
      </c>
    </row>
    <row r="191" spans="1:12" ht="18.5" x14ac:dyDescent="0.45">
      <c r="A191" s="174"/>
      <c r="B191" s="174"/>
      <c r="C191" s="130" t="s">
        <v>303</v>
      </c>
      <c r="D191" s="197">
        <v>2</v>
      </c>
      <c r="E191" s="197">
        <v>1952878.7499999958</v>
      </c>
      <c r="F191" s="197">
        <v>30000</v>
      </c>
      <c r="G191" s="197"/>
      <c r="H191" s="197">
        <f t="shared" si="41"/>
        <v>1982878.7499999958</v>
      </c>
      <c r="I191" s="197">
        <f t="shared" si="42"/>
        <v>3905757.4999999916</v>
      </c>
      <c r="J191" s="197">
        <f t="shared" si="43"/>
        <v>60000</v>
      </c>
      <c r="K191" s="197">
        <f t="shared" si="44"/>
        <v>0</v>
      </c>
      <c r="L191" s="197">
        <f t="shared" si="45"/>
        <v>3965757.4999999916</v>
      </c>
    </row>
    <row r="192" spans="1:12" ht="18.5" x14ac:dyDescent="0.45">
      <c r="A192" s="174"/>
      <c r="B192" s="174"/>
      <c r="C192" s="130" t="s">
        <v>178</v>
      </c>
      <c r="D192" s="197">
        <v>2</v>
      </c>
      <c r="E192" s="197">
        <v>2150057.4999999958</v>
      </c>
      <c r="F192" s="197">
        <v>30000</v>
      </c>
      <c r="G192" s="197"/>
      <c r="H192" s="197">
        <f t="shared" si="41"/>
        <v>2180057.4999999958</v>
      </c>
      <c r="I192" s="197">
        <f t="shared" si="42"/>
        <v>4300114.9999999916</v>
      </c>
      <c r="J192" s="197">
        <f t="shared" si="43"/>
        <v>60000</v>
      </c>
      <c r="K192" s="197">
        <f t="shared" si="44"/>
        <v>0</v>
      </c>
      <c r="L192" s="197">
        <f t="shared" si="45"/>
        <v>4360114.9999999916</v>
      </c>
    </row>
    <row r="193" spans="1:12" ht="18.5" x14ac:dyDescent="0.45">
      <c r="A193" s="174"/>
      <c r="B193" s="174"/>
      <c r="C193" s="130" t="s">
        <v>183</v>
      </c>
      <c r="D193" s="197">
        <v>1</v>
      </c>
      <c r="E193" s="197">
        <v>2271097.5</v>
      </c>
      <c r="F193" s="197">
        <v>30000</v>
      </c>
      <c r="G193" s="197"/>
      <c r="H193" s="197">
        <f t="shared" si="41"/>
        <v>2301097.5</v>
      </c>
      <c r="I193" s="197">
        <f t="shared" si="42"/>
        <v>2271097.5</v>
      </c>
      <c r="J193" s="197">
        <f t="shared" si="43"/>
        <v>30000</v>
      </c>
      <c r="K193" s="197">
        <f t="shared" si="44"/>
        <v>0</v>
      </c>
      <c r="L193" s="197">
        <f t="shared" si="45"/>
        <v>2301097.5</v>
      </c>
    </row>
    <row r="194" spans="1:12" ht="18.5" x14ac:dyDescent="0.45">
      <c r="A194" s="174"/>
      <c r="B194" s="174"/>
      <c r="C194" s="130" t="s">
        <v>188</v>
      </c>
      <c r="D194" s="197">
        <v>2</v>
      </c>
      <c r="E194" s="197">
        <v>2612968.7499999958</v>
      </c>
      <c r="F194" s="197">
        <v>30000</v>
      </c>
      <c r="G194" s="197"/>
      <c r="H194" s="197">
        <f t="shared" si="41"/>
        <v>2642968.7499999958</v>
      </c>
      <c r="I194" s="197">
        <f t="shared" si="42"/>
        <v>5225937.4999999916</v>
      </c>
      <c r="J194" s="197">
        <f t="shared" si="43"/>
        <v>60000</v>
      </c>
      <c r="K194" s="197">
        <f t="shared" si="44"/>
        <v>0</v>
      </c>
      <c r="L194" s="197">
        <f t="shared" si="45"/>
        <v>5285937.4999999916</v>
      </c>
    </row>
    <row r="195" spans="1:12" ht="18.5" x14ac:dyDescent="0.45">
      <c r="A195" s="174"/>
      <c r="B195" s="174"/>
      <c r="C195" s="130" t="s">
        <v>190</v>
      </c>
      <c r="D195" s="197">
        <v>1</v>
      </c>
      <c r="E195" s="197">
        <v>2762581.2500000042</v>
      </c>
      <c r="F195" s="197">
        <v>30000</v>
      </c>
      <c r="G195" s="197"/>
      <c r="H195" s="197">
        <f t="shared" si="41"/>
        <v>2792581.2500000042</v>
      </c>
      <c r="I195" s="197">
        <f t="shared" si="42"/>
        <v>2762581.2500000042</v>
      </c>
      <c r="J195" s="197">
        <f t="shared" si="43"/>
        <v>30000</v>
      </c>
      <c r="K195" s="197">
        <f t="shared" si="44"/>
        <v>0</v>
      </c>
      <c r="L195" s="197">
        <f t="shared" si="45"/>
        <v>2792581.2500000042</v>
      </c>
    </row>
    <row r="196" spans="1:12" ht="18.5" x14ac:dyDescent="0.45">
      <c r="A196" s="174"/>
      <c r="B196" s="174"/>
      <c r="C196" s="130" t="s">
        <v>304</v>
      </c>
      <c r="D196" s="197">
        <v>1</v>
      </c>
      <c r="E196" s="197">
        <v>2987000.0000000042</v>
      </c>
      <c r="F196" s="197">
        <v>30000</v>
      </c>
      <c r="G196" s="197"/>
      <c r="H196" s="197">
        <f t="shared" si="41"/>
        <v>3017000.0000000042</v>
      </c>
      <c r="I196" s="197">
        <f t="shared" si="42"/>
        <v>2987000.0000000042</v>
      </c>
      <c r="J196" s="197">
        <f t="shared" si="43"/>
        <v>30000</v>
      </c>
      <c r="K196" s="197">
        <f t="shared" si="44"/>
        <v>0</v>
      </c>
      <c r="L196" s="197">
        <f t="shared" si="45"/>
        <v>3017000.0000000042</v>
      </c>
    </row>
    <row r="197" spans="1:12" ht="18.5" x14ac:dyDescent="0.45">
      <c r="A197" s="174"/>
      <c r="B197" s="174"/>
      <c r="C197" s="198" t="s">
        <v>305</v>
      </c>
      <c r="D197" s="197">
        <v>1</v>
      </c>
      <c r="E197" s="197">
        <v>2894528.7500000042</v>
      </c>
      <c r="F197" s="197">
        <v>30000</v>
      </c>
      <c r="G197" s="197"/>
      <c r="H197" s="197">
        <f t="shared" si="41"/>
        <v>2924528.7500000042</v>
      </c>
      <c r="I197" s="197">
        <f t="shared" si="42"/>
        <v>2894528.7500000042</v>
      </c>
      <c r="J197" s="197">
        <f t="shared" si="43"/>
        <v>30000</v>
      </c>
      <c r="K197" s="197">
        <f t="shared" si="44"/>
        <v>0</v>
      </c>
      <c r="L197" s="197">
        <f t="shared" si="45"/>
        <v>2924528.7500000042</v>
      </c>
    </row>
    <row r="198" spans="1:12" ht="18.5" x14ac:dyDescent="0.45">
      <c r="A198" s="174"/>
      <c r="B198" s="174"/>
      <c r="C198" s="198" t="s">
        <v>306</v>
      </c>
      <c r="D198" s="197">
        <v>1</v>
      </c>
      <c r="E198" s="197">
        <v>3102765</v>
      </c>
      <c r="F198" s="197">
        <v>30000</v>
      </c>
      <c r="G198" s="197"/>
      <c r="H198" s="197">
        <f t="shared" si="41"/>
        <v>3132765</v>
      </c>
      <c r="I198" s="197">
        <f t="shared" si="42"/>
        <v>3102765</v>
      </c>
      <c r="J198" s="197">
        <f t="shared" si="43"/>
        <v>30000</v>
      </c>
      <c r="K198" s="197">
        <f t="shared" si="44"/>
        <v>0</v>
      </c>
      <c r="L198" s="197">
        <f t="shared" si="45"/>
        <v>3132765</v>
      </c>
    </row>
    <row r="199" spans="1:12" ht="18.5" x14ac:dyDescent="0.45">
      <c r="A199" s="174"/>
      <c r="B199" s="174"/>
      <c r="C199" s="198" t="s">
        <v>307</v>
      </c>
      <c r="D199" s="197">
        <v>1</v>
      </c>
      <c r="E199" s="197">
        <v>3206882.4999999963</v>
      </c>
      <c r="F199" s="197">
        <v>30000</v>
      </c>
      <c r="G199" s="197"/>
      <c r="H199" s="197">
        <f t="shared" si="41"/>
        <v>3236882.4999999963</v>
      </c>
      <c r="I199" s="197">
        <f t="shared" si="42"/>
        <v>3206882.4999999963</v>
      </c>
      <c r="J199" s="197">
        <f t="shared" si="43"/>
        <v>30000</v>
      </c>
      <c r="K199" s="197">
        <f t="shared" si="44"/>
        <v>0</v>
      </c>
      <c r="L199" s="197">
        <f t="shared" si="45"/>
        <v>3236882.4999999963</v>
      </c>
    </row>
    <row r="200" spans="1:12" ht="18.5" x14ac:dyDescent="0.45">
      <c r="A200" s="174"/>
      <c r="B200" s="174"/>
      <c r="C200" s="198" t="s">
        <v>308</v>
      </c>
      <c r="D200" s="197">
        <v>1</v>
      </c>
      <c r="E200" s="197">
        <v>3741953.7500000037</v>
      </c>
      <c r="F200" s="197">
        <v>30000</v>
      </c>
      <c r="G200" s="197"/>
      <c r="H200" s="197">
        <f>SUM(E200:G200)</f>
        <v>3771953.7500000037</v>
      </c>
      <c r="I200" s="197">
        <f>D200*E200</f>
        <v>3741953.7500000037</v>
      </c>
      <c r="J200" s="197">
        <f>D200*F200</f>
        <v>30000</v>
      </c>
      <c r="K200" s="197">
        <f>D200*G200</f>
        <v>0</v>
      </c>
      <c r="L200" s="197">
        <f>D200*H200</f>
        <v>3771953.7500000037</v>
      </c>
    </row>
    <row r="201" spans="1:12" ht="18.5" x14ac:dyDescent="0.45">
      <c r="A201" s="174"/>
      <c r="B201" s="174"/>
      <c r="C201" s="198" t="s">
        <v>198</v>
      </c>
      <c r="D201" s="197">
        <v>1</v>
      </c>
      <c r="E201" s="197">
        <v>3867086.25</v>
      </c>
      <c r="F201" s="197">
        <v>30000</v>
      </c>
      <c r="G201" s="197"/>
      <c r="H201" s="197">
        <f>SUM(E201:G201)</f>
        <v>3897086.25</v>
      </c>
      <c r="I201" s="197">
        <f>D201*E201</f>
        <v>3867086.25</v>
      </c>
      <c r="J201" s="197">
        <f>D201*F201</f>
        <v>30000</v>
      </c>
      <c r="K201" s="197">
        <f>D201*G201</f>
        <v>0</v>
      </c>
      <c r="L201" s="197">
        <f>D201*H201</f>
        <v>3897086.25</v>
      </c>
    </row>
    <row r="202" spans="1:12" ht="18.5" x14ac:dyDescent="0.45">
      <c r="A202" s="174"/>
      <c r="B202" s="174"/>
      <c r="C202" s="198" t="s">
        <v>309</v>
      </c>
      <c r="D202" s="197">
        <v>1</v>
      </c>
      <c r="E202" s="197">
        <v>7042594.5</v>
      </c>
      <c r="F202" s="197">
        <v>30000</v>
      </c>
      <c r="G202" s="197"/>
      <c r="H202" s="197">
        <f>SUM(E202:G202)</f>
        <v>7072594.5</v>
      </c>
      <c r="I202" s="197">
        <f>D202*E202</f>
        <v>7042594.5</v>
      </c>
      <c r="J202" s="197">
        <f>D202*F202</f>
        <v>30000</v>
      </c>
      <c r="K202" s="197">
        <f>D202*G202</f>
        <v>0</v>
      </c>
      <c r="L202" s="197">
        <f>D202*H202</f>
        <v>7072594.5</v>
      </c>
    </row>
    <row r="203" spans="1:12" ht="18.5" x14ac:dyDescent="0.45">
      <c r="A203" s="174"/>
      <c r="B203" s="174"/>
      <c r="C203" s="198" t="s">
        <v>310</v>
      </c>
      <c r="D203" s="197">
        <v>1</v>
      </c>
      <c r="E203" s="197">
        <v>8018733.6000000006</v>
      </c>
      <c r="F203" s="197">
        <v>30000</v>
      </c>
      <c r="G203" s="197"/>
      <c r="H203" s="197">
        <f>SUM(E203:G203)</f>
        <v>8048733.6000000006</v>
      </c>
      <c r="I203" s="197">
        <f>D203*E203</f>
        <v>8018733.6000000006</v>
      </c>
      <c r="J203" s="197">
        <f>D203*F203</f>
        <v>30000</v>
      </c>
      <c r="K203" s="197">
        <f>D203*G203</f>
        <v>0</v>
      </c>
      <c r="L203" s="197">
        <f>D203*H203</f>
        <v>8048733.6000000006</v>
      </c>
    </row>
    <row r="204" spans="1:12" ht="18.5" x14ac:dyDescent="0.45">
      <c r="A204" s="174"/>
      <c r="B204" s="153" t="s">
        <v>201</v>
      </c>
      <c r="C204" s="130" t="s">
        <v>202</v>
      </c>
      <c r="D204" s="193">
        <f>SUM(D169:D203)</f>
        <v>102</v>
      </c>
      <c r="E204" s="193">
        <f>SUM(E169:E203)</f>
        <v>79150399.350000024</v>
      </c>
      <c r="F204" s="193">
        <f>SUM(F169:F203)</f>
        <v>1050000</v>
      </c>
      <c r="G204" s="193"/>
      <c r="H204" s="193">
        <f>SUM(H169:H203)</f>
        <v>80200399.350000024</v>
      </c>
      <c r="I204" s="193">
        <f>SUM(I169:I203)</f>
        <v>177738504.3500002</v>
      </c>
      <c r="J204" s="193">
        <f>SUM(J169:J203)</f>
        <v>3060000</v>
      </c>
      <c r="K204" s="193">
        <f>SUM(K169:K203)</f>
        <v>0</v>
      </c>
      <c r="L204" s="193">
        <f>SUM(L169:L203)</f>
        <v>180798504.3500002</v>
      </c>
    </row>
    <row r="205" spans="1:12" ht="55.5" x14ac:dyDescent="0.45">
      <c r="A205" s="174"/>
      <c r="B205" s="174" t="s">
        <v>311</v>
      </c>
      <c r="C205" s="199" t="s">
        <v>312</v>
      </c>
      <c r="D205" s="200"/>
      <c r="E205" s="200"/>
      <c r="F205" s="200"/>
      <c r="G205" s="200"/>
      <c r="H205" s="197"/>
      <c r="I205" s="197">
        <f>D205*E205</f>
        <v>0</v>
      </c>
      <c r="J205" s="197">
        <f>D205*F205</f>
        <v>0</v>
      </c>
      <c r="K205" s="197">
        <f>D205*G205</f>
        <v>0</v>
      </c>
      <c r="L205" s="197">
        <f>D205*H205</f>
        <v>0</v>
      </c>
    </row>
    <row r="206" spans="1:12" ht="18.5" x14ac:dyDescent="0.45">
      <c r="A206" s="174"/>
      <c r="B206" s="174"/>
      <c r="C206" s="127" t="s">
        <v>203</v>
      </c>
      <c r="D206" s="197">
        <v>1</v>
      </c>
      <c r="E206" s="200">
        <v>1247870.04</v>
      </c>
      <c r="F206" s="197">
        <v>374361</v>
      </c>
      <c r="G206" s="197">
        <v>10640338.32</v>
      </c>
      <c r="H206" s="197">
        <f>SUM(E206:G206)</f>
        <v>12262569.359999999</v>
      </c>
      <c r="I206" s="197">
        <f>D206*E206</f>
        <v>1247870.04</v>
      </c>
      <c r="J206" s="197">
        <f>D206*F206</f>
        <v>374361</v>
      </c>
      <c r="K206" s="197">
        <f>D206*G206</f>
        <v>10640338.32</v>
      </c>
      <c r="L206" s="197">
        <f>D206*H206</f>
        <v>12262569.359999999</v>
      </c>
    </row>
    <row r="207" spans="1:12" ht="18.5" x14ac:dyDescent="0.45">
      <c r="A207" s="174"/>
      <c r="B207" s="201" t="s">
        <v>201</v>
      </c>
      <c r="C207" s="121"/>
      <c r="D207" s="193">
        <f t="shared" ref="D207:L207" si="46">SUM(D205:D206)</f>
        <v>1</v>
      </c>
      <c r="E207" s="193">
        <f t="shared" si="46"/>
        <v>1247870.04</v>
      </c>
      <c r="F207" s="193">
        <f t="shared" si="46"/>
        <v>374361</v>
      </c>
      <c r="G207" s="193">
        <f t="shared" si="46"/>
        <v>10640338.32</v>
      </c>
      <c r="H207" s="193">
        <f t="shared" si="46"/>
        <v>12262569.359999999</v>
      </c>
      <c r="I207" s="193">
        <f t="shared" si="46"/>
        <v>1247870.04</v>
      </c>
      <c r="J207" s="193">
        <f t="shared" si="46"/>
        <v>374361</v>
      </c>
      <c r="K207" s="193">
        <f t="shared" si="46"/>
        <v>10640338.32</v>
      </c>
      <c r="L207" s="193">
        <f t="shared" si="46"/>
        <v>12262569.359999999</v>
      </c>
    </row>
    <row r="208" spans="1:12" ht="18.5" x14ac:dyDescent="0.45">
      <c r="A208" s="201" t="s">
        <v>204</v>
      </c>
      <c r="B208" s="174"/>
      <c r="C208" s="174"/>
      <c r="D208" s="202">
        <f>D204+D207</f>
        <v>103</v>
      </c>
      <c r="E208" s="203">
        <f t="shared" ref="E208:L208" si="47">SUM(E204:E206)</f>
        <v>80398269.39000003</v>
      </c>
      <c r="F208" s="203">
        <f t="shared" si="47"/>
        <v>1424361</v>
      </c>
      <c r="G208" s="203">
        <f t="shared" si="47"/>
        <v>10640338.32</v>
      </c>
      <c r="H208" s="203">
        <f t="shared" si="47"/>
        <v>92462968.710000023</v>
      </c>
      <c r="I208" s="203">
        <f t="shared" si="47"/>
        <v>178986374.39000019</v>
      </c>
      <c r="J208" s="203">
        <f t="shared" si="47"/>
        <v>3434361</v>
      </c>
      <c r="K208" s="203">
        <f t="shared" si="47"/>
        <v>10640338.32</v>
      </c>
      <c r="L208" s="203">
        <f t="shared" si="47"/>
        <v>193061073.71000022</v>
      </c>
    </row>
    <row r="211" spans="1:12" ht="18.5" x14ac:dyDescent="0.45">
      <c r="A211" s="961" t="s">
        <v>0</v>
      </c>
      <c r="B211" s="961"/>
      <c r="C211" s="961"/>
      <c r="D211" s="961"/>
      <c r="E211" s="961"/>
      <c r="F211" s="961"/>
      <c r="G211" s="961"/>
      <c r="H211" s="961"/>
      <c r="I211" s="961"/>
      <c r="J211" s="961"/>
      <c r="K211" s="961"/>
      <c r="L211" s="961"/>
    </row>
    <row r="212" spans="1:12" ht="18.5" x14ac:dyDescent="0.45">
      <c r="A212" s="962" t="s">
        <v>89</v>
      </c>
      <c r="B212" s="962"/>
      <c r="C212" s="962"/>
      <c r="D212" s="962"/>
      <c r="E212" s="962"/>
      <c r="F212" s="962"/>
      <c r="G212" s="962"/>
      <c r="H212" s="962"/>
      <c r="I212" s="962"/>
      <c r="J212" s="962"/>
      <c r="K212" s="962"/>
      <c r="L212" s="962"/>
    </row>
    <row r="213" spans="1:12" ht="18.5" x14ac:dyDescent="0.45">
      <c r="A213" s="962" t="s">
        <v>90</v>
      </c>
      <c r="B213" s="963"/>
      <c r="C213" s="963"/>
      <c r="D213" s="963"/>
      <c r="E213" s="963"/>
      <c r="F213" s="963"/>
      <c r="G213" s="963"/>
      <c r="H213" s="963"/>
      <c r="I213" s="963"/>
      <c r="J213" s="963"/>
      <c r="K213" s="963"/>
      <c r="L213" s="963"/>
    </row>
    <row r="214" spans="1:12" ht="18.5" x14ac:dyDescent="0.45">
      <c r="A214" s="964" t="s">
        <v>318</v>
      </c>
      <c r="B214" s="964"/>
      <c r="C214" s="964"/>
      <c r="D214" s="964"/>
      <c r="E214" s="964"/>
      <c r="F214" s="964"/>
      <c r="G214" s="964"/>
      <c r="H214" s="964"/>
      <c r="I214" s="964"/>
      <c r="J214" s="964"/>
      <c r="K214" s="964"/>
      <c r="L214" s="964"/>
    </row>
    <row r="215" spans="1:12" ht="55.5" x14ac:dyDescent="0.45">
      <c r="A215" s="140" t="s">
        <v>91</v>
      </c>
      <c r="B215" s="141"/>
      <c r="C215" s="140" t="s">
        <v>92</v>
      </c>
      <c r="D215" s="140" t="s">
        <v>93</v>
      </c>
      <c r="E215" s="140" t="s">
        <v>94</v>
      </c>
      <c r="F215" s="140" t="s">
        <v>95</v>
      </c>
      <c r="G215" s="140" t="s">
        <v>96</v>
      </c>
      <c r="H215" s="140" t="s">
        <v>97</v>
      </c>
      <c r="I215" s="140" t="s">
        <v>98</v>
      </c>
      <c r="J215" s="140" t="s">
        <v>99</v>
      </c>
      <c r="K215" s="140" t="s">
        <v>100</v>
      </c>
      <c r="L215" s="142" t="s">
        <v>101</v>
      </c>
    </row>
    <row r="216" spans="1:12" ht="18.5" x14ac:dyDescent="0.45">
      <c r="A216" s="143"/>
      <c r="B216" s="143"/>
      <c r="C216" s="144" t="s">
        <v>105</v>
      </c>
      <c r="D216" s="145">
        <v>1</v>
      </c>
      <c r="E216" s="145">
        <v>1153397.4999999995</v>
      </c>
      <c r="F216" s="145">
        <v>30000</v>
      </c>
      <c r="G216" s="145"/>
      <c r="H216" s="145">
        <f t="shared" ref="H216:H237" si="48">SUM(E216:G216)</f>
        <v>1183397.4999999995</v>
      </c>
      <c r="I216" s="145">
        <f t="shared" ref="I216:I237" si="49">D216*E216</f>
        <v>1153397.4999999995</v>
      </c>
      <c r="J216" s="145">
        <f t="shared" ref="J216:J237" si="50">D216*F216</f>
        <v>30000</v>
      </c>
      <c r="K216" s="145">
        <f t="shared" ref="K216:K237" si="51">D216*G216</f>
        <v>0</v>
      </c>
      <c r="L216" s="145">
        <f t="shared" ref="L216:L237" si="52">D216*H216</f>
        <v>1183397.4999999995</v>
      </c>
    </row>
    <row r="217" spans="1:12" ht="18.5" x14ac:dyDescent="0.45">
      <c r="A217" s="143"/>
      <c r="B217" s="143"/>
      <c r="C217" s="144" t="s">
        <v>297</v>
      </c>
      <c r="D217" s="145">
        <v>1</v>
      </c>
      <c r="E217" s="145">
        <v>1132333.7499999995</v>
      </c>
      <c r="F217" s="145">
        <v>30000</v>
      </c>
      <c r="G217" s="145"/>
      <c r="H217" s="145">
        <f t="shared" si="48"/>
        <v>1162333.7499999995</v>
      </c>
      <c r="I217" s="145">
        <f t="shared" si="49"/>
        <v>1132333.7499999995</v>
      </c>
      <c r="J217" s="145">
        <f t="shared" si="50"/>
        <v>30000</v>
      </c>
      <c r="K217" s="145">
        <f t="shared" si="51"/>
        <v>0</v>
      </c>
      <c r="L217" s="145">
        <f t="shared" si="52"/>
        <v>1162333.7499999995</v>
      </c>
    </row>
    <row r="218" spans="1:12" ht="18.5" x14ac:dyDescent="0.45">
      <c r="A218" s="143"/>
      <c r="B218" s="143"/>
      <c r="C218" s="144" t="s">
        <v>298</v>
      </c>
      <c r="D218" s="145">
        <v>2</v>
      </c>
      <c r="E218" s="145">
        <v>1330940.0000000042</v>
      </c>
      <c r="F218" s="145">
        <v>30000</v>
      </c>
      <c r="G218" s="145"/>
      <c r="H218" s="145">
        <f t="shared" si="48"/>
        <v>1360940.0000000042</v>
      </c>
      <c r="I218" s="145">
        <f t="shared" si="49"/>
        <v>2661880.0000000084</v>
      </c>
      <c r="J218" s="145">
        <f t="shared" si="50"/>
        <v>60000</v>
      </c>
      <c r="K218" s="145">
        <f t="shared" si="51"/>
        <v>0</v>
      </c>
      <c r="L218" s="145">
        <f t="shared" si="52"/>
        <v>2721880.0000000084</v>
      </c>
    </row>
    <row r="219" spans="1:12" ht="18.5" x14ac:dyDescent="0.45">
      <c r="A219" s="143"/>
      <c r="B219" s="143"/>
      <c r="C219" s="144" t="s">
        <v>319</v>
      </c>
      <c r="D219" s="145">
        <v>1</v>
      </c>
      <c r="E219" s="145">
        <v>1475334.9999999958</v>
      </c>
      <c r="F219" s="145">
        <v>30000</v>
      </c>
      <c r="G219" s="145"/>
      <c r="H219" s="145">
        <f t="shared" si="48"/>
        <v>1505334.9999999958</v>
      </c>
      <c r="I219" s="145">
        <f t="shared" si="49"/>
        <v>1475334.9999999958</v>
      </c>
      <c r="J219" s="145">
        <f t="shared" si="50"/>
        <v>30000</v>
      </c>
      <c r="K219" s="145">
        <f t="shared" si="51"/>
        <v>0</v>
      </c>
      <c r="L219" s="145">
        <f t="shared" si="52"/>
        <v>1505334.9999999958</v>
      </c>
    </row>
    <row r="220" spans="1:12" ht="18.5" x14ac:dyDescent="0.45">
      <c r="A220" s="143"/>
      <c r="B220" s="143"/>
      <c r="C220" s="144" t="s">
        <v>213</v>
      </c>
      <c r="D220" s="145">
        <v>2</v>
      </c>
      <c r="E220" s="145">
        <v>1493195.0000000042</v>
      </c>
      <c r="F220" s="145">
        <v>30000</v>
      </c>
      <c r="G220" s="145"/>
      <c r="H220" s="145">
        <f t="shared" si="48"/>
        <v>1523195.0000000042</v>
      </c>
      <c r="I220" s="145">
        <f t="shared" si="49"/>
        <v>2986390.0000000084</v>
      </c>
      <c r="J220" s="145">
        <f t="shared" si="50"/>
        <v>60000</v>
      </c>
      <c r="K220" s="145">
        <f t="shared" si="51"/>
        <v>0</v>
      </c>
      <c r="L220" s="145">
        <f t="shared" si="52"/>
        <v>3046390.0000000084</v>
      </c>
    </row>
    <row r="221" spans="1:12" ht="18.5" x14ac:dyDescent="0.45">
      <c r="A221" s="143"/>
      <c r="B221" s="143"/>
      <c r="C221" s="144" t="s">
        <v>300</v>
      </c>
      <c r="D221" s="145">
        <v>1</v>
      </c>
      <c r="E221" s="145">
        <v>1560155.0000000042</v>
      </c>
      <c r="F221" s="145">
        <v>30000</v>
      </c>
      <c r="G221" s="145"/>
      <c r="H221" s="145">
        <f t="shared" si="48"/>
        <v>1590155.0000000042</v>
      </c>
      <c r="I221" s="145">
        <f t="shared" si="49"/>
        <v>1560155.0000000042</v>
      </c>
      <c r="J221" s="145">
        <f t="shared" si="50"/>
        <v>30000</v>
      </c>
      <c r="K221" s="145">
        <f t="shared" si="51"/>
        <v>0</v>
      </c>
      <c r="L221" s="145">
        <f t="shared" si="52"/>
        <v>1590155.0000000042</v>
      </c>
    </row>
    <row r="222" spans="1:12" ht="18.5" x14ac:dyDescent="0.45">
      <c r="A222" s="143"/>
      <c r="B222" s="143"/>
      <c r="C222" s="144" t="s">
        <v>157</v>
      </c>
      <c r="D222" s="145">
        <v>9</v>
      </c>
      <c r="E222" s="145">
        <v>1600284.9999999958</v>
      </c>
      <c r="F222" s="145">
        <v>30000</v>
      </c>
      <c r="G222" s="145"/>
      <c r="H222" s="145">
        <f t="shared" si="48"/>
        <v>1630284.9999999958</v>
      </c>
      <c r="I222" s="145">
        <f t="shared" si="49"/>
        <v>14402564.999999963</v>
      </c>
      <c r="J222" s="145">
        <f t="shared" si="50"/>
        <v>270000</v>
      </c>
      <c r="K222" s="145">
        <f t="shared" si="51"/>
        <v>0</v>
      </c>
      <c r="L222" s="145">
        <f t="shared" si="52"/>
        <v>14672564.999999963</v>
      </c>
    </row>
    <row r="223" spans="1:12" ht="18.5" x14ac:dyDescent="0.45">
      <c r="A223" s="143"/>
      <c r="B223" s="143"/>
      <c r="C223" s="144" t="s">
        <v>302</v>
      </c>
      <c r="D223" s="145">
        <v>11</v>
      </c>
      <c r="E223" s="145">
        <v>1639813.7499999958</v>
      </c>
      <c r="F223" s="145">
        <v>30000</v>
      </c>
      <c r="G223" s="145"/>
      <c r="H223" s="145">
        <f t="shared" si="48"/>
        <v>1669813.7499999958</v>
      </c>
      <c r="I223" s="145">
        <f t="shared" si="49"/>
        <v>18037951.249999955</v>
      </c>
      <c r="J223" s="145">
        <f t="shared" si="50"/>
        <v>330000</v>
      </c>
      <c r="K223" s="145">
        <f t="shared" si="51"/>
        <v>0</v>
      </c>
      <c r="L223" s="145">
        <f t="shared" si="52"/>
        <v>18367951.249999955</v>
      </c>
    </row>
    <row r="224" spans="1:12" ht="18.5" x14ac:dyDescent="0.45">
      <c r="A224" s="143"/>
      <c r="B224" s="143"/>
      <c r="C224" s="144" t="s">
        <v>165</v>
      </c>
      <c r="D224" s="145">
        <v>2</v>
      </c>
      <c r="E224" s="145">
        <v>1728414.9999999958</v>
      </c>
      <c r="F224" s="145">
        <v>30000</v>
      </c>
      <c r="G224" s="145"/>
      <c r="H224" s="145">
        <f t="shared" si="48"/>
        <v>1758414.9999999958</v>
      </c>
      <c r="I224" s="145">
        <f t="shared" si="49"/>
        <v>3456829.9999999916</v>
      </c>
      <c r="J224" s="145">
        <f t="shared" si="50"/>
        <v>60000</v>
      </c>
      <c r="K224" s="145">
        <f t="shared" si="51"/>
        <v>0</v>
      </c>
      <c r="L224" s="145">
        <f t="shared" si="52"/>
        <v>3516829.9999999916</v>
      </c>
    </row>
    <row r="225" spans="1:12" ht="18.5" x14ac:dyDescent="0.45">
      <c r="A225" s="143"/>
      <c r="B225" s="143"/>
      <c r="C225" s="144" t="s">
        <v>166</v>
      </c>
      <c r="D225" s="145">
        <v>3</v>
      </c>
      <c r="E225" s="145">
        <v>1770788.7500000042</v>
      </c>
      <c r="F225" s="145">
        <v>30000</v>
      </c>
      <c r="G225" s="145"/>
      <c r="H225" s="145">
        <f t="shared" si="48"/>
        <v>1800788.7500000042</v>
      </c>
      <c r="I225" s="145">
        <f t="shared" si="49"/>
        <v>5312366.250000013</v>
      </c>
      <c r="J225" s="145">
        <f t="shared" si="50"/>
        <v>90000</v>
      </c>
      <c r="K225" s="145">
        <f t="shared" si="51"/>
        <v>0</v>
      </c>
      <c r="L225" s="145">
        <f t="shared" si="52"/>
        <v>5402366.250000013</v>
      </c>
    </row>
    <row r="226" spans="1:12" ht="18.5" x14ac:dyDescent="0.45">
      <c r="A226" s="143"/>
      <c r="B226" s="143"/>
      <c r="C226" s="144" t="s">
        <v>172</v>
      </c>
      <c r="D226" s="145">
        <v>1</v>
      </c>
      <c r="E226" s="145">
        <v>1940282.4999999958</v>
      </c>
      <c r="F226" s="145">
        <v>30000</v>
      </c>
      <c r="G226" s="145"/>
      <c r="H226" s="145">
        <f t="shared" si="48"/>
        <v>1970282.4999999958</v>
      </c>
      <c r="I226" s="145">
        <f t="shared" si="49"/>
        <v>1940282.4999999958</v>
      </c>
      <c r="J226" s="145">
        <f t="shared" si="50"/>
        <v>30000</v>
      </c>
      <c r="K226" s="145">
        <f t="shared" si="51"/>
        <v>0</v>
      </c>
      <c r="L226" s="145">
        <f t="shared" si="52"/>
        <v>1970282.4999999958</v>
      </c>
    </row>
    <row r="227" spans="1:12" ht="18.5" x14ac:dyDescent="0.45">
      <c r="A227" s="143"/>
      <c r="B227" s="143"/>
      <c r="C227" s="144" t="s">
        <v>303</v>
      </c>
      <c r="D227" s="145">
        <v>1</v>
      </c>
      <c r="E227" s="145">
        <v>1952878.7499999958</v>
      </c>
      <c r="F227" s="145">
        <v>30000</v>
      </c>
      <c r="G227" s="145"/>
      <c r="H227" s="145">
        <f t="shared" si="48"/>
        <v>1982878.7499999958</v>
      </c>
      <c r="I227" s="145">
        <f t="shared" si="49"/>
        <v>1952878.7499999958</v>
      </c>
      <c r="J227" s="145">
        <f t="shared" si="50"/>
        <v>30000</v>
      </c>
      <c r="K227" s="145">
        <f t="shared" si="51"/>
        <v>0</v>
      </c>
      <c r="L227" s="145">
        <f t="shared" si="52"/>
        <v>1982878.7499999958</v>
      </c>
    </row>
    <row r="228" spans="1:12" ht="18.5" x14ac:dyDescent="0.45">
      <c r="A228" s="143"/>
      <c r="B228" s="143"/>
      <c r="C228" s="144" t="s">
        <v>175</v>
      </c>
      <c r="D228" s="145">
        <v>1</v>
      </c>
      <c r="E228" s="145">
        <v>2018604.9999999958</v>
      </c>
      <c r="F228" s="145">
        <v>30000</v>
      </c>
      <c r="G228" s="145"/>
      <c r="H228" s="145">
        <f t="shared" si="48"/>
        <v>2048604.9999999958</v>
      </c>
      <c r="I228" s="145">
        <f t="shared" si="49"/>
        <v>2018604.9999999958</v>
      </c>
      <c r="J228" s="145">
        <f t="shared" si="50"/>
        <v>30000</v>
      </c>
      <c r="K228" s="145">
        <f t="shared" si="51"/>
        <v>0</v>
      </c>
      <c r="L228" s="145">
        <f t="shared" si="52"/>
        <v>2048604.9999999958</v>
      </c>
    </row>
    <row r="229" spans="1:12" ht="18.5" x14ac:dyDescent="0.45">
      <c r="A229" s="143"/>
      <c r="B229" s="143"/>
      <c r="C229" s="144" t="s">
        <v>178</v>
      </c>
      <c r="D229" s="145">
        <v>3</v>
      </c>
      <c r="E229" s="145">
        <v>2150057.4999999958</v>
      </c>
      <c r="F229" s="145">
        <v>30000</v>
      </c>
      <c r="G229" s="145"/>
      <c r="H229" s="145">
        <f t="shared" si="48"/>
        <v>2180057.4999999958</v>
      </c>
      <c r="I229" s="145">
        <f t="shared" si="49"/>
        <v>6450172.499999987</v>
      </c>
      <c r="J229" s="145">
        <f t="shared" si="50"/>
        <v>90000</v>
      </c>
      <c r="K229" s="145">
        <f t="shared" si="51"/>
        <v>0</v>
      </c>
      <c r="L229" s="145">
        <f t="shared" si="52"/>
        <v>6540172.499999987</v>
      </c>
    </row>
    <row r="230" spans="1:12" ht="18.5" x14ac:dyDescent="0.45">
      <c r="A230" s="143"/>
      <c r="B230" s="143"/>
      <c r="C230" s="144" t="s">
        <v>179</v>
      </c>
      <c r="D230" s="145">
        <v>1</v>
      </c>
      <c r="E230" s="145">
        <v>2215783.7499999958</v>
      </c>
      <c r="F230" s="145">
        <v>30000</v>
      </c>
      <c r="G230" s="145"/>
      <c r="H230" s="145">
        <f t="shared" si="48"/>
        <v>2245783.7499999958</v>
      </c>
      <c r="I230" s="145">
        <f t="shared" si="49"/>
        <v>2215783.7499999958</v>
      </c>
      <c r="J230" s="145">
        <f t="shared" si="50"/>
        <v>30000</v>
      </c>
      <c r="K230" s="145">
        <f t="shared" si="51"/>
        <v>0</v>
      </c>
      <c r="L230" s="145">
        <f t="shared" si="52"/>
        <v>2245783.7499999958</v>
      </c>
    </row>
    <row r="231" spans="1:12" ht="18.5" x14ac:dyDescent="0.45">
      <c r="A231" s="143"/>
      <c r="B231" s="143"/>
      <c r="C231" s="144" t="s">
        <v>185</v>
      </c>
      <c r="D231" s="145">
        <v>1</v>
      </c>
      <c r="E231" s="145">
        <v>2340585</v>
      </c>
      <c r="F231" s="145">
        <v>30000</v>
      </c>
      <c r="G231" s="145"/>
      <c r="H231" s="145">
        <f t="shared" si="48"/>
        <v>2370585</v>
      </c>
      <c r="I231" s="145">
        <f t="shared" si="49"/>
        <v>2340585</v>
      </c>
      <c r="J231" s="145">
        <f t="shared" si="50"/>
        <v>30000</v>
      </c>
      <c r="K231" s="145">
        <f t="shared" si="51"/>
        <v>0</v>
      </c>
      <c r="L231" s="145">
        <f t="shared" si="52"/>
        <v>2370585</v>
      </c>
    </row>
    <row r="232" spans="1:12" ht="18.5" x14ac:dyDescent="0.45">
      <c r="A232" s="143"/>
      <c r="B232" s="143"/>
      <c r="C232" s="144" t="s">
        <v>320</v>
      </c>
      <c r="D232" s="145">
        <v>1</v>
      </c>
      <c r="E232" s="145">
        <v>2410071.2499999958</v>
      </c>
      <c r="F232" s="145">
        <v>30000</v>
      </c>
      <c r="G232" s="145"/>
      <c r="H232" s="145">
        <f t="shared" si="48"/>
        <v>2440071.2499999958</v>
      </c>
      <c r="I232" s="145">
        <f t="shared" si="49"/>
        <v>2410071.2499999958</v>
      </c>
      <c r="J232" s="145">
        <f t="shared" si="50"/>
        <v>30000</v>
      </c>
      <c r="K232" s="145">
        <f t="shared" si="51"/>
        <v>0</v>
      </c>
      <c r="L232" s="145">
        <f t="shared" si="52"/>
        <v>2440071.2499999958</v>
      </c>
    </row>
    <row r="233" spans="1:12" ht="18.5" x14ac:dyDescent="0.45">
      <c r="A233" s="143"/>
      <c r="B233" s="143"/>
      <c r="C233" s="144" t="s">
        <v>191</v>
      </c>
      <c r="D233" s="145">
        <v>1</v>
      </c>
      <c r="E233" s="145">
        <v>2837387.4999999958</v>
      </c>
      <c r="F233" s="145">
        <v>30000</v>
      </c>
      <c r="G233" s="145"/>
      <c r="H233" s="145">
        <f t="shared" si="48"/>
        <v>2867387.4999999958</v>
      </c>
      <c r="I233" s="145">
        <f t="shared" si="49"/>
        <v>2837387.4999999958</v>
      </c>
      <c r="J233" s="145">
        <f t="shared" si="50"/>
        <v>30000</v>
      </c>
      <c r="K233" s="145">
        <f t="shared" si="51"/>
        <v>0</v>
      </c>
      <c r="L233" s="145">
        <f t="shared" si="52"/>
        <v>2867387.4999999958</v>
      </c>
    </row>
    <row r="234" spans="1:12" ht="18.5" x14ac:dyDescent="0.45">
      <c r="A234" s="143"/>
      <c r="B234" s="143"/>
      <c r="C234" s="164" t="s">
        <v>321</v>
      </c>
      <c r="D234" s="145">
        <v>1</v>
      </c>
      <c r="E234" s="145">
        <v>2998646.25</v>
      </c>
      <c r="F234" s="145">
        <v>30000</v>
      </c>
      <c r="G234" s="145"/>
      <c r="H234" s="145">
        <f t="shared" si="48"/>
        <v>3028646.25</v>
      </c>
      <c r="I234" s="145">
        <f t="shared" si="49"/>
        <v>2998646.25</v>
      </c>
      <c r="J234" s="145">
        <f t="shared" si="50"/>
        <v>30000</v>
      </c>
      <c r="K234" s="145">
        <f t="shared" si="51"/>
        <v>0</v>
      </c>
      <c r="L234" s="145">
        <f t="shared" si="52"/>
        <v>3028646.25</v>
      </c>
    </row>
    <row r="235" spans="1:12" ht="18.5" x14ac:dyDescent="0.45">
      <c r="A235" s="143"/>
      <c r="B235" s="143"/>
      <c r="C235" s="164" t="s">
        <v>307</v>
      </c>
      <c r="D235" s="145">
        <v>1</v>
      </c>
      <c r="E235" s="145">
        <v>3206882.4999999963</v>
      </c>
      <c r="F235" s="145">
        <v>30000</v>
      </c>
      <c r="G235" s="145"/>
      <c r="H235" s="145">
        <f t="shared" si="48"/>
        <v>3236882.4999999963</v>
      </c>
      <c r="I235" s="145">
        <f t="shared" si="49"/>
        <v>3206882.4999999963</v>
      </c>
      <c r="J235" s="145">
        <f t="shared" si="50"/>
        <v>30000</v>
      </c>
      <c r="K235" s="145">
        <f t="shared" si="51"/>
        <v>0</v>
      </c>
      <c r="L235" s="145">
        <f t="shared" si="52"/>
        <v>3236882.4999999963</v>
      </c>
    </row>
    <row r="236" spans="1:12" ht="18.5" x14ac:dyDescent="0.45">
      <c r="A236" s="143"/>
      <c r="B236" s="143"/>
      <c r="C236" s="164" t="s">
        <v>193</v>
      </c>
      <c r="D236" s="145">
        <v>1</v>
      </c>
      <c r="E236" s="145">
        <v>3311001.2499999963</v>
      </c>
      <c r="F236" s="145">
        <v>30000</v>
      </c>
      <c r="G236" s="145"/>
      <c r="H236" s="145">
        <f t="shared" si="48"/>
        <v>3341001.2499999963</v>
      </c>
      <c r="I236" s="145">
        <f t="shared" si="49"/>
        <v>3311001.2499999963</v>
      </c>
      <c r="J236" s="145">
        <f t="shared" si="50"/>
        <v>30000</v>
      </c>
      <c r="K236" s="145">
        <f t="shared" si="51"/>
        <v>0</v>
      </c>
      <c r="L236" s="145">
        <f t="shared" si="52"/>
        <v>3341001.2499999963</v>
      </c>
    </row>
    <row r="237" spans="1:12" ht="18.5" x14ac:dyDescent="0.45">
      <c r="A237" s="143"/>
      <c r="B237" s="143"/>
      <c r="C237" s="164" t="s">
        <v>308</v>
      </c>
      <c r="D237" s="145">
        <v>1</v>
      </c>
      <c r="E237" s="145">
        <v>3741953.7500000037</v>
      </c>
      <c r="F237" s="145">
        <v>30000</v>
      </c>
      <c r="G237" s="145"/>
      <c r="H237" s="145">
        <f t="shared" si="48"/>
        <v>3771953.7500000037</v>
      </c>
      <c r="I237" s="145">
        <f t="shared" si="49"/>
        <v>3741953.7500000037</v>
      </c>
      <c r="J237" s="145">
        <f t="shared" si="50"/>
        <v>30000</v>
      </c>
      <c r="K237" s="145">
        <f t="shared" si="51"/>
        <v>0</v>
      </c>
      <c r="L237" s="145">
        <f t="shared" si="52"/>
        <v>3771953.7500000037</v>
      </c>
    </row>
    <row r="238" spans="1:12" ht="18.5" x14ac:dyDescent="0.45">
      <c r="A238" s="143"/>
      <c r="B238" s="146" t="s">
        <v>201</v>
      </c>
      <c r="C238" s="144" t="s">
        <v>202</v>
      </c>
      <c r="D238" s="137">
        <f>SUM(D216:D237)</f>
        <v>47</v>
      </c>
      <c r="E238" s="137">
        <f>SUM(E216:E237)</f>
        <v>46008793.74999997</v>
      </c>
      <c r="F238" s="137">
        <f>SUM(F216:F237)</f>
        <v>660000</v>
      </c>
      <c r="G238" s="137"/>
      <c r="H238" s="137">
        <f>SUM(H216:H237)</f>
        <v>46668793.74999997</v>
      </c>
      <c r="I238" s="137">
        <f>SUM(I216:I237)</f>
        <v>87603453.749999896</v>
      </c>
      <c r="J238" s="137">
        <f>SUM(J216:J237)</f>
        <v>1410000</v>
      </c>
      <c r="K238" s="137">
        <f>SUM(K216:K237)</f>
        <v>0</v>
      </c>
      <c r="L238" s="137">
        <f>SUM(L216:L237)</f>
        <v>89013453.749999896</v>
      </c>
    </row>
    <row r="239" spans="1:12" ht="18.5" x14ac:dyDescent="0.45">
      <c r="A239" s="143"/>
      <c r="B239" s="143"/>
      <c r="C239" s="147" t="s">
        <v>203</v>
      </c>
      <c r="D239" s="145"/>
      <c r="E239" s="148">
        <v>1247870.04</v>
      </c>
      <c r="F239" s="145">
        <v>374361</v>
      </c>
      <c r="G239" s="145">
        <v>10640338.32</v>
      </c>
      <c r="H239" s="145">
        <f t="shared" ref="H239" si="53">SUM(E239:G239)</f>
        <v>12262569.359999999</v>
      </c>
      <c r="I239" s="145">
        <f t="shared" ref="I239" si="54">D239*E239</f>
        <v>0</v>
      </c>
      <c r="J239" s="145">
        <f t="shared" ref="J239" si="55">D239*F239</f>
        <v>0</v>
      </c>
      <c r="K239" s="145">
        <f t="shared" ref="K239" si="56">D239*G239</f>
        <v>0</v>
      </c>
      <c r="L239" s="145">
        <f t="shared" ref="L239" si="57">D239*H239</f>
        <v>0</v>
      </c>
    </row>
    <row r="240" spans="1:12" ht="18.5" x14ac:dyDescent="0.45">
      <c r="A240" s="143"/>
      <c r="B240" s="149" t="s">
        <v>201</v>
      </c>
      <c r="C240" s="150"/>
      <c r="D240" s="137">
        <f t="shared" ref="D240:L240" si="58">SUM(D239:D239)</f>
        <v>0</v>
      </c>
      <c r="E240" s="137">
        <f t="shared" si="58"/>
        <v>1247870.04</v>
      </c>
      <c r="F240" s="137">
        <f t="shared" si="58"/>
        <v>374361</v>
      </c>
      <c r="G240" s="137">
        <f t="shared" si="58"/>
        <v>10640338.32</v>
      </c>
      <c r="H240" s="137">
        <f t="shared" si="58"/>
        <v>12262569.359999999</v>
      </c>
      <c r="I240" s="137">
        <f t="shared" si="58"/>
        <v>0</v>
      </c>
      <c r="J240" s="137">
        <f t="shared" si="58"/>
        <v>0</v>
      </c>
      <c r="K240" s="137">
        <f t="shared" si="58"/>
        <v>0</v>
      </c>
      <c r="L240" s="137">
        <f t="shared" si="58"/>
        <v>0</v>
      </c>
    </row>
    <row r="241" spans="1:12" ht="18.5" x14ac:dyDescent="0.45">
      <c r="A241" s="149" t="s">
        <v>204</v>
      </c>
      <c r="B241" s="143"/>
      <c r="C241" s="143"/>
      <c r="D241" s="151">
        <f>D238+D240</f>
        <v>47</v>
      </c>
      <c r="E241" s="152">
        <f t="shared" ref="E241:L241" si="59">SUM(E238:E239)</f>
        <v>47256663.789999969</v>
      </c>
      <c r="F241" s="152">
        <f t="shared" si="59"/>
        <v>1034361</v>
      </c>
      <c r="G241" s="152">
        <f t="shared" si="59"/>
        <v>10640338.32</v>
      </c>
      <c r="H241" s="152">
        <f t="shared" si="59"/>
        <v>58931363.10999997</v>
      </c>
      <c r="I241" s="152">
        <f t="shared" si="59"/>
        <v>87603453.749999896</v>
      </c>
      <c r="J241" s="152">
        <f t="shared" si="59"/>
        <v>1410000</v>
      </c>
      <c r="K241" s="152">
        <f t="shared" si="59"/>
        <v>0</v>
      </c>
      <c r="L241" s="152">
        <f t="shared" si="59"/>
        <v>89013453.749999896</v>
      </c>
    </row>
    <row r="244" spans="1:12" ht="18.5" x14ac:dyDescent="0.45">
      <c r="A244" s="961" t="s">
        <v>0</v>
      </c>
      <c r="B244" s="961"/>
      <c r="C244" s="961"/>
      <c r="D244" s="961"/>
      <c r="E244" s="961"/>
      <c r="F244" s="961"/>
      <c r="G244" s="961"/>
      <c r="H244" s="961"/>
      <c r="I244" s="961"/>
      <c r="J244" s="961"/>
      <c r="K244" s="961"/>
      <c r="L244" s="961"/>
    </row>
    <row r="245" spans="1:12" ht="18.5" x14ac:dyDescent="0.45">
      <c r="A245" s="962" t="s">
        <v>89</v>
      </c>
      <c r="B245" s="962"/>
      <c r="C245" s="962"/>
      <c r="D245" s="962"/>
      <c r="E245" s="962"/>
      <c r="F245" s="962"/>
      <c r="G245" s="962"/>
      <c r="H245" s="962"/>
      <c r="I245" s="962"/>
      <c r="J245" s="962"/>
      <c r="K245" s="962"/>
      <c r="L245" s="962"/>
    </row>
    <row r="246" spans="1:12" ht="18.5" x14ac:dyDescent="0.45">
      <c r="A246" s="962" t="s">
        <v>90</v>
      </c>
      <c r="B246" s="963"/>
      <c r="C246" s="963"/>
      <c r="D246" s="963"/>
      <c r="E246" s="963"/>
      <c r="F246" s="963"/>
      <c r="G246" s="963"/>
      <c r="H246" s="963"/>
      <c r="I246" s="963"/>
      <c r="J246" s="963"/>
      <c r="K246" s="963"/>
      <c r="L246" s="963"/>
    </row>
    <row r="247" spans="1:12" ht="18.5" x14ac:dyDescent="0.45">
      <c r="A247" s="964" t="s">
        <v>326</v>
      </c>
      <c r="B247" s="964"/>
      <c r="C247" s="964"/>
      <c r="D247" s="964"/>
      <c r="E247" s="964"/>
      <c r="F247" s="964"/>
      <c r="G247" s="964"/>
      <c r="H247" s="964"/>
      <c r="I247" s="964"/>
      <c r="J247" s="964"/>
      <c r="K247" s="964"/>
      <c r="L247" s="964"/>
    </row>
    <row r="248" spans="1:12" ht="55.5" x14ac:dyDescent="0.45">
      <c r="A248" s="140" t="s">
        <v>91</v>
      </c>
      <c r="B248" s="141"/>
      <c r="C248" s="140" t="s">
        <v>92</v>
      </c>
      <c r="D248" s="140" t="s">
        <v>93</v>
      </c>
      <c r="E248" s="140" t="s">
        <v>94</v>
      </c>
      <c r="F248" s="140" t="s">
        <v>95</v>
      </c>
      <c r="G248" s="140" t="s">
        <v>96</v>
      </c>
      <c r="H248" s="140" t="s">
        <v>97</v>
      </c>
      <c r="I248" s="140" t="s">
        <v>98</v>
      </c>
      <c r="J248" s="140" t="s">
        <v>99</v>
      </c>
      <c r="K248" s="140" t="s">
        <v>100</v>
      </c>
      <c r="L248" s="142" t="s">
        <v>101</v>
      </c>
    </row>
    <row r="249" spans="1:12" ht="18.5" x14ac:dyDescent="0.45">
      <c r="A249" s="143"/>
      <c r="B249" s="143"/>
      <c r="C249" s="144" t="s">
        <v>327</v>
      </c>
      <c r="D249" s="145">
        <v>1</v>
      </c>
      <c r="E249" s="145">
        <v>1090554.9999999995</v>
      </c>
      <c r="F249" s="145">
        <v>30000</v>
      </c>
      <c r="G249" s="145"/>
      <c r="H249" s="145">
        <f t="shared" ref="H249:H312" si="60">SUM(E249:G249)</f>
        <v>1120554.9999999995</v>
      </c>
      <c r="I249" s="145">
        <f t="shared" ref="I249:I312" si="61">D249*E249</f>
        <v>1090554.9999999995</v>
      </c>
      <c r="J249" s="145">
        <f t="shared" ref="J249:J312" si="62">D249*F249</f>
        <v>30000</v>
      </c>
      <c r="K249" s="145">
        <f t="shared" ref="K249:K312" si="63">D249*G249</f>
        <v>0</v>
      </c>
      <c r="L249" s="145">
        <f t="shared" ref="L249:L312" si="64">D249*H249</f>
        <v>1120554.9999999995</v>
      </c>
    </row>
    <row r="250" spans="1:12" ht="18.5" x14ac:dyDescent="0.45">
      <c r="A250" s="143"/>
      <c r="B250" s="143"/>
      <c r="C250" s="144" t="s">
        <v>328</v>
      </c>
      <c r="D250" s="145">
        <v>1</v>
      </c>
      <c r="E250" s="145">
        <v>1126464.9999999995</v>
      </c>
      <c r="F250" s="145">
        <v>30000</v>
      </c>
      <c r="G250" s="145"/>
      <c r="H250" s="145">
        <f t="shared" si="60"/>
        <v>1156464.9999999995</v>
      </c>
      <c r="I250" s="145">
        <f t="shared" si="61"/>
        <v>1126464.9999999995</v>
      </c>
      <c r="J250" s="145">
        <f t="shared" si="62"/>
        <v>30000</v>
      </c>
      <c r="K250" s="145">
        <f t="shared" si="63"/>
        <v>0</v>
      </c>
      <c r="L250" s="145">
        <f t="shared" si="64"/>
        <v>1156464.9999999995</v>
      </c>
    </row>
    <row r="251" spans="1:12" ht="18.5" x14ac:dyDescent="0.45">
      <c r="A251" s="143"/>
      <c r="B251" s="143"/>
      <c r="C251" s="144" t="s">
        <v>329</v>
      </c>
      <c r="D251" s="145">
        <v>1</v>
      </c>
      <c r="E251" s="145">
        <v>1135442.4999999995</v>
      </c>
      <c r="F251" s="145">
        <v>30000</v>
      </c>
      <c r="G251" s="145"/>
      <c r="H251" s="145">
        <f t="shared" si="60"/>
        <v>1165442.4999999995</v>
      </c>
      <c r="I251" s="145">
        <f t="shared" si="61"/>
        <v>1135442.4999999995</v>
      </c>
      <c r="J251" s="145">
        <f t="shared" si="62"/>
        <v>30000</v>
      </c>
      <c r="K251" s="145">
        <f t="shared" si="63"/>
        <v>0</v>
      </c>
      <c r="L251" s="145">
        <f t="shared" si="64"/>
        <v>1165442.4999999995</v>
      </c>
    </row>
    <row r="252" spans="1:12" ht="18.5" x14ac:dyDescent="0.45">
      <c r="A252" s="143"/>
      <c r="B252" s="143"/>
      <c r="C252" s="144" t="s">
        <v>105</v>
      </c>
      <c r="D252" s="145">
        <v>5</v>
      </c>
      <c r="E252" s="145">
        <v>1153397.4999999995</v>
      </c>
      <c r="F252" s="145">
        <v>30000</v>
      </c>
      <c r="G252" s="145"/>
      <c r="H252" s="145">
        <f t="shared" si="60"/>
        <v>1183397.4999999995</v>
      </c>
      <c r="I252" s="145">
        <f t="shared" si="61"/>
        <v>5766987.4999999981</v>
      </c>
      <c r="J252" s="145">
        <f t="shared" si="62"/>
        <v>150000</v>
      </c>
      <c r="K252" s="145">
        <f t="shared" si="63"/>
        <v>0</v>
      </c>
      <c r="L252" s="145">
        <f t="shared" si="64"/>
        <v>5916987.4999999981</v>
      </c>
    </row>
    <row r="253" spans="1:12" ht="18.5" x14ac:dyDescent="0.45">
      <c r="A253" s="143"/>
      <c r="B253" s="143"/>
      <c r="C253" s="144" t="s">
        <v>111</v>
      </c>
      <c r="D253" s="145">
        <v>1</v>
      </c>
      <c r="E253" s="145">
        <v>1115746.2500000005</v>
      </c>
      <c r="F253" s="145">
        <v>30000</v>
      </c>
      <c r="G253" s="145"/>
      <c r="H253" s="145">
        <f t="shared" si="60"/>
        <v>1145746.2500000005</v>
      </c>
      <c r="I253" s="145">
        <f t="shared" si="61"/>
        <v>1115746.2500000005</v>
      </c>
      <c r="J253" s="145">
        <f t="shared" si="62"/>
        <v>30000</v>
      </c>
      <c r="K253" s="145">
        <f t="shared" si="63"/>
        <v>0</v>
      </c>
      <c r="L253" s="145">
        <f t="shared" si="64"/>
        <v>1145746.2500000005</v>
      </c>
    </row>
    <row r="254" spans="1:12" ht="18.5" x14ac:dyDescent="0.45">
      <c r="A254" s="143"/>
      <c r="B254" s="143"/>
      <c r="C254" s="144" t="s">
        <v>330</v>
      </c>
      <c r="D254" s="145">
        <v>1</v>
      </c>
      <c r="E254" s="145">
        <v>1148105.0000000005</v>
      </c>
      <c r="F254" s="145">
        <v>30000</v>
      </c>
      <c r="G254" s="145"/>
      <c r="H254" s="145">
        <f t="shared" si="60"/>
        <v>1178105.0000000005</v>
      </c>
      <c r="I254" s="145">
        <f t="shared" si="61"/>
        <v>1148105.0000000005</v>
      </c>
      <c r="J254" s="145">
        <f t="shared" si="62"/>
        <v>30000</v>
      </c>
      <c r="K254" s="145">
        <f t="shared" si="63"/>
        <v>0</v>
      </c>
      <c r="L254" s="145">
        <f t="shared" si="64"/>
        <v>1178105.0000000005</v>
      </c>
    </row>
    <row r="255" spans="1:12" ht="18.5" x14ac:dyDescent="0.45">
      <c r="A255" s="143"/>
      <c r="B255" s="143"/>
      <c r="C255" s="144" t="s">
        <v>113</v>
      </c>
      <c r="D255" s="145">
        <v>2</v>
      </c>
      <c r="E255" s="145">
        <v>1191249.9999999995</v>
      </c>
      <c r="F255" s="145">
        <v>30000</v>
      </c>
      <c r="G255" s="145"/>
      <c r="H255" s="145">
        <f t="shared" si="60"/>
        <v>1221249.9999999995</v>
      </c>
      <c r="I255" s="145">
        <f t="shared" si="61"/>
        <v>2382499.9999999991</v>
      </c>
      <c r="J255" s="145">
        <f t="shared" si="62"/>
        <v>60000</v>
      </c>
      <c r="K255" s="145">
        <f t="shared" si="63"/>
        <v>0</v>
      </c>
      <c r="L255" s="145">
        <f t="shared" si="64"/>
        <v>2442499.9999999991</v>
      </c>
    </row>
    <row r="256" spans="1:12" ht="18.5" x14ac:dyDescent="0.45">
      <c r="A256" s="143"/>
      <c r="B256" s="143"/>
      <c r="C256" s="144" t="s">
        <v>331</v>
      </c>
      <c r="D256" s="145">
        <v>1</v>
      </c>
      <c r="E256" s="145">
        <v>1200952.5</v>
      </c>
      <c r="F256" s="145">
        <v>30000</v>
      </c>
      <c r="G256" s="145"/>
      <c r="H256" s="145">
        <f t="shared" si="60"/>
        <v>1230952.5</v>
      </c>
      <c r="I256" s="145">
        <f t="shared" si="61"/>
        <v>1200952.5</v>
      </c>
      <c r="J256" s="145">
        <f t="shared" si="62"/>
        <v>30000</v>
      </c>
      <c r="K256" s="145">
        <f t="shared" si="63"/>
        <v>0</v>
      </c>
      <c r="L256" s="145">
        <f t="shared" si="64"/>
        <v>1230952.5</v>
      </c>
    </row>
    <row r="257" spans="1:12" ht="18.5" x14ac:dyDescent="0.45">
      <c r="A257" s="143"/>
      <c r="B257" s="143"/>
      <c r="C257" s="144" t="s">
        <v>124</v>
      </c>
      <c r="D257" s="145">
        <v>6</v>
      </c>
      <c r="E257" s="145">
        <v>1117059.9999999995</v>
      </c>
      <c r="F257" s="145">
        <v>30000</v>
      </c>
      <c r="G257" s="145"/>
      <c r="H257" s="145">
        <f t="shared" si="60"/>
        <v>1147059.9999999995</v>
      </c>
      <c r="I257" s="145">
        <f t="shared" si="61"/>
        <v>6702359.9999999972</v>
      </c>
      <c r="J257" s="145">
        <f t="shared" si="62"/>
        <v>180000</v>
      </c>
      <c r="K257" s="145">
        <f t="shared" si="63"/>
        <v>0</v>
      </c>
      <c r="L257" s="145">
        <f t="shared" si="64"/>
        <v>6882359.9999999972</v>
      </c>
    </row>
    <row r="258" spans="1:12" ht="18.5" x14ac:dyDescent="0.45">
      <c r="A258" s="143"/>
      <c r="B258" s="143"/>
      <c r="C258" s="144" t="s">
        <v>297</v>
      </c>
      <c r="D258" s="145">
        <v>2</v>
      </c>
      <c r="E258" s="145">
        <v>1132333.7499999995</v>
      </c>
      <c r="F258" s="145">
        <v>30000</v>
      </c>
      <c r="G258" s="145"/>
      <c r="H258" s="145">
        <f t="shared" si="60"/>
        <v>1162333.7499999995</v>
      </c>
      <c r="I258" s="145">
        <f t="shared" si="61"/>
        <v>2264667.4999999991</v>
      </c>
      <c r="J258" s="145">
        <f t="shared" si="62"/>
        <v>60000</v>
      </c>
      <c r="K258" s="145">
        <f t="shared" si="63"/>
        <v>0</v>
      </c>
      <c r="L258" s="145">
        <f t="shared" si="64"/>
        <v>2324667.4999999991</v>
      </c>
    </row>
    <row r="259" spans="1:12" ht="18.5" x14ac:dyDescent="0.45">
      <c r="A259" s="143"/>
      <c r="B259" s="143"/>
      <c r="C259" s="144" t="s">
        <v>130</v>
      </c>
      <c r="D259" s="145">
        <v>1</v>
      </c>
      <c r="E259" s="145">
        <v>1223976.2499999958</v>
      </c>
      <c r="F259" s="145">
        <v>30000</v>
      </c>
      <c r="G259" s="145"/>
      <c r="H259" s="145">
        <f t="shared" si="60"/>
        <v>1253976.2499999958</v>
      </c>
      <c r="I259" s="145">
        <f t="shared" si="61"/>
        <v>1223976.2499999958</v>
      </c>
      <c r="J259" s="145">
        <f t="shared" si="62"/>
        <v>30000</v>
      </c>
      <c r="K259" s="145">
        <f t="shared" si="63"/>
        <v>0</v>
      </c>
      <c r="L259" s="145">
        <f t="shared" si="64"/>
        <v>1253976.2499999958</v>
      </c>
    </row>
    <row r="260" spans="1:12" ht="18.5" x14ac:dyDescent="0.45">
      <c r="A260" s="143"/>
      <c r="B260" s="143"/>
      <c r="C260" s="144" t="s">
        <v>332</v>
      </c>
      <c r="D260" s="145">
        <v>1</v>
      </c>
      <c r="E260" s="145">
        <v>1239249.9999999958</v>
      </c>
      <c r="F260" s="145">
        <v>30000</v>
      </c>
      <c r="G260" s="145"/>
      <c r="H260" s="145">
        <f t="shared" si="60"/>
        <v>1269249.9999999958</v>
      </c>
      <c r="I260" s="145">
        <f t="shared" si="61"/>
        <v>1239249.9999999958</v>
      </c>
      <c r="J260" s="145">
        <f t="shared" si="62"/>
        <v>30000</v>
      </c>
      <c r="K260" s="145">
        <f t="shared" si="63"/>
        <v>0</v>
      </c>
      <c r="L260" s="145">
        <f t="shared" si="64"/>
        <v>1269249.9999999958</v>
      </c>
    </row>
    <row r="261" spans="1:12" ht="18.5" x14ac:dyDescent="0.45">
      <c r="A261" s="143"/>
      <c r="B261" s="143"/>
      <c r="C261" s="144" t="s">
        <v>134</v>
      </c>
      <c r="D261" s="145">
        <v>1</v>
      </c>
      <c r="E261" s="145">
        <v>1215425.0000000042</v>
      </c>
      <c r="F261" s="145">
        <v>30000</v>
      </c>
      <c r="G261" s="145"/>
      <c r="H261" s="145">
        <f t="shared" si="60"/>
        <v>1245425.0000000042</v>
      </c>
      <c r="I261" s="145">
        <f t="shared" si="61"/>
        <v>1215425.0000000042</v>
      </c>
      <c r="J261" s="145">
        <f t="shared" si="62"/>
        <v>30000</v>
      </c>
      <c r="K261" s="145">
        <f t="shared" si="63"/>
        <v>0</v>
      </c>
      <c r="L261" s="145">
        <f t="shared" si="64"/>
        <v>1245425.0000000042</v>
      </c>
    </row>
    <row r="262" spans="1:12" ht="18.5" x14ac:dyDescent="0.45">
      <c r="A262" s="143"/>
      <c r="B262" s="143"/>
      <c r="C262" s="144" t="s">
        <v>333</v>
      </c>
      <c r="D262" s="145">
        <v>1</v>
      </c>
      <c r="E262" s="145">
        <v>1302061.2500000042</v>
      </c>
      <c r="F262" s="145">
        <v>30000</v>
      </c>
      <c r="G262" s="145"/>
      <c r="H262" s="145">
        <f t="shared" si="60"/>
        <v>1332061.2500000042</v>
      </c>
      <c r="I262" s="145">
        <f t="shared" si="61"/>
        <v>1302061.2500000042</v>
      </c>
      <c r="J262" s="145">
        <f t="shared" si="62"/>
        <v>30000</v>
      </c>
      <c r="K262" s="145">
        <f t="shared" si="63"/>
        <v>0</v>
      </c>
      <c r="L262" s="145">
        <f t="shared" si="64"/>
        <v>1332061.2500000042</v>
      </c>
    </row>
    <row r="263" spans="1:12" ht="18.5" x14ac:dyDescent="0.45">
      <c r="A263" s="143"/>
      <c r="B263" s="143"/>
      <c r="C263" s="144" t="s">
        <v>212</v>
      </c>
      <c r="D263" s="145">
        <v>1</v>
      </c>
      <c r="E263" s="145">
        <v>1504213.7499999958</v>
      </c>
      <c r="F263" s="145">
        <v>30000</v>
      </c>
      <c r="G263" s="145"/>
      <c r="H263" s="145">
        <f t="shared" si="60"/>
        <v>1534213.7499999958</v>
      </c>
      <c r="I263" s="145">
        <f t="shared" si="61"/>
        <v>1504213.7499999958</v>
      </c>
      <c r="J263" s="145">
        <f t="shared" si="62"/>
        <v>30000</v>
      </c>
      <c r="K263" s="145">
        <f t="shared" si="63"/>
        <v>0</v>
      </c>
      <c r="L263" s="145">
        <f t="shared" si="64"/>
        <v>1534213.7499999958</v>
      </c>
    </row>
    <row r="264" spans="1:12" ht="18.5" x14ac:dyDescent="0.45">
      <c r="A264" s="143"/>
      <c r="B264" s="143"/>
      <c r="C264" s="144" t="s">
        <v>149</v>
      </c>
      <c r="D264" s="145">
        <v>42</v>
      </c>
      <c r="E264" s="145">
        <v>1392755.0000000042</v>
      </c>
      <c r="F264" s="145">
        <v>30000</v>
      </c>
      <c r="G264" s="145"/>
      <c r="H264" s="145">
        <f t="shared" si="60"/>
        <v>1422755.0000000042</v>
      </c>
      <c r="I264" s="145">
        <f t="shared" si="61"/>
        <v>58495710.000000179</v>
      </c>
      <c r="J264" s="145">
        <f t="shared" si="62"/>
        <v>1260000</v>
      </c>
      <c r="K264" s="145">
        <f t="shared" si="63"/>
        <v>0</v>
      </c>
      <c r="L264" s="145">
        <f t="shared" si="64"/>
        <v>59755710.000000179</v>
      </c>
    </row>
    <row r="265" spans="1:12" ht="18.5" x14ac:dyDescent="0.45">
      <c r="A265" s="143"/>
      <c r="B265" s="143"/>
      <c r="C265" s="144" t="s">
        <v>213</v>
      </c>
      <c r="D265" s="145">
        <v>3</v>
      </c>
      <c r="E265" s="145">
        <v>1493195.0000000042</v>
      </c>
      <c r="F265" s="145">
        <v>30000</v>
      </c>
      <c r="G265" s="145"/>
      <c r="H265" s="145">
        <f t="shared" si="60"/>
        <v>1523195.0000000042</v>
      </c>
      <c r="I265" s="145">
        <f t="shared" si="61"/>
        <v>4479585.000000013</v>
      </c>
      <c r="J265" s="145">
        <f t="shared" si="62"/>
        <v>90000</v>
      </c>
      <c r="K265" s="145">
        <f t="shared" si="63"/>
        <v>0</v>
      </c>
      <c r="L265" s="145">
        <f t="shared" si="64"/>
        <v>4569585.000000013</v>
      </c>
    </row>
    <row r="266" spans="1:12" ht="18.5" x14ac:dyDescent="0.45">
      <c r="A266" s="143"/>
      <c r="B266" s="143"/>
      <c r="C266" s="144" t="s">
        <v>243</v>
      </c>
      <c r="D266" s="145">
        <v>3</v>
      </c>
      <c r="E266" s="145">
        <v>1526675.0000000042</v>
      </c>
      <c r="F266" s="145">
        <v>30000</v>
      </c>
      <c r="G266" s="145"/>
      <c r="H266" s="145">
        <f t="shared" si="60"/>
        <v>1556675.0000000042</v>
      </c>
      <c r="I266" s="145">
        <f t="shared" si="61"/>
        <v>4580025.000000013</v>
      </c>
      <c r="J266" s="145">
        <f t="shared" si="62"/>
        <v>90000</v>
      </c>
      <c r="K266" s="145">
        <f t="shared" si="63"/>
        <v>0</v>
      </c>
      <c r="L266" s="145">
        <f t="shared" si="64"/>
        <v>4670025.000000013</v>
      </c>
    </row>
    <row r="267" spans="1:12" ht="18.5" x14ac:dyDescent="0.45">
      <c r="A267" s="143"/>
      <c r="B267" s="143"/>
      <c r="C267" s="144" t="s">
        <v>300</v>
      </c>
      <c r="D267" s="145">
        <v>2</v>
      </c>
      <c r="E267" s="145">
        <v>1560155.0000000042</v>
      </c>
      <c r="F267" s="145">
        <v>30000</v>
      </c>
      <c r="G267" s="145"/>
      <c r="H267" s="145">
        <f t="shared" si="60"/>
        <v>1590155.0000000042</v>
      </c>
      <c r="I267" s="145">
        <f t="shared" si="61"/>
        <v>3120310.0000000084</v>
      </c>
      <c r="J267" s="145">
        <f t="shared" si="62"/>
        <v>60000</v>
      </c>
      <c r="K267" s="145">
        <f t="shared" si="63"/>
        <v>0</v>
      </c>
      <c r="L267" s="145">
        <f t="shared" si="64"/>
        <v>3180310.0000000084</v>
      </c>
    </row>
    <row r="268" spans="1:12" ht="18.5" x14ac:dyDescent="0.45">
      <c r="A268" s="143"/>
      <c r="B268" s="143"/>
      <c r="C268" s="144" t="s">
        <v>152</v>
      </c>
      <c r="D268" s="145">
        <v>1</v>
      </c>
      <c r="E268" s="145">
        <v>1593635.0000000042</v>
      </c>
      <c r="F268" s="145">
        <v>30000</v>
      </c>
      <c r="G268" s="145"/>
      <c r="H268" s="145">
        <f t="shared" si="60"/>
        <v>1623635.0000000042</v>
      </c>
      <c r="I268" s="145">
        <f t="shared" si="61"/>
        <v>1593635.0000000042</v>
      </c>
      <c r="J268" s="145">
        <f t="shared" si="62"/>
        <v>30000</v>
      </c>
      <c r="K268" s="145">
        <f t="shared" si="63"/>
        <v>0</v>
      </c>
      <c r="L268" s="145">
        <f t="shared" si="64"/>
        <v>1623635.0000000042</v>
      </c>
    </row>
    <row r="269" spans="1:12" ht="18.5" x14ac:dyDescent="0.45">
      <c r="A269" s="143"/>
      <c r="B269" s="143"/>
      <c r="C269" s="144" t="s">
        <v>334</v>
      </c>
      <c r="D269" s="145">
        <v>1</v>
      </c>
      <c r="E269" s="145">
        <v>1521226.2500000042</v>
      </c>
      <c r="F269" s="145">
        <v>30000</v>
      </c>
      <c r="G269" s="145"/>
      <c r="H269" s="145">
        <f t="shared" si="60"/>
        <v>1551226.2500000042</v>
      </c>
      <c r="I269" s="145">
        <f t="shared" si="61"/>
        <v>1521226.2500000042</v>
      </c>
      <c r="J269" s="145">
        <f t="shared" si="62"/>
        <v>30000</v>
      </c>
      <c r="K269" s="145">
        <f t="shared" si="63"/>
        <v>0</v>
      </c>
      <c r="L269" s="145">
        <f t="shared" si="64"/>
        <v>1551226.2500000042</v>
      </c>
    </row>
    <row r="270" spans="1:12" ht="18.5" x14ac:dyDescent="0.45">
      <c r="A270" s="143"/>
      <c r="B270" s="143"/>
      <c r="C270" s="144" t="s">
        <v>155</v>
      </c>
      <c r="D270" s="145">
        <v>3</v>
      </c>
      <c r="E270" s="145">
        <v>1560755.0000000042</v>
      </c>
      <c r="F270" s="145">
        <v>30000</v>
      </c>
      <c r="G270" s="145"/>
      <c r="H270" s="145">
        <f t="shared" si="60"/>
        <v>1590755.0000000042</v>
      </c>
      <c r="I270" s="145">
        <f t="shared" si="61"/>
        <v>4682265.000000013</v>
      </c>
      <c r="J270" s="145">
        <f t="shared" si="62"/>
        <v>90000</v>
      </c>
      <c r="K270" s="145">
        <f t="shared" si="63"/>
        <v>0</v>
      </c>
      <c r="L270" s="145">
        <f t="shared" si="64"/>
        <v>4772265.000000013</v>
      </c>
    </row>
    <row r="271" spans="1:12" ht="18.5" x14ac:dyDescent="0.45">
      <c r="A271" s="143"/>
      <c r="B271" s="143"/>
      <c r="C271" s="144" t="s">
        <v>157</v>
      </c>
      <c r="D271" s="145">
        <v>4</v>
      </c>
      <c r="E271" s="145">
        <v>1600284.9999999958</v>
      </c>
      <c r="F271" s="145">
        <v>30000</v>
      </c>
      <c r="G271" s="145"/>
      <c r="H271" s="145">
        <f t="shared" si="60"/>
        <v>1630284.9999999958</v>
      </c>
      <c r="I271" s="145">
        <f t="shared" si="61"/>
        <v>6401139.9999999832</v>
      </c>
      <c r="J271" s="145">
        <f t="shared" si="62"/>
        <v>120000</v>
      </c>
      <c r="K271" s="145">
        <f t="shared" si="63"/>
        <v>0</v>
      </c>
      <c r="L271" s="145">
        <f t="shared" si="64"/>
        <v>6521139.9999999832</v>
      </c>
    </row>
    <row r="272" spans="1:12" ht="18.5" x14ac:dyDescent="0.45">
      <c r="A272" s="143"/>
      <c r="B272" s="143"/>
      <c r="C272" s="144" t="s">
        <v>302</v>
      </c>
      <c r="D272" s="145">
        <v>27</v>
      </c>
      <c r="E272" s="145">
        <v>1639813.7499999958</v>
      </c>
      <c r="F272" s="145">
        <v>30000</v>
      </c>
      <c r="G272" s="145"/>
      <c r="H272" s="145">
        <f t="shared" si="60"/>
        <v>1669813.7499999958</v>
      </c>
      <c r="I272" s="145">
        <f t="shared" si="61"/>
        <v>44274971.249999888</v>
      </c>
      <c r="J272" s="145">
        <f t="shared" si="62"/>
        <v>810000</v>
      </c>
      <c r="K272" s="145">
        <f t="shared" si="63"/>
        <v>0</v>
      </c>
      <c r="L272" s="145">
        <f t="shared" si="64"/>
        <v>45084971.249999888</v>
      </c>
    </row>
    <row r="273" spans="1:12" ht="18.5" x14ac:dyDescent="0.45">
      <c r="A273" s="143"/>
      <c r="B273" s="143"/>
      <c r="C273" s="144" t="s">
        <v>159</v>
      </c>
      <c r="D273" s="145">
        <v>5</v>
      </c>
      <c r="E273" s="145">
        <v>1679343.75</v>
      </c>
      <c r="F273" s="145">
        <v>30000</v>
      </c>
      <c r="G273" s="145"/>
      <c r="H273" s="145">
        <f t="shared" si="60"/>
        <v>1709343.75</v>
      </c>
      <c r="I273" s="145">
        <f t="shared" si="61"/>
        <v>8396718.75</v>
      </c>
      <c r="J273" s="145">
        <f t="shared" si="62"/>
        <v>150000</v>
      </c>
      <c r="K273" s="145">
        <f t="shared" si="63"/>
        <v>0</v>
      </c>
      <c r="L273" s="145">
        <f t="shared" si="64"/>
        <v>8546718.75</v>
      </c>
    </row>
    <row r="274" spans="1:12" ht="18.5" x14ac:dyDescent="0.45">
      <c r="A274" s="143"/>
      <c r="B274" s="143"/>
      <c r="C274" s="144" t="s">
        <v>161</v>
      </c>
      <c r="D274" s="145">
        <v>2</v>
      </c>
      <c r="E274" s="145">
        <v>1718873.7500000042</v>
      </c>
      <c r="F274" s="145">
        <v>30000</v>
      </c>
      <c r="G274" s="145"/>
      <c r="H274" s="145">
        <f t="shared" si="60"/>
        <v>1748873.7500000042</v>
      </c>
      <c r="I274" s="145">
        <f t="shared" si="61"/>
        <v>3437747.5000000084</v>
      </c>
      <c r="J274" s="145">
        <f t="shared" si="62"/>
        <v>60000</v>
      </c>
      <c r="K274" s="145">
        <f t="shared" si="63"/>
        <v>0</v>
      </c>
      <c r="L274" s="145">
        <f t="shared" si="64"/>
        <v>3497747.5000000084</v>
      </c>
    </row>
    <row r="275" spans="1:12" ht="18.5" x14ac:dyDescent="0.45">
      <c r="A275" s="143"/>
      <c r="B275" s="143"/>
      <c r="C275" s="144" t="s">
        <v>335</v>
      </c>
      <c r="D275" s="145">
        <v>1</v>
      </c>
      <c r="E275" s="145">
        <v>1797932.4999999958</v>
      </c>
      <c r="F275" s="145">
        <v>30000</v>
      </c>
      <c r="G275" s="145"/>
      <c r="H275" s="145">
        <f t="shared" si="60"/>
        <v>1827932.4999999958</v>
      </c>
      <c r="I275" s="145">
        <f t="shared" si="61"/>
        <v>1797932.4999999958</v>
      </c>
      <c r="J275" s="145">
        <f t="shared" si="62"/>
        <v>30000</v>
      </c>
      <c r="K275" s="145">
        <f t="shared" si="63"/>
        <v>0</v>
      </c>
      <c r="L275" s="145">
        <f t="shared" si="64"/>
        <v>1827932.4999999958</v>
      </c>
    </row>
    <row r="276" spans="1:12" ht="18.5" x14ac:dyDescent="0.45">
      <c r="A276" s="143"/>
      <c r="B276" s="143"/>
      <c r="C276" s="144" t="s">
        <v>245</v>
      </c>
      <c r="D276" s="145">
        <v>3</v>
      </c>
      <c r="E276" s="145">
        <v>1876991.25</v>
      </c>
      <c r="F276" s="145">
        <v>30000</v>
      </c>
      <c r="G276" s="145"/>
      <c r="H276" s="145">
        <f t="shared" si="60"/>
        <v>1906991.25</v>
      </c>
      <c r="I276" s="145">
        <f t="shared" si="61"/>
        <v>5630973.75</v>
      </c>
      <c r="J276" s="145">
        <f t="shared" si="62"/>
        <v>90000</v>
      </c>
      <c r="K276" s="145">
        <f t="shared" si="63"/>
        <v>0</v>
      </c>
      <c r="L276" s="145">
        <f t="shared" si="64"/>
        <v>5720973.75</v>
      </c>
    </row>
    <row r="277" spans="1:12" ht="18.5" x14ac:dyDescent="0.45">
      <c r="A277" s="143"/>
      <c r="B277" s="143"/>
      <c r="C277" s="144" t="s">
        <v>164</v>
      </c>
      <c r="D277" s="145">
        <v>1</v>
      </c>
      <c r="E277" s="145">
        <v>1916520</v>
      </c>
      <c r="F277" s="145">
        <v>30000</v>
      </c>
      <c r="G277" s="145"/>
      <c r="H277" s="145">
        <f t="shared" si="60"/>
        <v>1946520</v>
      </c>
      <c r="I277" s="145">
        <f t="shared" si="61"/>
        <v>1916520</v>
      </c>
      <c r="J277" s="145">
        <f t="shared" si="62"/>
        <v>30000</v>
      </c>
      <c r="K277" s="145">
        <f t="shared" si="63"/>
        <v>0</v>
      </c>
      <c r="L277" s="145">
        <f t="shared" si="64"/>
        <v>1946520</v>
      </c>
    </row>
    <row r="278" spans="1:12" ht="18.5" x14ac:dyDescent="0.45">
      <c r="A278" s="143"/>
      <c r="B278" s="143"/>
      <c r="C278" s="144" t="s">
        <v>336</v>
      </c>
      <c r="D278" s="145">
        <v>2</v>
      </c>
      <c r="E278" s="145">
        <v>1686041.25</v>
      </c>
      <c r="F278" s="145">
        <v>30000</v>
      </c>
      <c r="G278" s="145"/>
      <c r="H278" s="145">
        <f t="shared" si="60"/>
        <v>1716041.25</v>
      </c>
      <c r="I278" s="145">
        <f t="shared" si="61"/>
        <v>3372082.5</v>
      </c>
      <c r="J278" s="145">
        <f t="shared" si="62"/>
        <v>60000</v>
      </c>
      <c r="K278" s="145">
        <f t="shared" si="63"/>
        <v>0</v>
      </c>
      <c r="L278" s="145">
        <f t="shared" si="64"/>
        <v>3432082.5</v>
      </c>
    </row>
    <row r="279" spans="1:12" ht="18.5" x14ac:dyDescent="0.45">
      <c r="A279" s="143"/>
      <c r="B279" s="143"/>
      <c r="C279" s="144" t="s">
        <v>165</v>
      </c>
      <c r="D279" s="145">
        <v>3</v>
      </c>
      <c r="E279" s="145">
        <v>1728414.9999999958</v>
      </c>
      <c r="F279" s="145">
        <v>30000</v>
      </c>
      <c r="G279" s="145"/>
      <c r="H279" s="145">
        <f t="shared" si="60"/>
        <v>1758414.9999999958</v>
      </c>
      <c r="I279" s="145">
        <f t="shared" si="61"/>
        <v>5185244.999999987</v>
      </c>
      <c r="J279" s="145">
        <f t="shared" si="62"/>
        <v>90000</v>
      </c>
      <c r="K279" s="145">
        <f t="shared" si="63"/>
        <v>0</v>
      </c>
      <c r="L279" s="145">
        <f t="shared" si="64"/>
        <v>5275244.999999987</v>
      </c>
    </row>
    <row r="280" spans="1:12" ht="18.5" x14ac:dyDescent="0.45">
      <c r="A280" s="143"/>
      <c r="B280" s="143"/>
      <c r="C280" s="144" t="s">
        <v>166</v>
      </c>
      <c r="D280" s="145">
        <v>3</v>
      </c>
      <c r="E280" s="145">
        <v>1770788.7500000042</v>
      </c>
      <c r="F280" s="145">
        <v>30000</v>
      </c>
      <c r="G280" s="145"/>
      <c r="H280" s="145">
        <f t="shared" si="60"/>
        <v>1800788.7500000042</v>
      </c>
      <c r="I280" s="145">
        <f t="shared" si="61"/>
        <v>5312366.250000013</v>
      </c>
      <c r="J280" s="145">
        <f t="shared" si="62"/>
        <v>90000</v>
      </c>
      <c r="K280" s="145">
        <f t="shared" si="63"/>
        <v>0</v>
      </c>
      <c r="L280" s="145">
        <f t="shared" si="64"/>
        <v>5402366.250000013</v>
      </c>
    </row>
    <row r="281" spans="1:12" ht="18.5" x14ac:dyDescent="0.45">
      <c r="A281" s="143"/>
      <c r="B281" s="143"/>
      <c r="C281" s="144" t="s">
        <v>167</v>
      </c>
      <c r="D281" s="145">
        <v>6</v>
      </c>
      <c r="E281" s="145">
        <v>1813162.5</v>
      </c>
      <c r="F281" s="145">
        <v>30000</v>
      </c>
      <c r="G281" s="145"/>
      <c r="H281" s="145">
        <f t="shared" si="60"/>
        <v>1843162.5</v>
      </c>
      <c r="I281" s="145">
        <f t="shared" si="61"/>
        <v>10878975</v>
      </c>
      <c r="J281" s="145">
        <f t="shared" si="62"/>
        <v>180000</v>
      </c>
      <c r="K281" s="145">
        <f t="shared" si="63"/>
        <v>0</v>
      </c>
      <c r="L281" s="145">
        <f t="shared" si="64"/>
        <v>11058975</v>
      </c>
    </row>
    <row r="282" spans="1:12" ht="18.5" x14ac:dyDescent="0.45">
      <c r="A282" s="143"/>
      <c r="B282" s="143"/>
      <c r="C282" s="144" t="s">
        <v>169</v>
      </c>
      <c r="D282" s="145">
        <v>1</v>
      </c>
      <c r="E282" s="145">
        <v>1855535.0000000042</v>
      </c>
      <c r="F282" s="145">
        <v>30000</v>
      </c>
      <c r="G282" s="145"/>
      <c r="H282" s="145">
        <f t="shared" si="60"/>
        <v>1885535.0000000042</v>
      </c>
      <c r="I282" s="145">
        <f t="shared" si="61"/>
        <v>1855535.0000000042</v>
      </c>
      <c r="J282" s="145">
        <f t="shared" si="62"/>
        <v>30000</v>
      </c>
      <c r="K282" s="145">
        <f t="shared" si="63"/>
        <v>0</v>
      </c>
      <c r="L282" s="145">
        <f t="shared" si="64"/>
        <v>1885535.0000000042</v>
      </c>
    </row>
    <row r="283" spans="1:12" ht="18.5" x14ac:dyDescent="0.45">
      <c r="A283" s="143"/>
      <c r="B283" s="143"/>
      <c r="C283" s="144" t="s">
        <v>170</v>
      </c>
      <c r="D283" s="145">
        <v>3</v>
      </c>
      <c r="E283" s="145">
        <v>1897908.75</v>
      </c>
      <c r="F283" s="145">
        <v>30000</v>
      </c>
      <c r="G283" s="145"/>
      <c r="H283" s="145">
        <f t="shared" si="60"/>
        <v>1927908.75</v>
      </c>
      <c r="I283" s="145">
        <f t="shared" si="61"/>
        <v>5693726.25</v>
      </c>
      <c r="J283" s="145">
        <f t="shared" si="62"/>
        <v>90000</v>
      </c>
      <c r="K283" s="145">
        <f t="shared" si="63"/>
        <v>0</v>
      </c>
      <c r="L283" s="145">
        <f t="shared" si="64"/>
        <v>5783726.25</v>
      </c>
    </row>
    <row r="284" spans="1:12" ht="18.5" x14ac:dyDescent="0.45">
      <c r="A284" s="143"/>
      <c r="B284" s="143"/>
      <c r="C284" s="144" t="s">
        <v>214</v>
      </c>
      <c r="D284" s="145">
        <v>1</v>
      </c>
      <c r="E284" s="145">
        <v>2025030</v>
      </c>
      <c r="F284" s="145">
        <v>30000</v>
      </c>
      <c r="G284" s="145"/>
      <c r="H284" s="145">
        <f t="shared" si="60"/>
        <v>2055030</v>
      </c>
      <c r="I284" s="145">
        <f t="shared" si="61"/>
        <v>2025030</v>
      </c>
      <c r="J284" s="145">
        <f t="shared" si="62"/>
        <v>30000</v>
      </c>
      <c r="K284" s="145">
        <f t="shared" si="63"/>
        <v>0</v>
      </c>
      <c r="L284" s="145">
        <f t="shared" si="64"/>
        <v>2055030</v>
      </c>
    </row>
    <row r="285" spans="1:12" ht="18.5" x14ac:dyDescent="0.45">
      <c r="A285" s="143"/>
      <c r="B285" s="143"/>
      <c r="C285" s="144" t="s">
        <v>337</v>
      </c>
      <c r="D285" s="145">
        <v>1</v>
      </c>
      <c r="E285" s="145">
        <v>2109776.25</v>
      </c>
      <c r="F285" s="145">
        <v>30000</v>
      </c>
      <c r="G285" s="145"/>
      <c r="H285" s="145">
        <f t="shared" si="60"/>
        <v>2139776.25</v>
      </c>
      <c r="I285" s="145">
        <f t="shared" si="61"/>
        <v>2109776.25</v>
      </c>
      <c r="J285" s="145">
        <f t="shared" si="62"/>
        <v>30000</v>
      </c>
      <c r="K285" s="145">
        <f t="shared" si="63"/>
        <v>0</v>
      </c>
      <c r="L285" s="145">
        <f t="shared" si="64"/>
        <v>2139776.25</v>
      </c>
    </row>
    <row r="286" spans="1:12" ht="18.5" x14ac:dyDescent="0.45">
      <c r="A286" s="143"/>
      <c r="B286" s="143"/>
      <c r="C286" s="144" t="s">
        <v>246</v>
      </c>
      <c r="D286" s="145">
        <v>1</v>
      </c>
      <c r="E286" s="145">
        <v>2152149.9999999958</v>
      </c>
      <c r="F286" s="145">
        <v>30000</v>
      </c>
      <c r="G286" s="145"/>
      <c r="H286" s="145">
        <f t="shared" si="60"/>
        <v>2182149.9999999958</v>
      </c>
      <c r="I286" s="145">
        <f t="shared" si="61"/>
        <v>2152149.9999999958</v>
      </c>
      <c r="J286" s="145">
        <f t="shared" si="62"/>
        <v>30000</v>
      </c>
      <c r="K286" s="145">
        <f t="shared" si="63"/>
        <v>0</v>
      </c>
      <c r="L286" s="145">
        <f t="shared" si="64"/>
        <v>2182149.9999999958</v>
      </c>
    </row>
    <row r="287" spans="1:12" ht="18.5" x14ac:dyDescent="0.45">
      <c r="A287" s="143"/>
      <c r="B287" s="143"/>
      <c r="C287" s="144" t="s">
        <v>216</v>
      </c>
      <c r="D287" s="145">
        <v>1</v>
      </c>
      <c r="E287" s="145">
        <v>2279271.2499999958</v>
      </c>
      <c r="F287" s="145">
        <v>30000</v>
      </c>
      <c r="G287" s="145"/>
      <c r="H287" s="145">
        <f t="shared" si="60"/>
        <v>2309271.2499999958</v>
      </c>
      <c r="I287" s="145">
        <f t="shared" si="61"/>
        <v>2279271.2499999958</v>
      </c>
      <c r="J287" s="145">
        <f t="shared" si="62"/>
        <v>30000</v>
      </c>
      <c r="K287" s="145">
        <f t="shared" si="63"/>
        <v>0</v>
      </c>
      <c r="L287" s="145">
        <f t="shared" si="64"/>
        <v>2309271.2499999958</v>
      </c>
    </row>
    <row r="288" spans="1:12" ht="18.5" x14ac:dyDescent="0.45">
      <c r="A288" s="143"/>
      <c r="B288" s="143"/>
      <c r="C288" s="144" t="s">
        <v>175</v>
      </c>
      <c r="D288" s="145">
        <v>6</v>
      </c>
      <c r="E288" s="145">
        <v>2018604.9999999958</v>
      </c>
      <c r="F288" s="145">
        <v>30000</v>
      </c>
      <c r="G288" s="145"/>
      <c r="H288" s="145">
        <f t="shared" si="60"/>
        <v>2048604.9999999958</v>
      </c>
      <c r="I288" s="145">
        <f t="shared" si="61"/>
        <v>12111629.999999974</v>
      </c>
      <c r="J288" s="145">
        <f t="shared" si="62"/>
        <v>180000</v>
      </c>
      <c r="K288" s="145">
        <f t="shared" si="63"/>
        <v>0</v>
      </c>
      <c r="L288" s="145">
        <f t="shared" si="64"/>
        <v>12291629.999999974</v>
      </c>
    </row>
    <row r="289" spans="1:12" ht="18.5" x14ac:dyDescent="0.45">
      <c r="A289" s="143"/>
      <c r="B289" s="143"/>
      <c r="C289" s="144" t="s">
        <v>176</v>
      </c>
      <c r="D289" s="145">
        <v>4</v>
      </c>
      <c r="E289" s="145">
        <v>2084331.2499999958</v>
      </c>
      <c r="F289" s="145">
        <v>30000</v>
      </c>
      <c r="G289" s="145"/>
      <c r="H289" s="145">
        <f t="shared" si="60"/>
        <v>2114331.2499999958</v>
      </c>
      <c r="I289" s="145">
        <f t="shared" si="61"/>
        <v>8337324.9999999832</v>
      </c>
      <c r="J289" s="145">
        <f t="shared" si="62"/>
        <v>120000</v>
      </c>
      <c r="K289" s="145">
        <f t="shared" si="63"/>
        <v>0</v>
      </c>
      <c r="L289" s="145">
        <f t="shared" si="64"/>
        <v>8457324.9999999832</v>
      </c>
    </row>
    <row r="290" spans="1:12" ht="18.5" x14ac:dyDescent="0.45">
      <c r="A290" s="143"/>
      <c r="B290" s="143"/>
      <c r="C290" s="144" t="s">
        <v>178</v>
      </c>
      <c r="D290" s="145">
        <v>9</v>
      </c>
      <c r="E290" s="145">
        <v>2150057.4999999958</v>
      </c>
      <c r="F290" s="145">
        <v>30000</v>
      </c>
      <c r="G290" s="145"/>
      <c r="H290" s="145">
        <f t="shared" si="60"/>
        <v>2180057.4999999958</v>
      </c>
      <c r="I290" s="145">
        <f t="shared" si="61"/>
        <v>19350517.499999963</v>
      </c>
      <c r="J290" s="145">
        <f t="shared" si="62"/>
        <v>270000</v>
      </c>
      <c r="K290" s="145">
        <f t="shared" si="63"/>
        <v>0</v>
      </c>
      <c r="L290" s="145">
        <f t="shared" si="64"/>
        <v>19620517.499999963</v>
      </c>
    </row>
    <row r="291" spans="1:12" ht="18.5" x14ac:dyDescent="0.45">
      <c r="A291" s="143"/>
      <c r="B291" s="143"/>
      <c r="C291" s="144" t="s">
        <v>179</v>
      </c>
      <c r="D291" s="145">
        <v>4</v>
      </c>
      <c r="E291" s="145">
        <v>2215783.7499999958</v>
      </c>
      <c r="F291" s="145">
        <v>30000</v>
      </c>
      <c r="G291" s="145"/>
      <c r="H291" s="145">
        <f t="shared" si="60"/>
        <v>2245783.7499999958</v>
      </c>
      <c r="I291" s="145">
        <f t="shared" si="61"/>
        <v>8863134.9999999832</v>
      </c>
      <c r="J291" s="145">
        <f t="shared" si="62"/>
        <v>120000</v>
      </c>
      <c r="K291" s="145">
        <f t="shared" si="63"/>
        <v>0</v>
      </c>
      <c r="L291" s="145">
        <f t="shared" si="64"/>
        <v>8983134.9999999832</v>
      </c>
    </row>
    <row r="292" spans="1:12" ht="18.5" x14ac:dyDescent="0.45">
      <c r="A292" s="143"/>
      <c r="B292" s="143"/>
      <c r="C292" s="144" t="s">
        <v>180</v>
      </c>
      <c r="D292" s="145">
        <v>1</v>
      </c>
      <c r="E292" s="145">
        <v>2281509.9999999958</v>
      </c>
      <c r="F292" s="145">
        <v>30000</v>
      </c>
      <c r="G292" s="145"/>
      <c r="H292" s="145">
        <f t="shared" si="60"/>
        <v>2311509.9999999958</v>
      </c>
      <c r="I292" s="145">
        <f t="shared" si="61"/>
        <v>2281509.9999999958</v>
      </c>
      <c r="J292" s="145">
        <f t="shared" si="62"/>
        <v>30000</v>
      </c>
      <c r="K292" s="145">
        <f t="shared" si="63"/>
        <v>0</v>
      </c>
      <c r="L292" s="145">
        <f t="shared" si="64"/>
        <v>2311509.9999999958</v>
      </c>
    </row>
    <row r="293" spans="1:12" ht="18.5" x14ac:dyDescent="0.45">
      <c r="A293" s="143"/>
      <c r="B293" s="143"/>
      <c r="C293" s="144" t="s">
        <v>181</v>
      </c>
      <c r="D293" s="145">
        <v>3</v>
      </c>
      <c r="E293" s="145">
        <v>2347236.2499999958</v>
      </c>
      <c r="F293" s="145">
        <v>30000</v>
      </c>
      <c r="G293" s="145"/>
      <c r="H293" s="145">
        <f t="shared" si="60"/>
        <v>2377236.2499999958</v>
      </c>
      <c r="I293" s="145">
        <f t="shared" si="61"/>
        <v>7041708.749999987</v>
      </c>
      <c r="J293" s="145">
        <f t="shared" si="62"/>
        <v>90000</v>
      </c>
      <c r="K293" s="145">
        <f t="shared" si="63"/>
        <v>0</v>
      </c>
      <c r="L293" s="145">
        <f t="shared" si="64"/>
        <v>7131708.749999987</v>
      </c>
    </row>
    <row r="294" spans="1:12" ht="18.5" x14ac:dyDescent="0.45">
      <c r="A294" s="143"/>
      <c r="B294" s="143"/>
      <c r="C294" s="144" t="s">
        <v>338</v>
      </c>
      <c r="D294" s="145">
        <v>1</v>
      </c>
      <c r="E294" s="145">
        <v>2412962.4999999958</v>
      </c>
      <c r="F294" s="145">
        <v>30000</v>
      </c>
      <c r="G294" s="145"/>
      <c r="H294" s="145">
        <f t="shared" si="60"/>
        <v>2442962.4999999958</v>
      </c>
      <c r="I294" s="145">
        <f t="shared" si="61"/>
        <v>2412962.4999999958</v>
      </c>
      <c r="J294" s="145">
        <f t="shared" si="62"/>
        <v>30000</v>
      </c>
      <c r="K294" s="145">
        <f t="shared" si="63"/>
        <v>0</v>
      </c>
      <c r="L294" s="145">
        <f t="shared" si="64"/>
        <v>2442962.4999999958</v>
      </c>
    </row>
    <row r="295" spans="1:12" ht="18.5" x14ac:dyDescent="0.45">
      <c r="A295" s="143"/>
      <c r="B295" s="143"/>
      <c r="C295" s="144" t="s">
        <v>247</v>
      </c>
      <c r="D295" s="145">
        <v>2</v>
      </c>
      <c r="E295" s="145">
        <v>2478688.7499999958</v>
      </c>
      <c r="F295" s="145">
        <v>30000</v>
      </c>
      <c r="G295" s="145"/>
      <c r="H295" s="145">
        <f t="shared" si="60"/>
        <v>2508688.7499999958</v>
      </c>
      <c r="I295" s="145">
        <f t="shared" si="61"/>
        <v>4957377.4999999916</v>
      </c>
      <c r="J295" s="145">
        <f t="shared" si="62"/>
        <v>60000</v>
      </c>
      <c r="K295" s="145">
        <f t="shared" si="63"/>
        <v>0</v>
      </c>
      <c r="L295" s="145">
        <f t="shared" si="64"/>
        <v>5017377.4999999916</v>
      </c>
    </row>
    <row r="296" spans="1:12" ht="18.5" x14ac:dyDescent="0.45">
      <c r="A296" s="143"/>
      <c r="B296" s="143"/>
      <c r="C296" s="144" t="s">
        <v>339</v>
      </c>
      <c r="D296" s="145">
        <v>3</v>
      </c>
      <c r="E296" s="145">
        <v>2544414.9999999958</v>
      </c>
      <c r="F296" s="145">
        <v>30000</v>
      </c>
      <c r="G296" s="145"/>
      <c r="H296" s="145">
        <f t="shared" si="60"/>
        <v>2574414.9999999958</v>
      </c>
      <c r="I296" s="145">
        <f t="shared" si="61"/>
        <v>7633244.999999987</v>
      </c>
      <c r="J296" s="145">
        <f t="shared" si="62"/>
        <v>90000</v>
      </c>
      <c r="K296" s="145">
        <f t="shared" si="63"/>
        <v>0</v>
      </c>
      <c r="L296" s="145">
        <f t="shared" si="64"/>
        <v>7723244.999999987</v>
      </c>
    </row>
    <row r="297" spans="1:12" ht="18.5" x14ac:dyDescent="0.45">
      <c r="A297" s="143"/>
      <c r="B297" s="146"/>
      <c r="C297" s="144" t="s">
        <v>340</v>
      </c>
      <c r="D297" s="145">
        <v>2</v>
      </c>
      <c r="E297" s="145">
        <v>2201611.2500000042</v>
      </c>
      <c r="F297" s="145">
        <v>30000</v>
      </c>
      <c r="G297" s="145"/>
      <c r="H297" s="145">
        <f t="shared" si="60"/>
        <v>2231611.2500000042</v>
      </c>
      <c r="I297" s="145">
        <f t="shared" si="61"/>
        <v>4403222.5000000084</v>
      </c>
      <c r="J297" s="145">
        <f t="shared" si="62"/>
        <v>60000</v>
      </c>
      <c r="K297" s="145">
        <f t="shared" si="63"/>
        <v>0</v>
      </c>
      <c r="L297" s="145">
        <f t="shared" si="64"/>
        <v>4463222.5000000084</v>
      </c>
    </row>
    <row r="298" spans="1:12" ht="18.5" x14ac:dyDescent="0.45">
      <c r="A298" s="143"/>
      <c r="B298" s="143"/>
      <c r="C298" s="144" t="s">
        <v>183</v>
      </c>
      <c r="D298" s="145">
        <v>2</v>
      </c>
      <c r="E298" s="145">
        <v>2271097.5</v>
      </c>
      <c r="F298" s="145">
        <v>30000</v>
      </c>
      <c r="G298" s="145"/>
      <c r="H298" s="145">
        <f t="shared" si="60"/>
        <v>2301097.5</v>
      </c>
      <c r="I298" s="145">
        <f t="shared" si="61"/>
        <v>4542195</v>
      </c>
      <c r="J298" s="145">
        <f t="shared" si="62"/>
        <v>60000</v>
      </c>
      <c r="K298" s="145">
        <f t="shared" si="63"/>
        <v>0</v>
      </c>
      <c r="L298" s="145">
        <f t="shared" si="64"/>
        <v>4602195</v>
      </c>
    </row>
    <row r="299" spans="1:12" ht="18.5" x14ac:dyDescent="0.45">
      <c r="A299" s="143"/>
      <c r="B299" s="143"/>
      <c r="C299" s="144" t="s">
        <v>185</v>
      </c>
      <c r="D299" s="145">
        <v>1</v>
      </c>
      <c r="E299" s="145">
        <v>2340585</v>
      </c>
      <c r="F299" s="145">
        <v>30000</v>
      </c>
      <c r="G299" s="145"/>
      <c r="H299" s="145">
        <f t="shared" si="60"/>
        <v>2370585</v>
      </c>
      <c r="I299" s="145">
        <f t="shared" si="61"/>
        <v>2340585</v>
      </c>
      <c r="J299" s="145">
        <f t="shared" si="62"/>
        <v>30000</v>
      </c>
      <c r="K299" s="145">
        <f t="shared" si="63"/>
        <v>0</v>
      </c>
      <c r="L299" s="145">
        <f t="shared" si="64"/>
        <v>2370585</v>
      </c>
    </row>
    <row r="300" spans="1:12" ht="18.5" x14ac:dyDescent="0.45">
      <c r="A300" s="143"/>
      <c r="B300" s="143"/>
      <c r="C300" s="144" t="s">
        <v>320</v>
      </c>
      <c r="D300" s="145">
        <v>5</v>
      </c>
      <c r="E300" s="145">
        <v>2410071.2499999958</v>
      </c>
      <c r="F300" s="145">
        <v>30000</v>
      </c>
      <c r="G300" s="145"/>
      <c r="H300" s="145">
        <f t="shared" si="60"/>
        <v>2440071.2499999958</v>
      </c>
      <c r="I300" s="145">
        <f t="shared" si="61"/>
        <v>12050356.24999998</v>
      </c>
      <c r="J300" s="145">
        <f t="shared" si="62"/>
        <v>150000</v>
      </c>
      <c r="K300" s="145">
        <f t="shared" si="63"/>
        <v>0</v>
      </c>
      <c r="L300" s="145">
        <f t="shared" si="64"/>
        <v>12200356.24999998</v>
      </c>
    </row>
    <row r="301" spans="1:12" ht="18.5" x14ac:dyDescent="0.45">
      <c r="A301" s="143"/>
      <c r="B301" s="143"/>
      <c r="C301" s="144" t="s">
        <v>186</v>
      </c>
      <c r="D301" s="145">
        <v>1</v>
      </c>
      <c r="E301" s="145">
        <v>2479558.7499999958</v>
      </c>
      <c r="F301" s="145">
        <v>30000</v>
      </c>
      <c r="G301" s="145"/>
      <c r="H301" s="145">
        <f t="shared" si="60"/>
        <v>2509558.7499999958</v>
      </c>
      <c r="I301" s="145">
        <f t="shared" si="61"/>
        <v>2479558.7499999958</v>
      </c>
      <c r="J301" s="145">
        <f t="shared" si="62"/>
        <v>30000</v>
      </c>
      <c r="K301" s="145">
        <f t="shared" si="63"/>
        <v>0</v>
      </c>
      <c r="L301" s="145">
        <f t="shared" si="64"/>
        <v>2509558.7499999958</v>
      </c>
    </row>
    <row r="302" spans="1:12" ht="18.5" x14ac:dyDescent="0.45">
      <c r="A302" s="143"/>
      <c r="B302" s="143"/>
      <c r="C302" s="144" t="s">
        <v>187</v>
      </c>
      <c r="D302" s="145">
        <v>1</v>
      </c>
      <c r="E302" s="145">
        <v>2549045.0000000042</v>
      </c>
      <c r="F302" s="145">
        <v>30000</v>
      </c>
      <c r="G302" s="145"/>
      <c r="H302" s="145">
        <f t="shared" si="60"/>
        <v>2579045.0000000042</v>
      </c>
      <c r="I302" s="145">
        <f t="shared" si="61"/>
        <v>2549045.0000000042</v>
      </c>
      <c r="J302" s="145">
        <f t="shared" si="62"/>
        <v>30000</v>
      </c>
      <c r="K302" s="145">
        <f t="shared" si="63"/>
        <v>0</v>
      </c>
      <c r="L302" s="145">
        <f t="shared" si="64"/>
        <v>2579045.0000000042</v>
      </c>
    </row>
    <row r="303" spans="1:12" ht="18.5" x14ac:dyDescent="0.45">
      <c r="A303" s="143"/>
      <c r="B303" s="143"/>
      <c r="C303" s="144" t="s">
        <v>341</v>
      </c>
      <c r="D303" s="145">
        <v>5</v>
      </c>
      <c r="E303" s="145">
        <v>2618532.5000000042</v>
      </c>
      <c r="F303" s="145">
        <v>30000</v>
      </c>
      <c r="G303" s="145"/>
      <c r="H303" s="145">
        <f t="shared" si="60"/>
        <v>2648532.5000000042</v>
      </c>
      <c r="I303" s="145">
        <f t="shared" si="61"/>
        <v>13092662.50000002</v>
      </c>
      <c r="J303" s="145">
        <f t="shared" si="62"/>
        <v>150000</v>
      </c>
      <c r="K303" s="145">
        <f t="shared" si="63"/>
        <v>0</v>
      </c>
      <c r="L303" s="145">
        <f t="shared" si="64"/>
        <v>13242662.50000002</v>
      </c>
    </row>
    <row r="304" spans="1:12" ht="18.5" x14ac:dyDescent="0.45">
      <c r="A304" s="143"/>
      <c r="B304" s="143"/>
      <c r="C304" s="144" t="s">
        <v>342</v>
      </c>
      <c r="D304" s="145">
        <v>3</v>
      </c>
      <c r="E304" s="145">
        <v>2688018.75</v>
      </c>
      <c r="F304" s="145">
        <v>30000</v>
      </c>
      <c r="G304" s="145"/>
      <c r="H304" s="145">
        <f t="shared" si="60"/>
        <v>2718018.75</v>
      </c>
      <c r="I304" s="145">
        <f t="shared" si="61"/>
        <v>8064056.25</v>
      </c>
      <c r="J304" s="145">
        <f t="shared" si="62"/>
        <v>90000</v>
      </c>
      <c r="K304" s="145">
        <f t="shared" si="63"/>
        <v>0</v>
      </c>
      <c r="L304" s="145">
        <f t="shared" si="64"/>
        <v>8154056.25</v>
      </c>
    </row>
    <row r="305" spans="1:12" ht="18.5" x14ac:dyDescent="0.45">
      <c r="A305" s="143"/>
      <c r="B305" s="143"/>
      <c r="C305" s="144" t="s">
        <v>343</v>
      </c>
      <c r="D305" s="145">
        <v>4</v>
      </c>
      <c r="E305" s="145">
        <v>2757506.25</v>
      </c>
      <c r="F305" s="145">
        <v>30000</v>
      </c>
      <c r="G305" s="145"/>
      <c r="H305" s="145">
        <f t="shared" si="60"/>
        <v>2787506.25</v>
      </c>
      <c r="I305" s="145">
        <f t="shared" si="61"/>
        <v>11030025</v>
      </c>
      <c r="J305" s="145">
        <f t="shared" si="62"/>
        <v>120000</v>
      </c>
      <c r="K305" s="145">
        <f t="shared" si="63"/>
        <v>0</v>
      </c>
      <c r="L305" s="145">
        <f t="shared" si="64"/>
        <v>11150025</v>
      </c>
    </row>
    <row r="306" spans="1:12" ht="18.5" x14ac:dyDescent="0.45">
      <c r="A306" s="143"/>
      <c r="B306" s="143"/>
      <c r="C306" s="144" t="s">
        <v>344</v>
      </c>
      <c r="D306" s="145">
        <v>1</v>
      </c>
      <c r="E306" s="145">
        <v>2463354.9999999958</v>
      </c>
      <c r="F306" s="145">
        <v>30000</v>
      </c>
      <c r="G306" s="145"/>
      <c r="H306" s="145">
        <f t="shared" si="60"/>
        <v>2493354.9999999958</v>
      </c>
      <c r="I306" s="145">
        <f t="shared" si="61"/>
        <v>2463354.9999999958</v>
      </c>
      <c r="J306" s="145">
        <f t="shared" si="62"/>
        <v>30000</v>
      </c>
      <c r="K306" s="145">
        <f t="shared" si="63"/>
        <v>0</v>
      </c>
      <c r="L306" s="145">
        <f t="shared" si="64"/>
        <v>2493354.9999999958</v>
      </c>
    </row>
    <row r="307" spans="1:12" ht="18.5" x14ac:dyDescent="0.45">
      <c r="A307" s="143"/>
      <c r="B307" s="143"/>
      <c r="C307" s="144" t="s">
        <v>345</v>
      </c>
      <c r="D307" s="145">
        <v>2</v>
      </c>
      <c r="E307" s="145">
        <v>2538162.5000000042</v>
      </c>
      <c r="F307" s="145">
        <v>30000</v>
      </c>
      <c r="G307" s="145"/>
      <c r="H307" s="145">
        <f t="shared" si="60"/>
        <v>2568162.5000000042</v>
      </c>
      <c r="I307" s="145">
        <f t="shared" si="61"/>
        <v>5076325.0000000084</v>
      </c>
      <c r="J307" s="145">
        <f t="shared" si="62"/>
        <v>60000</v>
      </c>
      <c r="K307" s="145">
        <f t="shared" si="63"/>
        <v>0</v>
      </c>
      <c r="L307" s="145">
        <f t="shared" si="64"/>
        <v>5136325.0000000084</v>
      </c>
    </row>
    <row r="308" spans="1:12" ht="18.5" x14ac:dyDescent="0.45">
      <c r="A308" s="143"/>
      <c r="B308" s="143"/>
      <c r="C308" s="144" t="s">
        <v>188</v>
      </c>
      <c r="D308" s="145">
        <v>5</v>
      </c>
      <c r="E308" s="145">
        <v>2612968.7499999958</v>
      </c>
      <c r="F308" s="145">
        <v>30000</v>
      </c>
      <c r="G308" s="145"/>
      <c r="H308" s="145">
        <f t="shared" si="60"/>
        <v>2642968.7499999958</v>
      </c>
      <c r="I308" s="145">
        <f t="shared" si="61"/>
        <v>13064843.74999998</v>
      </c>
      <c r="J308" s="145">
        <f t="shared" si="62"/>
        <v>150000</v>
      </c>
      <c r="K308" s="145">
        <f t="shared" si="63"/>
        <v>0</v>
      </c>
      <c r="L308" s="145">
        <f t="shared" si="64"/>
        <v>13214843.74999998</v>
      </c>
    </row>
    <row r="309" spans="1:12" ht="18.5" x14ac:dyDescent="0.45">
      <c r="A309" s="143"/>
      <c r="B309" s="143"/>
      <c r="C309" s="144" t="s">
        <v>189</v>
      </c>
      <c r="D309" s="145">
        <v>6</v>
      </c>
      <c r="E309" s="145">
        <v>2687775</v>
      </c>
      <c r="F309" s="145">
        <v>30000</v>
      </c>
      <c r="G309" s="145"/>
      <c r="H309" s="145">
        <f t="shared" si="60"/>
        <v>2717775</v>
      </c>
      <c r="I309" s="145">
        <f t="shared" si="61"/>
        <v>16126650</v>
      </c>
      <c r="J309" s="145">
        <f t="shared" si="62"/>
        <v>180000</v>
      </c>
      <c r="K309" s="145">
        <f t="shared" si="63"/>
        <v>0</v>
      </c>
      <c r="L309" s="145">
        <f t="shared" si="64"/>
        <v>16306650</v>
      </c>
    </row>
    <row r="310" spans="1:12" ht="18.5" x14ac:dyDescent="0.45">
      <c r="A310" s="143"/>
      <c r="B310" s="143"/>
      <c r="C310" s="144" t="s">
        <v>190</v>
      </c>
      <c r="D310" s="145">
        <v>1</v>
      </c>
      <c r="E310" s="145">
        <v>2762581.2500000042</v>
      </c>
      <c r="F310" s="145">
        <v>30000</v>
      </c>
      <c r="G310" s="145"/>
      <c r="H310" s="145">
        <f t="shared" si="60"/>
        <v>2792581.2500000042</v>
      </c>
      <c r="I310" s="145">
        <f t="shared" si="61"/>
        <v>2762581.2500000042</v>
      </c>
      <c r="J310" s="145">
        <f t="shared" si="62"/>
        <v>30000</v>
      </c>
      <c r="K310" s="145">
        <f t="shared" si="63"/>
        <v>0</v>
      </c>
      <c r="L310" s="145">
        <f t="shared" si="64"/>
        <v>2792581.2500000042</v>
      </c>
    </row>
    <row r="311" spans="1:12" ht="18.5" x14ac:dyDescent="0.45">
      <c r="A311" s="143"/>
      <c r="B311" s="143"/>
      <c r="C311" s="144" t="s">
        <v>191</v>
      </c>
      <c r="D311" s="145">
        <v>4</v>
      </c>
      <c r="E311" s="145">
        <v>2837387.4999999958</v>
      </c>
      <c r="F311" s="145">
        <v>30000</v>
      </c>
      <c r="G311" s="145"/>
      <c r="H311" s="145">
        <f t="shared" si="60"/>
        <v>2867387.4999999958</v>
      </c>
      <c r="I311" s="145">
        <f t="shared" si="61"/>
        <v>11349549.999999983</v>
      </c>
      <c r="J311" s="145">
        <f t="shared" si="62"/>
        <v>120000</v>
      </c>
      <c r="K311" s="145">
        <f t="shared" si="63"/>
        <v>0</v>
      </c>
      <c r="L311" s="145">
        <f t="shared" si="64"/>
        <v>11469549.999999983</v>
      </c>
    </row>
    <row r="312" spans="1:12" ht="18.5" x14ac:dyDescent="0.45">
      <c r="A312" s="143"/>
      <c r="B312" s="143"/>
      <c r="C312" s="144" t="s">
        <v>304</v>
      </c>
      <c r="D312" s="145">
        <v>2</v>
      </c>
      <c r="E312" s="145">
        <v>2987000.0000000042</v>
      </c>
      <c r="F312" s="145">
        <v>30000</v>
      </c>
      <c r="G312" s="145"/>
      <c r="H312" s="145">
        <f t="shared" si="60"/>
        <v>3017000.0000000042</v>
      </c>
      <c r="I312" s="145">
        <f t="shared" si="61"/>
        <v>5974000.0000000084</v>
      </c>
      <c r="J312" s="145">
        <f t="shared" si="62"/>
        <v>60000</v>
      </c>
      <c r="K312" s="145">
        <f t="shared" si="63"/>
        <v>0</v>
      </c>
      <c r="L312" s="145">
        <f t="shared" si="64"/>
        <v>6034000.0000000084</v>
      </c>
    </row>
    <row r="313" spans="1:12" ht="18.5" x14ac:dyDescent="0.45">
      <c r="A313" s="143"/>
      <c r="B313" s="143"/>
      <c r="C313" s="164" t="s">
        <v>194</v>
      </c>
      <c r="D313" s="145">
        <v>35</v>
      </c>
      <c r="E313" s="145">
        <v>3415119.9999999963</v>
      </c>
      <c r="F313" s="145">
        <v>30000</v>
      </c>
      <c r="G313" s="145"/>
      <c r="H313" s="145">
        <f t="shared" ref="H313:H326" si="65">SUM(E313:G313)</f>
        <v>3445119.9999999963</v>
      </c>
      <c r="I313" s="145">
        <f t="shared" ref="I313:I326" si="66">D313*E313</f>
        <v>119529199.99999987</v>
      </c>
      <c r="J313" s="145">
        <f t="shared" ref="J313:J326" si="67">D313*F313</f>
        <v>1050000</v>
      </c>
      <c r="K313" s="145">
        <f t="shared" ref="K313:K326" si="68">D313*G313</f>
        <v>0</v>
      </c>
      <c r="L313" s="145">
        <f t="shared" ref="L313:L326" si="69">D313*H313</f>
        <v>120579199.99999987</v>
      </c>
    </row>
    <row r="314" spans="1:12" ht="18.5" x14ac:dyDescent="0.45">
      <c r="A314" s="143"/>
      <c r="B314" s="143"/>
      <c r="C314" s="164" t="s">
        <v>195</v>
      </c>
      <c r="D314" s="145">
        <v>1</v>
      </c>
      <c r="E314" s="145">
        <v>3519237.5000000037</v>
      </c>
      <c r="F314" s="145">
        <v>30000</v>
      </c>
      <c r="G314" s="145"/>
      <c r="H314" s="145">
        <f t="shared" si="65"/>
        <v>3549237.5000000037</v>
      </c>
      <c r="I314" s="145">
        <f t="shared" si="66"/>
        <v>3519237.5000000037</v>
      </c>
      <c r="J314" s="145">
        <f t="shared" si="67"/>
        <v>30000</v>
      </c>
      <c r="K314" s="145">
        <f t="shared" si="68"/>
        <v>0</v>
      </c>
      <c r="L314" s="145">
        <f t="shared" si="69"/>
        <v>3549237.5000000037</v>
      </c>
    </row>
    <row r="315" spans="1:12" ht="18.5" x14ac:dyDescent="0.45">
      <c r="A315" s="143"/>
      <c r="B315" s="143"/>
      <c r="C315" s="164" t="s">
        <v>196</v>
      </c>
      <c r="D315" s="145">
        <v>1</v>
      </c>
      <c r="E315" s="145">
        <v>3623356.2500000037</v>
      </c>
      <c r="F315" s="145">
        <v>30000</v>
      </c>
      <c r="G315" s="145"/>
      <c r="H315" s="145">
        <f t="shared" si="65"/>
        <v>3653356.2500000037</v>
      </c>
      <c r="I315" s="145">
        <f t="shared" si="66"/>
        <v>3623356.2500000037</v>
      </c>
      <c r="J315" s="145">
        <f t="shared" si="67"/>
        <v>30000</v>
      </c>
      <c r="K315" s="145">
        <f t="shared" si="68"/>
        <v>0</v>
      </c>
      <c r="L315" s="145">
        <f t="shared" si="69"/>
        <v>3653356.2500000037</v>
      </c>
    </row>
    <row r="316" spans="1:12" ht="18.5" x14ac:dyDescent="0.45">
      <c r="A316" s="143"/>
      <c r="B316" s="143"/>
      <c r="C316" s="164" t="s">
        <v>197</v>
      </c>
      <c r="D316" s="145">
        <v>1</v>
      </c>
      <c r="E316" s="145">
        <v>3727475.0000000037</v>
      </c>
      <c r="F316" s="145">
        <v>30000</v>
      </c>
      <c r="G316" s="145"/>
      <c r="H316" s="145">
        <f t="shared" si="65"/>
        <v>3757475.0000000037</v>
      </c>
      <c r="I316" s="145">
        <f t="shared" si="66"/>
        <v>3727475.0000000037</v>
      </c>
      <c r="J316" s="145">
        <f t="shared" si="67"/>
        <v>30000</v>
      </c>
      <c r="K316" s="145">
        <f t="shared" si="68"/>
        <v>0</v>
      </c>
      <c r="L316" s="145">
        <f t="shared" si="69"/>
        <v>3757475.0000000037</v>
      </c>
    </row>
    <row r="317" spans="1:12" ht="18.5" x14ac:dyDescent="0.45">
      <c r="A317" s="143"/>
      <c r="B317" s="143"/>
      <c r="C317" s="164" t="s">
        <v>346</v>
      </c>
      <c r="D317" s="145">
        <v>1</v>
      </c>
      <c r="E317" s="145">
        <v>3491690.0000000037</v>
      </c>
      <c r="F317" s="145">
        <v>30000</v>
      </c>
      <c r="G317" s="145"/>
      <c r="H317" s="145">
        <f t="shared" si="65"/>
        <v>3521690.0000000037</v>
      </c>
      <c r="I317" s="145">
        <f t="shared" si="66"/>
        <v>3491690.0000000037</v>
      </c>
      <c r="J317" s="145">
        <f t="shared" si="67"/>
        <v>30000</v>
      </c>
      <c r="K317" s="145">
        <f t="shared" si="68"/>
        <v>0</v>
      </c>
      <c r="L317" s="145">
        <f t="shared" si="69"/>
        <v>3521690.0000000037</v>
      </c>
    </row>
    <row r="318" spans="1:12" ht="18.5" x14ac:dyDescent="0.45">
      <c r="A318" s="143"/>
      <c r="B318" s="143"/>
      <c r="C318" s="164" t="s">
        <v>347</v>
      </c>
      <c r="D318" s="145">
        <v>1</v>
      </c>
      <c r="E318" s="145">
        <v>3616821.2499999963</v>
      </c>
      <c r="F318" s="145">
        <v>30000</v>
      </c>
      <c r="G318" s="145"/>
      <c r="H318" s="145">
        <f t="shared" si="65"/>
        <v>3646821.2499999963</v>
      </c>
      <c r="I318" s="145">
        <f t="shared" si="66"/>
        <v>3616821.2499999963</v>
      </c>
      <c r="J318" s="145">
        <f t="shared" si="67"/>
        <v>30000</v>
      </c>
      <c r="K318" s="145">
        <f t="shared" si="68"/>
        <v>0</v>
      </c>
      <c r="L318" s="145">
        <f t="shared" si="69"/>
        <v>3646821.2499999963</v>
      </c>
    </row>
    <row r="319" spans="1:12" ht="18.5" x14ac:dyDescent="0.45">
      <c r="A319" s="143"/>
      <c r="B319" s="143"/>
      <c r="C319" s="164" t="s">
        <v>308</v>
      </c>
      <c r="D319" s="145">
        <v>4</v>
      </c>
      <c r="E319" s="145">
        <v>3741953.7500000037</v>
      </c>
      <c r="F319" s="145">
        <v>30000</v>
      </c>
      <c r="G319" s="145"/>
      <c r="H319" s="145">
        <f t="shared" si="65"/>
        <v>3771953.7500000037</v>
      </c>
      <c r="I319" s="145">
        <f t="shared" si="66"/>
        <v>14967815.000000015</v>
      </c>
      <c r="J319" s="145">
        <f t="shared" si="67"/>
        <v>120000</v>
      </c>
      <c r="K319" s="145">
        <f t="shared" si="68"/>
        <v>0</v>
      </c>
      <c r="L319" s="145">
        <f t="shared" si="69"/>
        <v>15087815.000000015</v>
      </c>
    </row>
    <row r="320" spans="1:12" ht="18.5" x14ac:dyDescent="0.45">
      <c r="A320" s="143"/>
      <c r="B320" s="143"/>
      <c r="C320" s="164" t="s">
        <v>198</v>
      </c>
      <c r="D320" s="145">
        <v>6</v>
      </c>
      <c r="E320" s="145">
        <v>3867086.25</v>
      </c>
      <c r="F320" s="145">
        <v>30000</v>
      </c>
      <c r="G320" s="145"/>
      <c r="H320" s="145">
        <f t="shared" si="65"/>
        <v>3897086.25</v>
      </c>
      <c r="I320" s="145">
        <f t="shared" si="66"/>
        <v>23202517.5</v>
      </c>
      <c r="J320" s="145">
        <f t="shared" si="67"/>
        <v>180000</v>
      </c>
      <c r="K320" s="145">
        <f t="shared" si="68"/>
        <v>0</v>
      </c>
      <c r="L320" s="145">
        <f t="shared" si="69"/>
        <v>23382517.5</v>
      </c>
    </row>
    <row r="321" spans="1:12" ht="18.5" x14ac:dyDescent="0.45">
      <c r="A321" s="143"/>
      <c r="B321" s="143"/>
      <c r="C321" s="164" t="s">
        <v>199</v>
      </c>
      <c r="D321" s="145">
        <v>1</v>
      </c>
      <c r="E321" s="145">
        <v>3992217.5000000037</v>
      </c>
      <c r="F321" s="145">
        <v>30000</v>
      </c>
      <c r="G321" s="145"/>
      <c r="H321" s="145">
        <f t="shared" si="65"/>
        <v>4022217.5000000037</v>
      </c>
      <c r="I321" s="145">
        <f t="shared" si="66"/>
        <v>3992217.5000000037</v>
      </c>
      <c r="J321" s="145">
        <f t="shared" si="67"/>
        <v>30000</v>
      </c>
      <c r="K321" s="145">
        <f t="shared" si="68"/>
        <v>0</v>
      </c>
      <c r="L321" s="145">
        <f t="shared" si="69"/>
        <v>4022217.5000000037</v>
      </c>
    </row>
    <row r="322" spans="1:12" ht="18.5" x14ac:dyDescent="0.45">
      <c r="A322" s="143"/>
      <c r="B322" s="143"/>
      <c r="C322" s="164" t="s">
        <v>348</v>
      </c>
      <c r="D322" s="145">
        <v>2</v>
      </c>
      <c r="E322" s="145">
        <v>4117350</v>
      </c>
      <c r="F322" s="145">
        <v>30000</v>
      </c>
      <c r="G322" s="145"/>
      <c r="H322" s="145">
        <f t="shared" si="65"/>
        <v>4147350</v>
      </c>
      <c r="I322" s="145">
        <f t="shared" si="66"/>
        <v>8234700</v>
      </c>
      <c r="J322" s="145">
        <f t="shared" si="67"/>
        <v>60000</v>
      </c>
      <c r="K322" s="145">
        <f t="shared" si="68"/>
        <v>0</v>
      </c>
      <c r="L322" s="145">
        <f t="shared" si="69"/>
        <v>8294700</v>
      </c>
    </row>
    <row r="323" spans="1:12" ht="18.5" x14ac:dyDescent="0.45">
      <c r="A323" s="143"/>
      <c r="B323" s="143"/>
      <c r="C323" s="164" t="s">
        <v>349</v>
      </c>
      <c r="D323" s="145">
        <v>1</v>
      </c>
      <c r="E323" s="145">
        <v>4242482.4999999963</v>
      </c>
      <c r="F323" s="145">
        <v>30000</v>
      </c>
      <c r="G323" s="145"/>
      <c r="H323" s="145">
        <f t="shared" si="65"/>
        <v>4272482.4999999963</v>
      </c>
      <c r="I323" s="145">
        <f t="shared" si="66"/>
        <v>4242482.4999999963</v>
      </c>
      <c r="J323" s="145">
        <f t="shared" si="67"/>
        <v>30000</v>
      </c>
      <c r="K323" s="145">
        <f t="shared" si="68"/>
        <v>0</v>
      </c>
      <c r="L323" s="145">
        <f t="shared" si="69"/>
        <v>4272482.4999999963</v>
      </c>
    </row>
    <row r="324" spans="1:12" ht="18.5" x14ac:dyDescent="0.45">
      <c r="A324" s="143"/>
      <c r="B324" s="143"/>
      <c r="C324" s="164" t="s">
        <v>350</v>
      </c>
      <c r="D324" s="145">
        <v>1</v>
      </c>
      <c r="E324" s="145">
        <v>7286629.9499999993</v>
      </c>
      <c r="F324" s="145">
        <v>30000</v>
      </c>
      <c r="G324" s="145"/>
      <c r="H324" s="145">
        <f t="shared" si="65"/>
        <v>7316629.9499999993</v>
      </c>
      <c r="I324" s="145">
        <f t="shared" si="66"/>
        <v>7286629.9499999993</v>
      </c>
      <c r="J324" s="145">
        <f t="shared" si="67"/>
        <v>30000</v>
      </c>
      <c r="K324" s="145">
        <f t="shared" si="68"/>
        <v>0</v>
      </c>
      <c r="L324" s="145">
        <f t="shared" si="69"/>
        <v>7316629.9499999993</v>
      </c>
    </row>
    <row r="325" spans="1:12" ht="18.5" x14ac:dyDescent="0.45">
      <c r="A325" s="143"/>
      <c r="B325" s="143"/>
      <c r="C325" s="164" t="s">
        <v>351</v>
      </c>
      <c r="D325" s="145">
        <v>1</v>
      </c>
      <c r="E325" s="145">
        <v>8262767.6999999993</v>
      </c>
      <c r="F325" s="145">
        <v>30000</v>
      </c>
      <c r="G325" s="145"/>
      <c r="H325" s="145">
        <f t="shared" si="65"/>
        <v>8292767.6999999993</v>
      </c>
      <c r="I325" s="145">
        <f t="shared" si="66"/>
        <v>8262767.6999999993</v>
      </c>
      <c r="J325" s="145">
        <f t="shared" si="67"/>
        <v>30000</v>
      </c>
      <c r="K325" s="145">
        <f t="shared" si="68"/>
        <v>0</v>
      </c>
      <c r="L325" s="145">
        <f t="shared" si="69"/>
        <v>8292767.6999999993</v>
      </c>
    </row>
    <row r="326" spans="1:12" ht="18.5" x14ac:dyDescent="0.45">
      <c r="A326" s="143"/>
      <c r="B326" s="143"/>
      <c r="C326" s="164" t="s">
        <v>352</v>
      </c>
      <c r="D326" s="145">
        <v>3</v>
      </c>
      <c r="E326" s="145">
        <v>8506803.1499999985</v>
      </c>
      <c r="F326" s="145">
        <v>30000</v>
      </c>
      <c r="G326" s="145"/>
      <c r="H326" s="145">
        <f t="shared" si="65"/>
        <v>8536803.1499999985</v>
      </c>
      <c r="I326" s="145">
        <f t="shared" si="66"/>
        <v>25520409.449999996</v>
      </c>
      <c r="J326" s="145">
        <f t="shared" si="67"/>
        <v>90000</v>
      </c>
      <c r="K326" s="145">
        <f t="shared" si="68"/>
        <v>0</v>
      </c>
      <c r="L326" s="145">
        <f t="shared" si="69"/>
        <v>25610409.449999996</v>
      </c>
    </row>
    <row r="327" spans="1:12" ht="18.5" x14ac:dyDescent="0.45">
      <c r="A327" s="143"/>
      <c r="B327" s="146" t="s">
        <v>201</v>
      </c>
      <c r="C327" s="144" t="s">
        <v>202</v>
      </c>
      <c r="D327" s="137">
        <f>SUM(D249:D326)</f>
        <v>283</v>
      </c>
      <c r="E327" s="137">
        <f>SUM(E249:E326)</f>
        <v>187242305.79999995</v>
      </c>
      <c r="F327" s="137">
        <f>SUM(F249:F326)</f>
        <v>2340000</v>
      </c>
      <c r="G327" s="137"/>
      <c r="H327" s="137">
        <f>SUM(H249:H326)</f>
        <v>189582305.79999998</v>
      </c>
      <c r="I327" s="137">
        <f>SUM(I249:I326)</f>
        <v>645187367.10000002</v>
      </c>
      <c r="J327" s="137">
        <f>SUM(J249:J326)</f>
        <v>8490000</v>
      </c>
      <c r="K327" s="137">
        <f>SUM(K249:K326)</f>
        <v>0</v>
      </c>
      <c r="L327" s="137">
        <f>SUM(L249:L326)</f>
        <v>653677367.10000002</v>
      </c>
    </row>
    <row r="328" spans="1:12" ht="18.5" x14ac:dyDescent="0.45">
      <c r="A328" s="143"/>
      <c r="B328" s="143"/>
      <c r="C328" s="147" t="s">
        <v>203</v>
      </c>
      <c r="D328" s="145">
        <v>1</v>
      </c>
      <c r="E328" s="148">
        <v>1247870.04</v>
      </c>
      <c r="F328" s="145">
        <v>374361</v>
      </c>
      <c r="G328" s="145">
        <v>10640338.32</v>
      </c>
      <c r="H328" s="145">
        <f t="shared" ref="H328" si="70">SUM(E328:G328)</f>
        <v>12262569.359999999</v>
      </c>
      <c r="I328" s="145">
        <f t="shared" ref="I328" si="71">D328*E328</f>
        <v>1247870.04</v>
      </c>
      <c r="J328" s="145">
        <f t="shared" ref="J328" si="72">D328*F328</f>
        <v>374361</v>
      </c>
      <c r="K328" s="145">
        <f t="shared" ref="K328" si="73">D328*G328</f>
        <v>10640338.32</v>
      </c>
      <c r="L328" s="145">
        <f t="shared" ref="L328" si="74">D328*H328</f>
        <v>12262569.359999999</v>
      </c>
    </row>
    <row r="329" spans="1:12" ht="18.5" x14ac:dyDescent="0.45">
      <c r="A329" s="143"/>
      <c r="B329" s="149" t="s">
        <v>201</v>
      </c>
      <c r="C329" s="150"/>
      <c r="D329" s="137">
        <f t="shared" ref="D329:L329" si="75">SUM(D328:D328)</f>
        <v>1</v>
      </c>
      <c r="E329" s="137">
        <f t="shared" si="75"/>
        <v>1247870.04</v>
      </c>
      <c r="F329" s="137">
        <f t="shared" si="75"/>
        <v>374361</v>
      </c>
      <c r="G329" s="137">
        <f t="shared" si="75"/>
        <v>10640338.32</v>
      </c>
      <c r="H329" s="137">
        <f t="shared" si="75"/>
        <v>12262569.359999999</v>
      </c>
      <c r="I329" s="137">
        <f t="shared" si="75"/>
        <v>1247870.04</v>
      </c>
      <c r="J329" s="137">
        <f t="shared" si="75"/>
        <v>374361</v>
      </c>
      <c r="K329" s="137">
        <f t="shared" si="75"/>
        <v>10640338.32</v>
      </c>
      <c r="L329" s="137">
        <f t="shared" si="75"/>
        <v>12262569.359999999</v>
      </c>
    </row>
    <row r="330" spans="1:12" x14ac:dyDescent="0.25">
      <c r="A330" s="30" t="s">
        <v>204</v>
      </c>
      <c r="B330" s="25"/>
      <c r="C330" s="25"/>
      <c r="D330" s="32">
        <f>D327+D329</f>
        <v>284</v>
      </c>
      <c r="E330" s="33">
        <f t="shared" ref="E330:L330" si="76">SUM(E327:E328)</f>
        <v>188490175.83999994</v>
      </c>
      <c r="F330" s="33">
        <f t="shared" si="76"/>
        <v>2714361</v>
      </c>
      <c r="G330" s="33">
        <f t="shared" si="76"/>
        <v>10640338.32</v>
      </c>
      <c r="H330" s="33">
        <f t="shared" si="76"/>
        <v>201844875.15999997</v>
      </c>
      <c r="I330" s="33">
        <f t="shared" si="76"/>
        <v>646435237.13999999</v>
      </c>
      <c r="J330" s="33">
        <f t="shared" si="76"/>
        <v>8864361</v>
      </c>
      <c r="K330" s="33">
        <f t="shared" si="76"/>
        <v>10640338.32</v>
      </c>
      <c r="L330" s="33">
        <f t="shared" si="76"/>
        <v>665939936.46000004</v>
      </c>
    </row>
    <row r="333" spans="1:12" x14ac:dyDescent="0.25">
      <c r="A333" s="979" t="s">
        <v>0</v>
      </c>
      <c r="B333" s="979"/>
      <c r="C333" s="979"/>
      <c r="D333" s="979"/>
      <c r="E333" s="979"/>
      <c r="F333" s="979"/>
      <c r="G333" s="979"/>
      <c r="H333" s="979"/>
      <c r="I333" s="979"/>
      <c r="J333" s="979"/>
      <c r="K333" s="979"/>
      <c r="L333" s="979"/>
    </row>
    <row r="334" spans="1:12" x14ac:dyDescent="0.25">
      <c r="A334" s="980" t="s">
        <v>89</v>
      </c>
      <c r="B334" s="980"/>
      <c r="C334" s="980"/>
      <c r="D334" s="980"/>
      <c r="E334" s="980"/>
      <c r="F334" s="980"/>
      <c r="G334" s="980"/>
      <c r="H334" s="980"/>
      <c r="I334" s="980"/>
      <c r="J334" s="980"/>
      <c r="K334" s="980"/>
      <c r="L334" s="980"/>
    </row>
    <row r="335" spans="1:12" x14ac:dyDescent="0.25">
      <c r="A335" s="980" t="s">
        <v>90</v>
      </c>
      <c r="B335" s="981"/>
      <c r="C335" s="981"/>
      <c r="D335" s="981"/>
      <c r="E335" s="981"/>
      <c r="F335" s="981"/>
      <c r="G335" s="981"/>
      <c r="H335" s="981"/>
      <c r="I335" s="981"/>
      <c r="J335" s="981"/>
      <c r="K335" s="981"/>
      <c r="L335" s="981"/>
    </row>
    <row r="336" spans="1:12" x14ac:dyDescent="0.25">
      <c r="A336" s="978" t="s">
        <v>366</v>
      </c>
      <c r="B336" s="978"/>
      <c r="C336" s="978"/>
      <c r="D336" s="978"/>
      <c r="E336" s="978"/>
      <c r="F336" s="978"/>
      <c r="G336" s="978"/>
      <c r="H336" s="978"/>
      <c r="I336" s="978"/>
      <c r="J336" s="978"/>
      <c r="K336" s="978"/>
      <c r="L336" s="978"/>
    </row>
    <row r="337" spans="1:12" ht="23" x14ac:dyDescent="0.25">
      <c r="A337" s="22" t="s">
        <v>91</v>
      </c>
      <c r="B337" s="23"/>
      <c r="C337" s="22" t="s">
        <v>92</v>
      </c>
      <c r="D337" s="22" t="s">
        <v>93</v>
      </c>
      <c r="E337" s="22" t="s">
        <v>94</v>
      </c>
      <c r="F337" s="22" t="s">
        <v>95</v>
      </c>
      <c r="G337" s="22" t="s">
        <v>96</v>
      </c>
      <c r="H337" s="22" t="s">
        <v>97</v>
      </c>
      <c r="I337" s="22" t="s">
        <v>98</v>
      </c>
      <c r="J337" s="22" t="s">
        <v>99</v>
      </c>
      <c r="K337" s="22" t="s">
        <v>100</v>
      </c>
      <c r="L337" s="24" t="s">
        <v>101</v>
      </c>
    </row>
    <row r="338" spans="1:12" x14ac:dyDescent="0.25">
      <c r="A338" s="25"/>
      <c r="B338" s="25"/>
      <c r="C338" s="26" t="s">
        <v>367</v>
      </c>
      <c r="D338" s="27">
        <v>1</v>
      </c>
      <c r="E338" s="27">
        <v>1072599.9999999995</v>
      </c>
      <c r="F338" s="27">
        <v>30000</v>
      </c>
      <c r="G338" s="27"/>
      <c r="H338" s="27">
        <f t="shared" ref="H338:H381" si="77">SUM(E338:G338)</f>
        <v>1102599.9999999995</v>
      </c>
      <c r="I338" s="27">
        <f t="shared" ref="I338:I381" si="78">D338*E338</f>
        <v>1072599.9999999995</v>
      </c>
      <c r="J338" s="27">
        <f t="shared" ref="J338:J381" si="79">D338*F338</f>
        <v>30000</v>
      </c>
      <c r="K338" s="27">
        <f t="shared" ref="K338:K381" si="80">D338*G338</f>
        <v>0</v>
      </c>
      <c r="L338" s="27">
        <f t="shared" ref="L338:L381" si="81">D338*H338</f>
        <v>1102599.9999999995</v>
      </c>
    </row>
    <row r="339" spans="1:12" x14ac:dyDescent="0.25">
      <c r="A339" s="25"/>
      <c r="B339" s="25"/>
      <c r="C339" s="26" t="s">
        <v>105</v>
      </c>
      <c r="D339" s="27">
        <v>2</v>
      </c>
      <c r="E339" s="27">
        <v>1153397.4999999995</v>
      </c>
      <c r="F339" s="27">
        <v>30000</v>
      </c>
      <c r="G339" s="27"/>
      <c r="H339" s="27">
        <f t="shared" si="77"/>
        <v>1183397.4999999995</v>
      </c>
      <c r="I339" s="27">
        <f t="shared" si="78"/>
        <v>2306794.9999999991</v>
      </c>
      <c r="J339" s="27">
        <f t="shared" si="79"/>
        <v>60000</v>
      </c>
      <c r="K339" s="27">
        <f t="shared" si="80"/>
        <v>0</v>
      </c>
      <c r="L339" s="27">
        <f t="shared" si="81"/>
        <v>2366794.9999999991</v>
      </c>
    </row>
    <row r="340" spans="1:12" x14ac:dyDescent="0.25">
      <c r="A340" s="25"/>
      <c r="B340" s="25"/>
      <c r="C340" s="26" t="s">
        <v>368</v>
      </c>
      <c r="D340" s="27">
        <v>1</v>
      </c>
      <c r="E340" s="27">
        <v>1100712.5000000005</v>
      </c>
      <c r="F340" s="27">
        <v>30000</v>
      </c>
      <c r="G340" s="27"/>
      <c r="H340" s="27">
        <f t="shared" si="77"/>
        <v>1130712.5000000005</v>
      </c>
      <c r="I340" s="27">
        <f t="shared" si="78"/>
        <v>1100712.5000000005</v>
      </c>
      <c r="J340" s="27">
        <f t="shared" si="79"/>
        <v>30000</v>
      </c>
      <c r="K340" s="27">
        <f t="shared" si="80"/>
        <v>0</v>
      </c>
      <c r="L340" s="27">
        <f t="shared" si="81"/>
        <v>1130712.5000000005</v>
      </c>
    </row>
    <row r="341" spans="1:12" x14ac:dyDescent="0.25">
      <c r="A341" s="25"/>
      <c r="B341" s="25"/>
      <c r="C341" s="26" t="s">
        <v>369</v>
      </c>
      <c r="D341" s="27">
        <v>1</v>
      </c>
      <c r="E341" s="27">
        <v>1101786.2499999995</v>
      </c>
      <c r="F341" s="27">
        <v>30000</v>
      </c>
      <c r="G341" s="27"/>
      <c r="H341" s="27">
        <f t="shared" si="77"/>
        <v>1131786.2499999995</v>
      </c>
      <c r="I341" s="27">
        <f t="shared" si="78"/>
        <v>1101786.2499999995</v>
      </c>
      <c r="J341" s="27">
        <f t="shared" si="79"/>
        <v>30000</v>
      </c>
      <c r="K341" s="27">
        <f t="shared" si="80"/>
        <v>0</v>
      </c>
      <c r="L341" s="27">
        <f t="shared" si="81"/>
        <v>1131786.2499999995</v>
      </c>
    </row>
    <row r="342" spans="1:12" x14ac:dyDescent="0.25">
      <c r="A342" s="25"/>
      <c r="B342" s="25"/>
      <c r="C342" s="26" t="s">
        <v>124</v>
      </c>
      <c r="D342" s="27">
        <v>1</v>
      </c>
      <c r="E342" s="27">
        <v>1117059.9999999995</v>
      </c>
      <c r="F342" s="27">
        <v>30000</v>
      </c>
      <c r="G342" s="27"/>
      <c r="H342" s="27">
        <f t="shared" si="77"/>
        <v>1147059.9999999995</v>
      </c>
      <c r="I342" s="27">
        <f t="shared" si="78"/>
        <v>1117059.9999999995</v>
      </c>
      <c r="J342" s="27">
        <f t="shared" si="79"/>
        <v>30000</v>
      </c>
      <c r="K342" s="27">
        <f t="shared" si="80"/>
        <v>0</v>
      </c>
      <c r="L342" s="27">
        <f t="shared" si="81"/>
        <v>1147059.9999999995</v>
      </c>
    </row>
    <row r="343" spans="1:12" x14ac:dyDescent="0.25">
      <c r="A343" s="25"/>
      <c r="B343" s="25"/>
      <c r="C343" s="26" t="s">
        <v>133</v>
      </c>
      <c r="D343" s="27">
        <v>1</v>
      </c>
      <c r="E343" s="27">
        <v>1186546.2500000005</v>
      </c>
      <c r="F343" s="27">
        <v>30000</v>
      </c>
      <c r="G343" s="27"/>
      <c r="H343" s="27">
        <f t="shared" si="77"/>
        <v>1216546.2500000005</v>
      </c>
      <c r="I343" s="27">
        <f t="shared" si="78"/>
        <v>1186546.2500000005</v>
      </c>
      <c r="J343" s="27">
        <f t="shared" si="79"/>
        <v>30000</v>
      </c>
      <c r="K343" s="27">
        <f t="shared" si="80"/>
        <v>0</v>
      </c>
      <c r="L343" s="27">
        <f t="shared" si="81"/>
        <v>1216546.2500000005</v>
      </c>
    </row>
    <row r="344" spans="1:12" x14ac:dyDescent="0.25">
      <c r="A344" s="25"/>
      <c r="B344" s="25"/>
      <c r="C344" s="26" t="s">
        <v>134</v>
      </c>
      <c r="D344" s="27">
        <v>7</v>
      </c>
      <c r="E344" s="27">
        <v>1215425.0000000042</v>
      </c>
      <c r="F344" s="27">
        <v>30000</v>
      </c>
      <c r="G344" s="27"/>
      <c r="H344" s="27">
        <f t="shared" si="77"/>
        <v>1245425.0000000042</v>
      </c>
      <c r="I344" s="27">
        <f t="shared" si="78"/>
        <v>8507975.0000000298</v>
      </c>
      <c r="J344" s="27">
        <f t="shared" si="79"/>
        <v>210000</v>
      </c>
      <c r="K344" s="27">
        <f t="shared" si="80"/>
        <v>0</v>
      </c>
      <c r="L344" s="27">
        <f t="shared" si="81"/>
        <v>8717975.0000000298</v>
      </c>
    </row>
    <row r="345" spans="1:12" x14ac:dyDescent="0.25">
      <c r="A345" s="25"/>
      <c r="B345" s="25"/>
      <c r="C345" s="26" t="s">
        <v>136</v>
      </c>
      <c r="D345" s="27">
        <v>1</v>
      </c>
      <c r="E345" s="27">
        <v>1244303.7500000042</v>
      </c>
      <c r="F345" s="27">
        <v>30000</v>
      </c>
      <c r="G345" s="27"/>
      <c r="H345" s="27">
        <f t="shared" si="77"/>
        <v>1274303.7500000042</v>
      </c>
      <c r="I345" s="27">
        <f t="shared" si="78"/>
        <v>1244303.7500000042</v>
      </c>
      <c r="J345" s="27">
        <f t="shared" si="79"/>
        <v>30000</v>
      </c>
      <c r="K345" s="27">
        <f t="shared" si="80"/>
        <v>0</v>
      </c>
      <c r="L345" s="27">
        <f t="shared" si="81"/>
        <v>1274303.7500000042</v>
      </c>
    </row>
    <row r="346" spans="1:12" x14ac:dyDescent="0.25">
      <c r="A346" s="25"/>
      <c r="B346" s="25"/>
      <c r="C346" s="26" t="s">
        <v>143</v>
      </c>
      <c r="D346" s="27">
        <v>1</v>
      </c>
      <c r="E346" s="27">
        <v>1359818.7500000042</v>
      </c>
      <c r="F346" s="27">
        <v>30000</v>
      </c>
      <c r="G346" s="27"/>
      <c r="H346" s="27">
        <f t="shared" si="77"/>
        <v>1389818.7500000042</v>
      </c>
      <c r="I346" s="27">
        <f t="shared" si="78"/>
        <v>1359818.7500000042</v>
      </c>
      <c r="J346" s="27">
        <f t="shared" si="79"/>
        <v>30000</v>
      </c>
      <c r="K346" s="27">
        <f t="shared" si="80"/>
        <v>0</v>
      </c>
      <c r="L346" s="27">
        <f t="shared" si="81"/>
        <v>1389818.7500000042</v>
      </c>
    </row>
    <row r="347" spans="1:12" x14ac:dyDescent="0.25">
      <c r="A347" s="25"/>
      <c r="B347" s="25"/>
      <c r="C347" s="26" t="s">
        <v>212</v>
      </c>
      <c r="D347" s="27">
        <v>1</v>
      </c>
      <c r="E347" s="27">
        <v>1504213.7499999958</v>
      </c>
      <c r="F347" s="27">
        <v>30000</v>
      </c>
      <c r="G347" s="27"/>
      <c r="H347" s="27">
        <f t="shared" si="77"/>
        <v>1534213.7499999958</v>
      </c>
      <c r="I347" s="27">
        <f t="shared" si="78"/>
        <v>1504213.7499999958</v>
      </c>
      <c r="J347" s="27">
        <f t="shared" si="79"/>
        <v>30000</v>
      </c>
      <c r="K347" s="27">
        <f t="shared" si="80"/>
        <v>0</v>
      </c>
      <c r="L347" s="27">
        <f t="shared" si="81"/>
        <v>1534213.7499999958</v>
      </c>
    </row>
    <row r="348" spans="1:12" x14ac:dyDescent="0.25">
      <c r="A348" s="25"/>
      <c r="B348" s="25"/>
      <c r="C348" s="26" t="s">
        <v>149</v>
      </c>
      <c r="D348" s="27">
        <v>3</v>
      </c>
      <c r="E348" s="27">
        <v>1392755.0000000042</v>
      </c>
      <c r="F348" s="27">
        <v>30000</v>
      </c>
      <c r="G348" s="27"/>
      <c r="H348" s="27">
        <f t="shared" si="77"/>
        <v>1422755.0000000042</v>
      </c>
      <c r="I348" s="27">
        <f t="shared" si="78"/>
        <v>4178265.0000000126</v>
      </c>
      <c r="J348" s="27">
        <f t="shared" si="79"/>
        <v>90000</v>
      </c>
      <c r="K348" s="27">
        <f t="shared" si="80"/>
        <v>0</v>
      </c>
      <c r="L348" s="27">
        <f t="shared" si="81"/>
        <v>4268265.000000013</v>
      </c>
    </row>
    <row r="349" spans="1:12" x14ac:dyDescent="0.25">
      <c r="A349" s="25"/>
      <c r="B349" s="25"/>
      <c r="C349" s="26" t="s">
        <v>299</v>
      </c>
      <c r="D349" s="27">
        <v>1</v>
      </c>
      <c r="E349" s="27">
        <v>1426235.0000000042</v>
      </c>
      <c r="F349" s="27">
        <v>30000</v>
      </c>
      <c r="G349" s="27"/>
      <c r="H349" s="27">
        <f t="shared" si="77"/>
        <v>1456235.0000000042</v>
      </c>
      <c r="I349" s="27">
        <f t="shared" si="78"/>
        <v>1426235.0000000042</v>
      </c>
      <c r="J349" s="27">
        <f t="shared" si="79"/>
        <v>30000</v>
      </c>
      <c r="K349" s="27">
        <f t="shared" si="80"/>
        <v>0</v>
      </c>
      <c r="L349" s="27">
        <f t="shared" si="81"/>
        <v>1456235.0000000042</v>
      </c>
    </row>
    <row r="350" spans="1:12" x14ac:dyDescent="0.25">
      <c r="A350" s="25"/>
      <c r="B350" s="25"/>
      <c r="C350" s="26" t="s">
        <v>213</v>
      </c>
      <c r="D350" s="27">
        <v>1</v>
      </c>
      <c r="E350" s="27">
        <v>1493195.0000000042</v>
      </c>
      <c r="F350" s="27">
        <v>30000</v>
      </c>
      <c r="G350" s="27"/>
      <c r="H350" s="27">
        <f t="shared" si="77"/>
        <v>1523195.0000000042</v>
      </c>
      <c r="I350" s="27">
        <f t="shared" si="78"/>
        <v>1493195.0000000042</v>
      </c>
      <c r="J350" s="27">
        <f t="shared" si="79"/>
        <v>30000</v>
      </c>
      <c r="K350" s="27">
        <f t="shared" si="80"/>
        <v>0</v>
      </c>
      <c r="L350" s="27">
        <f t="shared" si="81"/>
        <v>1523195.0000000042</v>
      </c>
    </row>
    <row r="351" spans="1:12" x14ac:dyDescent="0.25">
      <c r="A351" s="25"/>
      <c r="B351" s="25"/>
      <c r="C351" s="26" t="s">
        <v>244</v>
      </c>
      <c r="D351" s="27">
        <v>1</v>
      </c>
      <c r="E351" s="27">
        <v>1627115.0000000042</v>
      </c>
      <c r="F351" s="27">
        <v>30000</v>
      </c>
      <c r="G351" s="27"/>
      <c r="H351" s="27">
        <f t="shared" si="77"/>
        <v>1657115.0000000042</v>
      </c>
      <c r="I351" s="27">
        <f t="shared" si="78"/>
        <v>1627115.0000000042</v>
      </c>
      <c r="J351" s="27">
        <f t="shared" si="79"/>
        <v>30000</v>
      </c>
      <c r="K351" s="27">
        <f t="shared" si="80"/>
        <v>0</v>
      </c>
      <c r="L351" s="27">
        <f t="shared" si="81"/>
        <v>1657115.0000000042</v>
      </c>
    </row>
    <row r="352" spans="1:12" x14ac:dyDescent="0.25">
      <c r="A352" s="25"/>
      <c r="B352" s="25"/>
      <c r="C352" s="26" t="s">
        <v>157</v>
      </c>
      <c r="D352" s="27">
        <v>4</v>
      </c>
      <c r="E352" s="27">
        <v>1600284.9999999958</v>
      </c>
      <c r="F352" s="27">
        <v>30000</v>
      </c>
      <c r="G352" s="27"/>
      <c r="H352" s="27">
        <f t="shared" si="77"/>
        <v>1630284.9999999958</v>
      </c>
      <c r="I352" s="27">
        <f t="shared" si="78"/>
        <v>6401139.9999999832</v>
      </c>
      <c r="J352" s="27">
        <f t="shared" si="79"/>
        <v>120000</v>
      </c>
      <c r="K352" s="27">
        <f t="shared" si="80"/>
        <v>0</v>
      </c>
      <c r="L352" s="27">
        <f t="shared" si="81"/>
        <v>6521139.9999999832</v>
      </c>
    </row>
    <row r="353" spans="1:12" x14ac:dyDescent="0.25">
      <c r="A353" s="25"/>
      <c r="B353" s="25"/>
      <c r="C353" s="26" t="s">
        <v>302</v>
      </c>
      <c r="D353" s="27">
        <v>19</v>
      </c>
      <c r="E353" s="27">
        <v>1639813.7499999958</v>
      </c>
      <c r="F353" s="27">
        <v>30000</v>
      </c>
      <c r="G353" s="27"/>
      <c r="H353" s="27">
        <f t="shared" si="77"/>
        <v>1669813.7499999958</v>
      </c>
      <c r="I353" s="27">
        <f t="shared" si="78"/>
        <v>31156461.249999922</v>
      </c>
      <c r="J353" s="27">
        <f t="shared" si="79"/>
        <v>570000</v>
      </c>
      <c r="K353" s="27">
        <f t="shared" si="80"/>
        <v>0</v>
      </c>
      <c r="L353" s="27">
        <f t="shared" si="81"/>
        <v>31726461.249999922</v>
      </c>
    </row>
    <row r="354" spans="1:12" x14ac:dyDescent="0.25">
      <c r="A354" s="25"/>
      <c r="B354" s="25"/>
      <c r="C354" s="26" t="s">
        <v>159</v>
      </c>
      <c r="D354" s="27">
        <v>2</v>
      </c>
      <c r="E354" s="27">
        <v>1679343.75</v>
      </c>
      <c r="F354" s="27">
        <v>30000</v>
      </c>
      <c r="G354" s="27"/>
      <c r="H354" s="27">
        <f t="shared" si="77"/>
        <v>1709343.75</v>
      </c>
      <c r="I354" s="27">
        <f t="shared" si="78"/>
        <v>3358687.5</v>
      </c>
      <c r="J354" s="27">
        <f t="shared" si="79"/>
        <v>60000</v>
      </c>
      <c r="K354" s="27">
        <f t="shared" si="80"/>
        <v>0</v>
      </c>
      <c r="L354" s="27">
        <f t="shared" si="81"/>
        <v>3418687.5</v>
      </c>
    </row>
    <row r="355" spans="1:12" x14ac:dyDescent="0.25">
      <c r="A355" s="25"/>
      <c r="B355" s="25"/>
      <c r="C355" s="26" t="s">
        <v>161</v>
      </c>
      <c r="D355" s="27">
        <v>1</v>
      </c>
      <c r="E355" s="27">
        <v>1718873.7500000042</v>
      </c>
      <c r="F355" s="27">
        <v>30000</v>
      </c>
      <c r="G355" s="27"/>
      <c r="H355" s="27">
        <f t="shared" si="77"/>
        <v>1748873.7500000042</v>
      </c>
      <c r="I355" s="27">
        <f t="shared" si="78"/>
        <v>1718873.7500000042</v>
      </c>
      <c r="J355" s="27">
        <f t="shared" si="79"/>
        <v>30000</v>
      </c>
      <c r="K355" s="27">
        <f t="shared" si="80"/>
        <v>0</v>
      </c>
      <c r="L355" s="27">
        <f t="shared" si="81"/>
        <v>1748873.7500000042</v>
      </c>
    </row>
    <row r="356" spans="1:12" x14ac:dyDescent="0.25">
      <c r="A356" s="25"/>
      <c r="B356" s="25"/>
      <c r="C356" s="26" t="s">
        <v>165</v>
      </c>
      <c r="D356" s="27">
        <v>7</v>
      </c>
      <c r="E356" s="27">
        <v>1728414.9999999958</v>
      </c>
      <c r="F356" s="27">
        <v>30000</v>
      </c>
      <c r="G356" s="27"/>
      <c r="H356" s="27">
        <f t="shared" si="77"/>
        <v>1758414.9999999958</v>
      </c>
      <c r="I356" s="27">
        <f t="shared" si="78"/>
        <v>12098904.99999997</v>
      </c>
      <c r="J356" s="27">
        <f t="shared" si="79"/>
        <v>210000</v>
      </c>
      <c r="K356" s="27">
        <f t="shared" si="80"/>
        <v>0</v>
      </c>
      <c r="L356" s="27">
        <f t="shared" si="81"/>
        <v>12308904.99999997</v>
      </c>
    </row>
    <row r="357" spans="1:12" x14ac:dyDescent="0.25">
      <c r="A357" s="25"/>
      <c r="B357" s="25"/>
      <c r="C357" s="26" t="s">
        <v>166</v>
      </c>
      <c r="D357" s="27">
        <v>2</v>
      </c>
      <c r="E357" s="27">
        <v>1770788.7500000042</v>
      </c>
      <c r="F357" s="27">
        <v>30000</v>
      </c>
      <c r="G357" s="27"/>
      <c r="H357" s="27">
        <f t="shared" si="77"/>
        <v>1800788.7500000042</v>
      </c>
      <c r="I357" s="27">
        <f t="shared" si="78"/>
        <v>3541577.5000000084</v>
      </c>
      <c r="J357" s="27">
        <f t="shared" si="79"/>
        <v>60000</v>
      </c>
      <c r="K357" s="27">
        <f t="shared" si="80"/>
        <v>0</v>
      </c>
      <c r="L357" s="27">
        <f t="shared" si="81"/>
        <v>3601577.5000000084</v>
      </c>
    </row>
    <row r="358" spans="1:12" x14ac:dyDescent="0.25">
      <c r="A358" s="25"/>
      <c r="B358" s="25"/>
      <c r="C358" s="26" t="s">
        <v>167</v>
      </c>
      <c r="D358" s="27">
        <v>4</v>
      </c>
      <c r="E358" s="27">
        <v>1813162.5</v>
      </c>
      <c r="F358" s="27">
        <v>30000</v>
      </c>
      <c r="G358" s="27"/>
      <c r="H358" s="27">
        <f t="shared" si="77"/>
        <v>1843162.5</v>
      </c>
      <c r="I358" s="27">
        <f t="shared" si="78"/>
        <v>7252650</v>
      </c>
      <c r="J358" s="27">
        <f t="shared" si="79"/>
        <v>120000</v>
      </c>
      <c r="K358" s="27">
        <f t="shared" si="80"/>
        <v>0</v>
      </c>
      <c r="L358" s="27">
        <f t="shared" si="81"/>
        <v>7372650</v>
      </c>
    </row>
    <row r="359" spans="1:12" x14ac:dyDescent="0.25">
      <c r="A359" s="25"/>
      <c r="B359" s="25"/>
      <c r="C359" s="26" t="s">
        <v>169</v>
      </c>
      <c r="D359" s="27">
        <v>2</v>
      </c>
      <c r="E359" s="27">
        <v>1855535.0000000042</v>
      </c>
      <c r="F359" s="27">
        <v>30000</v>
      </c>
      <c r="G359" s="27"/>
      <c r="H359" s="27">
        <f t="shared" si="77"/>
        <v>1885535.0000000042</v>
      </c>
      <c r="I359" s="27">
        <f t="shared" si="78"/>
        <v>3711070.0000000084</v>
      </c>
      <c r="J359" s="27">
        <f t="shared" si="79"/>
        <v>60000</v>
      </c>
      <c r="K359" s="27">
        <f t="shared" si="80"/>
        <v>0</v>
      </c>
      <c r="L359" s="27">
        <f t="shared" si="81"/>
        <v>3771070.0000000084</v>
      </c>
    </row>
    <row r="360" spans="1:12" x14ac:dyDescent="0.25">
      <c r="A360" s="25"/>
      <c r="B360" s="25"/>
      <c r="C360" s="26" t="s">
        <v>170</v>
      </c>
      <c r="D360" s="27">
        <v>1</v>
      </c>
      <c r="E360" s="27">
        <v>1897908.75</v>
      </c>
      <c r="F360" s="27">
        <v>30000</v>
      </c>
      <c r="G360" s="27"/>
      <c r="H360" s="27">
        <f t="shared" si="77"/>
        <v>1927908.75</v>
      </c>
      <c r="I360" s="27">
        <f t="shared" si="78"/>
        <v>1897908.75</v>
      </c>
      <c r="J360" s="27">
        <f t="shared" si="79"/>
        <v>30000</v>
      </c>
      <c r="K360" s="27">
        <f t="shared" si="80"/>
        <v>0</v>
      </c>
      <c r="L360" s="27">
        <f t="shared" si="81"/>
        <v>1927908.75</v>
      </c>
    </row>
    <row r="361" spans="1:12" x14ac:dyDescent="0.25">
      <c r="A361" s="25"/>
      <c r="B361" s="25"/>
      <c r="C361" s="26" t="s">
        <v>303</v>
      </c>
      <c r="D361" s="27">
        <v>2</v>
      </c>
      <c r="E361" s="27">
        <v>1952878.7499999958</v>
      </c>
      <c r="F361" s="27">
        <v>30000</v>
      </c>
      <c r="G361" s="27"/>
      <c r="H361" s="27">
        <f t="shared" si="77"/>
        <v>1982878.7499999958</v>
      </c>
      <c r="I361" s="27">
        <f t="shared" si="78"/>
        <v>3905757.4999999916</v>
      </c>
      <c r="J361" s="27">
        <f t="shared" si="79"/>
        <v>60000</v>
      </c>
      <c r="K361" s="27">
        <f t="shared" si="80"/>
        <v>0</v>
      </c>
      <c r="L361" s="27">
        <f t="shared" si="81"/>
        <v>3965757.4999999916</v>
      </c>
    </row>
    <row r="362" spans="1:12" x14ac:dyDescent="0.25">
      <c r="A362" s="25"/>
      <c r="B362" s="25"/>
      <c r="C362" s="26" t="s">
        <v>175</v>
      </c>
      <c r="D362" s="27">
        <v>2</v>
      </c>
      <c r="E362" s="27">
        <v>2018604.9999999958</v>
      </c>
      <c r="F362" s="27">
        <v>30000</v>
      </c>
      <c r="G362" s="27"/>
      <c r="H362" s="27">
        <f t="shared" si="77"/>
        <v>2048604.9999999958</v>
      </c>
      <c r="I362" s="27">
        <f t="shared" si="78"/>
        <v>4037209.9999999916</v>
      </c>
      <c r="J362" s="27">
        <f>D362*F362</f>
        <v>60000</v>
      </c>
      <c r="K362" s="27">
        <f t="shared" si="80"/>
        <v>0</v>
      </c>
      <c r="L362" s="27">
        <f t="shared" si="81"/>
        <v>4097209.9999999916</v>
      </c>
    </row>
    <row r="363" spans="1:12" x14ac:dyDescent="0.25">
      <c r="A363" s="25"/>
      <c r="B363" s="25"/>
      <c r="C363" s="26" t="s">
        <v>176</v>
      </c>
      <c r="D363" s="27">
        <v>4</v>
      </c>
      <c r="E363" s="27">
        <v>2084331.2499999958</v>
      </c>
      <c r="F363" s="27">
        <v>30000</v>
      </c>
      <c r="G363" s="27"/>
      <c r="H363" s="27">
        <f t="shared" si="77"/>
        <v>2114331.2499999958</v>
      </c>
      <c r="I363" s="27">
        <f t="shared" si="78"/>
        <v>8337324.9999999832</v>
      </c>
      <c r="J363" s="27">
        <f t="shared" si="79"/>
        <v>120000</v>
      </c>
      <c r="K363" s="27">
        <f t="shared" si="80"/>
        <v>0</v>
      </c>
      <c r="L363" s="27">
        <f t="shared" si="81"/>
        <v>8457324.9999999832</v>
      </c>
    </row>
    <row r="364" spans="1:12" x14ac:dyDescent="0.25">
      <c r="A364" s="25"/>
      <c r="B364" s="25"/>
      <c r="C364" s="26" t="s">
        <v>178</v>
      </c>
      <c r="D364" s="27">
        <v>1</v>
      </c>
      <c r="E364" s="27">
        <v>2150057.4999999958</v>
      </c>
      <c r="F364" s="27">
        <v>30000</v>
      </c>
      <c r="G364" s="27"/>
      <c r="H364" s="27">
        <f t="shared" si="77"/>
        <v>2180057.4999999958</v>
      </c>
      <c r="I364" s="27">
        <f t="shared" si="78"/>
        <v>2150057.4999999958</v>
      </c>
      <c r="J364" s="27">
        <f t="shared" si="79"/>
        <v>30000</v>
      </c>
      <c r="K364" s="27">
        <f t="shared" si="80"/>
        <v>0</v>
      </c>
      <c r="L364" s="27">
        <f t="shared" si="81"/>
        <v>2180057.4999999958</v>
      </c>
    </row>
    <row r="365" spans="1:12" x14ac:dyDescent="0.25">
      <c r="A365" s="25"/>
      <c r="B365" s="25"/>
      <c r="C365" s="26" t="s">
        <v>179</v>
      </c>
      <c r="D365" s="27">
        <v>1</v>
      </c>
      <c r="E365" s="27">
        <v>2215783.7499999958</v>
      </c>
      <c r="F365" s="27">
        <v>30000</v>
      </c>
      <c r="G365" s="27"/>
      <c r="H365" s="27">
        <f t="shared" si="77"/>
        <v>2245783.7499999958</v>
      </c>
      <c r="I365" s="27">
        <f t="shared" si="78"/>
        <v>2215783.7499999958</v>
      </c>
      <c r="J365" s="27">
        <f t="shared" si="79"/>
        <v>30000</v>
      </c>
      <c r="K365" s="27">
        <f t="shared" si="80"/>
        <v>0</v>
      </c>
      <c r="L365" s="27">
        <f t="shared" si="81"/>
        <v>2245783.7499999958</v>
      </c>
    </row>
    <row r="366" spans="1:12" x14ac:dyDescent="0.25">
      <c r="A366" s="25"/>
      <c r="B366" s="25"/>
      <c r="C366" s="26" t="s">
        <v>338</v>
      </c>
      <c r="D366" s="27">
        <v>1</v>
      </c>
      <c r="E366" s="27">
        <v>2412962.4999999958</v>
      </c>
      <c r="F366" s="27">
        <v>30000</v>
      </c>
      <c r="G366" s="27"/>
      <c r="H366" s="27">
        <f t="shared" si="77"/>
        <v>2442962.4999999958</v>
      </c>
      <c r="I366" s="27">
        <f t="shared" si="78"/>
        <v>2412962.4999999958</v>
      </c>
      <c r="J366" s="27">
        <f t="shared" si="79"/>
        <v>30000</v>
      </c>
      <c r="K366" s="27">
        <f t="shared" si="80"/>
        <v>0</v>
      </c>
      <c r="L366" s="27">
        <f t="shared" si="81"/>
        <v>2442962.4999999958</v>
      </c>
    </row>
    <row r="367" spans="1:12" x14ac:dyDescent="0.25">
      <c r="A367" s="25"/>
      <c r="B367" s="25"/>
      <c r="C367" s="26" t="s">
        <v>185</v>
      </c>
      <c r="D367" s="27">
        <v>5</v>
      </c>
      <c r="E367" s="27">
        <v>2340585</v>
      </c>
      <c r="F367" s="27">
        <v>30000</v>
      </c>
      <c r="G367" s="27"/>
      <c r="H367" s="27">
        <f t="shared" si="77"/>
        <v>2370585</v>
      </c>
      <c r="I367" s="27">
        <f t="shared" si="78"/>
        <v>11702925</v>
      </c>
      <c r="J367" s="27">
        <f t="shared" si="79"/>
        <v>150000</v>
      </c>
      <c r="K367" s="27">
        <f t="shared" si="80"/>
        <v>0</v>
      </c>
      <c r="L367" s="27">
        <f t="shared" si="81"/>
        <v>11852925</v>
      </c>
    </row>
    <row r="368" spans="1:12" x14ac:dyDescent="0.25">
      <c r="A368" s="25"/>
      <c r="B368" s="25"/>
      <c r="C368" s="26" t="s">
        <v>320</v>
      </c>
      <c r="D368" s="27">
        <v>2</v>
      </c>
      <c r="E368" s="27">
        <v>2410071.2499999958</v>
      </c>
      <c r="F368" s="27">
        <v>30000</v>
      </c>
      <c r="G368" s="27"/>
      <c r="H368" s="27">
        <f t="shared" si="77"/>
        <v>2440071.2499999958</v>
      </c>
      <c r="I368" s="27">
        <f t="shared" si="78"/>
        <v>4820142.4999999916</v>
      </c>
      <c r="J368" s="27">
        <f t="shared" si="79"/>
        <v>60000</v>
      </c>
      <c r="K368" s="27">
        <f t="shared" si="80"/>
        <v>0</v>
      </c>
      <c r="L368" s="27">
        <f t="shared" si="81"/>
        <v>4880142.4999999916</v>
      </c>
    </row>
    <row r="369" spans="1:12" x14ac:dyDescent="0.25">
      <c r="A369" s="25"/>
      <c r="B369" s="25"/>
      <c r="C369" s="26" t="s">
        <v>341</v>
      </c>
      <c r="D369" s="27">
        <v>1</v>
      </c>
      <c r="E369" s="27">
        <v>2618532.5000000042</v>
      </c>
      <c r="F369" s="27">
        <v>30000</v>
      </c>
      <c r="G369" s="27"/>
      <c r="H369" s="27">
        <f t="shared" si="77"/>
        <v>2648532.5000000042</v>
      </c>
      <c r="I369" s="27">
        <f t="shared" si="78"/>
        <v>2618532.5000000042</v>
      </c>
      <c r="J369" s="27">
        <f t="shared" si="79"/>
        <v>30000</v>
      </c>
      <c r="K369" s="27">
        <f t="shared" si="80"/>
        <v>0</v>
      </c>
      <c r="L369" s="27">
        <f t="shared" si="81"/>
        <v>2648532.5000000042</v>
      </c>
    </row>
    <row r="370" spans="1:12" x14ac:dyDescent="0.25">
      <c r="A370" s="25"/>
      <c r="B370" s="25"/>
      <c r="C370" s="26" t="s">
        <v>344</v>
      </c>
      <c r="D370" s="27">
        <v>2</v>
      </c>
      <c r="E370" s="27">
        <v>2463354.9999999958</v>
      </c>
      <c r="F370" s="27">
        <v>30000</v>
      </c>
      <c r="G370" s="27"/>
      <c r="H370" s="27">
        <f t="shared" si="77"/>
        <v>2493354.9999999958</v>
      </c>
      <c r="I370" s="27">
        <f t="shared" si="78"/>
        <v>4926709.9999999916</v>
      </c>
      <c r="J370" s="27">
        <f t="shared" si="79"/>
        <v>60000</v>
      </c>
      <c r="K370" s="27">
        <f t="shared" si="80"/>
        <v>0</v>
      </c>
      <c r="L370" s="27">
        <f t="shared" si="81"/>
        <v>4986709.9999999916</v>
      </c>
    </row>
    <row r="371" spans="1:12" x14ac:dyDescent="0.25">
      <c r="A371" s="25"/>
      <c r="B371" s="25"/>
      <c r="C371" s="26" t="s">
        <v>345</v>
      </c>
      <c r="D371" s="27">
        <v>1</v>
      </c>
      <c r="E371" s="27">
        <v>2538162.5000000042</v>
      </c>
      <c r="F371" s="27">
        <v>30000</v>
      </c>
      <c r="G371" s="27"/>
      <c r="H371" s="27">
        <f t="shared" si="77"/>
        <v>2568162.5000000042</v>
      </c>
      <c r="I371" s="27">
        <f t="shared" si="78"/>
        <v>2538162.5000000042</v>
      </c>
      <c r="J371" s="27">
        <f t="shared" si="79"/>
        <v>30000</v>
      </c>
      <c r="K371" s="27">
        <f t="shared" si="80"/>
        <v>0</v>
      </c>
      <c r="L371" s="27">
        <f t="shared" si="81"/>
        <v>2568162.5000000042</v>
      </c>
    </row>
    <row r="372" spans="1:12" x14ac:dyDescent="0.25">
      <c r="A372" s="25"/>
      <c r="B372" s="25"/>
      <c r="C372" s="26" t="s">
        <v>188</v>
      </c>
      <c r="D372" s="27">
        <v>3</v>
      </c>
      <c r="E372" s="27">
        <v>2612968.7499999958</v>
      </c>
      <c r="F372" s="27">
        <v>30000</v>
      </c>
      <c r="G372" s="27"/>
      <c r="H372" s="27">
        <f t="shared" si="77"/>
        <v>2642968.7499999958</v>
      </c>
      <c r="I372" s="27">
        <f t="shared" si="78"/>
        <v>7838906.249999987</v>
      </c>
      <c r="J372" s="27">
        <f t="shared" si="79"/>
        <v>90000</v>
      </c>
      <c r="K372" s="27">
        <f t="shared" si="80"/>
        <v>0</v>
      </c>
      <c r="L372" s="27">
        <f t="shared" si="81"/>
        <v>7928906.249999987</v>
      </c>
    </row>
    <row r="373" spans="1:12" x14ac:dyDescent="0.25">
      <c r="A373" s="25"/>
      <c r="B373" s="25"/>
      <c r="C373" s="26" t="s">
        <v>189</v>
      </c>
      <c r="D373" s="27">
        <v>1</v>
      </c>
      <c r="E373" s="27">
        <v>2687775</v>
      </c>
      <c r="F373" s="27">
        <v>30000</v>
      </c>
      <c r="G373" s="27"/>
      <c r="H373" s="27">
        <f t="shared" si="77"/>
        <v>2717775</v>
      </c>
      <c r="I373" s="27">
        <f t="shared" si="78"/>
        <v>2687775</v>
      </c>
      <c r="J373" s="27">
        <f t="shared" si="79"/>
        <v>30000</v>
      </c>
      <c r="K373" s="27">
        <f t="shared" si="80"/>
        <v>0</v>
      </c>
      <c r="L373" s="27">
        <f t="shared" si="81"/>
        <v>2717775</v>
      </c>
    </row>
    <row r="374" spans="1:12" x14ac:dyDescent="0.25">
      <c r="A374" s="25"/>
      <c r="B374" s="25"/>
      <c r="C374" s="26" t="s">
        <v>190</v>
      </c>
      <c r="D374" s="27">
        <v>1</v>
      </c>
      <c r="E374" s="27">
        <v>2762581.2500000042</v>
      </c>
      <c r="F374" s="27">
        <v>30000</v>
      </c>
      <c r="G374" s="27"/>
      <c r="H374" s="27">
        <f t="shared" si="77"/>
        <v>2792581.2500000042</v>
      </c>
      <c r="I374" s="27">
        <f t="shared" si="78"/>
        <v>2762581.2500000042</v>
      </c>
      <c r="J374" s="27">
        <f t="shared" si="79"/>
        <v>30000</v>
      </c>
      <c r="K374" s="27">
        <f t="shared" si="80"/>
        <v>0</v>
      </c>
      <c r="L374" s="27">
        <f t="shared" si="81"/>
        <v>2792581.2500000042</v>
      </c>
    </row>
    <row r="375" spans="1:12" x14ac:dyDescent="0.25">
      <c r="A375" s="25"/>
      <c r="B375" s="25"/>
      <c r="C375" s="26" t="s">
        <v>248</v>
      </c>
      <c r="D375" s="27">
        <v>1</v>
      </c>
      <c r="E375" s="27">
        <v>2912193.75</v>
      </c>
      <c r="F375" s="27">
        <v>30000</v>
      </c>
      <c r="G375" s="27"/>
      <c r="H375" s="27">
        <f t="shared" si="77"/>
        <v>2942193.75</v>
      </c>
      <c r="I375" s="27">
        <f t="shared" si="78"/>
        <v>2912193.75</v>
      </c>
      <c r="J375" s="27">
        <f t="shared" si="79"/>
        <v>30000</v>
      </c>
      <c r="K375" s="27">
        <f t="shared" si="80"/>
        <v>0</v>
      </c>
      <c r="L375" s="27">
        <f t="shared" si="81"/>
        <v>2942193.75</v>
      </c>
    </row>
    <row r="376" spans="1:12" x14ac:dyDescent="0.25">
      <c r="A376" s="25"/>
      <c r="B376" s="25"/>
      <c r="C376" s="39" t="s">
        <v>321</v>
      </c>
      <c r="D376" s="27">
        <v>2</v>
      </c>
      <c r="E376" s="27">
        <v>2998646.25</v>
      </c>
      <c r="F376" s="27">
        <v>30000</v>
      </c>
      <c r="G376" s="27"/>
      <c r="H376" s="27">
        <f t="shared" si="77"/>
        <v>3028646.25</v>
      </c>
      <c r="I376" s="27">
        <f t="shared" si="78"/>
        <v>5997292.5</v>
      </c>
      <c r="J376" s="27">
        <f t="shared" si="79"/>
        <v>60000</v>
      </c>
      <c r="K376" s="27">
        <f t="shared" si="80"/>
        <v>0</v>
      </c>
      <c r="L376" s="27">
        <f t="shared" si="81"/>
        <v>6057292.5</v>
      </c>
    </row>
    <row r="377" spans="1:12" x14ac:dyDescent="0.25">
      <c r="A377" s="25"/>
      <c r="B377" s="25"/>
      <c r="C377" s="39" t="s">
        <v>193</v>
      </c>
      <c r="D377" s="27">
        <v>1</v>
      </c>
      <c r="E377" s="27">
        <v>3311001.2499999963</v>
      </c>
      <c r="F377" s="27">
        <v>30000</v>
      </c>
      <c r="G377" s="27"/>
      <c r="H377" s="27">
        <f t="shared" si="77"/>
        <v>3341001.2499999963</v>
      </c>
      <c r="I377" s="27">
        <f t="shared" si="78"/>
        <v>3311001.2499999963</v>
      </c>
      <c r="J377" s="27">
        <f t="shared" si="79"/>
        <v>30000</v>
      </c>
      <c r="K377" s="27">
        <f t="shared" si="80"/>
        <v>0</v>
      </c>
      <c r="L377" s="27">
        <f t="shared" si="81"/>
        <v>3341001.2499999963</v>
      </c>
    </row>
    <row r="378" spans="1:12" x14ac:dyDescent="0.25">
      <c r="A378" s="25"/>
      <c r="B378" s="25"/>
      <c r="C378" s="39" t="s">
        <v>197</v>
      </c>
      <c r="D378" s="27">
        <v>1</v>
      </c>
      <c r="E378" s="27">
        <v>3727475.0000000037</v>
      </c>
      <c r="F378" s="27">
        <v>30000</v>
      </c>
      <c r="G378" s="27"/>
      <c r="H378" s="27">
        <f t="shared" si="77"/>
        <v>3757475.0000000037</v>
      </c>
      <c r="I378" s="27">
        <f t="shared" si="78"/>
        <v>3727475.0000000037</v>
      </c>
      <c r="J378" s="27">
        <f t="shared" si="79"/>
        <v>30000</v>
      </c>
      <c r="K378" s="27">
        <f t="shared" si="80"/>
        <v>0</v>
      </c>
      <c r="L378" s="27">
        <f t="shared" si="81"/>
        <v>3757475.0000000037</v>
      </c>
    </row>
    <row r="379" spans="1:12" x14ac:dyDescent="0.25">
      <c r="A379" s="25"/>
      <c r="B379" s="25"/>
      <c r="C379" s="39" t="s">
        <v>347</v>
      </c>
      <c r="D379" s="27">
        <v>1</v>
      </c>
      <c r="E379" s="27">
        <v>3616821.2499999963</v>
      </c>
      <c r="F379" s="27">
        <v>30000</v>
      </c>
      <c r="G379" s="27"/>
      <c r="H379" s="27">
        <f t="shared" si="77"/>
        <v>3646821.2499999963</v>
      </c>
      <c r="I379" s="27">
        <f t="shared" si="78"/>
        <v>3616821.2499999963</v>
      </c>
      <c r="J379" s="27">
        <f t="shared" si="79"/>
        <v>30000</v>
      </c>
      <c r="K379" s="27">
        <f t="shared" si="80"/>
        <v>0</v>
      </c>
      <c r="L379" s="27">
        <f t="shared" si="81"/>
        <v>3646821.2499999963</v>
      </c>
    </row>
    <row r="380" spans="1:12" x14ac:dyDescent="0.25">
      <c r="A380" s="25"/>
      <c r="B380" s="25"/>
      <c r="C380" s="39" t="s">
        <v>198</v>
      </c>
      <c r="D380" s="27">
        <v>2</v>
      </c>
      <c r="E380" s="27">
        <v>3867086.25</v>
      </c>
      <c r="F380" s="27">
        <v>30000</v>
      </c>
      <c r="G380" s="27"/>
      <c r="H380" s="27">
        <f t="shared" si="77"/>
        <v>3897086.25</v>
      </c>
      <c r="I380" s="27">
        <f t="shared" si="78"/>
        <v>7734172.5</v>
      </c>
      <c r="J380" s="27">
        <f t="shared" si="79"/>
        <v>60000</v>
      </c>
      <c r="K380" s="27">
        <f t="shared" si="80"/>
        <v>0</v>
      </c>
      <c r="L380" s="27">
        <f t="shared" si="81"/>
        <v>7794172.5</v>
      </c>
    </row>
    <row r="381" spans="1:12" x14ac:dyDescent="0.25">
      <c r="A381" s="25"/>
      <c r="B381" s="25"/>
      <c r="C381" s="39" t="s">
        <v>309</v>
      </c>
      <c r="D381" s="27">
        <v>1</v>
      </c>
      <c r="E381" s="27">
        <v>7042594.5</v>
      </c>
      <c r="F381" s="27">
        <v>30000</v>
      </c>
      <c r="G381" s="27"/>
      <c r="H381" s="27">
        <f t="shared" si="77"/>
        <v>7072594.5</v>
      </c>
      <c r="I381" s="27">
        <f t="shared" si="78"/>
        <v>7042594.5</v>
      </c>
      <c r="J381" s="27">
        <f t="shared" si="79"/>
        <v>30000</v>
      </c>
      <c r="K381" s="27">
        <f t="shared" si="80"/>
        <v>0</v>
      </c>
      <c r="L381" s="27">
        <f t="shared" si="81"/>
        <v>7072594.5</v>
      </c>
    </row>
    <row r="382" spans="1:12" x14ac:dyDescent="0.25">
      <c r="A382" s="25"/>
      <c r="B382" s="28" t="s">
        <v>201</v>
      </c>
      <c r="C382" s="26" t="s">
        <v>202</v>
      </c>
      <c r="D382" s="21">
        <f>SUM(D338:D381)</f>
        <v>101</v>
      </c>
      <c r="E382" s="21">
        <f>SUM(E338:E381)</f>
        <v>94443758.24999997</v>
      </c>
      <c r="F382" s="21">
        <f>SUM(F338:F381)</f>
        <v>1320000</v>
      </c>
      <c r="G382" s="21"/>
      <c r="H382" s="21">
        <f>SUM(H338:H381)</f>
        <v>95763758.24999997</v>
      </c>
      <c r="I382" s="21">
        <f>SUM(I338:I381)</f>
        <v>197660276.99999991</v>
      </c>
      <c r="J382" s="21">
        <f>SUM(J338:J381)</f>
        <v>3030000</v>
      </c>
      <c r="K382" s="21">
        <f>SUM(K338:K381)</f>
        <v>0</v>
      </c>
      <c r="L382" s="21">
        <f>SUM(L338:L381)</f>
        <v>200690276.99999991</v>
      </c>
    </row>
    <row r="383" spans="1:12" x14ac:dyDescent="0.25">
      <c r="A383" s="25"/>
      <c r="B383" s="25" t="s">
        <v>370</v>
      </c>
      <c r="C383" s="53" t="s">
        <v>371</v>
      </c>
      <c r="D383" s="29"/>
      <c r="E383" s="29"/>
      <c r="F383" s="29"/>
      <c r="G383" s="29"/>
      <c r="H383" s="27"/>
      <c r="I383" s="27">
        <f t="shared" ref="I383" si="82">D383*E383</f>
        <v>0</v>
      </c>
      <c r="J383" s="27">
        <f t="shared" ref="J383" si="83">D383*F383</f>
        <v>0</v>
      </c>
      <c r="K383" s="27">
        <f t="shared" ref="K383" si="84">D383*G383</f>
        <v>0</v>
      </c>
      <c r="L383" s="27">
        <f t="shared" ref="L383" si="85">D383*H383</f>
        <v>0</v>
      </c>
    </row>
    <row r="384" spans="1:12" x14ac:dyDescent="0.25">
      <c r="A384" s="25"/>
      <c r="B384" s="30" t="s">
        <v>201</v>
      </c>
      <c r="C384" s="31"/>
      <c r="D384" s="21">
        <f t="shared" ref="D384:L384" si="86">SUM(D383:D383)</f>
        <v>0</v>
      </c>
      <c r="E384" s="21">
        <f t="shared" si="86"/>
        <v>0</v>
      </c>
      <c r="F384" s="21">
        <f t="shared" si="86"/>
        <v>0</v>
      </c>
      <c r="G384" s="21">
        <f t="shared" si="86"/>
        <v>0</v>
      </c>
      <c r="H384" s="21">
        <f t="shared" si="86"/>
        <v>0</v>
      </c>
      <c r="I384" s="21">
        <f t="shared" si="86"/>
        <v>0</v>
      </c>
      <c r="J384" s="21">
        <f t="shared" si="86"/>
        <v>0</v>
      </c>
      <c r="K384" s="21">
        <f t="shared" si="86"/>
        <v>0</v>
      </c>
      <c r="L384" s="21">
        <f t="shared" si="86"/>
        <v>0</v>
      </c>
    </row>
    <row r="385" spans="1:12" x14ac:dyDescent="0.25">
      <c r="A385" s="30" t="s">
        <v>204</v>
      </c>
      <c r="B385" s="25"/>
      <c r="C385" s="25"/>
      <c r="D385" s="32">
        <f>D382+D384</f>
        <v>101</v>
      </c>
      <c r="E385" s="33">
        <f t="shared" ref="E385:L385" si="87">SUM(E382:E383)</f>
        <v>94443758.24999997</v>
      </c>
      <c r="F385" s="33">
        <f t="shared" si="87"/>
        <v>1320000</v>
      </c>
      <c r="G385" s="33">
        <f t="shared" si="87"/>
        <v>0</v>
      </c>
      <c r="H385" s="33">
        <f t="shared" si="87"/>
        <v>95763758.24999997</v>
      </c>
      <c r="I385" s="33">
        <f t="shared" si="87"/>
        <v>197660276.99999991</v>
      </c>
      <c r="J385" s="33">
        <f t="shared" si="87"/>
        <v>3030000</v>
      </c>
      <c r="K385" s="33">
        <f t="shared" si="87"/>
        <v>0</v>
      </c>
      <c r="L385" s="33">
        <f t="shared" si="87"/>
        <v>200690276.99999991</v>
      </c>
    </row>
    <row r="388" spans="1:12" ht="18.5" x14ac:dyDescent="0.45">
      <c r="A388" s="961" t="s">
        <v>0</v>
      </c>
      <c r="B388" s="961"/>
      <c r="C388" s="961"/>
      <c r="D388" s="961"/>
      <c r="E388" s="961"/>
      <c r="F388" s="961"/>
      <c r="G388" s="961"/>
      <c r="H388" s="961"/>
      <c r="I388" s="961"/>
      <c r="J388" s="961"/>
      <c r="K388" s="961"/>
      <c r="L388" s="961"/>
    </row>
    <row r="389" spans="1:12" ht="18.5" x14ac:dyDescent="0.45">
      <c r="A389" s="962" t="s">
        <v>89</v>
      </c>
      <c r="B389" s="962"/>
      <c r="C389" s="962"/>
      <c r="D389" s="962"/>
      <c r="E389" s="962"/>
      <c r="F389" s="962"/>
      <c r="G389" s="962"/>
      <c r="H389" s="962"/>
      <c r="I389" s="962"/>
      <c r="J389" s="962"/>
      <c r="K389" s="962"/>
      <c r="L389" s="962"/>
    </row>
    <row r="390" spans="1:12" ht="18.5" x14ac:dyDescent="0.45">
      <c r="A390" s="962" t="s">
        <v>90</v>
      </c>
      <c r="B390" s="963"/>
      <c r="C390" s="963"/>
      <c r="D390" s="963"/>
      <c r="E390" s="963"/>
      <c r="F390" s="963"/>
      <c r="G390" s="963"/>
      <c r="H390" s="963"/>
      <c r="I390" s="963"/>
      <c r="J390" s="963"/>
      <c r="K390" s="963"/>
      <c r="L390" s="963"/>
    </row>
    <row r="391" spans="1:12" ht="18.5" x14ac:dyDescent="0.45">
      <c r="A391" s="964" t="s">
        <v>375</v>
      </c>
      <c r="B391" s="964"/>
      <c r="C391" s="964"/>
      <c r="D391" s="964"/>
      <c r="E391" s="964"/>
      <c r="F391" s="964"/>
      <c r="G391" s="964"/>
      <c r="H391" s="964"/>
      <c r="I391" s="964"/>
      <c r="J391" s="964"/>
      <c r="K391" s="964"/>
      <c r="L391" s="964"/>
    </row>
    <row r="392" spans="1:12" ht="55.5" x14ac:dyDescent="0.45">
      <c r="A392" s="140" t="s">
        <v>91</v>
      </c>
      <c r="B392" s="141"/>
      <c r="C392" s="140" t="s">
        <v>92</v>
      </c>
      <c r="D392" s="140" t="s">
        <v>93</v>
      </c>
      <c r="E392" s="140" t="s">
        <v>94</v>
      </c>
      <c r="F392" s="140" t="s">
        <v>95</v>
      </c>
      <c r="G392" s="140" t="s">
        <v>96</v>
      </c>
      <c r="H392" s="140" t="s">
        <v>97</v>
      </c>
      <c r="I392" s="140" t="s">
        <v>98</v>
      </c>
      <c r="J392" s="140" t="s">
        <v>99</v>
      </c>
      <c r="K392" s="140" t="s">
        <v>100</v>
      </c>
      <c r="L392" s="142" t="s">
        <v>101</v>
      </c>
    </row>
    <row r="393" spans="1:12" ht="18.5" x14ac:dyDescent="0.45">
      <c r="A393" s="143"/>
      <c r="B393" s="143"/>
      <c r="C393" s="144" t="s">
        <v>299</v>
      </c>
      <c r="D393" s="145">
        <v>1</v>
      </c>
      <c r="E393" s="145">
        <v>1426235.0000000042</v>
      </c>
      <c r="F393" s="145">
        <v>30000</v>
      </c>
      <c r="G393" s="145"/>
      <c r="H393" s="145">
        <f t="shared" ref="H393:H398" si="88">SUM(E393:G393)</f>
        <v>1456235.0000000042</v>
      </c>
      <c r="I393" s="145">
        <f t="shared" ref="I393:I398" si="89">D393*E393</f>
        <v>1426235.0000000042</v>
      </c>
      <c r="J393" s="145">
        <f t="shared" ref="J393:J398" si="90">D393*F393</f>
        <v>30000</v>
      </c>
      <c r="K393" s="145">
        <f t="shared" ref="K393:K398" si="91">D393*G393</f>
        <v>0</v>
      </c>
      <c r="L393" s="145">
        <f t="shared" ref="L393:L398" si="92">D393*H393</f>
        <v>1456235.0000000042</v>
      </c>
    </row>
    <row r="394" spans="1:12" ht="18.5" x14ac:dyDescent="0.45">
      <c r="A394" s="143"/>
      <c r="B394" s="143"/>
      <c r="C394" s="144" t="s">
        <v>166</v>
      </c>
      <c r="D394" s="145">
        <v>1</v>
      </c>
      <c r="E394" s="145">
        <v>1770788.7500000042</v>
      </c>
      <c r="F394" s="145">
        <v>30000</v>
      </c>
      <c r="G394" s="145"/>
      <c r="H394" s="145">
        <f t="shared" si="88"/>
        <v>1800788.7500000042</v>
      </c>
      <c r="I394" s="145">
        <f t="shared" si="89"/>
        <v>1770788.7500000042</v>
      </c>
      <c r="J394" s="145">
        <f t="shared" si="90"/>
        <v>30000</v>
      </c>
      <c r="K394" s="145">
        <f t="shared" si="91"/>
        <v>0</v>
      </c>
      <c r="L394" s="145">
        <f t="shared" si="92"/>
        <v>1800788.7500000042</v>
      </c>
    </row>
    <row r="395" spans="1:12" ht="18.5" x14ac:dyDescent="0.45">
      <c r="A395" s="143"/>
      <c r="B395" s="143"/>
      <c r="C395" s="144" t="s">
        <v>180</v>
      </c>
      <c r="D395" s="145">
        <v>1</v>
      </c>
      <c r="E395" s="145">
        <v>2281509.9999999958</v>
      </c>
      <c r="F395" s="145">
        <v>30000</v>
      </c>
      <c r="G395" s="145"/>
      <c r="H395" s="145">
        <f t="shared" si="88"/>
        <v>2311509.9999999958</v>
      </c>
      <c r="I395" s="145">
        <f t="shared" si="89"/>
        <v>2281509.9999999958</v>
      </c>
      <c r="J395" s="145">
        <f t="shared" si="90"/>
        <v>30000</v>
      </c>
      <c r="K395" s="145">
        <f t="shared" si="91"/>
        <v>0</v>
      </c>
      <c r="L395" s="145">
        <f t="shared" si="92"/>
        <v>2311509.9999999958</v>
      </c>
    </row>
    <row r="396" spans="1:12" ht="18.5" x14ac:dyDescent="0.45">
      <c r="A396" s="143"/>
      <c r="B396" s="143"/>
      <c r="C396" s="144" t="s">
        <v>320</v>
      </c>
      <c r="D396" s="145">
        <v>1</v>
      </c>
      <c r="E396" s="145">
        <v>2410071.2499999958</v>
      </c>
      <c r="F396" s="145">
        <v>30000</v>
      </c>
      <c r="G396" s="145"/>
      <c r="H396" s="145">
        <f t="shared" si="88"/>
        <v>2440071.2499999958</v>
      </c>
      <c r="I396" s="145">
        <f t="shared" si="89"/>
        <v>2410071.2499999958</v>
      </c>
      <c r="J396" s="145">
        <f t="shared" si="90"/>
        <v>30000</v>
      </c>
      <c r="K396" s="145">
        <f t="shared" si="91"/>
        <v>0</v>
      </c>
      <c r="L396" s="145">
        <f t="shared" si="92"/>
        <v>2440071.2499999958</v>
      </c>
    </row>
    <row r="397" spans="1:12" ht="18.5" x14ac:dyDescent="0.45">
      <c r="A397" s="143"/>
      <c r="B397" s="143"/>
      <c r="C397" s="144" t="s">
        <v>248</v>
      </c>
      <c r="D397" s="145">
        <v>1</v>
      </c>
      <c r="E397" s="145">
        <v>2912193.75</v>
      </c>
      <c r="F397" s="145">
        <v>30000</v>
      </c>
      <c r="G397" s="145"/>
      <c r="H397" s="145">
        <f t="shared" si="88"/>
        <v>2942193.75</v>
      </c>
      <c r="I397" s="145">
        <f t="shared" si="89"/>
        <v>2912193.75</v>
      </c>
      <c r="J397" s="145">
        <f t="shared" si="90"/>
        <v>30000</v>
      </c>
      <c r="K397" s="145">
        <f t="shared" si="91"/>
        <v>0</v>
      </c>
      <c r="L397" s="145">
        <f t="shared" si="92"/>
        <v>2942193.75</v>
      </c>
    </row>
    <row r="398" spans="1:12" ht="18.5" x14ac:dyDescent="0.45">
      <c r="A398" s="143"/>
      <c r="B398" s="143"/>
      <c r="C398" s="164" t="s">
        <v>308</v>
      </c>
      <c r="D398" s="145">
        <v>1</v>
      </c>
      <c r="E398" s="145">
        <v>3741953.7500000037</v>
      </c>
      <c r="F398" s="145">
        <v>30000</v>
      </c>
      <c r="G398" s="145"/>
      <c r="H398" s="145">
        <f t="shared" si="88"/>
        <v>3771953.7500000037</v>
      </c>
      <c r="I398" s="145">
        <f t="shared" si="89"/>
        <v>3741953.7500000037</v>
      </c>
      <c r="J398" s="145">
        <f t="shared" si="90"/>
        <v>30000</v>
      </c>
      <c r="K398" s="145">
        <f t="shared" si="91"/>
        <v>0</v>
      </c>
      <c r="L398" s="145">
        <f t="shared" si="92"/>
        <v>3771953.7500000037</v>
      </c>
    </row>
    <row r="399" spans="1:12" ht="18.5" x14ac:dyDescent="0.45">
      <c r="A399" s="143"/>
      <c r="B399" s="146" t="s">
        <v>201</v>
      </c>
      <c r="C399" s="144" t="s">
        <v>202</v>
      </c>
      <c r="D399" s="137">
        <f>SUM(D393:D398)</f>
        <v>6</v>
      </c>
      <c r="E399" s="137">
        <f>SUM(E393:E398)</f>
        <v>14542752.500000004</v>
      </c>
      <c r="F399" s="137">
        <f>SUM(F393:F398)</f>
        <v>180000</v>
      </c>
      <c r="G399" s="137"/>
      <c r="H399" s="137">
        <f>SUM(H393:H398)</f>
        <v>14722752.500000004</v>
      </c>
      <c r="I399" s="137">
        <f>SUM(I393:I398)</f>
        <v>14542752.500000004</v>
      </c>
      <c r="J399" s="137">
        <f>SUM(J393:J398)</f>
        <v>180000</v>
      </c>
      <c r="K399" s="137">
        <f>SUM(K393:K398)</f>
        <v>0</v>
      </c>
      <c r="L399" s="137">
        <f>SUM(L393:L398)</f>
        <v>14722752.500000004</v>
      </c>
    </row>
    <row r="400" spans="1:12" ht="18.5" x14ac:dyDescent="0.45">
      <c r="A400" s="143"/>
      <c r="B400" s="143"/>
      <c r="C400" s="147" t="s">
        <v>203</v>
      </c>
      <c r="D400" s="145"/>
      <c r="E400" s="148">
        <v>1247870.04</v>
      </c>
      <c r="F400" s="145">
        <v>374361</v>
      </c>
      <c r="G400" s="145">
        <v>10640338.32</v>
      </c>
      <c r="H400" s="145">
        <f t="shared" ref="H400" si="93">SUM(E400:G400)</f>
        <v>12262569.359999999</v>
      </c>
      <c r="I400" s="145">
        <f t="shared" ref="I400" si="94">D400*E400</f>
        <v>0</v>
      </c>
      <c r="J400" s="145">
        <f t="shared" ref="J400" si="95">D400*F400</f>
        <v>0</v>
      </c>
      <c r="K400" s="145">
        <f t="shared" ref="K400" si="96">D400*G400</f>
        <v>0</v>
      </c>
      <c r="L400" s="145">
        <f t="shared" ref="L400" si="97">D400*H400</f>
        <v>0</v>
      </c>
    </row>
    <row r="401" spans="1:12" ht="18.5" x14ac:dyDescent="0.45">
      <c r="A401" s="143"/>
      <c r="B401" s="149" t="s">
        <v>201</v>
      </c>
      <c r="C401" s="150"/>
      <c r="D401" s="137">
        <f t="shared" ref="D401:L401" si="98">SUM(D400:D400)</f>
        <v>0</v>
      </c>
      <c r="E401" s="137">
        <f t="shared" si="98"/>
        <v>1247870.04</v>
      </c>
      <c r="F401" s="137">
        <f t="shared" si="98"/>
        <v>374361</v>
      </c>
      <c r="G401" s="137">
        <f t="shared" si="98"/>
        <v>10640338.32</v>
      </c>
      <c r="H401" s="137">
        <f t="shared" si="98"/>
        <v>12262569.359999999</v>
      </c>
      <c r="I401" s="137">
        <f t="shared" si="98"/>
        <v>0</v>
      </c>
      <c r="J401" s="137">
        <f t="shared" si="98"/>
        <v>0</v>
      </c>
      <c r="K401" s="137">
        <f t="shared" si="98"/>
        <v>0</v>
      </c>
      <c r="L401" s="137">
        <f t="shared" si="98"/>
        <v>0</v>
      </c>
    </row>
    <row r="402" spans="1:12" ht="18.5" x14ac:dyDescent="0.45">
      <c r="A402" s="149" t="s">
        <v>204</v>
      </c>
      <c r="B402" s="143"/>
      <c r="C402" s="143"/>
      <c r="D402" s="151">
        <f>D399+D401</f>
        <v>6</v>
      </c>
      <c r="E402" s="152">
        <f t="shared" ref="E402:L402" si="99">SUM(E399:E400)</f>
        <v>15790622.540000003</v>
      </c>
      <c r="F402" s="152">
        <f t="shared" si="99"/>
        <v>554361</v>
      </c>
      <c r="G402" s="152">
        <f t="shared" si="99"/>
        <v>10640338.32</v>
      </c>
      <c r="H402" s="152">
        <f t="shared" si="99"/>
        <v>26985321.860000003</v>
      </c>
      <c r="I402" s="152">
        <f t="shared" si="99"/>
        <v>14542752.500000004</v>
      </c>
      <c r="J402" s="152">
        <f t="shared" si="99"/>
        <v>180000</v>
      </c>
      <c r="K402" s="152">
        <f t="shared" si="99"/>
        <v>0</v>
      </c>
      <c r="L402" s="152">
        <f t="shared" si="99"/>
        <v>14722752.500000004</v>
      </c>
    </row>
    <row r="405" spans="1:12" ht="18.5" x14ac:dyDescent="0.45">
      <c r="A405" s="961" t="s">
        <v>0</v>
      </c>
      <c r="B405" s="961"/>
      <c r="C405" s="961"/>
      <c r="D405" s="961"/>
      <c r="E405" s="961"/>
      <c r="F405" s="961"/>
      <c r="G405" s="961"/>
      <c r="H405" s="961"/>
      <c r="I405" s="961"/>
      <c r="J405" s="961"/>
      <c r="K405" s="961"/>
      <c r="L405" s="961"/>
    </row>
    <row r="406" spans="1:12" ht="18.5" x14ac:dyDescent="0.45">
      <c r="A406" s="962" t="s">
        <v>89</v>
      </c>
      <c r="B406" s="962"/>
      <c r="C406" s="962"/>
      <c r="D406" s="962"/>
      <c r="E406" s="962"/>
      <c r="F406" s="962"/>
      <c r="G406" s="962"/>
      <c r="H406" s="962"/>
      <c r="I406" s="962"/>
      <c r="J406" s="962"/>
      <c r="K406" s="962"/>
      <c r="L406" s="962"/>
    </row>
    <row r="407" spans="1:12" ht="18.5" x14ac:dyDescent="0.45">
      <c r="A407" s="962" t="s">
        <v>90</v>
      </c>
      <c r="B407" s="963"/>
      <c r="C407" s="963"/>
      <c r="D407" s="963"/>
      <c r="E407" s="963"/>
      <c r="F407" s="963"/>
      <c r="G407" s="963"/>
      <c r="H407" s="963"/>
      <c r="I407" s="963"/>
      <c r="J407" s="963"/>
      <c r="K407" s="963"/>
      <c r="L407" s="963"/>
    </row>
    <row r="408" spans="1:12" ht="18.5" x14ac:dyDescent="0.45">
      <c r="A408" s="964" t="s">
        <v>408</v>
      </c>
      <c r="B408" s="964"/>
      <c r="C408" s="964"/>
      <c r="D408" s="964"/>
      <c r="E408" s="964"/>
      <c r="F408" s="964"/>
      <c r="G408" s="964"/>
      <c r="H408" s="964"/>
      <c r="I408" s="964"/>
      <c r="J408" s="964"/>
      <c r="K408" s="964"/>
      <c r="L408" s="964"/>
    </row>
    <row r="409" spans="1:12" ht="55.5" x14ac:dyDescent="0.45">
      <c r="A409" s="140" t="s">
        <v>91</v>
      </c>
      <c r="B409" s="141"/>
      <c r="C409" s="140" t="s">
        <v>92</v>
      </c>
      <c r="D409" s="140" t="s">
        <v>93</v>
      </c>
      <c r="E409" s="140" t="s">
        <v>94</v>
      </c>
      <c r="F409" s="140" t="s">
        <v>95</v>
      </c>
      <c r="G409" s="140" t="s">
        <v>96</v>
      </c>
      <c r="H409" s="140" t="s">
        <v>97</v>
      </c>
      <c r="I409" s="140" t="s">
        <v>98</v>
      </c>
      <c r="J409" s="140" t="s">
        <v>99</v>
      </c>
      <c r="K409" s="140" t="s">
        <v>100</v>
      </c>
      <c r="L409" s="142" t="s">
        <v>101</v>
      </c>
    </row>
    <row r="410" spans="1:12" ht="18.5" x14ac:dyDescent="0.45">
      <c r="A410" s="143"/>
      <c r="B410" s="143"/>
      <c r="C410" s="144" t="s">
        <v>399</v>
      </c>
      <c r="D410" s="145">
        <v>5</v>
      </c>
      <c r="E410" s="145">
        <v>1061814.9999999995</v>
      </c>
      <c r="F410" s="145">
        <v>30000</v>
      </c>
      <c r="G410" s="145"/>
      <c r="H410" s="145">
        <f t="shared" ref="H410:H473" si="100">SUM(E410:G410)</f>
        <v>1091814.9999999995</v>
      </c>
      <c r="I410" s="145">
        <f t="shared" ref="I410:I473" si="101">D410*E410</f>
        <v>5309074.9999999981</v>
      </c>
      <c r="J410" s="145">
        <f t="shared" ref="J410:J473" si="102">D410*F410</f>
        <v>150000</v>
      </c>
      <c r="K410" s="145">
        <f t="shared" ref="K410:K473" si="103">D410*G410</f>
        <v>0</v>
      </c>
      <c r="L410" s="145">
        <f t="shared" ref="L410:L473" si="104">D410*H410</f>
        <v>5459074.9999999981</v>
      </c>
    </row>
    <row r="411" spans="1:12" ht="18.5" x14ac:dyDescent="0.45">
      <c r="A411" s="143"/>
      <c r="B411" s="143"/>
      <c r="C411" s="144" t="s">
        <v>106</v>
      </c>
      <c r="D411" s="145">
        <v>1</v>
      </c>
      <c r="E411" s="145">
        <v>1083387.5000000005</v>
      </c>
      <c r="F411" s="145">
        <v>30000</v>
      </c>
      <c r="G411" s="145"/>
      <c r="H411" s="145">
        <f t="shared" si="100"/>
        <v>1113387.5000000005</v>
      </c>
      <c r="I411" s="145">
        <f t="shared" si="101"/>
        <v>1083387.5000000005</v>
      </c>
      <c r="J411" s="145">
        <f t="shared" si="102"/>
        <v>30000</v>
      </c>
      <c r="K411" s="145">
        <f t="shared" si="103"/>
        <v>0</v>
      </c>
      <c r="L411" s="145">
        <f t="shared" si="104"/>
        <v>1113387.5000000005</v>
      </c>
    </row>
    <row r="412" spans="1:12" ht="18.5" x14ac:dyDescent="0.45">
      <c r="A412" s="143"/>
      <c r="B412" s="143"/>
      <c r="C412" s="144" t="s">
        <v>107</v>
      </c>
      <c r="D412" s="145">
        <v>2</v>
      </c>
      <c r="E412" s="145">
        <v>1094173.7499999995</v>
      </c>
      <c r="F412" s="145">
        <v>30000</v>
      </c>
      <c r="G412" s="145"/>
      <c r="H412" s="145">
        <f t="shared" si="100"/>
        <v>1124173.7499999995</v>
      </c>
      <c r="I412" s="145">
        <f t="shared" si="101"/>
        <v>2188347.4999999991</v>
      </c>
      <c r="J412" s="145">
        <f t="shared" si="102"/>
        <v>60000</v>
      </c>
      <c r="K412" s="145">
        <f t="shared" si="103"/>
        <v>0</v>
      </c>
      <c r="L412" s="145">
        <f t="shared" si="104"/>
        <v>2248347.4999999991</v>
      </c>
    </row>
    <row r="413" spans="1:12" ht="18.5" x14ac:dyDescent="0.45">
      <c r="A413" s="143"/>
      <c r="B413" s="143"/>
      <c r="C413" s="144" t="s">
        <v>109</v>
      </c>
      <c r="D413" s="145">
        <v>1</v>
      </c>
      <c r="E413" s="145">
        <v>1104960</v>
      </c>
      <c r="F413" s="145">
        <v>30000</v>
      </c>
      <c r="G413" s="145"/>
      <c r="H413" s="145">
        <f t="shared" si="100"/>
        <v>1134960</v>
      </c>
      <c r="I413" s="145">
        <f t="shared" si="101"/>
        <v>1104960</v>
      </c>
      <c r="J413" s="145">
        <f t="shared" si="102"/>
        <v>30000</v>
      </c>
      <c r="K413" s="145">
        <f t="shared" si="103"/>
        <v>0</v>
      </c>
      <c r="L413" s="145">
        <f t="shared" si="104"/>
        <v>1134960</v>
      </c>
    </row>
    <row r="414" spans="1:12" ht="18.5" x14ac:dyDescent="0.45">
      <c r="A414" s="143"/>
      <c r="B414" s="143"/>
      <c r="C414" s="144" t="s">
        <v>111</v>
      </c>
      <c r="D414" s="145">
        <v>1</v>
      </c>
      <c r="E414" s="145">
        <v>1115746.2500000005</v>
      </c>
      <c r="F414" s="145">
        <v>30000</v>
      </c>
      <c r="G414" s="145"/>
      <c r="H414" s="145">
        <f t="shared" si="100"/>
        <v>1145746.2500000005</v>
      </c>
      <c r="I414" s="145">
        <f t="shared" si="101"/>
        <v>1115746.2500000005</v>
      </c>
      <c r="J414" s="145">
        <f t="shared" si="102"/>
        <v>30000</v>
      </c>
      <c r="K414" s="145">
        <f t="shared" si="103"/>
        <v>0</v>
      </c>
      <c r="L414" s="145">
        <f t="shared" si="104"/>
        <v>1145746.2500000005</v>
      </c>
    </row>
    <row r="415" spans="1:12" ht="18.5" x14ac:dyDescent="0.45">
      <c r="A415" s="143"/>
      <c r="B415" s="143"/>
      <c r="C415" s="144" t="s">
        <v>400</v>
      </c>
      <c r="D415" s="145">
        <v>1</v>
      </c>
      <c r="E415" s="145">
        <v>1088182.5</v>
      </c>
      <c r="F415" s="145">
        <v>30000</v>
      </c>
      <c r="G415" s="145"/>
      <c r="H415" s="145">
        <f t="shared" si="100"/>
        <v>1118182.5</v>
      </c>
      <c r="I415" s="145">
        <f t="shared" si="101"/>
        <v>1088182.5</v>
      </c>
      <c r="J415" s="145">
        <f t="shared" si="102"/>
        <v>30000</v>
      </c>
      <c r="K415" s="145">
        <f t="shared" si="103"/>
        <v>0</v>
      </c>
      <c r="L415" s="145">
        <f t="shared" si="104"/>
        <v>1118182.5</v>
      </c>
    </row>
    <row r="416" spans="1:12" ht="18.5" x14ac:dyDescent="0.45">
      <c r="A416" s="143"/>
      <c r="B416" s="143"/>
      <c r="C416" s="144" t="s">
        <v>118</v>
      </c>
      <c r="D416" s="145">
        <v>1</v>
      </c>
      <c r="E416" s="145">
        <v>1125772.5</v>
      </c>
      <c r="F416" s="145">
        <v>30000</v>
      </c>
      <c r="G416" s="145"/>
      <c r="H416" s="145">
        <f t="shared" si="100"/>
        <v>1155772.5</v>
      </c>
      <c r="I416" s="145">
        <f t="shared" si="101"/>
        <v>1125772.5</v>
      </c>
      <c r="J416" s="145">
        <f t="shared" si="102"/>
        <v>30000</v>
      </c>
      <c r="K416" s="145">
        <f t="shared" si="103"/>
        <v>0</v>
      </c>
      <c r="L416" s="145">
        <f t="shared" si="104"/>
        <v>1155772.5</v>
      </c>
    </row>
    <row r="417" spans="1:12" ht="18.5" x14ac:dyDescent="0.45">
      <c r="A417" s="143"/>
      <c r="B417" s="143"/>
      <c r="C417" s="144" t="s">
        <v>120</v>
      </c>
      <c r="D417" s="145">
        <v>4</v>
      </c>
      <c r="E417" s="145">
        <v>1138302.5000000005</v>
      </c>
      <c r="F417" s="145">
        <v>30000</v>
      </c>
      <c r="G417" s="145"/>
      <c r="H417" s="145">
        <f t="shared" si="100"/>
        <v>1168302.5000000005</v>
      </c>
      <c r="I417" s="145">
        <f t="shared" si="101"/>
        <v>4553210.0000000019</v>
      </c>
      <c r="J417" s="145">
        <f t="shared" si="102"/>
        <v>120000</v>
      </c>
      <c r="K417" s="145">
        <f t="shared" si="103"/>
        <v>0</v>
      </c>
      <c r="L417" s="145">
        <f t="shared" si="104"/>
        <v>4673210.0000000019</v>
      </c>
    </row>
    <row r="418" spans="1:12" ht="18.5" x14ac:dyDescent="0.45">
      <c r="A418" s="143"/>
      <c r="B418" s="143"/>
      <c r="C418" s="144" t="s">
        <v>124</v>
      </c>
      <c r="D418" s="145">
        <v>2</v>
      </c>
      <c r="E418" s="145">
        <v>1117059.9999999995</v>
      </c>
      <c r="F418" s="145">
        <v>30000</v>
      </c>
      <c r="G418" s="145"/>
      <c r="H418" s="145">
        <f t="shared" si="100"/>
        <v>1147059.9999999995</v>
      </c>
      <c r="I418" s="145">
        <f t="shared" si="101"/>
        <v>2234119.9999999991</v>
      </c>
      <c r="J418" s="145">
        <f t="shared" si="102"/>
        <v>60000</v>
      </c>
      <c r="K418" s="145">
        <f t="shared" si="103"/>
        <v>0</v>
      </c>
      <c r="L418" s="145">
        <f t="shared" si="104"/>
        <v>2294119.9999999991</v>
      </c>
    </row>
    <row r="419" spans="1:12" ht="18.5" x14ac:dyDescent="0.45">
      <c r="A419" s="143"/>
      <c r="B419" s="143"/>
      <c r="C419" s="144" t="s">
        <v>297</v>
      </c>
      <c r="D419" s="145">
        <v>4</v>
      </c>
      <c r="E419" s="145">
        <v>1132333.7499999995</v>
      </c>
      <c r="F419" s="145">
        <v>30000</v>
      </c>
      <c r="G419" s="145"/>
      <c r="H419" s="145">
        <f t="shared" si="100"/>
        <v>1162333.7499999995</v>
      </c>
      <c r="I419" s="145">
        <f t="shared" si="101"/>
        <v>4529334.9999999981</v>
      </c>
      <c r="J419" s="145">
        <f t="shared" si="102"/>
        <v>120000</v>
      </c>
      <c r="K419" s="145">
        <f t="shared" si="103"/>
        <v>0</v>
      </c>
      <c r="L419" s="145">
        <f t="shared" si="104"/>
        <v>4649334.9999999981</v>
      </c>
    </row>
    <row r="420" spans="1:12" ht="18.5" x14ac:dyDescent="0.45">
      <c r="A420" s="143"/>
      <c r="B420" s="143"/>
      <c r="C420" s="144" t="s">
        <v>211</v>
      </c>
      <c r="D420" s="145">
        <v>1</v>
      </c>
      <c r="E420" s="145">
        <v>1162881.2499999995</v>
      </c>
      <c r="F420" s="145">
        <v>30000</v>
      </c>
      <c r="G420" s="145"/>
      <c r="H420" s="145">
        <f t="shared" si="100"/>
        <v>1192881.2499999995</v>
      </c>
      <c r="I420" s="145">
        <f t="shared" si="101"/>
        <v>1162881.2499999995</v>
      </c>
      <c r="J420" s="145">
        <f t="shared" si="102"/>
        <v>30000</v>
      </c>
      <c r="K420" s="145">
        <f t="shared" si="103"/>
        <v>0</v>
      </c>
      <c r="L420" s="145">
        <f t="shared" si="104"/>
        <v>1192881.2499999995</v>
      </c>
    </row>
    <row r="421" spans="1:12" ht="18.5" x14ac:dyDescent="0.45">
      <c r="A421" s="143"/>
      <c r="B421" s="143"/>
      <c r="C421" s="144" t="s">
        <v>129</v>
      </c>
      <c r="D421" s="145">
        <v>1</v>
      </c>
      <c r="E421" s="145">
        <v>1193428.7499999995</v>
      </c>
      <c r="F421" s="145">
        <v>30000</v>
      </c>
      <c r="G421" s="145"/>
      <c r="H421" s="145">
        <f t="shared" si="100"/>
        <v>1223428.7499999995</v>
      </c>
      <c r="I421" s="145">
        <f t="shared" si="101"/>
        <v>1193428.7499999995</v>
      </c>
      <c r="J421" s="145">
        <f t="shared" si="102"/>
        <v>30000</v>
      </c>
      <c r="K421" s="145">
        <f t="shared" si="103"/>
        <v>0</v>
      </c>
      <c r="L421" s="145">
        <f t="shared" si="104"/>
        <v>1223428.7499999995</v>
      </c>
    </row>
    <row r="422" spans="1:12" ht="18.5" x14ac:dyDescent="0.45">
      <c r="A422" s="143"/>
      <c r="B422" s="143"/>
      <c r="C422" s="144" t="s">
        <v>401</v>
      </c>
      <c r="D422" s="145">
        <v>37</v>
      </c>
      <c r="E422" s="145">
        <v>1157666.25</v>
      </c>
      <c r="F422" s="145">
        <v>30000</v>
      </c>
      <c r="G422" s="145"/>
      <c r="H422" s="145">
        <f t="shared" si="100"/>
        <v>1187666.25</v>
      </c>
      <c r="I422" s="145">
        <f t="shared" si="101"/>
        <v>42833651.25</v>
      </c>
      <c r="J422" s="145">
        <f t="shared" si="102"/>
        <v>1110000</v>
      </c>
      <c r="K422" s="145">
        <f t="shared" si="103"/>
        <v>0</v>
      </c>
      <c r="L422" s="145">
        <f t="shared" si="104"/>
        <v>43943651.25</v>
      </c>
    </row>
    <row r="423" spans="1:12" ht="18.5" x14ac:dyDescent="0.45">
      <c r="A423" s="143"/>
      <c r="B423" s="143"/>
      <c r="C423" s="144" t="s">
        <v>136</v>
      </c>
      <c r="D423" s="145">
        <v>1</v>
      </c>
      <c r="E423" s="145">
        <v>1244303.7500000042</v>
      </c>
      <c r="F423" s="145">
        <v>30000</v>
      </c>
      <c r="G423" s="145"/>
      <c r="H423" s="145">
        <f t="shared" si="100"/>
        <v>1274303.7500000042</v>
      </c>
      <c r="I423" s="145">
        <f t="shared" si="101"/>
        <v>1244303.7500000042</v>
      </c>
      <c r="J423" s="145">
        <f t="shared" si="102"/>
        <v>30000</v>
      </c>
      <c r="K423" s="145">
        <f t="shared" si="103"/>
        <v>0</v>
      </c>
      <c r="L423" s="145">
        <f t="shared" si="104"/>
        <v>1274303.7500000042</v>
      </c>
    </row>
    <row r="424" spans="1:12" ht="18.5" x14ac:dyDescent="0.45">
      <c r="A424" s="143"/>
      <c r="B424" s="143"/>
      <c r="C424" s="144" t="s">
        <v>402</v>
      </c>
      <c r="D424" s="145">
        <v>1</v>
      </c>
      <c r="E424" s="145">
        <v>1417577.4999999958</v>
      </c>
      <c r="F424" s="145">
        <v>30000</v>
      </c>
      <c r="G424" s="145"/>
      <c r="H424" s="145">
        <f t="shared" si="100"/>
        <v>1447577.4999999958</v>
      </c>
      <c r="I424" s="145">
        <f t="shared" si="101"/>
        <v>1417577.4999999958</v>
      </c>
      <c r="J424" s="145">
        <f t="shared" si="102"/>
        <v>30000</v>
      </c>
      <c r="K424" s="145">
        <f t="shared" si="103"/>
        <v>0</v>
      </c>
      <c r="L424" s="145">
        <f t="shared" si="104"/>
        <v>1447577.4999999958</v>
      </c>
    </row>
    <row r="425" spans="1:12" ht="18.5" x14ac:dyDescent="0.45">
      <c r="A425" s="143"/>
      <c r="B425" s="143"/>
      <c r="C425" s="144" t="s">
        <v>403</v>
      </c>
      <c r="D425" s="145">
        <v>1</v>
      </c>
      <c r="E425" s="145">
        <v>1446456.2499999958</v>
      </c>
      <c r="F425" s="145">
        <v>30000</v>
      </c>
      <c r="G425" s="145"/>
      <c r="H425" s="145">
        <f t="shared" si="100"/>
        <v>1476456.2499999958</v>
      </c>
      <c r="I425" s="145">
        <f t="shared" si="101"/>
        <v>1446456.2499999958</v>
      </c>
      <c r="J425" s="145">
        <f t="shared" si="102"/>
        <v>30000</v>
      </c>
      <c r="K425" s="145">
        <f t="shared" si="103"/>
        <v>0</v>
      </c>
      <c r="L425" s="145">
        <f t="shared" si="104"/>
        <v>1476456.2499999958</v>
      </c>
    </row>
    <row r="426" spans="1:12" ht="18.5" x14ac:dyDescent="0.45">
      <c r="A426" s="143"/>
      <c r="B426" s="143"/>
      <c r="C426" s="144" t="s">
        <v>147</v>
      </c>
      <c r="D426" s="145">
        <v>6</v>
      </c>
      <c r="E426" s="145">
        <v>1561971.2499999958</v>
      </c>
      <c r="F426" s="145">
        <v>30000</v>
      </c>
      <c r="G426" s="145"/>
      <c r="H426" s="145">
        <f t="shared" si="100"/>
        <v>1591971.2499999958</v>
      </c>
      <c r="I426" s="145">
        <f t="shared" si="101"/>
        <v>9371827.4999999739</v>
      </c>
      <c r="J426" s="145">
        <f t="shared" si="102"/>
        <v>180000</v>
      </c>
      <c r="K426" s="145">
        <f t="shared" si="103"/>
        <v>0</v>
      </c>
      <c r="L426" s="145">
        <f t="shared" si="104"/>
        <v>9551827.4999999739</v>
      </c>
    </row>
    <row r="427" spans="1:12" ht="18.5" x14ac:dyDescent="0.45">
      <c r="A427" s="143"/>
      <c r="B427" s="143"/>
      <c r="C427" s="144" t="s">
        <v>299</v>
      </c>
      <c r="D427" s="145">
        <v>49</v>
      </c>
      <c r="E427" s="145">
        <v>1426235.0000000042</v>
      </c>
      <c r="F427" s="145">
        <v>30000</v>
      </c>
      <c r="G427" s="145"/>
      <c r="H427" s="145">
        <f t="shared" si="100"/>
        <v>1456235.0000000042</v>
      </c>
      <c r="I427" s="145">
        <f t="shared" si="101"/>
        <v>69885515.000000209</v>
      </c>
      <c r="J427" s="145">
        <f t="shared" si="102"/>
        <v>1470000</v>
      </c>
      <c r="K427" s="145">
        <f t="shared" si="103"/>
        <v>0</v>
      </c>
      <c r="L427" s="145">
        <f t="shared" si="104"/>
        <v>71355515.000000209</v>
      </c>
    </row>
    <row r="428" spans="1:12" ht="18.5" x14ac:dyDescent="0.45">
      <c r="A428" s="143"/>
      <c r="B428" s="143"/>
      <c r="C428" s="144" t="s">
        <v>151</v>
      </c>
      <c r="D428" s="145">
        <v>1</v>
      </c>
      <c r="E428" s="145">
        <v>1459715.0000000042</v>
      </c>
      <c r="F428" s="145">
        <v>30000</v>
      </c>
      <c r="G428" s="145"/>
      <c r="H428" s="145">
        <f t="shared" si="100"/>
        <v>1489715.0000000042</v>
      </c>
      <c r="I428" s="145">
        <f t="shared" si="101"/>
        <v>1459715.0000000042</v>
      </c>
      <c r="J428" s="145">
        <f t="shared" si="102"/>
        <v>30000</v>
      </c>
      <c r="K428" s="145">
        <f t="shared" si="103"/>
        <v>0</v>
      </c>
      <c r="L428" s="145">
        <f t="shared" si="104"/>
        <v>1489715.0000000042</v>
      </c>
    </row>
    <row r="429" spans="1:12" ht="18.5" x14ac:dyDescent="0.45">
      <c r="A429" s="143"/>
      <c r="B429" s="143"/>
      <c r="C429" s="144" t="s">
        <v>213</v>
      </c>
      <c r="D429" s="145">
        <v>2</v>
      </c>
      <c r="E429" s="145">
        <v>1493195.0000000042</v>
      </c>
      <c r="F429" s="145">
        <v>30000</v>
      </c>
      <c r="G429" s="145"/>
      <c r="H429" s="145">
        <f t="shared" si="100"/>
        <v>1523195.0000000042</v>
      </c>
      <c r="I429" s="145">
        <f t="shared" si="101"/>
        <v>2986390.0000000084</v>
      </c>
      <c r="J429" s="145">
        <f t="shared" si="102"/>
        <v>60000</v>
      </c>
      <c r="K429" s="145">
        <f t="shared" si="103"/>
        <v>0</v>
      </c>
      <c r="L429" s="145">
        <f t="shared" si="104"/>
        <v>3046390.0000000084</v>
      </c>
    </row>
    <row r="430" spans="1:12" ht="18.5" x14ac:dyDescent="0.45">
      <c r="A430" s="143"/>
      <c r="B430" s="143"/>
      <c r="C430" s="144" t="s">
        <v>301</v>
      </c>
      <c r="D430" s="145">
        <v>1</v>
      </c>
      <c r="E430" s="145">
        <v>1694075.0000000042</v>
      </c>
      <c r="F430" s="145">
        <v>30000</v>
      </c>
      <c r="G430" s="145"/>
      <c r="H430" s="145">
        <f t="shared" si="100"/>
        <v>1724075.0000000042</v>
      </c>
      <c r="I430" s="145">
        <f t="shared" si="101"/>
        <v>1694075.0000000042</v>
      </c>
      <c r="J430" s="145">
        <f t="shared" si="102"/>
        <v>30000</v>
      </c>
      <c r="K430" s="145">
        <f t="shared" si="103"/>
        <v>0</v>
      </c>
      <c r="L430" s="145">
        <f t="shared" si="104"/>
        <v>1724075.0000000042</v>
      </c>
    </row>
    <row r="431" spans="1:12" ht="18.5" x14ac:dyDescent="0.45">
      <c r="A431" s="143"/>
      <c r="B431" s="143"/>
      <c r="C431" s="144" t="s">
        <v>334</v>
      </c>
      <c r="D431" s="145">
        <v>1</v>
      </c>
      <c r="E431" s="145">
        <v>1521226.2500000042</v>
      </c>
      <c r="F431" s="145">
        <v>30000</v>
      </c>
      <c r="G431" s="145"/>
      <c r="H431" s="145">
        <f t="shared" si="100"/>
        <v>1551226.2500000042</v>
      </c>
      <c r="I431" s="145">
        <f t="shared" si="101"/>
        <v>1521226.2500000042</v>
      </c>
      <c r="J431" s="145">
        <f t="shared" si="102"/>
        <v>30000</v>
      </c>
      <c r="K431" s="145">
        <f t="shared" si="103"/>
        <v>0</v>
      </c>
      <c r="L431" s="145">
        <f t="shared" si="104"/>
        <v>1551226.2500000042</v>
      </c>
    </row>
    <row r="432" spans="1:12" ht="18.5" x14ac:dyDescent="0.45">
      <c r="A432" s="143"/>
      <c r="B432" s="143"/>
      <c r="C432" s="144" t="s">
        <v>157</v>
      </c>
      <c r="D432" s="145">
        <v>5</v>
      </c>
      <c r="E432" s="145">
        <v>1600284.9999999958</v>
      </c>
      <c r="F432" s="145">
        <v>30000</v>
      </c>
      <c r="G432" s="145"/>
      <c r="H432" s="145">
        <f t="shared" si="100"/>
        <v>1630284.9999999958</v>
      </c>
      <c r="I432" s="145">
        <f t="shared" si="101"/>
        <v>8001424.9999999795</v>
      </c>
      <c r="J432" s="145">
        <f t="shared" si="102"/>
        <v>150000</v>
      </c>
      <c r="K432" s="145">
        <f t="shared" si="103"/>
        <v>0</v>
      </c>
      <c r="L432" s="145">
        <f t="shared" si="104"/>
        <v>8151424.9999999795</v>
      </c>
    </row>
    <row r="433" spans="1:12" ht="18.5" x14ac:dyDescent="0.45">
      <c r="A433" s="143"/>
      <c r="B433" s="143"/>
      <c r="C433" s="144" t="s">
        <v>161</v>
      </c>
      <c r="D433" s="145">
        <v>1</v>
      </c>
      <c r="E433" s="145">
        <v>1718873.7500000042</v>
      </c>
      <c r="F433" s="145">
        <v>30000</v>
      </c>
      <c r="G433" s="145"/>
      <c r="H433" s="145">
        <f t="shared" si="100"/>
        <v>1748873.7500000042</v>
      </c>
      <c r="I433" s="145">
        <f t="shared" si="101"/>
        <v>1718873.7500000042</v>
      </c>
      <c r="J433" s="145">
        <f t="shared" si="102"/>
        <v>30000</v>
      </c>
      <c r="K433" s="145">
        <f t="shared" si="103"/>
        <v>0</v>
      </c>
      <c r="L433" s="145">
        <f t="shared" si="104"/>
        <v>1748873.7500000042</v>
      </c>
    </row>
    <row r="434" spans="1:12" ht="18.5" x14ac:dyDescent="0.45">
      <c r="A434" s="143"/>
      <c r="B434" s="143"/>
      <c r="C434" s="144" t="s">
        <v>162</v>
      </c>
      <c r="D434" s="145">
        <v>1</v>
      </c>
      <c r="E434" s="145">
        <v>1758402.5000000042</v>
      </c>
      <c r="F434" s="145">
        <v>30000</v>
      </c>
      <c r="G434" s="145"/>
      <c r="H434" s="145">
        <f t="shared" si="100"/>
        <v>1788402.5000000042</v>
      </c>
      <c r="I434" s="145">
        <f t="shared" si="101"/>
        <v>1758402.5000000042</v>
      </c>
      <c r="J434" s="145">
        <f t="shared" si="102"/>
        <v>30000</v>
      </c>
      <c r="K434" s="145">
        <f t="shared" si="103"/>
        <v>0</v>
      </c>
      <c r="L434" s="145">
        <f t="shared" si="104"/>
        <v>1788402.5000000042</v>
      </c>
    </row>
    <row r="435" spans="1:12" ht="18.5" x14ac:dyDescent="0.45">
      <c r="A435" s="143"/>
      <c r="B435" s="143"/>
      <c r="C435" s="144" t="s">
        <v>335</v>
      </c>
      <c r="D435" s="145">
        <v>2</v>
      </c>
      <c r="E435" s="145">
        <v>1797932.4999999958</v>
      </c>
      <c r="F435" s="145">
        <v>30000</v>
      </c>
      <c r="G435" s="145"/>
      <c r="H435" s="145">
        <f t="shared" si="100"/>
        <v>1827932.4999999958</v>
      </c>
      <c r="I435" s="145">
        <f t="shared" si="101"/>
        <v>3595864.9999999916</v>
      </c>
      <c r="J435" s="145">
        <f t="shared" si="102"/>
        <v>60000</v>
      </c>
      <c r="K435" s="145">
        <f t="shared" si="103"/>
        <v>0</v>
      </c>
      <c r="L435" s="145">
        <f t="shared" si="104"/>
        <v>3655864.9999999916</v>
      </c>
    </row>
    <row r="436" spans="1:12" ht="18.5" x14ac:dyDescent="0.45">
      <c r="A436" s="143"/>
      <c r="B436" s="143"/>
      <c r="C436" s="144" t="s">
        <v>163</v>
      </c>
      <c r="D436" s="145">
        <v>1</v>
      </c>
      <c r="E436" s="145">
        <v>1837461.2499999958</v>
      </c>
      <c r="F436" s="145">
        <v>30000</v>
      </c>
      <c r="G436" s="145"/>
      <c r="H436" s="145">
        <f t="shared" si="100"/>
        <v>1867461.2499999958</v>
      </c>
      <c r="I436" s="145">
        <f t="shared" si="101"/>
        <v>1837461.2499999958</v>
      </c>
      <c r="J436" s="145">
        <f t="shared" si="102"/>
        <v>30000</v>
      </c>
      <c r="K436" s="145">
        <f t="shared" si="103"/>
        <v>0</v>
      </c>
      <c r="L436" s="145">
        <f t="shared" si="104"/>
        <v>1867461.2499999958</v>
      </c>
    </row>
    <row r="437" spans="1:12" ht="18.5" x14ac:dyDescent="0.45">
      <c r="A437" s="143"/>
      <c r="B437" s="143"/>
      <c r="C437" s="144" t="s">
        <v>336</v>
      </c>
      <c r="D437" s="145">
        <v>56</v>
      </c>
      <c r="E437" s="145">
        <v>1686041.25</v>
      </c>
      <c r="F437" s="145">
        <v>30000</v>
      </c>
      <c r="G437" s="145"/>
      <c r="H437" s="145">
        <f t="shared" si="100"/>
        <v>1716041.25</v>
      </c>
      <c r="I437" s="145">
        <f t="shared" si="101"/>
        <v>94418310</v>
      </c>
      <c r="J437" s="145">
        <f t="shared" si="102"/>
        <v>1680000</v>
      </c>
      <c r="K437" s="145">
        <f t="shared" si="103"/>
        <v>0</v>
      </c>
      <c r="L437" s="145">
        <f t="shared" si="104"/>
        <v>96098310</v>
      </c>
    </row>
    <row r="438" spans="1:12" ht="18.5" x14ac:dyDescent="0.45">
      <c r="A438" s="143"/>
      <c r="B438" s="143"/>
      <c r="C438" s="144" t="s">
        <v>167</v>
      </c>
      <c r="D438" s="145">
        <v>2</v>
      </c>
      <c r="E438" s="145">
        <v>1813162.5</v>
      </c>
      <c r="F438" s="145">
        <v>30000</v>
      </c>
      <c r="G438" s="145"/>
      <c r="H438" s="145">
        <f t="shared" si="100"/>
        <v>1843162.5</v>
      </c>
      <c r="I438" s="145">
        <f t="shared" si="101"/>
        <v>3626325</v>
      </c>
      <c r="J438" s="145">
        <f t="shared" si="102"/>
        <v>60000</v>
      </c>
      <c r="K438" s="145">
        <f t="shared" si="103"/>
        <v>0</v>
      </c>
      <c r="L438" s="145">
        <f t="shared" si="104"/>
        <v>3686325</v>
      </c>
    </row>
    <row r="439" spans="1:12" ht="18.5" x14ac:dyDescent="0.45">
      <c r="A439" s="143"/>
      <c r="B439" s="143"/>
      <c r="C439" s="144" t="s">
        <v>169</v>
      </c>
      <c r="D439" s="145">
        <v>4</v>
      </c>
      <c r="E439" s="145">
        <v>1855535.0000000042</v>
      </c>
      <c r="F439" s="145">
        <v>30000</v>
      </c>
      <c r="G439" s="145"/>
      <c r="H439" s="145">
        <f t="shared" si="100"/>
        <v>1885535.0000000042</v>
      </c>
      <c r="I439" s="145">
        <f t="shared" si="101"/>
        <v>7422140.0000000168</v>
      </c>
      <c r="J439" s="145">
        <f t="shared" si="102"/>
        <v>120000</v>
      </c>
      <c r="K439" s="145">
        <f t="shared" si="103"/>
        <v>0</v>
      </c>
      <c r="L439" s="145">
        <f t="shared" si="104"/>
        <v>7542140.0000000168</v>
      </c>
    </row>
    <row r="440" spans="1:12" ht="18.5" x14ac:dyDescent="0.45">
      <c r="A440" s="143"/>
      <c r="B440" s="143"/>
      <c r="C440" s="144" t="s">
        <v>170</v>
      </c>
      <c r="D440" s="145">
        <v>1</v>
      </c>
      <c r="E440" s="145">
        <v>1897908.75</v>
      </c>
      <c r="F440" s="145">
        <v>30000</v>
      </c>
      <c r="G440" s="145"/>
      <c r="H440" s="145">
        <f t="shared" si="100"/>
        <v>1927908.75</v>
      </c>
      <c r="I440" s="145">
        <f t="shared" si="101"/>
        <v>1897908.75</v>
      </c>
      <c r="J440" s="145">
        <f t="shared" si="102"/>
        <v>30000</v>
      </c>
      <c r="K440" s="145">
        <f t="shared" si="103"/>
        <v>0</v>
      </c>
      <c r="L440" s="145">
        <f t="shared" si="104"/>
        <v>1927908.75</v>
      </c>
    </row>
    <row r="441" spans="1:12" ht="18.5" x14ac:dyDescent="0.45">
      <c r="A441" s="143"/>
      <c r="B441" s="143"/>
      <c r="C441" s="144" t="s">
        <v>172</v>
      </c>
      <c r="D441" s="145">
        <v>2</v>
      </c>
      <c r="E441" s="145">
        <v>1940282.4999999958</v>
      </c>
      <c r="F441" s="145">
        <v>30000</v>
      </c>
      <c r="G441" s="145"/>
      <c r="H441" s="145">
        <f t="shared" si="100"/>
        <v>1970282.4999999958</v>
      </c>
      <c r="I441" s="145">
        <f t="shared" si="101"/>
        <v>3880564.9999999916</v>
      </c>
      <c r="J441" s="145">
        <f t="shared" si="102"/>
        <v>60000</v>
      </c>
      <c r="K441" s="145">
        <f t="shared" si="103"/>
        <v>0</v>
      </c>
      <c r="L441" s="145">
        <f t="shared" si="104"/>
        <v>3940564.9999999916</v>
      </c>
    </row>
    <row r="442" spans="1:12" ht="18.5" x14ac:dyDescent="0.45">
      <c r="A442" s="143"/>
      <c r="B442" s="143"/>
      <c r="C442" s="144" t="s">
        <v>214</v>
      </c>
      <c r="D442" s="145">
        <v>1</v>
      </c>
      <c r="E442" s="145">
        <v>2025030</v>
      </c>
      <c r="F442" s="145">
        <v>30000</v>
      </c>
      <c r="G442" s="145"/>
      <c r="H442" s="145">
        <f t="shared" si="100"/>
        <v>2055030</v>
      </c>
      <c r="I442" s="145">
        <f t="shared" si="101"/>
        <v>2025030</v>
      </c>
      <c r="J442" s="145">
        <f t="shared" si="102"/>
        <v>30000</v>
      </c>
      <c r="K442" s="145">
        <f t="shared" si="103"/>
        <v>0</v>
      </c>
      <c r="L442" s="145">
        <f t="shared" si="104"/>
        <v>2055030</v>
      </c>
    </row>
    <row r="443" spans="1:12" ht="18.5" x14ac:dyDescent="0.45">
      <c r="A443" s="143"/>
      <c r="B443" s="143"/>
      <c r="C443" s="144" t="s">
        <v>215</v>
      </c>
      <c r="D443" s="145">
        <v>2</v>
      </c>
      <c r="E443" s="145">
        <v>2067402.5000000042</v>
      </c>
      <c r="F443" s="145">
        <v>30000</v>
      </c>
      <c r="G443" s="145"/>
      <c r="H443" s="145">
        <f t="shared" si="100"/>
        <v>2097402.5000000042</v>
      </c>
      <c r="I443" s="145">
        <f t="shared" si="101"/>
        <v>4134805.0000000084</v>
      </c>
      <c r="J443" s="145">
        <f t="shared" si="102"/>
        <v>60000</v>
      </c>
      <c r="K443" s="145">
        <f t="shared" si="103"/>
        <v>0</v>
      </c>
      <c r="L443" s="145">
        <f t="shared" si="104"/>
        <v>4194805.0000000084</v>
      </c>
    </row>
    <row r="444" spans="1:12" ht="18.5" x14ac:dyDescent="0.45">
      <c r="A444" s="143"/>
      <c r="B444" s="143"/>
      <c r="C444" s="144" t="s">
        <v>337</v>
      </c>
      <c r="D444" s="145">
        <v>1</v>
      </c>
      <c r="E444" s="145">
        <v>2109776.25</v>
      </c>
      <c r="F444" s="145">
        <v>30000</v>
      </c>
      <c r="G444" s="145"/>
      <c r="H444" s="145">
        <f t="shared" si="100"/>
        <v>2139776.25</v>
      </c>
      <c r="I444" s="145">
        <f t="shared" si="101"/>
        <v>2109776.25</v>
      </c>
      <c r="J444" s="145">
        <f t="shared" si="102"/>
        <v>30000</v>
      </c>
      <c r="K444" s="145">
        <f t="shared" si="103"/>
        <v>0</v>
      </c>
      <c r="L444" s="145">
        <f t="shared" si="104"/>
        <v>2139776.25</v>
      </c>
    </row>
    <row r="445" spans="1:12" ht="18.5" x14ac:dyDescent="0.45">
      <c r="A445" s="143"/>
      <c r="B445" s="143"/>
      <c r="C445" s="144" t="s">
        <v>246</v>
      </c>
      <c r="D445" s="145">
        <v>1</v>
      </c>
      <c r="E445" s="145">
        <v>2152149.9999999958</v>
      </c>
      <c r="F445" s="145">
        <v>30000</v>
      </c>
      <c r="G445" s="145"/>
      <c r="H445" s="145">
        <f t="shared" si="100"/>
        <v>2182149.9999999958</v>
      </c>
      <c r="I445" s="145">
        <f t="shared" si="101"/>
        <v>2152149.9999999958</v>
      </c>
      <c r="J445" s="145">
        <f t="shared" si="102"/>
        <v>30000</v>
      </c>
      <c r="K445" s="145">
        <f t="shared" si="103"/>
        <v>0</v>
      </c>
      <c r="L445" s="145">
        <f t="shared" si="104"/>
        <v>2182149.9999999958</v>
      </c>
    </row>
    <row r="446" spans="1:12" ht="18.5" x14ac:dyDescent="0.45">
      <c r="A446" s="143"/>
      <c r="B446" s="143"/>
      <c r="C446" s="144" t="s">
        <v>404</v>
      </c>
      <c r="D446" s="145">
        <v>4</v>
      </c>
      <c r="E446" s="145">
        <v>1887152.4999999958</v>
      </c>
      <c r="F446" s="145">
        <v>30000</v>
      </c>
      <c r="G446" s="145"/>
      <c r="H446" s="145">
        <f t="shared" si="100"/>
        <v>1917152.4999999958</v>
      </c>
      <c r="I446" s="145">
        <f t="shared" si="101"/>
        <v>7548609.9999999832</v>
      </c>
      <c r="J446" s="145">
        <f t="shared" si="102"/>
        <v>120000</v>
      </c>
      <c r="K446" s="145">
        <f t="shared" si="103"/>
        <v>0</v>
      </c>
      <c r="L446" s="145">
        <f t="shared" si="104"/>
        <v>7668609.9999999832</v>
      </c>
    </row>
    <row r="447" spans="1:12" ht="18.5" x14ac:dyDescent="0.45">
      <c r="A447" s="143"/>
      <c r="B447" s="143"/>
      <c r="C447" s="144" t="s">
        <v>303</v>
      </c>
      <c r="D447" s="145">
        <v>2</v>
      </c>
      <c r="E447" s="145">
        <v>1952878.7499999958</v>
      </c>
      <c r="F447" s="145">
        <v>30000</v>
      </c>
      <c r="G447" s="145"/>
      <c r="H447" s="145">
        <f t="shared" si="100"/>
        <v>1982878.7499999958</v>
      </c>
      <c r="I447" s="145">
        <f t="shared" si="101"/>
        <v>3905757.4999999916</v>
      </c>
      <c r="J447" s="145">
        <f t="shared" si="102"/>
        <v>60000</v>
      </c>
      <c r="K447" s="145">
        <f t="shared" si="103"/>
        <v>0</v>
      </c>
      <c r="L447" s="145">
        <f t="shared" si="104"/>
        <v>3965757.4999999916</v>
      </c>
    </row>
    <row r="448" spans="1:12" ht="18.5" x14ac:dyDescent="0.45">
      <c r="A448" s="143"/>
      <c r="B448" s="143"/>
      <c r="C448" s="144" t="s">
        <v>176</v>
      </c>
      <c r="D448" s="145">
        <v>6</v>
      </c>
      <c r="E448" s="145">
        <v>2084331.2499999958</v>
      </c>
      <c r="F448" s="145">
        <v>30000</v>
      </c>
      <c r="G448" s="145"/>
      <c r="H448" s="145">
        <f t="shared" si="100"/>
        <v>2114331.2499999958</v>
      </c>
      <c r="I448" s="145">
        <f t="shared" si="101"/>
        <v>12505987.499999974</v>
      </c>
      <c r="J448" s="145">
        <f t="shared" si="102"/>
        <v>180000</v>
      </c>
      <c r="K448" s="145">
        <f t="shared" si="103"/>
        <v>0</v>
      </c>
      <c r="L448" s="145">
        <f t="shared" si="104"/>
        <v>12685987.499999974</v>
      </c>
    </row>
    <row r="449" spans="1:12" ht="18.5" x14ac:dyDescent="0.45">
      <c r="A449" s="143"/>
      <c r="B449" s="143"/>
      <c r="C449" s="144" t="s">
        <v>178</v>
      </c>
      <c r="D449" s="145">
        <v>3</v>
      </c>
      <c r="E449" s="145">
        <v>2150057.4999999958</v>
      </c>
      <c r="F449" s="145">
        <v>30000</v>
      </c>
      <c r="G449" s="145"/>
      <c r="H449" s="145">
        <f t="shared" si="100"/>
        <v>2180057.4999999958</v>
      </c>
      <c r="I449" s="145">
        <f t="shared" si="101"/>
        <v>6450172.499999987</v>
      </c>
      <c r="J449" s="145">
        <f t="shared" si="102"/>
        <v>90000</v>
      </c>
      <c r="K449" s="145">
        <f t="shared" si="103"/>
        <v>0</v>
      </c>
      <c r="L449" s="145">
        <f t="shared" si="104"/>
        <v>6540172.499999987</v>
      </c>
    </row>
    <row r="450" spans="1:12" ht="18.5" x14ac:dyDescent="0.45">
      <c r="A450" s="143"/>
      <c r="B450" s="143"/>
      <c r="C450" s="144" t="s">
        <v>179</v>
      </c>
      <c r="D450" s="145">
        <v>4</v>
      </c>
      <c r="E450" s="145">
        <v>2215783.7499999958</v>
      </c>
      <c r="F450" s="145">
        <v>30000</v>
      </c>
      <c r="G450" s="145"/>
      <c r="H450" s="145">
        <f t="shared" si="100"/>
        <v>2245783.7499999958</v>
      </c>
      <c r="I450" s="145">
        <f t="shared" si="101"/>
        <v>8863134.9999999832</v>
      </c>
      <c r="J450" s="145">
        <f t="shared" si="102"/>
        <v>120000</v>
      </c>
      <c r="K450" s="145">
        <f t="shared" si="103"/>
        <v>0</v>
      </c>
      <c r="L450" s="145">
        <f t="shared" si="104"/>
        <v>8983134.9999999832</v>
      </c>
    </row>
    <row r="451" spans="1:12" ht="18.5" x14ac:dyDescent="0.45">
      <c r="A451" s="143"/>
      <c r="B451" s="143"/>
      <c r="C451" s="144" t="s">
        <v>180</v>
      </c>
      <c r="D451" s="145">
        <v>5</v>
      </c>
      <c r="E451" s="145">
        <v>2281509.9999999958</v>
      </c>
      <c r="F451" s="145">
        <v>30000</v>
      </c>
      <c r="G451" s="145"/>
      <c r="H451" s="145">
        <f t="shared" si="100"/>
        <v>2311509.9999999958</v>
      </c>
      <c r="I451" s="145">
        <f t="shared" si="101"/>
        <v>11407549.99999998</v>
      </c>
      <c r="J451" s="145">
        <f t="shared" si="102"/>
        <v>150000</v>
      </c>
      <c r="K451" s="145">
        <f t="shared" si="103"/>
        <v>0</v>
      </c>
      <c r="L451" s="145">
        <f t="shared" si="104"/>
        <v>11557549.99999998</v>
      </c>
    </row>
    <row r="452" spans="1:12" ht="18.5" x14ac:dyDescent="0.45">
      <c r="A452" s="143"/>
      <c r="B452" s="143"/>
      <c r="C452" s="144" t="s">
        <v>338</v>
      </c>
      <c r="D452" s="145">
        <v>1</v>
      </c>
      <c r="E452" s="145">
        <v>2412962.4999999958</v>
      </c>
      <c r="F452" s="145">
        <v>30000</v>
      </c>
      <c r="G452" s="145"/>
      <c r="H452" s="145">
        <f t="shared" si="100"/>
        <v>2442962.4999999958</v>
      </c>
      <c r="I452" s="145">
        <f t="shared" si="101"/>
        <v>2412962.4999999958</v>
      </c>
      <c r="J452" s="145">
        <f t="shared" si="102"/>
        <v>30000</v>
      </c>
      <c r="K452" s="145">
        <f t="shared" si="103"/>
        <v>0</v>
      </c>
      <c r="L452" s="145">
        <f t="shared" si="104"/>
        <v>2442962.4999999958</v>
      </c>
    </row>
    <row r="453" spans="1:12" ht="18.5" x14ac:dyDescent="0.45">
      <c r="A453" s="143"/>
      <c r="B453" s="143"/>
      <c r="C453" s="144" t="s">
        <v>339</v>
      </c>
      <c r="D453" s="145">
        <v>4</v>
      </c>
      <c r="E453" s="145">
        <v>2544414.9999999958</v>
      </c>
      <c r="F453" s="145">
        <v>30000</v>
      </c>
      <c r="G453" s="145"/>
      <c r="H453" s="145">
        <f t="shared" si="100"/>
        <v>2574414.9999999958</v>
      </c>
      <c r="I453" s="145">
        <f t="shared" si="101"/>
        <v>10177659.999999983</v>
      </c>
      <c r="J453" s="145">
        <f t="shared" si="102"/>
        <v>120000</v>
      </c>
      <c r="K453" s="145">
        <f t="shared" si="103"/>
        <v>0</v>
      </c>
      <c r="L453" s="145">
        <f t="shared" si="104"/>
        <v>10297659.999999983</v>
      </c>
    </row>
    <row r="454" spans="1:12" ht="18.5" x14ac:dyDescent="0.45">
      <c r="A454" s="143"/>
      <c r="B454" s="146"/>
      <c r="C454" s="144" t="s">
        <v>340</v>
      </c>
      <c r="D454" s="145">
        <v>9</v>
      </c>
      <c r="E454" s="145">
        <v>2201611.2500000042</v>
      </c>
      <c r="F454" s="145">
        <v>30000</v>
      </c>
      <c r="G454" s="145"/>
      <c r="H454" s="145">
        <f t="shared" si="100"/>
        <v>2231611.2500000042</v>
      </c>
      <c r="I454" s="145">
        <f t="shared" si="101"/>
        <v>19814501.250000037</v>
      </c>
      <c r="J454" s="145">
        <f t="shared" si="102"/>
        <v>270000</v>
      </c>
      <c r="K454" s="145">
        <f t="shared" si="103"/>
        <v>0</v>
      </c>
      <c r="L454" s="145">
        <f t="shared" si="104"/>
        <v>20084501.250000037</v>
      </c>
    </row>
    <row r="455" spans="1:12" ht="18.5" x14ac:dyDescent="0.45">
      <c r="A455" s="143"/>
      <c r="B455" s="143"/>
      <c r="C455" s="144" t="s">
        <v>183</v>
      </c>
      <c r="D455" s="145">
        <v>5</v>
      </c>
      <c r="E455" s="145">
        <v>2271097.5</v>
      </c>
      <c r="F455" s="145">
        <v>30000</v>
      </c>
      <c r="G455" s="145"/>
      <c r="H455" s="145">
        <f t="shared" si="100"/>
        <v>2301097.5</v>
      </c>
      <c r="I455" s="145">
        <f t="shared" si="101"/>
        <v>11355487.5</v>
      </c>
      <c r="J455" s="145">
        <f t="shared" si="102"/>
        <v>150000</v>
      </c>
      <c r="K455" s="145">
        <f t="shared" si="103"/>
        <v>0</v>
      </c>
      <c r="L455" s="145">
        <f t="shared" si="104"/>
        <v>11505487.5</v>
      </c>
    </row>
    <row r="456" spans="1:12" ht="18.5" x14ac:dyDescent="0.45">
      <c r="A456" s="143"/>
      <c r="B456" s="143"/>
      <c r="C456" s="144" t="s">
        <v>185</v>
      </c>
      <c r="D456" s="145">
        <v>1</v>
      </c>
      <c r="E456" s="145">
        <v>2340585</v>
      </c>
      <c r="F456" s="145">
        <v>30000</v>
      </c>
      <c r="G456" s="145"/>
      <c r="H456" s="145">
        <f t="shared" si="100"/>
        <v>2370585</v>
      </c>
      <c r="I456" s="145">
        <f t="shared" si="101"/>
        <v>2340585</v>
      </c>
      <c r="J456" s="145">
        <f t="shared" si="102"/>
        <v>30000</v>
      </c>
      <c r="K456" s="145">
        <f t="shared" si="103"/>
        <v>0</v>
      </c>
      <c r="L456" s="145">
        <f t="shared" si="104"/>
        <v>2370585</v>
      </c>
    </row>
    <row r="457" spans="1:12" ht="18.5" x14ac:dyDescent="0.45">
      <c r="A457" s="143"/>
      <c r="B457" s="143"/>
      <c r="C457" s="144" t="s">
        <v>341</v>
      </c>
      <c r="D457" s="145">
        <v>4</v>
      </c>
      <c r="E457" s="145">
        <v>2618532.5000000042</v>
      </c>
      <c r="F457" s="145">
        <v>30000</v>
      </c>
      <c r="G457" s="145"/>
      <c r="H457" s="145">
        <f t="shared" si="100"/>
        <v>2648532.5000000042</v>
      </c>
      <c r="I457" s="145">
        <f t="shared" si="101"/>
        <v>10474130.000000017</v>
      </c>
      <c r="J457" s="145">
        <f t="shared" si="102"/>
        <v>120000</v>
      </c>
      <c r="K457" s="145">
        <f t="shared" si="103"/>
        <v>0</v>
      </c>
      <c r="L457" s="145">
        <f t="shared" si="104"/>
        <v>10594130.000000017</v>
      </c>
    </row>
    <row r="458" spans="1:12" ht="18.5" x14ac:dyDescent="0.45">
      <c r="A458" s="143"/>
      <c r="B458" s="143"/>
      <c r="C458" s="144" t="s">
        <v>342</v>
      </c>
      <c r="D458" s="145">
        <v>1</v>
      </c>
      <c r="E458" s="145">
        <v>2688018.75</v>
      </c>
      <c r="F458" s="145">
        <v>30000</v>
      </c>
      <c r="G458" s="145"/>
      <c r="H458" s="145">
        <f t="shared" si="100"/>
        <v>2718018.75</v>
      </c>
      <c r="I458" s="145">
        <f t="shared" si="101"/>
        <v>2688018.75</v>
      </c>
      <c r="J458" s="145">
        <f t="shared" si="102"/>
        <v>30000</v>
      </c>
      <c r="K458" s="145">
        <f t="shared" si="103"/>
        <v>0</v>
      </c>
      <c r="L458" s="145">
        <f t="shared" si="104"/>
        <v>2718018.75</v>
      </c>
    </row>
    <row r="459" spans="1:12" ht="18.5" x14ac:dyDescent="0.45">
      <c r="A459" s="143"/>
      <c r="B459" s="143"/>
      <c r="C459" s="144" t="s">
        <v>343</v>
      </c>
      <c r="D459" s="145">
        <v>3</v>
      </c>
      <c r="E459" s="145">
        <v>2757506.25</v>
      </c>
      <c r="F459" s="145">
        <v>30000</v>
      </c>
      <c r="G459" s="145"/>
      <c r="H459" s="145">
        <f t="shared" si="100"/>
        <v>2787506.25</v>
      </c>
      <c r="I459" s="145">
        <f t="shared" si="101"/>
        <v>8272518.75</v>
      </c>
      <c r="J459" s="145">
        <f t="shared" si="102"/>
        <v>90000</v>
      </c>
      <c r="K459" s="145">
        <f t="shared" si="103"/>
        <v>0</v>
      </c>
      <c r="L459" s="145">
        <f t="shared" si="104"/>
        <v>8362518.75</v>
      </c>
    </row>
    <row r="460" spans="1:12" ht="18.5" x14ac:dyDescent="0.45">
      <c r="A460" s="143"/>
      <c r="B460" s="143"/>
      <c r="C460" s="144" t="s">
        <v>405</v>
      </c>
      <c r="D460" s="145">
        <v>1</v>
      </c>
      <c r="E460" s="145">
        <v>2313742.5</v>
      </c>
      <c r="F460" s="145">
        <v>30000</v>
      </c>
      <c r="G460" s="145"/>
      <c r="H460" s="145">
        <f t="shared" si="100"/>
        <v>2343742.5</v>
      </c>
      <c r="I460" s="145">
        <f t="shared" si="101"/>
        <v>2313742.5</v>
      </c>
      <c r="J460" s="145">
        <f t="shared" si="102"/>
        <v>30000</v>
      </c>
      <c r="K460" s="145">
        <f t="shared" si="103"/>
        <v>0</v>
      </c>
      <c r="L460" s="145">
        <f t="shared" si="104"/>
        <v>2343742.5</v>
      </c>
    </row>
    <row r="461" spans="1:12" ht="18.5" x14ac:dyDescent="0.45">
      <c r="A461" s="143"/>
      <c r="B461" s="143"/>
      <c r="C461" s="144" t="s">
        <v>345</v>
      </c>
      <c r="D461" s="145">
        <v>2</v>
      </c>
      <c r="E461" s="145">
        <v>2538162.5000000042</v>
      </c>
      <c r="F461" s="145">
        <v>30000</v>
      </c>
      <c r="G461" s="145"/>
      <c r="H461" s="145">
        <f t="shared" si="100"/>
        <v>2568162.5000000042</v>
      </c>
      <c r="I461" s="145">
        <f t="shared" si="101"/>
        <v>5076325.0000000084</v>
      </c>
      <c r="J461" s="145">
        <f t="shared" si="102"/>
        <v>60000</v>
      </c>
      <c r="K461" s="145">
        <f t="shared" si="103"/>
        <v>0</v>
      </c>
      <c r="L461" s="145">
        <f t="shared" si="104"/>
        <v>5136325.0000000084</v>
      </c>
    </row>
    <row r="462" spans="1:12" ht="18.5" x14ac:dyDescent="0.45">
      <c r="A462" s="143"/>
      <c r="B462" s="143"/>
      <c r="C462" s="144" t="s">
        <v>188</v>
      </c>
      <c r="D462" s="145">
        <v>1</v>
      </c>
      <c r="E462" s="145">
        <v>2612968.7499999958</v>
      </c>
      <c r="F462" s="145">
        <v>30000</v>
      </c>
      <c r="G462" s="145"/>
      <c r="H462" s="145">
        <f t="shared" si="100"/>
        <v>2642968.7499999958</v>
      </c>
      <c r="I462" s="145">
        <f t="shared" si="101"/>
        <v>2612968.7499999958</v>
      </c>
      <c r="J462" s="145">
        <f t="shared" si="102"/>
        <v>30000</v>
      </c>
      <c r="K462" s="145">
        <f t="shared" si="103"/>
        <v>0</v>
      </c>
      <c r="L462" s="145">
        <f t="shared" si="104"/>
        <v>2642968.7499999958</v>
      </c>
    </row>
    <row r="463" spans="1:12" ht="18.5" x14ac:dyDescent="0.45">
      <c r="A463" s="143"/>
      <c r="B463" s="143"/>
      <c r="C463" s="144" t="s">
        <v>190</v>
      </c>
      <c r="D463" s="145">
        <v>3</v>
      </c>
      <c r="E463" s="145">
        <v>2762581.2500000042</v>
      </c>
      <c r="F463" s="145">
        <v>30000</v>
      </c>
      <c r="G463" s="145"/>
      <c r="H463" s="145">
        <f t="shared" si="100"/>
        <v>2792581.2500000042</v>
      </c>
      <c r="I463" s="145">
        <f t="shared" si="101"/>
        <v>8287743.750000013</v>
      </c>
      <c r="J463" s="145">
        <f t="shared" si="102"/>
        <v>90000</v>
      </c>
      <c r="K463" s="145">
        <f t="shared" si="103"/>
        <v>0</v>
      </c>
      <c r="L463" s="145">
        <f t="shared" si="104"/>
        <v>8377743.750000013</v>
      </c>
    </row>
    <row r="464" spans="1:12" ht="18.5" x14ac:dyDescent="0.45">
      <c r="A464" s="143"/>
      <c r="B464" s="143"/>
      <c r="C464" s="144" t="s">
        <v>191</v>
      </c>
      <c r="D464" s="145">
        <v>1</v>
      </c>
      <c r="E464" s="145">
        <v>2837387.4999999958</v>
      </c>
      <c r="F464" s="145">
        <v>30000</v>
      </c>
      <c r="G464" s="145"/>
      <c r="H464" s="145">
        <f t="shared" si="100"/>
        <v>2867387.4999999958</v>
      </c>
      <c r="I464" s="145">
        <f t="shared" si="101"/>
        <v>2837387.4999999958</v>
      </c>
      <c r="J464" s="145">
        <f t="shared" si="102"/>
        <v>30000</v>
      </c>
      <c r="K464" s="145">
        <f t="shared" si="103"/>
        <v>0</v>
      </c>
      <c r="L464" s="145">
        <f t="shared" si="104"/>
        <v>2867387.4999999958</v>
      </c>
    </row>
    <row r="465" spans="1:12" ht="18.5" x14ac:dyDescent="0.45">
      <c r="A465" s="143"/>
      <c r="B465" s="143"/>
      <c r="C465" s="144" t="s">
        <v>248</v>
      </c>
      <c r="D465" s="145">
        <v>3</v>
      </c>
      <c r="E465" s="145">
        <v>2912193.75</v>
      </c>
      <c r="F465" s="145">
        <v>30000</v>
      </c>
      <c r="G465" s="145"/>
      <c r="H465" s="145">
        <f t="shared" si="100"/>
        <v>2942193.75</v>
      </c>
      <c r="I465" s="145">
        <f t="shared" si="101"/>
        <v>8736581.25</v>
      </c>
      <c r="J465" s="145">
        <f t="shared" si="102"/>
        <v>90000</v>
      </c>
      <c r="K465" s="145">
        <f t="shared" si="103"/>
        <v>0</v>
      </c>
      <c r="L465" s="145">
        <f t="shared" si="104"/>
        <v>8826581.25</v>
      </c>
    </row>
    <row r="466" spans="1:12" ht="18.5" x14ac:dyDescent="0.45">
      <c r="A466" s="143"/>
      <c r="B466" s="143"/>
      <c r="C466" s="164" t="s">
        <v>305</v>
      </c>
      <c r="D466" s="145">
        <v>3</v>
      </c>
      <c r="E466" s="145">
        <v>2894528.7500000042</v>
      </c>
      <c r="F466" s="145">
        <v>30000</v>
      </c>
      <c r="G466" s="145"/>
      <c r="H466" s="145">
        <f t="shared" si="100"/>
        <v>2924528.7500000042</v>
      </c>
      <c r="I466" s="145">
        <f t="shared" si="101"/>
        <v>8683586.250000013</v>
      </c>
      <c r="J466" s="145">
        <f t="shared" si="102"/>
        <v>90000</v>
      </c>
      <c r="K466" s="145">
        <f t="shared" si="103"/>
        <v>0</v>
      </c>
      <c r="L466" s="145">
        <f t="shared" si="104"/>
        <v>8773586.250000013</v>
      </c>
    </row>
    <row r="467" spans="1:12" ht="18.5" x14ac:dyDescent="0.45">
      <c r="A467" s="143"/>
      <c r="B467" s="143"/>
      <c r="C467" s="164" t="s">
        <v>306</v>
      </c>
      <c r="D467" s="145">
        <v>3</v>
      </c>
      <c r="E467" s="145">
        <v>3102765</v>
      </c>
      <c r="F467" s="145">
        <v>30000</v>
      </c>
      <c r="G467" s="145"/>
      <c r="H467" s="145">
        <f t="shared" si="100"/>
        <v>3132765</v>
      </c>
      <c r="I467" s="145">
        <f t="shared" si="101"/>
        <v>9308295</v>
      </c>
      <c r="J467" s="145">
        <f t="shared" si="102"/>
        <v>90000</v>
      </c>
      <c r="K467" s="145">
        <f t="shared" si="103"/>
        <v>0</v>
      </c>
      <c r="L467" s="145">
        <f t="shared" si="104"/>
        <v>9398295</v>
      </c>
    </row>
    <row r="468" spans="1:12" ht="18.5" x14ac:dyDescent="0.45">
      <c r="A468" s="143"/>
      <c r="B468" s="143"/>
      <c r="C468" s="164" t="s">
        <v>193</v>
      </c>
      <c r="D468" s="145">
        <v>1</v>
      </c>
      <c r="E468" s="145">
        <v>3311001.2499999963</v>
      </c>
      <c r="F468" s="145">
        <v>30000</v>
      </c>
      <c r="G468" s="145"/>
      <c r="H468" s="145">
        <f t="shared" si="100"/>
        <v>3341001.2499999963</v>
      </c>
      <c r="I468" s="145">
        <f t="shared" si="101"/>
        <v>3311001.2499999963</v>
      </c>
      <c r="J468" s="145">
        <f t="shared" si="102"/>
        <v>30000</v>
      </c>
      <c r="K468" s="145">
        <f t="shared" si="103"/>
        <v>0</v>
      </c>
      <c r="L468" s="145">
        <f t="shared" si="104"/>
        <v>3341001.2499999963</v>
      </c>
    </row>
    <row r="469" spans="1:12" ht="18.5" x14ac:dyDescent="0.45">
      <c r="A469" s="143"/>
      <c r="B469" s="143"/>
      <c r="C469" s="164" t="s">
        <v>194</v>
      </c>
      <c r="D469" s="145">
        <v>1</v>
      </c>
      <c r="E469" s="145">
        <v>3415119.9999999963</v>
      </c>
      <c r="F469" s="145">
        <v>30000</v>
      </c>
      <c r="G469" s="145"/>
      <c r="H469" s="145">
        <f t="shared" si="100"/>
        <v>3445119.9999999963</v>
      </c>
      <c r="I469" s="145">
        <f t="shared" si="101"/>
        <v>3415119.9999999963</v>
      </c>
      <c r="J469" s="145">
        <f t="shared" si="102"/>
        <v>30000</v>
      </c>
      <c r="K469" s="145">
        <f t="shared" si="103"/>
        <v>0</v>
      </c>
      <c r="L469" s="145">
        <f t="shared" si="104"/>
        <v>3445119.9999999963</v>
      </c>
    </row>
    <row r="470" spans="1:12" ht="18.5" x14ac:dyDescent="0.45">
      <c r="A470" s="143"/>
      <c r="B470" s="143"/>
      <c r="C470" s="164" t="s">
        <v>195</v>
      </c>
      <c r="D470" s="145">
        <v>1</v>
      </c>
      <c r="E470" s="145">
        <v>3519237.5000000037</v>
      </c>
      <c r="F470" s="145">
        <v>30000</v>
      </c>
      <c r="G470" s="145"/>
      <c r="H470" s="145">
        <f t="shared" si="100"/>
        <v>3549237.5000000037</v>
      </c>
      <c r="I470" s="145">
        <f t="shared" si="101"/>
        <v>3519237.5000000037</v>
      </c>
      <c r="J470" s="145">
        <f t="shared" si="102"/>
        <v>30000</v>
      </c>
      <c r="K470" s="145">
        <f t="shared" si="103"/>
        <v>0</v>
      </c>
      <c r="L470" s="145">
        <f t="shared" si="104"/>
        <v>3549237.5000000037</v>
      </c>
    </row>
    <row r="471" spans="1:12" ht="18.5" x14ac:dyDescent="0.45">
      <c r="A471" s="143"/>
      <c r="B471" s="143"/>
      <c r="C471" s="164" t="s">
        <v>196</v>
      </c>
      <c r="D471" s="145">
        <v>1</v>
      </c>
      <c r="E471" s="145">
        <v>3623356.2500000037</v>
      </c>
      <c r="F471" s="145">
        <v>30000</v>
      </c>
      <c r="G471" s="145"/>
      <c r="H471" s="145">
        <f t="shared" si="100"/>
        <v>3653356.2500000037</v>
      </c>
      <c r="I471" s="145">
        <f t="shared" si="101"/>
        <v>3623356.2500000037</v>
      </c>
      <c r="J471" s="145">
        <f t="shared" si="102"/>
        <v>30000</v>
      </c>
      <c r="K471" s="145">
        <f t="shared" si="103"/>
        <v>0</v>
      </c>
      <c r="L471" s="145">
        <f t="shared" si="104"/>
        <v>3653356.2500000037</v>
      </c>
    </row>
    <row r="472" spans="1:12" ht="18.5" x14ac:dyDescent="0.45">
      <c r="A472" s="143"/>
      <c r="B472" s="143"/>
      <c r="C472" s="164" t="s">
        <v>197</v>
      </c>
      <c r="D472" s="145">
        <v>1</v>
      </c>
      <c r="E472" s="145">
        <v>3727475.0000000037</v>
      </c>
      <c r="F472" s="145">
        <v>30000</v>
      </c>
      <c r="G472" s="145"/>
      <c r="H472" s="145">
        <f t="shared" si="100"/>
        <v>3757475.0000000037</v>
      </c>
      <c r="I472" s="145">
        <f t="shared" si="101"/>
        <v>3727475.0000000037</v>
      </c>
      <c r="J472" s="145">
        <f t="shared" si="102"/>
        <v>30000</v>
      </c>
      <c r="K472" s="145">
        <f t="shared" si="103"/>
        <v>0</v>
      </c>
      <c r="L472" s="145">
        <f t="shared" si="104"/>
        <v>3757475.0000000037</v>
      </c>
    </row>
    <row r="473" spans="1:12" ht="18.5" x14ac:dyDescent="0.45">
      <c r="A473" s="143"/>
      <c r="B473" s="143"/>
      <c r="C473" s="164" t="s">
        <v>347</v>
      </c>
      <c r="D473" s="145">
        <v>1</v>
      </c>
      <c r="E473" s="145">
        <v>3616821.2499999963</v>
      </c>
      <c r="F473" s="145">
        <v>30000</v>
      </c>
      <c r="G473" s="145"/>
      <c r="H473" s="145">
        <f t="shared" si="100"/>
        <v>3646821.2499999963</v>
      </c>
      <c r="I473" s="145">
        <f t="shared" si="101"/>
        <v>3616821.2499999963</v>
      </c>
      <c r="J473" s="145">
        <f t="shared" si="102"/>
        <v>30000</v>
      </c>
      <c r="K473" s="145">
        <f t="shared" si="103"/>
        <v>0</v>
      </c>
      <c r="L473" s="145">
        <f t="shared" si="104"/>
        <v>3646821.2499999963</v>
      </c>
    </row>
    <row r="474" spans="1:12" ht="18.5" x14ac:dyDescent="0.45">
      <c r="A474" s="143"/>
      <c r="B474" s="143"/>
      <c r="C474" s="164" t="s">
        <v>308</v>
      </c>
      <c r="D474" s="145">
        <v>3</v>
      </c>
      <c r="E474" s="145">
        <v>3741953.7500000037</v>
      </c>
      <c r="F474" s="145">
        <v>30000</v>
      </c>
      <c r="G474" s="145"/>
      <c r="H474" s="145">
        <f t="shared" ref="H474:H479" si="105">SUM(E474:G474)</f>
        <v>3771953.7500000037</v>
      </c>
      <c r="I474" s="145">
        <f t="shared" ref="I474:I479" si="106">D474*E474</f>
        <v>11225861.250000011</v>
      </c>
      <c r="J474" s="145">
        <f t="shared" ref="J474:J479" si="107">D474*F474</f>
        <v>90000</v>
      </c>
      <c r="K474" s="145">
        <f t="shared" ref="K474:K479" si="108">D474*G474</f>
        <v>0</v>
      </c>
      <c r="L474" s="145">
        <f t="shared" ref="L474:L479" si="109">D474*H474</f>
        <v>11315861.250000011</v>
      </c>
    </row>
    <row r="475" spans="1:12" ht="18.5" x14ac:dyDescent="0.45">
      <c r="A475" s="143"/>
      <c r="B475" s="143"/>
      <c r="C475" s="164" t="s">
        <v>199</v>
      </c>
      <c r="D475" s="145">
        <v>2</v>
      </c>
      <c r="E475" s="145">
        <v>3992217.5000000037</v>
      </c>
      <c r="F475" s="145">
        <v>30000</v>
      </c>
      <c r="G475" s="145"/>
      <c r="H475" s="145">
        <f t="shared" si="105"/>
        <v>4022217.5000000037</v>
      </c>
      <c r="I475" s="145">
        <f t="shared" si="106"/>
        <v>7984435.0000000075</v>
      </c>
      <c r="J475" s="145">
        <f t="shared" si="107"/>
        <v>60000</v>
      </c>
      <c r="K475" s="145">
        <f t="shared" si="108"/>
        <v>0</v>
      </c>
      <c r="L475" s="145">
        <f t="shared" si="109"/>
        <v>8044435.0000000075</v>
      </c>
    </row>
    <row r="476" spans="1:12" ht="18.5" x14ac:dyDescent="0.45">
      <c r="A476" s="143"/>
      <c r="B476" s="143"/>
      <c r="C476" s="164" t="s">
        <v>349</v>
      </c>
      <c r="D476" s="145">
        <v>5</v>
      </c>
      <c r="E476" s="145">
        <v>4242482.4999999963</v>
      </c>
      <c r="F476" s="145">
        <v>30000</v>
      </c>
      <c r="G476" s="145"/>
      <c r="H476" s="145">
        <f t="shared" si="105"/>
        <v>4272482.4999999963</v>
      </c>
      <c r="I476" s="145">
        <f t="shared" si="106"/>
        <v>21212412.499999981</v>
      </c>
      <c r="J476" s="145">
        <f t="shared" si="107"/>
        <v>150000</v>
      </c>
      <c r="K476" s="145">
        <f t="shared" si="108"/>
        <v>0</v>
      </c>
      <c r="L476" s="145">
        <f t="shared" si="109"/>
        <v>21362412.499999981</v>
      </c>
    </row>
    <row r="477" spans="1:12" ht="18.5" x14ac:dyDescent="0.45">
      <c r="A477" s="143"/>
      <c r="B477" s="143"/>
      <c r="C477" s="164" t="s">
        <v>406</v>
      </c>
      <c r="D477" s="145">
        <v>1</v>
      </c>
      <c r="E477" s="145">
        <v>6798560.3999999994</v>
      </c>
      <c r="F477" s="145">
        <v>30000</v>
      </c>
      <c r="G477" s="145"/>
      <c r="H477" s="145">
        <f t="shared" si="105"/>
        <v>6828560.3999999994</v>
      </c>
      <c r="I477" s="145">
        <f t="shared" si="106"/>
        <v>6798560.3999999994</v>
      </c>
      <c r="J477" s="145">
        <f t="shared" si="107"/>
        <v>30000</v>
      </c>
      <c r="K477" s="145">
        <f t="shared" si="108"/>
        <v>0</v>
      </c>
      <c r="L477" s="145">
        <f t="shared" si="109"/>
        <v>6828560.3999999994</v>
      </c>
    </row>
    <row r="478" spans="1:12" ht="18.5" x14ac:dyDescent="0.45">
      <c r="A478" s="143"/>
      <c r="B478" s="143"/>
      <c r="C478" s="164" t="s">
        <v>350</v>
      </c>
      <c r="D478" s="145">
        <v>1</v>
      </c>
      <c r="E478" s="145">
        <v>7286629.9499999993</v>
      </c>
      <c r="F478" s="145">
        <v>30000</v>
      </c>
      <c r="G478" s="145"/>
      <c r="H478" s="145">
        <f t="shared" si="105"/>
        <v>7316629.9499999993</v>
      </c>
      <c r="I478" s="145">
        <f t="shared" si="106"/>
        <v>7286629.9499999993</v>
      </c>
      <c r="J478" s="145">
        <f t="shared" si="107"/>
        <v>30000</v>
      </c>
      <c r="K478" s="145">
        <f t="shared" si="108"/>
        <v>0</v>
      </c>
      <c r="L478" s="145">
        <f t="shared" si="109"/>
        <v>7316629.9499999993</v>
      </c>
    </row>
    <row r="479" spans="1:12" ht="18.5" x14ac:dyDescent="0.45">
      <c r="A479" s="143"/>
      <c r="B479" s="143"/>
      <c r="C479" s="164" t="s">
        <v>407</v>
      </c>
      <c r="D479" s="145">
        <v>1</v>
      </c>
      <c r="E479" s="145">
        <v>7774699.5</v>
      </c>
      <c r="F479" s="145">
        <v>30000</v>
      </c>
      <c r="G479" s="145"/>
      <c r="H479" s="145">
        <f t="shared" si="105"/>
        <v>7804699.5</v>
      </c>
      <c r="I479" s="145">
        <f t="shared" si="106"/>
        <v>7774699.5</v>
      </c>
      <c r="J479" s="145">
        <f t="shared" si="107"/>
        <v>30000</v>
      </c>
      <c r="K479" s="145">
        <f t="shared" si="108"/>
        <v>0</v>
      </c>
      <c r="L479" s="145">
        <f t="shared" si="109"/>
        <v>7804699.5</v>
      </c>
    </row>
    <row r="480" spans="1:12" ht="18.5" x14ac:dyDescent="0.45">
      <c r="A480" s="143"/>
      <c r="B480" s="146" t="s">
        <v>201</v>
      </c>
      <c r="C480" s="144" t="s">
        <v>202</v>
      </c>
      <c r="D480" s="137">
        <f>SUM(D410:D479)</f>
        <v>292</v>
      </c>
      <c r="E480" s="137">
        <f>SUM(E410:E479)</f>
        <v>163531036.09999996</v>
      </c>
      <c r="F480" s="137">
        <f>SUM(F410:F479)</f>
        <v>2100000</v>
      </c>
      <c r="G480" s="137"/>
      <c r="H480" s="137">
        <f>SUM(H410:H479)</f>
        <v>165631036.09999996</v>
      </c>
      <c r="I480" s="137">
        <f>SUM(I410:I479)</f>
        <v>548697537.35000014</v>
      </c>
      <c r="J480" s="137">
        <f>SUM(J410:J479)</f>
        <v>8760000</v>
      </c>
      <c r="K480" s="137">
        <f>SUM(K410:K479)</f>
        <v>0</v>
      </c>
      <c r="L480" s="137">
        <f>SUM(L410:L479)</f>
        <v>557457537.35000026</v>
      </c>
    </row>
    <row r="481" spans="1:12" ht="18.5" x14ac:dyDescent="0.45">
      <c r="A481" s="143"/>
      <c r="B481" s="143"/>
      <c r="C481" s="147" t="s">
        <v>203</v>
      </c>
      <c r="D481" s="145">
        <v>1</v>
      </c>
      <c r="E481" s="148">
        <v>1247870.04</v>
      </c>
      <c r="F481" s="145">
        <v>374361</v>
      </c>
      <c r="G481" s="145">
        <v>10640338.32</v>
      </c>
      <c r="H481" s="145">
        <f t="shared" ref="H481" si="110">SUM(E481:G481)</f>
        <v>12262569.359999999</v>
      </c>
      <c r="I481" s="145">
        <f t="shared" ref="I481" si="111">D481*E481</f>
        <v>1247870.04</v>
      </c>
      <c r="J481" s="145">
        <f t="shared" ref="J481" si="112">D481*F481</f>
        <v>374361</v>
      </c>
      <c r="K481" s="145">
        <f t="shared" ref="K481" si="113">D481*G481</f>
        <v>10640338.32</v>
      </c>
      <c r="L481" s="145">
        <f t="shared" ref="L481" si="114">D481*H481</f>
        <v>12262569.359999999</v>
      </c>
    </row>
    <row r="482" spans="1:12" ht="18.5" x14ac:dyDescent="0.45">
      <c r="A482" s="143"/>
      <c r="B482" s="149" t="s">
        <v>201</v>
      </c>
      <c r="C482" s="150"/>
      <c r="D482" s="137">
        <f t="shared" ref="D482:L482" si="115">SUM(D481:D481)</f>
        <v>1</v>
      </c>
      <c r="E482" s="137">
        <f t="shared" si="115"/>
        <v>1247870.04</v>
      </c>
      <c r="F482" s="137">
        <f t="shared" si="115"/>
        <v>374361</v>
      </c>
      <c r="G482" s="137">
        <f t="shared" si="115"/>
        <v>10640338.32</v>
      </c>
      <c r="H482" s="137">
        <f t="shared" si="115"/>
        <v>12262569.359999999</v>
      </c>
      <c r="I482" s="137">
        <f t="shared" si="115"/>
        <v>1247870.04</v>
      </c>
      <c r="J482" s="137">
        <f t="shared" si="115"/>
        <v>374361</v>
      </c>
      <c r="K482" s="137">
        <f t="shared" si="115"/>
        <v>10640338.32</v>
      </c>
      <c r="L482" s="137">
        <f t="shared" si="115"/>
        <v>12262569.359999999</v>
      </c>
    </row>
    <row r="485" spans="1:12" ht="18.5" x14ac:dyDescent="0.45">
      <c r="A485" s="961" t="s">
        <v>0</v>
      </c>
      <c r="B485" s="961"/>
      <c r="C485" s="961"/>
      <c r="D485" s="961"/>
      <c r="E485" s="961"/>
      <c r="F485" s="961"/>
      <c r="G485" s="961"/>
      <c r="H485" s="961"/>
      <c r="I485" s="961"/>
      <c r="J485" s="961"/>
      <c r="K485" s="961"/>
      <c r="L485" s="961"/>
    </row>
    <row r="486" spans="1:12" ht="18.5" x14ac:dyDescent="0.45">
      <c r="A486" s="962" t="s">
        <v>89</v>
      </c>
      <c r="B486" s="962"/>
      <c r="C486" s="962"/>
      <c r="D486" s="962"/>
      <c r="E486" s="962"/>
      <c r="F486" s="962"/>
      <c r="G486" s="962"/>
      <c r="H486" s="962"/>
      <c r="I486" s="962"/>
      <c r="J486" s="962"/>
      <c r="K486" s="962"/>
      <c r="L486" s="962"/>
    </row>
    <row r="487" spans="1:12" ht="18.5" x14ac:dyDescent="0.45">
      <c r="A487" s="962" t="s">
        <v>90</v>
      </c>
      <c r="B487" s="963"/>
      <c r="C487" s="963"/>
      <c r="D487" s="963"/>
      <c r="E487" s="963"/>
      <c r="F487" s="963"/>
      <c r="G487" s="963"/>
      <c r="H487" s="963"/>
      <c r="I487" s="963"/>
      <c r="J487" s="963"/>
      <c r="K487" s="963"/>
      <c r="L487" s="963"/>
    </row>
    <row r="488" spans="1:12" ht="18.5" x14ac:dyDescent="0.45">
      <c r="A488" s="964" t="s">
        <v>427</v>
      </c>
      <c r="B488" s="964"/>
      <c r="C488" s="964"/>
      <c r="D488" s="964"/>
      <c r="E488" s="964"/>
      <c r="F488" s="964"/>
      <c r="G488" s="964"/>
      <c r="H488" s="964"/>
      <c r="I488" s="964"/>
      <c r="J488" s="964"/>
      <c r="K488" s="964"/>
      <c r="L488" s="964"/>
    </row>
    <row r="489" spans="1:12" ht="55.5" x14ac:dyDescent="0.45">
      <c r="A489" s="140" t="s">
        <v>91</v>
      </c>
      <c r="B489" s="141"/>
      <c r="C489" s="140" t="s">
        <v>92</v>
      </c>
      <c r="D489" s="140" t="s">
        <v>93</v>
      </c>
      <c r="E489" s="140" t="s">
        <v>94</v>
      </c>
      <c r="F489" s="140" t="s">
        <v>95</v>
      </c>
      <c r="G489" s="140" t="s">
        <v>96</v>
      </c>
      <c r="H489" s="140" t="s">
        <v>97</v>
      </c>
      <c r="I489" s="140" t="s">
        <v>98</v>
      </c>
      <c r="J489" s="140" t="s">
        <v>99</v>
      </c>
      <c r="K489" s="140" t="s">
        <v>100</v>
      </c>
      <c r="L489" s="142" t="s">
        <v>101</v>
      </c>
    </row>
    <row r="490" spans="1:12" ht="18.5" x14ac:dyDescent="0.45">
      <c r="A490" s="143"/>
      <c r="B490" s="143"/>
      <c r="C490" s="144" t="s">
        <v>401</v>
      </c>
      <c r="D490" s="145">
        <v>1</v>
      </c>
      <c r="E490" s="145">
        <v>1157666.25</v>
      </c>
      <c r="F490" s="145">
        <v>30000</v>
      </c>
      <c r="G490" s="145"/>
      <c r="H490" s="145">
        <f t="shared" ref="H490:H499" si="116">SUM(E490:G490)</f>
        <v>1187666.25</v>
      </c>
      <c r="I490" s="145">
        <f t="shared" ref="I490:I499" si="117">D490*E490</f>
        <v>1157666.25</v>
      </c>
      <c r="J490" s="145">
        <f t="shared" ref="J490:J499" si="118">D490*F490</f>
        <v>30000</v>
      </c>
      <c r="K490" s="145">
        <f t="shared" ref="K490:K499" si="119">D490*G490</f>
        <v>0</v>
      </c>
      <c r="L490" s="145">
        <f t="shared" ref="L490:L499" si="120">D490*H490</f>
        <v>1187666.25</v>
      </c>
    </row>
    <row r="491" spans="1:12" ht="18.5" x14ac:dyDescent="0.45">
      <c r="A491" s="143"/>
      <c r="B491" s="143"/>
      <c r="C491" s="144" t="s">
        <v>134</v>
      </c>
      <c r="D491" s="145">
        <v>1</v>
      </c>
      <c r="E491" s="145">
        <v>1215425.0000000042</v>
      </c>
      <c r="F491" s="145">
        <v>30000</v>
      </c>
      <c r="G491" s="145"/>
      <c r="H491" s="145">
        <f t="shared" si="116"/>
        <v>1245425.0000000042</v>
      </c>
      <c r="I491" s="145">
        <f t="shared" si="117"/>
        <v>1215425.0000000042</v>
      </c>
      <c r="J491" s="145">
        <f t="shared" si="118"/>
        <v>30000</v>
      </c>
      <c r="K491" s="145">
        <f t="shared" si="119"/>
        <v>0</v>
      </c>
      <c r="L491" s="145">
        <f t="shared" si="120"/>
        <v>1245425.0000000042</v>
      </c>
    </row>
    <row r="492" spans="1:12" ht="18.5" x14ac:dyDescent="0.45">
      <c r="A492" s="143"/>
      <c r="B492" s="143"/>
      <c r="C492" s="144" t="s">
        <v>299</v>
      </c>
      <c r="D492" s="145">
        <v>1</v>
      </c>
      <c r="E492" s="145">
        <v>1426235.0000000042</v>
      </c>
      <c r="F492" s="145">
        <v>30000</v>
      </c>
      <c r="G492" s="145"/>
      <c r="H492" s="145">
        <f t="shared" si="116"/>
        <v>1456235.0000000042</v>
      </c>
      <c r="I492" s="145">
        <f t="shared" si="117"/>
        <v>1426235.0000000042</v>
      </c>
      <c r="J492" s="145">
        <f t="shared" si="118"/>
        <v>30000</v>
      </c>
      <c r="K492" s="145">
        <f t="shared" si="119"/>
        <v>0</v>
      </c>
      <c r="L492" s="145">
        <f t="shared" si="120"/>
        <v>1456235.0000000042</v>
      </c>
    </row>
    <row r="493" spans="1:12" ht="18.5" x14ac:dyDescent="0.45">
      <c r="A493" s="143"/>
      <c r="B493" s="143"/>
      <c r="C493" s="144" t="s">
        <v>155</v>
      </c>
      <c r="D493" s="145">
        <v>2</v>
      </c>
      <c r="E493" s="145">
        <v>1560755.0000000042</v>
      </c>
      <c r="F493" s="145">
        <v>30000</v>
      </c>
      <c r="G493" s="145"/>
      <c r="H493" s="145">
        <f t="shared" si="116"/>
        <v>1590755.0000000042</v>
      </c>
      <c r="I493" s="145">
        <f t="shared" si="117"/>
        <v>3121510.0000000084</v>
      </c>
      <c r="J493" s="145">
        <f t="shared" si="118"/>
        <v>60000</v>
      </c>
      <c r="K493" s="145">
        <f t="shared" si="119"/>
        <v>0</v>
      </c>
      <c r="L493" s="145">
        <f t="shared" si="120"/>
        <v>3181510.0000000084</v>
      </c>
    </row>
    <row r="494" spans="1:12" ht="18.5" x14ac:dyDescent="0.45">
      <c r="A494" s="143"/>
      <c r="B494" s="143"/>
      <c r="C494" s="144" t="s">
        <v>404</v>
      </c>
      <c r="D494" s="145">
        <v>2</v>
      </c>
      <c r="E494" s="145">
        <v>1887152.4999999958</v>
      </c>
      <c r="F494" s="145">
        <v>30000</v>
      </c>
      <c r="G494" s="145"/>
      <c r="H494" s="145">
        <f t="shared" si="116"/>
        <v>1917152.4999999958</v>
      </c>
      <c r="I494" s="145">
        <f t="shared" si="117"/>
        <v>3774304.9999999916</v>
      </c>
      <c r="J494" s="145">
        <f t="shared" si="118"/>
        <v>60000</v>
      </c>
      <c r="K494" s="145">
        <f t="shared" si="119"/>
        <v>0</v>
      </c>
      <c r="L494" s="145">
        <f t="shared" si="120"/>
        <v>3834304.9999999916</v>
      </c>
    </row>
    <row r="495" spans="1:12" ht="18.5" x14ac:dyDescent="0.45">
      <c r="A495" s="143"/>
      <c r="B495" s="146"/>
      <c r="C495" s="144" t="s">
        <v>428</v>
      </c>
      <c r="D495" s="145">
        <v>1</v>
      </c>
      <c r="E495" s="145">
        <v>2132123.7500000042</v>
      </c>
      <c r="F495" s="145">
        <v>30000</v>
      </c>
      <c r="G495" s="145"/>
      <c r="H495" s="145">
        <f t="shared" si="116"/>
        <v>2162123.7500000042</v>
      </c>
      <c r="I495" s="145">
        <f t="shared" si="117"/>
        <v>2132123.7500000042</v>
      </c>
      <c r="J495" s="145">
        <f t="shared" si="118"/>
        <v>30000</v>
      </c>
      <c r="K495" s="145">
        <f t="shared" si="119"/>
        <v>0</v>
      </c>
      <c r="L495" s="145">
        <f t="shared" si="120"/>
        <v>2162123.7500000042</v>
      </c>
    </row>
    <row r="496" spans="1:12" ht="18.5" x14ac:dyDescent="0.45">
      <c r="A496" s="143"/>
      <c r="B496" s="146"/>
      <c r="C496" s="144" t="s">
        <v>340</v>
      </c>
      <c r="D496" s="145">
        <v>1</v>
      </c>
      <c r="E496" s="145">
        <v>2201611.2500000042</v>
      </c>
      <c r="F496" s="145">
        <v>30000</v>
      </c>
      <c r="G496" s="145"/>
      <c r="H496" s="145">
        <f t="shared" si="116"/>
        <v>2231611.2500000042</v>
      </c>
      <c r="I496" s="145">
        <f t="shared" si="117"/>
        <v>2201611.2500000042</v>
      </c>
      <c r="J496" s="145">
        <f t="shared" si="118"/>
        <v>30000</v>
      </c>
      <c r="K496" s="145">
        <f t="shared" si="119"/>
        <v>0</v>
      </c>
      <c r="L496" s="145">
        <f t="shared" si="120"/>
        <v>2231611.2500000042</v>
      </c>
    </row>
    <row r="497" spans="1:12" ht="18.5" x14ac:dyDescent="0.45">
      <c r="A497" s="143"/>
      <c r="B497" s="143"/>
      <c r="C497" s="144" t="s">
        <v>405</v>
      </c>
      <c r="D497" s="145">
        <v>1</v>
      </c>
      <c r="E497" s="145">
        <v>2313742.5</v>
      </c>
      <c r="F497" s="145">
        <v>30000</v>
      </c>
      <c r="G497" s="145"/>
      <c r="H497" s="145">
        <f t="shared" si="116"/>
        <v>2343742.5</v>
      </c>
      <c r="I497" s="145">
        <f t="shared" si="117"/>
        <v>2313742.5</v>
      </c>
      <c r="J497" s="145">
        <f t="shared" si="118"/>
        <v>30000</v>
      </c>
      <c r="K497" s="145">
        <f t="shared" si="119"/>
        <v>0</v>
      </c>
      <c r="L497" s="145">
        <f t="shared" si="120"/>
        <v>2343742.5</v>
      </c>
    </row>
    <row r="498" spans="1:12" ht="18.5" x14ac:dyDescent="0.45">
      <c r="A498" s="143"/>
      <c r="B498" s="143"/>
      <c r="C498" s="164" t="s">
        <v>346</v>
      </c>
      <c r="D498" s="145">
        <v>1</v>
      </c>
      <c r="E498" s="145">
        <v>3491690.0000000037</v>
      </c>
      <c r="F498" s="145">
        <v>30000</v>
      </c>
      <c r="G498" s="145"/>
      <c r="H498" s="145">
        <f t="shared" si="116"/>
        <v>3521690.0000000037</v>
      </c>
      <c r="I498" s="145">
        <f t="shared" si="117"/>
        <v>3491690.0000000037</v>
      </c>
      <c r="J498" s="145">
        <f t="shared" si="118"/>
        <v>30000</v>
      </c>
      <c r="K498" s="145">
        <f t="shared" si="119"/>
        <v>0</v>
      </c>
      <c r="L498" s="145">
        <f t="shared" si="120"/>
        <v>3521690.0000000037</v>
      </c>
    </row>
    <row r="499" spans="1:12" ht="18.5" x14ac:dyDescent="0.45">
      <c r="A499" s="143"/>
      <c r="B499" s="143"/>
      <c r="C499" s="164" t="s">
        <v>406</v>
      </c>
      <c r="D499" s="145">
        <v>1</v>
      </c>
      <c r="E499" s="145">
        <v>6798560.3999999994</v>
      </c>
      <c r="F499" s="145">
        <v>30000</v>
      </c>
      <c r="G499" s="145"/>
      <c r="H499" s="145">
        <f t="shared" si="116"/>
        <v>6828560.3999999994</v>
      </c>
      <c r="I499" s="145">
        <f t="shared" si="117"/>
        <v>6798560.3999999994</v>
      </c>
      <c r="J499" s="145">
        <f t="shared" si="118"/>
        <v>30000</v>
      </c>
      <c r="K499" s="145">
        <f t="shared" si="119"/>
        <v>0</v>
      </c>
      <c r="L499" s="145">
        <f t="shared" si="120"/>
        <v>6828560.3999999994</v>
      </c>
    </row>
    <row r="500" spans="1:12" ht="18.5" x14ac:dyDescent="0.45">
      <c r="A500" s="143"/>
      <c r="B500" s="146" t="s">
        <v>201</v>
      </c>
      <c r="C500" s="144" t="s">
        <v>202</v>
      </c>
      <c r="D500" s="137">
        <f>SUM(D490:D499)</f>
        <v>12</v>
      </c>
      <c r="E500" s="137">
        <f>SUM(E490:E499)</f>
        <v>24184961.650000021</v>
      </c>
      <c r="F500" s="137">
        <f>SUM(F490:F499)</f>
        <v>300000</v>
      </c>
      <c r="G500" s="137"/>
      <c r="H500" s="137">
        <f>SUM(H490:H499)</f>
        <v>24484961.650000021</v>
      </c>
      <c r="I500" s="137">
        <f>SUM(I490:I499)</f>
        <v>27632869.150000017</v>
      </c>
      <c r="J500" s="137">
        <f>SUM(J490:J499)</f>
        <v>360000</v>
      </c>
      <c r="K500" s="137">
        <f>SUM(K490:K499)</f>
        <v>0</v>
      </c>
      <c r="L500" s="137">
        <f>SUM(L490:L499)</f>
        <v>27992869.150000017</v>
      </c>
    </row>
    <row r="501" spans="1:12" ht="55.5" x14ac:dyDescent="0.45">
      <c r="A501" s="143"/>
      <c r="B501" s="143" t="s">
        <v>311</v>
      </c>
      <c r="C501" s="232" t="s">
        <v>312</v>
      </c>
      <c r="D501" s="148"/>
      <c r="E501" s="148"/>
      <c r="F501" s="148"/>
      <c r="G501" s="148"/>
      <c r="H501" s="145"/>
      <c r="I501" s="145">
        <f t="shared" ref="I501:I502" si="121">D501*E501</f>
        <v>0</v>
      </c>
      <c r="J501" s="145">
        <f t="shared" ref="J501:J502" si="122">D501*F501</f>
        <v>0</v>
      </c>
      <c r="K501" s="145">
        <f t="shared" ref="K501:K502" si="123">D501*G501</f>
        <v>0</v>
      </c>
      <c r="L501" s="145">
        <f t="shared" ref="L501:L502" si="124">D501*H501</f>
        <v>0</v>
      </c>
    </row>
    <row r="502" spans="1:12" ht="18.5" x14ac:dyDescent="0.45">
      <c r="A502" s="143"/>
      <c r="B502" s="143"/>
      <c r="C502" s="147" t="s">
        <v>203</v>
      </c>
      <c r="D502" s="145"/>
      <c r="E502" s="148">
        <v>1247870.04</v>
      </c>
      <c r="F502" s="145">
        <v>374361</v>
      </c>
      <c r="G502" s="145">
        <v>10640338.32</v>
      </c>
      <c r="H502" s="145">
        <f t="shared" ref="H502" si="125">SUM(E502:G502)</f>
        <v>12262569.359999999</v>
      </c>
      <c r="I502" s="145">
        <f t="shared" si="121"/>
        <v>0</v>
      </c>
      <c r="J502" s="145">
        <f t="shared" si="122"/>
        <v>0</v>
      </c>
      <c r="K502" s="145">
        <f t="shared" si="123"/>
        <v>0</v>
      </c>
      <c r="L502" s="145">
        <f t="shared" si="124"/>
        <v>0</v>
      </c>
    </row>
    <row r="503" spans="1:12" ht="18.5" x14ac:dyDescent="0.45">
      <c r="A503" s="143"/>
      <c r="B503" s="149" t="s">
        <v>201</v>
      </c>
      <c r="C503" s="150"/>
      <c r="D503" s="137">
        <f t="shared" ref="D503:L503" si="126">SUM(D501:D502)</f>
        <v>0</v>
      </c>
      <c r="E503" s="137">
        <f t="shared" si="126"/>
        <v>1247870.04</v>
      </c>
      <c r="F503" s="137">
        <f t="shared" si="126"/>
        <v>374361</v>
      </c>
      <c r="G503" s="137">
        <f t="shared" si="126"/>
        <v>10640338.32</v>
      </c>
      <c r="H503" s="137">
        <f t="shared" si="126"/>
        <v>12262569.359999999</v>
      </c>
      <c r="I503" s="137">
        <f t="shared" si="126"/>
        <v>0</v>
      </c>
      <c r="J503" s="137">
        <f t="shared" si="126"/>
        <v>0</v>
      </c>
      <c r="K503" s="137">
        <f t="shared" si="126"/>
        <v>0</v>
      </c>
      <c r="L503" s="137">
        <f t="shared" si="126"/>
        <v>0</v>
      </c>
    </row>
    <row r="504" spans="1:12" ht="18.5" x14ac:dyDescent="0.45">
      <c r="A504" s="149" t="s">
        <v>204</v>
      </c>
      <c r="B504" s="143"/>
      <c r="C504" s="143"/>
      <c r="D504" s="151">
        <f>D500+D503</f>
        <v>12</v>
      </c>
      <c r="E504" s="152">
        <f t="shared" ref="E504:L504" si="127">SUM(E500:E502)</f>
        <v>25432831.69000002</v>
      </c>
      <c r="F504" s="152">
        <f t="shared" si="127"/>
        <v>674361</v>
      </c>
      <c r="G504" s="152">
        <f t="shared" si="127"/>
        <v>10640338.32</v>
      </c>
      <c r="H504" s="152">
        <f t="shared" si="127"/>
        <v>36747531.01000002</v>
      </c>
      <c r="I504" s="152">
        <f t="shared" si="127"/>
        <v>27632869.150000017</v>
      </c>
      <c r="J504" s="152">
        <f t="shared" si="127"/>
        <v>360000</v>
      </c>
      <c r="K504" s="152">
        <f t="shared" si="127"/>
        <v>0</v>
      </c>
      <c r="L504" s="152">
        <f t="shared" si="127"/>
        <v>27992869.150000017</v>
      </c>
    </row>
    <row r="507" spans="1:12" ht="18.5" x14ac:dyDescent="0.45">
      <c r="A507" s="961" t="s">
        <v>0</v>
      </c>
      <c r="B507" s="961"/>
      <c r="C507" s="961"/>
      <c r="D507" s="961"/>
      <c r="E507" s="961"/>
      <c r="F507" s="961"/>
      <c r="G507" s="961"/>
      <c r="H507" s="961"/>
      <c r="I507" s="961"/>
      <c r="J507" s="961"/>
      <c r="K507" s="961"/>
      <c r="L507" s="961"/>
    </row>
    <row r="508" spans="1:12" ht="18.5" x14ac:dyDescent="0.45">
      <c r="A508" s="962" t="s">
        <v>89</v>
      </c>
      <c r="B508" s="962"/>
      <c r="C508" s="962"/>
      <c r="D508" s="962"/>
      <c r="E508" s="962"/>
      <c r="F508" s="962"/>
      <c r="G508" s="962"/>
      <c r="H508" s="962"/>
      <c r="I508" s="962"/>
      <c r="J508" s="962"/>
      <c r="K508" s="962"/>
      <c r="L508" s="962"/>
    </row>
    <row r="509" spans="1:12" ht="18.5" x14ac:dyDescent="0.45">
      <c r="A509" s="962" t="s">
        <v>90</v>
      </c>
      <c r="B509" s="963"/>
      <c r="C509" s="963"/>
      <c r="D509" s="963"/>
      <c r="E509" s="963"/>
      <c r="F509" s="963"/>
      <c r="G509" s="963"/>
      <c r="H509" s="963"/>
      <c r="I509" s="963"/>
      <c r="J509" s="963"/>
      <c r="K509" s="963"/>
      <c r="L509" s="963"/>
    </row>
    <row r="510" spans="1:12" ht="18.5" x14ac:dyDescent="0.45">
      <c r="A510" s="964" t="s">
        <v>431</v>
      </c>
      <c r="B510" s="964"/>
      <c r="C510" s="964"/>
      <c r="D510" s="964"/>
      <c r="E510" s="964"/>
      <c r="F510" s="964"/>
      <c r="G510" s="964"/>
      <c r="H510" s="964"/>
      <c r="I510" s="964"/>
      <c r="J510" s="964"/>
      <c r="K510" s="964"/>
      <c r="L510" s="964"/>
    </row>
    <row r="511" spans="1:12" ht="55.5" x14ac:dyDescent="0.45">
      <c r="A511" s="238" t="s">
        <v>91</v>
      </c>
      <c r="B511" s="149"/>
      <c r="C511" s="238" t="s">
        <v>92</v>
      </c>
      <c r="D511" s="238" t="s">
        <v>93</v>
      </c>
      <c r="E511" s="238" t="s">
        <v>94</v>
      </c>
      <c r="F511" s="238" t="s">
        <v>95</v>
      </c>
      <c r="G511" s="238" t="s">
        <v>96</v>
      </c>
      <c r="H511" s="238" t="s">
        <v>97</v>
      </c>
      <c r="I511" s="238" t="s">
        <v>98</v>
      </c>
      <c r="J511" s="238" t="s">
        <v>99</v>
      </c>
      <c r="K511" s="238" t="s">
        <v>100</v>
      </c>
      <c r="L511" s="138" t="s">
        <v>101</v>
      </c>
    </row>
    <row r="512" spans="1:12" ht="18.5" x14ac:dyDescent="0.45">
      <c r="A512" s="143"/>
      <c r="B512" s="143"/>
      <c r="C512" s="144" t="s">
        <v>329</v>
      </c>
      <c r="D512" s="145">
        <v>1</v>
      </c>
      <c r="E512" s="145">
        <v>1135442.4999999995</v>
      </c>
      <c r="F512" s="145">
        <v>30000</v>
      </c>
      <c r="G512" s="145"/>
      <c r="H512" s="145">
        <f t="shared" ref="H512:H518" si="128">SUM(E512:G512)</f>
        <v>1165442.4999999995</v>
      </c>
      <c r="I512" s="145">
        <f t="shared" ref="I512:I518" si="129">D512*E512</f>
        <v>1135442.4999999995</v>
      </c>
      <c r="J512" s="145">
        <f t="shared" ref="J512:J518" si="130">D512*F512</f>
        <v>30000</v>
      </c>
      <c r="K512" s="145">
        <f t="shared" ref="K512:K518" si="131">D512*G512</f>
        <v>0</v>
      </c>
      <c r="L512" s="145">
        <f t="shared" ref="L512:L518" si="132">D512*H512</f>
        <v>1165442.4999999995</v>
      </c>
    </row>
    <row r="513" spans="1:12" ht="18.5" x14ac:dyDescent="0.45">
      <c r="A513" s="143"/>
      <c r="B513" s="143"/>
      <c r="C513" s="144" t="s">
        <v>303</v>
      </c>
      <c r="D513" s="145">
        <v>1</v>
      </c>
      <c r="E513" s="145">
        <v>1952878.7499999958</v>
      </c>
      <c r="F513" s="145">
        <v>30000</v>
      </c>
      <c r="G513" s="145"/>
      <c r="H513" s="145">
        <f t="shared" si="128"/>
        <v>1982878.7499999958</v>
      </c>
      <c r="I513" s="145">
        <f t="shared" si="129"/>
        <v>1952878.7499999958</v>
      </c>
      <c r="J513" s="145">
        <f t="shared" si="130"/>
        <v>30000</v>
      </c>
      <c r="K513" s="145">
        <f t="shared" si="131"/>
        <v>0</v>
      </c>
      <c r="L513" s="145">
        <f t="shared" si="132"/>
        <v>1982878.7499999958</v>
      </c>
    </row>
    <row r="514" spans="1:12" ht="18.5" x14ac:dyDescent="0.45">
      <c r="A514" s="143"/>
      <c r="B514" s="143"/>
      <c r="C514" s="144" t="s">
        <v>179</v>
      </c>
      <c r="D514" s="145">
        <v>2</v>
      </c>
      <c r="E514" s="145">
        <v>2215783.7499999958</v>
      </c>
      <c r="F514" s="145">
        <v>30000</v>
      </c>
      <c r="G514" s="145"/>
      <c r="H514" s="145">
        <f t="shared" si="128"/>
        <v>2245783.7499999958</v>
      </c>
      <c r="I514" s="145">
        <f t="shared" si="129"/>
        <v>4431567.4999999916</v>
      </c>
      <c r="J514" s="145">
        <f t="shared" si="130"/>
        <v>60000</v>
      </c>
      <c r="K514" s="145">
        <f t="shared" si="131"/>
        <v>0</v>
      </c>
      <c r="L514" s="145">
        <f t="shared" si="132"/>
        <v>4491567.4999999916</v>
      </c>
    </row>
    <row r="515" spans="1:12" ht="18.5" x14ac:dyDescent="0.45">
      <c r="A515" s="143"/>
      <c r="B515" s="143"/>
      <c r="C515" s="144" t="s">
        <v>338</v>
      </c>
      <c r="D515" s="145">
        <v>1</v>
      </c>
      <c r="E515" s="145">
        <v>2412962.4999999958</v>
      </c>
      <c r="F515" s="145">
        <v>30000</v>
      </c>
      <c r="G515" s="145"/>
      <c r="H515" s="145">
        <f t="shared" si="128"/>
        <v>2442962.4999999958</v>
      </c>
      <c r="I515" s="145">
        <f t="shared" si="129"/>
        <v>2412962.4999999958</v>
      </c>
      <c r="J515" s="145">
        <f t="shared" si="130"/>
        <v>30000</v>
      </c>
      <c r="K515" s="145">
        <f t="shared" si="131"/>
        <v>0</v>
      </c>
      <c r="L515" s="145">
        <f t="shared" si="132"/>
        <v>2442962.4999999958</v>
      </c>
    </row>
    <row r="516" spans="1:12" ht="18.5" x14ac:dyDescent="0.45">
      <c r="A516" s="143"/>
      <c r="B516" s="143"/>
      <c r="C516" s="144" t="s">
        <v>183</v>
      </c>
      <c r="D516" s="145">
        <v>1</v>
      </c>
      <c r="E516" s="145">
        <v>2271097.5</v>
      </c>
      <c r="F516" s="145">
        <v>30000</v>
      </c>
      <c r="G516" s="145"/>
      <c r="H516" s="145">
        <f t="shared" si="128"/>
        <v>2301097.5</v>
      </c>
      <c r="I516" s="145">
        <f t="shared" si="129"/>
        <v>2271097.5</v>
      </c>
      <c r="J516" s="145">
        <f t="shared" si="130"/>
        <v>30000</v>
      </c>
      <c r="K516" s="145">
        <f t="shared" si="131"/>
        <v>0</v>
      </c>
      <c r="L516" s="145">
        <f t="shared" si="132"/>
        <v>2301097.5</v>
      </c>
    </row>
    <row r="517" spans="1:12" ht="18.5" x14ac:dyDescent="0.45">
      <c r="A517" s="143"/>
      <c r="B517" s="143"/>
      <c r="C517" s="144" t="s">
        <v>187</v>
      </c>
      <c r="D517" s="145">
        <v>1</v>
      </c>
      <c r="E517" s="145">
        <v>2549045.0000000042</v>
      </c>
      <c r="F517" s="145">
        <v>30000</v>
      </c>
      <c r="G517" s="145"/>
      <c r="H517" s="145">
        <f t="shared" si="128"/>
        <v>2579045.0000000042</v>
      </c>
      <c r="I517" s="145">
        <f t="shared" si="129"/>
        <v>2549045.0000000042</v>
      </c>
      <c r="J517" s="145">
        <f t="shared" si="130"/>
        <v>30000</v>
      </c>
      <c r="K517" s="145">
        <f t="shared" si="131"/>
        <v>0</v>
      </c>
      <c r="L517" s="145">
        <f t="shared" si="132"/>
        <v>2579045.0000000042</v>
      </c>
    </row>
    <row r="518" spans="1:12" ht="18.5" x14ac:dyDescent="0.45">
      <c r="A518" s="143"/>
      <c r="B518" s="143"/>
      <c r="C518" s="164" t="s">
        <v>198</v>
      </c>
      <c r="D518" s="145">
        <v>1</v>
      </c>
      <c r="E518" s="145">
        <v>3867086.25</v>
      </c>
      <c r="F518" s="145">
        <v>30000</v>
      </c>
      <c r="G518" s="145"/>
      <c r="H518" s="145">
        <f t="shared" si="128"/>
        <v>3897086.25</v>
      </c>
      <c r="I518" s="145">
        <f t="shared" si="129"/>
        <v>3867086.25</v>
      </c>
      <c r="J518" s="145">
        <f t="shared" si="130"/>
        <v>30000</v>
      </c>
      <c r="K518" s="145">
        <f t="shared" si="131"/>
        <v>0</v>
      </c>
      <c r="L518" s="145">
        <f t="shared" si="132"/>
        <v>3897086.25</v>
      </c>
    </row>
    <row r="519" spans="1:12" ht="18.5" x14ac:dyDescent="0.45">
      <c r="A519" s="143"/>
      <c r="B519" s="146" t="s">
        <v>201</v>
      </c>
      <c r="C519" s="144" t="s">
        <v>202</v>
      </c>
      <c r="D519" s="137">
        <f>SUM(D512:D518)</f>
        <v>8</v>
      </c>
      <c r="E519" s="137">
        <f>SUM(E512:E518)</f>
        <v>16404296.249999991</v>
      </c>
      <c r="F519" s="137">
        <f>SUM(F512:F518)</f>
        <v>210000</v>
      </c>
      <c r="G519" s="137"/>
      <c r="H519" s="137">
        <f>SUM(H512:H518)</f>
        <v>16614296.249999991</v>
      </c>
      <c r="I519" s="137">
        <f>SUM(I512:I518)</f>
        <v>18620079.999999985</v>
      </c>
      <c r="J519" s="137">
        <f>SUM(J512:J518)</f>
        <v>240000</v>
      </c>
      <c r="K519" s="137">
        <f>SUM(K512:K518)</f>
        <v>0</v>
      </c>
      <c r="L519" s="137">
        <f>SUM(L512:L518)</f>
        <v>18860079.999999985</v>
      </c>
    </row>
    <row r="520" spans="1:12" ht="18.5" x14ac:dyDescent="0.45">
      <c r="A520" s="143"/>
      <c r="B520" s="143"/>
      <c r="C520" s="147" t="s">
        <v>203</v>
      </c>
      <c r="D520" s="145"/>
      <c r="E520" s="148">
        <v>1247870.04</v>
      </c>
      <c r="F520" s="145">
        <v>374361</v>
      </c>
      <c r="G520" s="145">
        <v>10640338.32</v>
      </c>
      <c r="H520" s="145">
        <f t="shared" ref="H520:H521" si="133">SUM(E520:G520)</f>
        <v>12262569.359999999</v>
      </c>
      <c r="I520" s="145">
        <f t="shared" ref="I520:I521" si="134">D520*E520</f>
        <v>0</v>
      </c>
      <c r="J520" s="145">
        <f t="shared" ref="J520:J521" si="135">D520*F520</f>
        <v>0</v>
      </c>
      <c r="K520" s="145">
        <f t="shared" ref="K520:K521" si="136">D520*G520</f>
        <v>0</v>
      </c>
      <c r="L520" s="145">
        <f t="shared" ref="L520:L521" si="137">D520*H520</f>
        <v>0</v>
      </c>
    </row>
    <row r="521" spans="1:12" ht="18.5" x14ac:dyDescent="0.45">
      <c r="A521" s="143"/>
      <c r="B521" s="143"/>
      <c r="C521" s="147" t="s">
        <v>432</v>
      </c>
      <c r="D521" s="145">
        <v>1</v>
      </c>
      <c r="E521" s="145"/>
      <c r="F521" s="145"/>
      <c r="G521" s="145"/>
      <c r="H521" s="145">
        <f t="shared" si="133"/>
        <v>0</v>
      </c>
      <c r="I521" s="145">
        <f t="shared" si="134"/>
        <v>0</v>
      </c>
      <c r="J521" s="145">
        <f t="shared" si="135"/>
        <v>0</v>
      </c>
      <c r="K521" s="145">
        <f t="shared" si="136"/>
        <v>0</v>
      </c>
      <c r="L521" s="145">
        <f t="shared" si="137"/>
        <v>0</v>
      </c>
    </row>
    <row r="522" spans="1:12" ht="18.5" x14ac:dyDescent="0.45">
      <c r="A522" s="143"/>
      <c r="B522" s="149" t="s">
        <v>201</v>
      </c>
      <c r="C522" s="150"/>
      <c r="D522" s="137">
        <f t="shared" ref="D522:L522" si="138">SUM(D520:D521)</f>
        <v>1</v>
      </c>
      <c r="E522" s="137">
        <f t="shared" si="138"/>
        <v>1247870.04</v>
      </c>
      <c r="F522" s="137">
        <f t="shared" si="138"/>
        <v>374361</v>
      </c>
      <c r="G522" s="137">
        <f t="shared" si="138"/>
        <v>10640338.32</v>
      </c>
      <c r="H522" s="137">
        <f t="shared" si="138"/>
        <v>12262569.359999999</v>
      </c>
      <c r="I522" s="137">
        <f t="shared" si="138"/>
        <v>0</v>
      </c>
      <c r="J522" s="137">
        <f t="shared" si="138"/>
        <v>0</v>
      </c>
      <c r="K522" s="137">
        <f t="shared" si="138"/>
        <v>0</v>
      </c>
      <c r="L522" s="137">
        <f t="shared" si="138"/>
        <v>0</v>
      </c>
    </row>
    <row r="523" spans="1:12" ht="18.5" x14ac:dyDescent="0.45">
      <c r="A523" s="149" t="s">
        <v>204</v>
      </c>
      <c r="B523" s="143"/>
      <c r="C523" s="143"/>
      <c r="D523" s="151">
        <f>D519+D522</f>
        <v>9</v>
      </c>
      <c r="E523" s="152">
        <f t="shared" ref="E523:L523" si="139">SUM(E519:E521)</f>
        <v>17652166.289999992</v>
      </c>
      <c r="F523" s="152">
        <f t="shared" si="139"/>
        <v>584361</v>
      </c>
      <c r="G523" s="152">
        <f t="shared" si="139"/>
        <v>10640338.32</v>
      </c>
      <c r="H523" s="152">
        <f t="shared" si="139"/>
        <v>28876865.609999992</v>
      </c>
      <c r="I523" s="152">
        <f t="shared" si="139"/>
        <v>18620079.999999985</v>
      </c>
      <c r="J523" s="152">
        <f t="shared" si="139"/>
        <v>240000</v>
      </c>
      <c r="K523" s="152">
        <f t="shared" si="139"/>
        <v>0</v>
      </c>
      <c r="L523" s="152">
        <f t="shared" si="139"/>
        <v>18860079.999999985</v>
      </c>
    </row>
    <row r="526" spans="1:12" ht="18.5" x14ac:dyDescent="0.45">
      <c r="A526" s="961" t="s">
        <v>0</v>
      </c>
      <c r="B526" s="961"/>
      <c r="C526" s="961"/>
      <c r="D526" s="961"/>
      <c r="E526" s="961"/>
      <c r="F526" s="961"/>
      <c r="G526" s="961"/>
      <c r="H526" s="961"/>
      <c r="I526" s="961"/>
      <c r="J526" s="961"/>
      <c r="K526" s="961"/>
      <c r="L526" s="961"/>
    </row>
    <row r="527" spans="1:12" ht="18.5" x14ac:dyDescent="0.45">
      <c r="A527" s="962" t="s">
        <v>89</v>
      </c>
      <c r="B527" s="962"/>
      <c r="C527" s="962"/>
      <c r="D527" s="962"/>
      <c r="E527" s="962"/>
      <c r="F527" s="962"/>
      <c r="G527" s="962"/>
      <c r="H527" s="962"/>
      <c r="I527" s="962"/>
      <c r="J527" s="962"/>
      <c r="K527" s="962"/>
      <c r="L527" s="962"/>
    </row>
    <row r="528" spans="1:12" ht="18.5" x14ac:dyDescent="0.45">
      <c r="A528" s="962" t="s">
        <v>90</v>
      </c>
      <c r="B528" s="963"/>
      <c r="C528" s="963"/>
      <c r="D528" s="963"/>
      <c r="E528" s="963"/>
      <c r="F528" s="963"/>
      <c r="G528" s="963"/>
      <c r="H528" s="963"/>
      <c r="I528" s="963"/>
      <c r="J528" s="963"/>
      <c r="K528" s="963"/>
      <c r="L528" s="963"/>
    </row>
    <row r="529" spans="1:12" ht="18.5" x14ac:dyDescent="0.45">
      <c r="A529" s="964" t="s">
        <v>434</v>
      </c>
      <c r="B529" s="964"/>
      <c r="C529" s="964"/>
      <c r="D529" s="964"/>
      <c r="E529" s="964"/>
      <c r="F529" s="964"/>
      <c r="G529" s="964"/>
      <c r="H529" s="964"/>
      <c r="I529" s="964"/>
      <c r="J529" s="964"/>
      <c r="K529" s="964"/>
      <c r="L529" s="964"/>
    </row>
    <row r="530" spans="1:12" ht="55.5" x14ac:dyDescent="0.45">
      <c r="A530" s="140" t="s">
        <v>91</v>
      </c>
      <c r="B530" s="141"/>
      <c r="C530" s="140" t="s">
        <v>92</v>
      </c>
      <c r="D530" s="140" t="s">
        <v>93</v>
      </c>
      <c r="E530" s="140" t="s">
        <v>94</v>
      </c>
      <c r="F530" s="140" t="s">
        <v>95</v>
      </c>
      <c r="G530" s="140" t="s">
        <v>96</v>
      </c>
      <c r="H530" s="140" t="s">
        <v>97</v>
      </c>
      <c r="I530" s="140" t="s">
        <v>98</v>
      </c>
      <c r="J530" s="140" t="s">
        <v>99</v>
      </c>
      <c r="K530" s="140" t="s">
        <v>100</v>
      </c>
      <c r="L530" s="142" t="s">
        <v>101</v>
      </c>
    </row>
    <row r="531" spans="1:12" ht="18.5" x14ac:dyDescent="0.45">
      <c r="A531" s="143"/>
      <c r="B531" s="143"/>
      <c r="C531" s="144" t="s">
        <v>107</v>
      </c>
      <c r="D531" s="145">
        <v>1</v>
      </c>
      <c r="E531" s="145">
        <v>1094173.7499999995</v>
      </c>
      <c r="F531" s="145">
        <v>30000</v>
      </c>
      <c r="G531" s="145"/>
      <c r="H531" s="145">
        <f t="shared" ref="H531:H540" si="140">SUM(E531:G531)</f>
        <v>1124173.7499999995</v>
      </c>
      <c r="I531" s="145">
        <f t="shared" ref="I531:I540" si="141">D531*E531</f>
        <v>1094173.7499999995</v>
      </c>
      <c r="J531" s="145">
        <f t="shared" ref="J531:J540" si="142">D531*F531</f>
        <v>30000</v>
      </c>
      <c r="K531" s="145">
        <f t="shared" ref="K531:K540" si="143">D531*G531</f>
        <v>0</v>
      </c>
      <c r="L531" s="145">
        <f t="shared" ref="L531:L540" si="144">D531*H531</f>
        <v>1124173.7499999995</v>
      </c>
    </row>
    <row r="532" spans="1:12" ht="18.5" x14ac:dyDescent="0.45">
      <c r="A532" s="143"/>
      <c r="B532" s="143"/>
      <c r="C532" s="144" t="s">
        <v>120</v>
      </c>
      <c r="D532" s="145">
        <v>1</v>
      </c>
      <c r="E532" s="145">
        <v>1138302.5000000005</v>
      </c>
      <c r="F532" s="145">
        <v>30000</v>
      </c>
      <c r="G532" s="145"/>
      <c r="H532" s="145">
        <f t="shared" si="140"/>
        <v>1168302.5000000005</v>
      </c>
      <c r="I532" s="145">
        <f t="shared" si="141"/>
        <v>1138302.5000000005</v>
      </c>
      <c r="J532" s="145">
        <f t="shared" si="142"/>
        <v>30000</v>
      </c>
      <c r="K532" s="145">
        <f t="shared" si="143"/>
        <v>0</v>
      </c>
      <c r="L532" s="145">
        <f t="shared" si="144"/>
        <v>1168302.5000000005</v>
      </c>
    </row>
    <row r="533" spans="1:12" ht="18.5" x14ac:dyDescent="0.45">
      <c r="A533" s="143"/>
      <c r="B533" s="143"/>
      <c r="C533" s="144" t="s">
        <v>401</v>
      </c>
      <c r="D533" s="145">
        <v>1</v>
      </c>
      <c r="E533" s="145">
        <v>1157666.25</v>
      </c>
      <c r="F533" s="145">
        <v>30000</v>
      </c>
      <c r="G533" s="145"/>
      <c r="H533" s="145">
        <f t="shared" si="140"/>
        <v>1187666.25</v>
      </c>
      <c r="I533" s="145">
        <f t="shared" si="141"/>
        <v>1157666.25</v>
      </c>
      <c r="J533" s="145">
        <f t="shared" si="142"/>
        <v>30000</v>
      </c>
      <c r="K533" s="145">
        <f t="shared" si="143"/>
        <v>0</v>
      </c>
      <c r="L533" s="145">
        <f t="shared" si="144"/>
        <v>1187666.25</v>
      </c>
    </row>
    <row r="534" spans="1:12" ht="18.5" x14ac:dyDescent="0.45">
      <c r="A534" s="143"/>
      <c r="B534" s="143"/>
      <c r="C534" s="144" t="s">
        <v>147</v>
      </c>
      <c r="D534" s="145">
        <v>1</v>
      </c>
      <c r="E534" s="145">
        <v>1561971.2499999958</v>
      </c>
      <c r="F534" s="145">
        <v>30000</v>
      </c>
      <c r="G534" s="145"/>
      <c r="H534" s="145">
        <f t="shared" si="140"/>
        <v>1591971.2499999958</v>
      </c>
      <c r="I534" s="145">
        <f t="shared" si="141"/>
        <v>1561971.2499999958</v>
      </c>
      <c r="J534" s="145">
        <f t="shared" si="142"/>
        <v>30000</v>
      </c>
      <c r="K534" s="145">
        <f t="shared" si="143"/>
        <v>0</v>
      </c>
      <c r="L534" s="145">
        <f t="shared" si="144"/>
        <v>1591971.2499999958</v>
      </c>
    </row>
    <row r="535" spans="1:12" ht="18.5" x14ac:dyDescent="0.45">
      <c r="A535" s="143"/>
      <c r="B535" s="143"/>
      <c r="C535" s="144" t="s">
        <v>151</v>
      </c>
      <c r="D535" s="145">
        <v>1</v>
      </c>
      <c r="E535" s="145">
        <v>1459715.0000000042</v>
      </c>
      <c r="F535" s="145">
        <v>30000</v>
      </c>
      <c r="G535" s="145"/>
      <c r="H535" s="145">
        <f t="shared" si="140"/>
        <v>1489715.0000000042</v>
      </c>
      <c r="I535" s="145">
        <f t="shared" si="141"/>
        <v>1459715.0000000042</v>
      </c>
      <c r="J535" s="145">
        <f t="shared" si="142"/>
        <v>30000</v>
      </c>
      <c r="K535" s="145">
        <f t="shared" si="143"/>
        <v>0</v>
      </c>
      <c r="L535" s="145">
        <f t="shared" si="144"/>
        <v>1489715.0000000042</v>
      </c>
    </row>
    <row r="536" spans="1:12" ht="18.5" x14ac:dyDescent="0.45">
      <c r="A536" s="143"/>
      <c r="B536" s="143"/>
      <c r="C536" s="144" t="s">
        <v>336</v>
      </c>
      <c r="D536" s="145">
        <v>2</v>
      </c>
      <c r="E536" s="145">
        <v>1686041.25</v>
      </c>
      <c r="F536" s="145">
        <v>30000</v>
      </c>
      <c r="G536" s="145"/>
      <c r="H536" s="145">
        <f t="shared" si="140"/>
        <v>1716041.25</v>
      </c>
      <c r="I536" s="145">
        <f t="shared" si="141"/>
        <v>3372082.5</v>
      </c>
      <c r="J536" s="145">
        <f t="shared" si="142"/>
        <v>60000</v>
      </c>
      <c r="K536" s="145">
        <f t="shared" si="143"/>
        <v>0</v>
      </c>
      <c r="L536" s="145">
        <f t="shared" si="144"/>
        <v>3432082.5</v>
      </c>
    </row>
    <row r="537" spans="1:12" ht="18.5" x14ac:dyDescent="0.45">
      <c r="A537" s="143"/>
      <c r="B537" s="143"/>
      <c r="C537" s="144" t="s">
        <v>166</v>
      </c>
      <c r="D537" s="145">
        <v>2</v>
      </c>
      <c r="E537" s="145">
        <v>1770788.7500000042</v>
      </c>
      <c r="F537" s="145">
        <v>30000</v>
      </c>
      <c r="G537" s="145"/>
      <c r="H537" s="145">
        <f t="shared" si="140"/>
        <v>1800788.7500000042</v>
      </c>
      <c r="I537" s="145">
        <f t="shared" si="141"/>
        <v>3541577.5000000084</v>
      </c>
      <c r="J537" s="145">
        <f t="shared" si="142"/>
        <v>60000</v>
      </c>
      <c r="K537" s="145">
        <f t="shared" si="143"/>
        <v>0</v>
      </c>
      <c r="L537" s="145">
        <f t="shared" si="144"/>
        <v>3601577.5000000084</v>
      </c>
    </row>
    <row r="538" spans="1:12" ht="18.5" x14ac:dyDescent="0.45">
      <c r="A538" s="143"/>
      <c r="B538" s="143"/>
      <c r="C538" s="144" t="s">
        <v>404</v>
      </c>
      <c r="D538" s="145">
        <v>1</v>
      </c>
      <c r="E538" s="145">
        <v>1887152.4999999958</v>
      </c>
      <c r="F538" s="145">
        <v>30000</v>
      </c>
      <c r="G538" s="145"/>
      <c r="H538" s="145">
        <f t="shared" si="140"/>
        <v>1917152.4999999958</v>
      </c>
      <c r="I538" s="145">
        <f t="shared" si="141"/>
        <v>1887152.4999999958</v>
      </c>
      <c r="J538" s="145">
        <f t="shared" si="142"/>
        <v>30000</v>
      </c>
      <c r="K538" s="145">
        <f t="shared" si="143"/>
        <v>0</v>
      </c>
      <c r="L538" s="145">
        <f t="shared" si="144"/>
        <v>1917152.4999999958</v>
      </c>
    </row>
    <row r="539" spans="1:12" ht="18.5" x14ac:dyDescent="0.45">
      <c r="A539" s="143"/>
      <c r="B539" s="143"/>
      <c r="C539" s="144" t="s">
        <v>190</v>
      </c>
      <c r="D539" s="145">
        <v>1</v>
      </c>
      <c r="E539" s="145">
        <v>2762581.2500000042</v>
      </c>
      <c r="F539" s="145">
        <v>30000</v>
      </c>
      <c r="G539" s="145"/>
      <c r="H539" s="145">
        <f t="shared" si="140"/>
        <v>2792581.2500000042</v>
      </c>
      <c r="I539" s="145">
        <f t="shared" si="141"/>
        <v>2762581.2500000042</v>
      </c>
      <c r="J539" s="145">
        <f t="shared" si="142"/>
        <v>30000</v>
      </c>
      <c r="K539" s="145">
        <f t="shared" si="143"/>
        <v>0</v>
      </c>
      <c r="L539" s="145">
        <f t="shared" si="144"/>
        <v>2792581.2500000042</v>
      </c>
    </row>
    <row r="540" spans="1:12" ht="18.5" x14ac:dyDescent="0.45">
      <c r="A540" s="143"/>
      <c r="B540" s="143"/>
      <c r="C540" s="164" t="s">
        <v>305</v>
      </c>
      <c r="D540" s="145">
        <v>1</v>
      </c>
      <c r="E540" s="145">
        <v>2894528.7500000042</v>
      </c>
      <c r="F540" s="145">
        <v>30000</v>
      </c>
      <c r="G540" s="145"/>
      <c r="H540" s="145">
        <f t="shared" si="140"/>
        <v>2924528.7500000042</v>
      </c>
      <c r="I540" s="145">
        <f t="shared" si="141"/>
        <v>2894528.7500000042</v>
      </c>
      <c r="J540" s="145">
        <f t="shared" si="142"/>
        <v>30000</v>
      </c>
      <c r="K540" s="145">
        <f t="shared" si="143"/>
        <v>0</v>
      </c>
      <c r="L540" s="145">
        <f t="shared" si="144"/>
        <v>2924528.7500000042</v>
      </c>
    </row>
    <row r="541" spans="1:12" ht="18.5" x14ac:dyDescent="0.45">
      <c r="A541" s="143"/>
      <c r="B541" s="146" t="s">
        <v>201</v>
      </c>
      <c r="C541" s="144" t="s">
        <v>202</v>
      </c>
      <c r="D541" s="137">
        <f>SUM(D531:D540)</f>
        <v>12</v>
      </c>
      <c r="E541" s="137">
        <f>SUM(E531:E540)</f>
        <v>17412921.250000007</v>
      </c>
      <c r="F541" s="137">
        <f>SUM(F531:F540)</f>
        <v>300000</v>
      </c>
      <c r="G541" s="137"/>
      <c r="H541" s="137">
        <f>SUM(H531:H540)</f>
        <v>17712921.250000007</v>
      </c>
      <c r="I541" s="137">
        <f>SUM(I531:I540)</f>
        <v>20869751.250000011</v>
      </c>
      <c r="J541" s="137">
        <f>SUM(J531:J540)</f>
        <v>360000</v>
      </c>
      <c r="K541" s="137">
        <f>SUM(K531:K540)</f>
        <v>0</v>
      </c>
      <c r="L541" s="137">
        <f>SUM(L531:L540)</f>
        <v>21229751.250000011</v>
      </c>
    </row>
    <row r="542" spans="1:12" ht="18.5" x14ac:dyDescent="0.45">
      <c r="A542" s="143"/>
      <c r="B542" s="143"/>
      <c r="C542" s="147" t="s">
        <v>203</v>
      </c>
      <c r="D542" s="145"/>
      <c r="E542" s="148">
        <v>1247870.04</v>
      </c>
      <c r="F542" s="145">
        <v>374361</v>
      </c>
      <c r="G542" s="145">
        <v>10640338.32</v>
      </c>
      <c r="H542" s="145">
        <f t="shared" ref="H542" si="145">SUM(E542:G542)</f>
        <v>12262569.359999999</v>
      </c>
      <c r="I542" s="145">
        <f t="shared" ref="I542" si="146">D542*E542</f>
        <v>0</v>
      </c>
      <c r="J542" s="145">
        <f t="shared" ref="J542" si="147">D542*F542</f>
        <v>0</v>
      </c>
      <c r="K542" s="145">
        <f t="shared" ref="K542" si="148">D542*G542</f>
        <v>0</v>
      </c>
      <c r="L542" s="145">
        <f t="shared" ref="L542" si="149">D542*H542</f>
        <v>0</v>
      </c>
    </row>
    <row r="543" spans="1:12" ht="18.5" x14ac:dyDescent="0.45">
      <c r="A543" s="143"/>
      <c r="B543" s="149" t="s">
        <v>201</v>
      </c>
      <c r="C543" s="150"/>
      <c r="D543" s="137">
        <f t="shared" ref="D543:L543" si="150">SUM(D542:D542)</f>
        <v>0</v>
      </c>
      <c r="E543" s="137">
        <f t="shared" si="150"/>
        <v>1247870.04</v>
      </c>
      <c r="F543" s="137">
        <f t="shared" si="150"/>
        <v>374361</v>
      </c>
      <c r="G543" s="137">
        <f t="shared" si="150"/>
        <v>10640338.32</v>
      </c>
      <c r="H543" s="137">
        <f t="shared" si="150"/>
        <v>12262569.359999999</v>
      </c>
      <c r="I543" s="137">
        <f t="shared" si="150"/>
        <v>0</v>
      </c>
      <c r="J543" s="137">
        <f t="shared" si="150"/>
        <v>0</v>
      </c>
      <c r="K543" s="137">
        <f t="shared" si="150"/>
        <v>0</v>
      </c>
      <c r="L543" s="137">
        <f t="shared" si="150"/>
        <v>0</v>
      </c>
    </row>
    <row r="544" spans="1:12" ht="18.5" x14ac:dyDescent="0.45">
      <c r="A544" s="149" t="s">
        <v>204</v>
      </c>
      <c r="B544" s="143"/>
      <c r="C544" s="143"/>
      <c r="D544" s="151">
        <f>D541+D543</f>
        <v>12</v>
      </c>
      <c r="E544" s="152">
        <f t="shared" ref="E544:L544" si="151">SUM(E541:E542)</f>
        <v>18660791.290000007</v>
      </c>
      <c r="F544" s="152">
        <f t="shared" si="151"/>
        <v>674361</v>
      </c>
      <c r="G544" s="152">
        <f t="shared" si="151"/>
        <v>10640338.32</v>
      </c>
      <c r="H544" s="152">
        <f t="shared" si="151"/>
        <v>29975490.610000007</v>
      </c>
      <c r="I544" s="152">
        <f t="shared" si="151"/>
        <v>20869751.250000011</v>
      </c>
      <c r="J544" s="152">
        <f t="shared" si="151"/>
        <v>360000</v>
      </c>
      <c r="K544" s="152">
        <f t="shared" si="151"/>
        <v>0</v>
      </c>
      <c r="L544" s="152">
        <f t="shared" si="151"/>
        <v>21229751.250000011</v>
      </c>
    </row>
    <row r="547" spans="1:12" ht="18.5" x14ac:dyDescent="0.45">
      <c r="A547" s="961" t="s">
        <v>0</v>
      </c>
      <c r="B547" s="961"/>
      <c r="C547" s="961"/>
      <c r="D547" s="961"/>
      <c r="E547" s="961"/>
      <c r="F547" s="961"/>
      <c r="G547" s="961"/>
      <c r="H547" s="961"/>
      <c r="I547" s="961"/>
      <c r="J547" s="961"/>
      <c r="K547" s="961"/>
      <c r="L547" s="961"/>
    </row>
    <row r="548" spans="1:12" ht="18.5" x14ac:dyDescent="0.45">
      <c r="A548" s="962" t="s">
        <v>89</v>
      </c>
      <c r="B548" s="962"/>
      <c r="C548" s="962"/>
      <c r="D548" s="962"/>
      <c r="E548" s="962"/>
      <c r="F548" s="962"/>
      <c r="G548" s="962"/>
      <c r="H548" s="962"/>
      <c r="I548" s="962"/>
      <c r="J548" s="962"/>
      <c r="K548" s="962"/>
      <c r="L548" s="962"/>
    </row>
    <row r="549" spans="1:12" ht="18.5" x14ac:dyDescent="0.45">
      <c r="A549" s="962" t="s">
        <v>90</v>
      </c>
      <c r="B549" s="963"/>
      <c r="C549" s="963"/>
      <c r="D549" s="963"/>
      <c r="E549" s="963"/>
      <c r="F549" s="963"/>
      <c r="G549" s="963"/>
      <c r="H549" s="963"/>
      <c r="I549" s="963"/>
      <c r="J549" s="963"/>
      <c r="K549" s="963"/>
      <c r="L549" s="963"/>
    </row>
    <row r="550" spans="1:12" ht="18.5" x14ac:dyDescent="0.45">
      <c r="A550" s="964" t="s">
        <v>441</v>
      </c>
      <c r="B550" s="964"/>
      <c r="C550" s="964"/>
      <c r="D550" s="964"/>
      <c r="E550" s="964"/>
      <c r="F550" s="964"/>
      <c r="G550" s="964"/>
      <c r="H550" s="964"/>
      <c r="I550" s="964"/>
      <c r="J550" s="964"/>
      <c r="K550" s="964"/>
      <c r="L550" s="964"/>
    </row>
    <row r="551" spans="1:12" ht="55.5" x14ac:dyDescent="0.45">
      <c r="A551" s="140" t="s">
        <v>91</v>
      </c>
      <c r="B551" s="141"/>
      <c r="C551" s="140" t="s">
        <v>92</v>
      </c>
      <c r="D551" s="140" t="s">
        <v>93</v>
      </c>
      <c r="E551" s="140" t="s">
        <v>94</v>
      </c>
      <c r="F551" s="140" t="s">
        <v>95</v>
      </c>
      <c r="G551" s="140" t="s">
        <v>96</v>
      </c>
      <c r="H551" s="140" t="s">
        <v>97</v>
      </c>
      <c r="I551" s="140" t="s">
        <v>98</v>
      </c>
      <c r="J551" s="140" t="s">
        <v>99</v>
      </c>
      <c r="K551" s="140" t="s">
        <v>100</v>
      </c>
      <c r="L551" s="142" t="s">
        <v>101</v>
      </c>
    </row>
    <row r="552" spans="1:12" ht="18.5" x14ac:dyDescent="0.45">
      <c r="A552" s="143"/>
      <c r="B552" s="143"/>
      <c r="C552" s="144" t="s">
        <v>105</v>
      </c>
      <c r="D552" s="145">
        <v>4</v>
      </c>
      <c r="E552" s="145">
        <v>1153397.4999999995</v>
      </c>
      <c r="F552" s="145">
        <v>30000</v>
      </c>
      <c r="G552" s="145"/>
      <c r="H552" s="145">
        <f t="shared" ref="H552:H582" si="152">SUM(E552:G552)</f>
        <v>1183397.4999999995</v>
      </c>
      <c r="I552" s="145">
        <f t="shared" ref="I552:I582" si="153">D552*E552</f>
        <v>4613589.9999999981</v>
      </c>
      <c r="J552" s="145">
        <f t="shared" ref="J552:J582" si="154">D552*F552</f>
        <v>120000</v>
      </c>
      <c r="K552" s="145">
        <f t="shared" ref="K552:K582" si="155">D552*G552</f>
        <v>0</v>
      </c>
      <c r="L552" s="145">
        <f t="shared" ref="L552:L582" si="156">D552*H552</f>
        <v>4733589.9999999981</v>
      </c>
    </row>
    <row r="553" spans="1:12" ht="18.5" x14ac:dyDescent="0.45">
      <c r="A553" s="143"/>
      <c r="B553" s="143"/>
      <c r="C553" s="144" t="s">
        <v>399</v>
      </c>
      <c r="D553" s="145">
        <v>1</v>
      </c>
      <c r="E553" s="145">
        <v>1061814.9999999995</v>
      </c>
      <c r="F553" s="145">
        <v>30000</v>
      </c>
      <c r="G553" s="145"/>
      <c r="H553" s="145">
        <f t="shared" si="152"/>
        <v>1091814.9999999995</v>
      </c>
      <c r="I553" s="145">
        <f t="shared" si="153"/>
        <v>1061814.9999999995</v>
      </c>
      <c r="J553" s="145">
        <f t="shared" si="154"/>
        <v>30000</v>
      </c>
      <c r="K553" s="145">
        <f t="shared" si="155"/>
        <v>0</v>
      </c>
      <c r="L553" s="145">
        <f t="shared" si="156"/>
        <v>1091814.9999999995</v>
      </c>
    </row>
    <row r="554" spans="1:12" ht="18.5" x14ac:dyDescent="0.45">
      <c r="A554" s="143"/>
      <c r="B554" s="143"/>
      <c r="C554" s="144" t="s">
        <v>442</v>
      </c>
      <c r="D554" s="145">
        <v>1</v>
      </c>
      <c r="E554" s="145">
        <v>1072601.25</v>
      </c>
      <c r="F554" s="145">
        <v>30000</v>
      </c>
      <c r="G554" s="145"/>
      <c r="H554" s="145">
        <f t="shared" si="152"/>
        <v>1102601.25</v>
      </c>
      <c r="I554" s="145">
        <f t="shared" si="153"/>
        <v>1072601.25</v>
      </c>
      <c r="J554" s="145">
        <f t="shared" si="154"/>
        <v>30000</v>
      </c>
      <c r="K554" s="145">
        <f t="shared" si="155"/>
        <v>0</v>
      </c>
      <c r="L554" s="145">
        <f t="shared" si="156"/>
        <v>1102601.25</v>
      </c>
    </row>
    <row r="555" spans="1:12" ht="18.5" x14ac:dyDescent="0.45">
      <c r="A555" s="143"/>
      <c r="B555" s="143"/>
      <c r="C555" s="144" t="s">
        <v>368</v>
      </c>
      <c r="D555" s="145">
        <v>1</v>
      </c>
      <c r="E555" s="145">
        <v>1100712.5000000005</v>
      </c>
      <c r="F555" s="145">
        <v>30000</v>
      </c>
      <c r="G555" s="145"/>
      <c r="H555" s="145">
        <f t="shared" si="152"/>
        <v>1130712.5000000005</v>
      </c>
      <c r="I555" s="145">
        <f t="shared" si="153"/>
        <v>1100712.5000000005</v>
      </c>
      <c r="J555" s="145">
        <f t="shared" si="154"/>
        <v>30000</v>
      </c>
      <c r="K555" s="145">
        <f t="shared" si="155"/>
        <v>0</v>
      </c>
      <c r="L555" s="145">
        <f t="shared" si="156"/>
        <v>1130712.5000000005</v>
      </c>
    </row>
    <row r="556" spans="1:12" ht="18.5" x14ac:dyDescent="0.45">
      <c r="A556" s="143"/>
      <c r="B556" s="143"/>
      <c r="C556" s="144" t="s">
        <v>128</v>
      </c>
      <c r="D556" s="145">
        <v>1</v>
      </c>
      <c r="E556" s="145">
        <v>1178154.9999999995</v>
      </c>
      <c r="F556" s="145">
        <v>30000</v>
      </c>
      <c r="G556" s="145"/>
      <c r="H556" s="145">
        <f t="shared" si="152"/>
        <v>1208154.9999999995</v>
      </c>
      <c r="I556" s="145">
        <f t="shared" si="153"/>
        <v>1178154.9999999995</v>
      </c>
      <c r="J556" s="145">
        <f t="shared" si="154"/>
        <v>30000</v>
      </c>
      <c r="K556" s="145">
        <f t="shared" si="155"/>
        <v>0</v>
      </c>
      <c r="L556" s="145">
        <f t="shared" si="156"/>
        <v>1208154.9999999995</v>
      </c>
    </row>
    <row r="557" spans="1:12" ht="18.5" x14ac:dyDescent="0.45">
      <c r="A557" s="143"/>
      <c r="B557" s="143"/>
      <c r="C557" s="144" t="s">
        <v>129</v>
      </c>
      <c r="D557" s="145">
        <v>1</v>
      </c>
      <c r="E557" s="145">
        <v>1193428.7499999995</v>
      </c>
      <c r="F557" s="145">
        <v>30000</v>
      </c>
      <c r="G557" s="145"/>
      <c r="H557" s="145">
        <f t="shared" si="152"/>
        <v>1223428.7499999995</v>
      </c>
      <c r="I557" s="145">
        <f t="shared" si="153"/>
        <v>1193428.7499999995</v>
      </c>
      <c r="J557" s="145">
        <f t="shared" si="154"/>
        <v>30000</v>
      </c>
      <c r="K557" s="145">
        <f t="shared" si="155"/>
        <v>0</v>
      </c>
      <c r="L557" s="145">
        <f t="shared" si="156"/>
        <v>1223428.7499999995</v>
      </c>
    </row>
    <row r="558" spans="1:12" ht="18.5" x14ac:dyDescent="0.45">
      <c r="A558" s="143"/>
      <c r="B558" s="143"/>
      <c r="C558" s="144" t="s">
        <v>401</v>
      </c>
      <c r="D558" s="145">
        <v>1</v>
      </c>
      <c r="E558" s="145">
        <v>1157666.25</v>
      </c>
      <c r="F558" s="145">
        <v>30000</v>
      </c>
      <c r="G558" s="145"/>
      <c r="H558" s="145">
        <f t="shared" si="152"/>
        <v>1187666.25</v>
      </c>
      <c r="I558" s="145">
        <f t="shared" si="153"/>
        <v>1157666.25</v>
      </c>
      <c r="J558" s="145">
        <f t="shared" si="154"/>
        <v>30000</v>
      </c>
      <c r="K558" s="145">
        <f t="shared" si="155"/>
        <v>0</v>
      </c>
      <c r="L558" s="145">
        <f t="shared" si="156"/>
        <v>1187666.25</v>
      </c>
    </row>
    <row r="559" spans="1:12" ht="18.5" x14ac:dyDescent="0.45">
      <c r="A559" s="143"/>
      <c r="B559" s="143"/>
      <c r="C559" s="144" t="s">
        <v>136</v>
      </c>
      <c r="D559" s="145">
        <v>1</v>
      </c>
      <c r="E559" s="145">
        <v>1244303.7500000042</v>
      </c>
      <c r="F559" s="145">
        <v>30000</v>
      </c>
      <c r="G559" s="145"/>
      <c r="H559" s="145">
        <f t="shared" si="152"/>
        <v>1274303.7500000042</v>
      </c>
      <c r="I559" s="145">
        <f t="shared" si="153"/>
        <v>1244303.7500000042</v>
      </c>
      <c r="J559" s="145">
        <f t="shared" si="154"/>
        <v>30000</v>
      </c>
      <c r="K559" s="145">
        <f t="shared" si="155"/>
        <v>0</v>
      </c>
      <c r="L559" s="145">
        <f t="shared" si="156"/>
        <v>1274303.7500000042</v>
      </c>
    </row>
    <row r="560" spans="1:12" ht="18.5" x14ac:dyDescent="0.45">
      <c r="A560" s="143"/>
      <c r="B560" s="143"/>
      <c r="C560" s="144" t="s">
        <v>139</v>
      </c>
      <c r="D560" s="145">
        <v>1</v>
      </c>
      <c r="E560" s="145">
        <v>1273182.5000000042</v>
      </c>
      <c r="F560" s="145">
        <v>30000</v>
      </c>
      <c r="G560" s="145"/>
      <c r="H560" s="145">
        <f t="shared" si="152"/>
        <v>1303182.5000000042</v>
      </c>
      <c r="I560" s="145">
        <f t="shared" si="153"/>
        <v>1273182.5000000042</v>
      </c>
      <c r="J560" s="145">
        <f t="shared" si="154"/>
        <v>30000</v>
      </c>
      <c r="K560" s="145">
        <f t="shared" si="155"/>
        <v>0</v>
      </c>
      <c r="L560" s="145">
        <f t="shared" si="156"/>
        <v>1303182.5000000042</v>
      </c>
    </row>
    <row r="561" spans="1:12" ht="18.5" x14ac:dyDescent="0.45">
      <c r="A561" s="143"/>
      <c r="B561" s="143"/>
      <c r="C561" s="144" t="s">
        <v>143</v>
      </c>
      <c r="D561" s="145">
        <v>1</v>
      </c>
      <c r="E561" s="145">
        <v>1359818.7500000042</v>
      </c>
      <c r="F561" s="145">
        <v>30000</v>
      </c>
      <c r="G561" s="145"/>
      <c r="H561" s="145">
        <f t="shared" si="152"/>
        <v>1389818.7500000042</v>
      </c>
      <c r="I561" s="145">
        <f t="shared" si="153"/>
        <v>1359818.7500000042</v>
      </c>
      <c r="J561" s="145">
        <f t="shared" si="154"/>
        <v>30000</v>
      </c>
      <c r="K561" s="145">
        <f t="shared" si="155"/>
        <v>0</v>
      </c>
      <c r="L561" s="145">
        <f t="shared" si="156"/>
        <v>1389818.7500000042</v>
      </c>
    </row>
    <row r="562" spans="1:12" ht="18.5" x14ac:dyDescent="0.45">
      <c r="A562" s="143"/>
      <c r="B562" s="143"/>
      <c r="C562" s="144" t="s">
        <v>147</v>
      </c>
      <c r="D562" s="145">
        <v>1</v>
      </c>
      <c r="E562" s="145">
        <v>1561971.2499999958</v>
      </c>
      <c r="F562" s="145">
        <v>30000</v>
      </c>
      <c r="G562" s="145"/>
      <c r="H562" s="145">
        <f t="shared" si="152"/>
        <v>1591971.2499999958</v>
      </c>
      <c r="I562" s="145">
        <f t="shared" si="153"/>
        <v>1561971.2499999958</v>
      </c>
      <c r="J562" s="145">
        <f t="shared" si="154"/>
        <v>30000</v>
      </c>
      <c r="K562" s="145">
        <f t="shared" si="155"/>
        <v>0</v>
      </c>
      <c r="L562" s="145">
        <f t="shared" si="156"/>
        <v>1591971.2499999958</v>
      </c>
    </row>
    <row r="563" spans="1:12" ht="18.5" x14ac:dyDescent="0.45">
      <c r="A563" s="143"/>
      <c r="B563" s="143"/>
      <c r="C563" s="144" t="s">
        <v>149</v>
      </c>
      <c r="D563" s="145">
        <v>1</v>
      </c>
      <c r="E563" s="145">
        <v>1392755.0000000042</v>
      </c>
      <c r="F563" s="145">
        <v>30000</v>
      </c>
      <c r="G563" s="145"/>
      <c r="H563" s="145">
        <f t="shared" si="152"/>
        <v>1422755.0000000042</v>
      </c>
      <c r="I563" s="145">
        <f t="shared" si="153"/>
        <v>1392755.0000000042</v>
      </c>
      <c r="J563" s="145">
        <f t="shared" si="154"/>
        <v>30000</v>
      </c>
      <c r="K563" s="145">
        <f t="shared" si="155"/>
        <v>0</v>
      </c>
      <c r="L563" s="145">
        <f t="shared" si="156"/>
        <v>1422755.0000000042</v>
      </c>
    </row>
    <row r="564" spans="1:12" ht="18.5" x14ac:dyDescent="0.45">
      <c r="A564" s="143"/>
      <c r="B564" s="143"/>
      <c r="C564" s="144" t="s">
        <v>299</v>
      </c>
      <c r="D564" s="145">
        <v>17</v>
      </c>
      <c r="E564" s="145">
        <v>1426235.0000000042</v>
      </c>
      <c r="F564" s="145">
        <v>30000</v>
      </c>
      <c r="G564" s="145"/>
      <c r="H564" s="145">
        <f t="shared" si="152"/>
        <v>1456235.0000000042</v>
      </c>
      <c r="I564" s="145">
        <f t="shared" si="153"/>
        <v>24245995.000000071</v>
      </c>
      <c r="J564" s="145">
        <f t="shared" si="154"/>
        <v>510000</v>
      </c>
      <c r="K564" s="145">
        <f t="shared" si="155"/>
        <v>0</v>
      </c>
      <c r="L564" s="145">
        <f t="shared" si="156"/>
        <v>24755995.000000071</v>
      </c>
    </row>
    <row r="565" spans="1:12" ht="18.5" x14ac:dyDescent="0.45">
      <c r="A565" s="143"/>
      <c r="B565" s="143"/>
      <c r="C565" s="144" t="s">
        <v>151</v>
      </c>
      <c r="D565" s="145">
        <v>1</v>
      </c>
      <c r="E565" s="145">
        <v>1459715.0000000042</v>
      </c>
      <c r="F565" s="145">
        <v>30000</v>
      </c>
      <c r="G565" s="145"/>
      <c r="H565" s="145">
        <f t="shared" si="152"/>
        <v>1489715.0000000042</v>
      </c>
      <c r="I565" s="145">
        <f t="shared" si="153"/>
        <v>1459715.0000000042</v>
      </c>
      <c r="J565" s="145">
        <f t="shared" si="154"/>
        <v>30000</v>
      </c>
      <c r="K565" s="145">
        <f t="shared" si="155"/>
        <v>0</v>
      </c>
      <c r="L565" s="145">
        <f t="shared" si="156"/>
        <v>1489715.0000000042</v>
      </c>
    </row>
    <row r="566" spans="1:12" ht="18.5" x14ac:dyDescent="0.45">
      <c r="A566" s="143"/>
      <c r="B566" s="143"/>
      <c r="C566" s="144" t="s">
        <v>243</v>
      </c>
      <c r="D566" s="145">
        <v>1</v>
      </c>
      <c r="E566" s="145">
        <v>1526675.0000000042</v>
      </c>
      <c r="F566" s="145">
        <v>30000</v>
      </c>
      <c r="G566" s="145"/>
      <c r="H566" s="145">
        <f t="shared" si="152"/>
        <v>1556675.0000000042</v>
      </c>
      <c r="I566" s="145">
        <f t="shared" si="153"/>
        <v>1526675.0000000042</v>
      </c>
      <c r="J566" s="145">
        <f t="shared" si="154"/>
        <v>30000</v>
      </c>
      <c r="K566" s="145">
        <f t="shared" si="155"/>
        <v>0</v>
      </c>
      <c r="L566" s="145">
        <f t="shared" si="156"/>
        <v>1556675.0000000042</v>
      </c>
    </row>
    <row r="567" spans="1:12" ht="18.5" x14ac:dyDescent="0.45">
      <c r="A567" s="143"/>
      <c r="B567" s="143"/>
      <c r="C567" s="144" t="s">
        <v>157</v>
      </c>
      <c r="D567" s="145">
        <v>2</v>
      </c>
      <c r="E567" s="145">
        <v>1600284.9999999958</v>
      </c>
      <c r="F567" s="145">
        <v>30000</v>
      </c>
      <c r="G567" s="145"/>
      <c r="H567" s="145">
        <f t="shared" si="152"/>
        <v>1630284.9999999958</v>
      </c>
      <c r="I567" s="145">
        <f t="shared" si="153"/>
        <v>3200569.9999999916</v>
      </c>
      <c r="J567" s="145">
        <f t="shared" si="154"/>
        <v>60000</v>
      </c>
      <c r="K567" s="145">
        <f t="shared" si="155"/>
        <v>0</v>
      </c>
      <c r="L567" s="145">
        <f t="shared" si="156"/>
        <v>3260569.9999999916</v>
      </c>
    </row>
    <row r="568" spans="1:12" ht="18.5" x14ac:dyDescent="0.45">
      <c r="A568" s="143"/>
      <c r="B568" s="143"/>
      <c r="C568" s="144" t="s">
        <v>302</v>
      </c>
      <c r="D568" s="145">
        <v>2</v>
      </c>
      <c r="E568" s="145">
        <v>1639813.7499999958</v>
      </c>
      <c r="F568" s="145">
        <v>30000</v>
      </c>
      <c r="G568" s="145"/>
      <c r="H568" s="145">
        <f t="shared" si="152"/>
        <v>1669813.7499999958</v>
      </c>
      <c r="I568" s="145">
        <f t="shared" si="153"/>
        <v>3279627.4999999916</v>
      </c>
      <c r="J568" s="145">
        <f t="shared" si="154"/>
        <v>60000</v>
      </c>
      <c r="K568" s="145">
        <f t="shared" si="155"/>
        <v>0</v>
      </c>
      <c r="L568" s="145">
        <f t="shared" si="156"/>
        <v>3339627.4999999916</v>
      </c>
    </row>
    <row r="569" spans="1:12" ht="18.5" x14ac:dyDescent="0.45">
      <c r="A569" s="143"/>
      <c r="B569" s="143"/>
      <c r="C569" s="144" t="s">
        <v>159</v>
      </c>
      <c r="D569" s="145">
        <v>1</v>
      </c>
      <c r="E569" s="145">
        <v>1679343.75</v>
      </c>
      <c r="F569" s="145">
        <v>30000</v>
      </c>
      <c r="G569" s="145"/>
      <c r="H569" s="145">
        <f t="shared" si="152"/>
        <v>1709343.75</v>
      </c>
      <c r="I569" s="145">
        <f t="shared" si="153"/>
        <v>1679343.75</v>
      </c>
      <c r="J569" s="145">
        <f t="shared" si="154"/>
        <v>30000</v>
      </c>
      <c r="K569" s="145">
        <f t="shared" si="155"/>
        <v>0</v>
      </c>
      <c r="L569" s="145">
        <f t="shared" si="156"/>
        <v>1709343.75</v>
      </c>
    </row>
    <row r="570" spans="1:12" ht="18.5" x14ac:dyDescent="0.45">
      <c r="A570" s="143"/>
      <c r="B570" s="143"/>
      <c r="C570" s="144" t="s">
        <v>165</v>
      </c>
      <c r="D570" s="145">
        <v>14</v>
      </c>
      <c r="E570" s="145">
        <v>1728414.9999999958</v>
      </c>
      <c r="F570" s="145">
        <v>30000</v>
      </c>
      <c r="G570" s="145"/>
      <c r="H570" s="145">
        <f t="shared" si="152"/>
        <v>1758414.9999999958</v>
      </c>
      <c r="I570" s="145">
        <f t="shared" si="153"/>
        <v>24197809.99999994</v>
      </c>
      <c r="J570" s="145">
        <f t="shared" si="154"/>
        <v>420000</v>
      </c>
      <c r="K570" s="145">
        <f t="shared" si="155"/>
        <v>0</v>
      </c>
      <c r="L570" s="145">
        <f t="shared" si="156"/>
        <v>24617809.99999994</v>
      </c>
    </row>
    <row r="571" spans="1:12" ht="18.5" x14ac:dyDescent="0.45">
      <c r="A571" s="143"/>
      <c r="B571" s="143"/>
      <c r="C571" s="144" t="s">
        <v>167</v>
      </c>
      <c r="D571" s="145">
        <v>3</v>
      </c>
      <c r="E571" s="145">
        <v>1813162.5</v>
      </c>
      <c r="F571" s="145">
        <v>30000</v>
      </c>
      <c r="G571" s="145"/>
      <c r="H571" s="145">
        <f t="shared" si="152"/>
        <v>1843162.5</v>
      </c>
      <c r="I571" s="145">
        <f t="shared" si="153"/>
        <v>5439487.5</v>
      </c>
      <c r="J571" s="145">
        <f t="shared" si="154"/>
        <v>90000</v>
      </c>
      <c r="K571" s="145">
        <f t="shared" si="155"/>
        <v>0</v>
      </c>
      <c r="L571" s="145">
        <f t="shared" si="156"/>
        <v>5529487.5</v>
      </c>
    </row>
    <row r="572" spans="1:12" ht="18.5" x14ac:dyDescent="0.45">
      <c r="A572" s="143"/>
      <c r="B572" s="143"/>
      <c r="C572" s="144" t="s">
        <v>404</v>
      </c>
      <c r="D572" s="145">
        <v>1</v>
      </c>
      <c r="E572" s="145">
        <v>1887152.4999999958</v>
      </c>
      <c r="F572" s="145">
        <v>30000</v>
      </c>
      <c r="G572" s="145"/>
      <c r="H572" s="145">
        <f t="shared" si="152"/>
        <v>1917152.4999999958</v>
      </c>
      <c r="I572" s="145">
        <f t="shared" si="153"/>
        <v>1887152.4999999958</v>
      </c>
      <c r="J572" s="145">
        <f t="shared" si="154"/>
        <v>30000</v>
      </c>
      <c r="K572" s="145">
        <f t="shared" si="155"/>
        <v>0</v>
      </c>
      <c r="L572" s="145">
        <f t="shared" si="156"/>
        <v>1917152.4999999958</v>
      </c>
    </row>
    <row r="573" spans="1:12" ht="18.5" x14ac:dyDescent="0.45">
      <c r="A573" s="143"/>
      <c r="B573" s="143"/>
      <c r="C573" s="144" t="s">
        <v>176</v>
      </c>
      <c r="D573" s="145">
        <v>1</v>
      </c>
      <c r="E573" s="145">
        <v>2084331.2499999958</v>
      </c>
      <c r="F573" s="145">
        <v>30000</v>
      </c>
      <c r="G573" s="145"/>
      <c r="H573" s="145">
        <f t="shared" si="152"/>
        <v>2114331.2499999958</v>
      </c>
      <c r="I573" s="145">
        <f t="shared" si="153"/>
        <v>2084331.2499999958</v>
      </c>
      <c r="J573" s="145">
        <f t="shared" si="154"/>
        <v>30000</v>
      </c>
      <c r="K573" s="145">
        <f t="shared" si="155"/>
        <v>0</v>
      </c>
      <c r="L573" s="145">
        <f t="shared" si="156"/>
        <v>2114331.2499999958</v>
      </c>
    </row>
    <row r="574" spans="1:12" ht="18.5" x14ac:dyDescent="0.45">
      <c r="A574" s="143"/>
      <c r="B574" s="146"/>
      <c r="C574" s="144" t="s">
        <v>443</v>
      </c>
      <c r="D574" s="145">
        <v>1</v>
      </c>
      <c r="E574" s="145">
        <v>2062637.4999999958</v>
      </c>
      <c r="F574" s="145">
        <v>30000</v>
      </c>
      <c r="G574" s="145"/>
      <c r="H574" s="145">
        <f t="shared" si="152"/>
        <v>2092637.4999999958</v>
      </c>
      <c r="I574" s="145">
        <f t="shared" si="153"/>
        <v>2062637.4999999958</v>
      </c>
      <c r="J574" s="145">
        <f t="shared" si="154"/>
        <v>30000</v>
      </c>
      <c r="K574" s="145">
        <f t="shared" si="155"/>
        <v>0</v>
      </c>
      <c r="L574" s="145">
        <f t="shared" si="156"/>
        <v>2092637.4999999958</v>
      </c>
    </row>
    <row r="575" spans="1:12" ht="18.5" x14ac:dyDescent="0.45">
      <c r="A575" s="143"/>
      <c r="B575" s="143"/>
      <c r="C575" s="144" t="s">
        <v>185</v>
      </c>
      <c r="D575" s="145">
        <v>2</v>
      </c>
      <c r="E575" s="145">
        <v>2340585</v>
      </c>
      <c r="F575" s="145">
        <v>30000</v>
      </c>
      <c r="G575" s="145"/>
      <c r="H575" s="145">
        <f t="shared" si="152"/>
        <v>2370585</v>
      </c>
      <c r="I575" s="145">
        <f t="shared" si="153"/>
        <v>4681170</v>
      </c>
      <c r="J575" s="145">
        <f t="shared" si="154"/>
        <v>60000</v>
      </c>
      <c r="K575" s="145">
        <f t="shared" si="155"/>
        <v>0</v>
      </c>
      <c r="L575" s="145">
        <f t="shared" si="156"/>
        <v>4741170</v>
      </c>
    </row>
    <row r="576" spans="1:12" ht="18.5" x14ac:dyDescent="0.45">
      <c r="A576" s="143"/>
      <c r="B576" s="143"/>
      <c r="C576" s="144" t="s">
        <v>320</v>
      </c>
      <c r="D576" s="145">
        <v>2</v>
      </c>
      <c r="E576" s="145">
        <v>2410071.2499999958</v>
      </c>
      <c r="F576" s="145">
        <v>30000</v>
      </c>
      <c r="G576" s="145"/>
      <c r="H576" s="145">
        <f t="shared" si="152"/>
        <v>2440071.2499999958</v>
      </c>
      <c r="I576" s="145">
        <f t="shared" si="153"/>
        <v>4820142.4999999916</v>
      </c>
      <c r="J576" s="145">
        <f t="shared" si="154"/>
        <v>60000</v>
      </c>
      <c r="K576" s="145">
        <f t="shared" si="155"/>
        <v>0</v>
      </c>
      <c r="L576" s="145">
        <f t="shared" si="156"/>
        <v>4880142.4999999916</v>
      </c>
    </row>
    <row r="577" spans="1:12" ht="18.5" x14ac:dyDescent="0.45">
      <c r="A577" s="143"/>
      <c r="B577" s="143"/>
      <c r="C577" s="144" t="s">
        <v>345</v>
      </c>
      <c r="D577" s="145">
        <v>1</v>
      </c>
      <c r="E577" s="145">
        <v>2538162.5000000042</v>
      </c>
      <c r="F577" s="145">
        <v>30000</v>
      </c>
      <c r="G577" s="145"/>
      <c r="H577" s="145">
        <f t="shared" si="152"/>
        <v>2568162.5000000042</v>
      </c>
      <c r="I577" s="145">
        <f t="shared" si="153"/>
        <v>2538162.5000000042</v>
      </c>
      <c r="J577" s="145">
        <f t="shared" si="154"/>
        <v>30000</v>
      </c>
      <c r="K577" s="145">
        <f t="shared" si="155"/>
        <v>0</v>
      </c>
      <c r="L577" s="145">
        <f t="shared" si="156"/>
        <v>2568162.5000000042</v>
      </c>
    </row>
    <row r="578" spans="1:12" ht="18.5" x14ac:dyDescent="0.45">
      <c r="A578" s="143"/>
      <c r="B578" s="143"/>
      <c r="C578" s="144" t="s">
        <v>188</v>
      </c>
      <c r="D578" s="145">
        <v>2</v>
      </c>
      <c r="E578" s="145">
        <v>2612968.7499999958</v>
      </c>
      <c r="F578" s="145">
        <v>30000</v>
      </c>
      <c r="G578" s="145"/>
      <c r="H578" s="145">
        <f t="shared" si="152"/>
        <v>2642968.7499999958</v>
      </c>
      <c r="I578" s="145">
        <f t="shared" si="153"/>
        <v>5225937.4999999916</v>
      </c>
      <c r="J578" s="145">
        <f t="shared" si="154"/>
        <v>60000</v>
      </c>
      <c r="K578" s="145">
        <f t="shared" si="155"/>
        <v>0</v>
      </c>
      <c r="L578" s="145">
        <f t="shared" si="156"/>
        <v>5285937.4999999916</v>
      </c>
    </row>
    <row r="579" spans="1:12" ht="18.5" x14ac:dyDescent="0.45">
      <c r="A579" s="143"/>
      <c r="B579" s="143"/>
      <c r="C579" s="144" t="s">
        <v>191</v>
      </c>
      <c r="D579" s="145">
        <v>2</v>
      </c>
      <c r="E579" s="145">
        <v>2837387.4999999958</v>
      </c>
      <c r="F579" s="145">
        <v>30000</v>
      </c>
      <c r="G579" s="145"/>
      <c r="H579" s="145">
        <f t="shared" si="152"/>
        <v>2867387.4999999958</v>
      </c>
      <c r="I579" s="145">
        <f t="shared" si="153"/>
        <v>5674774.9999999916</v>
      </c>
      <c r="J579" s="145">
        <f t="shared" si="154"/>
        <v>60000</v>
      </c>
      <c r="K579" s="145">
        <f t="shared" si="155"/>
        <v>0</v>
      </c>
      <c r="L579" s="145">
        <f t="shared" si="156"/>
        <v>5734774.9999999916</v>
      </c>
    </row>
    <row r="580" spans="1:12" ht="18.5" x14ac:dyDescent="0.45">
      <c r="A580" s="143"/>
      <c r="B580" s="143"/>
      <c r="C580" s="144" t="s">
        <v>304</v>
      </c>
      <c r="D580" s="145">
        <v>4</v>
      </c>
      <c r="E580" s="145">
        <v>2987000.0000000042</v>
      </c>
      <c r="F580" s="145">
        <v>30000</v>
      </c>
      <c r="G580" s="145"/>
      <c r="H580" s="145">
        <f t="shared" si="152"/>
        <v>3017000.0000000042</v>
      </c>
      <c r="I580" s="145">
        <f t="shared" si="153"/>
        <v>11948000.000000017</v>
      </c>
      <c r="J580" s="145">
        <f t="shared" si="154"/>
        <v>120000</v>
      </c>
      <c r="K580" s="145">
        <f t="shared" si="155"/>
        <v>0</v>
      </c>
      <c r="L580" s="145">
        <f t="shared" si="156"/>
        <v>12068000.000000017</v>
      </c>
    </row>
    <row r="581" spans="1:12" ht="18.5" x14ac:dyDescent="0.45">
      <c r="A581" s="143"/>
      <c r="B581" s="143"/>
      <c r="C581" s="164" t="s">
        <v>321</v>
      </c>
      <c r="D581" s="145">
        <v>1</v>
      </c>
      <c r="E581" s="145">
        <v>2998646.25</v>
      </c>
      <c r="F581" s="145">
        <v>30000</v>
      </c>
      <c r="G581" s="145"/>
      <c r="H581" s="145">
        <f t="shared" si="152"/>
        <v>3028646.25</v>
      </c>
      <c r="I581" s="145">
        <f t="shared" si="153"/>
        <v>2998646.25</v>
      </c>
      <c r="J581" s="145">
        <f t="shared" si="154"/>
        <v>30000</v>
      </c>
      <c r="K581" s="145">
        <f t="shared" si="155"/>
        <v>0</v>
      </c>
      <c r="L581" s="145">
        <f t="shared" si="156"/>
        <v>3028646.25</v>
      </c>
    </row>
    <row r="582" spans="1:12" ht="18.5" x14ac:dyDescent="0.45">
      <c r="A582" s="143"/>
      <c r="B582" s="143"/>
      <c r="C582" s="164" t="s">
        <v>199</v>
      </c>
      <c r="D582" s="145">
        <v>2</v>
      </c>
      <c r="E582" s="145">
        <v>3992217.5000000037</v>
      </c>
      <c r="F582" s="145">
        <v>30000</v>
      </c>
      <c r="G582" s="145"/>
      <c r="H582" s="145">
        <f t="shared" si="152"/>
        <v>4022217.5000000037</v>
      </c>
      <c r="I582" s="145">
        <f t="shared" si="153"/>
        <v>7984435.0000000075</v>
      </c>
      <c r="J582" s="145">
        <f t="shared" si="154"/>
        <v>60000</v>
      </c>
      <c r="K582" s="145">
        <f t="shared" si="155"/>
        <v>0</v>
      </c>
      <c r="L582" s="145">
        <f t="shared" si="156"/>
        <v>8044435.0000000075</v>
      </c>
    </row>
    <row r="583" spans="1:12" ht="18.5" x14ac:dyDescent="0.45">
      <c r="A583" s="143"/>
      <c r="B583" s="146" t="s">
        <v>201</v>
      </c>
      <c r="C583" s="144" t="s">
        <v>202</v>
      </c>
      <c r="D583" s="137">
        <f>SUM(D552:D582)</f>
        <v>75</v>
      </c>
      <c r="E583" s="137">
        <f>SUM(E552:E582)</f>
        <v>56374612.5</v>
      </c>
      <c r="F583" s="137">
        <f>SUM(F552:F582)</f>
        <v>930000</v>
      </c>
      <c r="G583" s="137"/>
      <c r="H583" s="137">
        <f>SUM(H552:H582)</f>
        <v>57304612.5</v>
      </c>
      <c r="I583" s="137">
        <f>SUM(I552:I582)</f>
        <v>135144613.75</v>
      </c>
      <c r="J583" s="137">
        <f>SUM(J552:J582)</f>
        <v>2250000</v>
      </c>
      <c r="K583" s="137">
        <f>SUM(K552:K582)</f>
        <v>0</v>
      </c>
      <c r="L583" s="137">
        <f>SUM(L552:L582)</f>
        <v>137394613.75</v>
      </c>
    </row>
    <row r="584" spans="1:12" ht="18.5" x14ac:dyDescent="0.45">
      <c r="A584" s="143"/>
      <c r="B584" s="143"/>
      <c r="C584" s="147" t="s">
        <v>203</v>
      </c>
      <c r="D584" s="145">
        <v>1</v>
      </c>
      <c r="E584" s="148">
        <v>1247870.04</v>
      </c>
      <c r="F584" s="145">
        <v>374361</v>
      </c>
      <c r="G584" s="145">
        <v>10640338.32</v>
      </c>
      <c r="H584" s="145">
        <f t="shared" ref="H584" si="157">SUM(E584:G584)</f>
        <v>12262569.359999999</v>
      </c>
      <c r="I584" s="145">
        <f t="shared" ref="I584" si="158">D584*E584</f>
        <v>1247870.04</v>
      </c>
      <c r="J584" s="145">
        <f t="shared" ref="J584" si="159">D584*F584</f>
        <v>374361</v>
      </c>
      <c r="K584" s="145">
        <f t="shared" ref="K584" si="160">D584*G584</f>
        <v>10640338.32</v>
      </c>
      <c r="L584" s="145">
        <f t="shared" ref="L584" si="161">D584*H584</f>
        <v>12262569.359999999</v>
      </c>
    </row>
    <row r="585" spans="1:12" ht="18.5" x14ac:dyDescent="0.45">
      <c r="A585" s="143"/>
      <c r="B585" s="149" t="s">
        <v>201</v>
      </c>
      <c r="C585" s="150"/>
      <c r="D585" s="137">
        <f t="shared" ref="D585:L585" si="162">SUM(D584:D584)</f>
        <v>1</v>
      </c>
      <c r="E585" s="137">
        <f t="shared" si="162"/>
        <v>1247870.04</v>
      </c>
      <c r="F585" s="137">
        <f t="shared" si="162"/>
        <v>374361</v>
      </c>
      <c r="G585" s="137">
        <f t="shared" si="162"/>
        <v>10640338.32</v>
      </c>
      <c r="H585" s="137">
        <f t="shared" si="162"/>
        <v>12262569.359999999</v>
      </c>
      <c r="I585" s="137">
        <f t="shared" si="162"/>
        <v>1247870.04</v>
      </c>
      <c r="J585" s="137">
        <f t="shared" si="162"/>
        <v>374361</v>
      </c>
      <c r="K585" s="137">
        <f t="shared" si="162"/>
        <v>10640338.32</v>
      </c>
      <c r="L585" s="137">
        <f t="shared" si="162"/>
        <v>12262569.359999999</v>
      </c>
    </row>
    <row r="586" spans="1:12" ht="18.5" x14ac:dyDescent="0.45">
      <c r="A586" s="149" t="s">
        <v>204</v>
      </c>
      <c r="B586" s="143"/>
      <c r="C586" s="143"/>
      <c r="D586" s="151">
        <f>D583+D585</f>
        <v>76</v>
      </c>
      <c r="E586" s="152">
        <f t="shared" ref="E586:L586" si="163">SUM(E583:E584)</f>
        <v>57622482.539999999</v>
      </c>
      <c r="F586" s="152">
        <f t="shared" si="163"/>
        <v>1304361</v>
      </c>
      <c r="G586" s="152">
        <f t="shared" si="163"/>
        <v>10640338.32</v>
      </c>
      <c r="H586" s="152">
        <f t="shared" si="163"/>
        <v>69567181.859999999</v>
      </c>
      <c r="I586" s="152">
        <f t="shared" si="163"/>
        <v>136392483.78999999</v>
      </c>
      <c r="J586" s="152">
        <f t="shared" si="163"/>
        <v>2624361</v>
      </c>
      <c r="K586" s="152">
        <f t="shared" si="163"/>
        <v>10640338.32</v>
      </c>
      <c r="L586" s="152">
        <f t="shared" si="163"/>
        <v>149657183.11000001</v>
      </c>
    </row>
    <row r="589" spans="1:12" ht="18.5" x14ac:dyDescent="0.45">
      <c r="A589" s="961" t="s">
        <v>0</v>
      </c>
      <c r="B589" s="961"/>
      <c r="C589" s="961"/>
      <c r="D589" s="961"/>
      <c r="E589" s="961"/>
      <c r="F589" s="961"/>
      <c r="G589" s="961"/>
      <c r="H589" s="961"/>
      <c r="I589" s="961"/>
      <c r="J589" s="961"/>
      <c r="K589" s="961"/>
      <c r="L589" s="961"/>
    </row>
    <row r="590" spans="1:12" ht="18.5" x14ac:dyDescent="0.45">
      <c r="A590" s="962" t="s">
        <v>89</v>
      </c>
      <c r="B590" s="962"/>
      <c r="C590" s="962"/>
      <c r="D590" s="962"/>
      <c r="E590" s="962"/>
      <c r="F590" s="962"/>
      <c r="G590" s="962"/>
      <c r="H590" s="962"/>
      <c r="I590" s="962"/>
      <c r="J590" s="962"/>
      <c r="K590" s="962"/>
      <c r="L590" s="962"/>
    </row>
    <row r="591" spans="1:12" ht="18.5" x14ac:dyDescent="0.45">
      <c r="A591" s="962" t="s">
        <v>90</v>
      </c>
      <c r="B591" s="963"/>
      <c r="C591" s="963"/>
      <c r="D591" s="963"/>
      <c r="E591" s="963"/>
      <c r="F591" s="963"/>
      <c r="G591" s="963"/>
      <c r="H591" s="963"/>
      <c r="I591" s="963"/>
      <c r="J591" s="963"/>
      <c r="K591" s="963"/>
      <c r="L591" s="963"/>
    </row>
    <row r="592" spans="1:12" ht="18.5" x14ac:dyDescent="0.45">
      <c r="A592" s="964" t="s">
        <v>610</v>
      </c>
      <c r="B592" s="964"/>
      <c r="C592" s="964"/>
      <c r="D592" s="964"/>
      <c r="E592" s="964"/>
      <c r="F592" s="964"/>
      <c r="G592" s="964"/>
      <c r="H592" s="964"/>
      <c r="I592" s="964"/>
      <c r="J592" s="964"/>
      <c r="K592" s="964"/>
      <c r="L592" s="964"/>
    </row>
    <row r="593" spans="1:12" ht="55.5" x14ac:dyDescent="0.45">
      <c r="A593" s="140" t="s">
        <v>91</v>
      </c>
      <c r="B593" s="141"/>
      <c r="C593" s="140" t="s">
        <v>92</v>
      </c>
      <c r="D593" s="140" t="s">
        <v>93</v>
      </c>
      <c r="E593" s="140" t="s">
        <v>94</v>
      </c>
      <c r="F593" s="140" t="s">
        <v>95</v>
      </c>
      <c r="G593" s="140" t="s">
        <v>96</v>
      </c>
      <c r="H593" s="140" t="s">
        <v>97</v>
      </c>
      <c r="I593" s="140" t="s">
        <v>98</v>
      </c>
      <c r="J593" s="140" t="s">
        <v>99</v>
      </c>
      <c r="K593" s="140" t="s">
        <v>100</v>
      </c>
      <c r="L593" s="142" t="s">
        <v>101</v>
      </c>
    </row>
    <row r="594" spans="1:12" ht="18.5" x14ac:dyDescent="0.45">
      <c r="A594" s="143"/>
      <c r="B594" s="143"/>
      <c r="C594" s="144" t="s">
        <v>105</v>
      </c>
      <c r="D594" s="145">
        <v>5</v>
      </c>
      <c r="E594" s="145">
        <v>1153397.4999999995</v>
      </c>
      <c r="F594" s="145">
        <v>30000</v>
      </c>
      <c r="G594" s="145"/>
      <c r="H594" s="145">
        <f t="shared" ref="H594:H623" si="164">SUM(E594:G594)</f>
        <v>1183397.4999999995</v>
      </c>
      <c r="I594" s="145">
        <f t="shared" ref="I594:I623" si="165">D594*E594</f>
        <v>5766987.4999999981</v>
      </c>
      <c r="J594" s="145">
        <f t="shared" ref="J594:J623" si="166">D594*F594</f>
        <v>150000</v>
      </c>
      <c r="K594" s="145">
        <f t="shared" ref="K594:K623" si="167">D594*G594</f>
        <v>0</v>
      </c>
      <c r="L594" s="145">
        <f t="shared" ref="L594:L623" si="168">D594*H594</f>
        <v>5916987.4999999981</v>
      </c>
    </row>
    <row r="595" spans="1:12" ht="18.5" x14ac:dyDescent="0.45">
      <c r="A595" s="143"/>
      <c r="B595" s="143"/>
      <c r="C595" s="144" t="s">
        <v>446</v>
      </c>
      <c r="D595" s="145">
        <v>1</v>
      </c>
      <c r="E595" s="145">
        <v>1150832.4999999995</v>
      </c>
      <c r="F595" s="145">
        <v>30000</v>
      </c>
      <c r="G595" s="145"/>
      <c r="H595" s="145">
        <f t="shared" si="164"/>
        <v>1180832.4999999995</v>
      </c>
      <c r="I595" s="145">
        <f t="shared" si="165"/>
        <v>1150832.4999999995</v>
      </c>
      <c r="J595" s="145">
        <f t="shared" si="166"/>
        <v>30000</v>
      </c>
      <c r="K595" s="145">
        <f t="shared" si="167"/>
        <v>0</v>
      </c>
      <c r="L595" s="145">
        <f t="shared" si="168"/>
        <v>1180832.4999999995</v>
      </c>
    </row>
    <row r="596" spans="1:12" ht="18.5" x14ac:dyDescent="0.45">
      <c r="A596" s="143"/>
      <c r="B596" s="143"/>
      <c r="C596" s="144" t="s">
        <v>128</v>
      </c>
      <c r="D596" s="145">
        <v>1</v>
      </c>
      <c r="E596" s="145">
        <v>1178154.9999999995</v>
      </c>
      <c r="F596" s="145">
        <v>30000</v>
      </c>
      <c r="G596" s="145"/>
      <c r="H596" s="145">
        <f t="shared" si="164"/>
        <v>1208154.9999999995</v>
      </c>
      <c r="I596" s="145">
        <f t="shared" si="165"/>
        <v>1178154.9999999995</v>
      </c>
      <c r="J596" s="145">
        <f t="shared" si="166"/>
        <v>30000</v>
      </c>
      <c r="K596" s="145">
        <f t="shared" si="167"/>
        <v>0</v>
      </c>
      <c r="L596" s="145">
        <f t="shared" si="168"/>
        <v>1208154.9999999995</v>
      </c>
    </row>
    <row r="597" spans="1:12" ht="18.5" x14ac:dyDescent="0.45">
      <c r="A597" s="143"/>
      <c r="B597" s="143"/>
      <c r="C597" s="144" t="s">
        <v>242</v>
      </c>
      <c r="D597" s="145">
        <v>1</v>
      </c>
      <c r="E597" s="145">
        <v>1269797.4999999958</v>
      </c>
      <c r="F597" s="145">
        <v>30000</v>
      </c>
      <c r="G597" s="145"/>
      <c r="H597" s="145">
        <f t="shared" si="164"/>
        <v>1299797.4999999958</v>
      </c>
      <c r="I597" s="145">
        <f t="shared" si="165"/>
        <v>1269797.4999999958</v>
      </c>
      <c r="J597" s="145">
        <f t="shared" si="166"/>
        <v>30000</v>
      </c>
      <c r="K597" s="145">
        <f t="shared" si="167"/>
        <v>0</v>
      </c>
      <c r="L597" s="145">
        <f t="shared" si="168"/>
        <v>1299797.4999999958</v>
      </c>
    </row>
    <row r="598" spans="1:12" ht="18.5" x14ac:dyDescent="0.45">
      <c r="A598" s="143"/>
      <c r="B598" s="143"/>
      <c r="C598" s="144" t="s">
        <v>134</v>
      </c>
      <c r="D598" s="145">
        <v>1</v>
      </c>
      <c r="E598" s="145">
        <v>1215425.0000000042</v>
      </c>
      <c r="F598" s="145">
        <v>30000</v>
      </c>
      <c r="G598" s="145"/>
      <c r="H598" s="145">
        <f t="shared" si="164"/>
        <v>1245425.0000000042</v>
      </c>
      <c r="I598" s="145">
        <f t="shared" si="165"/>
        <v>1215425.0000000042</v>
      </c>
      <c r="J598" s="145">
        <f t="shared" si="166"/>
        <v>30000</v>
      </c>
      <c r="K598" s="145">
        <f t="shared" si="167"/>
        <v>0</v>
      </c>
      <c r="L598" s="145">
        <f t="shared" si="168"/>
        <v>1245425.0000000042</v>
      </c>
    </row>
    <row r="599" spans="1:12" ht="18.5" x14ac:dyDescent="0.45">
      <c r="A599" s="143"/>
      <c r="B599" s="143"/>
      <c r="C599" s="144" t="s">
        <v>143</v>
      </c>
      <c r="D599" s="145">
        <v>1</v>
      </c>
      <c r="E599" s="145">
        <v>1359818.7500000042</v>
      </c>
      <c r="F599" s="145">
        <v>30000</v>
      </c>
      <c r="G599" s="145"/>
      <c r="H599" s="145">
        <f t="shared" si="164"/>
        <v>1389818.7500000042</v>
      </c>
      <c r="I599" s="145">
        <f t="shared" si="165"/>
        <v>1359818.7500000042</v>
      </c>
      <c r="J599" s="145">
        <f t="shared" si="166"/>
        <v>30000</v>
      </c>
      <c r="K599" s="145">
        <f t="shared" si="167"/>
        <v>0</v>
      </c>
      <c r="L599" s="145">
        <f t="shared" si="168"/>
        <v>1389818.7500000042</v>
      </c>
    </row>
    <row r="600" spans="1:12" ht="18.5" x14ac:dyDescent="0.45">
      <c r="A600" s="143"/>
      <c r="B600" s="143"/>
      <c r="C600" s="144" t="s">
        <v>402</v>
      </c>
      <c r="D600" s="145">
        <v>1</v>
      </c>
      <c r="E600" s="145">
        <v>1417577.4999999958</v>
      </c>
      <c r="F600" s="145">
        <v>30000</v>
      </c>
      <c r="G600" s="145"/>
      <c r="H600" s="145">
        <f t="shared" si="164"/>
        <v>1447577.4999999958</v>
      </c>
      <c r="I600" s="145">
        <f t="shared" si="165"/>
        <v>1417577.4999999958</v>
      </c>
      <c r="J600" s="145">
        <f t="shared" si="166"/>
        <v>30000</v>
      </c>
      <c r="K600" s="145">
        <f t="shared" si="167"/>
        <v>0</v>
      </c>
      <c r="L600" s="145">
        <f t="shared" si="168"/>
        <v>1447577.4999999958</v>
      </c>
    </row>
    <row r="601" spans="1:12" ht="18.5" x14ac:dyDescent="0.45">
      <c r="A601" s="143"/>
      <c r="B601" s="143"/>
      <c r="C601" s="144" t="s">
        <v>403</v>
      </c>
      <c r="D601" s="145">
        <v>1</v>
      </c>
      <c r="E601" s="145">
        <v>1446456.2499999958</v>
      </c>
      <c r="F601" s="145">
        <v>30000</v>
      </c>
      <c r="G601" s="145"/>
      <c r="H601" s="145">
        <f t="shared" si="164"/>
        <v>1476456.2499999958</v>
      </c>
      <c r="I601" s="145">
        <f t="shared" si="165"/>
        <v>1446456.2499999958</v>
      </c>
      <c r="J601" s="145">
        <f t="shared" si="166"/>
        <v>30000</v>
      </c>
      <c r="K601" s="145">
        <f t="shared" si="167"/>
        <v>0</v>
      </c>
      <c r="L601" s="145">
        <f t="shared" si="168"/>
        <v>1476456.2499999958</v>
      </c>
    </row>
    <row r="602" spans="1:12" ht="18.5" x14ac:dyDescent="0.45">
      <c r="A602" s="143"/>
      <c r="B602" s="143"/>
      <c r="C602" s="144" t="s">
        <v>151</v>
      </c>
      <c r="D602" s="145">
        <v>1</v>
      </c>
      <c r="E602" s="145">
        <v>1459715.0000000042</v>
      </c>
      <c r="F602" s="145">
        <v>30000</v>
      </c>
      <c r="G602" s="145"/>
      <c r="H602" s="145">
        <f t="shared" si="164"/>
        <v>1489715.0000000042</v>
      </c>
      <c r="I602" s="145">
        <f t="shared" si="165"/>
        <v>1459715.0000000042</v>
      </c>
      <c r="J602" s="145">
        <f t="shared" si="166"/>
        <v>30000</v>
      </c>
      <c r="K602" s="145">
        <f t="shared" si="167"/>
        <v>0</v>
      </c>
      <c r="L602" s="145">
        <f t="shared" si="168"/>
        <v>1489715.0000000042</v>
      </c>
    </row>
    <row r="603" spans="1:12" ht="18.5" x14ac:dyDescent="0.45">
      <c r="A603" s="143"/>
      <c r="B603" s="143"/>
      <c r="C603" s="144" t="s">
        <v>213</v>
      </c>
      <c r="D603" s="145">
        <v>1</v>
      </c>
      <c r="E603" s="145">
        <v>1493195.0000000042</v>
      </c>
      <c r="F603" s="145">
        <v>30000</v>
      </c>
      <c r="G603" s="145"/>
      <c r="H603" s="145">
        <f t="shared" si="164"/>
        <v>1523195.0000000042</v>
      </c>
      <c r="I603" s="145">
        <f t="shared" si="165"/>
        <v>1493195.0000000042</v>
      </c>
      <c r="J603" s="145">
        <f t="shared" si="166"/>
        <v>30000</v>
      </c>
      <c r="K603" s="145">
        <f t="shared" si="167"/>
        <v>0</v>
      </c>
      <c r="L603" s="145">
        <f t="shared" si="168"/>
        <v>1523195.0000000042</v>
      </c>
    </row>
    <row r="604" spans="1:12" ht="18.5" x14ac:dyDescent="0.45">
      <c r="A604" s="143"/>
      <c r="B604" s="143"/>
      <c r="C604" s="144" t="s">
        <v>243</v>
      </c>
      <c r="D604" s="145">
        <v>1</v>
      </c>
      <c r="E604" s="145">
        <v>1526675.0000000042</v>
      </c>
      <c r="F604" s="145">
        <v>30000</v>
      </c>
      <c r="G604" s="145"/>
      <c r="H604" s="145">
        <f t="shared" si="164"/>
        <v>1556675.0000000042</v>
      </c>
      <c r="I604" s="145">
        <f t="shared" si="165"/>
        <v>1526675.0000000042</v>
      </c>
      <c r="J604" s="145">
        <f t="shared" si="166"/>
        <v>30000</v>
      </c>
      <c r="K604" s="145">
        <f t="shared" si="167"/>
        <v>0</v>
      </c>
      <c r="L604" s="145">
        <f t="shared" si="168"/>
        <v>1556675.0000000042</v>
      </c>
    </row>
    <row r="605" spans="1:12" ht="18.5" x14ac:dyDescent="0.45">
      <c r="A605" s="143"/>
      <c r="B605" s="143"/>
      <c r="C605" s="144" t="s">
        <v>157</v>
      </c>
      <c r="D605" s="145">
        <v>1</v>
      </c>
      <c r="E605" s="145">
        <v>1600284.9999999958</v>
      </c>
      <c r="F605" s="145">
        <v>30000</v>
      </c>
      <c r="G605" s="145"/>
      <c r="H605" s="145">
        <f t="shared" si="164"/>
        <v>1630284.9999999958</v>
      </c>
      <c r="I605" s="145">
        <f t="shared" si="165"/>
        <v>1600284.9999999958</v>
      </c>
      <c r="J605" s="145">
        <f t="shared" si="166"/>
        <v>30000</v>
      </c>
      <c r="K605" s="145">
        <f t="shared" si="167"/>
        <v>0</v>
      </c>
      <c r="L605" s="145">
        <f t="shared" si="168"/>
        <v>1630284.9999999958</v>
      </c>
    </row>
    <row r="606" spans="1:12" ht="18.5" x14ac:dyDescent="0.45">
      <c r="A606" s="143"/>
      <c r="B606" s="143"/>
      <c r="C606" s="144" t="s">
        <v>162</v>
      </c>
      <c r="D606" s="145">
        <v>7</v>
      </c>
      <c r="E606" s="145">
        <v>1758402.5000000042</v>
      </c>
      <c r="F606" s="145">
        <v>30000</v>
      </c>
      <c r="G606" s="145"/>
      <c r="H606" s="145">
        <f t="shared" si="164"/>
        <v>1788402.5000000042</v>
      </c>
      <c r="I606" s="145">
        <f t="shared" si="165"/>
        <v>12308817.50000003</v>
      </c>
      <c r="J606" s="145">
        <f t="shared" si="166"/>
        <v>210000</v>
      </c>
      <c r="K606" s="145">
        <f t="shared" si="167"/>
        <v>0</v>
      </c>
      <c r="L606" s="145">
        <f t="shared" si="168"/>
        <v>12518817.50000003</v>
      </c>
    </row>
    <row r="607" spans="1:12" ht="18.5" x14ac:dyDescent="0.45">
      <c r="A607" s="143"/>
      <c r="B607" s="143"/>
      <c r="C607" s="144" t="s">
        <v>166</v>
      </c>
      <c r="D607" s="145">
        <v>3</v>
      </c>
      <c r="E607" s="145">
        <v>1770788.7500000042</v>
      </c>
      <c r="F607" s="145">
        <v>30000</v>
      </c>
      <c r="G607" s="145"/>
      <c r="H607" s="145">
        <f t="shared" si="164"/>
        <v>1800788.7500000042</v>
      </c>
      <c r="I607" s="145">
        <f t="shared" si="165"/>
        <v>5312366.250000013</v>
      </c>
      <c r="J607" s="145">
        <f t="shared" si="166"/>
        <v>90000</v>
      </c>
      <c r="K607" s="145">
        <f t="shared" si="167"/>
        <v>0</v>
      </c>
      <c r="L607" s="145">
        <f t="shared" si="168"/>
        <v>5402366.250000013</v>
      </c>
    </row>
    <row r="608" spans="1:12" ht="18.5" x14ac:dyDescent="0.45">
      <c r="A608" s="143"/>
      <c r="B608" s="143"/>
      <c r="C608" s="144" t="s">
        <v>167</v>
      </c>
      <c r="D608" s="145">
        <v>2</v>
      </c>
      <c r="E608" s="145">
        <v>1813162.5</v>
      </c>
      <c r="F608" s="145">
        <v>30000</v>
      </c>
      <c r="G608" s="145"/>
      <c r="H608" s="145">
        <f t="shared" si="164"/>
        <v>1843162.5</v>
      </c>
      <c r="I608" s="145">
        <f t="shared" si="165"/>
        <v>3626325</v>
      </c>
      <c r="J608" s="145">
        <f t="shared" si="166"/>
        <v>60000</v>
      </c>
      <c r="K608" s="145">
        <f t="shared" si="167"/>
        <v>0</v>
      </c>
      <c r="L608" s="145">
        <f t="shared" si="168"/>
        <v>3686325</v>
      </c>
    </row>
    <row r="609" spans="1:12" ht="18.5" x14ac:dyDescent="0.45">
      <c r="A609" s="143"/>
      <c r="B609" s="143"/>
      <c r="C609" s="144" t="s">
        <v>169</v>
      </c>
      <c r="D609" s="145">
        <v>1</v>
      </c>
      <c r="E609" s="145">
        <v>1855535.0000000042</v>
      </c>
      <c r="F609" s="145">
        <v>30000</v>
      </c>
      <c r="G609" s="145"/>
      <c r="H609" s="145">
        <f t="shared" si="164"/>
        <v>1885535.0000000042</v>
      </c>
      <c r="I609" s="145">
        <f t="shared" si="165"/>
        <v>1855535.0000000042</v>
      </c>
      <c r="J609" s="145">
        <f t="shared" si="166"/>
        <v>30000</v>
      </c>
      <c r="K609" s="145">
        <f t="shared" si="167"/>
        <v>0</v>
      </c>
      <c r="L609" s="145">
        <f t="shared" si="168"/>
        <v>1885535.0000000042</v>
      </c>
    </row>
    <row r="610" spans="1:12" ht="18.5" x14ac:dyDescent="0.45">
      <c r="A610" s="143"/>
      <c r="B610" s="143"/>
      <c r="C610" s="144" t="s">
        <v>215</v>
      </c>
      <c r="D610" s="145">
        <v>1</v>
      </c>
      <c r="E610" s="145">
        <v>2067402.5000000042</v>
      </c>
      <c r="F610" s="145">
        <v>30000</v>
      </c>
      <c r="G610" s="145"/>
      <c r="H610" s="145">
        <f t="shared" si="164"/>
        <v>2097402.5000000042</v>
      </c>
      <c r="I610" s="145">
        <f t="shared" si="165"/>
        <v>2067402.5000000042</v>
      </c>
      <c r="J610" s="145">
        <f t="shared" si="166"/>
        <v>30000</v>
      </c>
      <c r="K610" s="145">
        <f t="shared" si="167"/>
        <v>0</v>
      </c>
      <c r="L610" s="145">
        <f t="shared" si="168"/>
        <v>2097402.5000000042</v>
      </c>
    </row>
    <row r="611" spans="1:12" ht="18.5" x14ac:dyDescent="0.45">
      <c r="A611" s="143"/>
      <c r="B611" s="143"/>
      <c r="C611" s="144" t="s">
        <v>175</v>
      </c>
      <c r="D611" s="145">
        <v>2</v>
      </c>
      <c r="E611" s="145">
        <v>2018604.9999999958</v>
      </c>
      <c r="F611" s="145">
        <v>30000</v>
      </c>
      <c r="G611" s="145"/>
      <c r="H611" s="145">
        <f t="shared" si="164"/>
        <v>2048604.9999999958</v>
      </c>
      <c r="I611" s="145">
        <f t="shared" si="165"/>
        <v>4037209.9999999916</v>
      </c>
      <c r="J611" s="145">
        <f t="shared" si="166"/>
        <v>60000</v>
      </c>
      <c r="K611" s="145">
        <f t="shared" si="167"/>
        <v>0</v>
      </c>
      <c r="L611" s="145">
        <f t="shared" si="168"/>
        <v>4097209.9999999916</v>
      </c>
    </row>
    <row r="612" spans="1:12" ht="18.5" x14ac:dyDescent="0.45">
      <c r="A612" s="143"/>
      <c r="B612" s="143"/>
      <c r="C612" s="144" t="s">
        <v>176</v>
      </c>
      <c r="D612" s="145">
        <v>2</v>
      </c>
      <c r="E612" s="145">
        <v>2084331.2499999958</v>
      </c>
      <c r="F612" s="145">
        <v>30000</v>
      </c>
      <c r="G612" s="145"/>
      <c r="H612" s="145">
        <f t="shared" si="164"/>
        <v>2114331.2499999958</v>
      </c>
      <c r="I612" s="145">
        <f t="shared" si="165"/>
        <v>4168662.4999999916</v>
      </c>
      <c r="J612" s="145">
        <f t="shared" si="166"/>
        <v>60000</v>
      </c>
      <c r="K612" s="145">
        <f t="shared" si="167"/>
        <v>0</v>
      </c>
      <c r="L612" s="145">
        <f t="shared" si="168"/>
        <v>4228662.4999999916</v>
      </c>
    </row>
    <row r="613" spans="1:12" ht="18.5" x14ac:dyDescent="0.45">
      <c r="A613" s="143"/>
      <c r="B613" s="143"/>
      <c r="C613" s="144" t="s">
        <v>178</v>
      </c>
      <c r="D613" s="145">
        <v>1</v>
      </c>
      <c r="E613" s="145">
        <v>2150057.4999999958</v>
      </c>
      <c r="F613" s="145">
        <v>30000</v>
      </c>
      <c r="G613" s="145"/>
      <c r="H613" s="145">
        <f t="shared" si="164"/>
        <v>2180057.4999999958</v>
      </c>
      <c r="I613" s="145">
        <f t="shared" si="165"/>
        <v>2150057.4999999958</v>
      </c>
      <c r="J613" s="145">
        <f t="shared" si="166"/>
        <v>30000</v>
      </c>
      <c r="K613" s="145">
        <f t="shared" si="167"/>
        <v>0</v>
      </c>
      <c r="L613" s="145">
        <f t="shared" si="168"/>
        <v>2180057.4999999958</v>
      </c>
    </row>
    <row r="614" spans="1:12" ht="18.5" x14ac:dyDescent="0.45">
      <c r="A614" s="143"/>
      <c r="B614" s="143"/>
      <c r="C614" s="144" t="s">
        <v>179</v>
      </c>
      <c r="D614" s="145">
        <v>3</v>
      </c>
      <c r="E614" s="145">
        <v>2215783.7499999958</v>
      </c>
      <c r="F614" s="145">
        <v>30000</v>
      </c>
      <c r="G614" s="145"/>
      <c r="H614" s="145">
        <f t="shared" si="164"/>
        <v>2245783.7499999958</v>
      </c>
      <c r="I614" s="145">
        <f t="shared" si="165"/>
        <v>6647351.249999987</v>
      </c>
      <c r="J614" s="145">
        <f t="shared" si="166"/>
        <v>90000</v>
      </c>
      <c r="K614" s="145">
        <f t="shared" si="167"/>
        <v>0</v>
      </c>
      <c r="L614" s="145">
        <f t="shared" si="168"/>
        <v>6737351.249999987</v>
      </c>
    </row>
    <row r="615" spans="1:12" ht="18.5" x14ac:dyDescent="0.45">
      <c r="A615" s="143"/>
      <c r="B615" s="143"/>
      <c r="C615" s="144" t="s">
        <v>183</v>
      </c>
      <c r="D615" s="145">
        <v>2</v>
      </c>
      <c r="E615" s="145">
        <v>2271097.5</v>
      </c>
      <c r="F615" s="145">
        <v>30000</v>
      </c>
      <c r="G615" s="145"/>
      <c r="H615" s="145">
        <f t="shared" si="164"/>
        <v>2301097.5</v>
      </c>
      <c r="I615" s="145">
        <f t="shared" si="165"/>
        <v>4542195</v>
      </c>
      <c r="J615" s="145">
        <f t="shared" si="166"/>
        <v>60000</v>
      </c>
      <c r="K615" s="145">
        <f t="shared" si="167"/>
        <v>0</v>
      </c>
      <c r="L615" s="145">
        <f t="shared" si="168"/>
        <v>4602195</v>
      </c>
    </row>
    <row r="616" spans="1:12" ht="18.5" x14ac:dyDescent="0.45">
      <c r="A616" s="143"/>
      <c r="B616" s="143"/>
      <c r="C616" s="144" t="s">
        <v>320</v>
      </c>
      <c r="D616" s="145">
        <v>1</v>
      </c>
      <c r="E616" s="145">
        <v>2410071.2499999958</v>
      </c>
      <c r="F616" s="145">
        <v>30000</v>
      </c>
      <c r="G616" s="145"/>
      <c r="H616" s="145">
        <f t="shared" si="164"/>
        <v>2440071.2499999958</v>
      </c>
      <c r="I616" s="145">
        <f t="shared" si="165"/>
        <v>2410071.2499999958</v>
      </c>
      <c r="J616" s="145">
        <f t="shared" si="166"/>
        <v>30000</v>
      </c>
      <c r="K616" s="145">
        <f t="shared" si="167"/>
        <v>0</v>
      </c>
      <c r="L616" s="145">
        <f t="shared" si="168"/>
        <v>2440071.2499999958</v>
      </c>
    </row>
    <row r="617" spans="1:12" ht="18.5" x14ac:dyDescent="0.45">
      <c r="A617" s="143"/>
      <c r="B617" s="143"/>
      <c r="C617" s="144" t="s">
        <v>186</v>
      </c>
      <c r="D617" s="145">
        <v>1</v>
      </c>
      <c r="E617" s="145">
        <v>2479558.7499999958</v>
      </c>
      <c r="F617" s="145">
        <v>30000</v>
      </c>
      <c r="G617" s="145"/>
      <c r="H617" s="145">
        <f t="shared" si="164"/>
        <v>2509558.7499999958</v>
      </c>
      <c r="I617" s="145">
        <f t="shared" si="165"/>
        <v>2479558.7499999958</v>
      </c>
      <c r="J617" s="145">
        <f t="shared" si="166"/>
        <v>30000</v>
      </c>
      <c r="K617" s="145">
        <f t="shared" si="167"/>
        <v>0</v>
      </c>
      <c r="L617" s="145">
        <f t="shared" si="168"/>
        <v>2509558.7499999958</v>
      </c>
    </row>
    <row r="618" spans="1:12" ht="18.5" x14ac:dyDescent="0.45">
      <c r="A618" s="143"/>
      <c r="B618" s="143"/>
      <c r="C618" s="144" t="s">
        <v>342</v>
      </c>
      <c r="D618" s="145">
        <v>1</v>
      </c>
      <c r="E618" s="145">
        <v>2688018.75</v>
      </c>
      <c r="F618" s="145">
        <v>30000</v>
      </c>
      <c r="G618" s="145"/>
      <c r="H618" s="145">
        <f t="shared" si="164"/>
        <v>2718018.75</v>
      </c>
      <c r="I618" s="145">
        <f t="shared" si="165"/>
        <v>2688018.75</v>
      </c>
      <c r="J618" s="145">
        <f t="shared" si="166"/>
        <v>30000</v>
      </c>
      <c r="K618" s="145">
        <f t="shared" si="167"/>
        <v>0</v>
      </c>
      <c r="L618" s="145">
        <f t="shared" si="168"/>
        <v>2718018.75</v>
      </c>
    </row>
    <row r="619" spans="1:12" ht="18.5" x14ac:dyDescent="0.45">
      <c r="A619" s="143"/>
      <c r="B619" s="143"/>
      <c r="C619" s="164" t="s">
        <v>307</v>
      </c>
      <c r="D619" s="145">
        <v>1</v>
      </c>
      <c r="E619" s="145">
        <v>3206882.4999999963</v>
      </c>
      <c r="F619" s="145">
        <v>30000</v>
      </c>
      <c r="G619" s="145"/>
      <c r="H619" s="145">
        <f t="shared" si="164"/>
        <v>3236882.4999999963</v>
      </c>
      <c r="I619" s="145">
        <f t="shared" si="165"/>
        <v>3206882.4999999963</v>
      </c>
      <c r="J619" s="145">
        <f t="shared" si="166"/>
        <v>30000</v>
      </c>
      <c r="K619" s="145">
        <f t="shared" si="167"/>
        <v>0</v>
      </c>
      <c r="L619" s="145">
        <f t="shared" si="168"/>
        <v>3236882.4999999963</v>
      </c>
    </row>
    <row r="620" spans="1:12" ht="18.5" x14ac:dyDescent="0.45">
      <c r="A620" s="143"/>
      <c r="B620" s="143"/>
      <c r="C620" s="164" t="s">
        <v>308</v>
      </c>
      <c r="D620" s="145">
        <v>2</v>
      </c>
      <c r="E620" s="145">
        <v>3741953.7500000037</v>
      </c>
      <c r="F620" s="145">
        <v>30000</v>
      </c>
      <c r="G620" s="145"/>
      <c r="H620" s="145">
        <f t="shared" si="164"/>
        <v>3771953.7500000037</v>
      </c>
      <c r="I620" s="145">
        <f t="shared" si="165"/>
        <v>7483907.5000000075</v>
      </c>
      <c r="J620" s="145">
        <f t="shared" si="166"/>
        <v>60000</v>
      </c>
      <c r="K620" s="145">
        <f t="shared" si="167"/>
        <v>0</v>
      </c>
      <c r="L620" s="145">
        <f t="shared" si="168"/>
        <v>7543907.5000000075</v>
      </c>
    </row>
    <row r="621" spans="1:12" ht="18.5" x14ac:dyDescent="0.45">
      <c r="A621" s="143"/>
      <c r="B621" s="143"/>
      <c r="C621" s="164" t="s">
        <v>198</v>
      </c>
      <c r="D621" s="145">
        <v>3</v>
      </c>
      <c r="E621" s="145">
        <v>3867086.25</v>
      </c>
      <c r="F621" s="145">
        <v>30000</v>
      </c>
      <c r="G621" s="145"/>
      <c r="H621" s="145">
        <f t="shared" si="164"/>
        <v>3897086.25</v>
      </c>
      <c r="I621" s="145">
        <f t="shared" si="165"/>
        <v>11601258.75</v>
      </c>
      <c r="J621" s="145">
        <f t="shared" si="166"/>
        <v>90000</v>
      </c>
      <c r="K621" s="145">
        <f t="shared" si="167"/>
        <v>0</v>
      </c>
      <c r="L621" s="145">
        <f t="shared" si="168"/>
        <v>11691258.75</v>
      </c>
    </row>
    <row r="622" spans="1:12" ht="18.5" x14ac:dyDescent="0.45">
      <c r="A622" s="143"/>
      <c r="B622" s="143"/>
      <c r="C622" s="164" t="s">
        <v>199</v>
      </c>
      <c r="D622" s="145">
        <v>1</v>
      </c>
      <c r="E622" s="145">
        <v>3992217.5000000037</v>
      </c>
      <c r="F622" s="145">
        <v>30000</v>
      </c>
      <c r="G622" s="145"/>
      <c r="H622" s="145">
        <f t="shared" si="164"/>
        <v>4022217.5000000037</v>
      </c>
      <c r="I622" s="145">
        <f t="shared" si="165"/>
        <v>3992217.5000000037</v>
      </c>
      <c r="J622" s="145">
        <f t="shared" si="166"/>
        <v>30000</v>
      </c>
      <c r="K622" s="145">
        <f t="shared" si="167"/>
        <v>0</v>
      </c>
      <c r="L622" s="145">
        <f t="shared" si="168"/>
        <v>4022217.5000000037</v>
      </c>
    </row>
    <row r="623" spans="1:12" ht="18.5" x14ac:dyDescent="0.45">
      <c r="A623" s="143"/>
      <c r="B623" s="143"/>
      <c r="C623" s="164" t="s">
        <v>352</v>
      </c>
      <c r="D623" s="145">
        <v>1</v>
      </c>
      <c r="E623" s="145">
        <v>8506803.1499999985</v>
      </c>
      <c r="F623" s="145">
        <v>30000</v>
      </c>
      <c r="G623" s="145"/>
      <c r="H623" s="145">
        <f t="shared" si="164"/>
        <v>8536803.1499999985</v>
      </c>
      <c r="I623" s="145">
        <f t="shared" si="165"/>
        <v>8506803.1499999985</v>
      </c>
      <c r="J623" s="145">
        <f t="shared" si="166"/>
        <v>30000</v>
      </c>
      <c r="K623" s="145">
        <f t="shared" si="167"/>
        <v>0</v>
      </c>
      <c r="L623" s="145">
        <f t="shared" si="168"/>
        <v>8536803.1499999985</v>
      </c>
    </row>
    <row r="624" spans="1:12" ht="18.5" x14ac:dyDescent="0.45">
      <c r="A624" s="143"/>
      <c r="B624" s="146" t="s">
        <v>201</v>
      </c>
      <c r="C624" s="144" t="s">
        <v>202</v>
      </c>
      <c r="D624" s="137">
        <f>SUM(D594:D623)</f>
        <v>51</v>
      </c>
      <c r="E624" s="137">
        <f>SUM(E594:E623)</f>
        <v>67169088.149999976</v>
      </c>
      <c r="F624" s="137">
        <f>SUM(F594:F623)</f>
        <v>900000</v>
      </c>
      <c r="G624" s="137"/>
      <c r="H624" s="137">
        <f>SUM(H594:H623)</f>
        <v>68069088.149999976</v>
      </c>
      <c r="I624" s="137">
        <f>SUM(I594:I623)</f>
        <v>109969560.65000004</v>
      </c>
      <c r="J624" s="137">
        <f>SUM(J594:J623)</f>
        <v>1530000</v>
      </c>
      <c r="K624" s="137">
        <f>SUM(K594:K623)</f>
        <v>0</v>
      </c>
      <c r="L624" s="137">
        <f>SUM(L594:L623)</f>
        <v>111499560.65000004</v>
      </c>
    </row>
    <row r="625" spans="1:12" ht="18.5" x14ac:dyDescent="0.45">
      <c r="A625" s="143"/>
      <c r="B625" s="143"/>
      <c r="C625" s="147" t="s">
        <v>203</v>
      </c>
      <c r="D625" s="145">
        <v>1</v>
      </c>
      <c r="E625" s="148">
        <v>1247870.04</v>
      </c>
      <c r="F625" s="145">
        <v>374361</v>
      </c>
      <c r="G625" s="145">
        <v>10640338.32</v>
      </c>
      <c r="H625" s="145">
        <f t="shared" ref="H625" si="169">SUM(E625:G625)</f>
        <v>12262569.359999999</v>
      </c>
      <c r="I625" s="145">
        <f t="shared" ref="I625" si="170">D625*E625</f>
        <v>1247870.04</v>
      </c>
      <c r="J625" s="145">
        <f t="shared" ref="J625" si="171">D625*F625</f>
        <v>374361</v>
      </c>
      <c r="K625" s="145">
        <f t="shared" ref="K625" si="172">D625*G625</f>
        <v>10640338.32</v>
      </c>
      <c r="L625" s="145">
        <f t="shared" ref="L625" si="173">D625*H625</f>
        <v>12262569.359999999</v>
      </c>
    </row>
    <row r="626" spans="1:12" ht="18.5" x14ac:dyDescent="0.45">
      <c r="A626" s="143"/>
      <c r="B626" s="149" t="s">
        <v>201</v>
      </c>
      <c r="C626" s="150"/>
      <c r="D626" s="137">
        <f t="shared" ref="D626:L626" si="174">SUM(D625:D625)</f>
        <v>1</v>
      </c>
      <c r="E626" s="137">
        <f t="shared" si="174"/>
        <v>1247870.04</v>
      </c>
      <c r="F626" s="137">
        <f t="shared" si="174"/>
        <v>374361</v>
      </c>
      <c r="G626" s="137">
        <f t="shared" si="174"/>
        <v>10640338.32</v>
      </c>
      <c r="H626" s="137">
        <f t="shared" si="174"/>
        <v>12262569.359999999</v>
      </c>
      <c r="I626" s="137">
        <f t="shared" si="174"/>
        <v>1247870.04</v>
      </c>
      <c r="J626" s="137">
        <f t="shared" si="174"/>
        <v>374361</v>
      </c>
      <c r="K626" s="137">
        <f t="shared" si="174"/>
        <v>10640338.32</v>
      </c>
      <c r="L626" s="137">
        <f t="shared" si="174"/>
        <v>12262569.359999999</v>
      </c>
    </row>
    <row r="627" spans="1:12" ht="18.5" x14ac:dyDescent="0.45">
      <c r="A627" s="149" t="s">
        <v>204</v>
      </c>
      <c r="B627" s="143"/>
      <c r="C627" s="143"/>
      <c r="D627" s="151">
        <f>D624+D626</f>
        <v>52</v>
      </c>
      <c r="E627" s="152">
        <f t="shared" ref="E627:L627" si="175">SUM(E624:E625)</f>
        <v>68416958.189999983</v>
      </c>
      <c r="F627" s="152">
        <f t="shared" si="175"/>
        <v>1274361</v>
      </c>
      <c r="G627" s="152">
        <f t="shared" si="175"/>
        <v>10640338.32</v>
      </c>
      <c r="H627" s="152">
        <f t="shared" si="175"/>
        <v>80331657.509999976</v>
      </c>
      <c r="I627" s="152">
        <f t="shared" si="175"/>
        <v>111217430.69000004</v>
      </c>
      <c r="J627" s="152">
        <f t="shared" si="175"/>
        <v>1904361</v>
      </c>
      <c r="K627" s="152">
        <f t="shared" si="175"/>
        <v>10640338.32</v>
      </c>
      <c r="L627" s="152">
        <f t="shared" si="175"/>
        <v>123762130.01000004</v>
      </c>
    </row>
    <row r="630" spans="1:12" ht="18.5" x14ac:dyDescent="0.45">
      <c r="A630" s="961" t="s">
        <v>0</v>
      </c>
      <c r="B630" s="961"/>
      <c r="C630" s="961"/>
      <c r="D630" s="961"/>
      <c r="E630" s="961"/>
      <c r="F630" s="961"/>
      <c r="G630" s="961"/>
      <c r="H630" s="961"/>
      <c r="I630" s="961"/>
      <c r="J630" s="961"/>
      <c r="K630" s="961"/>
      <c r="L630" s="961"/>
    </row>
    <row r="631" spans="1:12" ht="18.5" x14ac:dyDescent="0.45">
      <c r="A631" s="962" t="s">
        <v>89</v>
      </c>
      <c r="B631" s="962"/>
      <c r="C631" s="962"/>
      <c r="D631" s="962"/>
      <c r="E631" s="962"/>
      <c r="F631" s="962"/>
      <c r="G631" s="962"/>
      <c r="H631" s="962"/>
      <c r="I631" s="962"/>
      <c r="J631" s="962"/>
      <c r="K631" s="962"/>
      <c r="L631" s="962"/>
    </row>
    <row r="632" spans="1:12" ht="18.5" x14ac:dyDescent="0.45">
      <c r="A632" s="962" t="s">
        <v>90</v>
      </c>
      <c r="B632" s="963"/>
      <c r="C632" s="963"/>
      <c r="D632" s="963"/>
      <c r="E632" s="963"/>
      <c r="F632" s="963"/>
      <c r="G632" s="963"/>
      <c r="H632" s="963"/>
      <c r="I632" s="963"/>
      <c r="J632" s="963"/>
      <c r="K632" s="963"/>
      <c r="L632" s="963"/>
    </row>
    <row r="633" spans="1:12" ht="18.5" x14ac:dyDescent="0.45">
      <c r="A633" s="964" t="s">
        <v>611</v>
      </c>
      <c r="B633" s="964"/>
      <c r="C633" s="964"/>
      <c r="D633" s="964"/>
      <c r="E633" s="964"/>
      <c r="F633" s="964"/>
      <c r="G633" s="964"/>
      <c r="H633" s="964"/>
      <c r="I633" s="964"/>
      <c r="J633" s="964"/>
      <c r="K633" s="964"/>
      <c r="L633" s="964"/>
    </row>
    <row r="634" spans="1:12" ht="55.5" x14ac:dyDescent="0.45">
      <c r="A634" s="140" t="s">
        <v>91</v>
      </c>
      <c r="B634" s="141"/>
      <c r="C634" s="140" t="s">
        <v>92</v>
      </c>
      <c r="D634" s="140" t="s">
        <v>93</v>
      </c>
      <c r="E634" s="140" t="s">
        <v>94</v>
      </c>
      <c r="F634" s="140" t="s">
        <v>95</v>
      </c>
      <c r="G634" s="140" t="s">
        <v>96</v>
      </c>
      <c r="H634" s="140" t="s">
        <v>97</v>
      </c>
      <c r="I634" s="140" t="s">
        <v>98</v>
      </c>
      <c r="J634" s="140" t="s">
        <v>99</v>
      </c>
      <c r="K634" s="140" t="s">
        <v>100</v>
      </c>
      <c r="L634" s="142" t="s">
        <v>101</v>
      </c>
    </row>
    <row r="635" spans="1:12" ht="18.5" x14ac:dyDescent="0.45">
      <c r="A635" s="143"/>
      <c r="B635" s="143"/>
      <c r="C635" s="144" t="s">
        <v>118</v>
      </c>
      <c r="D635" s="145">
        <v>3</v>
      </c>
      <c r="E635" s="145">
        <v>1125772.5</v>
      </c>
      <c r="F635" s="145">
        <v>30000</v>
      </c>
      <c r="G635" s="145"/>
      <c r="H635" s="145">
        <f t="shared" ref="H635:H674" si="176">SUM(E635:G635)</f>
        <v>1155772.5</v>
      </c>
      <c r="I635" s="145">
        <f t="shared" ref="I635:I674" si="177">D635*E635</f>
        <v>3377317.5</v>
      </c>
      <c r="J635" s="145">
        <f t="shared" ref="J635:J674" si="178">D635*F635</f>
        <v>90000</v>
      </c>
      <c r="K635" s="145">
        <f t="shared" ref="K635:K674" si="179">D635*G635</f>
        <v>0</v>
      </c>
      <c r="L635" s="145">
        <f t="shared" ref="L635:L674" si="180">D635*H635</f>
        <v>3467317.5</v>
      </c>
    </row>
    <row r="636" spans="1:12" ht="18.5" x14ac:dyDescent="0.45">
      <c r="A636" s="143"/>
      <c r="B636" s="143"/>
      <c r="C636" s="144" t="s">
        <v>297</v>
      </c>
      <c r="D636" s="145">
        <v>2</v>
      </c>
      <c r="E636" s="145">
        <v>1132333.7499999995</v>
      </c>
      <c r="F636" s="145">
        <v>30000</v>
      </c>
      <c r="G636" s="145"/>
      <c r="H636" s="145">
        <f t="shared" si="176"/>
        <v>1162333.7499999995</v>
      </c>
      <c r="I636" s="145">
        <f t="shared" si="177"/>
        <v>2264667.4999999991</v>
      </c>
      <c r="J636" s="145">
        <f t="shared" si="178"/>
        <v>60000</v>
      </c>
      <c r="K636" s="145">
        <f t="shared" si="179"/>
        <v>0</v>
      </c>
      <c r="L636" s="145">
        <f t="shared" si="180"/>
        <v>2324667.4999999991</v>
      </c>
    </row>
    <row r="637" spans="1:12" ht="18.5" x14ac:dyDescent="0.45">
      <c r="A637" s="143"/>
      <c r="B637" s="143"/>
      <c r="C637" s="144" t="s">
        <v>448</v>
      </c>
      <c r="D637" s="145">
        <v>1</v>
      </c>
      <c r="E637" s="145">
        <v>1147607.4999999995</v>
      </c>
      <c r="F637" s="145">
        <v>30000</v>
      </c>
      <c r="G637" s="145"/>
      <c r="H637" s="145">
        <f t="shared" si="176"/>
        <v>1177607.4999999995</v>
      </c>
      <c r="I637" s="145">
        <f t="shared" si="177"/>
        <v>1147607.4999999995</v>
      </c>
      <c r="J637" s="145">
        <f t="shared" si="178"/>
        <v>30000</v>
      </c>
      <c r="K637" s="145">
        <f t="shared" si="179"/>
        <v>0</v>
      </c>
      <c r="L637" s="145">
        <f t="shared" si="180"/>
        <v>1177607.4999999995</v>
      </c>
    </row>
    <row r="638" spans="1:12" ht="18.5" x14ac:dyDescent="0.45">
      <c r="A638" s="143"/>
      <c r="B638" s="143"/>
      <c r="C638" s="144" t="s">
        <v>128</v>
      </c>
      <c r="D638" s="145">
        <v>2</v>
      </c>
      <c r="E638" s="145">
        <v>1178154.9999999995</v>
      </c>
      <c r="F638" s="145">
        <v>30000</v>
      </c>
      <c r="G638" s="145"/>
      <c r="H638" s="145">
        <f t="shared" si="176"/>
        <v>1208154.9999999995</v>
      </c>
      <c r="I638" s="145">
        <f t="shared" si="177"/>
        <v>2356309.9999999991</v>
      </c>
      <c r="J638" s="145">
        <f t="shared" si="178"/>
        <v>60000</v>
      </c>
      <c r="K638" s="145">
        <f t="shared" si="179"/>
        <v>0</v>
      </c>
      <c r="L638" s="145">
        <f t="shared" si="180"/>
        <v>2416309.9999999991</v>
      </c>
    </row>
    <row r="639" spans="1:12" ht="18.5" x14ac:dyDescent="0.45">
      <c r="A639" s="143"/>
      <c r="B639" s="143"/>
      <c r="C639" s="144" t="s">
        <v>139</v>
      </c>
      <c r="D639" s="145">
        <v>1</v>
      </c>
      <c r="E639" s="145">
        <v>1273182.5000000042</v>
      </c>
      <c r="F639" s="145">
        <v>30000</v>
      </c>
      <c r="G639" s="145"/>
      <c r="H639" s="145">
        <f t="shared" si="176"/>
        <v>1303182.5000000042</v>
      </c>
      <c r="I639" s="145">
        <f t="shared" si="177"/>
        <v>1273182.5000000042</v>
      </c>
      <c r="J639" s="145">
        <f t="shared" si="178"/>
        <v>30000</v>
      </c>
      <c r="K639" s="145">
        <f t="shared" si="179"/>
        <v>0</v>
      </c>
      <c r="L639" s="145">
        <f t="shared" si="180"/>
        <v>1303182.5000000042</v>
      </c>
    </row>
    <row r="640" spans="1:12" ht="18.5" x14ac:dyDescent="0.45">
      <c r="A640" s="143"/>
      <c r="B640" s="143"/>
      <c r="C640" s="144" t="s">
        <v>149</v>
      </c>
      <c r="D640" s="145">
        <v>2</v>
      </c>
      <c r="E640" s="145">
        <v>1392755.0000000042</v>
      </c>
      <c r="F640" s="145">
        <v>30000</v>
      </c>
      <c r="G640" s="145"/>
      <c r="H640" s="145">
        <f t="shared" si="176"/>
        <v>1422755.0000000042</v>
      </c>
      <c r="I640" s="145">
        <f t="shared" si="177"/>
        <v>2785510.0000000084</v>
      </c>
      <c r="J640" s="145">
        <f t="shared" si="178"/>
        <v>60000</v>
      </c>
      <c r="K640" s="145">
        <f t="shared" si="179"/>
        <v>0</v>
      </c>
      <c r="L640" s="145">
        <f t="shared" si="180"/>
        <v>2845510.0000000084</v>
      </c>
    </row>
    <row r="641" spans="1:12" ht="18.5" x14ac:dyDescent="0.45">
      <c r="A641" s="143"/>
      <c r="B641" s="143"/>
      <c r="C641" s="144" t="s">
        <v>213</v>
      </c>
      <c r="D641" s="145">
        <v>1</v>
      </c>
      <c r="E641" s="145">
        <v>1493195.0000000042</v>
      </c>
      <c r="F641" s="145">
        <v>30000</v>
      </c>
      <c r="G641" s="145"/>
      <c r="H641" s="145">
        <f t="shared" si="176"/>
        <v>1523195.0000000042</v>
      </c>
      <c r="I641" s="145">
        <f t="shared" si="177"/>
        <v>1493195.0000000042</v>
      </c>
      <c r="J641" s="145">
        <f t="shared" si="178"/>
        <v>30000</v>
      </c>
      <c r="K641" s="145">
        <f t="shared" si="179"/>
        <v>0</v>
      </c>
      <c r="L641" s="145">
        <f t="shared" si="180"/>
        <v>1523195.0000000042</v>
      </c>
    </row>
    <row r="642" spans="1:12" ht="18.5" x14ac:dyDescent="0.45">
      <c r="A642" s="143"/>
      <c r="B642" s="143"/>
      <c r="C642" s="144" t="s">
        <v>243</v>
      </c>
      <c r="D642" s="145">
        <v>7</v>
      </c>
      <c r="E642" s="145">
        <v>1526675.0000000042</v>
      </c>
      <c r="F642" s="145">
        <v>30000</v>
      </c>
      <c r="G642" s="145"/>
      <c r="H642" s="145">
        <f t="shared" si="176"/>
        <v>1556675.0000000042</v>
      </c>
      <c r="I642" s="145">
        <f t="shared" si="177"/>
        <v>10686725.00000003</v>
      </c>
      <c r="J642" s="145">
        <f t="shared" si="178"/>
        <v>210000</v>
      </c>
      <c r="K642" s="145">
        <f t="shared" si="179"/>
        <v>0</v>
      </c>
      <c r="L642" s="145">
        <f t="shared" si="180"/>
        <v>10896725.00000003</v>
      </c>
    </row>
    <row r="643" spans="1:12" ht="18.5" x14ac:dyDescent="0.45">
      <c r="A643" s="143"/>
      <c r="B643" s="143"/>
      <c r="C643" s="144" t="s">
        <v>300</v>
      </c>
      <c r="D643" s="145">
        <v>1</v>
      </c>
      <c r="E643" s="145">
        <v>1560155.0000000042</v>
      </c>
      <c r="F643" s="145">
        <v>30000</v>
      </c>
      <c r="G643" s="145"/>
      <c r="H643" s="145">
        <f t="shared" si="176"/>
        <v>1590155.0000000042</v>
      </c>
      <c r="I643" s="145">
        <f t="shared" si="177"/>
        <v>1560155.0000000042</v>
      </c>
      <c r="J643" s="145">
        <f t="shared" si="178"/>
        <v>30000</v>
      </c>
      <c r="K643" s="145">
        <f t="shared" si="179"/>
        <v>0</v>
      </c>
      <c r="L643" s="145">
        <f t="shared" si="180"/>
        <v>1590155.0000000042</v>
      </c>
    </row>
    <row r="644" spans="1:12" ht="18.5" x14ac:dyDescent="0.45">
      <c r="A644" s="143"/>
      <c r="B644" s="143"/>
      <c r="C644" s="144" t="s">
        <v>155</v>
      </c>
      <c r="D644" s="145">
        <v>3</v>
      </c>
      <c r="E644" s="145">
        <v>1560755.0000000042</v>
      </c>
      <c r="F644" s="145">
        <v>30000</v>
      </c>
      <c r="G644" s="145"/>
      <c r="H644" s="145">
        <f t="shared" si="176"/>
        <v>1590755.0000000042</v>
      </c>
      <c r="I644" s="145">
        <f t="shared" si="177"/>
        <v>4682265.000000013</v>
      </c>
      <c r="J644" s="145">
        <f t="shared" si="178"/>
        <v>90000</v>
      </c>
      <c r="K644" s="145">
        <f t="shared" si="179"/>
        <v>0</v>
      </c>
      <c r="L644" s="145">
        <f t="shared" si="180"/>
        <v>4772265.000000013</v>
      </c>
    </row>
    <row r="645" spans="1:12" ht="18.5" x14ac:dyDescent="0.45">
      <c r="A645" s="143"/>
      <c r="B645" s="143"/>
      <c r="C645" s="144" t="s">
        <v>157</v>
      </c>
      <c r="D645" s="145">
        <v>2</v>
      </c>
      <c r="E645" s="145">
        <v>1600284.9999999958</v>
      </c>
      <c r="F645" s="145">
        <v>30000</v>
      </c>
      <c r="G645" s="145"/>
      <c r="H645" s="145">
        <f t="shared" si="176"/>
        <v>1630284.9999999958</v>
      </c>
      <c r="I645" s="145">
        <f t="shared" si="177"/>
        <v>3200569.9999999916</v>
      </c>
      <c r="J645" s="145">
        <f t="shared" si="178"/>
        <v>60000</v>
      </c>
      <c r="K645" s="145">
        <f t="shared" si="179"/>
        <v>0</v>
      </c>
      <c r="L645" s="145">
        <f t="shared" si="180"/>
        <v>3260569.9999999916</v>
      </c>
    </row>
    <row r="646" spans="1:12" ht="18.5" x14ac:dyDescent="0.45">
      <c r="A646" s="143"/>
      <c r="B646" s="143"/>
      <c r="C646" s="144" t="s">
        <v>302</v>
      </c>
      <c r="D646" s="145">
        <v>82</v>
      </c>
      <c r="E646" s="145">
        <v>1639813.7499999958</v>
      </c>
      <c r="F646" s="145">
        <v>30000</v>
      </c>
      <c r="G646" s="145"/>
      <c r="H646" s="145">
        <f t="shared" si="176"/>
        <v>1669813.7499999958</v>
      </c>
      <c r="I646" s="145">
        <f t="shared" si="177"/>
        <v>134464727.49999964</v>
      </c>
      <c r="J646" s="145">
        <f t="shared" si="178"/>
        <v>2460000</v>
      </c>
      <c r="K646" s="145">
        <f t="shared" si="179"/>
        <v>0</v>
      </c>
      <c r="L646" s="145">
        <f t="shared" si="180"/>
        <v>136924727.49999964</v>
      </c>
    </row>
    <row r="647" spans="1:12" ht="18.5" x14ac:dyDescent="0.45">
      <c r="A647" s="143"/>
      <c r="B647" s="143"/>
      <c r="C647" s="144" t="s">
        <v>159</v>
      </c>
      <c r="D647" s="145">
        <v>2</v>
      </c>
      <c r="E647" s="145">
        <v>1679343.75</v>
      </c>
      <c r="F647" s="145">
        <v>30000</v>
      </c>
      <c r="G647" s="145"/>
      <c r="H647" s="145">
        <f t="shared" si="176"/>
        <v>1709343.75</v>
      </c>
      <c r="I647" s="145">
        <f t="shared" si="177"/>
        <v>3358687.5</v>
      </c>
      <c r="J647" s="145">
        <f t="shared" si="178"/>
        <v>60000</v>
      </c>
      <c r="K647" s="145">
        <f t="shared" si="179"/>
        <v>0</v>
      </c>
      <c r="L647" s="145">
        <f t="shared" si="180"/>
        <v>3418687.5</v>
      </c>
    </row>
    <row r="648" spans="1:12" ht="18.5" x14ac:dyDescent="0.45">
      <c r="A648" s="143"/>
      <c r="B648" s="143"/>
      <c r="C648" s="144" t="s">
        <v>161</v>
      </c>
      <c r="D648" s="145">
        <v>2</v>
      </c>
      <c r="E648" s="145">
        <v>1718873.7500000042</v>
      </c>
      <c r="F648" s="145">
        <v>30000</v>
      </c>
      <c r="G648" s="145"/>
      <c r="H648" s="145">
        <f t="shared" si="176"/>
        <v>1748873.7500000042</v>
      </c>
      <c r="I648" s="145">
        <f t="shared" si="177"/>
        <v>3437747.5000000084</v>
      </c>
      <c r="J648" s="145">
        <f t="shared" si="178"/>
        <v>60000</v>
      </c>
      <c r="K648" s="145">
        <f t="shared" si="179"/>
        <v>0</v>
      </c>
      <c r="L648" s="145">
        <f t="shared" si="180"/>
        <v>3497747.5000000084</v>
      </c>
    </row>
    <row r="649" spans="1:12" ht="18.5" x14ac:dyDescent="0.45">
      <c r="A649" s="143"/>
      <c r="B649" s="143"/>
      <c r="C649" s="144" t="s">
        <v>335</v>
      </c>
      <c r="D649" s="145">
        <v>1</v>
      </c>
      <c r="E649" s="145">
        <v>1797932.4999999958</v>
      </c>
      <c r="F649" s="145">
        <v>30000</v>
      </c>
      <c r="G649" s="145"/>
      <c r="H649" s="145">
        <f t="shared" si="176"/>
        <v>1827932.4999999958</v>
      </c>
      <c r="I649" s="145">
        <f t="shared" si="177"/>
        <v>1797932.4999999958</v>
      </c>
      <c r="J649" s="145">
        <f t="shared" si="178"/>
        <v>30000</v>
      </c>
      <c r="K649" s="145">
        <f t="shared" si="179"/>
        <v>0</v>
      </c>
      <c r="L649" s="145">
        <f t="shared" si="180"/>
        <v>1827932.4999999958</v>
      </c>
    </row>
    <row r="650" spans="1:12" ht="18.5" x14ac:dyDescent="0.45">
      <c r="A650" s="143"/>
      <c r="B650" s="143"/>
      <c r="C650" s="144" t="s">
        <v>245</v>
      </c>
      <c r="D650" s="145">
        <v>1</v>
      </c>
      <c r="E650" s="145">
        <v>1876991.25</v>
      </c>
      <c r="F650" s="145">
        <v>30000</v>
      </c>
      <c r="G650" s="145"/>
      <c r="H650" s="145">
        <f t="shared" si="176"/>
        <v>1906991.25</v>
      </c>
      <c r="I650" s="145">
        <f t="shared" si="177"/>
        <v>1876991.25</v>
      </c>
      <c r="J650" s="145">
        <f t="shared" si="178"/>
        <v>30000</v>
      </c>
      <c r="K650" s="145">
        <f t="shared" si="179"/>
        <v>0</v>
      </c>
      <c r="L650" s="145">
        <f t="shared" si="180"/>
        <v>1906991.25</v>
      </c>
    </row>
    <row r="651" spans="1:12" ht="18.5" x14ac:dyDescent="0.45">
      <c r="A651" s="143"/>
      <c r="B651" s="143"/>
      <c r="C651" s="144" t="s">
        <v>165</v>
      </c>
      <c r="D651" s="145">
        <v>4</v>
      </c>
      <c r="E651" s="145">
        <v>1728414.9999999958</v>
      </c>
      <c r="F651" s="145">
        <v>30000</v>
      </c>
      <c r="G651" s="145"/>
      <c r="H651" s="145">
        <f t="shared" si="176"/>
        <v>1758414.9999999958</v>
      </c>
      <c r="I651" s="145">
        <f t="shared" si="177"/>
        <v>6913659.9999999832</v>
      </c>
      <c r="J651" s="145">
        <f t="shared" si="178"/>
        <v>120000</v>
      </c>
      <c r="K651" s="145">
        <f t="shared" si="179"/>
        <v>0</v>
      </c>
      <c r="L651" s="145">
        <f t="shared" si="180"/>
        <v>7033659.9999999832</v>
      </c>
    </row>
    <row r="652" spans="1:12" ht="18.5" x14ac:dyDescent="0.45">
      <c r="A652" s="143"/>
      <c r="B652" s="143"/>
      <c r="C652" s="144" t="s">
        <v>166</v>
      </c>
      <c r="D652" s="145">
        <v>2</v>
      </c>
      <c r="E652" s="145">
        <v>1770788.7500000042</v>
      </c>
      <c r="F652" s="145">
        <v>30000</v>
      </c>
      <c r="G652" s="145"/>
      <c r="H652" s="145">
        <f t="shared" si="176"/>
        <v>1800788.7500000042</v>
      </c>
      <c r="I652" s="145">
        <f t="shared" si="177"/>
        <v>3541577.5000000084</v>
      </c>
      <c r="J652" s="145">
        <f t="shared" si="178"/>
        <v>60000</v>
      </c>
      <c r="K652" s="145">
        <f t="shared" si="179"/>
        <v>0</v>
      </c>
      <c r="L652" s="145">
        <f t="shared" si="180"/>
        <v>3601577.5000000084</v>
      </c>
    </row>
    <row r="653" spans="1:12" ht="18.5" x14ac:dyDescent="0.45">
      <c r="A653" s="143"/>
      <c r="B653" s="143"/>
      <c r="C653" s="144" t="s">
        <v>167</v>
      </c>
      <c r="D653" s="145">
        <v>4</v>
      </c>
      <c r="E653" s="145">
        <v>1813162.5</v>
      </c>
      <c r="F653" s="145">
        <v>30000</v>
      </c>
      <c r="G653" s="145"/>
      <c r="H653" s="145">
        <f t="shared" si="176"/>
        <v>1843162.5</v>
      </c>
      <c r="I653" s="145">
        <f t="shared" si="177"/>
        <v>7252650</v>
      </c>
      <c r="J653" s="145">
        <f t="shared" si="178"/>
        <v>120000</v>
      </c>
      <c r="K653" s="145">
        <f t="shared" si="179"/>
        <v>0</v>
      </c>
      <c r="L653" s="145">
        <f t="shared" si="180"/>
        <v>7372650</v>
      </c>
    </row>
    <row r="654" spans="1:12" ht="18.5" x14ac:dyDescent="0.45">
      <c r="A654" s="143"/>
      <c r="B654" s="143"/>
      <c r="C654" s="144" t="s">
        <v>169</v>
      </c>
      <c r="D654" s="145">
        <v>2</v>
      </c>
      <c r="E654" s="145">
        <v>1855535.0000000042</v>
      </c>
      <c r="F654" s="145">
        <v>30000</v>
      </c>
      <c r="G654" s="145"/>
      <c r="H654" s="145">
        <f t="shared" si="176"/>
        <v>1885535.0000000042</v>
      </c>
      <c r="I654" s="145">
        <f t="shared" si="177"/>
        <v>3711070.0000000084</v>
      </c>
      <c r="J654" s="145">
        <f t="shared" si="178"/>
        <v>60000</v>
      </c>
      <c r="K654" s="145">
        <f t="shared" si="179"/>
        <v>0</v>
      </c>
      <c r="L654" s="145">
        <f t="shared" si="180"/>
        <v>3771070.0000000084</v>
      </c>
    </row>
    <row r="655" spans="1:12" ht="18.5" x14ac:dyDescent="0.45">
      <c r="A655" s="143"/>
      <c r="B655" s="143"/>
      <c r="C655" s="144" t="s">
        <v>170</v>
      </c>
      <c r="D655" s="145">
        <v>1</v>
      </c>
      <c r="E655" s="145">
        <v>1897908.75</v>
      </c>
      <c r="F655" s="145">
        <v>30000</v>
      </c>
      <c r="G655" s="145"/>
      <c r="H655" s="145">
        <f t="shared" si="176"/>
        <v>1927908.75</v>
      </c>
      <c r="I655" s="145">
        <f t="shared" si="177"/>
        <v>1897908.75</v>
      </c>
      <c r="J655" s="145">
        <f t="shared" si="178"/>
        <v>30000</v>
      </c>
      <c r="K655" s="145">
        <f t="shared" si="179"/>
        <v>0</v>
      </c>
      <c r="L655" s="145">
        <f t="shared" si="180"/>
        <v>1927908.75</v>
      </c>
    </row>
    <row r="656" spans="1:12" ht="18.5" x14ac:dyDescent="0.45">
      <c r="A656" s="143"/>
      <c r="B656" s="143"/>
      <c r="C656" s="144" t="s">
        <v>172</v>
      </c>
      <c r="D656" s="145">
        <v>1</v>
      </c>
      <c r="E656" s="145">
        <v>1940282.4999999958</v>
      </c>
      <c r="F656" s="145">
        <v>30000</v>
      </c>
      <c r="G656" s="145"/>
      <c r="H656" s="145">
        <f t="shared" si="176"/>
        <v>1970282.4999999958</v>
      </c>
      <c r="I656" s="145">
        <f t="shared" si="177"/>
        <v>1940282.4999999958</v>
      </c>
      <c r="J656" s="145">
        <f t="shared" si="178"/>
        <v>30000</v>
      </c>
      <c r="K656" s="145">
        <f t="shared" si="179"/>
        <v>0</v>
      </c>
      <c r="L656" s="145">
        <f t="shared" si="180"/>
        <v>1970282.4999999958</v>
      </c>
    </row>
    <row r="657" spans="1:12" ht="18.5" x14ac:dyDescent="0.45">
      <c r="A657" s="143"/>
      <c r="B657" s="143"/>
      <c r="C657" s="144" t="s">
        <v>173</v>
      </c>
      <c r="D657" s="145">
        <v>1</v>
      </c>
      <c r="E657" s="145">
        <v>1982656.2500000042</v>
      </c>
      <c r="F657" s="145">
        <v>30000</v>
      </c>
      <c r="G657" s="145"/>
      <c r="H657" s="145">
        <f t="shared" si="176"/>
        <v>2012656.2500000042</v>
      </c>
      <c r="I657" s="145">
        <f t="shared" si="177"/>
        <v>1982656.2500000042</v>
      </c>
      <c r="J657" s="145">
        <f t="shared" si="178"/>
        <v>30000</v>
      </c>
      <c r="K657" s="145">
        <f t="shared" si="179"/>
        <v>0</v>
      </c>
      <c r="L657" s="145">
        <f t="shared" si="180"/>
        <v>2012656.2500000042</v>
      </c>
    </row>
    <row r="658" spans="1:12" ht="18.5" x14ac:dyDescent="0.45">
      <c r="A658" s="143"/>
      <c r="B658" s="143"/>
      <c r="C658" s="144" t="s">
        <v>215</v>
      </c>
      <c r="D658" s="145">
        <v>1</v>
      </c>
      <c r="E658" s="145">
        <v>2067402.5000000042</v>
      </c>
      <c r="F658" s="145">
        <v>30000</v>
      </c>
      <c r="G658" s="145"/>
      <c r="H658" s="145">
        <f t="shared" si="176"/>
        <v>2097402.5000000042</v>
      </c>
      <c r="I658" s="145">
        <f t="shared" si="177"/>
        <v>2067402.5000000042</v>
      </c>
      <c r="J658" s="145">
        <f t="shared" si="178"/>
        <v>30000</v>
      </c>
      <c r="K658" s="145">
        <f t="shared" si="179"/>
        <v>0</v>
      </c>
      <c r="L658" s="145">
        <f t="shared" si="180"/>
        <v>2097402.5000000042</v>
      </c>
    </row>
    <row r="659" spans="1:12" ht="18.5" x14ac:dyDescent="0.45">
      <c r="A659" s="143"/>
      <c r="B659" s="143"/>
      <c r="C659" s="144" t="s">
        <v>175</v>
      </c>
      <c r="D659" s="145">
        <v>1</v>
      </c>
      <c r="E659" s="145">
        <v>2018604.9999999958</v>
      </c>
      <c r="F659" s="145">
        <v>30000</v>
      </c>
      <c r="G659" s="145"/>
      <c r="H659" s="145">
        <f t="shared" si="176"/>
        <v>2048604.9999999958</v>
      </c>
      <c r="I659" s="145">
        <f t="shared" si="177"/>
        <v>2018604.9999999958</v>
      </c>
      <c r="J659" s="145">
        <f t="shared" si="178"/>
        <v>30000</v>
      </c>
      <c r="K659" s="145">
        <f t="shared" si="179"/>
        <v>0</v>
      </c>
      <c r="L659" s="145">
        <f t="shared" si="180"/>
        <v>2048604.9999999958</v>
      </c>
    </row>
    <row r="660" spans="1:12" ht="18.5" x14ac:dyDescent="0.45">
      <c r="A660" s="143"/>
      <c r="B660" s="143"/>
      <c r="C660" s="144" t="s">
        <v>176</v>
      </c>
      <c r="D660" s="145">
        <v>4</v>
      </c>
      <c r="E660" s="145">
        <v>2084331.2499999958</v>
      </c>
      <c r="F660" s="145">
        <v>30000</v>
      </c>
      <c r="G660" s="145"/>
      <c r="H660" s="145">
        <f t="shared" si="176"/>
        <v>2114331.2499999958</v>
      </c>
      <c r="I660" s="145">
        <f t="shared" si="177"/>
        <v>8337324.9999999832</v>
      </c>
      <c r="J660" s="145">
        <f t="shared" si="178"/>
        <v>120000</v>
      </c>
      <c r="K660" s="145">
        <f t="shared" si="179"/>
        <v>0</v>
      </c>
      <c r="L660" s="145">
        <f t="shared" si="180"/>
        <v>8457324.9999999832</v>
      </c>
    </row>
    <row r="661" spans="1:12" ht="18.5" x14ac:dyDescent="0.45">
      <c r="A661" s="143"/>
      <c r="B661" s="143"/>
      <c r="C661" s="144" t="s">
        <v>178</v>
      </c>
      <c r="D661" s="145">
        <v>2</v>
      </c>
      <c r="E661" s="145">
        <v>2150057.4999999958</v>
      </c>
      <c r="F661" s="145">
        <v>30000</v>
      </c>
      <c r="G661" s="145"/>
      <c r="H661" s="145">
        <f t="shared" si="176"/>
        <v>2180057.4999999958</v>
      </c>
      <c r="I661" s="145">
        <f t="shared" si="177"/>
        <v>4300114.9999999916</v>
      </c>
      <c r="J661" s="145">
        <f t="shared" si="178"/>
        <v>60000</v>
      </c>
      <c r="K661" s="145">
        <f t="shared" si="179"/>
        <v>0</v>
      </c>
      <c r="L661" s="145">
        <f t="shared" si="180"/>
        <v>4360114.9999999916</v>
      </c>
    </row>
    <row r="662" spans="1:12" ht="18.5" x14ac:dyDescent="0.45">
      <c r="A662" s="143"/>
      <c r="B662" s="143"/>
      <c r="C662" s="144" t="s">
        <v>179</v>
      </c>
      <c r="D662" s="145">
        <v>1</v>
      </c>
      <c r="E662" s="145">
        <v>2215783.7499999958</v>
      </c>
      <c r="F662" s="145">
        <v>30000</v>
      </c>
      <c r="G662" s="145"/>
      <c r="H662" s="145">
        <f t="shared" si="176"/>
        <v>2245783.7499999958</v>
      </c>
      <c r="I662" s="145">
        <f t="shared" si="177"/>
        <v>2215783.7499999958</v>
      </c>
      <c r="J662" s="145">
        <f t="shared" si="178"/>
        <v>30000</v>
      </c>
      <c r="K662" s="145">
        <f t="shared" si="179"/>
        <v>0</v>
      </c>
      <c r="L662" s="145">
        <f t="shared" si="180"/>
        <v>2245783.7499999958</v>
      </c>
    </row>
    <row r="663" spans="1:12" ht="18.5" x14ac:dyDescent="0.45">
      <c r="A663" s="143"/>
      <c r="B663" s="146"/>
      <c r="C663" s="144" t="s">
        <v>340</v>
      </c>
      <c r="D663" s="145">
        <v>1</v>
      </c>
      <c r="E663" s="145">
        <v>2201611.2500000042</v>
      </c>
      <c r="F663" s="145">
        <v>30000</v>
      </c>
      <c r="G663" s="145"/>
      <c r="H663" s="145">
        <f t="shared" si="176"/>
        <v>2231611.2500000042</v>
      </c>
      <c r="I663" s="145">
        <f t="shared" si="177"/>
        <v>2201611.2500000042</v>
      </c>
      <c r="J663" s="145">
        <f t="shared" si="178"/>
        <v>30000</v>
      </c>
      <c r="K663" s="145">
        <f t="shared" si="179"/>
        <v>0</v>
      </c>
      <c r="L663" s="145">
        <f t="shared" si="180"/>
        <v>2231611.2500000042</v>
      </c>
    </row>
    <row r="664" spans="1:12" ht="18.5" x14ac:dyDescent="0.45">
      <c r="A664" s="143"/>
      <c r="B664" s="143"/>
      <c r="C664" s="144" t="s">
        <v>185</v>
      </c>
      <c r="D664" s="145">
        <v>1</v>
      </c>
      <c r="E664" s="145">
        <v>2340585</v>
      </c>
      <c r="F664" s="145">
        <v>30000</v>
      </c>
      <c r="G664" s="145"/>
      <c r="H664" s="145">
        <f t="shared" si="176"/>
        <v>2370585</v>
      </c>
      <c r="I664" s="145">
        <f t="shared" si="177"/>
        <v>2340585</v>
      </c>
      <c r="J664" s="145">
        <f t="shared" si="178"/>
        <v>30000</v>
      </c>
      <c r="K664" s="145">
        <f t="shared" si="179"/>
        <v>0</v>
      </c>
      <c r="L664" s="145">
        <f t="shared" si="180"/>
        <v>2370585</v>
      </c>
    </row>
    <row r="665" spans="1:12" ht="18.5" x14ac:dyDescent="0.45">
      <c r="A665" s="143"/>
      <c r="B665" s="143"/>
      <c r="C665" s="144" t="s">
        <v>320</v>
      </c>
      <c r="D665" s="145">
        <v>1</v>
      </c>
      <c r="E665" s="145">
        <v>2410071.2499999958</v>
      </c>
      <c r="F665" s="145">
        <v>30000</v>
      </c>
      <c r="G665" s="145"/>
      <c r="H665" s="145">
        <f t="shared" si="176"/>
        <v>2440071.2499999958</v>
      </c>
      <c r="I665" s="145">
        <f t="shared" si="177"/>
        <v>2410071.2499999958</v>
      </c>
      <c r="J665" s="145">
        <f t="shared" si="178"/>
        <v>30000</v>
      </c>
      <c r="K665" s="145">
        <f t="shared" si="179"/>
        <v>0</v>
      </c>
      <c r="L665" s="145">
        <f t="shared" si="180"/>
        <v>2440071.2499999958</v>
      </c>
    </row>
    <row r="666" spans="1:12" ht="18.5" x14ac:dyDescent="0.45">
      <c r="A666" s="143"/>
      <c r="B666" s="143"/>
      <c r="C666" s="144" t="s">
        <v>342</v>
      </c>
      <c r="D666" s="145">
        <v>2</v>
      </c>
      <c r="E666" s="145">
        <v>2688018.75</v>
      </c>
      <c r="F666" s="145">
        <v>30000</v>
      </c>
      <c r="G666" s="145"/>
      <c r="H666" s="145">
        <f t="shared" si="176"/>
        <v>2718018.75</v>
      </c>
      <c r="I666" s="145">
        <f t="shared" si="177"/>
        <v>5376037.5</v>
      </c>
      <c r="J666" s="145">
        <f t="shared" si="178"/>
        <v>60000</v>
      </c>
      <c r="K666" s="145">
        <f t="shared" si="179"/>
        <v>0</v>
      </c>
      <c r="L666" s="145">
        <f t="shared" si="180"/>
        <v>5436037.5</v>
      </c>
    </row>
    <row r="667" spans="1:12" ht="18.5" x14ac:dyDescent="0.45">
      <c r="A667" s="143"/>
      <c r="B667" s="143"/>
      <c r="C667" s="144" t="s">
        <v>343</v>
      </c>
      <c r="D667" s="145">
        <v>1</v>
      </c>
      <c r="E667" s="145">
        <v>2757506.25</v>
      </c>
      <c r="F667" s="145">
        <v>30000</v>
      </c>
      <c r="G667" s="145"/>
      <c r="H667" s="145">
        <f t="shared" si="176"/>
        <v>2787506.25</v>
      </c>
      <c r="I667" s="145">
        <f t="shared" si="177"/>
        <v>2757506.25</v>
      </c>
      <c r="J667" s="145">
        <f t="shared" si="178"/>
        <v>30000</v>
      </c>
      <c r="K667" s="145">
        <f t="shared" si="179"/>
        <v>0</v>
      </c>
      <c r="L667" s="145">
        <f t="shared" si="180"/>
        <v>2787506.25</v>
      </c>
    </row>
    <row r="668" spans="1:12" ht="18.5" x14ac:dyDescent="0.45">
      <c r="A668" s="143"/>
      <c r="B668" s="143"/>
      <c r="C668" s="144" t="s">
        <v>449</v>
      </c>
      <c r="D668" s="145">
        <v>1</v>
      </c>
      <c r="E668" s="145">
        <v>2388548.7500000042</v>
      </c>
      <c r="F668" s="145">
        <v>30000</v>
      </c>
      <c r="G668" s="145"/>
      <c r="H668" s="145">
        <f t="shared" si="176"/>
        <v>2418548.7500000042</v>
      </c>
      <c r="I668" s="145">
        <f t="shared" si="177"/>
        <v>2388548.7500000042</v>
      </c>
      <c r="J668" s="145">
        <f t="shared" si="178"/>
        <v>30000</v>
      </c>
      <c r="K668" s="145">
        <f t="shared" si="179"/>
        <v>0</v>
      </c>
      <c r="L668" s="145">
        <f t="shared" si="180"/>
        <v>2418548.7500000042</v>
      </c>
    </row>
    <row r="669" spans="1:12" ht="18.5" x14ac:dyDescent="0.45">
      <c r="A669" s="143"/>
      <c r="B669" s="143"/>
      <c r="C669" s="144" t="s">
        <v>248</v>
      </c>
      <c r="D669" s="145">
        <v>1</v>
      </c>
      <c r="E669" s="145">
        <v>2912193.75</v>
      </c>
      <c r="F669" s="145">
        <v>30000</v>
      </c>
      <c r="G669" s="145"/>
      <c r="H669" s="145">
        <f t="shared" si="176"/>
        <v>2942193.75</v>
      </c>
      <c r="I669" s="145">
        <f t="shared" si="177"/>
        <v>2912193.75</v>
      </c>
      <c r="J669" s="145">
        <f t="shared" si="178"/>
        <v>30000</v>
      </c>
      <c r="K669" s="145">
        <f t="shared" si="179"/>
        <v>0</v>
      </c>
      <c r="L669" s="145">
        <f t="shared" si="180"/>
        <v>2942193.75</v>
      </c>
    </row>
    <row r="670" spans="1:12" ht="18.5" x14ac:dyDescent="0.45">
      <c r="A670" s="143"/>
      <c r="B670" s="143"/>
      <c r="C670" s="164" t="s">
        <v>321</v>
      </c>
      <c r="D670" s="145">
        <v>1</v>
      </c>
      <c r="E670" s="145">
        <v>2998646.25</v>
      </c>
      <c r="F670" s="145">
        <v>30000</v>
      </c>
      <c r="G670" s="145"/>
      <c r="H670" s="145">
        <f t="shared" si="176"/>
        <v>3028646.25</v>
      </c>
      <c r="I670" s="145">
        <f t="shared" si="177"/>
        <v>2998646.25</v>
      </c>
      <c r="J670" s="145">
        <f t="shared" si="178"/>
        <v>30000</v>
      </c>
      <c r="K670" s="145">
        <f t="shared" si="179"/>
        <v>0</v>
      </c>
      <c r="L670" s="145">
        <f t="shared" si="180"/>
        <v>3028646.25</v>
      </c>
    </row>
    <row r="671" spans="1:12" ht="18.5" x14ac:dyDescent="0.45">
      <c r="A671" s="143"/>
      <c r="B671" s="143"/>
      <c r="C671" s="164" t="s">
        <v>347</v>
      </c>
      <c r="D671" s="145">
        <v>1</v>
      </c>
      <c r="E671" s="145">
        <v>3616821.2499999963</v>
      </c>
      <c r="F671" s="145">
        <v>30000</v>
      </c>
      <c r="G671" s="145"/>
      <c r="H671" s="145">
        <f t="shared" si="176"/>
        <v>3646821.2499999963</v>
      </c>
      <c r="I671" s="145">
        <f t="shared" si="177"/>
        <v>3616821.2499999963</v>
      </c>
      <c r="J671" s="145">
        <f t="shared" si="178"/>
        <v>30000</v>
      </c>
      <c r="K671" s="145">
        <f t="shared" si="179"/>
        <v>0</v>
      </c>
      <c r="L671" s="145">
        <f t="shared" si="180"/>
        <v>3646821.2499999963</v>
      </c>
    </row>
    <row r="672" spans="1:12" ht="18.5" x14ac:dyDescent="0.45">
      <c r="A672" s="143"/>
      <c r="B672" s="143"/>
      <c r="C672" s="164" t="s">
        <v>308</v>
      </c>
      <c r="D672" s="145">
        <v>1</v>
      </c>
      <c r="E672" s="145">
        <v>3741953.7500000037</v>
      </c>
      <c r="F672" s="145">
        <v>30000</v>
      </c>
      <c r="G672" s="145"/>
      <c r="H672" s="145">
        <f t="shared" si="176"/>
        <v>3771953.7500000037</v>
      </c>
      <c r="I672" s="145">
        <f t="shared" si="177"/>
        <v>3741953.7500000037</v>
      </c>
      <c r="J672" s="145">
        <f t="shared" si="178"/>
        <v>30000</v>
      </c>
      <c r="K672" s="145">
        <f t="shared" si="179"/>
        <v>0</v>
      </c>
      <c r="L672" s="145">
        <f t="shared" si="180"/>
        <v>3771953.7500000037</v>
      </c>
    </row>
    <row r="673" spans="1:12" ht="18.5" x14ac:dyDescent="0.45">
      <c r="A673" s="143"/>
      <c r="B673" s="143"/>
      <c r="C673" s="164" t="s">
        <v>198</v>
      </c>
      <c r="D673" s="145">
        <v>1</v>
      </c>
      <c r="E673" s="145">
        <v>3867086.25</v>
      </c>
      <c r="F673" s="145">
        <v>30000</v>
      </c>
      <c r="G673" s="145"/>
      <c r="H673" s="145">
        <f t="shared" si="176"/>
        <v>3897086.25</v>
      </c>
      <c r="I673" s="145">
        <f t="shared" si="177"/>
        <v>3867086.25</v>
      </c>
      <c r="J673" s="145">
        <f t="shared" si="178"/>
        <v>30000</v>
      </c>
      <c r="K673" s="145">
        <f t="shared" si="179"/>
        <v>0</v>
      </c>
      <c r="L673" s="145">
        <f t="shared" si="180"/>
        <v>3897086.25</v>
      </c>
    </row>
    <row r="674" spans="1:12" ht="18.5" x14ac:dyDescent="0.45">
      <c r="A674" s="143"/>
      <c r="B674" s="143"/>
      <c r="C674" s="164" t="s">
        <v>199</v>
      </c>
      <c r="D674" s="145">
        <v>1</v>
      </c>
      <c r="E674" s="145">
        <v>3992217.5000000037</v>
      </c>
      <c r="F674" s="145">
        <v>30000</v>
      </c>
      <c r="G674" s="145"/>
      <c r="H674" s="145">
        <f t="shared" si="176"/>
        <v>4022217.5000000037</v>
      </c>
      <c r="I674" s="145">
        <f t="shared" si="177"/>
        <v>3992217.5000000037</v>
      </c>
      <c r="J674" s="145">
        <f t="shared" si="178"/>
        <v>30000</v>
      </c>
      <c r="K674" s="145">
        <f t="shared" si="179"/>
        <v>0</v>
      </c>
      <c r="L674" s="145">
        <f t="shared" si="180"/>
        <v>4022217.5000000037</v>
      </c>
    </row>
    <row r="675" spans="1:12" ht="18.5" x14ac:dyDescent="0.45">
      <c r="A675" s="143"/>
      <c r="B675" s="146" t="s">
        <v>201</v>
      </c>
      <c r="C675" s="144" t="s">
        <v>202</v>
      </c>
      <c r="D675" s="137">
        <f>SUM(D635:D674)</f>
        <v>150</v>
      </c>
      <c r="E675" s="137">
        <f>SUM(E635:E674)</f>
        <v>83144015</v>
      </c>
      <c r="F675" s="137">
        <f>SUM(F635:F674)</f>
        <v>1200000</v>
      </c>
      <c r="G675" s="137"/>
      <c r="H675" s="137">
        <f>SUM(H635:H674)</f>
        <v>84344015</v>
      </c>
      <c r="I675" s="137">
        <f>SUM(I635:I674)</f>
        <v>264545906.24999964</v>
      </c>
      <c r="J675" s="137">
        <f>SUM(J635:J674)</f>
        <v>4500000</v>
      </c>
      <c r="K675" s="137">
        <f>SUM(K635:K674)</f>
        <v>0</v>
      </c>
      <c r="L675" s="137">
        <f>SUM(L635:L674)</f>
        <v>269045906.24999964</v>
      </c>
    </row>
    <row r="676" spans="1:12" ht="18.5" x14ac:dyDescent="0.45">
      <c r="A676" s="143"/>
      <c r="B676" s="143"/>
      <c r="C676" s="144" t="s">
        <v>203</v>
      </c>
      <c r="D676" s="145"/>
      <c r="E676" s="148">
        <v>1247870.04</v>
      </c>
      <c r="F676" s="145">
        <v>374361</v>
      </c>
      <c r="G676" s="145">
        <v>10640338.32</v>
      </c>
      <c r="H676" s="145">
        <f t="shared" ref="H676" si="181">SUM(E676:G676)</f>
        <v>12262569.359999999</v>
      </c>
      <c r="I676" s="145">
        <f t="shared" ref="I676" si="182">D676*E676</f>
        <v>0</v>
      </c>
      <c r="J676" s="145">
        <f t="shared" ref="J676" si="183">D676*F676</f>
        <v>0</v>
      </c>
      <c r="K676" s="145">
        <f t="shared" ref="K676" si="184">D676*G676</f>
        <v>0</v>
      </c>
      <c r="L676" s="145">
        <f t="shared" ref="L676" si="185">D676*H676</f>
        <v>0</v>
      </c>
    </row>
    <row r="677" spans="1:12" ht="18.5" x14ac:dyDescent="0.45">
      <c r="A677" s="143"/>
      <c r="B677" s="149" t="s">
        <v>201</v>
      </c>
      <c r="C677" s="150"/>
      <c r="D677" s="137">
        <f t="shared" ref="D677:L677" si="186">SUM(D676:D676)</f>
        <v>0</v>
      </c>
      <c r="E677" s="137">
        <f t="shared" si="186"/>
        <v>1247870.04</v>
      </c>
      <c r="F677" s="137">
        <f t="shared" si="186"/>
        <v>374361</v>
      </c>
      <c r="G677" s="137">
        <f t="shared" si="186"/>
        <v>10640338.32</v>
      </c>
      <c r="H677" s="137">
        <f t="shared" si="186"/>
        <v>12262569.359999999</v>
      </c>
      <c r="I677" s="137">
        <f t="shared" si="186"/>
        <v>0</v>
      </c>
      <c r="J677" s="137">
        <f t="shared" si="186"/>
        <v>0</v>
      </c>
      <c r="K677" s="137">
        <f t="shared" si="186"/>
        <v>0</v>
      </c>
      <c r="L677" s="137">
        <f t="shared" si="186"/>
        <v>0</v>
      </c>
    </row>
    <row r="678" spans="1:12" ht="18.5" x14ac:dyDescent="0.45">
      <c r="A678" s="149" t="s">
        <v>204</v>
      </c>
      <c r="B678" s="143"/>
      <c r="C678" s="143"/>
      <c r="D678" s="151">
        <f>D675+D677</f>
        <v>150</v>
      </c>
      <c r="E678" s="152">
        <f t="shared" ref="E678:L678" si="187">SUM(E675:E676)</f>
        <v>84391885.040000007</v>
      </c>
      <c r="F678" s="152">
        <f t="shared" si="187"/>
        <v>1574361</v>
      </c>
      <c r="G678" s="152">
        <f t="shared" si="187"/>
        <v>10640338.32</v>
      </c>
      <c r="H678" s="152">
        <f t="shared" si="187"/>
        <v>96606584.359999999</v>
      </c>
      <c r="I678" s="152">
        <f t="shared" si="187"/>
        <v>264545906.24999964</v>
      </c>
      <c r="J678" s="152">
        <f t="shared" si="187"/>
        <v>4500000</v>
      </c>
      <c r="K678" s="152">
        <f t="shared" si="187"/>
        <v>0</v>
      </c>
      <c r="L678" s="152">
        <f t="shared" si="187"/>
        <v>269045906.24999964</v>
      </c>
    </row>
    <row r="681" spans="1:12" ht="18.5" x14ac:dyDescent="0.45">
      <c r="A681" s="961" t="s">
        <v>0</v>
      </c>
      <c r="B681" s="961"/>
      <c r="C681" s="961"/>
      <c r="D681" s="961"/>
      <c r="E681" s="961"/>
      <c r="F681" s="961"/>
      <c r="G681" s="961"/>
      <c r="H681" s="961"/>
      <c r="I681" s="961"/>
      <c r="J681" s="961"/>
      <c r="K681" s="961"/>
      <c r="L681" s="961"/>
    </row>
    <row r="682" spans="1:12" ht="18.5" x14ac:dyDescent="0.45">
      <c r="A682" s="962" t="s">
        <v>89</v>
      </c>
      <c r="B682" s="962"/>
      <c r="C682" s="962"/>
      <c r="D682" s="962"/>
      <c r="E682" s="962"/>
      <c r="F682" s="962"/>
      <c r="G682" s="962"/>
      <c r="H682" s="962"/>
      <c r="I682" s="962"/>
      <c r="J682" s="962"/>
      <c r="K682" s="962"/>
      <c r="L682" s="962"/>
    </row>
    <row r="683" spans="1:12" ht="18.5" x14ac:dyDescent="0.45">
      <c r="A683" s="962" t="s">
        <v>90</v>
      </c>
      <c r="B683" s="963"/>
      <c r="C683" s="963"/>
      <c r="D683" s="963"/>
      <c r="E683" s="963"/>
      <c r="F683" s="963"/>
      <c r="G683" s="963"/>
      <c r="H683" s="963"/>
      <c r="I683" s="963"/>
      <c r="J683" s="963"/>
      <c r="K683" s="963"/>
      <c r="L683" s="963"/>
    </row>
    <row r="684" spans="1:12" ht="18.5" x14ac:dyDescent="0.45">
      <c r="A684" s="964" t="s">
        <v>471</v>
      </c>
      <c r="B684" s="964"/>
      <c r="C684" s="964"/>
      <c r="D684" s="964"/>
      <c r="E684" s="964"/>
      <c r="F684" s="964"/>
      <c r="G684" s="964"/>
      <c r="H684" s="964"/>
      <c r="I684" s="964"/>
      <c r="J684" s="964"/>
      <c r="K684" s="964"/>
      <c r="L684" s="964"/>
    </row>
    <row r="685" spans="1:12" ht="55.5" x14ac:dyDescent="0.45">
      <c r="A685" s="140" t="s">
        <v>91</v>
      </c>
      <c r="B685" s="141"/>
      <c r="C685" s="140" t="s">
        <v>92</v>
      </c>
      <c r="D685" s="140" t="s">
        <v>93</v>
      </c>
      <c r="E685" s="140" t="s">
        <v>94</v>
      </c>
      <c r="F685" s="140" t="s">
        <v>95</v>
      </c>
      <c r="G685" s="140" t="s">
        <v>96</v>
      </c>
      <c r="H685" s="140" t="s">
        <v>97</v>
      </c>
      <c r="I685" s="140" t="s">
        <v>98</v>
      </c>
      <c r="J685" s="140" t="s">
        <v>99</v>
      </c>
      <c r="K685" s="140" t="s">
        <v>100</v>
      </c>
      <c r="L685" s="142" t="s">
        <v>101</v>
      </c>
    </row>
    <row r="686" spans="1:12" ht="18.5" x14ac:dyDescent="0.45">
      <c r="A686" s="143"/>
      <c r="B686" s="143"/>
      <c r="C686" s="144" t="s">
        <v>105</v>
      </c>
      <c r="D686" s="145">
        <v>3</v>
      </c>
      <c r="E686" s="145">
        <v>1153397.5</v>
      </c>
      <c r="F686" s="145">
        <v>30000</v>
      </c>
      <c r="G686" s="145"/>
      <c r="H686" s="145">
        <f t="shared" ref="H686:H729" si="188">SUM(E686:G686)</f>
        <v>1183397.5</v>
      </c>
      <c r="I686" s="145">
        <f t="shared" ref="I686:I729" si="189">D686*E686</f>
        <v>3460192.5</v>
      </c>
      <c r="J686" s="145">
        <f t="shared" ref="J686:J729" si="190">D686*F686</f>
        <v>90000</v>
      </c>
      <c r="K686" s="145">
        <f t="shared" ref="K686:K729" si="191">D686*G686</f>
        <v>0</v>
      </c>
      <c r="L686" s="145">
        <f t="shared" ref="L686:L729" si="192">D686*H686</f>
        <v>3550192.5</v>
      </c>
    </row>
    <row r="687" spans="1:12" ht="18.5" x14ac:dyDescent="0.45">
      <c r="A687" s="143"/>
      <c r="B687" s="143"/>
      <c r="C687" s="144" t="s">
        <v>113</v>
      </c>
      <c r="D687" s="145">
        <v>1</v>
      </c>
      <c r="E687" s="145">
        <v>1191250</v>
      </c>
      <c r="F687" s="145">
        <v>30000</v>
      </c>
      <c r="G687" s="145"/>
      <c r="H687" s="145">
        <f t="shared" si="188"/>
        <v>1221250</v>
      </c>
      <c r="I687" s="145">
        <f t="shared" si="189"/>
        <v>1191250</v>
      </c>
      <c r="J687" s="145">
        <f t="shared" si="190"/>
        <v>30000</v>
      </c>
      <c r="K687" s="145">
        <f t="shared" si="191"/>
        <v>0</v>
      </c>
      <c r="L687" s="145">
        <f t="shared" si="192"/>
        <v>1221250</v>
      </c>
    </row>
    <row r="688" spans="1:12" ht="18.5" x14ac:dyDescent="0.45">
      <c r="A688" s="143"/>
      <c r="B688" s="143"/>
      <c r="C688" s="144" t="s">
        <v>118</v>
      </c>
      <c r="D688" s="145">
        <v>1</v>
      </c>
      <c r="E688" s="145">
        <v>1125772.5</v>
      </c>
      <c r="F688" s="145">
        <v>30000</v>
      </c>
      <c r="G688" s="145"/>
      <c r="H688" s="145">
        <f t="shared" si="188"/>
        <v>1155772.5</v>
      </c>
      <c r="I688" s="145">
        <f t="shared" si="189"/>
        <v>1125772.5</v>
      </c>
      <c r="J688" s="145">
        <f t="shared" si="190"/>
        <v>30000</v>
      </c>
      <c r="K688" s="145">
        <f t="shared" si="191"/>
        <v>0</v>
      </c>
      <c r="L688" s="145">
        <f t="shared" si="192"/>
        <v>1155772.5</v>
      </c>
    </row>
    <row r="689" spans="1:12" ht="18.5" x14ac:dyDescent="0.45">
      <c r="A689" s="143"/>
      <c r="B689" s="143"/>
      <c r="C689" s="144" t="s">
        <v>124</v>
      </c>
      <c r="D689" s="145">
        <v>1</v>
      </c>
      <c r="E689" s="145">
        <v>1117060</v>
      </c>
      <c r="F689" s="145">
        <v>30000</v>
      </c>
      <c r="G689" s="145"/>
      <c r="H689" s="145">
        <f t="shared" si="188"/>
        <v>1147060</v>
      </c>
      <c r="I689" s="145">
        <f t="shared" si="189"/>
        <v>1117060</v>
      </c>
      <c r="J689" s="145">
        <f t="shared" si="190"/>
        <v>30000</v>
      </c>
      <c r="K689" s="145">
        <f t="shared" si="191"/>
        <v>0</v>
      </c>
      <c r="L689" s="145">
        <f t="shared" si="192"/>
        <v>1147060</v>
      </c>
    </row>
    <row r="690" spans="1:12" ht="18.5" x14ac:dyDescent="0.45">
      <c r="A690" s="143"/>
      <c r="B690" s="143"/>
      <c r="C690" s="144" t="s">
        <v>211</v>
      </c>
      <c r="D690" s="145">
        <v>1</v>
      </c>
      <c r="E690" s="145">
        <v>1162881.25</v>
      </c>
      <c r="F690" s="145">
        <v>30000</v>
      </c>
      <c r="G690" s="145"/>
      <c r="H690" s="145">
        <f t="shared" si="188"/>
        <v>1192881.25</v>
      </c>
      <c r="I690" s="145">
        <f t="shared" si="189"/>
        <v>1162881.25</v>
      </c>
      <c r="J690" s="145">
        <f t="shared" si="190"/>
        <v>30000</v>
      </c>
      <c r="K690" s="145">
        <f t="shared" si="191"/>
        <v>0</v>
      </c>
      <c r="L690" s="145">
        <f t="shared" si="192"/>
        <v>1192881.25</v>
      </c>
    </row>
    <row r="691" spans="1:12" ht="18.5" x14ac:dyDescent="0.45">
      <c r="A691" s="143"/>
      <c r="B691" s="143"/>
      <c r="C691" s="144" t="s">
        <v>128</v>
      </c>
      <c r="D691" s="145">
        <v>1</v>
      </c>
      <c r="E691" s="145">
        <v>1178155</v>
      </c>
      <c r="F691" s="145">
        <v>30000</v>
      </c>
      <c r="G691" s="145"/>
      <c r="H691" s="145">
        <f t="shared" si="188"/>
        <v>1208155</v>
      </c>
      <c r="I691" s="145">
        <f t="shared" si="189"/>
        <v>1178155</v>
      </c>
      <c r="J691" s="145">
        <f t="shared" si="190"/>
        <v>30000</v>
      </c>
      <c r="K691" s="145">
        <f t="shared" si="191"/>
        <v>0</v>
      </c>
      <c r="L691" s="145">
        <f t="shared" si="192"/>
        <v>1208155</v>
      </c>
    </row>
    <row r="692" spans="1:12" ht="18.5" x14ac:dyDescent="0.45">
      <c r="A692" s="143"/>
      <c r="B692" s="143"/>
      <c r="C692" s="144" t="s">
        <v>472</v>
      </c>
      <c r="D692" s="145">
        <v>1</v>
      </c>
      <c r="E692" s="145">
        <v>1315618.75</v>
      </c>
      <c r="F692" s="145">
        <v>30000</v>
      </c>
      <c r="G692" s="145"/>
      <c r="H692" s="145">
        <f t="shared" si="188"/>
        <v>1345618.75</v>
      </c>
      <c r="I692" s="145">
        <f t="shared" si="189"/>
        <v>1315618.75</v>
      </c>
      <c r="J692" s="145">
        <f t="shared" si="190"/>
        <v>30000</v>
      </c>
      <c r="K692" s="145">
        <f t="shared" si="191"/>
        <v>0</v>
      </c>
      <c r="L692" s="145">
        <f t="shared" si="192"/>
        <v>1345618.75</v>
      </c>
    </row>
    <row r="693" spans="1:12" ht="18.5" x14ac:dyDescent="0.45">
      <c r="A693" s="143"/>
      <c r="B693" s="143"/>
      <c r="C693" s="144" t="s">
        <v>133</v>
      </c>
      <c r="D693" s="145">
        <v>4</v>
      </c>
      <c r="E693" s="145">
        <v>1186546.25</v>
      </c>
      <c r="F693" s="145">
        <v>30000</v>
      </c>
      <c r="G693" s="145"/>
      <c r="H693" s="145">
        <f t="shared" si="188"/>
        <v>1216546.25</v>
      </c>
      <c r="I693" s="145">
        <f t="shared" si="189"/>
        <v>4746185</v>
      </c>
      <c r="J693" s="145">
        <f t="shared" si="190"/>
        <v>120000</v>
      </c>
      <c r="K693" s="145">
        <f t="shared" si="191"/>
        <v>0</v>
      </c>
      <c r="L693" s="145">
        <f t="shared" si="192"/>
        <v>4866185</v>
      </c>
    </row>
    <row r="694" spans="1:12" ht="18.5" x14ac:dyDescent="0.45">
      <c r="A694" s="143"/>
      <c r="B694" s="143"/>
      <c r="C694" s="144" t="s">
        <v>139</v>
      </c>
      <c r="D694" s="145">
        <v>1</v>
      </c>
      <c r="E694" s="145">
        <v>1273182.5</v>
      </c>
      <c r="F694" s="145">
        <v>30000</v>
      </c>
      <c r="G694" s="145"/>
      <c r="H694" s="145">
        <f t="shared" si="188"/>
        <v>1303182.5</v>
      </c>
      <c r="I694" s="145">
        <f t="shared" si="189"/>
        <v>1273182.5</v>
      </c>
      <c r="J694" s="145">
        <f t="shared" si="190"/>
        <v>30000</v>
      </c>
      <c r="K694" s="145">
        <f t="shared" si="191"/>
        <v>0</v>
      </c>
      <c r="L694" s="145">
        <f t="shared" si="192"/>
        <v>1303182.5</v>
      </c>
    </row>
    <row r="695" spans="1:12" ht="18.5" x14ac:dyDescent="0.45">
      <c r="A695" s="143"/>
      <c r="B695" s="143"/>
      <c r="C695" s="144" t="s">
        <v>333</v>
      </c>
      <c r="D695" s="145">
        <v>1</v>
      </c>
      <c r="E695" s="145">
        <v>1302061.25</v>
      </c>
      <c r="F695" s="145">
        <v>30000</v>
      </c>
      <c r="G695" s="145"/>
      <c r="H695" s="145">
        <f t="shared" si="188"/>
        <v>1332061.25</v>
      </c>
      <c r="I695" s="145">
        <f t="shared" si="189"/>
        <v>1302061.25</v>
      </c>
      <c r="J695" s="145">
        <f t="shared" si="190"/>
        <v>30000</v>
      </c>
      <c r="K695" s="145">
        <f t="shared" si="191"/>
        <v>0</v>
      </c>
      <c r="L695" s="145">
        <f t="shared" si="192"/>
        <v>1332061.25</v>
      </c>
    </row>
    <row r="696" spans="1:12" ht="18.5" x14ac:dyDescent="0.45">
      <c r="A696" s="143"/>
      <c r="B696" s="143"/>
      <c r="C696" s="144" t="s">
        <v>143</v>
      </c>
      <c r="D696" s="145">
        <v>1</v>
      </c>
      <c r="E696" s="145">
        <v>1359818.75</v>
      </c>
      <c r="F696" s="145">
        <v>30000</v>
      </c>
      <c r="G696" s="145"/>
      <c r="H696" s="145">
        <f t="shared" si="188"/>
        <v>1389818.75</v>
      </c>
      <c r="I696" s="145">
        <f t="shared" si="189"/>
        <v>1359818.75</v>
      </c>
      <c r="J696" s="145">
        <f t="shared" si="190"/>
        <v>30000</v>
      </c>
      <c r="K696" s="145">
        <f t="shared" si="191"/>
        <v>0</v>
      </c>
      <c r="L696" s="145">
        <f t="shared" si="192"/>
        <v>1389818.75</v>
      </c>
    </row>
    <row r="697" spans="1:12" ht="18.5" x14ac:dyDescent="0.45">
      <c r="A697" s="143"/>
      <c r="B697" s="143"/>
      <c r="C697" s="144" t="s">
        <v>402</v>
      </c>
      <c r="D697" s="145">
        <v>10</v>
      </c>
      <c r="E697" s="145">
        <v>1417577.5</v>
      </c>
      <c r="F697" s="145">
        <v>30000</v>
      </c>
      <c r="G697" s="145"/>
      <c r="H697" s="145">
        <f t="shared" si="188"/>
        <v>1447577.5</v>
      </c>
      <c r="I697" s="145">
        <f t="shared" si="189"/>
        <v>14175775</v>
      </c>
      <c r="J697" s="145">
        <f t="shared" si="190"/>
        <v>300000</v>
      </c>
      <c r="K697" s="145">
        <f t="shared" si="191"/>
        <v>0</v>
      </c>
      <c r="L697" s="145">
        <f t="shared" si="192"/>
        <v>14475775</v>
      </c>
    </row>
    <row r="698" spans="1:12" ht="18.5" x14ac:dyDescent="0.45">
      <c r="A698" s="143"/>
      <c r="B698" s="143"/>
      <c r="C698" s="144" t="s">
        <v>403</v>
      </c>
      <c r="D698" s="145">
        <v>2</v>
      </c>
      <c r="E698" s="145">
        <v>1446456.25</v>
      </c>
      <c r="F698" s="145">
        <v>30000</v>
      </c>
      <c r="G698" s="145"/>
      <c r="H698" s="145">
        <f t="shared" si="188"/>
        <v>1476456.25</v>
      </c>
      <c r="I698" s="145">
        <f t="shared" si="189"/>
        <v>2892912.5</v>
      </c>
      <c r="J698" s="145">
        <f t="shared" si="190"/>
        <v>60000</v>
      </c>
      <c r="K698" s="145">
        <f t="shared" si="191"/>
        <v>0</v>
      </c>
      <c r="L698" s="145">
        <f t="shared" si="192"/>
        <v>2952912.5</v>
      </c>
    </row>
    <row r="699" spans="1:12" ht="18.5" x14ac:dyDescent="0.45">
      <c r="A699" s="143"/>
      <c r="B699" s="143"/>
      <c r="C699" s="144" t="s">
        <v>319</v>
      </c>
      <c r="D699" s="145">
        <v>8</v>
      </c>
      <c r="E699" s="145">
        <v>1475335</v>
      </c>
      <c r="F699" s="145">
        <v>30000</v>
      </c>
      <c r="G699" s="145"/>
      <c r="H699" s="145">
        <f t="shared" si="188"/>
        <v>1505335</v>
      </c>
      <c r="I699" s="145">
        <f t="shared" si="189"/>
        <v>11802680</v>
      </c>
      <c r="J699" s="145">
        <f t="shared" si="190"/>
        <v>240000</v>
      </c>
      <c r="K699" s="145">
        <f t="shared" si="191"/>
        <v>0</v>
      </c>
      <c r="L699" s="145">
        <f t="shared" si="192"/>
        <v>12042680</v>
      </c>
    </row>
    <row r="700" spans="1:12" ht="18.5" x14ac:dyDescent="0.45">
      <c r="A700" s="143"/>
      <c r="B700" s="143"/>
      <c r="C700" s="144" t="s">
        <v>151</v>
      </c>
      <c r="D700" s="145">
        <v>1</v>
      </c>
      <c r="E700" s="145">
        <v>1459715</v>
      </c>
      <c r="F700" s="145">
        <v>30000</v>
      </c>
      <c r="G700" s="145"/>
      <c r="H700" s="145">
        <f t="shared" si="188"/>
        <v>1489715</v>
      </c>
      <c r="I700" s="145">
        <f t="shared" si="189"/>
        <v>1459715</v>
      </c>
      <c r="J700" s="145">
        <f t="shared" si="190"/>
        <v>30000</v>
      </c>
      <c r="K700" s="145">
        <f t="shared" si="191"/>
        <v>0</v>
      </c>
      <c r="L700" s="145">
        <f t="shared" si="192"/>
        <v>1489715</v>
      </c>
    </row>
    <row r="701" spans="1:12" ht="18.5" x14ac:dyDescent="0.45">
      <c r="A701" s="143"/>
      <c r="B701" s="143"/>
      <c r="C701" s="144" t="s">
        <v>213</v>
      </c>
      <c r="D701" s="145">
        <v>1</v>
      </c>
      <c r="E701" s="145">
        <v>1493195</v>
      </c>
      <c r="F701" s="145">
        <v>30000</v>
      </c>
      <c r="G701" s="145"/>
      <c r="H701" s="145">
        <f t="shared" si="188"/>
        <v>1523195</v>
      </c>
      <c r="I701" s="145">
        <f t="shared" si="189"/>
        <v>1493195</v>
      </c>
      <c r="J701" s="145">
        <f t="shared" si="190"/>
        <v>30000</v>
      </c>
      <c r="K701" s="145">
        <f t="shared" si="191"/>
        <v>0</v>
      </c>
      <c r="L701" s="145">
        <f t="shared" si="192"/>
        <v>1523195</v>
      </c>
    </row>
    <row r="702" spans="1:12" ht="18.5" x14ac:dyDescent="0.45">
      <c r="A702" s="143"/>
      <c r="B702" s="143"/>
      <c r="C702" s="144" t="s">
        <v>243</v>
      </c>
      <c r="D702" s="145">
        <v>5</v>
      </c>
      <c r="E702" s="145">
        <v>1526675</v>
      </c>
      <c r="F702" s="145">
        <v>30000</v>
      </c>
      <c r="G702" s="145"/>
      <c r="H702" s="145">
        <f t="shared" si="188"/>
        <v>1556675</v>
      </c>
      <c r="I702" s="145">
        <f t="shared" si="189"/>
        <v>7633375</v>
      </c>
      <c r="J702" s="145">
        <f t="shared" si="190"/>
        <v>150000</v>
      </c>
      <c r="K702" s="145">
        <f t="shared" si="191"/>
        <v>0</v>
      </c>
      <c r="L702" s="145">
        <f t="shared" si="192"/>
        <v>7783375</v>
      </c>
    </row>
    <row r="703" spans="1:12" ht="18.5" x14ac:dyDescent="0.45">
      <c r="A703" s="143"/>
      <c r="B703" s="143"/>
      <c r="C703" s="144" t="s">
        <v>300</v>
      </c>
      <c r="D703" s="145">
        <v>3</v>
      </c>
      <c r="E703" s="145">
        <v>1560155</v>
      </c>
      <c r="F703" s="145">
        <v>30000</v>
      </c>
      <c r="G703" s="145"/>
      <c r="H703" s="145">
        <f t="shared" si="188"/>
        <v>1590155</v>
      </c>
      <c r="I703" s="145">
        <f t="shared" si="189"/>
        <v>4680465</v>
      </c>
      <c r="J703" s="145">
        <f t="shared" si="190"/>
        <v>90000</v>
      </c>
      <c r="K703" s="145">
        <f t="shared" si="191"/>
        <v>0</v>
      </c>
      <c r="L703" s="145">
        <f t="shared" si="192"/>
        <v>4770465</v>
      </c>
    </row>
    <row r="704" spans="1:12" ht="18.5" x14ac:dyDescent="0.45">
      <c r="A704" s="143"/>
      <c r="B704" s="143"/>
      <c r="C704" s="144" t="s">
        <v>152</v>
      </c>
      <c r="D704" s="145">
        <v>1</v>
      </c>
      <c r="E704" s="145">
        <v>1593635</v>
      </c>
      <c r="F704" s="145">
        <v>30000</v>
      </c>
      <c r="G704" s="145"/>
      <c r="H704" s="145">
        <f t="shared" si="188"/>
        <v>1623635</v>
      </c>
      <c r="I704" s="145">
        <f t="shared" si="189"/>
        <v>1593635</v>
      </c>
      <c r="J704" s="145">
        <f t="shared" si="190"/>
        <v>30000</v>
      </c>
      <c r="K704" s="145">
        <f t="shared" si="191"/>
        <v>0</v>
      </c>
      <c r="L704" s="145">
        <f t="shared" si="192"/>
        <v>1623635</v>
      </c>
    </row>
    <row r="705" spans="1:12" ht="18.5" x14ac:dyDescent="0.45">
      <c r="A705" s="143"/>
      <c r="B705" s="143"/>
      <c r="C705" s="144" t="s">
        <v>302</v>
      </c>
      <c r="D705" s="145">
        <v>1</v>
      </c>
      <c r="E705" s="145">
        <v>1639813.75</v>
      </c>
      <c r="F705" s="145">
        <v>30000</v>
      </c>
      <c r="G705" s="145"/>
      <c r="H705" s="145">
        <f t="shared" si="188"/>
        <v>1669813.75</v>
      </c>
      <c r="I705" s="145">
        <f t="shared" si="189"/>
        <v>1639813.75</v>
      </c>
      <c r="J705" s="145">
        <f t="shared" si="190"/>
        <v>30000</v>
      </c>
      <c r="K705" s="145">
        <f t="shared" si="191"/>
        <v>0</v>
      </c>
      <c r="L705" s="145">
        <f t="shared" si="192"/>
        <v>1669813.75</v>
      </c>
    </row>
    <row r="706" spans="1:12" ht="18.5" x14ac:dyDescent="0.45">
      <c r="A706" s="143"/>
      <c r="B706" s="143"/>
      <c r="C706" s="144" t="s">
        <v>159</v>
      </c>
      <c r="D706" s="145">
        <v>3</v>
      </c>
      <c r="E706" s="145">
        <v>1679343.75</v>
      </c>
      <c r="F706" s="145">
        <v>30000</v>
      </c>
      <c r="G706" s="145"/>
      <c r="H706" s="145">
        <f t="shared" si="188"/>
        <v>1709343.75</v>
      </c>
      <c r="I706" s="145">
        <f t="shared" si="189"/>
        <v>5038031.25</v>
      </c>
      <c r="J706" s="145">
        <f t="shared" si="190"/>
        <v>90000</v>
      </c>
      <c r="K706" s="145">
        <f t="shared" si="191"/>
        <v>0</v>
      </c>
      <c r="L706" s="145">
        <f t="shared" si="192"/>
        <v>5128031.25</v>
      </c>
    </row>
    <row r="707" spans="1:12" ht="18.5" x14ac:dyDescent="0.45">
      <c r="A707" s="143"/>
      <c r="B707" s="143"/>
      <c r="C707" s="144" t="s">
        <v>161</v>
      </c>
      <c r="D707" s="145">
        <v>1</v>
      </c>
      <c r="E707" s="145">
        <v>1718873.75</v>
      </c>
      <c r="F707" s="145">
        <v>30000</v>
      </c>
      <c r="G707" s="145"/>
      <c r="H707" s="145">
        <f t="shared" si="188"/>
        <v>1748873.75</v>
      </c>
      <c r="I707" s="145">
        <f t="shared" si="189"/>
        <v>1718873.75</v>
      </c>
      <c r="J707" s="145">
        <f t="shared" si="190"/>
        <v>30000</v>
      </c>
      <c r="K707" s="145">
        <f t="shared" si="191"/>
        <v>0</v>
      </c>
      <c r="L707" s="145">
        <f t="shared" si="192"/>
        <v>1748873.75</v>
      </c>
    </row>
    <row r="708" spans="1:12" ht="18.5" x14ac:dyDescent="0.45">
      <c r="A708" s="143"/>
      <c r="B708" s="143"/>
      <c r="C708" s="144" t="s">
        <v>162</v>
      </c>
      <c r="D708" s="145">
        <v>1</v>
      </c>
      <c r="E708" s="145">
        <v>1758402.5</v>
      </c>
      <c r="F708" s="145">
        <v>30000</v>
      </c>
      <c r="G708" s="145"/>
      <c r="H708" s="145">
        <f t="shared" si="188"/>
        <v>1788402.5</v>
      </c>
      <c r="I708" s="145">
        <f t="shared" si="189"/>
        <v>1758402.5</v>
      </c>
      <c r="J708" s="145">
        <f t="shared" si="190"/>
        <v>30000</v>
      </c>
      <c r="K708" s="145">
        <f t="shared" si="191"/>
        <v>0</v>
      </c>
      <c r="L708" s="145">
        <f t="shared" si="192"/>
        <v>1788402.5</v>
      </c>
    </row>
    <row r="709" spans="1:12" ht="18.5" x14ac:dyDescent="0.45">
      <c r="A709" s="143"/>
      <c r="B709" s="143"/>
      <c r="C709" s="144" t="s">
        <v>335</v>
      </c>
      <c r="D709" s="145">
        <v>1</v>
      </c>
      <c r="E709" s="145">
        <v>1797932.5</v>
      </c>
      <c r="F709" s="145">
        <v>30000</v>
      </c>
      <c r="G709" s="145"/>
      <c r="H709" s="145">
        <f t="shared" si="188"/>
        <v>1827932.5</v>
      </c>
      <c r="I709" s="145">
        <f t="shared" si="189"/>
        <v>1797932.5</v>
      </c>
      <c r="J709" s="145">
        <f t="shared" si="190"/>
        <v>30000</v>
      </c>
      <c r="K709" s="145">
        <f t="shared" si="191"/>
        <v>0</v>
      </c>
      <c r="L709" s="145">
        <f t="shared" si="192"/>
        <v>1827932.5</v>
      </c>
    </row>
    <row r="710" spans="1:12" ht="18.5" x14ac:dyDescent="0.45">
      <c r="A710" s="143"/>
      <c r="B710" s="143"/>
      <c r="C710" s="144" t="s">
        <v>165</v>
      </c>
      <c r="D710" s="145">
        <v>1</v>
      </c>
      <c r="E710" s="145">
        <v>1728415</v>
      </c>
      <c r="F710" s="145">
        <v>30000</v>
      </c>
      <c r="G710" s="145"/>
      <c r="H710" s="145">
        <f t="shared" si="188"/>
        <v>1758415</v>
      </c>
      <c r="I710" s="145">
        <f t="shared" si="189"/>
        <v>1728415</v>
      </c>
      <c r="J710" s="145">
        <f t="shared" si="190"/>
        <v>30000</v>
      </c>
      <c r="K710" s="145">
        <f t="shared" si="191"/>
        <v>0</v>
      </c>
      <c r="L710" s="145">
        <f t="shared" si="192"/>
        <v>1758415</v>
      </c>
    </row>
    <row r="711" spans="1:12" ht="18.5" x14ac:dyDescent="0.45">
      <c r="A711" s="143"/>
      <c r="B711" s="143"/>
      <c r="C711" s="144" t="s">
        <v>166</v>
      </c>
      <c r="D711" s="145">
        <v>3</v>
      </c>
      <c r="E711" s="145">
        <v>1770788.75</v>
      </c>
      <c r="F711" s="145">
        <v>30000</v>
      </c>
      <c r="G711" s="145"/>
      <c r="H711" s="145">
        <f t="shared" si="188"/>
        <v>1800788.75</v>
      </c>
      <c r="I711" s="145">
        <f t="shared" si="189"/>
        <v>5312366.25</v>
      </c>
      <c r="J711" s="145">
        <f t="shared" si="190"/>
        <v>90000</v>
      </c>
      <c r="K711" s="145">
        <f t="shared" si="191"/>
        <v>0</v>
      </c>
      <c r="L711" s="145">
        <f t="shared" si="192"/>
        <v>5402366.25</v>
      </c>
    </row>
    <row r="712" spans="1:12" ht="18.5" x14ac:dyDescent="0.45">
      <c r="A712" s="143"/>
      <c r="B712" s="143"/>
      <c r="C712" s="144" t="s">
        <v>169</v>
      </c>
      <c r="D712" s="145">
        <v>3</v>
      </c>
      <c r="E712" s="145">
        <v>1855535</v>
      </c>
      <c r="F712" s="145">
        <v>30000</v>
      </c>
      <c r="G712" s="145"/>
      <c r="H712" s="145">
        <f t="shared" si="188"/>
        <v>1885535</v>
      </c>
      <c r="I712" s="145">
        <f t="shared" si="189"/>
        <v>5566605</v>
      </c>
      <c r="J712" s="145">
        <f t="shared" si="190"/>
        <v>90000</v>
      </c>
      <c r="K712" s="145">
        <f t="shared" si="191"/>
        <v>0</v>
      </c>
      <c r="L712" s="145">
        <f t="shared" si="192"/>
        <v>5656605</v>
      </c>
    </row>
    <row r="713" spans="1:12" ht="18.5" x14ac:dyDescent="0.45">
      <c r="A713" s="143"/>
      <c r="B713" s="143"/>
      <c r="C713" s="144" t="s">
        <v>172</v>
      </c>
      <c r="D713" s="145">
        <v>2</v>
      </c>
      <c r="E713" s="145">
        <v>1940282.5</v>
      </c>
      <c r="F713" s="145">
        <v>30000</v>
      </c>
      <c r="G713" s="145"/>
      <c r="H713" s="145">
        <f t="shared" si="188"/>
        <v>1970282.5</v>
      </c>
      <c r="I713" s="145">
        <f t="shared" si="189"/>
        <v>3880565</v>
      </c>
      <c r="J713" s="145">
        <f t="shared" si="190"/>
        <v>60000</v>
      </c>
      <c r="K713" s="145">
        <f t="shared" si="191"/>
        <v>0</v>
      </c>
      <c r="L713" s="145">
        <f t="shared" si="192"/>
        <v>3940565</v>
      </c>
    </row>
    <row r="714" spans="1:12" ht="18.5" x14ac:dyDescent="0.45">
      <c r="A714" s="143"/>
      <c r="B714" s="143"/>
      <c r="C714" s="144" t="s">
        <v>176</v>
      </c>
      <c r="D714" s="145">
        <v>5</v>
      </c>
      <c r="E714" s="145">
        <v>2084331.25</v>
      </c>
      <c r="F714" s="145">
        <v>30000</v>
      </c>
      <c r="G714" s="145"/>
      <c r="H714" s="145">
        <f t="shared" si="188"/>
        <v>2114331.25</v>
      </c>
      <c r="I714" s="145">
        <f t="shared" si="189"/>
        <v>10421656.25</v>
      </c>
      <c r="J714" s="145">
        <f t="shared" si="190"/>
        <v>150000</v>
      </c>
      <c r="K714" s="145">
        <f t="shared" si="191"/>
        <v>0</v>
      </c>
      <c r="L714" s="145">
        <f t="shared" si="192"/>
        <v>10571656.25</v>
      </c>
    </row>
    <row r="715" spans="1:12" ht="18.5" x14ac:dyDescent="0.45">
      <c r="A715" s="143"/>
      <c r="B715" s="143"/>
      <c r="C715" s="144" t="s">
        <v>178</v>
      </c>
      <c r="D715" s="145">
        <v>3</v>
      </c>
      <c r="E715" s="145">
        <v>2150057.5</v>
      </c>
      <c r="F715" s="145">
        <v>30000</v>
      </c>
      <c r="G715" s="145"/>
      <c r="H715" s="145">
        <f t="shared" si="188"/>
        <v>2180057.5</v>
      </c>
      <c r="I715" s="145">
        <f t="shared" si="189"/>
        <v>6450172.5</v>
      </c>
      <c r="J715" s="145">
        <f t="shared" si="190"/>
        <v>90000</v>
      </c>
      <c r="K715" s="145">
        <f t="shared" si="191"/>
        <v>0</v>
      </c>
      <c r="L715" s="145">
        <f t="shared" si="192"/>
        <v>6540172.5</v>
      </c>
    </row>
    <row r="716" spans="1:12" ht="18.5" x14ac:dyDescent="0.45">
      <c r="A716" s="143"/>
      <c r="B716" s="143"/>
      <c r="C716" s="144" t="s">
        <v>179</v>
      </c>
      <c r="D716" s="145">
        <v>2</v>
      </c>
      <c r="E716" s="145">
        <v>2215783.75</v>
      </c>
      <c r="F716" s="145">
        <v>30000</v>
      </c>
      <c r="G716" s="145"/>
      <c r="H716" s="145">
        <f t="shared" si="188"/>
        <v>2245783.75</v>
      </c>
      <c r="I716" s="145">
        <f t="shared" si="189"/>
        <v>4431567.5</v>
      </c>
      <c r="J716" s="145">
        <f t="shared" si="190"/>
        <v>60000</v>
      </c>
      <c r="K716" s="145">
        <f t="shared" si="191"/>
        <v>0</v>
      </c>
      <c r="L716" s="145">
        <f t="shared" si="192"/>
        <v>4491567.5</v>
      </c>
    </row>
    <row r="717" spans="1:12" ht="18.5" x14ac:dyDescent="0.45">
      <c r="A717" s="143"/>
      <c r="B717" s="143"/>
      <c r="C717" s="144" t="s">
        <v>338</v>
      </c>
      <c r="D717" s="145">
        <v>1</v>
      </c>
      <c r="E717" s="145">
        <v>2412962.5</v>
      </c>
      <c r="F717" s="145">
        <v>30000</v>
      </c>
      <c r="G717" s="145"/>
      <c r="H717" s="145">
        <f t="shared" si="188"/>
        <v>2442962.5</v>
      </c>
      <c r="I717" s="145">
        <f t="shared" si="189"/>
        <v>2412962.5</v>
      </c>
      <c r="J717" s="145">
        <f t="shared" si="190"/>
        <v>30000</v>
      </c>
      <c r="K717" s="145">
        <f t="shared" si="191"/>
        <v>0</v>
      </c>
      <c r="L717" s="145">
        <f t="shared" si="192"/>
        <v>2442962.5</v>
      </c>
    </row>
    <row r="718" spans="1:12" ht="18.5" x14ac:dyDescent="0.45">
      <c r="A718" s="143"/>
      <c r="B718" s="143"/>
      <c r="C718" s="144" t="s">
        <v>183</v>
      </c>
      <c r="D718" s="145">
        <v>2</v>
      </c>
      <c r="E718" s="145">
        <v>2271097.5</v>
      </c>
      <c r="F718" s="145">
        <v>30000</v>
      </c>
      <c r="G718" s="145"/>
      <c r="H718" s="145">
        <f t="shared" si="188"/>
        <v>2301097.5</v>
      </c>
      <c r="I718" s="145">
        <f t="shared" si="189"/>
        <v>4542195</v>
      </c>
      <c r="J718" s="145">
        <f t="shared" si="190"/>
        <v>60000</v>
      </c>
      <c r="K718" s="145">
        <f t="shared" si="191"/>
        <v>0</v>
      </c>
      <c r="L718" s="145">
        <f t="shared" si="192"/>
        <v>4602195</v>
      </c>
    </row>
    <row r="719" spans="1:12" ht="18.5" x14ac:dyDescent="0.45">
      <c r="A719" s="143"/>
      <c r="B719" s="143"/>
      <c r="C719" s="144" t="s">
        <v>185</v>
      </c>
      <c r="D719" s="145">
        <v>1</v>
      </c>
      <c r="E719" s="145">
        <v>2340585</v>
      </c>
      <c r="F719" s="145">
        <v>30000</v>
      </c>
      <c r="G719" s="145"/>
      <c r="H719" s="145">
        <f t="shared" si="188"/>
        <v>2370585</v>
      </c>
      <c r="I719" s="145">
        <f t="shared" si="189"/>
        <v>2340585</v>
      </c>
      <c r="J719" s="145">
        <f t="shared" si="190"/>
        <v>30000</v>
      </c>
      <c r="K719" s="145">
        <f t="shared" si="191"/>
        <v>0</v>
      </c>
      <c r="L719" s="145">
        <f t="shared" si="192"/>
        <v>2370585</v>
      </c>
    </row>
    <row r="720" spans="1:12" ht="18.5" x14ac:dyDescent="0.45">
      <c r="A720" s="143"/>
      <c r="B720" s="143"/>
      <c r="C720" s="144" t="s">
        <v>320</v>
      </c>
      <c r="D720" s="145">
        <v>1</v>
      </c>
      <c r="E720" s="145">
        <v>2410071.25</v>
      </c>
      <c r="F720" s="145">
        <v>30000</v>
      </c>
      <c r="G720" s="145"/>
      <c r="H720" s="145">
        <f t="shared" si="188"/>
        <v>2440071.25</v>
      </c>
      <c r="I720" s="145">
        <f t="shared" si="189"/>
        <v>2410071.25</v>
      </c>
      <c r="J720" s="145">
        <f t="shared" si="190"/>
        <v>30000</v>
      </c>
      <c r="K720" s="145">
        <f t="shared" si="191"/>
        <v>0</v>
      </c>
      <c r="L720" s="145">
        <f t="shared" si="192"/>
        <v>2440071.25</v>
      </c>
    </row>
    <row r="721" spans="1:12" ht="18.5" x14ac:dyDescent="0.45">
      <c r="A721" s="143"/>
      <c r="B721" s="143"/>
      <c r="C721" s="144" t="s">
        <v>186</v>
      </c>
      <c r="D721" s="145">
        <v>1</v>
      </c>
      <c r="E721" s="145">
        <v>2479558.75</v>
      </c>
      <c r="F721" s="145">
        <v>30000</v>
      </c>
      <c r="G721" s="145"/>
      <c r="H721" s="145">
        <f t="shared" si="188"/>
        <v>2509558.75</v>
      </c>
      <c r="I721" s="145">
        <f t="shared" si="189"/>
        <v>2479558.75</v>
      </c>
      <c r="J721" s="145">
        <f t="shared" si="190"/>
        <v>30000</v>
      </c>
      <c r="K721" s="145">
        <f t="shared" si="191"/>
        <v>0</v>
      </c>
      <c r="L721" s="145">
        <f t="shared" si="192"/>
        <v>2509558.75</v>
      </c>
    </row>
    <row r="722" spans="1:12" ht="18.5" x14ac:dyDescent="0.45">
      <c r="A722" s="143"/>
      <c r="B722" s="143"/>
      <c r="C722" s="144" t="s">
        <v>343</v>
      </c>
      <c r="D722" s="145">
        <v>1</v>
      </c>
      <c r="E722" s="145">
        <v>2757506.25</v>
      </c>
      <c r="F722" s="145">
        <v>30000</v>
      </c>
      <c r="G722" s="145"/>
      <c r="H722" s="145">
        <f t="shared" si="188"/>
        <v>2787506.25</v>
      </c>
      <c r="I722" s="145">
        <f t="shared" si="189"/>
        <v>2757506.25</v>
      </c>
      <c r="J722" s="145">
        <f t="shared" si="190"/>
        <v>30000</v>
      </c>
      <c r="K722" s="145">
        <f t="shared" si="191"/>
        <v>0</v>
      </c>
      <c r="L722" s="145">
        <f t="shared" si="192"/>
        <v>2787506.25</v>
      </c>
    </row>
    <row r="723" spans="1:12" ht="18.5" x14ac:dyDescent="0.45">
      <c r="A723" s="143"/>
      <c r="B723" s="143"/>
      <c r="C723" s="144" t="s">
        <v>188</v>
      </c>
      <c r="D723" s="145">
        <v>1</v>
      </c>
      <c r="E723" s="145">
        <v>2612968.75</v>
      </c>
      <c r="F723" s="145">
        <v>30000</v>
      </c>
      <c r="G723" s="145"/>
      <c r="H723" s="145">
        <f t="shared" si="188"/>
        <v>2642968.75</v>
      </c>
      <c r="I723" s="145">
        <f t="shared" si="189"/>
        <v>2612968.75</v>
      </c>
      <c r="J723" s="145">
        <f t="shared" si="190"/>
        <v>30000</v>
      </c>
      <c r="K723" s="145">
        <f t="shared" si="191"/>
        <v>0</v>
      </c>
      <c r="L723" s="145">
        <f t="shared" si="192"/>
        <v>2642968.75</v>
      </c>
    </row>
    <row r="724" spans="1:12" ht="18.5" x14ac:dyDescent="0.45">
      <c r="A724" s="143"/>
      <c r="B724" s="143"/>
      <c r="C724" s="144" t="s">
        <v>190</v>
      </c>
      <c r="D724" s="145">
        <v>1</v>
      </c>
      <c r="E724" s="145">
        <v>2762581.25</v>
      </c>
      <c r="F724" s="145">
        <v>30000</v>
      </c>
      <c r="G724" s="145"/>
      <c r="H724" s="145">
        <f t="shared" si="188"/>
        <v>2792581.25</v>
      </c>
      <c r="I724" s="145">
        <f t="shared" si="189"/>
        <v>2762581.25</v>
      </c>
      <c r="J724" s="145">
        <f t="shared" si="190"/>
        <v>30000</v>
      </c>
      <c r="K724" s="145">
        <f t="shared" si="191"/>
        <v>0</v>
      </c>
      <c r="L724" s="145">
        <f t="shared" si="192"/>
        <v>2792581.25</v>
      </c>
    </row>
    <row r="725" spans="1:12" ht="18.5" x14ac:dyDescent="0.45">
      <c r="A725" s="143"/>
      <c r="B725" s="143"/>
      <c r="C725" s="164" t="s">
        <v>194</v>
      </c>
      <c r="D725" s="145">
        <v>1</v>
      </c>
      <c r="E725" s="145">
        <v>3415120</v>
      </c>
      <c r="F725" s="145">
        <v>30000</v>
      </c>
      <c r="G725" s="145"/>
      <c r="H725" s="145">
        <f t="shared" si="188"/>
        <v>3445120</v>
      </c>
      <c r="I725" s="145">
        <f t="shared" si="189"/>
        <v>3415120</v>
      </c>
      <c r="J725" s="145">
        <f t="shared" si="190"/>
        <v>30000</v>
      </c>
      <c r="K725" s="145">
        <f t="shared" si="191"/>
        <v>0</v>
      </c>
      <c r="L725" s="145">
        <f t="shared" si="192"/>
        <v>3445120</v>
      </c>
    </row>
    <row r="726" spans="1:12" ht="18.5" x14ac:dyDescent="0.45">
      <c r="A726" s="143"/>
      <c r="B726" s="143"/>
      <c r="C726" s="164" t="s">
        <v>198</v>
      </c>
      <c r="D726" s="145">
        <v>1</v>
      </c>
      <c r="E726" s="145">
        <v>3867086.25</v>
      </c>
      <c r="F726" s="145">
        <v>30000</v>
      </c>
      <c r="G726" s="145"/>
      <c r="H726" s="145">
        <f t="shared" si="188"/>
        <v>3897086.25</v>
      </c>
      <c r="I726" s="145">
        <f t="shared" si="189"/>
        <v>3867086.25</v>
      </c>
      <c r="J726" s="145">
        <f t="shared" si="190"/>
        <v>30000</v>
      </c>
      <c r="K726" s="145">
        <f t="shared" si="191"/>
        <v>0</v>
      </c>
      <c r="L726" s="145">
        <f t="shared" si="192"/>
        <v>3897086.25</v>
      </c>
    </row>
    <row r="727" spans="1:12" ht="18.5" x14ac:dyDescent="0.45">
      <c r="A727" s="143"/>
      <c r="B727" s="143"/>
      <c r="C727" s="164" t="s">
        <v>348</v>
      </c>
      <c r="D727" s="145">
        <v>2</v>
      </c>
      <c r="E727" s="145">
        <v>4117350</v>
      </c>
      <c r="F727" s="145">
        <v>30000</v>
      </c>
      <c r="G727" s="145"/>
      <c r="H727" s="145">
        <f t="shared" si="188"/>
        <v>4147350</v>
      </c>
      <c r="I727" s="145">
        <f t="shared" si="189"/>
        <v>8234700</v>
      </c>
      <c r="J727" s="145">
        <f t="shared" si="190"/>
        <v>60000</v>
      </c>
      <c r="K727" s="145">
        <f t="shared" si="191"/>
        <v>0</v>
      </c>
      <c r="L727" s="145">
        <f t="shared" si="192"/>
        <v>8294700</v>
      </c>
    </row>
    <row r="728" spans="1:12" ht="18.5" x14ac:dyDescent="0.45">
      <c r="A728" s="143"/>
      <c r="B728" s="143"/>
      <c r="C728" s="164" t="s">
        <v>349</v>
      </c>
      <c r="D728" s="145">
        <v>1</v>
      </c>
      <c r="E728" s="145">
        <v>4242482.5</v>
      </c>
      <c r="F728" s="145">
        <v>30000</v>
      </c>
      <c r="G728" s="145"/>
      <c r="H728" s="145">
        <f t="shared" si="188"/>
        <v>4272482.5</v>
      </c>
      <c r="I728" s="145">
        <f t="shared" si="189"/>
        <v>4242482.5</v>
      </c>
      <c r="J728" s="145">
        <f t="shared" si="190"/>
        <v>30000</v>
      </c>
      <c r="K728" s="145">
        <f t="shared" si="191"/>
        <v>0</v>
      </c>
      <c r="L728" s="145">
        <f t="shared" si="192"/>
        <v>4272482.5</v>
      </c>
    </row>
    <row r="729" spans="1:12" ht="18.5" x14ac:dyDescent="0.45">
      <c r="A729" s="143"/>
      <c r="B729" s="143"/>
      <c r="C729" s="164" t="s">
        <v>310</v>
      </c>
      <c r="D729" s="145">
        <v>1</v>
      </c>
      <c r="E729" s="145">
        <v>8018733.5999999996</v>
      </c>
      <c r="F729" s="145">
        <v>30000</v>
      </c>
      <c r="G729" s="145"/>
      <c r="H729" s="145">
        <f t="shared" si="188"/>
        <v>8048733.5999999996</v>
      </c>
      <c r="I729" s="145">
        <f t="shared" si="189"/>
        <v>8018733.5999999996</v>
      </c>
      <c r="J729" s="145">
        <f t="shared" si="190"/>
        <v>30000</v>
      </c>
      <c r="K729" s="145">
        <f t="shared" si="191"/>
        <v>0</v>
      </c>
      <c r="L729" s="145">
        <f t="shared" si="192"/>
        <v>8048733.5999999996</v>
      </c>
    </row>
    <row r="730" spans="1:12" ht="18.5" x14ac:dyDescent="0.45">
      <c r="A730" s="143"/>
      <c r="B730" s="146" t="s">
        <v>201</v>
      </c>
      <c r="C730" s="144" t="s">
        <v>202</v>
      </c>
      <c r="D730" s="137">
        <f>SUM(D686:D729)</f>
        <v>88</v>
      </c>
      <c r="E730" s="137">
        <f>SUM(E686:E729)</f>
        <v>91386151.099999994</v>
      </c>
      <c r="F730" s="137">
        <f>SUM(F686:F729)</f>
        <v>1320000</v>
      </c>
      <c r="G730" s="137"/>
      <c r="H730" s="137">
        <f>SUM(H686:H729)</f>
        <v>92706151.099999994</v>
      </c>
      <c r="I730" s="137">
        <f>SUM(I686:I729)</f>
        <v>164804882.34999999</v>
      </c>
      <c r="J730" s="137">
        <f>SUM(J686:J729)</f>
        <v>2640000</v>
      </c>
      <c r="K730" s="137">
        <f>SUM(K686:K729)</f>
        <v>0</v>
      </c>
      <c r="L730" s="137">
        <f>SUM(L686:L729)</f>
        <v>167444882.34999999</v>
      </c>
    </row>
    <row r="731" spans="1:12" ht="18.5" x14ac:dyDescent="0.45">
      <c r="A731" s="143"/>
      <c r="B731" s="143"/>
      <c r="C731" s="147" t="s">
        <v>203</v>
      </c>
      <c r="D731" s="145">
        <v>1</v>
      </c>
      <c r="E731" s="111">
        <v>1247870.04</v>
      </c>
      <c r="F731" s="145">
        <v>374361</v>
      </c>
      <c r="G731" s="145">
        <v>10640338.32</v>
      </c>
      <c r="H731" s="145">
        <f t="shared" ref="H731" si="193">SUM(E731:G731)</f>
        <v>12262569.359999999</v>
      </c>
      <c r="I731" s="145">
        <f t="shared" ref="I731" si="194">D731*E731</f>
        <v>1247870.04</v>
      </c>
      <c r="J731" s="145">
        <f t="shared" ref="J731" si="195">D731*F731</f>
        <v>374361</v>
      </c>
      <c r="K731" s="145">
        <f t="shared" ref="K731" si="196">D731*G731</f>
        <v>10640338.32</v>
      </c>
      <c r="L731" s="145">
        <f t="shared" ref="L731" si="197">D731*H731</f>
        <v>12262569.359999999</v>
      </c>
    </row>
    <row r="732" spans="1:12" ht="18.5" x14ac:dyDescent="0.45">
      <c r="A732" s="143"/>
      <c r="B732" s="149" t="s">
        <v>201</v>
      </c>
      <c r="C732" s="150"/>
      <c r="D732" s="137">
        <f t="shared" ref="D732:L732" si="198">SUM(D731:D731)</f>
        <v>1</v>
      </c>
      <c r="E732" s="137">
        <f t="shared" si="198"/>
        <v>1247870.04</v>
      </c>
      <c r="F732" s="137">
        <f t="shared" si="198"/>
        <v>374361</v>
      </c>
      <c r="G732" s="137">
        <f t="shared" si="198"/>
        <v>10640338.32</v>
      </c>
      <c r="H732" s="137">
        <f t="shared" si="198"/>
        <v>12262569.359999999</v>
      </c>
      <c r="I732" s="137">
        <f t="shared" si="198"/>
        <v>1247870.04</v>
      </c>
      <c r="J732" s="137">
        <f t="shared" si="198"/>
        <v>374361</v>
      </c>
      <c r="K732" s="137">
        <f t="shared" si="198"/>
        <v>10640338.32</v>
      </c>
      <c r="L732" s="137">
        <f t="shared" si="198"/>
        <v>12262569.359999999</v>
      </c>
    </row>
    <row r="733" spans="1:12" ht="18.5" x14ac:dyDescent="0.45">
      <c r="A733" s="149" t="s">
        <v>204</v>
      </c>
      <c r="B733" s="143"/>
      <c r="C733" s="143"/>
      <c r="D733" s="114">
        <f>D730+D732</f>
        <v>89</v>
      </c>
      <c r="E733" s="115">
        <f t="shared" ref="E733:L733" si="199">SUM(E730:E731)</f>
        <v>92634021.140000001</v>
      </c>
      <c r="F733" s="115">
        <f t="shared" si="199"/>
        <v>1694361</v>
      </c>
      <c r="G733" s="115">
        <f t="shared" si="199"/>
        <v>10640338.32</v>
      </c>
      <c r="H733" s="115">
        <f t="shared" si="199"/>
        <v>104968720.45999999</v>
      </c>
      <c r="I733" s="115">
        <f t="shared" si="199"/>
        <v>166052752.38999999</v>
      </c>
      <c r="J733" s="115">
        <f t="shared" si="199"/>
        <v>3014361</v>
      </c>
      <c r="K733" s="115">
        <f t="shared" si="199"/>
        <v>10640338.32</v>
      </c>
      <c r="L733" s="115">
        <f t="shared" si="199"/>
        <v>179707451.70999998</v>
      </c>
    </row>
    <row r="735" spans="1:12" ht="18.5" x14ac:dyDescent="0.45">
      <c r="A735" s="961" t="s">
        <v>0</v>
      </c>
      <c r="B735" s="961"/>
      <c r="C735" s="961"/>
      <c r="D735" s="961"/>
      <c r="E735" s="961"/>
      <c r="F735" s="961"/>
      <c r="G735" s="961"/>
      <c r="H735" s="961"/>
      <c r="I735" s="961"/>
      <c r="J735" s="961"/>
      <c r="K735" s="961"/>
      <c r="L735" s="961"/>
    </row>
    <row r="736" spans="1:12" ht="18.5" x14ac:dyDescent="0.45">
      <c r="A736" s="962" t="s">
        <v>89</v>
      </c>
      <c r="B736" s="962"/>
      <c r="C736" s="962"/>
      <c r="D736" s="962"/>
      <c r="E736" s="962"/>
      <c r="F736" s="962"/>
      <c r="G736" s="962"/>
      <c r="H736" s="962"/>
      <c r="I736" s="962"/>
      <c r="J736" s="962"/>
      <c r="K736" s="962"/>
      <c r="L736" s="962"/>
    </row>
    <row r="737" spans="1:12" ht="18.5" x14ac:dyDescent="0.45">
      <c r="A737" s="962" t="s">
        <v>90</v>
      </c>
      <c r="B737" s="963"/>
      <c r="C737" s="963"/>
      <c r="D737" s="963"/>
      <c r="E737" s="963"/>
      <c r="F737" s="963"/>
      <c r="G737" s="963"/>
      <c r="H737" s="963"/>
      <c r="I737" s="963"/>
      <c r="J737" s="963"/>
      <c r="K737" s="963"/>
      <c r="L737" s="963"/>
    </row>
    <row r="738" spans="1:12" ht="18.5" x14ac:dyDescent="0.45">
      <c r="A738" s="964" t="s">
        <v>785</v>
      </c>
      <c r="B738" s="964"/>
      <c r="C738" s="964"/>
      <c r="D738" s="964"/>
      <c r="E738" s="964"/>
      <c r="F738" s="964"/>
      <c r="G738" s="964"/>
      <c r="H738" s="964"/>
      <c r="I738" s="964"/>
      <c r="J738" s="964"/>
      <c r="K738" s="964"/>
      <c r="L738" s="964"/>
    </row>
    <row r="739" spans="1:12" ht="55.5" x14ac:dyDescent="0.45">
      <c r="A739" s="140" t="s">
        <v>91</v>
      </c>
      <c r="B739" s="141"/>
      <c r="C739" s="140" t="s">
        <v>92</v>
      </c>
      <c r="D739" s="140" t="s">
        <v>93</v>
      </c>
      <c r="E739" s="140" t="s">
        <v>94</v>
      </c>
      <c r="F739" s="140" t="s">
        <v>95</v>
      </c>
      <c r="G739" s="140" t="s">
        <v>96</v>
      </c>
      <c r="H739" s="140" t="s">
        <v>97</v>
      </c>
      <c r="I739" s="140" t="s">
        <v>98</v>
      </c>
      <c r="J739" s="140" t="s">
        <v>99</v>
      </c>
      <c r="K739" s="140" t="s">
        <v>100</v>
      </c>
      <c r="L739" s="142" t="s">
        <v>101</v>
      </c>
    </row>
    <row r="740" spans="1:12" ht="18.5" x14ac:dyDescent="0.45">
      <c r="A740" s="143"/>
      <c r="B740" s="143"/>
      <c r="C740" s="144" t="s">
        <v>476</v>
      </c>
      <c r="D740" s="145">
        <v>1</v>
      </c>
      <c r="E740" s="145">
        <v>1036689.9999999995</v>
      </c>
      <c r="F740" s="145">
        <v>30000</v>
      </c>
      <c r="G740" s="145"/>
      <c r="H740" s="145">
        <f t="shared" ref="H740:H771" si="200">SUM(E740:G740)</f>
        <v>1066689.9999999995</v>
      </c>
      <c r="I740" s="145">
        <f t="shared" ref="I740:I771" si="201">D740*E740</f>
        <v>1036689.9999999995</v>
      </c>
      <c r="J740" s="145">
        <f t="shared" ref="J740:J771" si="202">D740*F740</f>
        <v>30000</v>
      </c>
      <c r="K740" s="145">
        <f t="shared" ref="K740:K771" si="203">D740*G740</f>
        <v>0</v>
      </c>
      <c r="L740" s="145">
        <f t="shared" ref="L740:L771" si="204">D740*H740</f>
        <v>1066689.9999999995</v>
      </c>
    </row>
    <row r="741" spans="1:12" ht="18.5" x14ac:dyDescent="0.45">
      <c r="A741" s="143"/>
      <c r="B741" s="143"/>
      <c r="C741" s="144" t="s">
        <v>477</v>
      </c>
      <c r="D741" s="145">
        <v>2</v>
      </c>
      <c r="E741" s="145">
        <v>1063622.4999999995</v>
      </c>
      <c r="F741" s="145">
        <v>30000</v>
      </c>
      <c r="G741" s="145"/>
      <c r="H741" s="145">
        <f t="shared" si="200"/>
        <v>1093622.4999999995</v>
      </c>
      <c r="I741" s="145">
        <f t="shared" si="201"/>
        <v>2127244.9999999991</v>
      </c>
      <c r="J741" s="145">
        <f t="shared" si="202"/>
        <v>60000</v>
      </c>
      <c r="K741" s="145">
        <f t="shared" si="203"/>
        <v>0</v>
      </c>
      <c r="L741" s="145">
        <f t="shared" si="204"/>
        <v>2187244.9999999991</v>
      </c>
    </row>
    <row r="742" spans="1:12" ht="18.5" x14ac:dyDescent="0.45">
      <c r="A742" s="143"/>
      <c r="B742" s="143"/>
      <c r="C742" s="144" t="s">
        <v>120</v>
      </c>
      <c r="D742" s="145">
        <v>1</v>
      </c>
      <c r="E742" s="145">
        <v>1138302.5000000005</v>
      </c>
      <c r="F742" s="145">
        <v>30000</v>
      </c>
      <c r="G742" s="145"/>
      <c r="H742" s="145">
        <f t="shared" si="200"/>
        <v>1168302.5000000005</v>
      </c>
      <c r="I742" s="145">
        <f t="shared" si="201"/>
        <v>1138302.5000000005</v>
      </c>
      <c r="J742" s="145">
        <f t="shared" si="202"/>
        <v>30000</v>
      </c>
      <c r="K742" s="145">
        <f t="shared" si="203"/>
        <v>0</v>
      </c>
      <c r="L742" s="145">
        <f t="shared" si="204"/>
        <v>1168302.5000000005</v>
      </c>
    </row>
    <row r="743" spans="1:12" ht="18.5" x14ac:dyDescent="0.45">
      <c r="A743" s="143"/>
      <c r="B743" s="143"/>
      <c r="C743" s="144" t="s">
        <v>448</v>
      </c>
      <c r="D743" s="145">
        <v>2</v>
      </c>
      <c r="E743" s="145">
        <v>1147607.4999999995</v>
      </c>
      <c r="F743" s="145">
        <v>30000</v>
      </c>
      <c r="G743" s="145"/>
      <c r="H743" s="145">
        <f t="shared" si="200"/>
        <v>1177607.4999999995</v>
      </c>
      <c r="I743" s="145">
        <f t="shared" si="201"/>
        <v>2295214.9999999991</v>
      </c>
      <c r="J743" s="145">
        <f t="shared" si="202"/>
        <v>60000</v>
      </c>
      <c r="K743" s="145">
        <f t="shared" si="203"/>
        <v>0</v>
      </c>
      <c r="L743" s="145">
        <f t="shared" si="204"/>
        <v>2355214.9999999991</v>
      </c>
    </row>
    <row r="744" spans="1:12" ht="18.5" x14ac:dyDescent="0.45">
      <c r="A744" s="143"/>
      <c r="B744" s="143"/>
      <c r="C744" s="144" t="s">
        <v>478</v>
      </c>
      <c r="D744" s="145">
        <v>2</v>
      </c>
      <c r="E744" s="145">
        <v>1208702.4999999958</v>
      </c>
      <c r="F744" s="145">
        <v>30000</v>
      </c>
      <c r="G744" s="145"/>
      <c r="H744" s="145">
        <f t="shared" si="200"/>
        <v>1238702.4999999958</v>
      </c>
      <c r="I744" s="145">
        <f t="shared" si="201"/>
        <v>2417404.9999999916</v>
      </c>
      <c r="J744" s="145">
        <f t="shared" si="202"/>
        <v>60000</v>
      </c>
      <c r="K744" s="145">
        <f t="shared" si="203"/>
        <v>0</v>
      </c>
      <c r="L744" s="145">
        <f t="shared" si="204"/>
        <v>2477404.9999999916</v>
      </c>
    </row>
    <row r="745" spans="1:12" ht="18.5" x14ac:dyDescent="0.45">
      <c r="A745" s="143"/>
      <c r="B745" s="143"/>
      <c r="C745" s="144" t="s">
        <v>300</v>
      </c>
      <c r="D745" s="145">
        <v>2</v>
      </c>
      <c r="E745" s="145">
        <v>1560155.0000000042</v>
      </c>
      <c r="F745" s="145">
        <v>30000</v>
      </c>
      <c r="G745" s="145"/>
      <c r="H745" s="145">
        <f t="shared" si="200"/>
        <v>1590155.0000000042</v>
      </c>
      <c r="I745" s="145">
        <f t="shared" si="201"/>
        <v>3120310.0000000084</v>
      </c>
      <c r="J745" s="145">
        <f t="shared" si="202"/>
        <v>60000</v>
      </c>
      <c r="K745" s="145">
        <f t="shared" si="203"/>
        <v>0</v>
      </c>
      <c r="L745" s="145">
        <f t="shared" si="204"/>
        <v>3180310.0000000084</v>
      </c>
    </row>
    <row r="746" spans="1:12" ht="18.5" x14ac:dyDescent="0.45">
      <c r="A746" s="143"/>
      <c r="B746" s="143"/>
      <c r="C746" s="144" t="s">
        <v>157</v>
      </c>
      <c r="D746" s="145">
        <v>2</v>
      </c>
      <c r="E746" s="145">
        <v>1600284.9999999958</v>
      </c>
      <c r="F746" s="145">
        <v>30000</v>
      </c>
      <c r="G746" s="145"/>
      <c r="H746" s="145">
        <f t="shared" si="200"/>
        <v>1630284.9999999958</v>
      </c>
      <c r="I746" s="145">
        <f t="shared" si="201"/>
        <v>3200569.9999999916</v>
      </c>
      <c r="J746" s="145">
        <f t="shared" si="202"/>
        <v>60000</v>
      </c>
      <c r="K746" s="145">
        <f t="shared" si="203"/>
        <v>0</v>
      </c>
      <c r="L746" s="145">
        <f t="shared" si="204"/>
        <v>3260569.9999999916</v>
      </c>
    </row>
    <row r="747" spans="1:12" ht="18.5" x14ac:dyDescent="0.45">
      <c r="A747" s="143"/>
      <c r="B747" s="143"/>
      <c r="C747" s="144" t="s">
        <v>302</v>
      </c>
      <c r="D747" s="145">
        <v>8</v>
      </c>
      <c r="E747" s="145">
        <v>1639813.7499999958</v>
      </c>
      <c r="F747" s="145">
        <v>30000</v>
      </c>
      <c r="G747" s="145"/>
      <c r="H747" s="145">
        <f t="shared" si="200"/>
        <v>1669813.7499999958</v>
      </c>
      <c r="I747" s="145">
        <f t="shared" si="201"/>
        <v>13118509.999999966</v>
      </c>
      <c r="J747" s="145">
        <f t="shared" si="202"/>
        <v>240000</v>
      </c>
      <c r="K747" s="145">
        <f t="shared" si="203"/>
        <v>0</v>
      </c>
      <c r="L747" s="145">
        <f t="shared" si="204"/>
        <v>13358509.999999966</v>
      </c>
    </row>
    <row r="748" spans="1:12" ht="18.5" x14ac:dyDescent="0.45">
      <c r="A748" s="143"/>
      <c r="B748" s="143"/>
      <c r="C748" s="144" t="s">
        <v>162</v>
      </c>
      <c r="D748" s="145">
        <v>1</v>
      </c>
      <c r="E748" s="145">
        <v>1758402.5000000042</v>
      </c>
      <c r="F748" s="145">
        <v>30000</v>
      </c>
      <c r="G748" s="145"/>
      <c r="H748" s="145">
        <f t="shared" si="200"/>
        <v>1788402.5000000042</v>
      </c>
      <c r="I748" s="145">
        <f t="shared" si="201"/>
        <v>1758402.5000000042</v>
      </c>
      <c r="J748" s="145">
        <f t="shared" si="202"/>
        <v>30000</v>
      </c>
      <c r="K748" s="145">
        <f t="shared" si="203"/>
        <v>0</v>
      </c>
      <c r="L748" s="145">
        <f t="shared" si="204"/>
        <v>1788402.5000000042</v>
      </c>
    </row>
    <row r="749" spans="1:12" ht="18.5" x14ac:dyDescent="0.45">
      <c r="A749" s="143"/>
      <c r="B749" s="143"/>
      <c r="C749" s="144" t="s">
        <v>165</v>
      </c>
      <c r="D749" s="145">
        <v>16</v>
      </c>
      <c r="E749" s="145">
        <v>1728414.9999999958</v>
      </c>
      <c r="F749" s="145">
        <v>30000</v>
      </c>
      <c r="G749" s="145"/>
      <c r="H749" s="145">
        <f t="shared" si="200"/>
        <v>1758414.9999999958</v>
      </c>
      <c r="I749" s="145">
        <f t="shared" si="201"/>
        <v>27654639.999999933</v>
      </c>
      <c r="J749" s="145">
        <f t="shared" si="202"/>
        <v>480000</v>
      </c>
      <c r="K749" s="145">
        <f t="shared" si="203"/>
        <v>0</v>
      </c>
      <c r="L749" s="145">
        <f t="shared" si="204"/>
        <v>28134639.999999933</v>
      </c>
    </row>
    <row r="750" spans="1:12" ht="18.5" x14ac:dyDescent="0.45">
      <c r="A750" s="143"/>
      <c r="B750" s="143"/>
      <c r="C750" s="144" t="s">
        <v>166</v>
      </c>
      <c r="D750" s="145">
        <v>1</v>
      </c>
      <c r="E750" s="145">
        <v>1770788.7500000042</v>
      </c>
      <c r="F750" s="145">
        <v>30000</v>
      </c>
      <c r="G750" s="145"/>
      <c r="H750" s="145">
        <f t="shared" si="200"/>
        <v>1800788.7500000042</v>
      </c>
      <c r="I750" s="145">
        <f t="shared" si="201"/>
        <v>1770788.7500000042</v>
      </c>
      <c r="J750" s="145">
        <f t="shared" si="202"/>
        <v>30000</v>
      </c>
      <c r="K750" s="145">
        <f t="shared" si="203"/>
        <v>0</v>
      </c>
      <c r="L750" s="145">
        <f t="shared" si="204"/>
        <v>1800788.7500000042</v>
      </c>
    </row>
    <row r="751" spans="1:12" ht="18.5" x14ac:dyDescent="0.45">
      <c r="A751" s="143"/>
      <c r="B751" s="143"/>
      <c r="C751" s="144" t="s">
        <v>167</v>
      </c>
      <c r="D751" s="145">
        <v>3</v>
      </c>
      <c r="E751" s="145">
        <v>1813162.5</v>
      </c>
      <c r="F751" s="145">
        <v>30000</v>
      </c>
      <c r="G751" s="145"/>
      <c r="H751" s="145">
        <f t="shared" si="200"/>
        <v>1843162.5</v>
      </c>
      <c r="I751" s="145">
        <f t="shared" si="201"/>
        <v>5439487.5</v>
      </c>
      <c r="J751" s="145">
        <f t="shared" si="202"/>
        <v>90000</v>
      </c>
      <c r="K751" s="145">
        <f t="shared" si="203"/>
        <v>0</v>
      </c>
      <c r="L751" s="145">
        <f t="shared" si="204"/>
        <v>5529487.5</v>
      </c>
    </row>
    <row r="752" spans="1:12" ht="18.5" x14ac:dyDescent="0.45">
      <c r="A752" s="143"/>
      <c r="B752" s="143"/>
      <c r="C752" s="144" t="s">
        <v>170</v>
      </c>
      <c r="D752" s="145">
        <v>1</v>
      </c>
      <c r="E752" s="145">
        <v>1897908.75</v>
      </c>
      <c r="F752" s="145">
        <v>30000</v>
      </c>
      <c r="G752" s="145"/>
      <c r="H752" s="145">
        <f t="shared" si="200"/>
        <v>1927908.75</v>
      </c>
      <c r="I752" s="145">
        <f t="shared" si="201"/>
        <v>1897908.75</v>
      </c>
      <c r="J752" s="145">
        <f t="shared" si="202"/>
        <v>30000</v>
      </c>
      <c r="K752" s="145">
        <f t="shared" si="203"/>
        <v>0</v>
      </c>
      <c r="L752" s="145">
        <f t="shared" si="204"/>
        <v>1927908.75</v>
      </c>
    </row>
    <row r="753" spans="1:12" ht="18.5" x14ac:dyDescent="0.45">
      <c r="A753" s="143"/>
      <c r="B753" s="143"/>
      <c r="C753" s="144" t="s">
        <v>215</v>
      </c>
      <c r="D753" s="145">
        <v>1</v>
      </c>
      <c r="E753" s="145">
        <v>2067402.5000000042</v>
      </c>
      <c r="F753" s="145">
        <v>30000</v>
      </c>
      <c r="G753" s="145"/>
      <c r="H753" s="145">
        <f t="shared" si="200"/>
        <v>2097402.5000000042</v>
      </c>
      <c r="I753" s="145">
        <f t="shared" si="201"/>
        <v>2067402.5000000042</v>
      </c>
      <c r="J753" s="145">
        <f t="shared" si="202"/>
        <v>30000</v>
      </c>
      <c r="K753" s="145">
        <f t="shared" si="203"/>
        <v>0</v>
      </c>
      <c r="L753" s="145">
        <f t="shared" si="204"/>
        <v>2097402.5000000042</v>
      </c>
    </row>
    <row r="754" spans="1:12" ht="18.5" x14ac:dyDescent="0.45">
      <c r="A754" s="143"/>
      <c r="B754" s="143"/>
      <c r="C754" s="144" t="s">
        <v>303</v>
      </c>
      <c r="D754" s="145">
        <v>1</v>
      </c>
      <c r="E754" s="145">
        <v>1952878.7499999958</v>
      </c>
      <c r="F754" s="145">
        <v>30000</v>
      </c>
      <c r="G754" s="145"/>
      <c r="H754" s="145">
        <f t="shared" si="200"/>
        <v>1982878.7499999958</v>
      </c>
      <c r="I754" s="145">
        <f t="shared" si="201"/>
        <v>1952878.7499999958</v>
      </c>
      <c r="J754" s="145">
        <f t="shared" si="202"/>
        <v>30000</v>
      </c>
      <c r="K754" s="145">
        <f t="shared" si="203"/>
        <v>0</v>
      </c>
      <c r="L754" s="145">
        <f t="shared" si="204"/>
        <v>1982878.7499999958</v>
      </c>
    </row>
    <row r="755" spans="1:12" ht="18.5" x14ac:dyDescent="0.45">
      <c r="A755" s="143"/>
      <c r="B755" s="143"/>
      <c r="C755" s="144" t="s">
        <v>175</v>
      </c>
      <c r="D755" s="145">
        <v>1</v>
      </c>
      <c r="E755" s="145">
        <v>2018604.9999999958</v>
      </c>
      <c r="F755" s="145">
        <v>30000</v>
      </c>
      <c r="G755" s="145"/>
      <c r="H755" s="145">
        <f t="shared" si="200"/>
        <v>2048604.9999999958</v>
      </c>
      <c r="I755" s="145">
        <f t="shared" si="201"/>
        <v>2018604.9999999958</v>
      </c>
      <c r="J755" s="145">
        <f t="shared" si="202"/>
        <v>30000</v>
      </c>
      <c r="K755" s="145">
        <f t="shared" si="203"/>
        <v>0</v>
      </c>
      <c r="L755" s="145">
        <f t="shared" si="204"/>
        <v>2048604.9999999958</v>
      </c>
    </row>
    <row r="756" spans="1:12" ht="18.5" x14ac:dyDescent="0.45">
      <c r="A756" s="143"/>
      <c r="B756" s="143"/>
      <c r="C756" s="144" t="s">
        <v>178</v>
      </c>
      <c r="D756" s="145">
        <v>1</v>
      </c>
      <c r="E756" s="145">
        <v>2150057.4999999958</v>
      </c>
      <c r="F756" s="145">
        <v>30000</v>
      </c>
      <c r="G756" s="145"/>
      <c r="H756" s="145">
        <f t="shared" si="200"/>
        <v>2180057.4999999958</v>
      </c>
      <c r="I756" s="145">
        <f t="shared" si="201"/>
        <v>2150057.4999999958</v>
      </c>
      <c r="J756" s="145">
        <f t="shared" si="202"/>
        <v>30000</v>
      </c>
      <c r="K756" s="145">
        <f t="shared" si="203"/>
        <v>0</v>
      </c>
      <c r="L756" s="145">
        <f t="shared" si="204"/>
        <v>2180057.4999999958</v>
      </c>
    </row>
    <row r="757" spans="1:12" ht="18.5" x14ac:dyDescent="0.45">
      <c r="A757" s="143"/>
      <c r="B757" s="143"/>
      <c r="C757" s="144" t="s">
        <v>179</v>
      </c>
      <c r="D757" s="145">
        <v>2</v>
      </c>
      <c r="E757" s="145">
        <v>2215783.7499999958</v>
      </c>
      <c r="F757" s="145">
        <v>30000</v>
      </c>
      <c r="G757" s="145"/>
      <c r="H757" s="145">
        <f t="shared" si="200"/>
        <v>2245783.7499999958</v>
      </c>
      <c r="I757" s="145">
        <f t="shared" si="201"/>
        <v>4431567.4999999916</v>
      </c>
      <c r="J757" s="145">
        <f t="shared" si="202"/>
        <v>60000</v>
      </c>
      <c r="K757" s="145">
        <f t="shared" si="203"/>
        <v>0</v>
      </c>
      <c r="L757" s="145">
        <f t="shared" si="204"/>
        <v>4491567.4999999916</v>
      </c>
    </row>
    <row r="758" spans="1:12" ht="18.5" x14ac:dyDescent="0.45">
      <c r="A758" s="143"/>
      <c r="B758" s="143"/>
      <c r="C758" s="144" t="s">
        <v>180</v>
      </c>
      <c r="D758" s="145">
        <v>1</v>
      </c>
      <c r="E758" s="145">
        <v>2281509.9999999958</v>
      </c>
      <c r="F758" s="145">
        <v>30000</v>
      </c>
      <c r="G758" s="145"/>
      <c r="H758" s="145">
        <f t="shared" si="200"/>
        <v>2311509.9999999958</v>
      </c>
      <c r="I758" s="145">
        <f t="shared" si="201"/>
        <v>2281509.9999999958</v>
      </c>
      <c r="J758" s="145">
        <f t="shared" si="202"/>
        <v>30000</v>
      </c>
      <c r="K758" s="145">
        <f t="shared" si="203"/>
        <v>0</v>
      </c>
      <c r="L758" s="145">
        <f t="shared" si="204"/>
        <v>2311509.9999999958</v>
      </c>
    </row>
    <row r="759" spans="1:12" ht="18.5" x14ac:dyDescent="0.45">
      <c r="A759" s="143"/>
      <c r="B759" s="143"/>
      <c r="C759" s="144" t="s">
        <v>183</v>
      </c>
      <c r="D759" s="145">
        <v>1</v>
      </c>
      <c r="E759" s="145">
        <v>2271097.5</v>
      </c>
      <c r="F759" s="145">
        <v>30000</v>
      </c>
      <c r="G759" s="145"/>
      <c r="H759" s="145">
        <f t="shared" si="200"/>
        <v>2301097.5</v>
      </c>
      <c r="I759" s="145">
        <f t="shared" si="201"/>
        <v>2271097.5</v>
      </c>
      <c r="J759" s="145">
        <f t="shared" si="202"/>
        <v>30000</v>
      </c>
      <c r="K759" s="145">
        <f t="shared" si="203"/>
        <v>0</v>
      </c>
      <c r="L759" s="145">
        <f t="shared" si="204"/>
        <v>2301097.5</v>
      </c>
    </row>
    <row r="760" spans="1:12" ht="18.5" x14ac:dyDescent="0.45">
      <c r="A760" s="143"/>
      <c r="B760" s="143"/>
      <c r="C760" s="144" t="s">
        <v>320</v>
      </c>
      <c r="D760" s="145">
        <v>1</v>
      </c>
      <c r="E760" s="145">
        <v>2410071.2499999958</v>
      </c>
      <c r="F760" s="145">
        <v>30000</v>
      </c>
      <c r="G760" s="145"/>
      <c r="H760" s="145">
        <f t="shared" si="200"/>
        <v>2440071.2499999958</v>
      </c>
      <c r="I760" s="145">
        <f t="shared" si="201"/>
        <v>2410071.2499999958</v>
      </c>
      <c r="J760" s="145">
        <f t="shared" si="202"/>
        <v>30000</v>
      </c>
      <c r="K760" s="145">
        <f t="shared" si="203"/>
        <v>0</v>
      </c>
      <c r="L760" s="145">
        <f t="shared" si="204"/>
        <v>2440071.2499999958</v>
      </c>
    </row>
    <row r="761" spans="1:12" ht="18.5" x14ac:dyDescent="0.45">
      <c r="A761" s="143"/>
      <c r="B761" s="143"/>
      <c r="C761" s="144" t="s">
        <v>343</v>
      </c>
      <c r="D761" s="145">
        <v>1</v>
      </c>
      <c r="E761" s="145">
        <v>2757506.25</v>
      </c>
      <c r="F761" s="145">
        <v>30000</v>
      </c>
      <c r="G761" s="145"/>
      <c r="H761" s="145">
        <f t="shared" si="200"/>
        <v>2787506.25</v>
      </c>
      <c r="I761" s="145">
        <f t="shared" si="201"/>
        <v>2757506.25</v>
      </c>
      <c r="J761" s="145">
        <f t="shared" si="202"/>
        <v>30000</v>
      </c>
      <c r="K761" s="145">
        <f t="shared" si="203"/>
        <v>0</v>
      </c>
      <c r="L761" s="145">
        <f t="shared" si="204"/>
        <v>2787506.25</v>
      </c>
    </row>
    <row r="762" spans="1:12" ht="18.5" x14ac:dyDescent="0.45">
      <c r="A762" s="143"/>
      <c r="B762" s="143"/>
      <c r="C762" s="144" t="s">
        <v>190</v>
      </c>
      <c r="D762" s="145">
        <v>1</v>
      </c>
      <c r="E762" s="145">
        <v>2762581.2500000042</v>
      </c>
      <c r="F762" s="145">
        <v>30000</v>
      </c>
      <c r="G762" s="145"/>
      <c r="H762" s="145">
        <f t="shared" si="200"/>
        <v>2792581.2500000042</v>
      </c>
      <c r="I762" s="145">
        <f t="shared" si="201"/>
        <v>2762581.2500000042</v>
      </c>
      <c r="J762" s="145">
        <f t="shared" si="202"/>
        <v>30000</v>
      </c>
      <c r="K762" s="145">
        <f t="shared" si="203"/>
        <v>0</v>
      </c>
      <c r="L762" s="145">
        <f t="shared" si="204"/>
        <v>2792581.2500000042</v>
      </c>
    </row>
    <row r="763" spans="1:12" ht="18.5" x14ac:dyDescent="0.45">
      <c r="A763" s="143"/>
      <c r="B763" s="143"/>
      <c r="C763" s="164" t="s">
        <v>321</v>
      </c>
      <c r="D763" s="145">
        <v>1</v>
      </c>
      <c r="E763" s="145">
        <v>2998646.25</v>
      </c>
      <c r="F763" s="145">
        <v>30000</v>
      </c>
      <c r="G763" s="145"/>
      <c r="H763" s="145">
        <f t="shared" si="200"/>
        <v>3028646.25</v>
      </c>
      <c r="I763" s="145">
        <f t="shared" si="201"/>
        <v>2998646.25</v>
      </c>
      <c r="J763" s="145">
        <f t="shared" si="202"/>
        <v>30000</v>
      </c>
      <c r="K763" s="145">
        <f t="shared" si="203"/>
        <v>0</v>
      </c>
      <c r="L763" s="145">
        <f t="shared" si="204"/>
        <v>3028646.25</v>
      </c>
    </row>
    <row r="764" spans="1:12" ht="18.5" x14ac:dyDescent="0.45">
      <c r="A764" s="143"/>
      <c r="B764" s="143"/>
      <c r="C764" s="164" t="s">
        <v>306</v>
      </c>
      <c r="D764" s="145">
        <v>1</v>
      </c>
      <c r="E764" s="145">
        <v>3102765</v>
      </c>
      <c r="F764" s="145">
        <v>30000</v>
      </c>
      <c r="G764" s="145"/>
      <c r="H764" s="145">
        <f t="shared" si="200"/>
        <v>3132765</v>
      </c>
      <c r="I764" s="145">
        <f t="shared" si="201"/>
        <v>3102765</v>
      </c>
      <c r="J764" s="145">
        <f t="shared" si="202"/>
        <v>30000</v>
      </c>
      <c r="K764" s="145">
        <f t="shared" si="203"/>
        <v>0</v>
      </c>
      <c r="L764" s="145">
        <f t="shared" si="204"/>
        <v>3132765</v>
      </c>
    </row>
    <row r="765" spans="1:12" ht="18.5" x14ac:dyDescent="0.45">
      <c r="A765" s="143"/>
      <c r="B765" s="143"/>
      <c r="C765" s="164" t="s">
        <v>307</v>
      </c>
      <c r="D765" s="145">
        <v>1</v>
      </c>
      <c r="E765" s="145">
        <v>3206882.4999999963</v>
      </c>
      <c r="F765" s="145">
        <v>30000</v>
      </c>
      <c r="G765" s="145"/>
      <c r="H765" s="145">
        <f t="shared" si="200"/>
        <v>3236882.4999999963</v>
      </c>
      <c r="I765" s="145">
        <f t="shared" si="201"/>
        <v>3206882.4999999963</v>
      </c>
      <c r="J765" s="145">
        <f t="shared" si="202"/>
        <v>30000</v>
      </c>
      <c r="K765" s="145">
        <f t="shared" si="203"/>
        <v>0</v>
      </c>
      <c r="L765" s="145">
        <f t="shared" si="204"/>
        <v>3236882.4999999963</v>
      </c>
    </row>
    <row r="766" spans="1:12" ht="18.5" x14ac:dyDescent="0.45">
      <c r="A766" s="143"/>
      <c r="B766" s="143"/>
      <c r="C766" s="164" t="s">
        <v>193</v>
      </c>
      <c r="D766" s="145">
        <v>2</v>
      </c>
      <c r="E766" s="145">
        <v>3311001.2499999963</v>
      </c>
      <c r="F766" s="145">
        <v>30000</v>
      </c>
      <c r="G766" s="145"/>
      <c r="H766" s="145">
        <f t="shared" si="200"/>
        <v>3341001.2499999963</v>
      </c>
      <c r="I766" s="145">
        <f t="shared" si="201"/>
        <v>6622002.4999999925</v>
      </c>
      <c r="J766" s="145">
        <f t="shared" si="202"/>
        <v>60000</v>
      </c>
      <c r="K766" s="145">
        <f t="shared" si="203"/>
        <v>0</v>
      </c>
      <c r="L766" s="145">
        <f t="shared" si="204"/>
        <v>6682002.4999999925</v>
      </c>
    </row>
    <row r="767" spans="1:12" ht="18.5" x14ac:dyDescent="0.45">
      <c r="A767" s="143"/>
      <c r="B767" s="143"/>
      <c r="C767" s="164" t="s">
        <v>198</v>
      </c>
      <c r="D767" s="145">
        <v>2</v>
      </c>
      <c r="E767" s="145">
        <v>3867086.25</v>
      </c>
      <c r="F767" s="145">
        <v>30000</v>
      </c>
      <c r="G767" s="145"/>
      <c r="H767" s="145">
        <f t="shared" si="200"/>
        <v>3897086.25</v>
      </c>
      <c r="I767" s="145">
        <f t="shared" si="201"/>
        <v>7734172.5</v>
      </c>
      <c r="J767" s="145">
        <f t="shared" si="202"/>
        <v>60000</v>
      </c>
      <c r="K767" s="145">
        <f t="shared" si="203"/>
        <v>0</v>
      </c>
      <c r="L767" s="145">
        <f t="shared" si="204"/>
        <v>7794172.5</v>
      </c>
    </row>
    <row r="768" spans="1:12" ht="18.5" x14ac:dyDescent="0.45">
      <c r="A768" s="143"/>
      <c r="B768" s="143"/>
      <c r="C768" s="164" t="s">
        <v>199</v>
      </c>
      <c r="D768" s="145">
        <v>1</v>
      </c>
      <c r="E768" s="145">
        <v>3992217.5000000037</v>
      </c>
      <c r="F768" s="145">
        <v>30000</v>
      </c>
      <c r="G768" s="145"/>
      <c r="H768" s="145">
        <f t="shared" si="200"/>
        <v>4022217.5000000037</v>
      </c>
      <c r="I768" s="145">
        <f t="shared" si="201"/>
        <v>3992217.5000000037</v>
      </c>
      <c r="J768" s="145">
        <f t="shared" si="202"/>
        <v>30000</v>
      </c>
      <c r="K768" s="145">
        <f t="shared" si="203"/>
        <v>0</v>
      </c>
      <c r="L768" s="145">
        <f t="shared" si="204"/>
        <v>4022217.5000000037</v>
      </c>
    </row>
    <row r="769" spans="1:12" ht="18.5" x14ac:dyDescent="0.45">
      <c r="A769" s="143"/>
      <c r="B769" s="143"/>
      <c r="C769" s="164" t="s">
        <v>348</v>
      </c>
      <c r="D769" s="145">
        <v>2</v>
      </c>
      <c r="E769" s="145">
        <v>4117350</v>
      </c>
      <c r="F769" s="145">
        <v>30000</v>
      </c>
      <c r="G769" s="145"/>
      <c r="H769" s="145">
        <f t="shared" si="200"/>
        <v>4147350</v>
      </c>
      <c r="I769" s="145">
        <f t="shared" si="201"/>
        <v>8234700</v>
      </c>
      <c r="J769" s="145">
        <f t="shared" si="202"/>
        <v>60000</v>
      </c>
      <c r="K769" s="145">
        <f t="shared" si="203"/>
        <v>0</v>
      </c>
      <c r="L769" s="145">
        <f t="shared" si="204"/>
        <v>8294700</v>
      </c>
    </row>
    <row r="770" spans="1:12" ht="18.5" x14ac:dyDescent="0.45">
      <c r="A770" s="143"/>
      <c r="B770" s="143"/>
      <c r="C770" s="164" t="s">
        <v>309</v>
      </c>
      <c r="D770" s="145">
        <v>2</v>
      </c>
      <c r="E770" s="145">
        <v>7042594.5</v>
      </c>
      <c r="F770" s="145">
        <v>30000</v>
      </c>
      <c r="G770" s="145"/>
      <c r="H770" s="145">
        <f t="shared" si="200"/>
        <v>7072594.5</v>
      </c>
      <c r="I770" s="145">
        <f t="shared" si="201"/>
        <v>14085189</v>
      </c>
      <c r="J770" s="145">
        <f t="shared" si="202"/>
        <v>60000</v>
      </c>
      <c r="K770" s="145">
        <f t="shared" si="203"/>
        <v>0</v>
      </c>
      <c r="L770" s="145">
        <f t="shared" si="204"/>
        <v>14145189</v>
      </c>
    </row>
    <row r="771" spans="1:12" ht="18.5" x14ac:dyDescent="0.45">
      <c r="A771" s="143"/>
      <c r="B771" s="143"/>
      <c r="C771" s="164" t="s">
        <v>350</v>
      </c>
      <c r="D771" s="145">
        <v>1</v>
      </c>
      <c r="E771" s="145">
        <v>7286629.9499999993</v>
      </c>
      <c r="F771" s="145">
        <v>30000</v>
      </c>
      <c r="G771" s="145"/>
      <c r="H771" s="145">
        <f t="shared" si="200"/>
        <v>7316629.9499999993</v>
      </c>
      <c r="I771" s="145">
        <f t="shared" si="201"/>
        <v>7286629.9499999993</v>
      </c>
      <c r="J771" s="145">
        <f t="shared" si="202"/>
        <v>30000</v>
      </c>
      <c r="K771" s="145">
        <f t="shared" si="203"/>
        <v>0</v>
      </c>
      <c r="L771" s="145">
        <f t="shared" si="204"/>
        <v>7316629.9499999993</v>
      </c>
    </row>
    <row r="772" spans="1:12" ht="18.5" x14ac:dyDescent="0.45">
      <c r="A772" s="143"/>
      <c r="B772" s="146" t="s">
        <v>201</v>
      </c>
      <c r="C772" s="144" t="s">
        <v>202</v>
      </c>
      <c r="D772" s="137">
        <f>SUM(D740:D771)</f>
        <v>66</v>
      </c>
      <c r="E772" s="137">
        <f>SUM(E740:E771)</f>
        <v>81176523.199999973</v>
      </c>
      <c r="F772" s="137">
        <f>SUM(F740:F771)</f>
        <v>960000</v>
      </c>
      <c r="G772" s="137"/>
      <c r="H772" s="137">
        <f>SUM(H740:H771)</f>
        <v>82136523.199999973</v>
      </c>
      <c r="I772" s="137">
        <f>SUM(I740:I771)</f>
        <v>149341957.69999987</v>
      </c>
      <c r="J772" s="137">
        <f>SUM(J740:J771)</f>
        <v>1980000</v>
      </c>
      <c r="K772" s="137">
        <f>SUM(K740:K771)</f>
        <v>0</v>
      </c>
      <c r="L772" s="137">
        <f>SUM(L740:L771)</f>
        <v>151321957.69999987</v>
      </c>
    </row>
    <row r="773" spans="1:12" ht="18.5" x14ac:dyDescent="0.45">
      <c r="A773" s="143"/>
      <c r="B773" s="143"/>
      <c r="C773" s="147" t="s">
        <v>203</v>
      </c>
      <c r="D773" s="145">
        <v>1</v>
      </c>
      <c r="E773" s="111">
        <v>1247870.04</v>
      </c>
      <c r="F773" s="145">
        <v>374361</v>
      </c>
      <c r="G773" s="145">
        <v>10640338.32</v>
      </c>
      <c r="H773" s="145">
        <f t="shared" ref="H773" si="205">SUM(E773:G773)</f>
        <v>12262569.359999999</v>
      </c>
      <c r="I773" s="145">
        <f t="shared" ref="I773" si="206">D773*E773</f>
        <v>1247870.04</v>
      </c>
      <c r="J773" s="145">
        <f t="shared" ref="J773" si="207">D773*F773</f>
        <v>374361</v>
      </c>
      <c r="K773" s="145">
        <f t="shared" ref="K773" si="208">D773*G773</f>
        <v>10640338.32</v>
      </c>
      <c r="L773" s="145">
        <f t="shared" ref="L773" si="209">D773*H773</f>
        <v>12262569.359999999</v>
      </c>
    </row>
    <row r="774" spans="1:12" ht="18.5" x14ac:dyDescent="0.45">
      <c r="A774" s="143"/>
      <c r="B774" s="149" t="s">
        <v>201</v>
      </c>
      <c r="C774" s="150"/>
      <c r="D774" s="137">
        <f t="shared" ref="D774:L774" si="210">SUM(D773:D773)</f>
        <v>1</v>
      </c>
      <c r="E774" s="137">
        <f t="shared" si="210"/>
        <v>1247870.04</v>
      </c>
      <c r="F774" s="137">
        <f t="shared" si="210"/>
        <v>374361</v>
      </c>
      <c r="G774" s="137">
        <f t="shared" si="210"/>
        <v>10640338.32</v>
      </c>
      <c r="H774" s="137">
        <f t="shared" si="210"/>
        <v>12262569.359999999</v>
      </c>
      <c r="I774" s="137">
        <f t="shared" si="210"/>
        <v>1247870.04</v>
      </c>
      <c r="J774" s="137">
        <f t="shared" si="210"/>
        <v>374361</v>
      </c>
      <c r="K774" s="137">
        <f t="shared" si="210"/>
        <v>10640338.32</v>
      </c>
      <c r="L774" s="137">
        <f t="shared" si="210"/>
        <v>12262569.359999999</v>
      </c>
    </row>
    <row r="775" spans="1:12" ht="18.5" x14ac:dyDescent="0.45">
      <c r="A775" s="149" t="s">
        <v>204</v>
      </c>
      <c r="B775" s="143"/>
      <c r="C775" s="143"/>
      <c r="D775" s="114">
        <f>D772+D774</f>
        <v>67</v>
      </c>
      <c r="E775" s="115">
        <f t="shared" ref="E775:L775" si="211">SUM(E772:E773)</f>
        <v>82424393.23999998</v>
      </c>
      <c r="F775" s="115">
        <f t="shared" si="211"/>
        <v>1334361</v>
      </c>
      <c r="G775" s="115">
        <f t="shared" si="211"/>
        <v>10640338.32</v>
      </c>
      <c r="H775" s="115">
        <f t="shared" si="211"/>
        <v>94399092.559999973</v>
      </c>
      <c r="I775" s="115">
        <f t="shared" si="211"/>
        <v>150589827.73999986</v>
      </c>
      <c r="J775" s="115">
        <f t="shared" si="211"/>
        <v>2354361</v>
      </c>
      <c r="K775" s="115">
        <f t="shared" si="211"/>
        <v>10640338.32</v>
      </c>
      <c r="L775" s="115">
        <f t="shared" si="211"/>
        <v>163584527.05999988</v>
      </c>
    </row>
    <row r="780" spans="1:12" ht="18.5" x14ac:dyDescent="0.45">
      <c r="A780" s="969" t="s">
        <v>498</v>
      </c>
      <c r="B780" s="969"/>
      <c r="C780" s="969"/>
      <c r="D780" s="969"/>
      <c r="E780" s="969"/>
      <c r="F780" s="969"/>
      <c r="G780" s="969"/>
      <c r="H780" s="969"/>
      <c r="I780" s="969"/>
      <c r="J780" s="969"/>
      <c r="K780" s="969"/>
      <c r="L780" s="969"/>
    </row>
    <row r="781" spans="1:12" ht="18.5" x14ac:dyDescent="0.45">
      <c r="A781" s="966" t="s">
        <v>89</v>
      </c>
      <c r="B781" s="966"/>
      <c r="C781" s="966"/>
      <c r="D781" s="966"/>
      <c r="E781" s="966"/>
      <c r="F781" s="966"/>
      <c r="G781" s="966"/>
      <c r="H781" s="966"/>
      <c r="I781" s="966"/>
      <c r="J781" s="966"/>
      <c r="K781" s="966"/>
      <c r="L781" s="966"/>
    </row>
    <row r="782" spans="1:12" ht="18.5" x14ac:dyDescent="0.45">
      <c r="A782" s="966" t="s">
        <v>90</v>
      </c>
      <c r="B782" s="967"/>
      <c r="C782" s="967"/>
      <c r="D782" s="967"/>
      <c r="E782" s="967"/>
      <c r="F782" s="967"/>
      <c r="G782" s="967"/>
      <c r="H782" s="967"/>
      <c r="I782" s="967"/>
      <c r="J782" s="967"/>
      <c r="K782" s="967"/>
      <c r="L782" s="967"/>
    </row>
    <row r="783" spans="1:12" ht="18.5" x14ac:dyDescent="0.45">
      <c r="A783" s="968" t="s">
        <v>613</v>
      </c>
      <c r="B783" s="968"/>
      <c r="C783" s="968"/>
      <c r="D783" s="968"/>
      <c r="E783" s="968"/>
      <c r="F783" s="968"/>
      <c r="G783" s="968"/>
      <c r="H783" s="968"/>
      <c r="I783" s="968"/>
      <c r="J783" s="968"/>
      <c r="K783" s="968"/>
      <c r="L783" s="968"/>
    </row>
    <row r="784" spans="1:12" ht="55.5" x14ac:dyDescent="0.45">
      <c r="A784" s="261" t="s">
        <v>91</v>
      </c>
      <c r="B784" s="262"/>
      <c r="C784" s="261" t="s">
        <v>92</v>
      </c>
      <c r="D784" s="261" t="s">
        <v>93</v>
      </c>
      <c r="E784" s="261" t="s">
        <v>94</v>
      </c>
      <c r="F784" s="261" t="s">
        <v>95</v>
      </c>
      <c r="G784" s="261" t="s">
        <v>96</v>
      </c>
      <c r="H784" s="261" t="s">
        <v>97</v>
      </c>
      <c r="I784" s="261" t="s">
        <v>98</v>
      </c>
      <c r="J784" s="261" t="s">
        <v>99</v>
      </c>
      <c r="K784" s="261" t="s">
        <v>100</v>
      </c>
      <c r="L784" s="263" t="s">
        <v>101</v>
      </c>
    </row>
    <row r="785" spans="1:12" ht="18.5" x14ac:dyDescent="0.45">
      <c r="A785" s="264"/>
      <c r="B785" s="264"/>
      <c r="C785" s="265" t="s">
        <v>327</v>
      </c>
      <c r="D785" s="266">
        <v>1</v>
      </c>
      <c r="E785" s="266">
        <v>1090554.9999999995</v>
      </c>
      <c r="F785" s="266">
        <v>30000</v>
      </c>
      <c r="G785" s="266"/>
      <c r="H785" s="266">
        <f t="shared" ref="H785:H823" si="212">SUM(E785:G785)</f>
        <v>1120554.9999999995</v>
      </c>
      <c r="I785" s="266">
        <f t="shared" ref="I785:I823" si="213">D785*E785</f>
        <v>1090554.9999999995</v>
      </c>
      <c r="J785" s="266">
        <f t="shared" ref="J785:J823" si="214">D785*F785</f>
        <v>30000</v>
      </c>
      <c r="K785" s="266">
        <f t="shared" ref="K785:K823" si="215">D785*G785</f>
        <v>0</v>
      </c>
      <c r="L785" s="266">
        <f t="shared" ref="L785:L823" si="216">D785*H785</f>
        <v>1120554.9999999995</v>
      </c>
    </row>
    <row r="786" spans="1:12" ht="18.5" x14ac:dyDescent="0.45">
      <c r="A786" s="264"/>
      <c r="B786" s="264"/>
      <c r="C786" s="265" t="s">
        <v>106</v>
      </c>
      <c r="D786" s="266">
        <v>2</v>
      </c>
      <c r="E786" s="266">
        <v>1083387.5000000005</v>
      </c>
      <c r="F786" s="266">
        <v>30000</v>
      </c>
      <c r="G786" s="266"/>
      <c r="H786" s="266">
        <f t="shared" si="212"/>
        <v>1113387.5000000005</v>
      </c>
      <c r="I786" s="266">
        <f t="shared" si="213"/>
        <v>2166775.0000000009</v>
      </c>
      <c r="J786" s="266">
        <f t="shared" si="214"/>
        <v>60000</v>
      </c>
      <c r="K786" s="266">
        <f t="shared" si="215"/>
        <v>0</v>
      </c>
      <c r="L786" s="266">
        <f t="shared" si="216"/>
        <v>2226775.0000000009</v>
      </c>
    </row>
    <row r="787" spans="1:12" ht="18.5" x14ac:dyDescent="0.45">
      <c r="A787" s="264"/>
      <c r="B787" s="264"/>
      <c r="C787" s="265" t="s">
        <v>107</v>
      </c>
      <c r="D787" s="266">
        <v>1</v>
      </c>
      <c r="E787" s="266">
        <v>1094173.7499999995</v>
      </c>
      <c r="F787" s="266">
        <v>30000</v>
      </c>
      <c r="G787" s="266"/>
      <c r="H787" s="266">
        <f t="shared" si="212"/>
        <v>1124173.7499999995</v>
      </c>
      <c r="I787" s="266">
        <f t="shared" si="213"/>
        <v>1094173.7499999995</v>
      </c>
      <c r="J787" s="266">
        <f t="shared" si="214"/>
        <v>30000</v>
      </c>
      <c r="K787" s="266">
        <f t="shared" si="215"/>
        <v>0</v>
      </c>
      <c r="L787" s="266">
        <f t="shared" si="216"/>
        <v>1124173.7499999995</v>
      </c>
    </row>
    <row r="788" spans="1:12" ht="18.5" x14ac:dyDescent="0.45">
      <c r="A788" s="264"/>
      <c r="B788" s="264"/>
      <c r="C788" s="265" t="s">
        <v>111</v>
      </c>
      <c r="D788" s="266">
        <v>1</v>
      </c>
      <c r="E788" s="266">
        <v>1115746.2500000005</v>
      </c>
      <c r="F788" s="266">
        <v>30000</v>
      </c>
      <c r="G788" s="266"/>
      <c r="H788" s="266">
        <f t="shared" si="212"/>
        <v>1145746.2500000005</v>
      </c>
      <c r="I788" s="266">
        <f t="shared" si="213"/>
        <v>1115746.2500000005</v>
      </c>
      <c r="J788" s="266">
        <f t="shared" si="214"/>
        <v>30000</v>
      </c>
      <c r="K788" s="266">
        <f t="shared" si="215"/>
        <v>0</v>
      </c>
      <c r="L788" s="266">
        <f t="shared" si="216"/>
        <v>1145746.2500000005</v>
      </c>
    </row>
    <row r="789" spans="1:12" ht="18.5" x14ac:dyDescent="0.45">
      <c r="A789" s="264"/>
      <c r="B789" s="264"/>
      <c r="C789" s="265" t="s">
        <v>499</v>
      </c>
      <c r="D789" s="266">
        <v>1</v>
      </c>
      <c r="E789" s="266">
        <v>1161173.7500000005</v>
      </c>
      <c r="F789" s="266">
        <v>30000</v>
      </c>
      <c r="G789" s="266">
        <v>19580</v>
      </c>
      <c r="H789" s="266">
        <f t="shared" si="212"/>
        <v>1210753.7500000005</v>
      </c>
      <c r="I789" s="266">
        <f t="shared" si="213"/>
        <v>1161173.7500000005</v>
      </c>
      <c r="J789" s="266">
        <f t="shared" si="214"/>
        <v>30000</v>
      </c>
      <c r="K789" s="266">
        <f t="shared" si="215"/>
        <v>19580</v>
      </c>
      <c r="L789" s="266">
        <f t="shared" si="216"/>
        <v>1210753.7500000005</v>
      </c>
    </row>
    <row r="790" spans="1:12" ht="18.5" x14ac:dyDescent="0.45">
      <c r="A790" s="264"/>
      <c r="B790" s="264"/>
      <c r="C790" s="265" t="s">
        <v>115</v>
      </c>
      <c r="D790" s="266">
        <v>1</v>
      </c>
      <c r="E790" s="266">
        <v>1113242.4999999995</v>
      </c>
      <c r="F790" s="266">
        <v>30000</v>
      </c>
      <c r="G790" s="266"/>
      <c r="H790" s="266">
        <f t="shared" si="212"/>
        <v>1143242.4999999995</v>
      </c>
      <c r="I790" s="266">
        <f t="shared" si="213"/>
        <v>1113242.4999999995</v>
      </c>
      <c r="J790" s="266">
        <f t="shared" si="214"/>
        <v>30000</v>
      </c>
      <c r="K790" s="266">
        <f t="shared" si="215"/>
        <v>0</v>
      </c>
      <c r="L790" s="266">
        <f t="shared" si="216"/>
        <v>1143242.4999999995</v>
      </c>
    </row>
    <row r="791" spans="1:12" ht="18.5" x14ac:dyDescent="0.45">
      <c r="A791" s="264"/>
      <c r="B791" s="264"/>
      <c r="C791" s="265" t="s">
        <v>124</v>
      </c>
      <c r="D791" s="266">
        <v>1</v>
      </c>
      <c r="E791" s="266">
        <v>1354613.7500000042</v>
      </c>
      <c r="F791" s="266">
        <v>30000</v>
      </c>
      <c r="G791" s="266">
        <v>36123</v>
      </c>
      <c r="H791" s="266">
        <f t="shared" si="212"/>
        <v>1420736.7500000042</v>
      </c>
      <c r="I791" s="266">
        <f t="shared" si="213"/>
        <v>1354613.7500000042</v>
      </c>
      <c r="J791" s="266">
        <f t="shared" si="214"/>
        <v>30000</v>
      </c>
      <c r="K791" s="266">
        <f t="shared" si="215"/>
        <v>36123</v>
      </c>
      <c r="L791" s="266">
        <f t="shared" si="216"/>
        <v>1420736.7500000042</v>
      </c>
    </row>
    <row r="792" spans="1:12" ht="18.5" x14ac:dyDescent="0.45">
      <c r="A792" s="264"/>
      <c r="B792" s="264"/>
      <c r="C792" s="265" t="s">
        <v>133</v>
      </c>
      <c r="D792" s="266">
        <v>1</v>
      </c>
      <c r="E792" s="266">
        <v>1799141.25</v>
      </c>
      <c r="F792" s="266">
        <v>30000</v>
      </c>
      <c r="G792" s="266">
        <v>45032</v>
      </c>
      <c r="H792" s="266">
        <f t="shared" si="212"/>
        <v>1874173.25</v>
      </c>
      <c r="I792" s="266">
        <f t="shared" si="213"/>
        <v>1799141.25</v>
      </c>
      <c r="J792" s="266">
        <f t="shared" si="214"/>
        <v>30000</v>
      </c>
      <c r="K792" s="266">
        <f t="shared" si="215"/>
        <v>45032</v>
      </c>
      <c r="L792" s="266">
        <f t="shared" si="216"/>
        <v>1874173.25</v>
      </c>
    </row>
    <row r="793" spans="1:12" ht="18.5" x14ac:dyDescent="0.45">
      <c r="A793" s="264"/>
      <c r="B793" s="264"/>
      <c r="C793" s="265" t="s">
        <v>298</v>
      </c>
      <c r="D793" s="266">
        <v>1</v>
      </c>
      <c r="E793" s="266">
        <v>1330940.0000000042</v>
      </c>
      <c r="F793" s="266">
        <v>30000</v>
      </c>
      <c r="G793" s="266"/>
      <c r="H793" s="266">
        <f t="shared" si="212"/>
        <v>1360940.0000000042</v>
      </c>
      <c r="I793" s="266">
        <f t="shared" si="213"/>
        <v>1330940.0000000042</v>
      </c>
      <c r="J793" s="266">
        <f t="shared" si="214"/>
        <v>30000</v>
      </c>
      <c r="K793" s="266">
        <f t="shared" si="215"/>
        <v>0</v>
      </c>
      <c r="L793" s="266">
        <f t="shared" si="216"/>
        <v>1360940.0000000042</v>
      </c>
    </row>
    <row r="794" spans="1:12" ht="18.5" x14ac:dyDescent="0.45">
      <c r="A794" s="264"/>
      <c r="B794" s="264"/>
      <c r="C794" s="265" t="s">
        <v>212</v>
      </c>
      <c r="D794" s="266">
        <v>1</v>
      </c>
      <c r="E794" s="266">
        <v>1504213.7499999958</v>
      </c>
      <c r="F794" s="266">
        <v>30000</v>
      </c>
      <c r="G794" s="266"/>
      <c r="H794" s="266">
        <f t="shared" si="212"/>
        <v>1534213.7499999958</v>
      </c>
      <c r="I794" s="266">
        <f t="shared" si="213"/>
        <v>1504213.7499999958</v>
      </c>
      <c r="J794" s="266">
        <f t="shared" si="214"/>
        <v>30000</v>
      </c>
      <c r="K794" s="266">
        <f t="shared" si="215"/>
        <v>0</v>
      </c>
      <c r="L794" s="266">
        <f t="shared" si="216"/>
        <v>1534213.7499999958</v>
      </c>
    </row>
    <row r="795" spans="1:12" ht="18.5" x14ac:dyDescent="0.45">
      <c r="A795" s="264"/>
      <c r="B795" s="264"/>
      <c r="C795" s="265" t="s">
        <v>147</v>
      </c>
      <c r="D795" s="266">
        <v>1</v>
      </c>
      <c r="E795" s="266">
        <v>1561971.2499999958</v>
      </c>
      <c r="F795" s="266">
        <v>30000</v>
      </c>
      <c r="G795" s="266"/>
      <c r="H795" s="266">
        <f t="shared" si="212"/>
        <v>1591971.2499999958</v>
      </c>
      <c r="I795" s="266">
        <f t="shared" si="213"/>
        <v>1561971.2499999958</v>
      </c>
      <c r="J795" s="266">
        <f t="shared" si="214"/>
        <v>30000</v>
      </c>
      <c r="K795" s="266">
        <f t="shared" si="215"/>
        <v>0</v>
      </c>
      <c r="L795" s="266">
        <f t="shared" si="216"/>
        <v>1591971.2499999958</v>
      </c>
    </row>
    <row r="796" spans="1:12" ht="18.5" x14ac:dyDescent="0.45">
      <c r="A796" s="264"/>
      <c r="B796" s="264"/>
      <c r="C796" s="265" t="s">
        <v>149</v>
      </c>
      <c r="D796" s="266">
        <v>1</v>
      </c>
      <c r="E796" s="266">
        <v>1392755.0000000042</v>
      </c>
      <c r="F796" s="266">
        <v>30000</v>
      </c>
      <c r="G796" s="266"/>
      <c r="H796" s="266">
        <f t="shared" si="212"/>
        <v>1422755.0000000042</v>
      </c>
      <c r="I796" s="266">
        <f t="shared" si="213"/>
        <v>1392755.0000000042</v>
      </c>
      <c r="J796" s="266">
        <f t="shared" si="214"/>
        <v>30000</v>
      </c>
      <c r="K796" s="266">
        <f t="shared" si="215"/>
        <v>0</v>
      </c>
      <c r="L796" s="266">
        <f t="shared" si="216"/>
        <v>1422755.0000000042</v>
      </c>
    </row>
    <row r="797" spans="1:12" ht="18.5" x14ac:dyDescent="0.45">
      <c r="A797" s="264"/>
      <c r="B797" s="264"/>
      <c r="C797" s="265" t="s">
        <v>299</v>
      </c>
      <c r="D797" s="266">
        <v>1</v>
      </c>
      <c r="E797" s="266">
        <v>1426235.0000000042</v>
      </c>
      <c r="F797" s="266">
        <v>30000</v>
      </c>
      <c r="G797" s="266"/>
      <c r="H797" s="266">
        <f t="shared" si="212"/>
        <v>1456235.0000000042</v>
      </c>
      <c r="I797" s="266">
        <f t="shared" si="213"/>
        <v>1426235.0000000042</v>
      </c>
      <c r="J797" s="266">
        <f t="shared" si="214"/>
        <v>30000</v>
      </c>
      <c r="K797" s="266">
        <f t="shared" si="215"/>
        <v>0</v>
      </c>
      <c r="L797" s="266">
        <f t="shared" si="216"/>
        <v>1456235.0000000042</v>
      </c>
    </row>
    <row r="798" spans="1:12" ht="18.5" x14ac:dyDescent="0.45">
      <c r="A798" s="264"/>
      <c r="B798" s="264"/>
      <c r="C798" s="265" t="s">
        <v>299</v>
      </c>
      <c r="D798" s="266">
        <v>2</v>
      </c>
      <c r="E798" s="266">
        <v>2085975</v>
      </c>
      <c r="F798" s="266">
        <v>30000</v>
      </c>
      <c r="G798" s="266">
        <v>48382.58</v>
      </c>
      <c r="H798" s="266">
        <f t="shared" si="212"/>
        <v>2164357.58</v>
      </c>
      <c r="I798" s="266">
        <f t="shared" si="213"/>
        <v>4171950</v>
      </c>
      <c r="J798" s="266">
        <f t="shared" si="214"/>
        <v>60000</v>
      </c>
      <c r="K798" s="266">
        <f t="shared" si="215"/>
        <v>96765.16</v>
      </c>
      <c r="L798" s="266">
        <f t="shared" si="216"/>
        <v>4328715.16</v>
      </c>
    </row>
    <row r="799" spans="1:12" ht="18.5" x14ac:dyDescent="0.45">
      <c r="A799" s="264"/>
      <c r="B799" s="264"/>
      <c r="C799" s="265" t="s">
        <v>151</v>
      </c>
      <c r="D799" s="266">
        <v>2</v>
      </c>
      <c r="E799" s="266">
        <v>2141566.2500000042</v>
      </c>
      <c r="F799" s="266">
        <v>30000</v>
      </c>
      <c r="G799" s="266">
        <v>57553</v>
      </c>
      <c r="H799" s="266">
        <f t="shared" si="212"/>
        <v>2229119.2500000042</v>
      </c>
      <c r="I799" s="266">
        <f t="shared" si="213"/>
        <v>4283132.5000000084</v>
      </c>
      <c r="J799" s="266">
        <f t="shared" si="214"/>
        <v>60000</v>
      </c>
      <c r="K799" s="266">
        <f t="shared" si="215"/>
        <v>115106</v>
      </c>
      <c r="L799" s="266">
        <f t="shared" si="216"/>
        <v>4458238.5000000084</v>
      </c>
    </row>
    <row r="800" spans="1:12" ht="18.5" x14ac:dyDescent="0.45">
      <c r="A800" s="264"/>
      <c r="B800" s="264"/>
      <c r="C800" s="265" t="s">
        <v>213</v>
      </c>
      <c r="D800" s="266">
        <v>2</v>
      </c>
      <c r="E800" s="266">
        <v>2197157.4999999958</v>
      </c>
      <c r="F800" s="266">
        <v>30000</v>
      </c>
      <c r="G800" s="266">
        <v>49365.17</v>
      </c>
      <c r="H800" s="266">
        <f t="shared" si="212"/>
        <v>2276522.6699999957</v>
      </c>
      <c r="I800" s="266">
        <f t="shared" si="213"/>
        <v>4394314.9999999916</v>
      </c>
      <c r="J800" s="266">
        <f t="shared" si="214"/>
        <v>60000</v>
      </c>
      <c r="K800" s="266">
        <f t="shared" si="215"/>
        <v>98730.34</v>
      </c>
      <c r="L800" s="266">
        <f t="shared" si="216"/>
        <v>4553045.3399999915</v>
      </c>
    </row>
    <row r="801" spans="1:12" ht="18.5" x14ac:dyDescent="0.45">
      <c r="A801" s="264"/>
      <c r="B801" s="264"/>
      <c r="C801" s="265" t="s">
        <v>243</v>
      </c>
      <c r="D801" s="266">
        <v>1</v>
      </c>
      <c r="E801" s="266">
        <v>1526675.0000000042</v>
      </c>
      <c r="F801" s="266">
        <v>30000</v>
      </c>
      <c r="G801" s="266"/>
      <c r="H801" s="266">
        <f t="shared" si="212"/>
        <v>1556675.0000000042</v>
      </c>
      <c r="I801" s="266">
        <f t="shared" si="213"/>
        <v>1526675.0000000042</v>
      </c>
      <c r="J801" s="266">
        <f t="shared" si="214"/>
        <v>30000</v>
      </c>
      <c r="K801" s="266">
        <f t="shared" si="215"/>
        <v>0</v>
      </c>
      <c r="L801" s="266">
        <f t="shared" si="216"/>
        <v>1556675.0000000042</v>
      </c>
    </row>
    <row r="802" spans="1:12" ht="18.5" x14ac:dyDescent="0.45">
      <c r="A802" s="264"/>
      <c r="B802" s="264"/>
      <c r="C802" s="265" t="s">
        <v>155</v>
      </c>
      <c r="D802" s="266">
        <v>26</v>
      </c>
      <c r="E802" s="266">
        <v>2321896.2500000042</v>
      </c>
      <c r="F802" s="266">
        <v>30000</v>
      </c>
      <c r="G802" s="266">
        <v>50673.75</v>
      </c>
      <c r="H802" s="266">
        <f t="shared" si="212"/>
        <v>2402570.0000000042</v>
      </c>
      <c r="I802" s="266">
        <f t="shared" si="213"/>
        <v>60369302.500000112</v>
      </c>
      <c r="J802" s="266">
        <f t="shared" si="214"/>
        <v>780000</v>
      </c>
      <c r="K802" s="266">
        <f t="shared" si="215"/>
        <v>1317517.5</v>
      </c>
      <c r="L802" s="266">
        <f t="shared" si="216"/>
        <v>62466820.000000112</v>
      </c>
    </row>
    <row r="803" spans="1:12" ht="18.5" x14ac:dyDescent="0.45">
      <c r="A803" s="264"/>
      <c r="B803" s="264"/>
      <c r="C803" s="265" t="s">
        <v>157</v>
      </c>
      <c r="D803" s="266">
        <v>1</v>
      </c>
      <c r="E803" s="266">
        <v>1600284.9999999958</v>
      </c>
      <c r="F803" s="266">
        <v>30000</v>
      </c>
      <c r="G803" s="266"/>
      <c r="H803" s="266">
        <f t="shared" si="212"/>
        <v>1630284.9999999958</v>
      </c>
      <c r="I803" s="266">
        <f t="shared" si="213"/>
        <v>1600284.9999999958</v>
      </c>
      <c r="J803" s="266">
        <f t="shared" si="214"/>
        <v>30000</v>
      </c>
      <c r="K803" s="266">
        <f t="shared" si="215"/>
        <v>0</v>
      </c>
      <c r="L803" s="266">
        <f t="shared" si="216"/>
        <v>1630284.9999999958</v>
      </c>
    </row>
    <row r="804" spans="1:12" ht="18.5" x14ac:dyDescent="0.45">
      <c r="A804" s="264"/>
      <c r="B804" s="264"/>
      <c r="C804" s="265" t="s">
        <v>157</v>
      </c>
      <c r="D804" s="266">
        <v>1</v>
      </c>
      <c r="E804" s="266">
        <v>2383198.7499999958</v>
      </c>
      <c r="F804" s="266">
        <v>30000</v>
      </c>
      <c r="G804" s="266">
        <v>51329.67</v>
      </c>
      <c r="H804" s="266">
        <f t="shared" si="212"/>
        <v>2464528.4199999957</v>
      </c>
      <c r="I804" s="266">
        <f t="shared" si="213"/>
        <v>2383198.7499999958</v>
      </c>
      <c r="J804" s="266">
        <f t="shared" si="214"/>
        <v>30000</v>
      </c>
      <c r="K804" s="266">
        <f t="shared" si="215"/>
        <v>51329.67</v>
      </c>
      <c r="L804" s="266">
        <f t="shared" si="216"/>
        <v>2464528.4199999957</v>
      </c>
    </row>
    <row r="805" spans="1:12" ht="18.5" x14ac:dyDescent="0.45">
      <c r="A805" s="264"/>
      <c r="B805" s="264"/>
      <c r="C805" s="265" t="s">
        <v>302</v>
      </c>
      <c r="D805" s="266">
        <v>14</v>
      </c>
      <c r="E805" s="266">
        <v>2444501.25</v>
      </c>
      <c r="F805" s="266">
        <v>30000</v>
      </c>
      <c r="G805" s="266">
        <v>51982.25</v>
      </c>
      <c r="H805" s="266">
        <f t="shared" si="212"/>
        <v>2526483.5</v>
      </c>
      <c r="I805" s="266">
        <f t="shared" si="213"/>
        <v>34223017.5</v>
      </c>
      <c r="J805" s="266">
        <f t="shared" si="214"/>
        <v>420000</v>
      </c>
      <c r="K805" s="266">
        <f t="shared" si="215"/>
        <v>727751.5</v>
      </c>
      <c r="L805" s="266">
        <f t="shared" si="216"/>
        <v>35370769</v>
      </c>
    </row>
    <row r="806" spans="1:12" ht="18.5" x14ac:dyDescent="0.45">
      <c r="A806" s="264"/>
      <c r="B806" s="264"/>
      <c r="C806" s="265" t="s">
        <v>159</v>
      </c>
      <c r="D806" s="266">
        <v>2</v>
      </c>
      <c r="E806" s="266">
        <v>1679343.75</v>
      </c>
      <c r="F806" s="266">
        <v>30000</v>
      </c>
      <c r="G806" s="266"/>
      <c r="H806" s="266">
        <f t="shared" si="212"/>
        <v>1709343.75</v>
      </c>
      <c r="I806" s="266">
        <f t="shared" si="213"/>
        <v>3358687.5</v>
      </c>
      <c r="J806" s="266">
        <f t="shared" si="214"/>
        <v>60000</v>
      </c>
      <c r="K806" s="266">
        <f t="shared" si="215"/>
        <v>0</v>
      </c>
      <c r="L806" s="266">
        <f t="shared" si="216"/>
        <v>3418687.5</v>
      </c>
    </row>
    <row r="807" spans="1:12" ht="18.5" x14ac:dyDescent="0.45">
      <c r="A807" s="264"/>
      <c r="B807" s="264"/>
      <c r="C807" s="265" t="s">
        <v>161</v>
      </c>
      <c r="D807" s="266">
        <v>2</v>
      </c>
      <c r="E807" s="266">
        <v>1718873.7500000042</v>
      </c>
      <c r="F807" s="266">
        <v>30000</v>
      </c>
      <c r="G807" s="266"/>
      <c r="H807" s="266">
        <f t="shared" si="212"/>
        <v>1748873.7500000042</v>
      </c>
      <c r="I807" s="266">
        <f t="shared" si="213"/>
        <v>3437747.5000000084</v>
      </c>
      <c r="J807" s="266">
        <f t="shared" si="214"/>
        <v>60000</v>
      </c>
      <c r="K807" s="266">
        <f t="shared" si="215"/>
        <v>0</v>
      </c>
      <c r="L807" s="266">
        <f t="shared" si="216"/>
        <v>3497747.5000000084</v>
      </c>
    </row>
    <row r="808" spans="1:12" ht="18.5" x14ac:dyDescent="0.45">
      <c r="A808" s="264"/>
      <c r="B808" s="264"/>
      <c r="C808" s="265" t="s">
        <v>161</v>
      </c>
      <c r="D808" s="266">
        <v>1</v>
      </c>
      <c r="E808" s="266">
        <v>2567107.5</v>
      </c>
      <c r="F808" s="266">
        <v>30000</v>
      </c>
      <c r="G808" s="266">
        <v>53287.83</v>
      </c>
      <c r="H808" s="266">
        <f t="shared" si="212"/>
        <v>2650395.33</v>
      </c>
      <c r="I808" s="266">
        <f t="shared" si="213"/>
        <v>2567107.5</v>
      </c>
      <c r="J808" s="266">
        <f t="shared" si="214"/>
        <v>30000</v>
      </c>
      <c r="K808" s="266">
        <f t="shared" si="215"/>
        <v>53287.83</v>
      </c>
      <c r="L808" s="266">
        <f t="shared" si="216"/>
        <v>2650395.33</v>
      </c>
    </row>
    <row r="809" spans="1:12" ht="18.5" x14ac:dyDescent="0.45">
      <c r="A809" s="264"/>
      <c r="B809" s="264"/>
      <c r="C809" s="265" t="s">
        <v>335</v>
      </c>
      <c r="D809" s="266">
        <v>1</v>
      </c>
      <c r="E809" s="266">
        <v>2689712.4999999958</v>
      </c>
      <c r="F809" s="266">
        <v>30000</v>
      </c>
      <c r="G809" s="266">
        <v>54599.33</v>
      </c>
      <c r="H809" s="266">
        <f t="shared" si="212"/>
        <v>2774311.8299999959</v>
      </c>
      <c r="I809" s="266">
        <f t="shared" si="213"/>
        <v>2689712.4999999958</v>
      </c>
      <c r="J809" s="266">
        <f t="shared" si="214"/>
        <v>30000</v>
      </c>
      <c r="K809" s="266">
        <f t="shared" si="215"/>
        <v>54599.33</v>
      </c>
      <c r="L809" s="266">
        <f t="shared" si="216"/>
        <v>2774311.8299999959</v>
      </c>
    </row>
    <row r="810" spans="1:12" ht="18.5" x14ac:dyDescent="0.45">
      <c r="A810" s="264"/>
      <c r="B810" s="264"/>
      <c r="C810" s="265" t="s">
        <v>165</v>
      </c>
      <c r="D810" s="266">
        <v>4</v>
      </c>
      <c r="E810" s="266">
        <v>1728414.9999999958</v>
      </c>
      <c r="F810" s="266">
        <v>30000</v>
      </c>
      <c r="G810" s="266"/>
      <c r="H810" s="266">
        <f t="shared" si="212"/>
        <v>1758414.9999999958</v>
      </c>
      <c r="I810" s="266">
        <f t="shared" si="213"/>
        <v>6913659.9999999832</v>
      </c>
      <c r="J810" s="266">
        <f t="shared" si="214"/>
        <v>120000</v>
      </c>
      <c r="K810" s="266">
        <f t="shared" si="215"/>
        <v>0</v>
      </c>
      <c r="L810" s="266">
        <f t="shared" si="216"/>
        <v>7033659.9999999832</v>
      </c>
    </row>
    <row r="811" spans="1:12" ht="18.5" x14ac:dyDescent="0.45">
      <c r="A811" s="264"/>
      <c r="B811" s="264"/>
      <c r="C811" s="265" t="s">
        <v>169</v>
      </c>
      <c r="D811" s="266">
        <v>1</v>
      </c>
      <c r="E811" s="266">
        <v>1855535.0000000042</v>
      </c>
      <c r="F811" s="266">
        <v>30000</v>
      </c>
      <c r="G811" s="266"/>
      <c r="H811" s="266">
        <f t="shared" si="212"/>
        <v>1885535.0000000042</v>
      </c>
      <c r="I811" s="266">
        <f t="shared" si="213"/>
        <v>1855535.0000000042</v>
      </c>
      <c r="J811" s="266">
        <f t="shared" si="214"/>
        <v>30000</v>
      </c>
      <c r="K811" s="266">
        <f t="shared" si="215"/>
        <v>0</v>
      </c>
      <c r="L811" s="266">
        <f t="shared" si="216"/>
        <v>1885535.0000000042</v>
      </c>
    </row>
    <row r="812" spans="1:12" ht="18.5" x14ac:dyDescent="0.45">
      <c r="A812" s="264"/>
      <c r="B812" s="267"/>
      <c r="C812" s="265" t="s">
        <v>485</v>
      </c>
      <c r="D812" s="266">
        <v>2</v>
      </c>
      <c r="E812" s="266">
        <v>3172786.2500000037</v>
      </c>
      <c r="F812" s="266">
        <v>30000</v>
      </c>
      <c r="G812" s="266">
        <v>72917.66</v>
      </c>
      <c r="H812" s="266">
        <f t="shared" si="212"/>
        <v>3275703.9100000039</v>
      </c>
      <c r="I812" s="266">
        <f t="shared" si="213"/>
        <v>6345572.5000000075</v>
      </c>
      <c r="J812" s="266">
        <f t="shared" si="214"/>
        <v>60000</v>
      </c>
      <c r="K812" s="266">
        <f t="shared" si="215"/>
        <v>145835.32</v>
      </c>
      <c r="L812" s="266">
        <f t="shared" si="216"/>
        <v>6551407.8200000077</v>
      </c>
    </row>
    <row r="813" spans="1:12" ht="18.5" x14ac:dyDescent="0.45">
      <c r="A813" s="264"/>
      <c r="B813" s="267"/>
      <c r="C813" s="265" t="s">
        <v>500</v>
      </c>
      <c r="D813" s="266">
        <v>1</v>
      </c>
      <c r="E813" s="266">
        <v>3414923.7500000037</v>
      </c>
      <c r="F813" s="266">
        <v>30000</v>
      </c>
      <c r="G813" s="266">
        <v>62285.17</v>
      </c>
      <c r="H813" s="266">
        <f t="shared" si="212"/>
        <v>3507208.9200000037</v>
      </c>
      <c r="I813" s="266">
        <f t="shared" si="213"/>
        <v>3414923.7500000037</v>
      </c>
      <c r="J813" s="266">
        <f t="shared" si="214"/>
        <v>30000</v>
      </c>
      <c r="K813" s="266">
        <f t="shared" si="215"/>
        <v>62285.17</v>
      </c>
      <c r="L813" s="266">
        <f t="shared" si="216"/>
        <v>3507208.9200000037</v>
      </c>
    </row>
    <row r="814" spans="1:12" ht="18.5" x14ac:dyDescent="0.45">
      <c r="A814" s="264"/>
      <c r="B814" s="264"/>
      <c r="C814" s="265" t="s">
        <v>175</v>
      </c>
      <c r="D814" s="266">
        <v>1</v>
      </c>
      <c r="E814" s="266">
        <v>2018604.9999999958</v>
      </c>
      <c r="F814" s="266">
        <v>30000</v>
      </c>
      <c r="G814" s="266"/>
      <c r="H814" s="266">
        <f t="shared" si="212"/>
        <v>2048604.9999999958</v>
      </c>
      <c r="I814" s="266">
        <f t="shared" si="213"/>
        <v>2018604.9999999958</v>
      </c>
      <c r="J814" s="266">
        <f t="shared" si="214"/>
        <v>30000</v>
      </c>
      <c r="K814" s="266">
        <f t="shared" si="215"/>
        <v>0</v>
      </c>
      <c r="L814" s="266">
        <f t="shared" si="216"/>
        <v>2048604.9999999958</v>
      </c>
    </row>
    <row r="815" spans="1:12" ht="18.5" x14ac:dyDescent="0.45">
      <c r="A815" s="264"/>
      <c r="B815" s="264"/>
      <c r="C815" s="265" t="s">
        <v>175</v>
      </c>
      <c r="D815" s="266">
        <v>1</v>
      </c>
      <c r="E815" s="266">
        <v>3724846.2500000037</v>
      </c>
      <c r="F815" s="266">
        <v>30000</v>
      </c>
      <c r="G815" s="266">
        <v>80397.5</v>
      </c>
      <c r="H815" s="266">
        <f t="shared" si="212"/>
        <v>3835243.7500000037</v>
      </c>
      <c r="I815" s="266">
        <f t="shared" si="213"/>
        <v>3724846.2500000037</v>
      </c>
      <c r="J815" s="266">
        <f t="shared" si="214"/>
        <v>30000</v>
      </c>
      <c r="K815" s="266">
        <f t="shared" si="215"/>
        <v>80397.5</v>
      </c>
      <c r="L815" s="266">
        <f t="shared" si="216"/>
        <v>3835243.7500000037</v>
      </c>
    </row>
    <row r="816" spans="1:12" ht="18.5" x14ac:dyDescent="0.45">
      <c r="A816" s="264"/>
      <c r="B816" s="264"/>
      <c r="C816" s="265" t="s">
        <v>176</v>
      </c>
      <c r="D816" s="266">
        <v>1</v>
      </c>
      <c r="E816" s="266">
        <v>2084331.2499999958</v>
      </c>
      <c r="F816" s="266">
        <v>30000</v>
      </c>
      <c r="G816" s="266"/>
      <c r="H816" s="266">
        <f t="shared" si="212"/>
        <v>2114331.2499999958</v>
      </c>
      <c r="I816" s="266">
        <f t="shared" si="213"/>
        <v>2084331.2499999958</v>
      </c>
      <c r="J816" s="266">
        <f t="shared" si="214"/>
        <v>30000</v>
      </c>
      <c r="K816" s="266">
        <f t="shared" si="215"/>
        <v>0</v>
      </c>
      <c r="L816" s="266">
        <f t="shared" si="216"/>
        <v>2114331.2499999958</v>
      </c>
    </row>
    <row r="817" spans="1:12" ht="18.5" x14ac:dyDescent="0.45">
      <c r="A817" s="264"/>
      <c r="B817" s="264"/>
      <c r="C817" s="265" t="s">
        <v>179</v>
      </c>
      <c r="D817" s="266">
        <v>1</v>
      </c>
      <c r="E817" s="266">
        <v>2215783.7499999958</v>
      </c>
      <c r="F817" s="266">
        <v>30000</v>
      </c>
      <c r="G817" s="266"/>
      <c r="H817" s="266">
        <f t="shared" si="212"/>
        <v>2245783.7499999958</v>
      </c>
      <c r="I817" s="266">
        <f t="shared" si="213"/>
        <v>2215783.7499999958</v>
      </c>
      <c r="J817" s="266">
        <f t="shared" si="214"/>
        <v>30000</v>
      </c>
      <c r="K817" s="266">
        <f t="shared" si="215"/>
        <v>0</v>
      </c>
      <c r="L817" s="266">
        <f t="shared" si="216"/>
        <v>2245783.7499999958</v>
      </c>
    </row>
    <row r="818" spans="1:12" ht="18.5" x14ac:dyDescent="0.45">
      <c r="A818" s="264"/>
      <c r="B818" s="264"/>
      <c r="C818" s="265" t="s">
        <v>338</v>
      </c>
      <c r="D818" s="266">
        <v>1</v>
      </c>
      <c r="E818" s="266">
        <v>2412962.4999999958</v>
      </c>
      <c r="F818" s="266">
        <v>30000</v>
      </c>
      <c r="G818" s="266"/>
      <c r="H818" s="266">
        <f t="shared" si="212"/>
        <v>2442962.4999999958</v>
      </c>
      <c r="I818" s="266">
        <f t="shared" si="213"/>
        <v>2412962.4999999958</v>
      </c>
      <c r="J818" s="266">
        <f t="shared" si="214"/>
        <v>30000</v>
      </c>
      <c r="K818" s="266">
        <f t="shared" si="215"/>
        <v>0</v>
      </c>
      <c r="L818" s="266">
        <f t="shared" si="216"/>
        <v>2442962.4999999958</v>
      </c>
    </row>
    <row r="819" spans="1:12" ht="18.5" x14ac:dyDescent="0.45">
      <c r="A819" s="264"/>
      <c r="B819" s="264"/>
      <c r="C819" s="265" t="s">
        <v>489</v>
      </c>
      <c r="D819" s="266">
        <v>2</v>
      </c>
      <c r="E819" s="266">
        <v>4323140.0000000037</v>
      </c>
      <c r="F819" s="266">
        <v>30000</v>
      </c>
      <c r="G819" s="266">
        <v>89092</v>
      </c>
      <c r="H819" s="266">
        <f t="shared" si="212"/>
        <v>4442232.0000000037</v>
      </c>
      <c r="I819" s="266">
        <f t="shared" si="213"/>
        <v>8646280.0000000075</v>
      </c>
      <c r="J819" s="266">
        <f t="shared" si="214"/>
        <v>60000</v>
      </c>
      <c r="K819" s="266">
        <f t="shared" si="215"/>
        <v>178184</v>
      </c>
      <c r="L819" s="266">
        <f t="shared" si="216"/>
        <v>8884464.0000000075</v>
      </c>
    </row>
    <row r="820" spans="1:12" ht="18.5" x14ac:dyDescent="0.45">
      <c r="A820" s="264"/>
      <c r="B820" s="264"/>
      <c r="C820" s="265" t="s">
        <v>320</v>
      </c>
      <c r="D820" s="266">
        <v>1</v>
      </c>
      <c r="E820" s="266">
        <v>2410071.2499999958</v>
      </c>
      <c r="F820" s="266">
        <v>30000</v>
      </c>
      <c r="G820" s="266"/>
      <c r="H820" s="266">
        <f t="shared" si="212"/>
        <v>2440071.2499999958</v>
      </c>
      <c r="I820" s="266">
        <f t="shared" si="213"/>
        <v>2410071.2499999958</v>
      </c>
      <c r="J820" s="266">
        <f t="shared" si="214"/>
        <v>30000</v>
      </c>
      <c r="K820" s="266">
        <f t="shared" si="215"/>
        <v>0</v>
      </c>
      <c r="L820" s="266">
        <f t="shared" si="216"/>
        <v>2440071.2499999958</v>
      </c>
    </row>
    <row r="821" spans="1:12" ht="18.5" x14ac:dyDescent="0.45">
      <c r="A821" s="264"/>
      <c r="B821" s="264"/>
      <c r="C821" s="265" t="s">
        <v>405</v>
      </c>
      <c r="D821" s="266">
        <v>1</v>
      </c>
      <c r="E821" s="266">
        <v>5233970.0000000037</v>
      </c>
      <c r="F821" s="266">
        <v>30000</v>
      </c>
      <c r="G821" s="266">
        <v>103807</v>
      </c>
      <c r="H821" s="266">
        <f t="shared" si="212"/>
        <v>5367777.0000000037</v>
      </c>
      <c r="I821" s="266">
        <f t="shared" si="213"/>
        <v>5233970.0000000037</v>
      </c>
      <c r="J821" s="266">
        <f t="shared" si="214"/>
        <v>30000</v>
      </c>
      <c r="K821" s="266">
        <f t="shared" si="215"/>
        <v>103807</v>
      </c>
      <c r="L821" s="266">
        <f t="shared" si="216"/>
        <v>5367777.0000000037</v>
      </c>
    </row>
    <row r="822" spans="1:12" ht="18.5" x14ac:dyDescent="0.45">
      <c r="A822" s="264"/>
      <c r="B822" s="264"/>
      <c r="C822" s="268" t="s">
        <v>307</v>
      </c>
      <c r="D822" s="266">
        <v>1</v>
      </c>
      <c r="E822" s="266">
        <v>3206882.4999999963</v>
      </c>
      <c r="F822" s="266">
        <v>30000</v>
      </c>
      <c r="G822" s="266"/>
      <c r="H822" s="266">
        <f t="shared" si="212"/>
        <v>3236882.4999999963</v>
      </c>
      <c r="I822" s="266">
        <f t="shared" si="213"/>
        <v>3206882.4999999963</v>
      </c>
      <c r="J822" s="266">
        <f t="shared" si="214"/>
        <v>30000</v>
      </c>
      <c r="K822" s="266">
        <f t="shared" si="215"/>
        <v>0</v>
      </c>
      <c r="L822" s="266">
        <f t="shared" si="216"/>
        <v>3236882.4999999963</v>
      </c>
    </row>
    <row r="823" spans="1:12" ht="18.5" x14ac:dyDescent="0.45">
      <c r="A823" s="264"/>
      <c r="B823" s="264" t="s">
        <v>311</v>
      </c>
      <c r="C823" s="268" t="s">
        <v>348</v>
      </c>
      <c r="D823" s="266">
        <v>1</v>
      </c>
      <c r="E823" s="266">
        <v>4117350</v>
      </c>
      <c r="F823" s="266">
        <v>30000</v>
      </c>
      <c r="G823" s="266"/>
      <c r="H823" s="266">
        <f t="shared" si="212"/>
        <v>4147350</v>
      </c>
      <c r="I823" s="266">
        <f t="shared" si="213"/>
        <v>4117350</v>
      </c>
      <c r="J823" s="266">
        <f t="shared" si="214"/>
        <v>30000</v>
      </c>
      <c r="K823" s="266">
        <f t="shared" si="215"/>
        <v>0</v>
      </c>
      <c r="L823" s="266">
        <f t="shared" si="216"/>
        <v>4147350</v>
      </c>
    </row>
    <row r="824" spans="1:12" ht="18.5" x14ac:dyDescent="0.45">
      <c r="A824" s="264"/>
      <c r="B824" s="264"/>
      <c r="C824" s="265" t="s">
        <v>202</v>
      </c>
      <c r="D824" s="260">
        <f>SUM(D785:D823)</f>
        <v>88</v>
      </c>
      <c r="E824" s="260">
        <f>SUM(E785:E823)</f>
        <v>84304043.75</v>
      </c>
      <c r="F824" s="260">
        <f>SUM(F785:F823)</f>
        <v>1170000</v>
      </c>
      <c r="G824" s="260"/>
      <c r="H824" s="260">
        <f>SUM(H785:H823)</f>
        <v>86400451.659999996</v>
      </c>
      <c r="I824" s="260">
        <f>SUM(I785:I823)</f>
        <v>197717441.25000009</v>
      </c>
      <c r="J824" s="260">
        <f>SUM(J785:J823)</f>
        <v>2640000</v>
      </c>
      <c r="K824" s="260">
        <f>SUM(K785:K823)</f>
        <v>3186331.32</v>
      </c>
      <c r="L824" s="260">
        <f>SUM(L785:L823)</f>
        <v>203543772.57000011</v>
      </c>
    </row>
    <row r="825" spans="1:12" ht="18.5" x14ac:dyDescent="0.45">
      <c r="A825" s="269"/>
      <c r="B825" s="264"/>
      <c r="C825" s="270" t="s">
        <v>203</v>
      </c>
      <c r="D825" s="266"/>
      <c r="E825" s="271">
        <v>1247870.04</v>
      </c>
      <c r="F825" s="266">
        <v>374361</v>
      </c>
      <c r="G825" s="266">
        <v>10640338.32</v>
      </c>
      <c r="H825" s="266">
        <f t="shared" ref="H825" si="217">SUM(E825:G825)</f>
        <v>12262569.359999999</v>
      </c>
      <c r="I825" s="266">
        <f t="shared" ref="I825" si="218">D825*E825</f>
        <v>0</v>
      </c>
      <c r="J825" s="266">
        <f t="shared" ref="J825" si="219">D825*F825</f>
        <v>0</v>
      </c>
      <c r="K825" s="266">
        <f t="shared" ref="K825" si="220">D825*G825</f>
        <v>0</v>
      </c>
      <c r="L825" s="266">
        <f t="shared" ref="L825" si="221">D825*H825</f>
        <v>0</v>
      </c>
    </row>
    <row r="826" spans="1:12" ht="18.5" x14ac:dyDescent="0.45">
      <c r="A826" s="272"/>
      <c r="B826" s="272"/>
      <c r="C826" s="273"/>
      <c r="D826" s="260">
        <f t="shared" ref="D826:L826" si="222">SUM(D825:D825)</f>
        <v>0</v>
      </c>
      <c r="E826" s="260">
        <f t="shared" si="222"/>
        <v>1247870.04</v>
      </c>
      <c r="F826" s="260">
        <f t="shared" si="222"/>
        <v>374361</v>
      </c>
      <c r="G826" s="260">
        <f t="shared" si="222"/>
        <v>10640338.32</v>
      </c>
      <c r="H826" s="260">
        <f t="shared" si="222"/>
        <v>12262569.359999999</v>
      </c>
      <c r="I826" s="260">
        <f t="shared" si="222"/>
        <v>0</v>
      </c>
      <c r="J826" s="260">
        <f t="shared" si="222"/>
        <v>0</v>
      </c>
      <c r="K826" s="260">
        <f t="shared" si="222"/>
        <v>0</v>
      </c>
      <c r="L826" s="260">
        <f t="shared" si="222"/>
        <v>0</v>
      </c>
    </row>
    <row r="827" spans="1:12" ht="18.5" x14ac:dyDescent="0.45">
      <c r="A827" s="274" t="s">
        <v>204</v>
      </c>
      <c r="B827" s="272"/>
      <c r="C827" s="264"/>
      <c r="D827" s="275">
        <f>D824+D826</f>
        <v>88</v>
      </c>
      <c r="E827" s="276">
        <f t="shared" ref="E827:L827" si="223">SUM(E824:E825)</f>
        <v>85551913.790000007</v>
      </c>
      <c r="F827" s="276">
        <f t="shared" si="223"/>
        <v>1544361</v>
      </c>
      <c r="G827" s="276">
        <f t="shared" si="223"/>
        <v>10640338.32</v>
      </c>
      <c r="H827" s="276">
        <f t="shared" si="223"/>
        <v>98663021.019999996</v>
      </c>
      <c r="I827" s="276">
        <f t="shared" si="223"/>
        <v>197717441.25000009</v>
      </c>
      <c r="J827" s="276">
        <f t="shared" si="223"/>
        <v>2640000</v>
      </c>
      <c r="K827" s="276">
        <f t="shared" si="223"/>
        <v>3186331.32</v>
      </c>
      <c r="L827" s="276">
        <f t="shared" si="223"/>
        <v>203543772.57000011</v>
      </c>
    </row>
    <row r="830" spans="1:12" ht="18.5" x14ac:dyDescent="0.45">
      <c r="A830" s="961" t="s">
        <v>0</v>
      </c>
      <c r="B830" s="961"/>
      <c r="C830" s="961"/>
      <c r="D830" s="961"/>
      <c r="E830" s="961"/>
      <c r="F830" s="961"/>
      <c r="G830" s="961"/>
      <c r="H830" s="961"/>
      <c r="I830" s="961"/>
      <c r="J830" s="961"/>
      <c r="K830" s="961"/>
      <c r="L830" s="961"/>
    </row>
    <row r="831" spans="1:12" ht="18.5" x14ac:dyDescent="0.45">
      <c r="A831" s="962" t="s">
        <v>89</v>
      </c>
      <c r="B831" s="962"/>
      <c r="C831" s="962"/>
      <c r="D831" s="962"/>
      <c r="E831" s="962"/>
      <c r="F831" s="962"/>
      <c r="G831" s="962"/>
      <c r="H831" s="962"/>
      <c r="I831" s="962"/>
      <c r="J831" s="962"/>
      <c r="K831" s="962"/>
      <c r="L831" s="962"/>
    </row>
    <row r="832" spans="1:12" ht="18.5" x14ac:dyDescent="0.45">
      <c r="A832" s="962" t="s">
        <v>90</v>
      </c>
      <c r="B832" s="963"/>
      <c r="C832" s="963"/>
      <c r="D832" s="963"/>
      <c r="E832" s="963"/>
      <c r="F832" s="963"/>
      <c r="G832" s="963"/>
      <c r="H832" s="963"/>
      <c r="I832" s="963"/>
      <c r="J832" s="963"/>
      <c r="K832" s="963"/>
      <c r="L832" s="963"/>
    </row>
    <row r="833" spans="1:12" ht="18.5" x14ac:dyDescent="0.45">
      <c r="A833" s="964" t="s">
        <v>510</v>
      </c>
      <c r="B833" s="964"/>
      <c r="C833" s="964"/>
      <c r="D833" s="964"/>
      <c r="E833" s="964"/>
      <c r="F833" s="964"/>
      <c r="G833" s="964"/>
      <c r="H833" s="964"/>
      <c r="I833" s="964"/>
      <c r="J833" s="964"/>
      <c r="K833" s="964"/>
      <c r="L833" s="964"/>
    </row>
    <row r="834" spans="1:12" ht="55.5" x14ac:dyDescent="0.45">
      <c r="A834" s="140" t="s">
        <v>91</v>
      </c>
      <c r="B834" s="141"/>
      <c r="C834" s="140" t="s">
        <v>92</v>
      </c>
      <c r="D834" s="140" t="s">
        <v>93</v>
      </c>
      <c r="E834" s="140" t="s">
        <v>94</v>
      </c>
      <c r="F834" s="140" t="s">
        <v>95</v>
      </c>
      <c r="G834" s="140" t="s">
        <v>96</v>
      </c>
      <c r="H834" s="140" t="s">
        <v>97</v>
      </c>
      <c r="I834" s="140" t="s">
        <v>98</v>
      </c>
      <c r="J834" s="140" t="s">
        <v>99</v>
      </c>
      <c r="K834" s="140" t="s">
        <v>100</v>
      </c>
      <c r="L834" s="142" t="s">
        <v>101</v>
      </c>
    </row>
    <row r="835" spans="1:12" ht="18.5" x14ac:dyDescent="0.45">
      <c r="A835" s="143"/>
      <c r="B835" s="143"/>
      <c r="C835" s="144" t="s">
        <v>105</v>
      </c>
      <c r="D835" s="145">
        <v>7</v>
      </c>
      <c r="E835" s="145">
        <v>1153397.4999999995</v>
      </c>
      <c r="F835" s="145">
        <v>30000</v>
      </c>
      <c r="G835" s="145"/>
      <c r="H835" s="145">
        <f t="shared" ref="H835:H898" si="224">SUM(E835:G835)</f>
        <v>1183397.4999999995</v>
      </c>
      <c r="I835" s="145">
        <f t="shared" ref="I835:I898" si="225">D835*E835</f>
        <v>8073782.4999999963</v>
      </c>
      <c r="J835" s="145">
        <f t="shared" ref="J835:J898" si="226">D835*F835</f>
        <v>210000</v>
      </c>
      <c r="K835" s="145">
        <f t="shared" ref="K835:K898" si="227">D835*G835</f>
        <v>0</v>
      </c>
      <c r="L835" s="145">
        <f t="shared" ref="L835:L898" si="228">D835*H835</f>
        <v>8283782.4999999963</v>
      </c>
    </row>
    <row r="836" spans="1:12" ht="18.5" x14ac:dyDescent="0.45">
      <c r="A836" s="143"/>
      <c r="B836" s="143"/>
      <c r="C836" s="144" t="s">
        <v>106</v>
      </c>
      <c r="D836" s="145">
        <v>3</v>
      </c>
      <c r="E836" s="145">
        <v>1083387.5000000005</v>
      </c>
      <c r="F836" s="145">
        <v>30000</v>
      </c>
      <c r="G836" s="145"/>
      <c r="H836" s="145">
        <f t="shared" si="224"/>
        <v>1113387.5000000005</v>
      </c>
      <c r="I836" s="145">
        <f t="shared" si="225"/>
        <v>3250162.5000000014</v>
      </c>
      <c r="J836" s="145">
        <f t="shared" si="226"/>
        <v>90000</v>
      </c>
      <c r="K836" s="145">
        <f t="shared" si="227"/>
        <v>0</v>
      </c>
      <c r="L836" s="145">
        <f t="shared" si="228"/>
        <v>3340162.5000000014</v>
      </c>
    </row>
    <row r="837" spans="1:12" ht="18.5" x14ac:dyDescent="0.45">
      <c r="A837" s="143"/>
      <c r="B837" s="143"/>
      <c r="C837" s="144" t="s">
        <v>107</v>
      </c>
      <c r="D837" s="145">
        <v>2</v>
      </c>
      <c r="E837" s="145">
        <v>1094173.7499999995</v>
      </c>
      <c r="F837" s="145">
        <v>30000</v>
      </c>
      <c r="G837" s="145"/>
      <c r="H837" s="145">
        <f t="shared" si="224"/>
        <v>1124173.7499999995</v>
      </c>
      <c r="I837" s="145">
        <f t="shared" si="225"/>
        <v>2188347.4999999991</v>
      </c>
      <c r="J837" s="145">
        <f t="shared" si="226"/>
        <v>60000</v>
      </c>
      <c r="K837" s="145">
        <f t="shared" si="227"/>
        <v>0</v>
      </c>
      <c r="L837" s="145">
        <f t="shared" si="228"/>
        <v>2248347.4999999991</v>
      </c>
    </row>
    <row r="838" spans="1:12" ht="18.5" x14ac:dyDescent="0.45">
      <c r="A838" s="143"/>
      <c r="B838" s="143"/>
      <c r="C838" s="144" t="s">
        <v>400</v>
      </c>
      <c r="D838" s="145">
        <v>1</v>
      </c>
      <c r="E838" s="145">
        <v>1088182.5</v>
      </c>
      <c r="F838" s="145">
        <v>30000</v>
      </c>
      <c r="G838" s="145"/>
      <c r="H838" s="145">
        <f t="shared" si="224"/>
        <v>1118182.5</v>
      </c>
      <c r="I838" s="145">
        <f t="shared" si="225"/>
        <v>1088182.5</v>
      </c>
      <c r="J838" s="145">
        <f t="shared" si="226"/>
        <v>30000</v>
      </c>
      <c r="K838" s="145">
        <f t="shared" si="227"/>
        <v>0</v>
      </c>
      <c r="L838" s="145">
        <f t="shared" si="228"/>
        <v>1118182.5</v>
      </c>
    </row>
    <row r="839" spans="1:12" ht="18.5" x14ac:dyDescent="0.45">
      <c r="A839" s="143"/>
      <c r="B839" s="143"/>
      <c r="C839" s="144" t="s">
        <v>115</v>
      </c>
      <c r="D839" s="145">
        <v>2</v>
      </c>
      <c r="E839" s="145">
        <v>1113242.4999999995</v>
      </c>
      <c r="F839" s="145">
        <v>30000</v>
      </c>
      <c r="G839" s="145"/>
      <c r="H839" s="145">
        <f t="shared" si="224"/>
        <v>1143242.4999999995</v>
      </c>
      <c r="I839" s="145">
        <f t="shared" si="225"/>
        <v>2226484.9999999991</v>
      </c>
      <c r="J839" s="145">
        <f t="shared" si="226"/>
        <v>60000</v>
      </c>
      <c r="K839" s="145">
        <f t="shared" si="227"/>
        <v>0</v>
      </c>
      <c r="L839" s="145">
        <f t="shared" si="228"/>
        <v>2286484.9999999991</v>
      </c>
    </row>
    <row r="840" spans="1:12" ht="18.5" x14ac:dyDescent="0.45">
      <c r="A840" s="143"/>
      <c r="B840" s="143"/>
      <c r="C840" s="144" t="s">
        <v>118</v>
      </c>
      <c r="D840" s="145">
        <v>2</v>
      </c>
      <c r="E840" s="145">
        <v>1125772.5</v>
      </c>
      <c r="F840" s="145">
        <v>30000</v>
      </c>
      <c r="G840" s="145"/>
      <c r="H840" s="145">
        <f t="shared" si="224"/>
        <v>1155772.5</v>
      </c>
      <c r="I840" s="145">
        <f t="shared" si="225"/>
        <v>2251545</v>
      </c>
      <c r="J840" s="145">
        <f t="shared" si="226"/>
        <v>60000</v>
      </c>
      <c r="K840" s="145">
        <f t="shared" si="227"/>
        <v>0</v>
      </c>
      <c r="L840" s="145">
        <f t="shared" si="228"/>
        <v>2311545</v>
      </c>
    </row>
    <row r="841" spans="1:12" ht="18.5" x14ac:dyDescent="0.45">
      <c r="A841" s="143"/>
      <c r="B841" s="143"/>
      <c r="C841" s="144" t="s">
        <v>297</v>
      </c>
      <c r="D841" s="145">
        <v>2</v>
      </c>
      <c r="E841" s="145">
        <v>1132333.7499999995</v>
      </c>
      <c r="F841" s="145">
        <v>30000</v>
      </c>
      <c r="G841" s="145"/>
      <c r="H841" s="145">
        <f t="shared" si="224"/>
        <v>1162333.7499999995</v>
      </c>
      <c r="I841" s="145">
        <f t="shared" si="225"/>
        <v>2264667.4999999991</v>
      </c>
      <c r="J841" s="145">
        <f t="shared" si="226"/>
        <v>60000</v>
      </c>
      <c r="K841" s="145">
        <f t="shared" si="227"/>
        <v>0</v>
      </c>
      <c r="L841" s="145">
        <f t="shared" si="228"/>
        <v>2324667.4999999991</v>
      </c>
    </row>
    <row r="842" spans="1:12" ht="18.5" x14ac:dyDescent="0.45">
      <c r="A842" s="143"/>
      <c r="B842" s="143"/>
      <c r="C842" s="144" t="s">
        <v>211</v>
      </c>
      <c r="D842" s="145">
        <v>1</v>
      </c>
      <c r="E842" s="145">
        <v>1162881.2499999995</v>
      </c>
      <c r="F842" s="145">
        <v>30000</v>
      </c>
      <c r="G842" s="145"/>
      <c r="H842" s="145">
        <f t="shared" si="224"/>
        <v>1192881.2499999995</v>
      </c>
      <c r="I842" s="145">
        <f t="shared" si="225"/>
        <v>1162881.2499999995</v>
      </c>
      <c r="J842" s="145">
        <f t="shared" si="226"/>
        <v>30000</v>
      </c>
      <c r="K842" s="145">
        <f t="shared" si="227"/>
        <v>0</v>
      </c>
      <c r="L842" s="145">
        <f t="shared" si="228"/>
        <v>1192881.2499999995</v>
      </c>
    </row>
    <row r="843" spans="1:12" ht="18.5" x14ac:dyDescent="0.45">
      <c r="A843" s="143"/>
      <c r="B843" s="143"/>
      <c r="C843" s="144" t="s">
        <v>128</v>
      </c>
      <c r="D843" s="145">
        <v>2</v>
      </c>
      <c r="E843" s="145">
        <v>1178154.9999999995</v>
      </c>
      <c r="F843" s="145">
        <v>30000</v>
      </c>
      <c r="G843" s="145"/>
      <c r="H843" s="145">
        <f t="shared" si="224"/>
        <v>1208154.9999999995</v>
      </c>
      <c r="I843" s="145">
        <f t="shared" si="225"/>
        <v>2356309.9999999991</v>
      </c>
      <c r="J843" s="145">
        <f t="shared" si="226"/>
        <v>60000</v>
      </c>
      <c r="K843" s="145">
        <f t="shared" si="227"/>
        <v>0</v>
      </c>
      <c r="L843" s="145">
        <f t="shared" si="228"/>
        <v>2416309.9999999991</v>
      </c>
    </row>
    <row r="844" spans="1:12" ht="18.5" x14ac:dyDescent="0.45">
      <c r="A844" s="143"/>
      <c r="B844" s="143"/>
      <c r="C844" s="144" t="s">
        <v>129</v>
      </c>
      <c r="D844" s="145">
        <v>2</v>
      </c>
      <c r="E844" s="145">
        <v>1193428.7499999995</v>
      </c>
      <c r="F844" s="145">
        <v>30000</v>
      </c>
      <c r="G844" s="145"/>
      <c r="H844" s="145">
        <f t="shared" si="224"/>
        <v>1223428.7499999995</v>
      </c>
      <c r="I844" s="145">
        <f t="shared" si="225"/>
        <v>2386857.4999999991</v>
      </c>
      <c r="J844" s="145">
        <f t="shared" si="226"/>
        <v>60000</v>
      </c>
      <c r="K844" s="145">
        <f t="shared" si="227"/>
        <v>0</v>
      </c>
      <c r="L844" s="145">
        <f t="shared" si="228"/>
        <v>2446857.4999999991</v>
      </c>
    </row>
    <row r="845" spans="1:12" ht="18.5" x14ac:dyDescent="0.45">
      <c r="A845" s="143"/>
      <c r="B845" s="143"/>
      <c r="C845" s="144" t="s">
        <v>472</v>
      </c>
      <c r="D845" s="145">
        <v>1</v>
      </c>
      <c r="E845" s="145">
        <v>1315618.7499999958</v>
      </c>
      <c r="F845" s="145">
        <v>30000</v>
      </c>
      <c r="G845" s="145"/>
      <c r="H845" s="145">
        <f t="shared" si="224"/>
        <v>1345618.7499999958</v>
      </c>
      <c r="I845" s="145">
        <f t="shared" si="225"/>
        <v>1315618.7499999958</v>
      </c>
      <c r="J845" s="145">
        <f t="shared" si="226"/>
        <v>30000</v>
      </c>
      <c r="K845" s="145">
        <f t="shared" si="227"/>
        <v>0</v>
      </c>
      <c r="L845" s="145">
        <f t="shared" si="228"/>
        <v>1345618.7499999958</v>
      </c>
    </row>
    <row r="846" spans="1:12" ht="18.5" x14ac:dyDescent="0.45">
      <c r="A846" s="143"/>
      <c r="B846" s="143"/>
      <c r="C846" s="144" t="s">
        <v>133</v>
      </c>
      <c r="D846" s="145">
        <v>7</v>
      </c>
      <c r="E846" s="145">
        <v>1186546.2500000005</v>
      </c>
      <c r="F846" s="145">
        <v>30000</v>
      </c>
      <c r="G846" s="145"/>
      <c r="H846" s="145">
        <f t="shared" si="224"/>
        <v>1216546.2500000005</v>
      </c>
      <c r="I846" s="145">
        <f t="shared" si="225"/>
        <v>8305823.7500000037</v>
      </c>
      <c r="J846" s="145">
        <f t="shared" si="226"/>
        <v>210000</v>
      </c>
      <c r="K846" s="145">
        <f t="shared" si="227"/>
        <v>0</v>
      </c>
      <c r="L846" s="145">
        <f t="shared" si="228"/>
        <v>8515823.7500000037</v>
      </c>
    </row>
    <row r="847" spans="1:12" ht="18.5" x14ac:dyDescent="0.45">
      <c r="A847" s="143"/>
      <c r="B847" s="143"/>
      <c r="C847" s="144" t="s">
        <v>134</v>
      </c>
      <c r="D847" s="145">
        <v>2</v>
      </c>
      <c r="E847" s="145">
        <v>1215425.0000000042</v>
      </c>
      <c r="F847" s="145">
        <v>30000</v>
      </c>
      <c r="G847" s="145"/>
      <c r="H847" s="145">
        <f t="shared" si="224"/>
        <v>1245425.0000000042</v>
      </c>
      <c r="I847" s="145">
        <f t="shared" si="225"/>
        <v>2430850.0000000084</v>
      </c>
      <c r="J847" s="145">
        <f t="shared" si="226"/>
        <v>60000</v>
      </c>
      <c r="K847" s="145">
        <f t="shared" si="227"/>
        <v>0</v>
      </c>
      <c r="L847" s="145">
        <f t="shared" si="228"/>
        <v>2490850.0000000084</v>
      </c>
    </row>
    <row r="848" spans="1:12" ht="18.5" x14ac:dyDescent="0.45">
      <c r="A848" s="143"/>
      <c r="B848" s="143"/>
      <c r="C848" s="144" t="s">
        <v>136</v>
      </c>
      <c r="D848" s="145">
        <v>5</v>
      </c>
      <c r="E848" s="145">
        <v>1244303.7500000042</v>
      </c>
      <c r="F848" s="145">
        <v>30000</v>
      </c>
      <c r="G848" s="145"/>
      <c r="H848" s="145">
        <f t="shared" si="224"/>
        <v>1274303.7500000042</v>
      </c>
      <c r="I848" s="145">
        <f t="shared" si="225"/>
        <v>6221518.7500000205</v>
      </c>
      <c r="J848" s="145">
        <f t="shared" si="226"/>
        <v>150000</v>
      </c>
      <c r="K848" s="145">
        <f t="shared" si="227"/>
        <v>0</v>
      </c>
      <c r="L848" s="145">
        <f t="shared" si="228"/>
        <v>6371518.7500000205</v>
      </c>
    </row>
    <row r="849" spans="1:12" ht="18.5" x14ac:dyDescent="0.45">
      <c r="A849" s="143"/>
      <c r="B849" s="143"/>
      <c r="C849" s="144" t="s">
        <v>333</v>
      </c>
      <c r="D849" s="145">
        <v>3</v>
      </c>
      <c r="E849" s="145">
        <v>1302061.2500000042</v>
      </c>
      <c r="F849" s="145">
        <v>30000</v>
      </c>
      <c r="G849" s="145"/>
      <c r="H849" s="145">
        <f t="shared" si="224"/>
        <v>1332061.2500000042</v>
      </c>
      <c r="I849" s="145">
        <f t="shared" si="225"/>
        <v>3906183.7500000126</v>
      </c>
      <c r="J849" s="145">
        <f t="shared" si="226"/>
        <v>90000</v>
      </c>
      <c r="K849" s="145">
        <f t="shared" si="227"/>
        <v>0</v>
      </c>
      <c r="L849" s="145">
        <f t="shared" si="228"/>
        <v>3996183.7500000126</v>
      </c>
    </row>
    <row r="850" spans="1:12" ht="18.5" x14ac:dyDescent="0.45">
      <c r="A850" s="143"/>
      <c r="B850" s="143"/>
      <c r="C850" s="144" t="s">
        <v>298</v>
      </c>
      <c r="D850" s="145">
        <v>1</v>
      </c>
      <c r="E850" s="145">
        <v>1330940.0000000042</v>
      </c>
      <c r="F850" s="145">
        <v>30000</v>
      </c>
      <c r="G850" s="145"/>
      <c r="H850" s="145">
        <f t="shared" si="224"/>
        <v>1360940.0000000042</v>
      </c>
      <c r="I850" s="145">
        <f t="shared" si="225"/>
        <v>1330940.0000000042</v>
      </c>
      <c r="J850" s="145">
        <f t="shared" si="226"/>
        <v>30000</v>
      </c>
      <c r="K850" s="145">
        <f t="shared" si="227"/>
        <v>0</v>
      </c>
      <c r="L850" s="145">
        <f t="shared" si="228"/>
        <v>1360940.0000000042</v>
      </c>
    </row>
    <row r="851" spans="1:12" ht="18.5" x14ac:dyDescent="0.45">
      <c r="A851" s="143"/>
      <c r="B851" s="143"/>
      <c r="C851" s="144" t="s">
        <v>402</v>
      </c>
      <c r="D851" s="145">
        <v>2</v>
      </c>
      <c r="E851" s="145">
        <v>1417577.4999999958</v>
      </c>
      <c r="F851" s="145">
        <v>30000</v>
      </c>
      <c r="G851" s="145"/>
      <c r="H851" s="145">
        <f t="shared" si="224"/>
        <v>1447577.4999999958</v>
      </c>
      <c r="I851" s="145">
        <f t="shared" si="225"/>
        <v>2835154.9999999916</v>
      </c>
      <c r="J851" s="145">
        <f t="shared" si="226"/>
        <v>60000</v>
      </c>
      <c r="K851" s="145">
        <f t="shared" si="227"/>
        <v>0</v>
      </c>
      <c r="L851" s="145">
        <f t="shared" si="228"/>
        <v>2895154.9999999916</v>
      </c>
    </row>
    <row r="852" spans="1:12" ht="18.5" x14ac:dyDescent="0.45">
      <c r="A852" s="143"/>
      <c r="B852" s="143"/>
      <c r="C852" s="144" t="s">
        <v>319</v>
      </c>
      <c r="D852" s="145">
        <v>1</v>
      </c>
      <c r="E852" s="145">
        <v>1475334.9999999958</v>
      </c>
      <c r="F852" s="145">
        <v>30000</v>
      </c>
      <c r="G852" s="145"/>
      <c r="H852" s="145">
        <f t="shared" si="224"/>
        <v>1505334.9999999958</v>
      </c>
      <c r="I852" s="145">
        <f t="shared" si="225"/>
        <v>1475334.9999999958</v>
      </c>
      <c r="J852" s="145">
        <f t="shared" si="226"/>
        <v>30000</v>
      </c>
      <c r="K852" s="145">
        <f t="shared" si="227"/>
        <v>0</v>
      </c>
      <c r="L852" s="145">
        <f t="shared" si="228"/>
        <v>1505334.9999999958</v>
      </c>
    </row>
    <row r="853" spans="1:12" ht="18.5" x14ac:dyDescent="0.45">
      <c r="A853" s="143"/>
      <c r="B853" s="143"/>
      <c r="C853" s="144" t="s">
        <v>147</v>
      </c>
      <c r="D853" s="145">
        <v>3</v>
      </c>
      <c r="E853" s="145">
        <v>1561971.2499999958</v>
      </c>
      <c r="F853" s="145">
        <v>30000</v>
      </c>
      <c r="G853" s="145"/>
      <c r="H853" s="145">
        <f t="shared" si="224"/>
        <v>1591971.2499999958</v>
      </c>
      <c r="I853" s="145">
        <f t="shared" si="225"/>
        <v>4685913.749999987</v>
      </c>
      <c r="J853" s="145">
        <f t="shared" si="226"/>
        <v>90000</v>
      </c>
      <c r="K853" s="145">
        <f t="shared" si="227"/>
        <v>0</v>
      </c>
      <c r="L853" s="145">
        <f t="shared" si="228"/>
        <v>4775913.749999987</v>
      </c>
    </row>
    <row r="854" spans="1:12" ht="18.5" x14ac:dyDescent="0.45">
      <c r="A854" s="143"/>
      <c r="B854" s="143"/>
      <c r="C854" s="144" t="s">
        <v>149</v>
      </c>
      <c r="D854" s="145">
        <v>2</v>
      </c>
      <c r="E854" s="145">
        <v>1392755.0000000042</v>
      </c>
      <c r="F854" s="145">
        <v>30000</v>
      </c>
      <c r="G854" s="145"/>
      <c r="H854" s="145">
        <f t="shared" si="224"/>
        <v>1422755.0000000042</v>
      </c>
      <c r="I854" s="145">
        <f t="shared" si="225"/>
        <v>2785510.0000000084</v>
      </c>
      <c r="J854" s="145">
        <f t="shared" si="226"/>
        <v>60000</v>
      </c>
      <c r="K854" s="145">
        <f t="shared" si="227"/>
        <v>0</v>
      </c>
      <c r="L854" s="145">
        <f t="shared" si="228"/>
        <v>2845510.0000000084</v>
      </c>
    </row>
    <row r="855" spans="1:12" ht="18.5" x14ac:dyDescent="0.45">
      <c r="A855" s="143"/>
      <c r="B855" s="143"/>
      <c r="C855" s="144" t="s">
        <v>299</v>
      </c>
      <c r="D855" s="145">
        <v>2</v>
      </c>
      <c r="E855" s="145">
        <v>1426235.0000000042</v>
      </c>
      <c r="F855" s="145">
        <v>30000</v>
      </c>
      <c r="G855" s="145"/>
      <c r="H855" s="145">
        <f t="shared" si="224"/>
        <v>1456235.0000000042</v>
      </c>
      <c r="I855" s="145">
        <f t="shared" si="225"/>
        <v>2852470.0000000084</v>
      </c>
      <c r="J855" s="145">
        <f t="shared" si="226"/>
        <v>60000</v>
      </c>
      <c r="K855" s="145">
        <f t="shared" si="227"/>
        <v>0</v>
      </c>
      <c r="L855" s="145">
        <f t="shared" si="228"/>
        <v>2912470.0000000084</v>
      </c>
    </row>
    <row r="856" spans="1:12" ht="18.5" x14ac:dyDescent="0.45">
      <c r="A856" s="143"/>
      <c r="B856" s="143"/>
      <c r="C856" s="144" t="s">
        <v>243</v>
      </c>
      <c r="D856" s="145">
        <v>1</v>
      </c>
      <c r="E856" s="145">
        <v>1526675.0000000042</v>
      </c>
      <c r="F856" s="145">
        <v>30000</v>
      </c>
      <c r="G856" s="145"/>
      <c r="H856" s="145">
        <f t="shared" si="224"/>
        <v>1556675.0000000042</v>
      </c>
      <c r="I856" s="145">
        <f t="shared" si="225"/>
        <v>1526675.0000000042</v>
      </c>
      <c r="J856" s="145">
        <f t="shared" si="226"/>
        <v>30000</v>
      </c>
      <c r="K856" s="145">
        <f t="shared" si="227"/>
        <v>0</v>
      </c>
      <c r="L856" s="145">
        <f t="shared" si="228"/>
        <v>1556675.0000000042</v>
      </c>
    </row>
    <row r="857" spans="1:12" ht="18.5" x14ac:dyDescent="0.45">
      <c r="A857" s="143"/>
      <c r="B857" s="143"/>
      <c r="C857" s="144" t="s">
        <v>300</v>
      </c>
      <c r="D857" s="145">
        <v>2</v>
      </c>
      <c r="E857" s="145">
        <v>1560155.0000000042</v>
      </c>
      <c r="F857" s="145">
        <v>30000</v>
      </c>
      <c r="G857" s="145"/>
      <c r="H857" s="145">
        <f t="shared" si="224"/>
        <v>1590155.0000000042</v>
      </c>
      <c r="I857" s="145">
        <f t="shared" si="225"/>
        <v>3120310.0000000084</v>
      </c>
      <c r="J857" s="145">
        <f t="shared" si="226"/>
        <v>60000</v>
      </c>
      <c r="K857" s="145">
        <f t="shared" si="227"/>
        <v>0</v>
      </c>
      <c r="L857" s="145">
        <f t="shared" si="228"/>
        <v>3180310.0000000084</v>
      </c>
    </row>
    <row r="858" spans="1:12" ht="18.5" x14ac:dyDescent="0.45">
      <c r="A858" s="143"/>
      <c r="B858" s="143"/>
      <c r="C858" s="144" t="s">
        <v>244</v>
      </c>
      <c r="D858" s="145">
        <v>1</v>
      </c>
      <c r="E858" s="145">
        <v>1627115.0000000042</v>
      </c>
      <c r="F858" s="145">
        <v>30000</v>
      </c>
      <c r="G858" s="145"/>
      <c r="H858" s="145">
        <f t="shared" si="224"/>
        <v>1657115.0000000042</v>
      </c>
      <c r="I858" s="145">
        <f t="shared" si="225"/>
        <v>1627115.0000000042</v>
      </c>
      <c r="J858" s="145">
        <f t="shared" si="226"/>
        <v>30000</v>
      </c>
      <c r="K858" s="145">
        <f t="shared" si="227"/>
        <v>0</v>
      </c>
      <c r="L858" s="145">
        <f t="shared" si="228"/>
        <v>1657115.0000000042</v>
      </c>
    </row>
    <row r="859" spans="1:12" ht="18.5" x14ac:dyDescent="0.45">
      <c r="A859" s="143"/>
      <c r="B859" s="143"/>
      <c r="C859" s="144" t="s">
        <v>511</v>
      </c>
      <c r="D859" s="145">
        <v>1</v>
      </c>
      <c r="E859" s="145">
        <v>1727555.0000000042</v>
      </c>
      <c r="F859" s="145">
        <v>30000</v>
      </c>
      <c r="G859" s="145"/>
      <c r="H859" s="145">
        <f t="shared" si="224"/>
        <v>1757555.0000000042</v>
      </c>
      <c r="I859" s="145">
        <f t="shared" si="225"/>
        <v>1727555.0000000042</v>
      </c>
      <c r="J859" s="145">
        <f t="shared" si="226"/>
        <v>30000</v>
      </c>
      <c r="K859" s="145">
        <f t="shared" si="227"/>
        <v>0</v>
      </c>
      <c r="L859" s="145">
        <f t="shared" si="228"/>
        <v>1757555.0000000042</v>
      </c>
    </row>
    <row r="860" spans="1:12" ht="18.5" x14ac:dyDescent="0.45">
      <c r="A860" s="143"/>
      <c r="B860" s="143"/>
      <c r="C860" s="144" t="s">
        <v>155</v>
      </c>
      <c r="D860" s="145">
        <v>2</v>
      </c>
      <c r="E860" s="145">
        <v>1560755.0000000042</v>
      </c>
      <c r="F860" s="145">
        <v>30000</v>
      </c>
      <c r="G860" s="145"/>
      <c r="H860" s="145">
        <f t="shared" si="224"/>
        <v>1590755.0000000042</v>
      </c>
      <c r="I860" s="145">
        <f t="shared" si="225"/>
        <v>3121510.0000000084</v>
      </c>
      <c r="J860" s="145">
        <f t="shared" si="226"/>
        <v>60000</v>
      </c>
      <c r="K860" s="145">
        <f t="shared" si="227"/>
        <v>0</v>
      </c>
      <c r="L860" s="145">
        <f t="shared" si="228"/>
        <v>3181510.0000000084</v>
      </c>
    </row>
    <row r="861" spans="1:12" ht="18.5" x14ac:dyDescent="0.45">
      <c r="A861" s="143"/>
      <c r="B861" s="143"/>
      <c r="C861" s="144" t="s">
        <v>157</v>
      </c>
      <c r="D861" s="145">
        <v>2</v>
      </c>
      <c r="E861" s="145">
        <v>1600284.9999999958</v>
      </c>
      <c r="F861" s="145">
        <v>30000</v>
      </c>
      <c r="G861" s="145"/>
      <c r="H861" s="145">
        <f t="shared" si="224"/>
        <v>1630284.9999999958</v>
      </c>
      <c r="I861" s="145">
        <f t="shared" si="225"/>
        <v>3200569.9999999916</v>
      </c>
      <c r="J861" s="145">
        <f t="shared" si="226"/>
        <v>60000</v>
      </c>
      <c r="K861" s="145">
        <f t="shared" si="227"/>
        <v>0</v>
      </c>
      <c r="L861" s="145">
        <f t="shared" si="228"/>
        <v>3260569.9999999916</v>
      </c>
    </row>
    <row r="862" spans="1:12" ht="18.5" x14ac:dyDescent="0.45">
      <c r="A862" s="143"/>
      <c r="B862" s="143"/>
      <c r="C862" s="144" t="s">
        <v>302</v>
      </c>
      <c r="D862" s="145">
        <v>12</v>
      </c>
      <c r="E862" s="145">
        <v>1639813.7499999958</v>
      </c>
      <c r="F862" s="145">
        <v>30000</v>
      </c>
      <c r="G862" s="145"/>
      <c r="H862" s="145">
        <f t="shared" si="224"/>
        <v>1669813.7499999958</v>
      </c>
      <c r="I862" s="145">
        <f t="shared" si="225"/>
        <v>19677764.999999948</v>
      </c>
      <c r="J862" s="145">
        <f t="shared" si="226"/>
        <v>360000</v>
      </c>
      <c r="K862" s="145">
        <f t="shared" si="227"/>
        <v>0</v>
      </c>
      <c r="L862" s="145">
        <f t="shared" si="228"/>
        <v>20037764.999999948</v>
      </c>
    </row>
    <row r="863" spans="1:12" ht="18.5" x14ac:dyDescent="0.45">
      <c r="A863" s="143"/>
      <c r="B863" s="143"/>
      <c r="C863" s="144" t="s">
        <v>159</v>
      </c>
      <c r="D863" s="145">
        <v>2</v>
      </c>
      <c r="E863" s="145">
        <v>1679343.75</v>
      </c>
      <c r="F863" s="145">
        <v>30000</v>
      </c>
      <c r="G863" s="145"/>
      <c r="H863" s="145">
        <f t="shared" si="224"/>
        <v>1709343.75</v>
      </c>
      <c r="I863" s="145">
        <f t="shared" si="225"/>
        <v>3358687.5</v>
      </c>
      <c r="J863" s="145">
        <f t="shared" si="226"/>
        <v>60000</v>
      </c>
      <c r="K863" s="145">
        <f t="shared" si="227"/>
        <v>0</v>
      </c>
      <c r="L863" s="145">
        <f t="shared" si="228"/>
        <v>3418687.5</v>
      </c>
    </row>
    <row r="864" spans="1:12" ht="18.5" x14ac:dyDescent="0.45">
      <c r="A864" s="143"/>
      <c r="B864" s="143"/>
      <c r="C864" s="144" t="s">
        <v>161</v>
      </c>
      <c r="D864" s="145">
        <v>1</v>
      </c>
      <c r="E864" s="145">
        <v>1718873.7500000042</v>
      </c>
      <c r="F864" s="145">
        <v>30000</v>
      </c>
      <c r="G864" s="145"/>
      <c r="H864" s="145">
        <f t="shared" si="224"/>
        <v>1748873.7500000042</v>
      </c>
      <c r="I864" s="145">
        <f t="shared" si="225"/>
        <v>1718873.7500000042</v>
      </c>
      <c r="J864" s="145">
        <f t="shared" si="226"/>
        <v>30000</v>
      </c>
      <c r="K864" s="145">
        <f t="shared" si="227"/>
        <v>0</v>
      </c>
      <c r="L864" s="145">
        <f t="shared" si="228"/>
        <v>1748873.7500000042</v>
      </c>
    </row>
    <row r="865" spans="1:12" ht="18.5" x14ac:dyDescent="0.45">
      <c r="A865" s="143"/>
      <c r="B865" s="143"/>
      <c r="C865" s="144" t="s">
        <v>336</v>
      </c>
      <c r="D865" s="145">
        <v>2</v>
      </c>
      <c r="E865" s="145">
        <v>1686041.25</v>
      </c>
      <c r="F865" s="145">
        <v>30000</v>
      </c>
      <c r="G865" s="145"/>
      <c r="H865" s="145">
        <f t="shared" si="224"/>
        <v>1716041.25</v>
      </c>
      <c r="I865" s="145">
        <f t="shared" si="225"/>
        <v>3372082.5</v>
      </c>
      <c r="J865" s="145">
        <f t="shared" si="226"/>
        <v>60000</v>
      </c>
      <c r="K865" s="145">
        <f t="shared" si="227"/>
        <v>0</v>
      </c>
      <c r="L865" s="145">
        <f t="shared" si="228"/>
        <v>3432082.5</v>
      </c>
    </row>
    <row r="866" spans="1:12" ht="18.5" x14ac:dyDescent="0.45">
      <c r="A866" s="143"/>
      <c r="B866" s="143"/>
      <c r="C866" s="144" t="s">
        <v>165</v>
      </c>
      <c r="D866" s="145">
        <v>36</v>
      </c>
      <c r="E866" s="145">
        <v>1728414.9999999958</v>
      </c>
      <c r="F866" s="145">
        <v>30000</v>
      </c>
      <c r="G866" s="145"/>
      <c r="H866" s="145">
        <f t="shared" si="224"/>
        <v>1758414.9999999958</v>
      </c>
      <c r="I866" s="145">
        <f t="shared" si="225"/>
        <v>62222939.999999851</v>
      </c>
      <c r="J866" s="145">
        <f t="shared" si="226"/>
        <v>1080000</v>
      </c>
      <c r="K866" s="145">
        <f t="shared" si="227"/>
        <v>0</v>
      </c>
      <c r="L866" s="145">
        <f t="shared" si="228"/>
        <v>63302939.999999851</v>
      </c>
    </row>
    <row r="867" spans="1:12" ht="18.5" x14ac:dyDescent="0.45">
      <c r="A867" s="143"/>
      <c r="B867" s="143"/>
      <c r="C867" s="144" t="s">
        <v>166</v>
      </c>
      <c r="D867" s="145">
        <v>1</v>
      </c>
      <c r="E867" s="145">
        <v>1770788.7500000042</v>
      </c>
      <c r="F867" s="145">
        <v>30000</v>
      </c>
      <c r="G867" s="145"/>
      <c r="H867" s="145">
        <f t="shared" si="224"/>
        <v>1800788.7500000042</v>
      </c>
      <c r="I867" s="145">
        <f t="shared" si="225"/>
        <v>1770788.7500000042</v>
      </c>
      <c r="J867" s="145">
        <f t="shared" si="226"/>
        <v>30000</v>
      </c>
      <c r="K867" s="145">
        <f t="shared" si="227"/>
        <v>0</v>
      </c>
      <c r="L867" s="145">
        <f t="shared" si="228"/>
        <v>1800788.7500000042</v>
      </c>
    </row>
    <row r="868" spans="1:12" ht="18.5" x14ac:dyDescent="0.45">
      <c r="A868" s="143"/>
      <c r="B868" s="143"/>
      <c r="C868" s="144" t="s">
        <v>167</v>
      </c>
      <c r="D868" s="145">
        <v>4</v>
      </c>
      <c r="E868" s="145">
        <v>1813162.5</v>
      </c>
      <c r="F868" s="145">
        <v>30000</v>
      </c>
      <c r="G868" s="145"/>
      <c r="H868" s="145">
        <f t="shared" si="224"/>
        <v>1843162.5</v>
      </c>
      <c r="I868" s="145">
        <f t="shared" si="225"/>
        <v>7252650</v>
      </c>
      <c r="J868" s="145">
        <f t="shared" si="226"/>
        <v>120000</v>
      </c>
      <c r="K868" s="145">
        <f t="shared" si="227"/>
        <v>0</v>
      </c>
      <c r="L868" s="145">
        <f t="shared" si="228"/>
        <v>7372650</v>
      </c>
    </row>
    <row r="869" spans="1:12" ht="18.5" x14ac:dyDescent="0.45">
      <c r="A869" s="143"/>
      <c r="B869" s="143"/>
      <c r="C869" s="144" t="s">
        <v>169</v>
      </c>
      <c r="D869" s="145">
        <v>2</v>
      </c>
      <c r="E869" s="145">
        <v>1855535.0000000042</v>
      </c>
      <c r="F869" s="145">
        <v>30000</v>
      </c>
      <c r="G869" s="145"/>
      <c r="H869" s="145">
        <f t="shared" si="224"/>
        <v>1885535.0000000042</v>
      </c>
      <c r="I869" s="145">
        <f t="shared" si="225"/>
        <v>3711070.0000000084</v>
      </c>
      <c r="J869" s="145">
        <f t="shared" si="226"/>
        <v>60000</v>
      </c>
      <c r="K869" s="145">
        <f t="shared" si="227"/>
        <v>0</v>
      </c>
      <c r="L869" s="145">
        <f t="shared" si="228"/>
        <v>3771070.0000000084</v>
      </c>
    </row>
    <row r="870" spans="1:12" ht="18.5" x14ac:dyDescent="0.45">
      <c r="A870" s="143"/>
      <c r="B870" s="143"/>
      <c r="C870" s="144" t="s">
        <v>173</v>
      </c>
      <c r="D870" s="145">
        <v>2</v>
      </c>
      <c r="E870" s="145">
        <v>1982656.2500000042</v>
      </c>
      <c r="F870" s="145">
        <v>30000</v>
      </c>
      <c r="G870" s="145"/>
      <c r="H870" s="145">
        <f t="shared" si="224"/>
        <v>2012656.2500000042</v>
      </c>
      <c r="I870" s="145">
        <f t="shared" si="225"/>
        <v>3965312.5000000084</v>
      </c>
      <c r="J870" s="145">
        <f t="shared" si="226"/>
        <v>60000</v>
      </c>
      <c r="K870" s="145">
        <f t="shared" si="227"/>
        <v>0</v>
      </c>
      <c r="L870" s="145">
        <f t="shared" si="228"/>
        <v>4025312.5000000084</v>
      </c>
    </row>
    <row r="871" spans="1:12" ht="18.5" x14ac:dyDescent="0.45">
      <c r="A871" s="143"/>
      <c r="B871" s="143"/>
      <c r="C871" s="144" t="s">
        <v>303</v>
      </c>
      <c r="D871" s="145">
        <v>6</v>
      </c>
      <c r="E871" s="145">
        <v>1952878.7499999958</v>
      </c>
      <c r="F871" s="145">
        <v>30000</v>
      </c>
      <c r="G871" s="145"/>
      <c r="H871" s="145">
        <f t="shared" si="224"/>
        <v>1982878.7499999958</v>
      </c>
      <c r="I871" s="145">
        <f t="shared" si="225"/>
        <v>11717272.499999974</v>
      </c>
      <c r="J871" s="145">
        <f t="shared" si="226"/>
        <v>180000</v>
      </c>
      <c r="K871" s="145">
        <f t="shared" si="227"/>
        <v>0</v>
      </c>
      <c r="L871" s="145">
        <f t="shared" si="228"/>
        <v>11897272.499999974</v>
      </c>
    </row>
    <row r="872" spans="1:12" ht="18.5" x14ac:dyDescent="0.45">
      <c r="A872" s="143"/>
      <c r="B872" s="143"/>
      <c r="C872" s="144" t="s">
        <v>175</v>
      </c>
      <c r="D872" s="145">
        <v>4</v>
      </c>
      <c r="E872" s="145">
        <v>2018604.9999999958</v>
      </c>
      <c r="F872" s="145">
        <v>30000</v>
      </c>
      <c r="G872" s="145"/>
      <c r="H872" s="145">
        <f t="shared" si="224"/>
        <v>2048604.9999999958</v>
      </c>
      <c r="I872" s="145">
        <f t="shared" si="225"/>
        <v>8074419.9999999832</v>
      </c>
      <c r="J872" s="145">
        <f t="shared" si="226"/>
        <v>120000</v>
      </c>
      <c r="K872" s="145">
        <f t="shared" si="227"/>
        <v>0</v>
      </c>
      <c r="L872" s="145">
        <f t="shared" si="228"/>
        <v>8194419.9999999832</v>
      </c>
    </row>
    <row r="873" spans="1:12" ht="18.5" x14ac:dyDescent="0.45">
      <c r="A873" s="143"/>
      <c r="B873" s="143"/>
      <c r="C873" s="144" t="s">
        <v>176</v>
      </c>
      <c r="D873" s="145">
        <v>5</v>
      </c>
      <c r="E873" s="145">
        <v>2084331.2499999958</v>
      </c>
      <c r="F873" s="145">
        <v>30000</v>
      </c>
      <c r="G873" s="145"/>
      <c r="H873" s="145">
        <f t="shared" si="224"/>
        <v>2114331.2499999958</v>
      </c>
      <c r="I873" s="145">
        <f t="shared" si="225"/>
        <v>10421656.24999998</v>
      </c>
      <c r="J873" s="145">
        <f t="shared" si="226"/>
        <v>150000</v>
      </c>
      <c r="K873" s="145">
        <f t="shared" si="227"/>
        <v>0</v>
      </c>
      <c r="L873" s="145">
        <f t="shared" si="228"/>
        <v>10571656.24999998</v>
      </c>
    </row>
    <row r="874" spans="1:12" ht="18.5" x14ac:dyDescent="0.45">
      <c r="A874" s="143"/>
      <c r="B874" s="143"/>
      <c r="C874" s="144" t="s">
        <v>178</v>
      </c>
      <c r="D874" s="145">
        <v>4</v>
      </c>
      <c r="E874" s="145">
        <v>2150057.4999999958</v>
      </c>
      <c r="F874" s="145">
        <v>30000</v>
      </c>
      <c r="G874" s="145"/>
      <c r="H874" s="145">
        <f t="shared" si="224"/>
        <v>2180057.4999999958</v>
      </c>
      <c r="I874" s="145">
        <f t="shared" si="225"/>
        <v>8600229.9999999832</v>
      </c>
      <c r="J874" s="145">
        <f t="shared" si="226"/>
        <v>120000</v>
      </c>
      <c r="K874" s="145">
        <f t="shared" si="227"/>
        <v>0</v>
      </c>
      <c r="L874" s="145">
        <f t="shared" si="228"/>
        <v>8720229.9999999832</v>
      </c>
    </row>
    <row r="875" spans="1:12" ht="18.5" x14ac:dyDescent="0.45">
      <c r="A875" s="143"/>
      <c r="B875" s="143"/>
      <c r="C875" s="144" t="s">
        <v>179</v>
      </c>
      <c r="D875" s="145">
        <v>1</v>
      </c>
      <c r="E875" s="145">
        <v>2215783.7499999958</v>
      </c>
      <c r="F875" s="145">
        <v>30000</v>
      </c>
      <c r="G875" s="145"/>
      <c r="H875" s="145">
        <f t="shared" si="224"/>
        <v>2245783.7499999958</v>
      </c>
      <c r="I875" s="145">
        <f t="shared" si="225"/>
        <v>2215783.7499999958</v>
      </c>
      <c r="J875" s="145">
        <f t="shared" si="226"/>
        <v>30000</v>
      </c>
      <c r="K875" s="145">
        <f t="shared" si="227"/>
        <v>0</v>
      </c>
      <c r="L875" s="145">
        <f t="shared" si="228"/>
        <v>2245783.7499999958</v>
      </c>
    </row>
    <row r="876" spans="1:12" ht="18.5" x14ac:dyDescent="0.45">
      <c r="A876" s="143"/>
      <c r="B876" s="143"/>
      <c r="C876" s="144" t="s">
        <v>180</v>
      </c>
      <c r="D876" s="145">
        <v>2</v>
      </c>
      <c r="E876" s="145">
        <v>2281509.9999999958</v>
      </c>
      <c r="F876" s="145">
        <v>30000</v>
      </c>
      <c r="G876" s="145"/>
      <c r="H876" s="145">
        <f t="shared" si="224"/>
        <v>2311509.9999999958</v>
      </c>
      <c r="I876" s="145">
        <f t="shared" si="225"/>
        <v>4563019.9999999916</v>
      </c>
      <c r="J876" s="145">
        <f t="shared" si="226"/>
        <v>60000</v>
      </c>
      <c r="K876" s="145">
        <f t="shared" si="227"/>
        <v>0</v>
      </c>
      <c r="L876" s="145">
        <f t="shared" si="228"/>
        <v>4623019.9999999916</v>
      </c>
    </row>
    <row r="877" spans="1:12" ht="18.5" x14ac:dyDescent="0.45">
      <c r="A877" s="143"/>
      <c r="B877" s="143"/>
      <c r="C877" s="144" t="s">
        <v>181</v>
      </c>
      <c r="D877" s="145">
        <v>1</v>
      </c>
      <c r="E877" s="145">
        <v>2347236.2499999958</v>
      </c>
      <c r="F877" s="145">
        <v>30000</v>
      </c>
      <c r="G877" s="145"/>
      <c r="H877" s="145">
        <f t="shared" si="224"/>
        <v>2377236.2499999958</v>
      </c>
      <c r="I877" s="145">
        <f t="shared" si="225"/>
        <v>2347236.2499999958</v>
      </c>
      <c r="J877" s="145">
        <f t="shared" si="226"/>
        <v>30000</v>
      </c>
      <c r="K877" s="145">
        <f t="shared" si="227"/>
        <v>0</v>
      </c>
      <c r="L877" s="145">
        <f t="shared" si="228"/>
        <v>2377236.2499999958</v>
      </c>
    </row>
    <row r="878" spans="1:12" ht="18.5" x14ac:dyDescent="0.45">
      <c r="A878" s="143"/>
      <c r="B878" s="143"/>
      <c r="C878" s="144" t="s">
        <v>338</v>
      </c>
      <c r="D878" s="145">
        <v>1</v>
      </c>
      <c r="E878" s="145">
        <v>2412962.4999999958</v>
      </c>
      <c r="F878" s="145">
        <v>30000</v>
      </c>
      <c r="G878" s="145"/>
      <c r="H878" s="145">
        <f t="shared" si="224"/>
        <v>2442962.4999999958</v>
      </c>
      <c r="I878" s="145">
        <f t="shared" si="225"/>
        <v>2412962.4999999958</v>
      </c>
      <c r="J878" s="145">
        <f t="shared" si="226"/>
        <v>30000</v>
      </c>
      <c r="K878" s="145">
        <f t="shared" si="227"/>
        <v>0</v>
      </c>
      <c r="L878" s="145">
        <f t="shared" si="228"/>
        <v>2442962.4999999958</v>
      </c>
    </row>
    <row r="879" spans="1:12" ht="18.5" x14ac:dyDescent="0.45">
      <c r="A879" s="143"/>
      <c r="B879" s="143"/>
      <c r="C879" s="144" t="s">
        <v>339</v>
      </c>
      <c r="D879" s="145">
        <v>1</v>
      </c>
      <c r="E879" s="145">
        <v>2544414.9999999958</v>
      </c>
      <c r="F879" s="145">
        <v>30000</v>
      </c>
      <c r="G879" s="145"/>
      <c r="H879" s="145">
        <f t="shared" si="224"/>
        <v>2574414.9999999958</v>
      </c>
      <c r="I879" s="145">
        <f t="shared" si="225"/>
        <v>2544414.9999999958</v>
      </c>
      <c r="J879" s="145">
        <f t="shared" si="226"/>
        <v>30000</v>
      </c>
      <c r="K879" s="145">
        <f t="shared" si="227"/>
        <v>0</v>
      </c>
      <c r="L879" s="145">
        <f t="shared" si="228"/>
        <v>2574414.9999999958</v>
      </c>
    </row>
    <row r="880" spans="1:12" ht="18.5" x14ac:dyDescent="0.45">
      <c r="A880" s="143"/>
      <c r="B880" s="143"/>
      <c r="C880" s="144" t="s">
        <v>183</v>
      </c>
      <c r="D880" s="145">
        <v>1</v>
      </c>
      <c r="E880" s="145">
        <v>2271097.5</v>
      </c>
      <c r="F880" s="145">
        <v>30000</v>
      </c>
      <c r="G880" s="145"/>
      <c r="H880" s="145">
        <f t="shared" si="224"/>
        <v>2301097.5</v>
      </c>
      <c r="I880" s="145">
        <f t="shared" si="225"/>
        <v>2271097.5</v>
      </c>
      <c r="J880" s="145">
        <f t="shared" si="226"/>
        <v>30000</v>
      </c>
      <c r="K880" s="145">
        <f t="shared" si="227"/>
        <v>0</v>
      </c>
      <c r="L880" s="145">
        <f t="shared" si="228"/>
        <v>2301097.5</v>
      </c>
    </row>
    <row r="881" spans="1:12" ht="18.5" x14ac:dyDescent="0.45">
      <c r="A881" s="143"/>
      <c r="B881" s="143"/>
      <c r="C881" s="144" t="s">
        <v>185</v>
      </c>
      <c r="D881" s="145">
        <v>5</v>
      </c>
      <c r="E881" s="145">
        <v>2340585</v>
      </c>
      <c r="F881" s="145">
        <v>30000</v>
      </c>
      <c r="G881" s="145"/>
      <c r="H881" s="145">
        <f t="shared" si="224"/>
        <v>2370585</v>
      </c>
      <c r="I881" s="145">
        <f t="shared" si="225"/>
        <v>11702925</v>
      </c>
      <c r="J881" s="145">
        <f t="shared" si="226"/>
        <v>150000</v>
      </c>
      <c r="K881" s="145">
        <f t="shared" si="227"/>
        <v>0</v>
      </c>
      <c r="L881" s="145">
        <f t="shared" si="228"/>
        <v>11852925</v>
      </c>
    </row>
    <row r="882" spans="1:12" ht="18.5" x14ac:dyDescent="0.45">
      <c r="A882" s="143"/>
      <c r="B882" s="143"/>
      <c r="C882" s="144" t="s">
        <v>320</v>
      </c>
      <c r="D882" s="145">
        <v>2</v>
      </c>
      <c r="E882" s="145">
        <v>2410071.2499999958</v>
      </c>
      <c r="F882" s="145">
        <v>30000</v>
      </c>
      <c r="G882" s="145"/>
      <c r="H882" s="145">
        <f t="shared" si="224"/>
        <v>2440071.2499999958</v>
      </c>
      <c r="I882" s="145">
        <f t="shared" si="225"/>
        <v>4820142.4999999916</v>
      </c>
      <c r="J882" s="145">
        <f t="shared" si="226"/>
        <v>60000</v>
      </c>
      <c r="K882" s="145">
        <f t="shared" si="227"/>
        <v>0</v>
      </c>
      <c r="L882" s="145">
        <f t="shared" si="228"/>
        <v>4880142.4999999916</v>
      </c>
    </row>
    <row r="883" spans="1:12" ht="18.5" x14ac:dyDescent="0.45">
      <c r="A883" s="143"/>
      <c r="B883" s="143"/>
      <c r="C883" s="144" t="s">
        <v>186</v>
      </c>
      <c r="D883" s="145">
        <v>4</v>
      </c>
      <c r="E883" s="145">
        <v>2479558.7499999958</v>
      </c>
      <c r="F883" s="145">
        <v>30000</v>
      </c>
      <c r="G883" s="145"/>
      <c r="H883" s="145">
        <f t="shared" si="224"/>
        <v>2509558.7499999958</v>
      </c>
      <c r="I883" s="145">
        <f t="shared" si="225"/>
        <v>9918234.9999999832</v>
      </c>
      <c r="J883" s="145">
        <f t="shared" si="226"/>
        <v>120000</v>
      </c>
      <c r="K883" s="145">
        <f t="shared" si="227"/>
        <v>0</v>
      </c>
      <c r="L883" s="145">
        <f t="shared" si="228"/>
        <v>10038234.999999983</v>
      </c>
    </row>
    <row r="884" spans="1:12" ht="18.5" x14ac:dyDescent="0.45">
      <c r="A884" s="143"/>
      <c r="B884" s="143"/>
      <c r="C884" s="144" t="s">
        <v>187</v>
      </c>
      <c r="D884" s="145">
        <v>4</v>
      </c>
      <c r="E884" s="145">
        <v>2549045.0000000042</v>
      </c>
      <c r="F884" s="145">
        <v>30000</v>
      </c>
      <c r="G884" s="145"/>
      <c r="H884" s="145">
        <f t="shared" si="224"/>
        <v>2579045.0000000042</v>
      </c>
      <c r="I884" s="145">
        <f t="shared" si="225"/>
        <v>10196180.000000017</v>
      </c>
      <c r="J884" s="145">
        <f t="shared" si="226"/>
        <v>120000</v>
      </c>
      <c r="K884" s="145">
        <f t="shared" si="227"/>
        <v>0</v>
      </c>
      <c r="L884" s="145">
        <f t="shared" si="228"/>
        <v>10316180.000000017</v>
      </c>
    </row>
    <row r="885" spans="1:12" ht="18.5" x14ac:dyDescent="0.45">
      <c r="A885" s="143"/>
      <c r="B885" s="143"/>
      <c r="C885" s="144" t="s">
        <v>342</v>
      </c>
      <c r="D885" s="145">
        <v>1</v>
      </c>
      <c r="E885" s="145">
        <v>2688018.75</v>
      </c>
      <c r="F885" s="145">
        <v>30000</v>
      </c>
      <c r="G885" s="145"/>
      <c r="H885" s="145">
        <f t="shared" si="224"/>
        <v>2718018.75</v>
      </c>
      <c r="I885" s="145">
        <f t="shared" si="225"/>
        <v>2688018.75</v>
      </c>
      <c r="J885" s="145">
        <f t="shared" si="226"/>
        <v>30000</v>
      </c>
      <c r="K885" s="145">
        <f t="shared" si="227"/>
        <v>0</v>
      </c>
      <c r="L885" s="145">
        <f t="shared" si="228"/>
        <v>2718018.75</v>
      </c>
    </row>
    <row r="886" spans="1:12" ht="18.5" x14ac:dyDescent="0.45">
      <c r="A886" s="143"/>
      <c r="B886" s="143"/>
      <c r="C886" s="144" t="s">
        <v>189</v>
      </c>
      <c r="D886" s="145">
        <v>1</v>
      </c>
      <c r="E886" s="145">
        <v>2687775</v>
      </c>
      <c r="F886" s="145">
        <v>30000</v>
      </c>
      <c r="G886" s="145"/>
      <c r="H886" s="145">
        <f t="shared" si="224"/>
        <v>2717775</v>
      </c>
      <c r="I886" s="145">
        <f t="shared" si="225"/>
        <v>2687775</v>
      </c>
      <c r="J886" s="145">
        <f t="shared" si="226"/>
        <v>30000</v>
      </c>
      <c r="K886" s="145">
        <f t="shared" si="227"/>
        <v>0</v>
      </c>
      <c r="L886" s="145">
        <f t="shared" si="228"/>
        <v>2717775</v>
      </c>
    </row>
    <row r="887" spans="1:12" ht="18.5" x14ac:dyDescent="0.45">
      <c r="A887" s="143"/>
      <c r="B887" s="143"/>
      <c r="C887" s="144" t="s">
        <v>190</v>
      </c>
      <c r="D887" s="145">
        <v>3</v>
      </c>
      <c r="E887" s="145">
        <v>2762581.2500000042</v>
      </c>
      <c r="F887" s="145">
        <v>30000</v>
      </c>
      <c r="G887" s="145"/>
      <c r="H887" s="145">
        <f t="shared" si="224"/>
        <v>2792581.2500000042</v>
      </c>
      <c r="I887" s="145">
        <f t="shared" si="225"/>
        <v>8287743.750000013</v>
      </c>
      <c r="J887" s="145">
        <f t="shared" si="226"/>
        <v>90000</v>
      </c>
      <c r="K887" s="145">
        <f t="shared" si="227"/>
        <v>0</v>
      </c>
      <c r="L887" s="145">
        <f t="shared" si="228"/>
        <v>8377743.750000013</v>
      </c>
    </row>
    <row r="888" spans="1:12" ht="18.5" x14ac:dyDescent="0.45">
      <c r="A888" s="143"/>
      <c r="B888" s="143"/>
      <c r="C888" s="144" t="s">
        <v>304</v>
      </c>
      <c r="D888" s="145">
        <v>2</v>
      </c>
      <c r="E888" s="145">
        <v>2987000.0000000042</v>
      </c>
      <c r="F888" s="145">
        <v>30000</v>
      </c>
      <c r="G888" s="145"/>
      <c r="H888" s="145">
        <f t="shared" si="224"/>
        <v>3017000.0000000042</v>
      </c>
      <c r="I888" s="145">
        <f t="shared" si="225"/>
        <v>5974000.0000000084</v>
      </c>
      <c r="J888" s="145">
        <f t="shared" si="226"/>
        <v>60000</v>
      </c>
      <c r="K888" s="145">
        <f t="shared" si="227"/>
        <v>0</v>
      </c>
      <c r="L888" s="145">
        <f t="shared" si="228"/>
        <v>6034000.0000000084</v>
      </c>
    </row>
    <row r="889" spans="1:12" ht="18.5" x14ac:dyDescent="0.45">
      <c r="A889" s="143"/>
      <c r="B889" s="143"/>
      <c r="C889" s="164" t="s">
        <v>321</v>
      </c>
      <c r="D889" s="145">
        <v>2</v>
      </c>
      <c r="E889" s="145">
        <v>2998646.25</v>
      </c>
      <c r="F889" s="145">
        <v>30000</v>
      </c>
      <c r="G889" s="145"/>
      <c r="H889" s="145">
        <f t="shared" si="224"/>
        <v>3028646.25</v>
      </c>
      <c r="I889" s="145">
        <f t="shared" si="225"/>
        <v>5997292.5</v>
      </c>
      <c r="J889" s="145">
        <f t="shared" si="226"/>
        <v>60000</v>
      </c>
      <c r="K889" s="145">
        <f t="shared" si="227"/>
        <v>0</v>
      </c>
      <c r="L889" s="145">
        <f t="shared" si="228"/>
        <v>6057292.5</v>
      </c>
    </row>
    <row r="890" spans="1:12" ht="18.5" x14ac:dyDescent="0.45">
      <c r="A890" s="143"/>
      <c r="B890" s="143"/>
      <c r="C890" s="164" t="s">
        <v>306</v>
      </c>
      <c r="D890" s="145">
        <v>1</v>
      </c>
      <c r="E890" s="145">
        <v>3102765</v>
      </c>
      <c r="F890" s="145">
        <v>30000</v>
      </c>
      <c r="G890" s="145"/>
      <c r="H890" s="145">
        <f t="shared" si="224"/>
        <v>3132765</v>
      </c>
      <c r="I890" s="145">
        <f t="shared" si="225"/>
        <v>3102765</v>
      </c>
      <c r="J890" s="145">
        <f t="shared" si="226"/>
        <v>30000</v>
      </c>
      <c r="K890" s="145">
        <f t="shared" si="227"/>
        <v>0</v>
      </c>
      <c r="L890" s="145">
        <f t="shared" si="228"/>
        <v>3132765</v>
      </c>
    </row>
    <row r="891" spans="1:12" ht="18.5" x14ac:dyDescent="0.45">
      <c r="A891" s="143"/>
      <c r="B891" s="143"/>
      <c r="C891" s="164" t="s">
        <v>307</v>
      </c>
      <c r="D891" s="145">
        <v>2</v>
      </c>
      <c r="E891" s="145">
        <v>3206882.4999999963</v>
      </c>
      <c r="F891" s="145">
        <v>30000</v>
      </c>
      <c r="G891" s="145"/>
      <c r="H891" s="145">
        <f t="shared" si="224"/>
        <v>3236882.4999999963</v>
      </c>
      <c r="I891" s="145">
        <f t="shared" si="225"/>
        <v>6413764.9999999925</v>
      </c>
      <c r="J891" s="145">
        <f t="shared" si="226"/>
        <v>60000</v>
      </c>
      <c r="K891" s="145">
        <f t="shared" si="227"/>
        <v>0</v>
      </c>
      <c r="L891" s="145">
        <f t="shared" si="228"/>
        <v>6473764.9999999925</v>
      </c>
    </row>
    <row r="892" spans="1:12" ht="18.5" x14ac:dyDescent="0.45">
      <c r="A892" s="143"/>
      <c r="B892" s="143"/>
      <c r="C892" s="164" t="s">
        <v>193</v>
      </c>
      <c r="D892" s="145">
        <v>1</v>
      </c>
      <c r="E892" s="145">
        <v>3311001.2499999963</v>
      </c>
      <c r="F892" s="145">
        <v>30000</v>
      </c>
      <c r="G892" s="145"/>
      <c r="H892" s="145">
        <f t="shared" si="224"/>
        <v>3341001.2499999963</v>
      </c>
      <c r="I892" s="145">
        <f t="shared" si="225"/>
        <v>3311001.2499999963</v>
      </c>
      <c r="J892" s="145">
        <f t="shared" si="226"/>
        <v>30000</v>
      </c>
      <c r="K892" s="145">
        <f t="shared" si="227"/>
        <v>0</v>
      </c>
      <c r="L892" s="145">
        <f t="shared" si="228"/>
        <v>3341001.2499999963</v>
      </c>
    </row>
    <row r="893" spans="1:12" ht="18.5" x14ac:dyDescent="0.45">
      <c r="A893" s="143"/>
      <c r="B893" s="143"/>
      <c r="C893" s="164" t="s">
        <v>346</v>
      </c>
      <c r="D893" s="145">
        <v>1</v>
      </c>
      <c r="E893" s="145">
        <v>3491690.0000000037</v>
      </c>
      <c r="F893" s="145">
        <v>30000</v>
      </c>
      <c r="G893" s="145"/>
      <c r="H893" s="145">
        <f t="shared" si="224"/>
        <v>3521690.0000000037</v>
      </c>
      <c r="I893" s="145">
        <f t="shared" si="225"/>
        <v>3491690.0000000037</v>
      </c>
      <c r="J893" s="145">
        <f t="shared" si="226"/>
        <v>30000</v>
      </c>
      <c r="K893" s="145">
        <f t="shared" si="227"/>
        <v>0</v>
      </c>
      <c r="L893" s="145">
        <f t="shared" si="228"/>
        <v>3521690.0000000037</v>
      </c>
    </row>
    <row r="894" spans="1:12" ht="18.5" x14ac:dyDescent="0.45">
      <c r="A894" s="143"/>
      <c r="B894" s="143"/>
      <c r="C894" s="164" t="s">
        <v>347</v>
      </c>
      <c r="D894" s="145">
        <v>4</v>
      </c>
      <c r="E894" s="145">
        <v>3616821.2499999963</v>
      </c>
      <c r="F894" s="145">
        <v>30000</v>
      </c>
      <c r="G894" s="145"/>
      <c r="H894" s="145">
        <f t="shared" si="224"/>
        <v>3646821.2499999963</v>
      </c>
      <c r="I894" s="145">
        <f t="shared" si="225"/>
        <v>14467284.999999985</v>
      </c>
      <c r="J894" s="145">
        <f t="shared" si="226"/>
        <v>120000</v>
      </c>
      <c r="K894" s="145">
        <f t="shared" si="227"/>
        <v>0</v>
      </c>
      <c r="L894" s="145">
        <f t="shared" si="228"/>
        <v>14587284.999999985</v>
      </c>
    </row>
    <row r="895" spans="1:12" ht="18.5" x14ac:dyDescent="0.45">
      <c r="A895" s="143"/>
      <c r="B895" s="143"/>
      <c r="C895" s="164" t="s">
        <v>308</v>
      </c>
      <c r="D895" s="145">
        <v>1</v>
      </c>
      <c r="E895" s="145">
        <v>3741953.7500000037</v>
      </c>
      <c r="F895" s="145">
        <v>30000</v>
      </c>
      <c r="G895" s="145"/>
      <c r="H895" s="145">
        <f t="shared" si="224"/>
        <v>3771953.7500000037</v>
      </c>
      <c r="I895" s="145">
        <f t="shared" si="225"/>
        <v>3741953.7500000037</v>
      </c>
      <c r="J895" s="145">
        <f t="shared" si="226"/>
        <v>30000</v>
      </c>
      <c r="K895" s="145">
        <f t="shared" si="227"/>
        <v>0</v>
      </c>
      <c r="L895" s="145">
        <f t="shared" si="228"/>
        <v>3771953.7500000037</v>
      </c>
    </row>
    <row r="896" spans="1:12" ht="18.5" x14ac:dyDescent="0.45">
      <c r="A896" s="143"/>
      <c r="B896" s="143"/>
      <c r="C896" s="164" t="s">
        <v>199</v>
      </c>
      <c r="D896" s="145">
        <v>3</v>
      </c>
      <c r="E896" s="145">
        <v>3992217.5000000037</v>
      </c>
      <c r="F896" s="145">
        <v>30000</v>
      </c>
      <c r="G896" s="145"/>
      <c r="H896" s="145">
        <f t="shared" si="224"/>
        <v>4022217.5000000037</v>
      </c>
      <c r="I896" s="145">
        <f t="shared" si="225"/>
        <v>11976652.500000011</v>
      </c>
      <c r="J896" s="145">
        <f t="shared" si="226"/>
        <v>90000</v>
      </c>
      <c r="K896" s="145">
        <f t="shared" si="227"/>
        <v>0</v>
      </c>
      <c r="L896" s="145">
        <f t="shared" si="228"/>
        <v>12066652.500000011</v>
      </c>
    </row>
    <row r="897" spans="1:12" ht="18.5" x14ac:dyDescent="0.45">
      <c r="A897" s="143"/>
      <c r="B897" s="143"/>
      <c r="C897" s="164" t="s">
        <v>309</v>
      </c>
      <c r="D897" s="145">
        <v>3</v>
      </c>
      <c r="E897" s="145">
        <v>7042594.5</v>
      </c>
      <c r="F897" s="145">
        <v>30000</v>
      </c>
      <c r="G897" s="145"/>
      <c r="H897" s="145">
        <f t="shared" si="224"/>
        <v>7072594.5</v>
      </c>
      <c r="I897" s="145">
        <f t="shared" si="225"/>
        <v>21127783.5</v>
      </c>
      <c r="J897" s="145">
        <f t="shared" si="226"/>
        <v>90000</v>
      </c>
      <c r="K897" s="145">
        <f t="shared" si="227"/>
        <v>0</v>
      </c>
      <c r="L897" s="145">
        <f t="shared" si="228"/>
        <v>21217783.5</v>
      </c>
    </row>
    <row r="898" spans="1:12" ht="18.5" x14ac:dyDescent="0.45">
      <c r="A898" s="143"/>
      <c r="B898" s="143"/>
      <c r="C898" s="164" t="s">
        <v>200</v>
      </c>
      <c r="D898" s="145">
        <v>1</v>
      </c>
      <c r="E898" s="145">
        <v>7530664.0500000007</v>
      </c>
      <c r="F898" s="145">
        <v>30000</v>
      </c>
      <c r="G898" s="145"/>
      <c r="H898" s="145">
        <f t="shared" si="224"/>
        <v>7560664.0500000007</v>
      </c>
      <c r="I898" s="145">
        <f t="shared" si="225"/>
        <v>7530664.0500000007</v>
      </c>
      <c r="J898" s="145">
        <f t="shared" si="226"/>
        <v>30000</v>
      </c>
      <c r="K898" s="145">
        <f t="shared" si="227"/>
        <v>0</v>
      </c>
      <c r="L898" s="145">
        <f t="shared" si="228"/>
        <v>7560664.0500000007</v>
      </c>
    </row>
    <row r="899" spans="1:12" ht="18.5" x14ac:dyDescent="0.45">
      <c r="A899" s="143"/>
      <c r="B899" s="143"/>
      <c r="C899" s="164" t="s">
        <v>352</v>
      </c>
      <c r="D899" s="145">
        <v>1</v>
      </c>
      <c r="E899" s="145">
        <v>8506803.1499999985</v>
      </c>
      <c r="F899" s="145">
        <v>30000</v>
      </c>
      <c r="G899" s="145"/>
      <c r="H899" s="145">
        <f t="shared" ref="H899" si="229">SUM(E899:G899)</f>
        <v>8536803.1499999985</v>
      </c>
      <c r="I899" s="145">
        <f t="shared" ref="I899" si="230">D899*E899</f>
        <v>8506803.1499999985</v>
      </c>
      <c r="J899" s="145">
        <f t="shared" ref="J899" si="231">D899*F899</f>
        <v>30000</v>
      </c>
      <c r="K899" s="145">
        <f t="shared" ref="K899" si="232">D899*G899</f>
        <v>0</v>
      </c>
      <c r="L899" s="145">
        <f t="shared" ref="L899" si="233">D899*H899</f>
        <v>8536803.1499999985</v>
      </c>
    </row>
    <row r="900" spans="1:12" ht="18.5" x14ac:dyDescent="0.45">
      <c r="A900" s="143"/>
      <c r="B900" s="146" t="s">
        <v>201</v>
      </c>
      <c r="C900" s="144" t="s">
        <v>202</v>
      </c>
      <c r="D900" s="137">
        <f>SUM(D835:D899)</f>
        <v>192</v>
      </c>
      <c r="E900" s="137">
        <f>SUM(E835:E899)</f>
        <v>145396445.44999999</v>
      </c>
      <c r="F900" s="137">
        <f>SUM(F835:F899)</f>
        <v>1950000</v>
      </c>
      <c r="G900" s="137"/>
      <c r="H900" s="137">
        <f>SUM(H835:H899)</f>
        <v>147346445.44999999</v>
      </c>
      <c r="I900" s="137">
        <f>SUM(I835:I899)</f>
        <v>387879214.44999969</v>
      </c>
      <c r="J900" s="137">
        <f>SUM(J835:J899)</f>
        <v>5760000</v>
      </c>
      <c r="K900" s="137">
        <f>SUM(K835:K899)</f>
        <v>0</v>
      </c>
      <c r="L900" s="137">
        <f>SUM(L835:L899)</f>
        <v>393639214.44999969</v>
      </c>
    </row>
    <row r="901" spans="1:12" ht="18.5" x14ac:dyDescent="0.45">
      <c r="A901" s="143"/>
      <c r="B901" s="143"/>
      <c r="C901" s="147" t="s">
        <v>203</v>
      </c>
      <c r="D901" s="145">
        <v>1</v>
      </c>
      <c r="E901" s="148">
        <v>1247870.04</v>
      </c>
      <c r="F901" s="145">
        <v>374361</v>
      </c>
      <c r="G901" s="145">
        <v>10640338.32</v>
      </c>
      <c r="H901" s="145">
        <f t="shared" ref="H901" si="234">SUM(E901:G901)</f>
        <v>12262569.359999999</v>
      </c>
      <c r="I901" s="145">
        <f t="shared" ref="I901" si="235">D901*E901</f>
        <v>1247870.04</v>
      </c>
      <c r="J901" s="145">
        <f t="shared" ref="J901" si="236">D901*F901</f>
        <v>374361</v>
      </c>
      <c r="K901" s="145">
        <f t="shared" ref="K901" si="237">D901*G901</f>
        <v>10640338.32</v>
      </c>
      <c r="L901" s="145">
        <f t="shared" ref="L901" si="238">D901*H901</f>
        <v>12262569.359999999</v>
      </c>
    </row>
    <row r="902" spans="1:12" ht="18.5" x14ac:dyDescent="0.45">
      <c r="A902" s="143"/>
      <c r="B902" s="149" t="s">
        <v>201</v>
      </c>
      <c r="C902" s="150"/>
      <c r="D902" s="137">
        <f t="shared" ref="D902:L902" si="239">SUM(D901:D901)</f>
        <v>1</v>
      </c>
      <c r="E902" s="137">
        <f t="shared" si="239"/>
        <v>1247870.04</v>
      </c>
      <c r="F902" s="137">
        <f t="shared" si="239"/>
        <v>374361</v>
      </c>
      <c r="G902" s="137">
        <f t="shared" si="239"/>
        <v>10640338.32</v>
      </c>
      <c r="H902" s="137">
        <f t="shared" si="239"/>
        <v>12262569.359999999</v>
      </c>
      <c r="I902" s="137">
        <f t="shared" si="239"/>
        <v>1247870.04</v>
      </c>
      <c r="J902" s="137">
        <f t="shared" si="239"/>
        <v>374361</v>
      </c>
      <c r="K902" s="137">
        <f t="shared" si="239"/>
        <v>10640338.32</v>
      </c>
      <c r="L902" s="137">
        <f t="shared" si="239"/>
        <v>12262569.359999999</v>
      </c>
    </row>
    <row r="903" spans="1:12" ht="18.5" x14ac:dyDescent="0.45">
      <c r="A903" s="149" t="s">
        <v>204</v>
      </c>
      <c r="B903" s="143"/>
      <c r="C903" s="143"/>
      <c r="D903" s="151">
        <f>D900+D902</f>
        <v>193</v>
      </c>
      <c r="E903" s="152">
        <f t="shared" ref="E903:L903" si="240">SUM(E900:E901)</f>
        <v>146644315.48999998</v>
      </c>
      <c r="F903" s="152">
        <f t="shared" si="240"/>
        <v>2324361</v>
      </c>
      <c r="G903" s="152">
        <f t="shared" si="240"/>
        <v>10640338.32</v>
      </c>
      <c r="H903" s="152">
        <f t="shared" si="240"/>
        <v>159609014.81</v>
      </c>
      <c r="I903" s="152">
        <f t="shared" si="240"/>
        <v>389127084.48999971</v>
      </c>
      <c r="J903" s="152">
        <f t="shared" si="240"/>
        <v>6134361</v>
      </c>
      <c r="K903" s="152">
        <f t="shared" si="240"/>
        <v>10640338.32</v>
      </c>
      <c r="L903" s="152">
        <f t="shared" si="240"/>
        <v>405901783.8099997</v>
      </c>
    </row>
    <row r="906" spans="1:12" ht="18.5" x14ac:dyDescent="0.45">
      <c r="A906" s="961" t="s">
        <v>0</v>
      </c>
      <c r="B906" s="961"/>
      <c r="C906" s="961"/>
      <c r="D906" s="961"/>
      <c r="E906" s="961"/>
      <c r="F906" s="961"/>
      <c r="G906" s="961"/>
      <c r="H906" s="961"/>
      <c r="I906" s="961"/>
      <c r="J906" s="961"/>
      <c r="K906" s="961"/>
      <c r="L906" s="961"/>
    </row>
    <row r="907" spans="1:12" ht="18.5" x14ac:dyDescent="0.45">
      <c r="A907" s="962" t="s">
        <v>89</v>
      </c>
      <c r="B907" s="962"/>
      <c r="C907" s="962"/>
      <c r="D907" s="962"/>
      <c r="E907" s="962"/>
      <c r="F907" s="962"/>
      <c r="G907" s="962"/>
      <c r="H907" s="962"/>
      <c r="I907" s="962"/>
      <c r="J907" s="962"/>
      <c r="K907" s="962"/>
      <c r="L907" s="962"/>
    </row>
    <row r="908" spans="1:12" ht="18.5" x14ac:dyDescent="0.45">
      <c r="A908" s="962" t="s">
        <v>90</v>
      </c>
      <c r="B908" s="963"/>
      <c r="C908" s="963"/>
      <c r="D908" s="963"/>
      <c r="E908" s="963"/>
      <c r="F908" s="963"/>
      <c r="G908" s="963"/>
      <c r="H908" s="963"/>
      <c r="I908" s="963"/>
      <c r="J908" s="963"/>
      <c r="K908" s="963"/>
      <c r="L908" s="963"/>
    </row>
    <row r="909" spans="1:12" ht="18.5" x14ac:dyDescent="0.45">
      <c r="A909" s="964" t="s">
        <v>614</v>
      </c>
      <c r="B909" s="964"/>
      <c r="C909" s="964"/>
      <c r="D909" s="964"/>
      <c r="E909" s="964"/>
      <c r="F909" s="964"/>
      <c r="G909" s="964"/>
      <c r="H909" s="964"/>
      <c r="I909" s="964"/>
      <c r="J909" s="964"/>
      <c r="K909" s="964"/>
      <c r="L909" s="964"/>
    </row>
    <row r="910" spans="1:12" ht="55.5" x14ac:dyDescent="0.45">
      <c r="A910" s="140" t="s">
        <v>91</v>
      </c>
      <c r="B910" s="141"/>
      <c r="C910" s="140" t="s">
        <v>92</v>
      </c>
      <c r="D910" s="140" t="s">
        <v>93</v>
      </c>
      <c r="E910" s="140" t="s">
        <v>94</v>
      </c>
      <c r="F910" s="140" t="s">
        <v>95</v>
      </c>
      <c r="G910" s="140" t="s">
        <v>96</v>
      </c>
      <c r="H910" s="140" t="s">
        <v>97</v>
      </c>
      <c r="I910" s="140" t="s">
        <v>98</v>
      </c>
      <c r="J910" s="140" t="s">
        <v>99</v>
      </c>
      <c r="K910" s="140" t="s">
        <v>100</v>
      </c>
      <c r="L910" s="142" t="s">
        <v>101</v>
      </c>
    </row>
    <row r="911" spans="1:12" ht="18.5" x14ac:dyDescent="0.45">
      <c r="A911" s="143"/>
      <c r="B911" s="143" t="s">
        <v>520</v>
      </c>
      <c r="C911" s="144" t="s">
        <v>521</v>
      </c>
      <c r="D911" s="145">
        <v>31</v>
      </c>
      <c r="E911" s="278">
        <v>2247983.04</v>
      </c>
      <c r="F911" s="279">
        <v>30000</v>
      </c>
      <c r="G911" s="278">
        <v>186116.76</v>
      </c>
      <c r="H911" s="278">
        <f>SUM(E911:G911)</f>
        <v>2464099.7999999998</v>
      </c>
      <c r="I911" s="279">
        <f>D911*E911</f>
        <v>69687474.239999995</v>
      </c>
      <c r="J911" s="279">
        <f>D911*F911</f>
        <v>930000</v>
      </c>
      <c r="K911" s="279">
        <f>D911*G911</f>
        <v>5769619.5600000005</v>
      </c>
      <c r="L911" s="279">
        <f>D911*H911</f>
        <v>76387093.799999997</v>
      </c>
    </row>
    <row r="912" spans="1:12" ht="18.5" x14ac:dyDescent="0.45">
      <c r="A912" s="143"/>
      <c r="B912" s="143" t="s">
        <v>522</v>
      </c>
      <c r="C912" s="144" t="s">
        <v>521</v>
      </c>
      <c r="D912" s="145">
        <v>2</v>
      </c>
      <c r="E912" s="278">
        <v>143179.20000000001</v>
      </c>
      <c r="F912" s="279">
        <v>30000</v>
      </c>
      <c r="G912" s="278">
        <v>357372</v>
      </c>
      <c r="H912" s="278">
        <f t="shared" ref="H912:H950" si="241">SUM(E912:G912)</f>
        <v>530551.19999999995</v>
      </c>
      <c r="I912" s="279">
        <f t="shared" ref="I912:I950" si="242">D912*E912</f>
        <v>286358.40000000002</v>
      </c>
      <c r="J912" s="279">
        <f t="shared" ref="J912:J950" si="243">D912*F912</f>
        <v>60000</v>
      </c>
      <c r="K912" s="279">
        <f t="shared" ref="K912:K950" si="244">D912*G912</f>
        <v>714744</v>
      </c>
      <c r="L912" s="279">
        <f t="shared" ref="L912:L950" si="245">D912*H912</f>
        <v>1061102.3999999999</v>
      </c>
    </row>
    <row r="913" spans="1:12" ht="18.5" x14ac:dyDescent="0.45">
      <c r="A913" s="143"/>
      <c r="B913" s="143" t="s">
        <v>520</v>
      </c>
      <c r="C913" s="144" t="s">
        <v>523</v>
      </c>
      <c r="D913" s="145">
        <v>1</v>
      </c>
      <c r="E913" s="278">
        <v>2499729</v>
      </c>
      <c r="F913" s="279">
        <v>30000</v>
      </c>
      <c r="G913" s="278">
        <v>203739</v>
      </c>
      <c r="H913" s="278">
        <f t="shared" si="241"/>
        <v>2733468</v>
      </c>
      <c r="I913" s="279">
        <f t="shared" si="242"/>
        <v>2499729</v>
      </c>
      <c r="J913" s="279">
        <f t="shared" si="243"/>
        <v>30000</v>
      </c>
      <c r="K913" s="279">
        <f t="shared" si="244"/>
        <v>203739</v>
      </c>
      <c r="L913" s="279">
        <f t="shared" si="245"/>
        <v>2733468</v>
      </c>
    </row>
    <row r="914" spans="1:12" ht="18.5" x14ac:dyDescent="0.45">
      <c r="A914" s="143"/>
      <c r="B914" s="143" t="s">
        <v>520</v>
      </c>
      <c r="C914" s="144" t="s">
        <v>476</v>
      </c>
      <c r="D914" s="145">
        <v>8</v>
      </c>
      <c r="E914" s="278">
        <v>2545620.96</v>
      </c>
      <c r="F914" s="279">
        <v>30000</v>
      </c>
      <c r="G914" s="278">
        <v>206951.52</v>
      </c>
      <c r="H914" s="278">
        <f t="shared" si="241"/>
        <v>2782572.48</v>
      </c>
      <c r="I914" s="279">
        <f t="shared" si="242"/>
        <v>20364967.68</v>
      </c>
      <c r="J914" s="279">
        <f t="shared" si="243"/>
        <v>240000</v>
      </c>
      <c r="K914" s="279">
        <f t="shared" si="244"/>
        <v>1655612.16</v>
      </c>
      <c r="L914" s="279">
        <f t="shared" si="245"/>
        <v>22260579.84</v>
      </c>
    </row>
    <row r="915" spans="1:12" ht="18.5" x14ac:dyDescent="0.45">
      <c r="A915" s="143"/>
      <c r="B915" s="143" t="s">
        <v>520</v>
      </c>
      <c r="C915" s="144" t="s">
        <v>477</v>
      </c>
      <c r="D915" s="145">
        <v>1</v>
      </c>
      <c r="E915" s="278">
        <v>2750775</v>
      </c>
      <c r="F915" s="279">
        <v>30000</v>
      </c>
      <c r="G915" s="278">
        <v>221312.28</v>
      </c>
      <c r="H915" s="278">
        <f t="shared" si="241"/>
        <v>3002087.28</v>
      </c>
      <c r="I915" s="279">
        <f t="shared" si="242"/>
        <v>2750775</v>
      </c>
      <c r="J915" s="279">
        <f t="shared" si="243"/>
        <v>30000</v>
      </c>
      <c r="K915" s="279">
        <f t="shared" si="244"/>
        <v>221312.28</v>
      </c>
      <c r="L915" s="279">
        <f t="shared" si="245"/>
        <v>3002087.28</v>
      </c>
    </row>
    <row r="916" spans="1:12" ht="18.5" x14ac:dyDescent="0.45">
      <c r="A916" s="143"/>
      <c r="B916" s="143" t="s">
        <v>520</v>
      </c>
      <c r="C916" s="144" t="s">
        <v>524</v>
      </c>
      <c r="D916" s="145">
        <v>1</v>
      </c>
      <c r="E916" s="278">
        <v>2742787.92</v>
      </c>
      <c r="F916" s="279">
        <v>30000</v>
      </c>
      <c r="G916" s="278">
        <v>220753.32</v>
      </c>
      <c r="H916" s="278">
        <f t="shared" si="241"/>
        <v>2993541.2399999998</v>
      </c>
      <c r="I916" s="279">
        <f t="shared" si="242"/>
        <v>2742787.92</v>
      </c>
      <c r="J916" s="279">
        <f t="shared" si="243"/>
        <v>30000</v>
      </c>
      <c r="K916" s="279">
        <f t="shared" si="244"/>
        <v>220753.32</v>
      </c>
      <c r="L916" s="279">
        <f t="shared" si="245"/>
        <v>2993541.2399999998</v>
      </c>
    </row>
    <row r="917" spans="1:12" ht="18.5" x14ac:dyDescent="0.45">
      <c r="A917" s="143"/>
      <c r="B917" s="143" t="s">
        <v>522</v>
      </c>
      <c r="C917" s="144" t="s">
        <v>525</v>
      </c>
      <c r="D917" s="145">
        <v>14</v>
      </c>
      <c r="E917" s="278">
        <v>1053476.04</v>
      </c>
      <c r="F917" s="279">
        <v>30000</v>
      </c>
      <c r="G917" s="278">
        <v>39292.800000000003</v>
      </c>
      <c r="H917" s="278">
        <f t="shared" si="241"/>
        <v>1122768.8400000001</v>
      </c>
      <c r="I917" s="279">
        <f t="shared" si="242"/>
        <v>14748664.560000001</v>
      </c>
      <c r="J917" s="279">
        <f t="shared" si="243"/>
        <v>420000</v>
      </c>
      <c r="K917" s="279">
        <f t="shared" si="244"/>
        <v>550099.20000000007</v>
      </c>
      <c r="L917" s="279">
        <f t="shared" si="245"/>
        <v>15718763.760000002</v>
      </c>
    </row>
    <row r="918" spans="1:12" ht="18.5" x14ac:dyDescent="0.45">
      <c r="A918" s="143"/>
      <c r="B918" s="143" t="s">
        <v>522</v>
      </c>
      <c r="C918" s="144" t="s">
        <v>442</v>
      </c>
      <c r="D918" s="145">
        <v>7</v>
      </c>
      <c r="E918" s="278">
        <v>1089306</v>
      </c>
      <c r="F918" s="279">
        <v>30000</v>
      </c>
      <c r="G918" s="278">
        <v>219651.12</v>
      </c>
      <c r="H918" s="278">
        <f t="shared" si="241"/>
        <v>1338957.1200000001</v>
      </c>
      <c r="I918" s="279">
        <f t="shared" si="242"/>
        <v>7625142</v>
      </c>
      <c r="J918" s="279">
        <f t="shared" si="243"/>
        <v>210000</v>
      </c>
      <c r="K918" s="279">
        <f t="shared" si="244"/>
        <v>1537557.8399999999</v>
      </c>
      <c r="L918" s="279">
        <f t="shared" si="245"/>
        <v>9372699.8399999999</v>
      </c>
    </row>
    <row r="919" spans="1:12" ht="18.5" x14ac:dyDescent="0.45">
      <c r="A919" s="143"/>
      <c r="B919" s="143" t="s">
        <v>520</v>
      </c>
      <c r="C919" s="144" t="s">
        <v>442</v>
      </c>
      <c r="D919" s="145">
        <v>4</v>
      </c>
      <c r="E919" s="278">
        <v>3053423.04</v>
      </c>
      <c r="F919" s="279">
        <v>30000</v>
      </c>
      <c r="G919" s="278">
        <v>242497.56</v>
      </c>
      <c r="H919" s="278">
        <f t="shared" si="241"/>
        <v>3325920.6</v>
      </c>
      <c r="I919" s="279">
        <f t="shared" si="242"/>
        <v>12213692.16</v>
      </c>
      <c r="J919" s="279">
        <f t="shared" si="243"/>
        <v>120000</v>
      </c>
      <c r="K919" s="279">
        <f t="shared" si="244"/>
        <v>969990.24</v>
      </c>
      <c r="L919" s="279">
        <f t="shared" si="245"/>
        <v>13303682.4</v>
      </c>
    </row>
    <row r="920" spans="1:12" ht="18.5" x14ac:dyDescent="0.45">
      <c r="A920" s="143"/>
      <c r="B920" s="143" t="s">
        <v>520</v>
      </c>
      <c r="C920" s="144" t="s">
        <v>106</v>
      </c>
      <c r="D920" s="145">
        <v>3</v>
      </c>
      <c r="E920" s="278">
        <v>3156969</v>
      </c>
      <c r="F920" s="279">
        <v>30000</v>
      </c>
      <c r="G920" s="278">
        <v>249745.8</v>
      </c>
      <c r="H920" s="278">
        <f t="shared" si="241"/>
        <v>3436714.8</v>
      </c>
      <c r="I920" s="279">
        <f t="shared" si="242"/>
        <v>9470907</v>
      </c>
      <c r="J920" s="279">
        <f t="shared" si="243"/>
        <v>90000</v>
      </c>
      <c r="K920" s="279">
        <f t="shared" si="244"/>
        <v>749237.39999999991</v>
      </c>
      <c r="L920" s="279">
        <f t="shared" si="245"/>
        <v>10310144.399999999</v>
      </c>
    </row>
    <row r="921" spans="1:12" ht="18.5" x14ac:dyDescent="0.45">
      <c r="A921" s="143"/>
      <c r="B921" s="143" t="s">
        <v>520</v>
      </c>
      <c r="C921" s="144" t="s">
        <v>107</v>
      </c>
      <c r="D921" s="145">
        <v>1</v>
      </c>
      <c r="E921" s="278">
        <v>3260514</v>
      </c>
      <c r="F921" s="279">
        <v>30000</v>
      </c>
      <c r="G921" s="278">
        <v>556994.04</v>
      </c>
      <c r="H921" s="278">
        <f t="shared" si="241"/>
        <v>3847508.04</v>
      </c>
      <c r="I921" s="279">
        <f t="shared" si="242"/>
        <v>3260514</v>
      </c>
      <c r="J921" s="279">
        <f t="shared" si="243"/>
        <v>30000</v>
      </c>
      <c r="K921" s="279">
        <f t="shared" si="244"/>
        <v>556994.04</v>
      </c>
      <c r="L921" s="279">
        <f t="shared" si="245"/>
        <v>3847508.04</v>
      </c>
    </row>
    <row r="922" spans="1:12" ht="18.5" x14ac:dyDescent="0.45">
      <c r="A922" s="143"/>
      <c r="B922" s="143" t="s">
        <v>520</v>
      </c>
      <c r="C922" s="144" t="s">
        <v>109</v>
      </c>
      <c r="D922" s="145">
        <v>2</v>
      </c>
      <c r="E922" s="278">
        <v>3364059</v>
      </c>
      <c r="F922" s="279">
        <v>30000</v>
      </c>
      <c r="G922" s="278">
        <v>264242.15999999997</v>
      </c>
      <c r="H922" s="278">
        <f t="shared" si="241"/>
        <v>3658301.16</v>
      </c>
      <c r="I922" s="279">
        <f t="shared" si="242"/>
        <v>6728118</v>
      </c>
      <c r="J922" s="279">
        <f t="shared" si="243"/>
        <v>60000</v>
      </c>
      <c r="K922" s="279">
        <f t="shared" si="244"/>
        <v>528484.31999999995</v>
      </c>
      <c r="L922" s="279">
        <f t="shared" si="245"/>
        <v>7316602.3200000003</v>
      </c>
    </row>
    <row r="923" spans="1:12" ht="18.5" x14ac:dyDescent="0.45">
      <c r="A923" s="143"/>
      <c r="B923" s="143" t="s">
        <v>522</v>
      </c>
      <c r="C923" s="144" t="s">
        <v>499</v>
      </c>
      <c r="D923" s="145">
        <v>2</v>
      </c>
      <c r="E923" s="278">
        <v>1125537.96</v>
      </c>
      <c r="F923" s="279">
        <v>30000</v>
      </c>
      <c r="G923" s="278">
        <v>40013.4</v>
      </c>
      <c r="H923" s="278">
        <f t="shared" si="241"/>
        <v>1195551.3599999999</v>
      </c>
      <c r="I923" s="279">
        <f t="shared" si="242"/>
        <v>2251075.92</v>
      </c>
      <c r="J923" s="279">
        <f t="shared" si="243"/>
        <v>60000</v>
      </c>
      <c r="K923" s="279">
        <f t="shared" si="244"/>
        <v>80026.8</v>
      </c>
      <c r="L923" s="279">
        <f t="shared" si="245"/>
        <v>2391102.7199999997</v>
      </c>
    </row>
    <row r="924" spans="1:12" ht="18.5" x14ac:dyDescent="0.45">
      <c r="A924" s="143"/>
      <c r="B924" s="143" t="s">
        <v>522</v>
      </c>
      <c r="C924" s="144" t="s">
        <v>369</v>
      </c>
      <c r="D924" s="145">
        <v>1</v>
      </c>
      <c r="E924" s="278">
        <v>1451937.96</v>
      </c>
      <c r="F924" s="279">
        <v>30000</v>
      </c>
      <c r="G924" s="278">
        <v>43277.4</v>
      </c>
      <c r="H924" s="278">
        <f t="shared" si="241"/>
        <v>1525215.3599999999</v>
      </c>
      <c r="I924" s="279">
        <f t="shared" si="242"/>
        <v>1451937.96</v>
      </c>
      <c r="J924" s="279">
        <f t="shared" si="243"/>
        <v>30000</v>
      </c>
      <c r="K924" s="279">
        <f t="shared" si="244"/>
        <v>43277.4</v>
      </c>
      <c r="L924" s="279">
        <f t="shared" si="245"/>
        <v>1525215.3599999999</v>
      </c>
    </row>
    <row r="925" spans="1:12" ht="18.5" x14ac:dyDescent="0.45">
      <c r="A925" s="143"/>
      <c r="B925" s="143" t="s">
        <v>520</v>
      </c>
      <c r="C925" s="144" t="s">
        <v>369</v>
      </c>
      <c r="D925" s="145">
        <v>1</v>
      </c>
      <c r="E925" s="278">
        <v>3297000</v>
      </c>
      <c r="F925" s="279">
        <v>30000</v>
      </c>
      <c r="G925" s="278">
        <v>259548</v>
      </c>
      <c r="H925" s="278">
        <f t="shared" si="241"/>
        <v>3586548</v>
      </c>
      <c r="I925" s="279">
        <f t="shared" si="242"/>
        <v>3297000</v>
      </c>
      <c r="J925" s="279">
        <f t="shared" si="243"/>
        <v>30000</v>
      </c>
      <c r="K925" s="279">
        <f t="shared" si="244"/>
        <v>259548</v>
      </c>
      <c r="L925" s="279">
        <f t="shared" si="245"/>
        <v>3586548</v>
      </c>
    </row>
    <row r="926" spans="1:12" ht="18.5" x14ac:dyDescent="0.45">
      <c r="A926" s="143"/>
      <c r="B926" s="143" t="s">
        <v>522</v>
      </c>
      <c r="C926" s="144" t="s">
        <v>124</v>
      </c>
      <c r="D926" s="145">
        <v>11</v>
      </c>
      <c r="E926" s="278">
        <v>1492026</v>
      </c>
      <c r="F926" s="279">
        <v>30000</v>
      </c>
      <c r="G926" s="278">
        <v>43678.32</v>
      </c>
      <c r="H926" s="278">
        <f t="shared" si="241"/>
        <v>1565704.32</v>
      </c>
      <c r="I926" s="279">
        <f t="shared" si="242"/>
        <v>16412286</v>
      </c>
      <c r="J926" s="279">
        <f t="shared" si="243"/>
        <v>330000</v>
      </c>
      <c r="K926" s="279">
        <f t="shared" si="244"/>
        <v>480461.52</v>
      </c>
      <c r="L926" s="279">
        <f t="shared" si="245"/>
        <v>17222747.52</v>
      </c>
    </row>
    <row r="927" spans="1:12" ht="18.5" x14ac:dyDescent="0.45">
      <c r="A927" s="143"/>
      <c r="B927" s="143" t="s">
        <v>522</v>
      </c>
      <c r="C927" s="144" t="s">
        <v>448</v>
      </c>
      <c r="D927" s="145">
        <v>1</v>
      </c>
      <c r="E927" s="278">
        <v>1572201.36</v>
      </c>
      <c r="F927" s="279">
        <v>30000</v>
      </c>
      <c r="G927" s="278">
        <v>164480.04</v>
      </c>
      <c r="H927" s="278">
        <f t="shared" si="241"/>
        <v>1766681.4000000001</v>
      </c>
      <c r="I927" s="279">
        <f t="shared" si="242"/>
        <v>1572201.36</v>
      </c>
      <c r="J927" s="279">
        <f t="shared" si="243"/>
        <v>30000</v>
      </c>
      <c r="K927" s="279">
        <f t="shared" si="244"/>
        <v>164480.04</v>
      </c>
      <c r="L927" s="279">
        <f t="shared" si="245"/>
        <v>1766681.4000000001</v>
      </c>
    </row>
    <row r="928" spans="1:12" ht="18.5" x14ac:dyDescent="0.45">
      <c r="A928" s="143"/>
      <c r="B928" s="143" t="s">
        <v>520</v>
      </c>
      <c r="C928" s="144" t="s">
        <v>211</v>
      </c>
      <c r="D928" s="145">
        <v>2</v>
      </c>
      <c r="E928" s="278">
        <v>3768428.04</v>
      </c>
      <c r="F928" s="279">
        <v>30000</v>
      </c>
      <c r="G928" s="278">
        <v>792548.04</v>
      </c>
      <c r="H928" s="278">
        <f t="shared" si="241"/>
        <v>4590976.08</v>
      </c>
      <c r="I928" s="279">
        <f t="shared" si="242"/>
        <v>7536856.0800000001</v>
      </c>
      <c r="J928" s="279">
        <f t="shared" si="243"/>
        <v>60000</v>
      </c>
      <c r="K928" s="279">
        <f t="shared" si="244"/>
        <v>1585096.08</v>
      </c>
      <c r="L928" s="279">
        <f t="shared" si="245"/>
        <v>9181952.1600000001</v>
      </c>
    </row>
    <row r="929" spans="1:12" ht="18.5" x14ac:dyDescent="0.45">
      <c r="A929" s="143"/>
      <c r="B929" s="143" t="s">
        <v>522</v>
      </c>
      <c r="C929" s="144" t="s">
        <v>128</v>
      </c>
      <c r="D929" s="145">
        <v>2</v>
      </c>
      <c r="E929" s="278">
        <v>1652376</v>
      </c>
      <c r="F929" s="279">
        <v>30000</v>
      </c>
      <c r="G929" s="278">
        <v>165281.76</v>
      </c>
      <c r="H929" s="278">
        <f t="shared" si="241"/>
        <v>1847657.76</v>
      </c>
      <c r="I929" s="279">
        <f t="shared" si="242"/>
        <v>3304752</v>
      </c>
      <c r="J929" s="279">
        <f t="shared" si="243"/>
        <v>60000</v>
      </c>
      <c r="K929" s="279">
        <f t="shared" si="244"/>
        <v>330563.52</v>
      </c>
      <c r="L929" s="279">
        <f t="shared" si="245"/>
        <v>3695315.52</v>
      </c>
    </row>
    <row r="930" spans="1:12" ht="18.5" x14ac:dyDescent="0.45">
      <c r="A930" s="143"/>
      <c r="B930" s="143" t="s">
        <v>522</v>
      </c>
      <c r="C930" s="144" t="s">
        <v>478</v>
      </c>
      <c r="D930" s="145">
        <v>1</v>
      </c>
      <c r="E930" s="278">
        <v>401070</v>
      </c>
      <c r="F930" s="279">
        <v>30000</v>
      </c>
      <c r="G930" s="278">
        <v>594216</v>
      </c>
      <c r="H930" s="278">
        <f t="shared" si="241"/>
        <v>1025286</v>
      </c>
      <c r="I930" s="279">
        <f t="shared" si="242"/>
        <v>401070</v>
      </c>
      <c r="J930" s="279">
        <f t="shared" si="243"/>
        <v>30000</v>
      </c>
      <c r="K930" s="279">
        <f t="shared" si="244"/>
        <v>594216</v>
      </c>
      <c r="L930" s="279">
        <f t="shared" si="245"/>
        <v>1025286</v>
      </c>
    </row>
    <row r="931" spans="1:12" ht="18.5" x14ac:dyDescent="0.45">
      <c r="A931" s="143"/>
      <c r="B931" s="143" t="s">
        <v>520</v>
      </c>
      <c r="C931" s="144" t="s">
        <v>130</v>
      </c>
      <c r="D931" s="145">
        <v>1</v>
      </c>
      <c r="E931" s="278">
        <v>4239857.04</v>
      </c>
      <c r="F931" s="279">
        <v>30000</v>
      </c>
      <c r="G931" s="278">
        <v>1334330.8799999999</v>
      </c>
      <c r="H931" s="278">
        <f t="shared" si="241"/>
        <v>5604187.9199999999</v>
      </c>
      <c r="I931" s="279">
        <f t="shared" si="242"/>
        <v>4239857.04</v>
      </c>
      <c r="J931" s="279">
        <f t="shared" si="243"/>
        <v>30000</v>
      </c>
      <c r="K931" s="279">
        <f t="shared" si="244"/>
        <v>1334330.8799999999</v>
      </c>
      <c r="L931" s="279">
        <f t="shared" si="245"/>
        <v>5604187.9199999999</v>
      </c>
    </row>
    <row r="932" spans="1:12" ht="18.5" x14ac:dyDescent="0.45">
      <c r="A932" s="143"/>
      <c r="B932" s="143" t="s">
        <v>520</v>
      </c>
      <c r="C932" s="144" t="s">
        <v>401</v>
      </c>
      <c r="D932" s="145">
        <v>3</v>
      </c>
      <c r="E932" s="278">
        <v>4136157</v>
      </c>
      <c r="F932" s="279">
        <v>30000</v>
      </c>
      <c r="G932" s="278">
        <v>618288.96</v>
      </c>
      <c r="H932" s="278">
        <f t="shared" si="241"/>
        <v>4784445.96</v>
      </c>
      <c r="I932" s="279">
        <f t="shared" si="242"/>
        <v>12408471</v>
      </c>
      <c r="J932" s="279">
        <f t="shared" si="243"/>
        <v>90000</v>
      </c>
      <c r="K932" s="279">
        <f t="shared" si="244"/>
        <v>1854866.88</v>
      </c>
      <c r="L932" s="279">
        <f t="shared" si="245"/>
        <v>14353337.879999999</v>
      </c>
    </row>
    <row r="933" spans="1:12" ht="18.5" x14ac:dyDescent="0.45">
      <c r="A933" s="143"/>
      <c r="B933" s="143" t="s">
        <v>522</v>
      </c>
      <c r="C933" s="144" t="s">
        <v>136</v>
      </c>
      <c r="D933" s="145">
        <v>7</v>
      </c>
      <c r="E933" s="278">
        <v>2092244.04</v>
      </c>
      <c r="F933" s="279">
        <v>30000</v>
      </c>
      <c r="G933" s="278">
        <v>169680.48</v>
      </c>
      <c r="H933" s="278">
        <f t="shared" si="241"/>
        <v>2291924.52</v>
      </c>
      <c r="I933" s="279">
        <f t="shared" si="242"/>
        <v>14645708.280000001</v>
      </c>
      <c r="J933" s="279">
        <f t="shared" si="243"/>
        <v>210000</v>
      </c>
      <c r="K933" s="279">
        <f t="shared" si="244"/>
        <v>1187763.3600000001</v>
      </c>
      <c r="L933" s="279">
        <f t="shared" si="245"/>
        <v>16043471.640000001</v>
      </c>
    </row>
    <row r="934" spans="1:12" ht="18.5" x14ac:dyDescent="0.45">
      <c r="A934" s="143"/>
      <c r="B934" s="143" t="s">
        <v>520</v>
      </c>
      <c r="C934" s="144" t="s">
        <v>143</v>
      </c>
      <c r="D934" s="145">
        <v>1</v>
      </c>
      <c r="E934" s="278">
        <v>5235173.04</v>
      </c>
      <c r="F934" s="279">
        <v>30000</v>
      </c>
      <c r="G934" s="278">
        <v>1523440.92</v>
      </c>
      <c r="H934" s="278">
        <f t="shared" si="241"/>
        <v>6788613.96</v>
      </c>
      <c r="I934" s="279">
        <f t="shared" si="242"/>
        <v>5235173.04</v>
      </c>
      <c r="J934" s="279">
        <f t="shared" si="243"/>
        <v>30000</v>
      </c>
      <c r="K934" s="279">
        <f t="shared" si="244"/>
        <v>1523440.92</v>
      </c>
      <c r="L934" s="279">
        <f t="shared" si="245"/>
        <v>6788613.96</v>
      </c>
    </row>
    <row r="935" spans="1:12" ht="18.5" x14ac:dyDescent="0.45">
      <c r="A935" s="143"/>
      <c r="B935" s="143" t="s">
        <v>520</v>
      </c>
      <c r="C935" s="144" t="s">
        <v>334</v>
      </c>
      <c r="D935" s="145">
        <v>1</v>
      </c>
      <c r="E935" s="278">
        <v>6517449</v>
      </c>
      <c r="F935" s="279">
        <v>30000</v>
      </c>
      <c r="G935" s="278">
        <v>2017073.28</v>
      </c>
      <c r="H935" s="278">
        <f t="shared" si="241"/>
        <v>8564522.2799999993</v>
      </c>
      <c r="I935" s="279">
        <f t="shared" si="242"/>
        <v>6517449</v>
      </c>
      <c r="J935" s="279">
        <f t="shared" si="243"/>
        <v>30000</v>
      </c>
      <c r="K935" s="279">
        <f t="shared" si="244"/>
        <v>2017073.28</v>
      </c>
      <c r="L935" s="279">
        <f t="shared" si="245"/>
        <v>8564522.2799999993</v>
      </c>
    </row>
    <row r="936" spans="1:12" ht="18.5" x14ac:dyDescent="0.45">
      <c r="A936" s="143"/>
      <c r="B936" s="143" t="s">
        <v>520</v>
      </c>
      <c r="C936" s="144" t="s">
        <v>163</v>
      </c>
      <c r="D936" s="145">
        <v>1</v>
      </c>
      <c r="E936" s="278">
        <v>8426643</v>
      </c>
      <c r="F936" s="279">
        <v>30000</v>
      </c>
      <c r="G936" s="278">
        <v>3587156.16</v>
      </c>
      <c r="H936" s="278">
        <f t="shared" si="241"/>
        <v>12043799.16</v>
      </c>
      <c r="I936" s="279">
        <f t="shared" si="242"/>
        <v>8426643</v>
      </c>
      <c r="J936" s="279">
        <f t="shared" si="243"/>
        <v>30000</v>
      </c>
      <c r="K936" s="279">
        <f t="shared" si="244"/>
        <v>3587156.16</v>
      </c>
      <c r="L936" s="279">
        <f t="shared" si="245"/>
        <v>12043799.16</v>
      </c>
    </row>
    <row r="937" spans="1:12" ht="18.5" x14ac:dyDescent="0.45">
      <c r="A937" s="143"/>
      <c r="B937" s="143" t="s">
        <v>522</v>
      </c>
      <c r="C937" s="144" t="s">
        <v>149</v>
      </c>
      <c r="D937" s="145">
        <v>44</v>
      </c>
      <c r="E937" s="278">
        <v>2247983.04</v>
      </c>
      <c r="F937" s="279">
        <v>30000</v>
      </c>
      <c r="G937" s="278">
        <v>51237.84</v>
      </c>
      <c r="H937" s="278">
        <f t="shared" si="241"/>
        <v>2329220.88</v>
      </c>
      <c r="I937" s="279">
        <f t="shared" si="242"/>
        <v>98911253.760000005</v>
      </c>
      <c r="J937" s="279">
        <f t="shared" si="243"/>
        <v>1320000</v>
      </c>
      <c r="K937" s="279">
        <f t="shared" si="244"/>
        <v>2254464.96</v>
      </c>
      <c r="L937" s="279">
        <f t="shared" si="245"/>
        <v>102485718.72</v>
      </c>
    </row>
    <row r="938" spans="1:12" ht="18.5" x14ac:dyDescent="0.45">
      <c r="A938" s="143"/>
      <c r="B938" s="143" t="s">
        <v>522</v>
      </c>
      <c r="C938" s="144" t="s">
        <v>155</v>
      </c>
      <c r="D938" s="145">
        <v>2</v>
      </c>
      <c r="E938" s="278">
        <v>2545620.96</v>
      </c>
      <c r="F938" s="279">
        <v>30000</v>
      </c>
      <c r="G938" s="278">
        <v>54214.2</v>
      </c>
      <c r="H938" s="278">
        <f t="shared" si="241"/>
        <v>2629835.16</v>
      </c>
      <c r="I938" s="279">
        <f t="shared" si="242"/>
        <v>5091241.92</v>
      </c>
      <c r="J938" s="279">
        <f t="shared" si="243"/>
        <v>60000</v>
      </c>
      <c r="K938" s="279">
        <f t="shared" si="244"/>
        <v>108428.4</v>
      </c>
      <c r="L938" s="279">
        <f t="shared" si="245"/>
        <v>5259670.32</v>
      </c>
    </row>
    <row r="939" spans="1:12" ht="18.5" x14ac:dyDescent="0.45">
      <c r="A939" s="143"/>
      <c r="B939" s="143" t="s">
        <v>522</v>
      </c>
      <c r="C939" s="144" t="s">
        <v>157</v>
      </c>
      <c r="D939" s="145">
        <v>1</v>
      </c>
      <c r="E939" s="278">
        <v>2614007.04</v>
      </c>
      <c r="F939" s="279">
        <v>30000</v>
      </c>
      <c r="G939" s="278">
        <v>54898.080000000002</v>
      </c>
      <c r="H939" s="278">
        <f t="shared" si="241"/>
        <v>2698905.12</v>
      </c>
      <c r="I939" s="279">
        <f t="shared" si="242"/>
        <v>2614007.04</v>
      </c>
      <c r="J939" s="279">
        <f t="shared" si="243"/>
        <v>30000</v>
      </c>
      <c r="K939" s="279">
        <f t="shared" si="244"/>
        <v>54898.080000000002</v>
      </c>
      <c r="L939" s="279">
        <f t="shared" si="245"/>
        <v>2698905.12</v>
      </c>
    </row>
    <row r="940" spans="1:12" ht="18.5" x14ac:dyDescent="0.45">
      <c r="A940" s="143"/>
      <c r="B940" s="143" t="s">
        <v>522</v>
      </c>
      <c r="C940" s="144" t="s">
        <v>302</v>
      </c>
      <c r="D940" s="145">
        <v>2</v>
      </c>
      <c r="E940" s="278">
        <v>2682390.96</v>
      </c>
      <c r="F940" s="279">
        <v>30000</v>
      </c>
      <c r="G940" s="278">
        <v>235581.96</v>
      </c>
      <c r="H940" s="278">
        <f t="shared" si="241"/>
        <v>2947972.92</v>
      </c>
      <c r="I940" s="279">
        <f t="shared" si="242"/>
        <v>5364781.92</v>
      </c>
      <c r="J940" s="279">
        <f t="shared" si="243"/>
        <v>60000</v>
      </c>
      <c r="K940" s="279">
        <f t="shared" si="244"/>
        <v>471163.92</v>
      </c>
      <c r="L940" s="279">
        <f t="shared" si="245"/>
        <v>5895945.8399999999</v>
      </c>
    </row>
    <row r="941" spans="1:12" ht="18.5" x14ac:dyDescent="0.45">
      <c r="A941" s="143"/>
      <c r="B941" s="143" t="s">
        <v>522</v>
      </c>
      <c r="C941" s="144" t="s">
        <v>161</v>
      </c>
      <c r="D941" s="145">
        <v>1</v>
      </c>
      <c r="E941" s="278">
        <v>2819157.96</v>
      </c>
      <c r="F941" s="279">
        <v>30000</v>
      </c>
      <c r="G941" s="278">
        <v>476949.6</v>
      </c>
      <c r="H941" s="278">
        <f t="shared" si="241"/>
        <v>3326107.56</v>
      </c>
      <c r="I941" s="279">
        <f t="shared" si="242"/>
        <v>2819157.96</v>
      </c>
      <c r="J941" s="279">
        <f t="shared" si="243"/>
        <v>30000</v>
      </c>
      <c r="K941" s="279">
        <f t="shared" si="244"/>
        <v>476949.6</v>
      </c>
      <c r="L941" s="279">
        <f t="shared" si="245"/>
        <v>3326107.56</v>
      </c>
    </row>
    <row r="942" spans="1:12" ht="18.5" x14ac:dyDescent="0.45">
      <c r="A942" s="143"/>
      <c r="B942" s="143" t="s">
        <v>522</v>
      </c>
      <c r="C942" s="144" t="s">
        <v>484</v>
      </c>
      <c r="D942" s="145">
        <v>1</v>
      </c>
      <c r="E942" s="278">
        <v>3128730.96</v>
      </c>
      <c r="F942" s="279">
        <v>30000</v>
      </c>
      <c r="G942" s="278">
        <v>60045.36</v>
      </c>
      <c r="H942" s="278">
        <f t="shared" si="241"/>
        <v>3218776.32</v>
      </c>
      <c r="I942" s="279">
        <f t="shared" si="242"/>
        <v>3128730.96</v>
      </c>
      <c r="J942" s="279">
        <f t="shared" si="243"/>
        <v>30000</v>
      </c>
      <c r="K942" s="279">
        <f t="shared" si="244"/>
        <v>60045.36</v>
      </c>
      <c r="L942" s="279">
        <f t="shared" si="245"/>
        <v>3218776.32</v>
      </c>
    </row>
    <row r="943" spans="1:12" ht="18.5" x14ac:dyDescent="0.45">
      <c r="A943" s="143"/>
      <c r="B943" s="143" t="s">
        <v>522</v>
      </c>
      <c r="C943" s="144" t="s">
        <v>486</v>
      </c>
      <c r="D943" s="145">
        <v>4</v>
      </c>
      <c r="E943" s="278">
        <v>3347687.04</v>
      </c>
      <c r="F943" s="279">
        <v>30000</v>
      </c>
      <c r="G943" s="278">
        <v>62234.879999999997</v>
      </c>
      <c r="H943" s="278">
        <f t="shared" si="241"/>
        <v>3439921.92</v>
      </c>
      <c r="I943" s="279">
        <f t="shared" si="242"/>
        <v>13390748.16</v>
      </c>
      <c r="J943" s="279">
        <f t="shared" si="243"/>
        <v>120000</v>
      </c>
      <c r="K943" s="279">
        <f t="shared" si="244"/>
        <v>248939.51999999999</v>
      </c>
      <c r="L943" s="279">
        <f t="shared" si="245"/>
        <v>13759687.68</v>
      </c>
    </row>
    <row r="944" spans="1:12" ht="18.5" x14ac:dyDescent="0.45">
      <c r="A944" s="143"/>
      <c r="B944" s="143" t="s">
        <v>522</v>
      </c>
      <c r="C944" s="144" t="s">
        <v>526</v>
      </c>
      <c r="D944" s="145">
        <v>3</v>
      </c>
      <c r="E944" s="278">
        <v>3457164.96</v>
      </c>
      <c r="F944" s="279">
        <v>30000</v>
      </c>
      <c r="G944" s="278">
        <v>1078189.44</v>
      </c>
      <c r="H944" s="278">
        <f t="shared" si="241"/>
        <v>4565354.4000000004</v>
      </c>
      <c r="I944" s="279">
        <f t="shared" si="242"/>
        <v>10371494.879999999</v>
      </c>
      <c r="J944" s="279">
        <f t="shared" si="243"/>
        <v>90000</v>
      </c>
      <c r="K944" s="279">
        <f t="shared" si="244"/>
        <v>3234568.32</v>
      </c>
      <c r="L944" s="279">
        <f t="shared" si="245"/>
        <v>13696063.200000001</v>
      </c>
    </row>
    <row r="945" spans="1:12" ht="18.5" x14ac:dyDescent="0.45">
      <c r="A945" s="143"/>
      <c r="B945" s="143" t="s">
        <v>522</v>
      </c>
      <c r="C945" s="144" t="s">
        <v>500</v>
      </c>
      <c r="D945" s="145">
        <v>1</v>
      </c>
      <c r="E945" s="278">
        <v>3676119.96</v>
      </c>
      <c r="F945" s="279">
        <v>30000</v>
      </c>
      <c r="G945" s="278">
        <v>545519.16</v>
      </c>
      <c r="H945" s="278">
        <f t="shared" si="241"/>
        <v>4251639.12</v>
      </c>
      <c r="I945" s="279">
        <f t="shared" si="242"/>
        <v>3676119.96</v>
      </c>
      <c r="J945" s="279">
        <f t="shared" si="243"/>
        <v>30000</v>
      </c>
      <c r="K945" s="279">
        <f t="shared" si="244"/>
        <v>545519.16</v>
      </c>
      <c r="L945" s="279">
        <f t="shared" si="245"/>
        <v>4251639.12</v>
      </c>
    </row>
    <row r="946" spans="1:12" ht="18.5" x14ac:dyDescent="0.45">
      <c r="A946" s="143"/>
      <c r="B946" s="143" t="s">
        <v>522</v>
      </c>
      <c r="C946" s="144" t="s">
        <v>180</v>
      </c>
      <c r="D946" s="145">
        <v>5</v>
      </c>
      <c r="E946" s="278">
        <v>4004142.96</v>
      </c>
      <c r="F946" s="279">
        <v>30000</v>
      </c>
      <c r="G946" s="278">
        <v>849296.64</v>
      </c>
      <c r="H946" s="278">
        <f t="shared" si="241"/>
        <v>4883439.5999999996</v>
      </c>
      <c r="I946" s="279">
        <f t="shared" si="242"/>
        <v>20020714.800000001</v>
      </c>
      <c r="J946" s="279">
        <f t="shared" si="243"/>
        <v>150000</v>
      </c>
      <c r="K946" s="279">
        <f t="shared" si="244"/>
        <v>4246483.2</v>
      </c>
      <c r="L946" s="279">
        <f t="shared" si="245"/>
        <v>24417198</v>
      </c>
    </row>
    <row r="947" spans="1:12" ht="18.5" x14ac:dyDescent="0.45">
      <c r="A947" s="143"/>
      <c r="B947" s="143" t="s">
        <v>522</v>
      </c>
      <c r="C947" s="144" t="s">
        <v>181</v>
      </c>
      <c r="D947" s="145">
        <v>2</v>
      </c>
      <c r="E947" s="278">
        <v>4121999.04</v>
      </c>
      <c r="F947" s="279">
        <v>30000</v>
      </c>
      <c r="G947" s="278">
        <v>864617.88</v>
      </c>
      <c r="H947" s="278">
        <f t="shared" si="241"/>
        <v>5016616.92</v>
      </c>
      <c r="I947" s="279">
        <f t="shared" si="242"/>
        <v>8243998.0800000001</v>
      </c>
      <c r="J947" s="279">
        <f t="shared" si="243"/>
        <v>60000</v>
      </c>
      <c r="K947" s="279">
        <f t="shared" si="244"/>
        <v>1729235.76</v>
      </c>
      <c r="L947" s="279">
        <f t="shared" si="245"/>
        <v>10033233.84</v>
      </c>
    </row>
    <row r="948" spans="1:12" ht="18.5" x14ac:dyDescent="0.45">
      <c r="A948" s="143"/>
      <c r="B948" s="143" t="s">
        <v>522</v>
      </c>
      <c r="C948" s="144" t="s">
        <v>527</v>
      </c>
      <c r="D948" s="145">
        <v>1</v>
      </c>
      <c r="E948" s="278">
        <v>5186171.04</v>
      </c>
      <c r="F948" s="279">
        <v>30000</v>
      </c>
      <c r="G948" s="278">
        <v>499539.72</v>
      </c>
      <c r="H948" s="278">
        <f t="shared" si="241"/>
        <v>5715710.7599999998</v>
      </c>
      <c r="I948" s="279">
        <f t="shared" si="242"/>
        <v>5186171.04</v>
      </c>
      <c r="J948" s="279">
        <f t="shared" si="243"/>
        <v>30000</v>
      </c>
      <c r="K948" s="279">
        <f t="shared" si="244"/>
        <v>499539.72</v>
      </c>
      <c r="L948" s="279">
        <f t="shared" si="245"/>
        <v>5715710.7599999998</v>
      </c>
    </row>
    <row r="949" spans="1:12" ht="18.5" x14ac:dyDescent="0.45">
      <c r="A949" s="143"/>
      <c r="B949" s="143" t="s">
        <v>522</v>
      </c>
      <c r="C949" s="144" t="s">
        <v>528</v>
      </c>
      <c r="D949" s="145">
        <v>2</v>
      </c>
      <c r="E949" s="278">
        <v>5392176</v>
      </c>
      <c r="F949" s="279">
        <v>30000</v>
      </c>
      <c r="G949" s="278">
        <v>1615501.08</v>
      </c>
      <c r="H949" s="278">
        <f t="shared" si="241"/>
        <v>7037677.0800000001</v>
      </c>
      <c r="I949" s="279">
        <f t="shared" si="242"/>
        <v>10784352</v>
      </c>
      <c r="J949" s="279">
        <f t="shared" si="243"/>
        <v>60000</v>
      </c>
      <c r="K949" s="279">
        <f t="shared" si="244"/>
        <v>3231002.16</v>
      </c>
      <c r="L949" s="279">
        <f t="shared" si="245"/>
        <v>14075354.16</v>
      </c>
    </row>
    <row r="950" spans="1:12" ht="18.5" x14ac:dyDescent="0.45">
      <c r="A950" s="143"/>
      <c r="B950" s="143" t="s">
        <v>522</v>
      </c>
      <c r="C950" s="164" t="s">
        <v>194</v>
      </c>
      <c r="D950" s="145">
        <v>1</v>
      </c>
      <c r="E950" s="278">
        <v>7587041.04</v>
      </c>
      <c r="F950" s="279">
        <v>30000</v>
      </c>
      <c r="G950" s="278">
        <v>3839955.36</v>
      </c>
      <c r="H950" s="278">
        <f t="shared" si="241"/>
        <v>11456996.4</v>
      </c>
      <c r="I950" s="279">
        <f t="shared" si="242"/>
        <v>7587041.04</v>
      </c>
      <c r="J950" s="279">
        <f t="shared" si="243"/>
        <v>30000</v>
      </c>
      <c r="K950" s="279">
        <f t="shared" si="244"/>
        <v>3839955.36</v>
      </c>
      <c r="L950" s="279">
        <f t="shared" si="245"/>
        <v>11456996.4</v>
      </c>
    </row>
    <row r="951" spans="1:12" ht="18.5" x14ac:dyDescent="0.45">
      <c r="A951" s="143"/>
      <c r="B951" s="146" t="s">
        <v>201</v>
      </c>
      <c r="C951" s="144" t="s">
        <v>529</v>
      </c>
      <c r="D951" s="137">
        <f>SUM(D911:D950)</f>
        <v>180</v>
      </c>
      <c r="E951" s="280">
        <f>SUM(E911:E950)</f>
        <v>126126315.59999999</v>
      </c>
      <c r="F951" s="280">
        <f>SUM(F911:F950)</f>
        <v>1200000</v>
      </c>
      <c r="G951" s="280"/>
      <c r="H951" s="280">
        <f>SUM(H911:H950)</f>
        <v>151935778.80000001</v>
      </c>
      <c r="I951" s="280">
        <f>SUM(I911:I950)</f>
        <v>437269424.16000003</v>
      </c>
      <c r="J951" s="280">
        <f>SUM(J911:J950)</f>
        <v>5400000</v>
      </c>
      <c r="K951" s="280">
        <f>SUM(K911:K950)</f>
        <v>49721637.719999999</v>
      </c>
      <c r="L951" s="280">
        <f>SUM(L911:L950)</f>
        <v>492391061.88</v>
      </c>
    </row>
    <row r="952" spans="1:12" ht="18.5" x14ac:dyDescent="0.45">
      <c r="A952" s="143"/>
      <c r="B952" s="143"/>
      <c r="C952" s="147" t="s">
        <v>530</v>
      </c>
      <c r="D952" s="145">
        <v>1</v>
      </c>
      <c r="E952" s="281">
        <v>1925865</v>
      </c>
      <c r="F952" s="282">
        <v>381109</v>
      </c>
      <c r="G952" s="281">
        <v>15074629.68</v>
      </c>
      <c r="H952" s="281">
        <f t="shared" ref="H952" si="246">SUM(E952:G952)</f>
        <v>17381603.68</v>
      </c>
      <c r="I952" s="283">
        <f t="shared" ref="I952" si="247">D952*E952</f>
        <v>1925865</v>
      </c>
      <c r="J952" s="279">
        <f t="shared" ref="J952" si="248">D952*F952</f>
        <v>381109</v>
      </c>
      <c r="K952" s="283">
        <f t="shared" ref="K952" si="249">D952*G952</f>
        <v>15074629.68</v>
      </c>
      <c r="L952" s="283">
        <f t="shared" ref="L952" si="250">D952*H952</f>
        <v>17381603.68</v>
      </c>
    </row>
    <row r="953" spans="1:12" ht="18.5" x14ac:dyDescent="0.45">
      <c r="A953" s="143"/>
      <c r="B953" s="149" t="s">
        <v>201</v>
      </c>
      <c r="C953" s="150"/>
      <c r="D953" s="137">
        <f t="shared" ref="D953:L953" si="251">SUM(D952:D952)</f>
        <v>1</v>
      </c>
      <c r="E953" s="280">
        <f t="shared" si="251"/>
        <v>1925865</v>
      </c>
      <c r="F953" s="280">
        <f t="shared" si="251"/>
        <v>381109</v>
      </c>
      <c r="G953" s="280">
        <f t="shared" si="251"/>
        <v>15074629.68</v>
      </c>
      <c r="H953" s="280">
        <f t="shared" si="251"/>
        <v>17381603.68</v>
      </c>
      <c r="I953" s="280">
        <f t="shared" si="251"/>
        <v>1925865</v>
      </c>
      <c r="J953" s="280">
        <f t="shared" si="251"/>
        <v>381109</v>
      </c>
      <c r="K953" s="280">
        <f t="shared" si="251"/>
        <v>15074629.68</v>
      </c>
      <c r="L953" s="280">
        <f t="shared" si="251"/>
        <v>17381603.68</v>
      </c>
    </row>
    <row r="954" spans="1:12" ht="18.5" x14ac:dyDescent="0.45">
      <c r="A954" s="149" t="s">
        <v>204</v>
      </c>
      <c r="B954" s="143"/>
      <c r="C954" s="143"/>
      <c r="D954" s="151">
        <f>D951+D953</f>
        <v>181</v>
      </c>
      <c r="E954" s="252">
        <f t="shared" ref="E954:L954" si="252">SUM(E951:E952)</f>
        <v>128052180.59999999</v>
      </c>
      <c r="F954" s="252">
        <f t="shared" si="252"/>
        <v>1581109</v>
      </c>
      <c r="G954" s="252">
        <f t="shared" si="252"/>
        <v>15074629.68</v>
      </c>
      <c r="H954" s="252">
        <f t="shared" si="252"/>
        <v>169317382.48000002</v>
      </c>
      <c r="I954" s="252">
        <f t="shared" si="252"/>
        <v>439195289.16000003</v>
      </c>
      <c r="J954" s="252">
        <f t="shared" si="252"/>
        <v>5781109</v>
      </c>
      <c r="K954" s="252">
        <f t="shared" si="252"/>
        <v>64796267.399999999</v>
      </c>
      <c r="L954" s="252">
        <f t="shared" si="252"/>
        <v>509772665.56</v>
      </c>
    </row>
    <row r="957" spans="1:12" ht="18.5" x14ac:dyDescent="0.45">
      <c r="A957" s="961" t="s">
        <v>0</v>
      </c>
      <c r="B957" s="961"/>
      <c r="C957" s="961"/>
      <c r="D957" s="961"/>
      <c r="E957" s="961"/>
      <c r="F957" s="961"/>
      <c r="G957" s="961"/>
      <c r="H957" s="961"/>
      <c r="I957" s="961"/>
      <c r="J957" s="961"/>
      <c r="K957" s="961"/>
      <c r="L957" s="961"/>
    </row>
    <row r="958" spans="1:12" ht="18.5" x14ac:dyDescent="0.45">
      <c r="A958" s="962" t="s">
        <v>89</v>
      </c>
      <c r="B958" s="962"/>
      <c r="C958" s="962"/>
      <c r="D958" s="962"/>
      <c r="E958" s="962"/>
      <c r="F958" s="962"/>
      <c r="G958" s="962"/>
      <c r="H958" s="962"/>
      <c r="I958" s="962"/>
      <c r="J958" s="962"/>
      <c r="K958" s="962"/>
      <c r="L958" s="962"/>
    </row>
    <row r="959" spans="1:12" ht="18.5" x14ac:dyDescent="0.45">
      <c r="A959" s="962" t="s">
        <v>90</v>
      </c>
      <c r="B959" s="963"/>
      <c r="C959" s="963"/>
      <c r="D959" s="963"/>
      <c r="E959" s="963"/>
      <c r="F959" s="963"/>
      <c r="G959" s="963"/>
      <c r="H959" s="963"/>
      <c r="I959" s="963"/>
      <c r="J959" s="963"/>
      <c r="K959" s="963"/>
      <c r="L959" s="963"/>
    </row>
    <row r="960" spans="1:12" ht="18.5" x14ac:dyDescent="0.45">
      <c r="A960" s="964" t="s">
        <v>649</v>
      </c>
      <c r="B960" s="964"/>
      <c r="C960" s="964"/>
      <c r="D960" s="964"/>
      <c r="E960" s="964"/>
      <c r="F960" s="964"/>
      <c r="G960" s="964"/>
      <c r="H960" s="964"/>
      <c r="I960" s="964"/>
      <c r="J960" s="964"/>
      <c r="K960" s="964"/>
      <c r="L960" s="964"/>
    </row>
    <row r="961" spans="1:12" ht="55.5" x14ac:dyDescent="0.45">
      <c r="A961" s="238" t="s">
        <v>91</v>
      </c>
      <c r="B961" s="149"/>
      <c r="C961" s="238" t="s">
        <v>92</v>
      </c>
      <c r="D961" s="238" t="s">
        <v>93</v>
      </c>
      <c r="E961" s="238" t="s">
        <v>94</v>
      </c>
      <c r="F961" s="238" t="s">
        <v>95</v>
      </c>
      <c r="G961" s="238" t="s">
        <v>96</v>
      </c>
      <c r="H961" s="238" t="s">
        <v>97</v>
      </c>
      <c r="I961" s="238" t="s">
        <v>98</v>
      </c>
      <c r="J961" s="238" t="s">
        <v>99</v>
      </c>
      <c r="K961" s="238" t="s">
        <v>100</v>
      </c>
      <c r="L961" s="138" t="s">
        <v>101</v>
      </c>
    </row>
    <row r="962" spans="1:12" ht="18.5" x14ac:dyDescent="0.45">
      <c r="A962" s="164"/>
      <c r="B962" s="143"/>
      <c r="C962" s="143"/>
      <c r="D962" s="347"/>
      <c r="E962" s="143"/>
      <c r="F962" s="143"/>
      <c r="G962" s="143"/>
      <c r="H962" s="143"/>
      <c r="I962" s="143"/>
      <c r="J962" s="143"/>
      <c r="K962" s="143"/>
      <c r="L962" s="139" t="s">
        <v>650</v>
      </c>
    </row>
    <row r="963" spans="1:12" ht="18.5" x14ac:dyDescent="0.45">
      <c r="A963" s="143"/>
      <c r="B963" s="143"/>
      <c r="C963" s="144" t="s">
        <v>651</v>
      </c>
      <c r="D963" s="145"/>
      <c r="E963" s="145">
        <v>0</v>
      </c>
      <c r="F963" s="145">
        <v>0</v>
      </c>
      <c r="G963" s="145"/>
      <c r="H963" s="145">
        <v>0</v>
      </c>
      <c r="I963" s="145">
        <f>D963*E963</f>
        <v>0</v>
      </c>
      <c r="J963" s="145">
        <f>D963*F963</f>
        <v>0</v>
      </c>
      <c r="K963" s="145">
        <f>D963*G963</f>
        <v>0</v>
      </c>
      <c r="L963" s="145">
        <f>D963*H963</f>
        <v>0</v>
      </c>
    </row>
    <row r="964" spans="1:12" ht="18.5" x14ac:dyDescent="0.45">
      <c r="A964" s="143"/>
      <c r="B964" s="143"/>
      <c r="C964" s="144" t="s">
        <v>105</v>
      </c>
      <c r="D964" s="145">
        <v>1</v>
      </c>
      <c r="E964" s="145">
        <v>1153397.4999999995</v>
      </c>
      <c r="F964" s="145">
        <v>30000</v>
      </c>
      <c r="G964" s="145"/>
      <c r="H964" s="145">
        <f t="shared" ref="H964:H967" si="253">SUM(E964:G964)</f>
        <v>1183397.4999999995</v>
      </c>
      <c r="I964" s="145">
        <f t="shared" ref="I964:I997" si="254">D964*E964</f>
        <v>1153397.4999999995</v>
      </c>
      <c r="J964" s="145">
        <f t="shared" ref="J964:J997" si="255">D964*F964</f>
        <v>30000</v>
      </c>
      <c r="K964" s="145">
        <f t="shared" ref="K964:K997" si="256">D964*G964</f>
        <v>0</v>
      </c>
      <c r="L964" s="145">
        <f t="shared" ref="L964:L997" si="257">D964*H964</f>
        <v>1183397.4999999995</v>
      </c>
    </row>
    <row r="965" spans="1:12" ht="18.5" x14ac:dyDescent="0.45">
      <c r="A965" s="143"/>
      <c r="B965" s="143"/>
      <c r="C965" s="144" t="s">
        <v>107</v>
      </c>
      <c r="D965" s="145">
        <v>1</v>
      </c>
      <c r="E965" s="145">
        <v>1094173.7499999995</v>
      </c>
      <c r="F965" s="145">
        <v>30000</v>
      </c>
      <c r="G965" s="145"/>
      <c r="H965" s="145">
        <f t="shared" si="253"/>
        <v>1124173.7499999995</v>
      </c>
      <c r="I965" s="145">
        <f t="shared" si="254"/>
        <v>1094173.7499999995</v>
      </c>
      <c r="J965" s="145">
        <f t="shared" si="255"/>
        <v>30000</v>
      </c>
      <c r="K965" s="145">
        <f t="shared" si="256"/>
        <v>0</v>
      </c>
      <c r="L965" s="145">
        <f t="shared" si="257"/>
        <v>1124173.7499999995</v>
      </c>
    </row>
    <row r="966" spans="1:12" ht="18.5" x14ac:dyDescent="0.45">
      <c r="A966" s="143"/>
      <c r="B966" s="143"/>
      <c r="C966" s="144" t="s">
        <v>368</v>
      </c>
      <c r="D966" s="145">
        <v>1</v>
      </c>
      <c r="E966" s="145">
        <v>1100712.5000000005</v>
      </c>
      <c r="F966" s="145">
        <v>30000</v>
      </c>
      <c r="G966" s="145"/>
      <c r="H966" s="145">
        <f t="shared" si="253"/>
        <v>1130712.5000000005</v>
      </c>
      <c r="I966" s="145">
        <f t="shared" si="254"/>
        <v>1100712.5000000005</v>
      </c>
      <c r="J966" s="145">
        <f t="shared" si="255"/>
        <v>30000</v>
      </c>
      <c r="K966" s="145">
        <f t="shared" si="256"/>
        <v>0</v>
      </c>
      <c r="L966" s="145">
        <f t="shared" si="257"/>
        <v>1130712.5000000005</v>
      </c>
    </row>
    <row r="967" spans="1:12" ht="18.5" x14ac:dyDescent="0.45">
      <c r="A967" s="143"/>
      <c r="B967" s="143"/>
      <c r="C967" s="144" t="s">
        <v>118</v>
      </c>
      <c r="D967" s="145">
        <v>1</v>
      </c>
      <c r="E967" s="145">
        <v>1125772.5</v>
      </c>
      <c r="F967" s="145">
        <v>30000</v>
      </c>
      <c r="G967" s="145"/>
      <c r="H967" s="145">
        <f t="shared" si="253"/>
        <v>1155772.5</v>
      </c>
      <c r="I967" s="145">
        <f t="shared" si="254"/>
        <v>1125772.5</v>
      </c>
      <c r="J967" s="145">
        <f t="shared" si="255"/>
        <v>30000</v>
      </c>
      <c r="K967" s="145">
        <f t="shared" si="256"/>
        <v>0</v>
      </c>
      <c r="L967" s="145">
        <f t="shared" si="257"/>
        <v>1155772.5</v>
      </c>
    </row>
    <row r="968" spans="1:12" ht="18.5" x14ac:dyDescent="0.45">
      <c r="A968" s="143"/>
      <c r="B968" s="143"/>
      <c r="C968" s="144" t="s">
        <v>448</v>
      </c>
      <c r="D968" s="145">
        <v>3</v>
      </c>
      <c r="E968" s="145">
        <v>1147607.4999999995</v>
      </c>
      <c r="F968" s="145">
        <v>30000</v>
      </c>
      <c r="G968" s="145"/>
      <c r="H968" s="145">
        <f>SUM(E968:G968)</f>
        <v>1177607.4999999995</v>
      </c>
      <c r="I968" s="145">
        <f t="shared" si="254"/>
        <v>3442822.4999999986</v>
      </c>
      <c r="J968" s="145">
        <f t="shared" si="255"/>
        <v>90000</v>
      </c>
      <c r="K968" s="145">
        <f t="shared" si="256"/>
        <v>0</v>
      </c>
      <c r="L968" s="145">
        <f t="shared" si="257"/>
        <v>3532822.4999999986</v>
      </c>
    </row>
    <row r="969" spans="1:12" ht="18.5" x14ac:dyDescent="0.45">
      <c r="A969" s="143"/>
      <c r="B969" s="143"/>
      <c r="C969" s="144" t="s">
        <v>211</v>
      </c>
      <c r="D969" s="145">
        <v>1</v>
      </c>
      <c r="E969" s="145">
        <v>1162881.2499999995</v>
      </c>
      <c r="F969" s="145">
        <v>30000</v>
      </c>
      <c r="G969" s="145"/>
      <c r="H969" s="145">
        <f t="shared" ref="H969:H997" si="258">SUM(E969:G969)</f>
        <v>1192881.2499999995</v>
      </c>
      <c r="I969" s="145">
        <f t="shared" si="254"/>
        <v>1162881.2499999995</v>
      </c>
      <c r="J969" s="145">
        <f t="shared" si="255"/>
        <v>30000</v>
      </c>
      <c r="K969" s="145">
        <f t="shared" si="256"/>
        <v>0</v>
      </c>
      <c r="L969" s="145">
        <f t="shared" si="257"/>
        <v>1192881.2499999995</v>
      </c>
    </row>
    <row r="970" spans="1:12" ht="18.5" x14ac:dyDescent="0.45">
      <c r="A970" s="143"/>
      <c r="B970" s="143"/>
      <c r="C970" s="144" t="s">
        <v>333</v>
      </c>
      <c r="D970" s="145">
        <v>1</v>
      </c>
      <c r="E970" s="145">
        <v>1302061.2500000042</v>
      </c>
      <c r="F970" s="145">
        <v>30000</v>
      </c>
      <c r="G970" s="145"/>
      <c r="H970" s="145">
        <f t="shared" si="258"/>
        <v>1332061.2500000042</v>
      </c>
      <c r="I970" s="145">
        <f t="shared" si="254"/>
        <v>1302061.2500000042</v>
      </c>
      <c r="J970" s="145">
        <f t="shared" si="255"/>
        <v>30000</v>
      </c>
      <c r="K970" s="145">
        <f t="shared" si="256"/>
        <v>0</v>
      </c>
      <c r="L970" s="145">
        <f t="shared" si="257"/>
        <v>1332061.2500000042</v>
      </c>
    </row>
    <row r="971" spans="1:12" ht="18.5" x14ac:dyDescent="0.45">
      <c r="A971" s="143"/>
      <c r="B971" s="143"/>
      <c r="C971" s="144" t="s">
        <v>147</v>
      </c>
      <c r="D971" s="145">
        <v>1</v>
      </c>
      <c r="E971" s="145">
        <v>1561971.2499999958</v>
      </c>
      <c r="F971" s="145">
        <v>30000</v>
      </c>
      <c r="G971" s="145"/>
      <c r="H971" s="145">
        <f t="shared" si="258"/>
        <v>1591971.2499999958</v>
      </c>
      <c r="I971" s="145">
        <f t="shared" si="254"/>
        <v>1561971.2499999958</v>
      </c>
      <c r="J971" s="145">
        <f t="shared" si="255"/>
        <v>30000</v>
      </c>
      <c r="K971" s="145">
        <f t="shared" si="256"/>
        <v>0</v>
      </c>
      <c r="L971" s="145">
        <f t="shared" si="257"/>
        <v>1591971.2499999958</v>
      </c>
    </row>
    <row r="972" spans="1:12" ht="18.5" x14ac:dyDescent="0.45">
      <c r="A972" s="143"/>
      <c r="B972" s="143"/>
      <c r="C972" s="144" t="s">
        <v>149</v>
      </c>
      <c r="D972" s="145">
        <v>21</v>
      </c>
      <c r="E972" s="145">
        <v>1392755.0000000042</v>
      </c>
      <c r="F972" s="145">
        <v>30000</v>
      </c>
      <c r="G972" s="145"/>
      <c r="H972" s="145">
        <f t="shared" si="258"/>
        <v>1422755.0000000042</v>
      </c>
      <c r="I972" s="145">
        <f t="shared" si="254"/>
        <v>29247855.000000089</v>
      </c>
      <c r="J972" s="145">
        <f t="shared" si="255"/>
        <v>630000</v>
      </c>
      <c r="K972" s="145">
        <f t="shared" si="256"/>
        <v>0</v>
      </c>
      <c r="L972" s="145">
        <f t="shared" si="257"/>
        <v>29877855.000000089</v>
      </c>
    </row>
    <row r="973" spans="1:12" ht="18.5" x14ac:dyDescent="0.45">
      <c r="A973" s="143"/>
      <c r="B973" s="143"/>
      <c r="C973" s="144" t="s">
        <v>300</v>
      </c>
      <c r="D973" s="145">
        <v>2</v>
      </c>
      <c r="E973" s="145">
        <v>1560155.0000000042</v>
      </c>
      <c r="F973" s="145">
        <v>30000</v>
      </c>
      <c r="G973" s="145"/>
      <c r="H973" s="145">
        <f t="shared" si="258"/>
        <v>1590155.0000000042</v>
      </c>
      <c r="I973" s="145">
        <f t="shared" si="254"/>
        <v>3120310.0000000084</v>
      </c>
      <c r="J973" s="145">
        <f t="shared" si="255"/>
        <v>60000</v>
      </c>
      <c r="K973" s="145">
        <f t="shared" si="256"/>
        <v>0</v>
      </c>
      <c r="L973" s="145">
        <f t="shared" si="257"/>
        <v>3180310.0000000084</v>
      </c>
    </row>
    <row r="974" spans="1:12" ht="18.5" x14ac:dyDescent="0.45">
      <c r="A974" s="143"/>
      <c r="B974" s="143"/>
      <c r="C974" s="144" t="s">
        <v>155</v>
      </c>
      <c r="D974" s="145">
        <v>1</v>
      </c>
      <c r="E974" s="145">
        <v>1560755.0000000042</v>
      </c>
      <c r="F974" s="145">
        <v>30000</v>
      </c>
      <c r="G974" s="145"/>
      <c r="H974" s="145">
        <f t="shared" si="258"/>
        <v>1590755.0000000042</v>
      </c>
      <c r="I974" s="145">
        <f t="shared" si="254"/>
        <v>1560755.0000000042</v>
      </c>
      <c r="J974" s="145">
        <f t="shared" si="255"/>
        <v>30000</v>
      </c>
      <c r="K974" s="145">
        <f t="shared" si="256"/>
        <v>0</v>
      </c>
      <c r="L974" s="145">
        <f t="shared" si="257"/>
        <v>1590755.0000000042</v>
      </c>
    </row>
    <row r="975" spans="1:12" ht="18.5" x14ac:dyDescent="0.45">
      <c r="A975" s="143"/>
      <c r="B975" s="143"/>
      <c r="C975" s="144" t="s">
        <v>157</v>
      </c>
      <c r="D975" s="145">
        <v>1</v>
      </c>
      <c r="E975" s="145">
        <v>1600284.9999999958</v>
      </c>
      <c r="F975" s="145">
        <v>30000</v>
      </c>
      <c r="G975" s="145"/>
      <c r="H975" s="145">
        <f t="shared" si="258"/>
        <v>1630284.9999999958</v>
      </c>
      <c r="I975" s="145">
        <f t="shared" si="254"/>
        <v>1600284.9999999958</v>
      </c>
      <c r="J975" s="145">
        <f t="shared" si="255"/>
        <v>30000</v>
      </c>
      <c r="K975" s="145">
        <f t="shared" si="256"/>
        <v>0</v>
      </c>
      <c r="L975" s="145">
        <f t="shared" si="257"/>
        <v>1630284.9999999958</v>
      </c>
    </row>
    <row r="976" spans="1:12" ht="18.5" x14ac:dyDescent="0.45">
      <c r="A976" s="143"/>
      <c r="B976" s="143"/>
      <c r="C976" s="144" t="s">
        <v>159</v>
      </c>
      <c r="D976" s="145">
        <v>6</v>
      </c>
      <c r="E976" s="145">
        <v>1679343.75</v>
      </c>
      <c r="F976" s="145">
        <v>30000</v>
      </c>
      <c r="G976" s="145"/>
      <c r="H976" s="145">
        <f t="shared" si="258"/>
        <v>1709343.75</v>
      </c>
      <c r="I976" s="145">
        <f t="shared" si="254"/>
        <v>10076062.5</v>
      </c>
      <c r="J976" s="145">
        <f t="shared" si="255"/>
        <v>180000</v>
      </c>
      <c r="K976" s="145">
        <f t="shared" si="256"/>
        <v>0</v>
      </c>
      <c r="L976" s="145">
        <f t="shared" si="257"/>
        <v>10256062.5</v>
      </c>
    </row>
    <row r="977" spans="1:12" ht="18.5" x14ac:dyDescent="0.45">
      <c r="A977" s="143"/>
      <c r="B977" s="143"/>
      <c r="C977" s="144" t="s">
        <v>652</v>
      </c>
      <c r="D977" s="145">
        <v>1</v>
      </c>
      <c r="E977" s="145">
        <v>2035108.7499999958</v>
      </c>
      <c r="F977" s="145">
        <v>30000</v>
      </c>
      <c r="G977" s="145"/>
      <c r="H977" s="145">
        <f t="shared" si="258"/>
        <v>2065108.7499999958</v>
      </c>
      <c r="I977" s="145">
        <f t="shared" si="254"/>
        <v>2035108.7499999958</v>
      </c>
      <c r="J977" s="145">
        <f t="shared" si="255"/>
        <v>30000</v>
      </c>
      <c r="K977" s="145">
        <f t="shared" si="256"/>
        <v>0</v>
      </c>
      <c r="L977" s="145">
        <f t="shared" si="257"/>
        <v>2065108.7499999958</v>
      </c>
    </row>
    <row r="978" spans="1:12" ht="18.5" x14ac:dyDescent="0.45">
      <c r="A978" s="143"/>
      <c r="B978" s="143"/>
      <c r="C978" s="144" t="s">
        <v>165</v>
      </c>
      <c r="D978" s="145">
        <v>1</v>
      </c>
      <c r="E978" s="145">
        <v>1728414.9999999958</v>
      </c>
      <c r="F978" s="145">
        <v>30000</v>
      </c>
      <c r="G978" s="145"/>
      <c r="H978" s="145">
        <f t="shared" si="258"/>
        <v>1758414.9999999958</v>
      </c>
      <c r="I978" s="145">
        <f t="shared" si="254"/>
        <v>1728414.9999999958</v>
      </c>
      <c r="J978" s="145">
        <f t="shared" si="255"/>
        <v>30000</v>
      </c>
      <c r="K978" s="145">
        <f t="shared" si="256"/>
        <v>0</v>
      </c>
      <c r="L978" s="145">
        <f t="shared" si="257"/>
        <v>1758414.9999999958</v>
      </c>
    </row>
    <row r="979" spans="1:12" ht="18.5" x14ac:dyDescent="0.45">
      <c r="A979" s="143"/>
      <c r="B979" s="143"/>
      <c r="C979" s="144" t="s">
        <v>166</v>
      </c>
      <c r="D979" s="145">
        <v>2</v>
      </c>
      <c r="E979" s="145">
        <v>1770788.7500000042</v>
      </c>
      <c r="F979" s="145">
        <v>30000</v>
      </c>
      <c r="G979" s="145"/>
      <c r="H979" s="145">
        <f t="shared" si="258"/>
        <v>1800788.7500000042</v>
      </c>
      <c r="I979" s="145">
        <f t="shared" si="254"/>
        <v>3541577.5000000084</v>
      </c>
      <c r="J979" s="145">
        <f t="shared" si="255"/>
        <v>60000</v>
      </c>
      <c r="K979" s="145">
        <f t="shared" si="256"/>
        <v>0</v>
      </c>
      <c r="L979" s="145">
        <f t="shared" si="257"/>
        <v>3601577.5000000084</v>
      </c>
    </row>
    <row r="980" spans="1:12" ht="18.5" x14ac:dyDescent="0.45">
      <c r="A980" s="143"/>
      <c r="B980" s="143"/>
      <c r="C980" s="144" t="s">
        <v>167</v>
      </c>
      <c r="D980" s="145">
        <v>1</v>
      </c>
      <c r="E980" s="145">
        <v>1813162.5</v>
      </c>
      <c r="F980" s="145">
        <v>30000</v>
      </c>
      <c r="G980" s="145"/>
      <c r="H980" s="145">
        <f t="shared" si="258"/>
        <v>1843162.5</v>
      </c>
      <c r="I980" s="145">
        <f t="shared" si="254"/>
        <v>1813162.5</v>
      </c>
      <c r="J980" s="145">
        <f t="shared" si="255"/>
        <v>30000</v>
      </c>
      <c r="K980" s="145">
        <f t="shared" si="256"/>
        <v>0</v>
      </c>
      <c r="L980" s="145">
        <f t="shared" si="257"/>
        <v>1843162.5</v>
      </c>
    </row>
    <row r="981" spans="1:12" ht="18.5" x14ac:dyDescent="0.45">
      <c r="A981" s="143"/>
      <c r="B981" s="143"/>
      <c r="C981" s="144" t="s">
        <v>170</v>
      </c>
      <c r="D981" s="145">
        <v>1</v>
      </c>
      <c r="E981" s="145">
        <v>1897908.75</v>
      </c>
      <c r="F981" s="145">
        <v>30000</v>
      </c>
      <c r="G981" s="145"/>
      <c r="H981" s="145">
        <f t="shared" si="258"/>
        <v>1927908.75</v>
      </c>
      <c r="I981" s="145">
        <f t="shared" si="254"/>
        <v>1897908.75</v>
      </c>
      <c r="J981" s="145">
        <f t="shared" si="255"/>
        <v>30000</v>
      </c>
      <c r="K981" s="145">
        <f t="shared" si="256"/>
        <v>0</v>
      </c>
      <c r="L981" s="145">
        <f t="shared" si="257"/>
        <v>1927908.75</v>
      </c>
    </row>
    <row r="982" spans="1:12" ht="18.5" x14ac:dyDescent="0.45">
      <c r="A982" s="143"/>
      <c r="B982" s="143"/>
      <c r="C982" s="144" t="s">
        <v>175</v>
      </c>
      <c r="D982" s="145">
        <v>1</v>
      </c>
      <c r="E982" s="145">
        <v>2018604.9999999958</v>
      </c>
      <c r="F982" s="145">
        <v>30000</v>
      </c>
      <c r="G982" s="145"/>
      <c r="H982" s="145">
        <f t="shared" si="258"/>
        <v>2048604.9999999958</v>
      </c>
      <c r="I982" s="145">
        <f t="shared" si="254"/>
        <v>2018604.9999999958</v>
      </c>
      <c r="J982" s="145">
        <f t="shared" si="255"/>
        <v>30000</v>
      </c>
      <c r="K982" s="145">
        <f t="shared" si="256"/>
        <v>0</v>
      </c>
      <c r="L982" s="145">
        <f t="shared" si="257"/>
        <v>2048604.9999999958</v>
      </c>
    </row>
    <row r="983" spans="1:12" ht="18.5" x14ac:dyDescent="0.45">
      <c r="A983" s="143"/>
      <c r="B983" s="143"/>
      <c r="C983" s="144" t="s">
        <v>178</v>
      </c>
      <c r="D983" s="145">
        <v>2</v>
      </c>
      <c r="E983" s="145">
        <v>2150057.4999999958</v>
      </c>
      <c r="F983" s="145">
        <v>30000</v>
      </c>
      <c r="G983" s="145"/>
      <c r="H983" s="145">
        <f t="shared" si="258"/>
        <v>2180057.4999999958</v>
      </c>
      <c r="I983" s="145">
        <f t="shared" si="254"/>
        <v>4300114.9999999916</v>
      </c>
      <c r="J983" s="145">
        <f t="shared" si="255"/>
        <v>60000</v>
      </c>
      <c r="K983" s="145">
        <f t="shared" si="256"/>
        <v>0</v>
      </c>
      <c r="L983" s="145">
        <f t="shared" si="257"/>
        <v>4360114.9999999916</v>
      </c>
    </row>
    <row r="984" spans="1:12" ht="18.5" x14ac:dyDescent="0.45">
      <c r="A984" s="143"/>
      <c r="B984" s="143"/>
      <c r="C984" s="144" t="s">
        <v>179</v>
      </c>
      <c r="D984" s="145">
        <v>1</v>
      </c>
      <c r="E984" s="145">
        <v>2215783.7499999958</v>
      </c>
      <c r="F984" s="145">
        <v>30000</v>
      </c>
      <c r="G984" s="145"/>
      <c r="H984" s="145">
        <f t="shared" si="258"/>
        <v>2245783.7499999958</v>
      </c>
      <c r="I984" s="145">
        <f t="shared" si="254"/>
        <v>2215783.7499999958</v>
      </c>
      <c r="J984" s="145">
        <f t="shared" si="255"/>
        <v>30000</v>
      </c>
      <c r="K984" s="145">
        <f t="shared" si="256"/>
        <v>0</v>
      </c>
      <c r="L984" s="145">
        <f t="shared" si="257"/>
        <v>2245783.7499999958</v>
      </c>
    </row>
    <row r="985" spans="1:12" ht="18.5" x14ac:dyDescent="0.45">
      <c r="A985" s="143"/>
      <c r="B985" s="143"/>
      <c r="C985" s="144" t="s">
        <v>181</v>
      </c>
      <c r="D985" s="145">
        <v>2</v>
      </c>
      <c r="E985" s="145">
        <v>2347236.2499999958</v>
      </c>
      <c r="F985" s="145">
        <v>30000</v>
      </c>
      <c r="G985" s="145"/>
      <c r="H985" s="145">
        <f t="shared" si="258"/>
        <v>2377236.2499999958</v>
      </c>
      <c r="I985" s="145">
        <f t="shared" si="254"/>
        <v>4694472.4999999916</v>
      </c>
      <c r="J985" s="145">
        <f t="shared" si="255"/>
        <v>60000</v>
      </c>
      <c r="K985" s="145">
        <f t="shared" si="256"/>
        <v>0</v>
      </c>
      <c r="L985" s="145">
        <f t="shared" si="257"/>
        <v>4754472.4999999916</v>
      </c>
    </row>
    <row r="986" spans="1:12" ht="18.5" x14ac:dyDescent="0.45">
      <c r="A986" s="143"/>
      <c r="B986" s="143"/>
      <c r="C986" s="144" t="s">
        <v>247</v>
      </c>
      <c r="D986" s="145">
        <v>1</v>
      </c>
      <c r="E986" s="145">
        <v>2478688.7499999958</v>
      </c>
      <c r="F986" s="145">
        <v>30000</v>
      </c>
      <c r="G986" s="145"/>
      <c r="H986" s="145">
        <f t="shared" si="258"/>
        <v>2508688.7499999958</v>
      </c>
      <c r="I986" s="145">
        <f t="shared" si="254"/>
        <v>2478688.7499999958</v>
      </c>
      <c r="J986" s="145">
        <f t="shared" si="255"/>
        <v>30000</v>
      </c>
      <c r="K986" s="145">
        <f t="shared" si="256"/>
        <v>0</v>
      </c>
      <c r="L986" s="145">
        <f t="shared" si="257"/>
        <v>2508688.7499999958</v>
      </c>
    </row>
    <row r="987" spans="1:12" ht="18.5" x14ac:dyDescent="0.45">
      <c r="A987" s="143"/>
      <c r="B987" s="143"/>
      <c r="C987" s="144" t="s">
        <v>185</v>
      </c>
      <c r="D987" s="145">
        <v>1</v>
      </c>
      <c r="E987" s="145">
        <v>2340585</v>
      </c>
      <c r="F987" s="145">
        <v>30000</v>
      </c>
      <c r="G987" s="145"/>
      <c r="H987" s="145">
        <f t="shared" si="258"/>
        <v>2370585</v>
      </c>
      <c r="I987" s="145">
        <f t="shared" si="254"/>
        <v>2340585</v>
      </c>
      <c r="J987" s="145">
        <f t="shared" si="255"/>
        <v>30000</v>
      </c>
      <c r="K987" s="145">
        <f t="shared" si="256"/>
        <v>0</v>
      </c>
      <c r="L987" s="145">
        <f t="shared" si="257"/>
        <v>2370585</v>
      </c>
    </row>
    <row r="988" spans="1:12" ht="18.5" x14ac:dyDescent="0.45">
      <c r="A988" s="143"/>
      <c r="B988" s="143"/>
      <c r="C988" s="144" t="s">
        <v>320</v>
      </c>
      <c r="D988" s="145">
        <v>1</v>
      </c>
      <c r="E988" s="145">
        <v>2410071.2499999958</v>
      </c>
      <c r="F988" s="145">
        <v>30000</v>
      </c>
      <c r="G988" s="145"/>
      <c r="H988" s="145">
        <f t="shared" si="258"/>
        <v>2440071.2499999958</v>
      </c>
      <c r="I988" s="145">
        <f t="shared" si="254"/>
        <v>2410071.2499999958</v>
      </c>
      <c r="J988" s="145">
        <f t="shared" si="255"/>
        <v>30000</v>
      </c>
      <c r="K988" s="145">
        <f t="shared" si="256"/>
        <v>0</v>
      </c>
      <c r="L988" s="145">
        <f t="shared" si="257"/>
        <v>2440071.2499999958</v>
      </c>
    </row>
    <row r="989" spans="1:12" ht="18.5" x14ac:dyDescent="0.45">
      <c r="A989" s="143"/>
      <c r="B989" s="143"/>
      <c r="C989" s="144" t="s">
        <v>186</v>
      </c>
      <c r="D989" s="145">
        <v>3</v>
      </c>
      <c r="E989" s="145">
        <v>2479558.7499999958</v>
      </c>
      <c r="F989" s="145">
        <v>30000</v>
      </c>
      <c r="G989" s="145"/>
      <c r="H989" s="145">
        <f t="shared" si="258"/>
        <v>2509558.7499999958</v>
      </c>
      <c r="I989" s="145">
        <f t="shared" si="254"/>
        <v>7438676.249999987</v>
      </c>
      <c r="J989" s="145">
        <f t="shared" si="255"/>
        <v>90000</v>
      </c>
      <c r="K989" s="145">
        <f t="shared" si="256"/>
        <v>0</v>
      </c>
      <c r="L989" s="145">
        <f t="shared" si="257"/>
        <v>7528676.249999987</v>
      </c>
    </row>
    <row r="990" spans="1:12" ht="18.5" x14ac:dyDescent="0.45">
      <c r="A990" s="143"/>
      <c r="B990" s="143"/>
      <c r="C990" s="144" t="s">
        <v>345</v>
      </c>
      <c r="D990" s="145">
        <v>1</v>
      </c>
      <c r="E990" s="145">
        <v>2538162.5000000042</v>
      </c>
      <c r="F990" s="145">
        <v>30000</v>
      </c>
      <c r="G990" s="145"/>
      <c r="H990" s="145">
        <f t="shared" si="258"/>
        <v>2568162.5000000042</v>
      </c>
      <c r="I990" s="145">
        <f t="shared" si="254"/>
        <v>2538162.5000000042</v>
      </c>
      <c r="J990" s="145">
        <f t="shared" si="255"/>
        <v>30000</v>
      </c>
      <c r="K990" s="145">
        <f t="shared" si="256"/>
        <v>0</v>
      </c>
      <c r="L990" s="145">
        <f t="shared" si="257"/>
        <v>2568162.5000000042</v>
      </c>
    </row>
    <row r="991" spans="1:12" ht="18.5" x14ac:dyDescent="0.45">
      <c r="A991" s="143"/>
      <c r="B991" s="143"/>
      <c r="C991" s="144" t="s">
        <v>248</v>
      </c>
      <c r="D991" s="145">
        <v>1</v>
      </c>
      <c r="E991" s="145">
        <v>2912193.75</v>
      </c>
      <c r="F991" s="145">
        <v>30000</v>
      </c>
      <c r="G991" s="145"/>
      <c r="H991" s="145">
        <f t="shared" si="258"/>
        <v>2942193.75</v>
      </c>
      <c r="I991" s="145">
        <f t="shared" si="254"/>
        <v>2912193.75</v>
      </c>
      <c r="J991" s="145">
        <f t="shared" si="255"/>
        <v>30000</v>
      </c>
      <c r="K991" s="145">
        <f t="shared" si="256"/>
        <v>0</v>
      </c>
      <c r="L991" s="145">
        <f t="shared" si="257"/>
        <v>2942193.75</v>
      </c>
    </row>
    <row r="992" spans="1:12" ht="18.5" x14ac:dyDescent="0.45">
      <c r="A992" s="143"/>
      <c r="B992" s="143"/>
      <c r="C992" s="144" t="s">
        <v>304</v>
      </c>
      <c r="D992" s="145">
        <v>1</v>
      </c>
      <c r="E992" s="145">
        <v>2987000.0000000042</v>
      </c>
      <c r="F992" s="145">
        <v>30000</v>
      </c>
      <c r="G992" s="145"/>
      <c r="H992" s="145">
        <f t="shared" si="258"/>
        <v>3017000.0000000042</v>
      </c>
      <c r="I992" s="145">
        <f t="shared" si="254"/>
        <v>2987000.0000000042</v>
      </c>
      <c r="J992" s="145">
        <f t="shared" si="255"/>
        <v>30000</v>
      </c>
      <c r="K992" s="145">
        <f t="shared" si="256"/>
        <v>0</v>
      </c>
      <c r="L992" s="145">
        <f t="shared" si="257"/>
        <v>3017000.0000000042</v>
      </c>
    </row>
    <row r="993" spans="1:12" ht="18.5" x14ac:dyDescent="0.45">
      <c r="A993" s="143"/>
      <c r="B993" s="143"/>
      <c r="C993" s="164" t="s">
        <v>193</v>
      </c>
      <c r="D993" s="145">
        <v>2</v>
      </c>
      <c r="E993" s="145">
        <v>3311001.2499999963</v>
      </c>
      <c r="F993" s="145">
        <v>30000</v>
      </c>
      <c r="G993" s="145"/>
      <c r="H993" s="145">
        <f t="shared" si="258"/>
        <v>3341001.2499999963</v>
      </c>
      <c r="I993" s="145">
        <f t="shared" si="254"/>
        <v>6622002.4999999925</v>
      </c>
      <c r="J993" s="145">
        <f t="shared" si="255"/>
        <v>60000</v>
      </c>
      <c r="K993" s="145">
        <f t="shared" si="256"/>
        <v>0</v>
      </c>
      <c r="L993" s="145">
        <f t="shared" si="257"/>
        <v>6682002.4999999925</v>
      </c>
    </row>
    <row r="994" spans="1:12" ht="18.5" x14ac:dyDescent="0.45">
      <c r="A994" s="143"/>
      <c r="B994" s="143"/>
      <c r="C994" s="164" t="s">
        <v>194</v>
      </c>
      <c r="D994" s="145">
        <v>1</v>
      </c>
      <c r="E994" s="145">
        <v>3415119.9999999963</v>
      </c>
      <c r="F994" s="145">
        <v>30000</v>
      </c>
      <c r="G994" s="145"/>
      <c r="H994" s="145">
        <f t="shared" si="258"/>
        <v>3445119.9999999963</v>
      </c>
      <c r="I994" s="145">
        <f t="shared" si="254"/>
        <v>3415119.9999999963</v>
      </c>
      <c r="J994" s="145">
        <f t="shared" si="255"/>
        <v>30000</v>
      </c>
      <c r="K994" s="145">
        <f t="shared" si="256"/>
        <v>0</v>
      </c>
      <c r="L994" s="145">
        <f t="shared" si="257"/>
        <v>3445119.9999999963</v>
      </c>
    </row>
    <row r="995" spans="1:12" ht="18.5" x14ac:dyDescent="0.45">
      <c r="A995" s="143"/>
      <c r="B995" s="143"/>
      <c r="C995" s="164" t="s">
        <v>196</v>
      </c>
      <c r="D995" s="145">
        <v>1</v>
      </c>
      <c r="E995" s="145">
        <v>3623356.2500000037</v>
      </c>
      <c r="F995" s="145">
        <v>30000</v>
      </c>
      <c r="G995" s="145"/>
      <c r="H995" s="145">
        <f t="shared" si="258"/>
        <v>3653356.2500000037</v>
      </c>
      <c r="I995" s="145">
        <f t="shared" si="254"/>
        <v>3623356.2500000037</v>
      </c>
      <c r="J995" s="145">
        <f t="shared" si="255"/>
        <v>30000</v>
      </c>
      <c r="K995" s="145">
        <f t="shared" si="256"/>
        <v>0</v>
      </c>
      <c r="L995" s="145">
        <f t="shared" si="257"/>
        <v>3653356.2500000037</v>
      </c>
    </row>
    <row r="996" spans="1:12" ht="18.5" x14ac:dyDescent="0.45">
      <c r="A996" s="143"/>
      <c r="B996" s="143"/>
      <c r="C996" s="164" t="s">
        <v>198</v>
      </c>
      <c r="D996" s="145">
        <v>1</v>
      </c>
      <c r="E996" s="145">
        <v>3867086.25</v>
      </c>
      <c r="F996" s="145">
        <v>30000</v>
      </c>
      <c r="G996" s="145"/>
      <c r="H996" s="145">
        <f t="shared" si="258"/>
        <v>3897086.25</v>
      </c>
      <c r="I996" s="145">
        <f t="shared" si="254"/>
        <v>3867086.25</v>
      </c>
      <c r="J996" s="145">
        <f t="shared" si="255"/>
        <v>30000</v>
      </c>
      <c r="K996" s="145">
        <f t="shared" si="256"/>
        <v>0</v>
      </c>
      <c r="L996" s="145">
        <f t="shared" si="257"/>
        <v>3897086.25</v>
      </c>
    </row>
    <row r="997" spans="1:12" ht="18.5" x14ac:dyDescent="0.45">
      <c r="A997" s="143"/>
      <c r="B997" s="143"/>
      <c r="C997" s="164" t="s">
        <v>349</v>
      </c>
      <c r="D997" s="145">
        <v>1</v>
      </c>
      <c r="E997" s="145">
        <v>4242482.4999999963</v>
      </c>
      <c r="F997" s="145">
        <v>30000</v>
      </c>
      <c r="G997" s="145"/>
      <c r="H997" s="145">
        <f t="shared" si="258"/>
        <v>4272482.4999999963</v>
      </c>
      <c r="I997" s="145">
        <f t="shared" si="254"/>
        <v>4242482.4999999963</v>
      </c>
      <c r="J997" s="145">
        <f t="shared" si="255"/>
        <v>30000</v>
      </c>
      <c r="K997" s="145">
        <f t="shared" si="256"/>
        <v>0</v>
      </c>
      <c r="L997" s="145">
        <f t="shared" si="257"/>
        <v>4272482.4999999963</v>
      </c>
    </row>
    <row r="998" spans="1:12" ht="18.5" x14ac:dyDescent="0.45">
      <c r="A998" s="143"/>
      <c r="B998" s="146" t="s">
        <v>201</v>
      </c>
      <c r="C998" s="144" t="s">
        <v>202</v>
      </c>
      <c r="D998" s="137">
        <f>SUM(D963:D997)</f>
        <v>68</v>
      </c>
      <c r="E998" s="137">
        <f>SUM(E963:E997)</f>
        <v>72024243.74999997</v>
      </c>
      <c r="F998" s="137">
        <f>SUM(F963:F997)</f>
        <v>1020000</v>
      </c>
      <c r="G998" s="137"/>
      <c r="H998" s="137">
        <f>SUM(H963:H997)</f>
        <v>73044243.74999997</v>
      </c>
      <c r="I998" s="137">
        <f>SUM(I963:I997)</f>
        <v>126669633.75000003</v>
      </c>
      <c r="J998" s="137">
        <f>SUM(J963:J997)</f>
        <v>2040000</v>
      </c>
      <c r="K998" s="137">
        <f>SUM(K963:K997)</f>
        <v>0</v>
      </c>
      <c r="L998" s="137">
        <f>SUM(L963:L997)</f>
        <v>128709633.75000003</v>
      </c>
    </row>
    <row r="999" spans="1:12" ht="18.5" x14ac:dyDescent="0.45">
      <c r="A999" s="143"/>
      <c r="B999" s="143"/>
      <c r="C999" s="143"/>
      <c r="D999" s="145"/>
      <c r="E999" s="145"/>
      <c r="F999" s="145"/>
      <c r="G999" s="145"/>
      <c r="H999" s="145"/>
      <c r="I999" s="145"/>
      <c r="J999" s="145"/>
      <c r="K999" s="145"/>
      <c r="L999" s="145"/>
    </row>
    <row r="1000" spans="1:12" ht="18.5" x14ac:dyDescent="0.45">
      <c r="A1000" s="143"/>
      <c r="B1000" s="143"/>
      <c r="C1000" s="147" t="s">
        <v>203</v>
      </c>
      <c r="D1000" s="145"/>
      <c r="E1000" s="148">
        <v>1247870.04</v>
      </c>
      <c r="F1000" s="145">
        <v>374361</v>
      </c>
      <c r="G1000" s="145">
        <v>10640338.32</v>
      </c>
      <c r="H1000" s="145">
        <f t="shared" ref="H1000" si="259">SUM(E1000:G1000)</f>
        <v>12262569.359999999</v>
      </c>
      <c r="I1000" s="148">
        <v>1247870.04</v>
      </c>
      <c r="J1000" s="145">
        <v>374361</v>
      </c>
      <c r="K1000" s="145">
        <f t="shared" ref="K1000" si="260">D1000*G1000</f>
        <v>0</v>
      </c>
      <c r="L1000" s="145">
        <v>1622231</v>
      </c>
    </row>
    <row r="1001" spans="1:12" ht="18.5" x14ac:dyDescent="0.45">
      <c r="A1001" s="143"/>
      <c r="B1001" s="149" t="s">
        <v>201</v>
      </c>
      <c r="C1001" s="150"/>
      <c r="D1001" s="137">
        <f t="shared" ref="D1001:L1001" si="261">SUM(D1000:D1000)</f>
        <v>0</v>
      </c>
      <c r="E1001" s="137">
        <f t="shared" si="261"/>
        <v>1247870.04</v>
      </c>
      <c r="F1001" s="137">
        <f t="shared" si="261"/>
        <v>374361</v>
      </c>
      <c r="G1001" s="137">
        <f t="shared" si="261"/>
        <v>10640338.32</v>
      </c>
      <c r="H1001" s="137">
        <f t="shared" si="261"/>
        <v>12262569.359999999</v>
      </c>
      <c r="I1001" s="137">
        <f t="shared" si="261"/>
        <v>1247870.04</v>
      </c>
      <c r="J1001" s="137">
        <f t="shared" si="261"/>
        <v>374361</v>
      </c>
      <c r="K1001" s="137">
        <f t="shared" si="261"/>
        <v>0</v>
      </c>
      <c r="L1001" s="137">
        <f t="shared" si="261"/>
        <v>1622231</v>
      </c>
    </row>
    <row r="1002" spans="1:12" ht="18.5" x14ac:dyDescent="0.45">
      <c r="A1002" s="143"/>
      <c r="B1002" s="143"/>
      <c r="C1002" s="147"/>
      <c r="D1002" s="145"/>
      <c r="E1002" s="145"/>
      <c r="F1002" s="145"/>
      <c r="G1002" s="145"/>
      <c r="H1002" s="145"/>
      <c r="I1002" s="145"/>
      <c r="J1002" s="145"/>
      <c r="K1002" s="145"/>
      <c r="L1002" s="145"/>
    </row>
    <row r="1003" spans="1:12" ht="18.5" x14ac:dyDescent="0.45">
      <c r="A1003" s="149" t="s">
        <v>204</v>
      </c>
      <c r="B1003" s="143"/>
      <c r="C1003" s="143"/>
      <c r="D1003" s="151">
        <f>D998+D1001</f>
        <v>68</v>
      </c>
      <c r="E1003" s="152">
        <f t="shared" ref="E1003:L1003" si="262">SUM(E998:E1000)</f>
        <v>73272113.789999977</v>
      </c>
      <c r="F1003" s="152">
        <f t="shared" si="262"/>
        <v>1394361</v>
      </c>
      <c r="G1003" s="152">
        <f t="shared" si="262"/>
        <v>10640338.32</v>
      </c>
      <c r="H1003" s="152">
        <f t="shared" si="262"/>
        <v>85306813.10999997</v>
      </c>
      <c r="I1003" s="152">
        <f t="shared" si="262"/>
        <v>127917503.79000004</v>
      </c>
      <c r="J1003" s="152">
        <f t="shared" si="262"/>
        <v>2414361</v>
      </c>
      <c r="K1003" s="152">
        <f t="shared" si="262"/>
        <v>0</v>
      </c>
      <c r="L1003" s="152">
        <f t="shared" si="262"/>
        <v>130331864.75000003</v>
      </c>
    </row>
    <row r="1006" spans="1:12" ht="18.5" x14ac:dyDescent="0.45">
      <c r="A1006" s="961" t="s">
        <v>0</v>
      </c>
      <c r="B1006" s="961"/>
      <c r="C1006" s="961"/>
      <c r="D1006" s="961"/>
      <c r="E1006" s="961"/>
      <c r="F1006" s="961"/>
      <c r="G1006" s="961"/>
      <c r="H1006" s="961"/>
      <c r="I1006" s="961"/>
      <c r="J1006" s="961"/>
      <c r="K1006" s="961"/>
      <c r="L1006" s="961"/>
    </row>
    <row r="1007" spans="1:12" ht="18.5" x14ac:dyDescent="0.45">
      <c r="A1007" s="962" t="s">
        <v>89</v>
      </c>
      <c r="B1007" s="962"/>
      <c r="C1007" s="962"/>
      <c r="D1007" s="962"/>
      <c r="E1007" s="962"/>
      <c r="F1007" s="962"/>
      <c r="G1007" s="962"/>
      <c r="H1007" s="962"/>
      <c r="I1007" s="962"/>
      <c r="J1007" s="962"/>
      <c r="K1007" s="962"/>
      <c r="L1007" s="962"/>
    </row>
    <row r="1008" spans="1:12" ht="18.5" x14ac:dyDescent="0.45">
      <c r="A1008" s="962" t="s">
        <v>90</v>
      </c>
      <c r="B1008" s="963"/>
      <c r="C1008" s="963"/>
      <c r="D1008" s="963"/>
      <c r="E1008" s="963"/>
      <c r="F1008" s="963"/>
      <c r="G1008" s="963"/>
      <c r="H1008" s="963"/>
      <c r="I1008" s="963"/>
      <c r="J1008" s="963"/>
      <c r="K1008" s="963"/>
      <c r="L1008" s="963"/>
    </row>
    <row r="1009" spans="1:12" ht="18.5" x14ac:dyDescent="0.45">
      <c r="A1009" s="964" t="s">
        <v>615</v>
      </c>
      <c r="B1009" s="964"/>
      <c r="C1009" s="964"/>
      <c r="D1009" s="964"/>
      <c r="E1009" s="964"/>
      <c r="F1009" s="964"/>
      <c r="G1009" s="964"/>
      <c r="H1009" s="964"/>
      <c r="I1009" s="964"/>
      <c r="J1009" s="964"/>
      <c r="K1009" s="964"/>
      <c r="L1009" s="964"/>
    </row>
    <row r="1010" spans="1:12" ht="55.5" x14ac:dyDescent="0.45">
      <c r="A1010" s="140" t="s">
        <v>91</v>
      </c>
      <c r="B1010" s="141"/>
      <c r="C1010" s="140" t="s">
        <v>92</v>
      </c>
      <c r="D1010" s="140" t="s">
        <v>641</v>
      </c>
      <c r="E1010" s="140" t="s">
        <v>94</v>
      </c>
      <c r="F1010" s="140" t="s">
        <v>95</v>
      </c>
      <c r="G1010" s="140" t="s">
        <v>96</v>
      </c>
      <c r="H1010" s="140" t="s">
        <v>97</v>
      </c>
      <c r="I1010" s="140" t="s">
        <v>98</v>
      </c>
      <c r="J1010" s="140" t="s">
        <v>99</v>
      </c>
      <c r="K1010" s="140" t="s">
        <v>100</v>
      </c>
      <c r="L1010" s="142" t="s">
        <v>101</v>
      </c>
    </row>
    <row r="1011" spans="1:12" ht="18.5" x14ac:dyDescent="0.45">
      <c r="A1011" s="143"/>
      <c r="B1011" s="143"/>
      <c r="C1011" s="144" t="s">
        <v>139</v>
      </c>
      <c r="D1011" s="145">
        <v>1</v>
      </c>
      <c r="E1011" s="145">
        <v>1273182.5000000042</v>
      </c>
      <c r="F1011" s="145">
        <v>30000</v>
      </c>
      <c r="G1011" s="145">
        <v>280100.15999999997</v>
      </c>
      <c r="H1011" s="145">
        <f t="shared" ref="H1011:H1020" si="263">SUM(E1011:G1011)</f>
        <v>1583282.6600000041</v>
      </c>
      <c r="I1011" s="145">
        <f t="shared" ref="I1011:I1020" si="264">D1011*E1011</f>
        <v>1273182.5000000042</v>
      </c>
      <c r="J1011" s="145">
        <f t="shared" ref="J1011:J1020" si="265">D1011*F1011</f>
        <v>30000</v>
      </c>
      <c r="K1011" s="145">
        <f t="shared" ref="K1011:K1020" si="266">D1011*G1011</f>
        <v>280100.15999999997</v>
      </c>
      <c r="L1011" s="145">
        <f t="shared" ref="L1011:L1020" si="267">D1011*H1011</f>
        <v>1583282.6600000041</v>
      </c>
    </row>
    <row r="1012" spans="1:12" ht="18.5" x14ac:dyDescent="0.45">
      <c r="A1012" s="143"/>
      <c r="B1012" s="143"/>
      <c r="C1012" s="144" t="s">
        <v>213</v>
      </c>
      <c r="D1012" s="145">
        <v>1</v>
      </c>
      <c r="E1012" s="145">
        <v>1493195.0000000042</v>
      </c>
      <c r="F1012" s="145">
        <v>30000</v>
      </c>
      <c r="G1012" s="145"/>
      <c r="H1012" s="145">
        <f t="shared" si="263"/>
        <v>1523195.0000000042</v>
      </c>
      <c r="I1012" s="145">
        <f t="shared" si="264"/>
        <v>1493195.0000000042</v>
      </c>
      <c r="J1012" s="145">
        <f t="shared" si="265"/>
        <v>30000</v>
      </c>
      <c r="K1012" s="145">
        <f t="shared" si="266"/>
        <v>0</v>
      </c>
      <c r="L1012" s="145">
        <f t="shared" si="267"/>
        <v>1523195.0000000042</v>
      </c>
    </row>
    <row r="1013" spans="1:12" ht="18.5" x14ac:dyDescent="0.45">
      <c r="A1013" s="143"/>
      <c r="B1013" s="143"/>
      <c r="C1013" s="144" t="s">
        <v>243</v>
      </c>
      <c r="D1013" s="145">
        <v>1</v>
      </c>
      <c r="E1013" s="145">
        <v>1526675.0000000042</v>
      </c>
      <c r="F1013" s="145">
        <v>30000</v>
      </c>
      <c r="G1013" s="145"/>
      <c r="H1013" s="145">
        <f t="shared" si="263"/>
        <v>1556675.0000000042</v>
      </c>
      <c r="I1013" s="145">
        <f t="shared" si="264"/>
        <v>1526675.0000000042</v>
      </c>
      <c r="J1013" s="145">
        <f t="shared" si="265"/>
        <v>30000</v>
      </c>
      <c r="K1013" s="145">
        <f t="shared" si="266"/>
        <v>0</v>
      </c>
      <c r="L1013" s="145">
        <f t="shared" si="267"/>
        <v>1556675.0000000042</v>
      </c>
    </row>
    <row r="1014" spans="1:12" ht="18.5" x14ac:dyDescent="0.45">
      <c r="A1014" s="143"/>
      <c r="B1014" s="143"/>
      <c r="C1014" s="144" t="s">
        <v>302</v>
      </c>
      <c r="D1014" s="145">
        <v>1</v>
      </c>
      <c r="E1014" s="145">
        <v>1639813.7499999958</v>
      </c>
      <c r="F1014" s="145">
        <v>30000</v>
      </c>
      <c r="G1014" s="145">
        <v>360759</v>
      </c>
      <c r="H1014" s="145">
        <f t="shared" si="263"/>
        <v>2030572.7499999958</v>
      </c>
      <c r="I1014" s="145">
        <f t="shared" si="264"/>
        <v>1639813.7499999958</v>
      </c>
      <c r="J1014" s="145">
        <f t="shared" si="265"/>
        <v>30000</v>
      </c>
      <c r="K1014" s="145">
        <f t="shared" si="266"/>
        <v>360759</v>
      </c>
      <c r="L1014" s="145">
        <f t="shared" si="267"/>
        <v>2030572.7499999958</v>
      </c>
    </row>
    <row r="1015" spans="1:12" ht="18.5" x14ac:dyDescent="0.45">
      <c r="A1015" s="143"/>
      <c r="B1015" s="143"/>
      <c r="C1015" s="144" t="s">
        <v>159</v>
      </c>
      <c r="D1015" s="145">
        <v>1</v>
      </c>
      <c r="E1015" s="145">
        <v>1679343.75</v>
      </c>
      <c r="F1015" s="145">
        <v>30000</v>
      </c>
      <c r="G1015" s="145"/>
      <c r="H1015" s="145">
        <f t="shared" si="263"/>
        <v>1709343.75</v>
      </c>
      <c r="I1015" s="145">
        <f t="shared" si="264"/>
        <v>1679343.75</v>
      </c>
      <c r="J1015" s="145">
        <f t="shared" si="265"/>
        <v>30000</v>
      </c>
      <c r="K1015" s="145">
        <f t="shared" si="266"/>
        <v>0</v>
      </c>
      <c r="L1015" s="145">
        <f t="shared" si="267"/>
        <v>1709343.75</v>
      </c>
    </row>
    <row r="1016" spans="1:12" ht="18.5" x14ac:dyDescent="0.45">
      <c r="A1016" s="143"/>
      <c r="B1016" s="143"/>
      <c r="C1016" s="144" t="s">
        <v>165</v>
      </c>
      <c r="D1016" s="145">
        <v>1</v>
      </c>
      <c r="E1016" s="145">
        <v>1728414.9999999958</v>
      </c>
      <c r="F1016" s="145">
        <v>30000</v>
      </c>
      <c r="G1016" s="145"/>
      <c r="H1016" s="145">
        <f t="shared" si="263"/>
        <v>1758414.9999999958</v>
      </c>
      <c r="I1016" s="145">
        <f t="shared" si="264"/>
        <v>1728414.9999999958</v>
      </c>
      <c r="J1016" s="145">
        <f t="shared" si="265"/>
        <v>30000</v>
      </c>
      <c r="K1016" s="145">
        <f t="shared" si="266"/>
        <v>0</v>
      </c>
      <c r="L1016" s="145">
        <f t="shared" si="267"/>
        <v>1758414.9999999958</v>
      </c>
    </row>
    <row r="1017" spans="1:12" ht="18.5" x14ac:dyDescent="0.45">
      <c r="A1017" s="143"/>
      <c r="B1017" s="143"/>
      <c r="C1017" s="144" t="s">
        <v>169</v>
      </c>
      <c r="D1017" s="145">
        <v>3</v>
      </c>
      <c r="E1017" s="145">
        <v>1855535.0000000042</v>
      </c>
      <c r="F1017" s="145">
        <v>30000</v>
      </c>
      <c r="G1017" s="145">
        <v>408217.68</v>
      </c>
      <c r="H1017" s="145">
        <f t="shared" si="263"/>
        <v>2293752.6800000044</v>
      </c>
      <c r="I1017" s="145">
        <f t="shared" si="264"/>
        <v>5566605.000000013</v>
      </c>
      <c r="J1017" s="145">
        <f t="shared" si="265"/>
        <v>90000</v>
      </c>
      <c r="K1017" s="145">
        <f t="shared" si="266"/>
        <v>1224653.04</v>
      </c>
      <c r="L1017" s="145">
        <f t="shared" si="267"/>
        <v>6881258.0400000131</v>
      </c>
    </row>
    <row r="1018" spans="1:12" ht="18.5" x14ac:dyDescent="0.45">
      <c r="A1018" s="143"/>
      <c r="B1018" s="143"/>
      <c r="C1018" s="144" t="s">
        <v>183</v>
      </c>
      <c r="D1018" s="145">
        <v>1</v>
      </c>
      <c r="E1018" s="145">
        <v>2271097.5</v>
      </c>
      <c r="F1018" s="145">
        <v>30000</v>
      </c>
      <c r="G1018" s="145"/>
      <c r="H1018" s="145">
        <f t="shared" si="263"/>
        <v>2301097.5</v>
      </c>
      <c r="I1018" s="145">
        <f t="shared" si="264"/>
        <v>2271097.5</v>
      </c>
      <c r="J1018" s="145">
        <f t="shared" si="265"/>
        <v>30000</v>
      </c>
      <c r="K1018" s="145">
        <f t="shared" si="266"/>
        <v>0</v>
      </c>
      <c r="L1018" s="145">
        <f t="shared" si="267"/>
        <v>2301097.5</v>
      </c>
    </row>
    <row r="1019" spans="1:12" ht="18.5" x14ac:dyDescent="0.45">
      <c r="A1019" s="143"/>
      <c r="B1019" s="143"/>
      <c r="C1019" s="164" t="s">
        <v>198</v>
      </c>
      <c r="D1019" s="145">
        <v>1</v>
      </c>
      <c r="E1019" s="145">
        <v>3867086.25</v>
      </c>
      <c r="F1019" s="145">
        <v>30000</v>
      </c>
      <c r="G1019" s="145"/>
      <c r="H1019" s="145">
        <f t="shared" si="263"/>
        <v>3897086.25</v>
      </c>
      <c r="I1019" s="145">
        <f t="shared" si="264"/>
        <v>3867086.25</v>
      </c>
      <c r="J1019" s="145">
        <f t="shared" si="265"/>
        <v>30000</v>
      </c>
      <c r="K1019" s="145">
        <f t="shared" si="266"/>
        <v>0</v>
      </c>
      <c r="L1019" s="145">
        <f t="shared" si="267"/>
        <v>3897086.25</v>
      </c>
    </row>
    <row r="1020" spans="1:12" ht="18.5" x14ac:dyDescent="0.45">
      <c r="A1020" s="143"/>
      <c r="B1020" s="143"/>
      <c r="C1020" s="164" t="s">
        <v>199</v>
      </c>
      <c r="D1020" s="145">
        <v>2</v>
      </c>
      <c r="E1020" s="145">
        <v>3992217.5000000037</v>
      </c>
      <c r="F1020" s="145">
        <v>30000</v>
      </c>
      <c r="G1020" s="145"/>
      <c r="H1020" s="145">
        <f t="shared" si="263"/>
        <v>4022217.5000000037</v>
      </c>
      <c r="I1020" s="145">
        <f t="shared" si="264"/>
        <v>7984435.0000000075</v>
      </c>
      <c r="J1020" s="145">
        <f t="shared" si="265"/>
        <v>60000</v>
      </c>
      <c r="K1020" s="145">
        <f t="shared" si="266"/>
        <v>0</v>
      </c>
      <c r="L1020" s="145">
        <f t="shared" si="267"/>
        <v>8044435.0000000075</v>
      </c>
    </row>
    <row r="1021" spans="1:12" ht="18.5" x14ac:dyDescent="0.45">
      <c r="A1021" s="143"/>
      <c r="B1021" s="146" t="s">
        <v>201</v>
      </c>
      <c r="C1021" s="144" t="s">
        <v>202</v>
      </c>
      <c r="D1021" s="137">
        <f>SUM(D1011:D1020)</f>
        <v>13</v>
      </c>
      <c r="E1021" s="137">
        <f>SUM(E1011:E1020)</f>
        <v>21326561.250000011</v>
      </c>
      <c r="F1021" s="137">
        <f>SUM(F1011:F1020)</f>
        <v>300000</v>
      </c>
      <c r="G1021" s="137"/>
      <c r="H1021" s="137">
        <f>SUM(H1011:H1020)</f>
        <v>22675638.090000015</v>
      </c>
      <c r="I1021" s="137">
        <f>SUM(I1011:I1020)</f>
        <v>29029848.750000026</v>
      </c>
      <c r="J1021" s="137">
        <f>SUM(J1011:J1020)</f>
        <v>390000</v>
      </c>
      <c r="K1021" s="137">
        <f>SUM(K1011:K1020)</f>
        <v>1865512.2</v>
      </c>
      <c r="L1021" s="137">
        <f>SUM(L1011:L1020)</f>
        <v>31285360.950000025</v>
      </c>
    </row>
    <row r="1022" spans="1:12" ht="18.5" x14ac:dyDescent="0.45">
      <c r="A1022" s="143"/>
      <c r="B1022" s="143"/>
      <c r="C1022" s="147" t="s">
        <v>203</v>
      </c>
      <c r="D1022" s="145"/>
      <c r="E1022" s="148">
        <v>1247870.04</v>
      </c>
      <c r="F1022" s="145">
        <v>374361</v>
      </c>
      <c r="G1022" s="145">
        <v>10640338.32</v>
      </c>
      <c r="H1022" s="145">
        <f t="shared" ref="H1022" si="268">SUM(E1022:G1022)</f>
        <v>12262569.359999999</v>
      </c>
      <c r="I1022" s="145">
        <f t="shared" ref="I1022" si="269">D1022*E1022</f>
        <v>0</v>
      </c>
      <c r="J1022" s="145">
        <f t="shared" ref="J1022" si="270">D1022*F1022</f>
        <v>0</v>
      </c>
      <c r="K1022" s="145">
        <f t="shared" ref="K1022" si="271">D1022*G1022</f>
        <v>0</v>
      </c>
      <c r="L1022" s="145">
        <f t="shared" ref="L1022" si="272">D1022*H1022</f>
        <v>0</v>
      </c>
    </row>
    <row r="1023" spans="1:12" ht="18.5" x14ac:dyDescent="0.45">
      <c r="A1023" s="143"/>
      <c r="B1023" s="149" t="s">
        <v>201</v>
      </c>
      <c r="C1023" s="150"/>
      <c r="D1023" s="137">
        <f t="shared" ref="D1023:L1023" si="273">SUM(D1022:D1022)</f>
        <v>0</v>
      </c>
      <c r="E1023" s="137">
        <f t="shared" si="273"/>
        <v>1247870.04</v>
      </c>
      <c r="F1023" s="137">
        <f t="shared" si="273"/>
        <v>374361</v>
      </c>
      <c r="G1023" s="137">
        <f t="shared" si="273"/>
        <v>10640338.32</v>
      </c>
      <c r="H1023" s="137">
        <f t="shared" si="273"/>
        <v>12262569.359999999</v>
      </c>
      <c r="I1023" s="137">
        <f t="shared" si="273"/>
        <v>0</v>
      </c>
      <c r="J1023" s="137">
        <f t="shared" si="273"/>
        <v>0</v>
      </c>
      <c r="K1023" s="137">
        <f t="shared" si="273"/>
        <v>0</v>
      </c>
      <c r="L1023" s="137">
        <f t="shared" si="273"/>
        <v>0</v>
      </c>
    </row>
    <row r="1024" spans="1:12" ht="18.5" x14ac:dyDescent="0.45">
      <c r="A1024" s="149" t="s">
        <v>204</v>
      </c>
      <c r="B1024" s="143"/>
      <c r="C1024" s="143"/>
      <c r="D1024" s="151">
        <f>D1021+D1023</f>
        <v>13</v>
      </c>
      <c r="E1024" s="152">
        <f t="shared" ref="E1024:L1024" si="274">SUM(E1021:E1022)</f>
        <v>22574431.29000001</v>
      </c>
      <c r="F1024" s="152">
        <f t="shared" si="274"/>
        <v>674361</v>
      </c>
      <c r="G1024" s="152">
        <f t="shared" si="274"/>
        <v>10640338.32</v>
      </c>
      <c r="H1024" s="152">
        <f t="shared" si="274"/>
        <v>34938207.450000018</v>
      </c>
      <c r="I1024" s="152">
        <f t="shared" si="274"/>
        <v>29029848.750000026</v>
      </c>
      <c r="J1024" s="152">
        <f t="shared" si="274"/>
        <v>390000</v>
      </c>
      <c r="K1024" s="152">
        <f t="shared" si="274"/>
        <v>1865512.2</v>
      </c>
      <c r="L1024" s="152">
        <f t="shared" si="274"/>
        <v>31285360.950000025</v>
      </c>
    </row>
    <row r="1027" spans="1:12" ht="18.5" x14ac:dyDescent="0.45">
      <c r="A1027" s="961" t="s">
        <v>0</v>
      </c>
      <c r="B1027" s="961"/>
      <c r="C1027" s="961"/>
      <c r="D1027" s="961"/>
      <c r="E1027" s="961"/>
      <c r="F1027" s="961"/>
      <c r="G1027" s="961"/>
      <c r="H1027" s="961"/>
      <c r="I1027" s="961"/>
      <c r="J1027" s="961"/>
      <c r="K1027" s="961"/>
      <c r="L1027" s="961"/>
    </row>
    <row r="1028" spans="1:12" ht="18.5" x14ac:dyDescent="0.45">
      <c r="A1028" s="962" t="s">
        <v>89</v>
      </c>
      <c r="B1028" s="962"/>
      <c r="C1028" s="962"/>
      <c r="D1028" s="962"/>
      <c r="E1028" s="962"/>
      <c r="F1028" s="962"/>
      <c r="G1028" s="962"/>
      <c r="H1028" s="962"/>
      <c r="I1028" s="962"/>
      <c r="J1028" s="962"/>
      <c r="K1028" s="962"/>
      <c r="L1028" s="962"/>
    </row>
    <row r="1029" spans="1:12" ht="18.5" x14ac:dyDescent="0.45">
      <c r="A1029" s="962" t="s">
        <v>90</v>
      </c>
      <c r="B1029" s="963"/>
      <c r="C1029" s="963"/>
      <c r="D1029" s="963"/>
      <c r="E1029" s="963"/>
      <c r="F1029" s="963"/>
      <c r="G1029" s="963"/>
      <c r="H1029" s="963"/>
      <c r="I1029" s="963"/>
      <c r="J1029" s="963"/>
      <c r="K1029" s="963"/>
      <c r="L1029" s="963"/>
    </row>
    <row r="1030" spans="1:12" ht="18.5" x14ac:dyDescent="0.45">
      <c r="A1030" s="964" t="s">
        <v>616</v>
      </c>
      <c r="B1030" s="964"/>
      <c r="C1030" s="964"/>
      <c r="D1030" s="964"/>
      <c r="E1030" s="964"/>
      <c r="F1030" s="964"/>
      <c r="G1030" s="964"/>
      <c r="H1030" s="964"/>
      <c r="I1030" s="964"/>
      <c r="J1030" s="964"/>
      <c r="K1030" s="964"/>
      <c r="L1030" s="964"/>
    </row>
    <row r="1031" spans="1:12" ht="55.5" x14ac:dyDescent="0.45">
      <c r="A1031" s="140" t="s">
        <v>91</v>
      </c>
      <c r="B1031" s="141"/>
      <c r="C1031" s="140" t="s">
        <v>92</v>
      </c>
      <c r="D1031" s="140" t="s">
        <v>93</v>
      </c>
      <c r="E1031" s="140" t="s">
        <v>94</v>
      </c>
      <c r="F1031" s="140" t="s">
        <v>95</v>
      </c>
      <c r="G1031" s="140" t="s">
        <v>96</v>
      </c>
      <c r="H1031" s="140" t="s">
        <v>97</v>
      </c>
      <c r="I1031" s="140" t="s">
        <v>98</v>
      </c>
      <c r="J1031" s="140" t="s">
        <v>99</v>
      </c>
      <c r="K1031" s="140" t="s">
        <v>100</v>
      </c>
      <c r="L1031" s="142" t="s">
        <v>101</v>
      </c>
    </row>
    <row r="1032" spans="1:12" ht="18.5" x14ac:dyDescent="0.45">
      <c r="A1032" s="143"/>
      <c r="B1032" s="143"/>
      <c r="C1032" s="144" t="s">
        <v>525</v>
      </c>
      <c r="D1032" s="145">
        <v>3</v>
      </c>
      <c r="E1032" s="145">
        <v>1051028.7500000005</v>
      </c>
      <c r="F1032" s="145">
        <v>30000</v>
      </c>
      <c r="G1032" s="145"/>
      <c r="H1032" s="145">
        <f t="shared" ref="H1032:H1061" si="275">SUM(E1032:G1032)</f>
        <v>1081028.7500000005</v>
      </c>
      <c r="I1032" s="145">
        <f t="shared" ref="I1032:I1061" si="276">D1032*E1032</f>
        <v>3153086.2500000014</v>
      </c>
      <c r="J1032" s="145">
        <f t="shared" ref="J1032:J1061" si="277">D1032*F1032</f>
        <v>90000</v>
      </c>
      <c r="K1032" s="145">
        <f t="shared" ref="K1032:K1061" si="278">D1032*G1032</f>
        <v>0</v>
      </c>
      <c r="L1032" s="145">
        <f t="shared" ref="L1032:L1061" si="279">D1032*H1032</f>
        <v>3243086.2500000014</v>
      </c>
    </row>
    <row r="1033" spans="1:12" ht="18.5" x14ac:dyDescent="0.45">
      <c r="A1033" s="143"/>
      <c r="B1033" s="143"/>
      <c r="C1033" s="144" t="s">
        <v>115</v>
      </c>
      <c r="D1033" s="145">
        <v>2</v>
      </c>
      <c r="E1033" s="145">
        <v>1113242.4999999995</v>
      </c>
      <c r="F1033" s="145">
        <v>30000</v>
      </c>
      <c r="G1033" s="145"/>
      <c r="H1033" s="145">
        <f t="shared" si="275"/>
        <v>1143242.4999999995</v>
      </c>
      <c r="I1033" s="145">
        <f t="shared" si="276"/>
        <v>2226484.9999999991</v>
      </c>
      <c r="J1033" s="145">
        <f t="shared" si="277"/>
        <v>60000</v>
      </c>
      <c r="K1033" s="145">
        <f t="shared" si="278"/>
        <v>0</v>
      </c>
      <c r="L1033" s="145">
        <f t="shared" si="279"/>
        <v>2286484.9999999991</v>
      </c>
    </row>
    <row r="1034" spans="1:12" ht="18.5" x14ac:dyDescent="0.45">
      <c r="A1034" s="143"/>
      <c r="B1034" s="143"/>
      <c r="C1034" s="144" t="s">
        <v>446</v>
      </c>
      <c r="D1034" s="145">
        <v>1</v>
      </c>
      <c r="E1034" s="145">
        <v>1150832.4999999995</v>
      </c>
      <c r="F1034" s="145">
        <v>30000</v>
      </c>
      <c r="G1034" s="145"/>
      <c r="H1034" s="145">
        <f t="shared" si="275"/>
        <v>1180832.4999999995</v>
      </c>
      <c r="I1034" s="145">
        <f t="shared" si="276"/>
        <v>1150832.4999999995</v>
      </c>
      <c r="J1034" s="145">
        <f t="shared" si="277"/>
        <v>30000</v>
      </c>
      <c r="K1034" s="145">
        <f t="shared" si="278"/>
        <v>0</v>
      </c>
      <c r="L1034" s="145">
        <f t="shared" si="279"/>
        <v>1180832.4999999995</v>
      </c>
    </row>
    <row r="1035" spans="1:12" ht="18.5" x14ac:dyDescent="0.45">
      <c r="A1035" s="143"/>
      <c r="B1035" s="143"/>
      <c r="C1035" s="144" t="s">
        <v>483</v>
      </c>
      <c r="D1035" s="145">
        <v>1</v>
      </c>
      <c r="E1035" s="145">
        <v>1238542.5</v>
      </c>
      <c r="F1035" s="145">
        <v>30000</v>
      </c>
      <c r="G1035" s="145"/>
      <c r="H1035" s="145">
        <f t="shared" si="275"/>
        <v>1268542.5</v>
      </c>
      <c r="I1035" s="145">
        <f t="shared" si="276"/>
        <v>1238542.5</v>
      </c>
      <c r="J1035" s="145">
        <f t="shared" si="277"/>
        <v>30000</v>
      </c>
      <c r="K1035" s="145">
        <f t="shared" si="278"/>
        <v>0</v>
      </c>
      <c r="L1035" s="145">
        <f t="shared" si="279"/>
        <v>1268542.5</v>
      </c>
    </row>
    <row r="1036" spans="1:12" ht="18.5" x14ac:dyDescent="0.45">
      <c r="A1036" s="143"/>
      <c r="B1036" s="143"/>
      <c r="C1036" s="144" t="s">
        <v>124</v>
      </c>
      <c r="D1036" s="145">
        <v>1</v>
      </c>
      <c r="E1036" s="145">
        <v>1117059.9999999995</v>
      </c>
      <c r="F1036" s="145">
        <v>30000</v>
      </c>
      <c r="G1036" s="145"/>
      <c r="H1036" s="145">
        <f t="shared" si="275"/>
        <v>1147059.9999999995</v>
      </c>
      <c r="I1036" s="145">
        <f t="shared" si="276"/>
        <v>1117059.9999999995</v>
      </c>
      <c r="J1036" s="145">
        <f t="shared" si="277"/>
        <v>30000</v>
      </c>
      <c r="K1036" s="145">
        <f t="shared" si="278"/>
        <v>0</v>
      </c>
      <c r="L1036" s="145">
        <f t="shared" si="279"/>
        <v>1147059.9999999995</v>
      </c>
    </row>
    <row r="1037" spans="1:12" ht="18.5" x14ac:dyDescent="0.45">
      <c r="A1037" s="143"/>
      <c r="B1037" s="143"/>
      <c r="C1037" s="144" t="s">
        <v>297</v>
      </c>
      <c r="D1037" s="145">
        <v>2</v>
      </c>
      <c r="E1037" s="145">
        <v>1132333.7499999995</v>
      </c>
      <c r="F1037" s="145">
        <v>30000</v>
      </c>
      <c r="G1037" s="145"/>
      <c r="H1037" s="145">
        <f t="shared" si="275"/>
        <v>1162333.7499999995</v>
      </c>
      <c r="I1037" s="145">
        <f t="shared" si="276"/>
        <v>2264667.4999999991</v>
      </c>
      <c r="J1037" s="145">
        <f t="shared" si="277"/>
        <v>60000</v>
      </c>
      <c r="K1037" s="145">
        <f t="shared" si="278"/>
        <v>0</v>
      </c>
      <c r="L1037" s="145">
        <f t="shared" si="279"/>
        <v>2324667.4999999991</v>
      </c>
    </row>
    <row r="1038" spans="1:12" ht="18.5" x14ac:dyDescent="0.45">
      <c r="A1038" s="143"/>
      <c r="B1038" s="143"/>
      <c r="C1038" s="144" t="s">
        <v>211</v>
      </c>
      <c r="D1038" s="145">
        <v>2</v>
      </c>
      <c r="E1038" s="145">
        <v>1162881.2499999995</v>
      </c>
      <c r="F1038" s="145">
        <v>30000</v>
      </c>
      <c r="G1038" s="145"/>
      <c r="H1038" s="145">
        <f t="shared" si="275"/>
        <v>1192881.2499999995</v>
      </c>
      <c r="I1038" s="145">
        <f t="shared" si="276"/>
        <v>2325762.4999999991</v>
      </c>
      <c r="J1038" s="145">
        <f t="shared" si="277"/>
        <v>60000</v>
      </c>
      <c r="K1038" s="145">
        <f t="shared" si="278"/>
        <v>0</v>
      </c>
      <c r="L1038" s="145">
        <f t="shared" si="279"/>
        <v>2385762.4999999991</v>
      </c>
    </row>
    <row r="1039" spans="1:12" ht="18.5" x14ac:dyDescent="0.45">
      <c r="A1039" s="143"/>
      <c r="B1039" s="143"/>
      <c r="C1039" s="144" t="s">
        <v>143</v>
      </c>
      <c r="D1039" s="145">
        <v>1</v>
      </c>
      <c r="E1039" s="145">
        <v>1359818.7500000042</v>
      </c>
      <c r="F1039" s="145">
        <v>30000</v>
      </c>
      <c r="G1039" s="145"/>
      <c r="H1039" s="145">
        <f t="shared" si="275"/>
        <v>1389818.7500000042</v>
      </c>
      <c r="I1039" s="145">
        <f t="shared" si="276"/>
        <v>1359818.7500000042</v>
      </c>
      <c r="J1039" s="145">
        <f t="shared" si="277"/>
        <v>30000</v>
      </c>
      <c r="K1039" s="145">
        <f t="shared" si="278"/>
        <v>0</v>
      </c>
      <c r="L1039" s="145">
        <f t="shared" si="279"/>
        <v>1389818.7500000042</v>
      </c>
    </row>
    <row r="1040" spans="1:12" ht="18.5" x14ac:dyDescent="0.45">
      <c r="A1040" s="143"/>
      <c r="B1040" s="143"/>
      <c r="C1040" s="144" t="s">
        <v>535</v>
      </c>
      <c r="D1040" s="145">
        <v>1</v>
      </c>
      <c r="E1040" s="145">
        <v>1388698.7499999958</v>
      </c>
      <c r="F1040" s="145">
        <v>30000</v>
      </c>
      <c r="G1040" s="145"/>
      <c r="H1040" s="145">
        <f t="shared" si="275"/>
        <v>1418698.7499999958</v>
      </c>
      <c r="I1040" s="145">
        <f t="shared" si="276"/>
        <v>1388698.7499999958</v>
      </c>
      <c r="J1040" s="145">
        <f t="shared" si="277"/>
        <v>30000</v>
      </c>
      <c r="K1040" s="145">
        <f t="shared" si="278"/>
        <v>0</v>
      </c>
      <c r="L1040" s="145">
        <f t="shared" si="279"/>
        <v>1418698.7499999958</v>
      </c>
    </row>
    <row r="1041" spans="1:12" ht="18.5" x14ac:dyDescent="0.45">
      <c r="A1041" s="143"/>
      <c r="B1041" s="143"/>
      <c r="C1041" s="144" t="s">
        <v>147</v>
      </c>
      <c r="D1041" s="145">
        <v>1</v>
      </c>
      <c r="E1041" s="145">
        <v>1561971.2499999958</v>
      </c>
      <c r="F1041" s="145">
        <v>30000</v>
      </c>
      <c r="G1041" s="145"/>
      <c r="H1041" s="145">
        <f t="shared" si="275"/>
        <v>1591971.2499999958</v>
      </c>
      <c r="I1041" s="145">
        <f t="shared" si="276"/>
        <v>1561971.2499999958</v>
      </c>
      <c r="J1041" s="145">
        <f t="shared" si="277"/>
        <v>30000</v>
      </c>
      <c r="K1041" s="145">
        <f t="shared" si="278"/>
        <v>0</v>
      </c>
      <c r="L1041" s="145">
        <f t="shared" si="279"/>
        <v>1591971.2499999958</v>
      </c>
    </row>
    <row r="1042" spans="1:12" ht="18.5" x14ac:dyDescent="0.45">
      <c r="A1042" s="143"/>
      <c r="B1042" s="143"/>
      <c r="C1042" s="144" t="s">
        <v>149</v>
      </c>
      <c r="D1042" s="145">
        <v>21</v>
      </c>
      <c r="E1042" s="145">
        <v>1392755.0000000042</v>
      </c>
      <c r="F1042" s="145">
        <v>30000</v>
      </c>
      <c r="G1042" s="145"/>
      <c r="H1042" s="145">
        <f t="shared" si="275"/>
        <v>1422755.0000000042</v>
      </c>
      <c r="I1042" s="145">
        <f t="shared" si="276"/>
        <v>29247855.000000089</v>
      </c>
      <c r="J1042" s="145">
        <f t="shared" si="277"/>
        <v>630000</v>
      </c>
      <c r="K1042" s="145">
        <f t="shared" si="278"/>
        <v>0</v>
      </c>
      <c r="L1042" s="145">
        <f t="shared" si="279"/>
        <v>29877855.000000089</v>
      </c>
    </row>
    <row r="1043" spans="1:12" ht="18.5" x14ac:dyDescent="0.45">
      <c r="A1043" s="143"/>
      <c r="B1043" s="143"/>
      <c r="C1043" s="144" t="s">
        <v>151</v>
      </c>
      <c r="D1043" s="145">
        <v>1</v>
      </c>
      <c r="E1043" s="145">
        <v>1459715.0000000042</v>
      </c>
      <c r="F1043" s="145">
        <v>30000</v>
      </c>
      <c r="G1043" s="145"/>
      <c r="H1043" s="145">
        <f t="shared" si="275"/>
        <v>1489715.0000000042</v>
      </c>
      <c r="I1043" s="145">
        <f t="shared" si="276"/>
        <v>1459715.0000000042</v>
      </c>
      <c r="J1043" s="145">
        <f t="shared" si="277"/>
        <v>30000</v>
      </c>
      <c r="K1043" s="145">
        <f t="shared" si="278"/>
        <v>0</v>
      </c>
      <c r="L1043" s="145">
        <f t="shared" si="279"/>
        <v>1489715.0000000042</v>
      </c>
    </row>
    <row r="1044" spans="1:12" ht="18.5" x14ac:dyDescent="0.45">
      <c r="A1044" s="143"/>
      <c r="B1044" s="143"/>
      <c r="C1044" s="144" t="s">
        <v>243</v>
      </c>
      <c r="D1044" s="145">
        <v>3</v>
      </c>
      <c r="E1044" s="145">
        <v>1526675.0000000042</v>
      </c>
      <c r="F1044" s="145">
        <v>30000</v>
      </c>
      <c r="G1044" s="145"/>
      <c r="H1044" s="145">
        <f t="shared" si="275"/>
        <v>1556675.0000000042</v>
      </c>
      <c r="I1044" s="145">
        <f t="shared" si="276"/>
        <v>4580025.000000013</v>
      </c>
      <c r="J1044" s="145">
        <f t="shared" si="277"/>
        <v>90000</v>
      </c>
      <c r="K1044" s="145">
        <f t="shared" si="278"/>
        <v>0</v>
      </c>
      <c r="L1044" s="145">
        <f t="shared" si="279"/>
        <v>4670025.000000013</v>
      </c>
    </row>
    <row r="1045" spans="1:12" ht="18.5" x14ac:dyDescent="0.45">
      <c r="A1045" s="143"/>
      <c r="B1045" s="143"/>
      <c r="C1045" s="144" t="s">
        <v>536</v>
      </c>
      <c r="D1045" s="145">
        <v>1</v>
      </c>
      <c r="E1045" s="145">
        <v>1660595.0000000042</v>
      </c>
      <c r="F1045" s="145">
        <v>30000</v>
      </c>
      <c r="G1045" s="145"/>
      <c r="H1045" s="145">
        <f t="shared" si="275"/>
        <v>1690595.0000000042</v>
      </c>
      <c r="I1045" s="145">
        <f t="shared" si="276"/>
        <v>1660595.0000000042</v>
      </c>
      <c r="J1045" s="145">
        <f t="shared" si="277"/>
        <v>30000</v>
      </c>
      <c r="K1045" s="145">
        <f t="shared" si="278"/>
        <v>0</v>
      </c>
      <c r="L1045" s="145">
        <f t="shared" si="279"/>
        <v>1690595.0000000042</v>
      </c>
    </row>
    <row r="1046" spans="1:12" ht="18.5" x14ac:dyDescent="0.45">
      <c r="A1046" s="143"/>
      <c r="B1046" s="143"/>
      <c r="C1046" s="144" t="s">
        <v>155</v>
      </c>
      <c r="D1046" s="145">
        <v>4</v>
      </c>
      <c r="E1046" s="145">
        <v>1560755.0000000042</v>
      </c>
      <c r="F1046" s="145">
        <v>30000</v>
      </c>
      <c r="G1046" s="145"/>
      <c r="H1046" s="145">
        <f t="shared" si="275"/>
        <v>1590755.0000000042</v>
      </c>
      <c r="I1046" s="145">
        <f t="shared" si="276"/>
        <v>6243020.0000000168</v>
      </c>
      <c r="J1046" s="145">
        <f t="shared" si="277"/>
        <v>120000</v>
      </c>
      <c r="K1046" s="145">
        <f t="shared" si="278"/>
        <v>0</v>
      </c>
      <c r="L1046" s="145">
        <f t="shared" si="279"/>
        <v>6363020.0000000168</v>
      </c>
    </row>
    <row r="1047" spans="1:12" ht="18.5" x14ac:dyDescent="0.45">
      <c r="A1047" s="143"/>
      <c r="B1047" s="143"/>
      <c r="C1047" s="144" t="s">
        <v>157</v>
      </c>
      <c r="D1047" s="145">
        <v>1</v>
      </c>
      <c r="E1047" s="145">
        <v>1600284.9999999958</v>
      </c>
      <c r="F1047" s="145">
        <v>30000</v>
      </c>
      <c r="G1047" s="145"/>
      <c r="H1047" s="145">
        <f t="shared" si="275"/>
        <v>1630284.9999999958</v>
      </c>
      <c r="I1047" s="145">
        <f t="shared" si="276"/>
        <v>1600284.9999999958</v>
      </c>
      <c r="J1047" s="145">
        <f t="shared" si="277"/>
        <v>30000</v>
      </c>
      <c r="K1047" s="145">
        <f t="shared" si="278"/>
        <v>0</v>
      </c>
      <c r="L1047" s="145">
        <f t="shared" si="279"/>
        <v>1630284.9999999958</v>
      </c>
    </row>
    <row r="1048" spans="1:12" ht="18.5" x14ac:dyDescent="0.45">
      <c r="A1048" s="143"/>
      <c r="B1048" s="143"/>
      <c r="C1048" s="144" t="s">
        <v>302</v>
      </c>
      <c r="D1048" s="145">
        <v>19</v>
      </c>
      <c r="E1048" s="145">
        <v>1639813.7499999958</v>
      </c>
      <c r="F1048" s="145">
        <v>30000</v>
      </c>
      <c r="G1048" s="145"/>
      <c r="H1048" s="145">
        <f t="shared" si="275"/>
        <v>1669813.7499999958</v>
      </c>
      <c r="I1048" s="145">
        <f t="shared" si="276"/>
        <v>31156461.249999922</v>
      </c>
      <c r="J1048" s="145">
        <f t="shared" si="277"/>
        <v>570000</v>
      </c>
      <c r="K1048" s="145">
        <f t="shared" si="278"/>
        <v>0</v>
      </c>
      <c r="L1048" s="145">
        <f t="shared" si="279"/>
        <v>31726461.249999922</v>
      </c>
    </row>
    <row r="1049" spans="1:12" ht="18.5" x14ac:dyDescent="0.45">
      <c r="A1049" s="143"/>
      <c r="B1049" s="143"/>
      <c r="C1049" s="144" t="s">
        <v>336</v>
      </c>
      <c r="D1049" s="145">
        <v>2</v>
      </c>
      <c r="E1049" s="145">
        <v>1686041.25</v>
      </c>
      <c r="F1049" s="145">
        <v>30000</v>
      </c>
      <c r="G1049" s="145"/>
      <c r="H1049" s="145">
        <f t="shared" si="275"/>
        <v>1716041.25</v>
      </c>
      <c r="I1049" s="145">
        <f t="shared" si="276"/>
        <v>3372082.5</v>
      </c>
      <c r="J1049" s="145">
        <f t="shared" si="277"/>
        <v>60000</v>
      </c>
      <c r="K1049" s="145">
        <f t="shared" si="278"/>
        <v>0</v>
      </c>
      <c r="L1049" s="145">
        <f t="shared" si="279"/>
        <v>3432082.5</v>
      </c>
    </row>
    <row r="1050" spans="1:12" ht="18.5" x14ac:dyDescent="0.45">
      <c r="A1050" s="143"/>
      <c r="B1050" s="143"/>
      <c r="C1050" s="144" t="s">
        <v>165</v>
      </c>
      <c r="D1050" s="145">
        <v>3</v>
      </c>
      <c r="E1050" s="145">
        <v>1728414.9999999958</v>
      </c>
      <c r="F1050" s="145">
        <v>30000</v>
      </c>
      <c r="G1050" s="145"/>
      <c r="H1050" s="145">
        <f t="shared" si="275"/>
        <v>1758414.9999999958</v>
      </c>
      <c r="I1050" s="145">
        <f t="shared" si="276"/>
        <v>5185244.999999987</v>
      </c>
      <c r="J1050" s="145">
        <f t="shared" si="277"/>
        <v>90000</v>
      </c>
      <c r="K1050" s="145">
        <f t="shared" si="278"/>
        <v>0</v>
      </c>
      <c r="L1050" s="145">
        <f t="shared" si="279"/>
        <v>5275244.999999987</v>
      </c>
    </row>
    <row r="1051" spans="1:12" ht="18.5" x14ac:dyDescent="0.45">
      <c r="A1051" s="143"/>
      <c r="B1051" s="143"/>
      <c r="C1051" s="144" t="s">
        <v>167</v>
      </c>
      <c r="D1051" s="145">
        <v>1</v>
      </c>
      <c r="E1051" s="145">
        <v>1813162.5</v>
      </c>
      <c r="F1051" s="145">
        <v>30000</v>
      </c>
      <c r="G1051" s="145"/>
      <c r="H1051" s="145">
        <f t="shared" si="275"/>
        <v>1843162.5</v>
      </c>
      <c r="I1051" s="145">
        <f t="shared" si="276"/>
        <v>1813162.5</v>
      </c>
      <c r="J1051" s="145">
        <f t="shared" si="277"/>
        <v>30000</v>
      </c>
      <c r="K1051" s="145">
        <f t="shared" si="278"/>
        <v>0</v>
      </c>
      <c r="L1051" s="145">
        <f t="shared" si="279"/>
        <v>1843162.5</v>
      </c>
    </row>
    <row r="1052" spans="1:12" ht="18.5" x14ac:dyDescent="0.45">
      <c r="A1052" s="143"/>
      <c r="B1052" s="143"/>
      <c r="C1052" s="144" t="s">
        <v>176</v>
      </c>
      <c r="D1052" s="145">
        <v>3</v>
      </c>
      <c r="E1052" s="145">
        <v>2084331.2499999958</v>
      </c>
      <c r="F1052" s="145">
        <v>30000</v>
      </c>
      <c r="G1052" s="145"/>
      <c r="H1052" s="145">
        <f t="shared" si="275"/>
        <v>2114331.2499999958</v>
      </c>
      <c r="I1052" s="145">
        <f t="shared" si="276"/>
        <v>6252993.749999987</v>
      </c>
      <c r="J1052" s="145">
        <f t="shared" si="277"/>
        <v>90000</v>
      </c>
      <c r="K1052" s="145">
        <f t="shared" si="278"/>
        <v>0</v>
      </c>
      <c r="L1052" s="145">
        <f t="shared" si="279"/>
        <v>6342993.749999987</v>
      </c>
    </row>
    <row r="1053" spans="1:12" ht="18.5" x14ac:dyDescent="0.45">
      <c r="A1053" s="143"/>
      <c r="B1053" s="143"/>
      <c r="C1053" s="144" t="s">
        <v>178</v>
      </c>
      <c r="D1053" s="145">
        <v>1</v>
      </c>
      <c r="E1053" s="145">
        <v>2150057.4999999958</v>
      </c>
      <c r="F1053" s="145">
        <v>30000</v>
      </c>
      <c r="G1053" s="145"/>
      <c r="H1053" s="145">
        <f t="shared" si="275"/>
        <v>2180057.4999999958</v>
      </c>
      <c r="I1053" s="145">
        <f t="shared" si="276"/>
        <v>2150057.4999999958</v>
      </c>
      <c r="J1053" s="145">
        <f t="shared" si="277"/>
        <v>30000</v>
      </c>
      <c r="K1053" s="145">
        <f t="shared" si="278"/>
        <v>0</v>
      </c>
      <c r="L1053" s="145">
        <f t="shared" si="279"/>
        <v>2180057.4999999958</v>
      </c>
    </row>
    <row r="1054" spans="1:12" ht="18.5" x14ac:dyDescent="0.45">
      <c r="A1054" s="143"/>
      <c r="B1054" s="143"/>
      <c r="C1054" s="144" t="s">
        <v>185</v>
      </c>
      <c r="D1054" s="145">
        <v>1</v>
      </c>
      <c r="E1054" s="145">
        <v>2340585</v>
      </c>
      <c r="F1054" s="145">
        <v>30000</v>
      </c>
      <c r="G1054" s="145"/>
      <c r="H1054" s="145">
        <f t="shared" si="275"/>
        <v>2370585</v>
      </c>
      <c r="I1054" s="145">
        <f t="shared" si="276"/>
        <v>2340585</v>
      </c>
      <c r="J1054" s="145">
        <f t="shared" si="277"/>
        <v>30000</v>
      </c>
      <c r="K1054" s="145">
        <f t="shared" si="278"/>
        <v>0</v>
      </c>
      <c r="L1054" s="145">
        <f t="shared" si="279"/>
        <v>2370585</v>
      </c>
    </row>
    <row r="1055" spans="1:12" ht="18.5" x14ac:dyDescent="0.45">
      <c r="A1055" s="143"/>
      <c r="B1055" s="143"/>
      <c r="C1055" s="144" t="s">
        <v>189</v>
      </c>
      <c r="D1055" s="145">
        <v>2</v>
      </c>
      <c r="E1055" s="145">
        <v>2687775</v>
      </c>
      <c r="F1055" s="145">
        <v>30000</v>
      </c>
      <c r="G1055" s="145"/>
      <c r="H1055" s="145">
        <f t="shared" si="275"/>
        <v>2717775</v>
      </c>
      <c r="I1055" s="145">
        <f t="shared" si="276"/>
        <v>5375550</v>
      </c>
      <c r="J1055" s="145">
        <f t="shared" si="277"/>
        <v>60000</v>
      </c>
      <c r="K1055" s="145">
        <f t="shared" si="278"/>
        <v>0</v>
      </c>
      <c r="L1055" s="145">
        <f t="shared" si="279"/>
        <v>5435550</v>
      </c>
    </row>
    <row r="1056" spans="1:12" ht="18.5" x14ac:dyDescent="0.45">
      <c r="A1056" s="143"/>
      <c r="B1056" s="143"/>
      <c r="C1056" s="144" t="s">
        <v>191</v>
      </c>
      <c r="D1056" s="145">
        <v>1</v>
      </c>
      <c r="E1056" s="145">
        <v>2837387.4999999958</v>
      </c>
      <c r="F1056" s="145">
        <v>30000</v>
      </c>
      <c r="G1056" s="145"/>
      <c r="H1056" s="145">
        <f t="shared" si="275"/>
        <v>2867387.4999999958</v>
      </c>
      <c r="I1056" s="145">
        <f t="shared" si="276"/>
        <v>2837387.4999999958</v>
      </c>
      <c r="J1056" s="145">
        <f t="shared" si="277"/>
        <v>30000</v>
      </c>
      <c r="K1056" s="145">
        <f t="shared" si="278"/>
        <v>0</v>
      </c>
      <c r="L1056" s="145">
        <f t="shared" si="279"/>
        <v>2867387.4999999958</v>
      </c>
    </row>
    <row r="1057" spans="1:12" ht="18.5" x14ac:dyDescent="0.45">
      <c r="A1057" s="143"/>
      <c r="B1057" s="143"/>
      <c r="C1057" s="144" t="s">
        <v>304</v>
      </c>
      <c r="D1057" s="145">
        <v>1</v>
      </c>
      <c r="E1057" s="145">
        <v>2987000.0000000042</v>
      </c>
      <c r="F1057" s="145">
        <v>30000</v>
      </c>
      <c r="G1057" s="145"/>
      <c r="H1057" s="145">
        <f t="shared" si="275"/>
        <v>3017000.0000000042</v>
      </c>
      <c r="I1057" s="145">
        <f t="shared" si="276"/>
        <v>2987000.0000000042</v>
      </c>
      <c r="J1057" s="145">
        <f t="shared" si="277"/>
        <v>30000</v>
      </c>
      <c r="K1057" s="145">
        <f t="shared" si="278"/>
        <v>0</v>
      </c>
      <c r="L1057" s="145">
        <f t="shared" si="279"/>
        <v>3017000.0000000042</v>
      </c>
    </row>
    <row r="1058" spans="1:12" ht="18.5" x14ac:dyDescent="0.45">
      <c r="A1058" s="143"/>
      <c r="B1058" s="143"/>
      <c r="C1058" s="164" t="s">
        <v>307</v>
      </c>
      <c r="D1058" s="145">
        <v>1</v>
      </c>
      <c r="E1058" s="145">
        <v>3206882.4999999963</v>
      </c>
      <c r="F1058" s="145">
        <v>30000</v>
      </c>
      <c r="G1058" s="145"/>
      <c r="H1058" s="145">
        <f t="shared" si="275"/>
        <v>3236882.4999999963</v>
      </c>
      <c r="I1058" s="145">
        <f t="shared" si="276"/>
        <v>3206882.4999999963</v>
      </c>
      <c r="J1058" s="145">
        <f t="shared" si="277"/>
        <v>30000</v>
      </c>
      <c r="K1058" s="145">
        <f t="shared" si="278"/>
        <v>0</v>
      </c>
      <c r="L1058" s="145">
        <f t="shared" si="279"/>
        <v>3236882.4999999963</v>
      </c>
    </row>
    <row r="1059" spans="1:12" ht="18.5" x14ac:dyDescent="0.45">
      <c r="A1059" s="143"/>
      <c r="B1059" s="143"/>
      <c r="C1059" s="164" t="s">
        <v>347</v>
      </c>
      <c r="D1059" s="145">
        <v>1</v>
      </c>
      <c r="E1059" s="145">
        <v>3616821.2499999963</v>
      </c>
      <c r="F1059" s="145">
        <v>30000</v>
      </c>
      <c r="G1059" s="145"/>
      <c r="H1059" s="145">
        <f t="shared" si="275"/>
        <v>3646821.2499999963</v>
      </c>
      <c r="I1059" s="145">
        <f t="shared" si="276"/>
        <v>3616821.2499999963</v>
      </c>
      <c r="J1059" s="145">
        <f t="shared" si="277"/>
        <v>30000</v>
      </c>
      <c r="K1059" s="145">
        <f t="shared" si="278"/>
        <v>0</v>
      </c>
      <c r="L1059" s="145">
        <f t="shared" si="279"/>
        <v>3646821.2499999963</v>
      </c>
    </row>
    <row r="1060" spans="1:12" ht="18.5" x14ac:dyDescent="0.45">
      <c r="A1060" s="143"/>
      <c r="B1060" s="143"/>
      <c r="C1060" s="164" t="s">
        <v>308</v>
      </c>
      <c r="D1060" s="145">
        <v>1</v>
      </c>
      <c r="E1060" s="145">
        <v>3741953.7500000037</v>
      </c>
      <c r="F1060" s="145">
        <v>30000</v>
      </c>
      <c r="G1060" s="145"/>
      <c r="H1060" s="145">
        <f t="shared" si="275"/>
        <v>3771953.7500000037</v>
      </c>
      <c r="I1060" s="145">
        <f t="shared" si="276"/>
        <v>3741953.7500000037</v>
      </c>
      <c r="J1060" s="145">
        <f t="shared" si="277"/>
        <v>30000</v>
      </c>
      <c r="K1060" s="145">
        <f t="shared" si="278"/>
        <v>0</v>
      </c>
      <c r="L1060" s="145">
        <f t="shared" si="279"/>
        <v>3771953.7500000037</v>
      </c>
    </row>
    <row r="1061" spans="1:12" ht="18.5" x14ac:dyDescent="0.45">
      <c r="A1061" s="143"/>
      <c r="B1061" s="143"/>
      <c r="C1061" s="164" t="s">
        <v>309</v>
      </c>
      <c r="D1061" s="145">
        <v>2</v>
      </c>
      <c r="E1061" s="145">
        <v>7042594.5</v>
      </c>
      <c r="F1061" s="145">
        <v>30000</v>
      </c>
      <c r="G1061" s="145"/>
      <c r="H1061" s="145">
        <f t="shared" si="275"/>
        <v>7072594.5</v>
      </c>
      <c r="I1061" s="145">
        <f t="shared" si="276"/>
        <v>14085189</v>
      </c>
      <c r="J1061" s="145">
        <f t="shared" si="277"/>
        <v>60000</v>
      </c>
      <c r="K1061" s="145">
        <f t="shared" si="278"/>
        <v>0</v>
      </c>
      <c r="L1061" s="145">
        <f t="shared" si="279"/>
        <v>14145189</v>
      </c>
    </row>
    <row r="1062" spans="1:12" ht="18.5" x14ac:dyDescent="0.45">
      <c r="A1062" s="143"/>
      <c r="B1062" s="146" t="s">
        <v>201</v>
      </c>
      <c r="C1062" s="144" t="s">
        <v>202</v>
      </c>
      <c r="D1062" s="137">
        <f>SUM(D1032:D1061)</f>
        <v>85</v>
      </c>
      <c r="E1062" s="137">
        <f>SUM(E1032:E1061)</f>
        <v>61040010.75</v>
      </c>
      <c r="F1062" s="137">
        <f>SUM(F1032:F1061)</f>
        <v>900000</v>
      </c>
      <c r="G1062" s="137"/>
      <c r="H1062" s="137">
        <f>SUM(H1032:H1061)</f>
        <v>61940010.75</v>
      </c>
      <c r="I1062" s="137">
        <f>SUM(I1032:I1061)</f>
        <v>150699791.50000003</v>
      </c>
      <c r="J1062" s="137">
        <f>SUM(J1032:J1061)</f>
        <v>2550000</v>
      </c>
      <c r="K1062" s="137">
        <f>SUM(K1032:K1061)</f>
        <v>0</v>
      </c>
      <c r="L1062" s="137">
        <f>SUM(L1032:L1061)</f>
        <v>153249791.5</v>
      </c>
    </row>
    <row r="1063" spans="1:12" ht="18.5" x14ac:dyDescent="0.45">
      <c r="A1063" s="143"/>
      <c r="B1063" s="143"/>
      <c r="C1063" s="147" t="s">
        <v>203</v>
      </c>
      <c r="D1063" s="145">
        <v>1</v>
      </c>
      <c r="E1063" s="148">
        <v>1247870.04</v>
      </c>
      <c r="F1063" s="145">
        <v>374361</v>
      </c>
      <c r="G1063" s="145">
        <v>10640338.32</v>
      </c>
      <c r="H1063" s="145">
        <f t="shared" ref="H1063" si="280">SUM(E1063:G1063)</f>
        <v>12262569.359999999</v>
      </c>
      <c r="I1063" s="145">
        <f t="shared" ref="I1063" si="281">D1063*E1063</f>
        <v>1247870.04</v>
      </c>
      <c r="J1063" s="145">
        <f t="shared" ref="J1063" si="282">D1063*F1063</f>
        <v>374361</v>
      </c>
      <c r="K1063" s="145">
        <f t="shared" ref="K1063" si="283">D1063*G1063</f>
        <v>10640338.32</v>
      </c>
      <c r="L1063" s="145">
        <f t="shared" ref="L1063" si="284">D1063*H1063</f>
        <v>12262569.359999999</v>
      </c>
    </row>
    <row r="1064" spans="1:12" ht="18.5" x14ac:dyDescent="0.45">
      <c r="A1064" s="143"/>
      <c r="B1064" s="149" t="s">
        <v>201</v>
      </c>
      <c r="C1064" s="150"/>
      <c r="D1064" s="137">
        <f t="shared" ref="D1064:L1064" si="285">SUM(D1063:D1063)</f>
        <v>1</v>
      </c>
      <c r="E1064" s="137">
        <f t="shared" si="285"/>
        <v>1247870.04</v>
      </c>
      <c r="F1064" s="137">
        <f t="shared" si="285"/>
        <v>374361</v>
      </c>
      <c r="G1064" s="137">
        <f t="shared" si="285"/>
        <v>10640338.32</v>
      </c>
      <c r="H1064" s="137">
        <f t="shared" si="285"/>
        <v>12262569.359999999</v>
      </c>
      <c r="I1064" s="137">
        <f t="shared" si="285"/>
        <v>1247870.04</v>
      </c>
      <c r="J1064" s="137">
        <f t="shared" si="285"/>
        <v>374361</v>
      </c>
      <c r="K1064" s="137">
        <f t="shared" si="285"/>
        <v>10640338.32</v>
      </c>
      <c r="L1064" s="137">
        <f t="shared" si="285"/>
        <v>12262569.359999999</v>
      </c>
    </row>
    <row r="1065" spans="1:12" ht="18.5" x14ac:dyDescent="0.45">
      <c r="A1065" s="143"/>
      <c r="B1065" s="143"/>
      <c r="C1065" s="147"/>
      <c r="D1065" s="145"/>
      <c r="E1065" s="145"/>
      <c r="F1065" s="145"/>
      <c r="G1065" s="145"/>
      <c r="H1065" s="145"/>
      <c r="I1065" s="145"/>
      <c r="J1065" s="145"/>
      <c r="K1065" s="145"/>
      <c r="L1065" s="145"/>
    </row>
    <row r="1066" spans="1:12" ht="18.5" x14ac:dyDescent="0.45">
      <c r="A1066" s="149" t="s">
        <v>204</v>
      </c>
      <c r="B1066" s="143"/>
      <c r="C1066" s="143"/>
      <c r="D1066" s="151">
        <f>D1062+D1064</f>
        <v>86</v>
      </c>
      <c r="E1066" s="152">
        <f t="shared" ref="E1066:L1066" si="286">SUM(E1062:E1063)</f>
        <v>62287880.789999999</v>
      </c>
      <c r="F1066" s="152">
        <f t="shared" si="286"/>
        <v>1274361</v>
      </c>
      <c r="G1066" s="152">
        <f t="shared" si="286"/>
        <v>10640338.32</v>
      </c>
      <c r="H1066" s="152">
        <f t="shared" si="286"/>
        <v>74202580.109999999</v>
      </c>
      <c r="I1066" s="152">
        <f t="shared" si="286"/>
        <v>151947661.54000002</v>
      </c>
      <c r="J1066" s="152">
        <f t="shared" si="286"/>
        <v>2924361</v>
      </c>
      <c r="K1066" s="152">
        <f t="shared" si="286"/>
        <v>10640338.32</v>
      </c>
      <c r="L1066" s="152">
        <f t="shared" si="286"/>
        <v>165512360.86000001</v>
      </c>
    </row>
    <row r="1069" spans="1:12" ht="18.5" x14ac:dyDescent="0.45">
      <c r="A1069" s="961" t="s">
        <v>0</v>
      </c>
      <c r="B1069" s="961"/>
      <c r="C1069" s="961"/>
      <c r="D1069" s="961"/>
      <c r="E1069" s="961"/>
      <c r="F1069" s="961"/>
      <c r="G1069" s="961"/>
      <c r="H1069" s="961"/>
      <c r="I1069" s="961"/>
      <c r="J1069" s="961"/>
      <c r="K1069" s="961"/>
      <c r="L1069" s="961"/>
    </row>
    <row r="1070" spans="1:12" ht="18.5" x14ac:dyDescent="0.45">
      <c r="A1070" s="962" t="s">
        <v>89</v>
      </c>
      <c r="B1070" s="962"/>
      <c r="C1070" s="962"/>
      <c r="D1070" s="962"/>
      <c r="E1070" s="962"/>
      <c r="F1070" s="962"/>
      <c r="G1070" s="962"/>
      <c r="H1070" s="962"/>
      <c r="I1070" s="962"/>
      <c r="J1070" s="962"/>
      <c r="K1070" s="962"/>
      <c r="L1070" s="962"/>
    </row>
    <row r="1071" spans="1:12" ht="18.5" x14ac:dyDescent="0.45">
      <c r="A1071" s="962" t="s">
        <v>90</v>
      </c>
      <c r="B1071" s="963"/>
      <c r="C1071" s="963"/>
      <c r="D1071" s="963"/>
      <c r="E1071" s="963"/>
      <c r="F1071" s="963"/>
      <c r="G1071" s="963"/>
      <c r="H1071" s="963"/>
      <c r="I1071" s="963"/>
      <c r="J1071" s="963"/>
      <c r="K1071" s="963"/>
      <c r="L1071" s="963"/>
    </row>
    <row r="1072" spans="1:12" ht="18.5" x14ac:dyDescent="0.45">
      <c r="A1072" s="964" t="s">
        <v>548</v>
      </c>
      <c r="B1072" s="964"/>
      <c r="C1072" s="964"/>
      <c r="D1072" s="964"/>
      <c r="E1072" s="964"/>
      <c r="F1072" s="964"/>
      <c r="G1072" s="964"/>
      <c r="H1072" s="964"/>
      <c r="I1072" s="964"/>
      <c r="J1072" s="964"/>
      <c r="K1072" s="964"/>
      <c r="L1072" s="964"/>
    </row>
    <row r="1073" spans="1:12" ht="55.5" x14ac:dyDescent="0.45">
      <c r="A1073" s="140" t="s">
        <v>91</v>
      </c>
      <c r="B1073" s="141"/>
      <c r="C1073" s="140" t="s">
        <v>92</v>
      </c>
      <c r="D1073" s="140" t="s">
        <v>93</v>
      </c>
      <c r="E1073" s="140" t="s">
        <v>94</v>
      </c>
      <c r="F1073" s="140" t="s">
        <v>95</v>
      </c>
      <c r="G1073" s="140" t="s">
        <v>96</v>
      </c>
      <c r="H1073" s="140" t="s">
        <v>97</v>
      </c>
      <c r="I1073" s="140" t="s">
        <v>98</v>
      </c>
      <c r="J1073" s="140" t="s">
        <v>99</v>
      </c>
      <c r="K1073" s="140" t="s">
        <v>100</v>
      </c>
      <c r="L1073" s="142" t="s">
        <v>101</v>
      </c>
    </row>
    <row r="1074" spans="1:12" ht="18.5" x14ac:dyDescent="0.45">
      <c r="A1074" s="143"/>
      <c r="B1074" s="143"/>
      <c r="C1074" s="144" t="s">
        <v>545</v>
      </c>
      <c r="D1074" s="145">
        <v>2</v>
      </c>
      <c r="E1074" s="145">
        <v>1144419.9999999995</v>
      </c>
      <c r="F1074" s="145">
        <v>30000</v>
      </c>
      <c r="G1074" s="145">
        <f>0.22*E1074*2</f>
        <v>503544.79999999981</v>
      </c>
      <c r="H1074" s="145">
        <f t="shared" ref="H1074" si="287">SUM(E1074:G1074)</f>
        <v>1677964.7999999993</v>
      </c>
      <c r="I1074" s="145">
        <f t="shared" ref="I1074:I1093" si="288">D1074*E1074</f>
        <v>2288839.9999999991</v>
      </c>
      <c r="J1074" s="145">
        <f t="shared" ref="J1074:J1093" si="289">D1074*F1074</f>
        <v>60000</v>
      </c>
      <c r="K1074" s="145">
        <f t="shared" ref="K1074:K1093" si="290">D1074*G1074</f>
        <v>1007089.5999999996</v>
      </c>
      <c r="L1074" s="145">
        <f t="shared" ref="L1074:L1093" si="291">D1074*H1074</f>
        <v>3355929.5999999987</v>
      </c>
    </row>
    <row r="1075" spans="1:12" ht="18.5" x14ac:dyDescent="0.45">
      <c r="A1075" s="143"/>
      <c r="B1075" s="143"/>
      <c r="C1075" s="144" t="s">
        <v>401</v>
      </c>
      <c r="D1075" s="145">
        <v>2</v>
      </c>
      <c r="E1075" s="145">
        <v>1157666.25</v>
      </c>
      <c r="F1075" s="145">
        <v>30000</v>
      </c>
      <c r="G1075" s="145">
        <f t="shared" ref="G1075" si="292">0.22*E1075*2</f>
        <v>509373.15</v>
      </c>
      <c r="H1075" s="145">
        <f t="shared" ref="H1075:H1093" si="293">SUM(E1075:G1075)</f>
        <v>1697039.4</v>
      </c>
      <c r="I1075" s="145">
        <f t="shared" si="288"/>
        <v>2315332.5</v>
      </c>
      <c r="J1075" s="145">
        <f t="shared" si="289"/>
        <v>60000</v>
      </c>
      <c r="K1075" s="145">
        <f t="shared" si="290"/>
        <v>1018746.3</v>
      </c>
      <c r="L1075" s="145">
        <f t="shared" si="291"/>
        <v>3394078.8</v>
      </c>
    </row>
    <row r="1076" spans="1:12" ht="18.5" x14ac:dyDescent="0.45">
      <c r="A1076" s="143"/>
      <c r="B1076" s="143"/>
      <c r="C1076" s="144" t="s">
        <v>149</v>
      </c>
      <c r="D1076" s="145">
        <v>16</v>
      </c>
      <c r="E1076" s="145">
        <v>1392755.0000000042</v>
      </c>
      <c r="F1076" s="145">
        <v>30000</v>
      </c>
      <c r="G1076" s="145">
        <f>0.22*E1076*16</f>
        <v>4902497.6000000145</v>
      </c>
      <c r="H1076" s="145">
        <f t="shared" si="293"/>
        <v>6325252.6000000183</v>
      </c>
      <c r="I1076" s="145">
        <f t="shared" si="288"/>
        <v>22284080.000000067</v>
      </c>
      <c r="J1076" s="145">
        <f t="shared" si="289"/>
        <v>480000</v>
      </c>
      <c r="K1076" s="145">
        <f t="shared" si="290"/>
        <v>78439961.600000232</v>
      </c>
      <c r="L1076" s="145">
        <f t="shared" si="291"/>
        <v>101204041.60000029</v>
      </c>
    </row>
    <row r="1077" spans="1:12" ht="18.5" x14ac:dyDescent="0.45">
      <c r="A1077" s="143"/>
      <c r="B1077" s="143"/>
      <c r="C1077" s="144" t="s">
        <v>151</v>
      </c>
      <c r="D1077" s="145">
        <v>2</v>
      </c>
      <c r="E1077" s="145">
        <v>1459715.0000000042</v>
      </c>
      <c r="F1077" s="145">
        <v>30000</v>
      </c>
      <c r="G1077" s="145">
        <f t="shared" ref="G1077:G1090" si="294">0.22*E1077*2</f>
        <v>642274.60000000184</v>
      </c>
      <c r="H1077" s="145">
        <f t="shared" si="293"/>
        <v>2131989.6000000061</v>
      </c>
      <c r="I1077" s="145">
        <f t="shared" si="288"/>
        <v>2919430.0000000084</v>
      </c>
      <c r="J1077" s="145">
        <f t="shared" si="289"/>
        <v>60000</v>
      </c>
      <c r="K1077" s="145">
        <f t="shared" si="290"/>
        <v>1284549.2000000037</v>
      </c>
      <c r="L1077" s="145">
        <f t="shared" si="291"/>
        <v>4263979.2000000123</v>
      </c>
    </row>
    <row r="1078" spans="1:12" ht="18.5" x14ac:dyDescent="0.45">
      <c r="A1078" s="143"/>
      <c r="B1078" s="143"/>
      <c r="C1078" s="144" t="s">
        <v>243</v>
      </c>
      <c r="D1078" s="145">
        <v>2</v>
      </c>
      <c r="E1078" s="145">
        <v>1526675.0000000042</v>
      </c>
      <c r="F1078" s="145">
        <v>30000</v>
      </c>
      <c r="G1078" s="145">
        <f t="shared" si="294"/>
        <v>671737.00000000186</v>
      </c>
      <c r="H1078" s="145">
        <f t="shared" si="293"/>
        <v>2228412.0000000061</v>
      </c>
      <c r="I1078" s="145">
        <f t="shared" si="288"/>
        <v>3053350.0000000084</v>
      </c>
      <c r="J1078" s="145">
        <f t="shared" si="289"/>
        <v>60000</v>
      </c>
      <c r="K1078" s="145">
        <f t="shared" si="290"/>
        <v>1343474.0000000037</v>
      </c>
      <c r="L1078" s="145">
        <f t="shared" si="291"/>
        <v>4456824.0000000121</v>
      </c>
    </row>
    <row r="1079" spans="1:12" ht="18.5" x14ac:dyDescent="0.45">
      <c r="A1079" s="143"/>
      <c r="B1079" s="143"/>
      <c r="C1079" s="144" t="s">
        <v>152</v>
      </c>
      <c r="D1079" s="145">
        <v>1</v>
      </c>
      <c r="E1079" s="145">
        <v>1593635.0000000042</v>
      </c>
      <c r="F1079" s="145">
        <v>30000</v>
      </c>
      <c r="G1079" s="145">
        <f>0.22*E1079</f>
        <v>350599.70000000094</v>
      </c>
      <c r="H1079" s="145">
        <f t="shared" si="293"/>
        <v>1974234.7000000051</v>
      </c>
      <c r="I1079" s="145">
        <f t="shared" si="288"/>
        <v>1593635.0000000042</v>
      </c>
      <c r="J1079" s="145">
        <f t="shared" si="289"/>
        <v>30000</v>
      </c>
      <c r="K1079" s="145">
        <f t="shared" si="290"/>
        <v>350599.70000000094</v>
      </c>
      <c r="L1079" s="145">
        <f t="shared" si="291"/>
        <v>1974234.7000000051</v>
      </c>
    </row>
    <row r="1080" spans="1:12" ht="18.5" x14ac:dyDescent="0.45">
      <c r="A1080" s="143"/>
      <c r="B1080" s="143"/>
      <c r="C1080" s="144" t="s">
        <v>334</v>
      </c>
      <c r="D1080" s="145">
        <v>3</v>
      </c>
      <c r="E1080" s="145">
        <v>1521226.2500000042</v>
      </c>
      <c r="F1080" s="145">
        <v>30000</v>
      </c>
      <c r="G1080" s="145">
        <f>0.22*E1080*3</f>
        <v>1004009.3250000027</v>
      </c>
      <c r="H1080" s="145">
        <f t="shared" si="293"/>
        <v>2555235.5750000067</v>
      </c>
      <c r="I1080" s="145">
        <f t="shared" si="288"/>
        <v>4563678.750000013</v>
      </c>
      <c r="J1080" s="145">
        <f t="shared" si="289"/>
        <v>90000</v>
      </c>
      <c r="K1080" s="145">
        <f t="shared" si="290"/>
        <v>3012027.975000008</v>
      </c>
      <c r="L1080" s="145">
        <f t="shared" si="291"/>
        <v>7665706.7250000201</v>
      </c>
    </row>
    <row r="1081" spans="1:12" ht="18.5" x14ac:dyDescent="0.45">
      <c r="A1081" s="143"/>
      <c r="B1081" s="143"/>
      <c r="C1081" s="144" t="s">
        <v>157</v>
      </c>
      <c r="D1081" s="145">
        <v>5</v>
      </c>
      <c r="E1081" s="145">
        <v>1600284.9999999958</v>
      </c>
      <c r="F1081" s="145">
        <v>30000</v>
      </c>
      <c r="G1081" s="145">
        <f>0.22*E1081*5</f>
        <v>1760313.4999999953</v>
      </c>
      <c r="H1081" s="145">
        <f t="shared" si="293"/>
        <v>3390598.4999999912</v>
      </c>
      <c r="I1081" s="145">
        <f t="shared" si="288"/>
        <v>8001424.9999999795</v>
      </c>
      <c r="J1081" s="145">
        <f t="shared" si="289"/>
        <v>150000</v>
      </c>
      <c r="K1081" s="145">
        <f t="shared" si="290"/>
        <v>8801567.4999999776</v>
      </c>
      <c r="L1081" s="145">
        <f t="shared" si="291"/>
        <v>16952992.499999955</v>
      </c>
    </row>
    <row r="1082" spans="1:12" ht="18.5" x14ac:dyDescent="0.45">
      <c r="A1082" s="143"/>
      <c r="B1082" s="143"/>
      <c r="C1082" s="144" t="s">
        <v>161</v>
      </c>
      <c r="D1082" s="145">
        <v>1</v>
      </c>
      <c r="E1082" s="145">
        <v>1718873.7500000042</v>
      </c>
      <c r="F1082" s="145">
        <v>30000</v>
      </c>
      <c r="G1082" s="145">
        <f>0.22*E1082*1</f>
        <v>378152.22500000091</v>
      </c>
      <c r="H1082" s="145">
        <f t="shared" si="293"/>
        <v>2127025.9750000052</v>
      </c>
      <c r="I1082" s="145">
        <f t="shared" si="288"/>
        <v>1718873.7500000042</v>
      </c>
      <c r="J1082" s="145">
        <f t="shared" si="289"/>
        <v>30000</v>
      </c>
      <c r="K1082" s="145">
        <f t="shared" si="290"/>
        <v>378152.22500000091</v>
      </c>
      <c r="L1082" s="145">
        <f t="shared" si="291"/>
        <v>2127025.9750000052</v>
      </c>
    </row>
    <row r="1083" spans="1:12" ht="18.5" x14ac:dyDescent="0.45">
      <c r="A1083" s="143"/>
      <c r="B1083" s="143"/>
      <c r="C1083" s="144" t="s">
        <v>546</v>
      </c>
      <c r="D1083" s="145">
        <v>1</v>
      </c>
      <c r="E1083" s="145">
        <v>2074638.75</v>
      </c>
      <c r="F1083" s="145">
        <v>30000</v>
      </c>
      <c r="G1083" s="145">
        <f>0.22*E1083</f>
        <v>456420.52500000002</v>
      </c>
      <c r="H1083" s="145">
        <f t="shared" si="293"/>
        <v>2561059.2749999999</v>
      </c>
      <c r="I1083" s="145">
        <f t="shared" si="288"/>
        <v>2074638.75</v>
      </c>
      <c r="J1083" s="145">
        <f t="shared" si="289"/>
        <v>30000</v>
      </c>
      <c r="K1083" s="145">
        <f t="shared" si="290"/>
        <v>456420.52500000002</v>
      </c>
      <c r="L1083" s="145">
        <f t="shared" si="291"/>
        <v>2561059.2749999999</v>
      </c>
    </row>
    <row r="1084" spans="1:12" ht="18.5" x14ac:dyDescent="0.45">
      <c r="A1084" s="143"/>
      <c r="B1084" s="143"/>
      <c r="C1084" s="144" t="s">
        <v>165</v>
      </c>
      <c r="D1084" s="145">
        <v>2</v>
      </c>
      <c r="E1084" s="145">
        <v>1728414.9999999958</v>
      </c>
      <c r="F1084" s="145">
        <v>30000</v>
      </c>
      <c r="G1084" s="145">
        <f t="shared" si="294"/>
        <v>760502.59999999811</v>
      </c>
      <c r="H1084" s="145">
        <f t="shared" si="293"/>
        <v>2518917.599999994</v>
      </c>
      <c r="I1084" s="145">
        <f t="shared" si="288"/>
        <v>3456829.9999999916</v>
      </c>
      <c r="J1084" s="145">
        <f t="shared" si="289"/>
        <v>60000</v>
      </c>
      <c r="K1084" s="145">
        <f t="shared" si="290"/>
        <v>1521005.1999999962</v>
      </c>
      <c r="L1084" s="145">
        <f t="shared" si="291"/>
        <v>5037835.1999999881</v>
      </c>
    </row>
    <row r="1085" spans="1:12" ht="18.5" x14ac:dyDescent="0.45">
      <c r="A1085" s="143"/>
      <c r="B1085" s="143"/>
      <c r="C1085" s="144" t="s">
        <v>167</v>
      </c>
      <c r="D1085" s="145">
        <v>3</v>
      </c>
      <c r="E1085" s="145">
        <v>1813162.5</v>
      </c>
      <c r="F1085" s="145">
        <v>30000</v>
      </c>
      <c r="G1085" s="145">
        <f>0.22*E1085*3</f>
        <v>1196687.25</v>
      </c>
      <c r="H1085" s="145">
        <f t="shared" si="293"/>
        <v>3039849.75</v>
      </c>
      <c r="I1085" s="145">
        <f t="shared" si="288"/>
        <v>5439487.5</v>
      </c>
      <c r="J1085" s="145">
        <f t="shared" si="289"/>
        <v>90000</v>
      </c>
      <c r="K1085" s="145">
        <f t="shared" si="290"/>
        <v>3590061.75</v>
      </c>
      <c r="L1085" s="145">
        <f t="shared" si="291"/>
        <v>9119549.25</v>
      </c>
    </row>
    <row r="1086" spans="1:12" ht="18.5" x14ac:dyDescent="0.45">
      <c r="A1086" s="143"/>
      <c r="B1086" s="143"/>
      <c r="C1086" s="144" t="s">
        <v>169</v>
      </c>
      <c r="D1086" s="145">
        <v>1</v>
      </c>
      <c r="E1086" s="145">
        <v>1855535.0000000042</v>
      </c>
      <c r="F1086" s="145">
        <v>30000</v>
      </c>
      <c r="G1086" s="145">
        <f>0.22*E1086</f>
        <v>408217.70000000094</v>
      </c>
      <c r="H1086" s="145">
        <f t="shared" si="293"/>
        <v>2293752.7000000053</v>
      </c>
      <c r="I1086" s="145">
        <f t="shared" si="288"/>
        <v>1855535.0000000042</v>
      </c>
      <c r="J1086" s="145">
        <f t="shared" si="289"/>
        <v>30000</v>
      </c>
      <c r="K1086" s="145">
        <f t="shared" si="290"/>
        <v>408217.70000000094</v>
      </c>
      <c r="L1086" s="145">
        <f t="shared" si="291"/>
        <v>2293752.7000000053</v>
      </c>
    </row>
    <row r="1087" spans="1:12" ht="18.5" x14ac:dyDescent="0.45">
      <c r="A1087" s="143"/>
      <c r="B1087" s="143"/>
      <c r="C1087" s="144" t="s">
        <v>170</v>
      </c>
      <c r="D1087" s="145">
        <v>1</v>
      </c>
      <c r="E1087" s="145">
        <v>1897908.75</v>
      </c>
      <c r="F1087" s="145">
        <v>30000</v>
      </c>
      <c r="G1087" s="145">
        <f t="shared" si="294"/>
        <v>835079.85</v>
      </c>
      <c r="H1087" s="145">
        <f t="shared" si="293"/>
        <v>2762988.6</v>
      </c>
      <c r="I1087" s="145">
        <f t="shared" si="288"/>
        <v>1897908.75</v>
      </c>
      <c r="J1087" s="145">
        <f t="shared" si="289"/>
        <v>30000</v>
      </c>
      <c r="K1087" s="145">
        <f t="shared" si="290"/>
        <v>835079.85</v>
      </c>
      <c r="L1087" s="145">
        <f t="shared" si="291"/>
        <v>2762988.6</v>
      </c>
    </row>
    <row r="1088" spans="1:12" ht="18.5" x14ac:dyDescent="0.45">
      <c r="A1088" s="143"/>
      <c r="B1088" s="143"/>
      <c r="C1088" s="144" t="s">
        <v>176</v>
      </c>
      <c r="D1088" s="145">
        <v>1</v>
      </c>
      <c r="E1088" s="145">
        <v>2084331.2499999958</v>
      </c>
      <c r="F1088" s="145">
        <v>30000</v>
      </c>
      <c r="G1088" s="145">
        <f>0.22*E1088</f>
        <v>458552.87499999907</v>
      </c>
      <c r="H1088" s="145">
        <f t="shared" si="293"/>
        <v>2572884.1249999949</v>
      </c>
      <c r="I1088" s="145">
        <f t="shared" si="288"/>
        <v>2084331.2499999958</v>
      </c>
      <c r="J1088" s="145">
        <f t="shared" si="289"/>
        <v>30000</v>
      </c>
      <c r="K1088" s="145">
        <f t="shared" si="290"/>
        <v>458552.87499999907</v>
      </c>
      <c r="L1088" s="145">
        <f t="shared" si="291"/>
        <v>2572884.1249999949</v>
      </c>
    </row>
    <row r="1089" spans="1:12" ht="18.5" x14ac:dyDescent="0.45">
      <c r="A1089" s="143"/>
      <c r="B1089" s="146"/>
      <c r="C1089" s="144" t="s">
        <v>428</v>
      </c>
      <c r="D1089" s="145">
        <v>2</v>
      </c>
      <c r="E1089" s="145">
        <v>2132123.7500000042</v>
      </c>
      <c r="F1089" s="145">
        <v>30000</v>
      </c>
      <c r="G1089" s="145">
        <f t="shared" si="294"/>
        <v>938134.45000000182</v>
      </c>
      <c r="H1089" s="145">
        <f t="shared" si="293"/>
        <v>3100258.2000000058</v>
      </c>
      <c r="I1089" s="145">
        <f t="shared" si="288"/>
        <v>4264247.5000000084</v>
      </c>
      <c r="J1089" s="145">
        <f t="shared" si="289"/>
        <v>60000</v>
      </c>
      <c r="K1089" s="145">
        <f t="shared" si="290"/>
        <v>1876268.9000000036</v>
      </c>
      <c r="L1089" s="145">
        <f t="shared" si="291"/>
        <v>6200516.4000000115</v>
      </c>
    </row>
    <row r="1090" spans="1:12" ht="18.5" x14ac:dyDescent="0.45">
      <c r="A1090" s="143"/>
      <c r="B1090" s="146"/>
      <c r="C1090" s="144" t="s">
        <v>340</v>
      </c>
      <c r="D1090" s="145">
        <v>2</v>
      </c>
      <c r="E1090" s="145">
        <v>2201611.2500000042</v>
      </c>
      <c r="F1090" s="145">
        <v>30000</v>
      </c>
      <c r="G1090" s="145">
        <f t="shared" si="294"/>
        <v>968708.95000000182</v>
      </c>
      <c r="H1090" s="145">
        <f t="shared" si="293"/>
        <v>3200320.2000000058</v>
      </c>
      <c r="I1090" s="145">
        <f t="shared" si="288"/>
        <v>4403222.5000000084</v>
      </c>
      <c r="J1090" s="145">
        <f t="shared" si="289"/>
        <v>60000</v>
      </c>
      <c r="K1090" s="145">
        <f t="shared" si="290"/>
        <v>1937417.9000000036</v>
      </c>
      <c r="L1090" s="145">
        <f t="shared" si="291"/>
        <v>6400640.4000000115</v>
      </c>
    </row>
    <row r="1091" spans="1:12" ht="18.5" x14ac:dyDescent="0.45">
      <c r="A1091" s="143"/>
      <c r="B1091" s="143"/>
      <c r="C1091" s="144" t="s">
        <v>185</v>
      </c>
      <c r="D1091" s="145">
        <v>15</v>
      </c>
      <c r="E1091" s="145">
        <v>2340585</v>
      </c>
      <c r="F1091" s="145">
        <v>30000</v>
      </c>
      <c r="G1091" s="145">
        <f>0.22*E1091*15</f>
        <v>7723930.5</v>
      </c>
      <c r="H1091" s="145">
        <f t="shared" si="293"/>
        <v>10094515.5</v>
      </c>
      <c r="I1091" s="145">
        <f t="shared" si="288"/>
        <v>35108775</v>
      </c>
      <c r="J1091" s="145">
        <f t="shared" si="289"/>
        <v>450000</v>
      </c>
      <c r="K1091" s="145">
        <f t="shared" si="290"/>
        <v>115858957.5</v>
      </c>
      <c r="L1091" s="145">
        <f t="shared" si="291"/>
        <v>151417732.5</v>
      </c>
    </row>
    <row r="1092" spans="1:12" ht="18.5" x14ac:dyDescent="0.45">
      <c r="A1092" s="143"/>
      <c r="B1092" s="143"/>
      <c r="C1092" s="144" t="s">
        <v>345</v>
      </c>
      <c r="D1092" s="145">
        <v>1</v>
      </c>
      <c r="E1092" s="145">
        <v>2538162.5000000042</v>
      </c>
      <c r="F1092" s="145">
        <v>30000</v>
      </c>
      <c r="G1092" s="145">
        <f t="shared" ref="G1092:G1093" si="295">0.22*E1092*2</f>
        <v>1116791.5000000019</v>
      </c>
      <c r="H1092" s="145">
        <f t="shared" si="293"/>
        <v>3684954.0000000061</v>
      </c>
      <c r="I1092" s="145">
        <f t="shared" si="288"/>
        <v>2538162.5000000042</v>
      </c>
      <c r="J1092" s="145">
        <f t="shared" si="289"/>
        <v>30000</v>
      </c>
      <c r="K1092" s="145">
        <f t="shared" si="290"/>
        <v>1116791.5000000019</v>
      </c>
      <c r="L1092" s="145">
        <f t="shared" si="291"/>
        <v>3684954.0000000061</v>
      </c>
    </row>
    <row r="1093" spans="1:12" ht="18.5" x14ac:dyDescent="0.45">
      <c r="A1093" s="143"/>
      <c r="B1093" s="143"/>
      <c r="C1093" s="164" t="s">
        <v>306</v>
      </c>
      <c r="D1093" s="145">
        <v>2</v>
      </c>
      <c r="E1093" s="145">
        <v>3102765</v>
      </c>
      <c r="F1093" s="145">
        <v>30000</v>
      </c>
      <c r="G1093" s="145">
        <f t="shared" si="295"/>
        <v>1365216.6</v>
      </c>
      <c r="H1093" s="145">
        <f t="shared" si="293"/>
        <v>4497981.5999999996</v>
      </c>
      <c r="I1093" s="145">
        <f t="shared" si="288"/>
        <v>6205530</v>
      </c>
      <c r="J1093" s="145">
        <f t="shared" si="289"/>
        <v>60000</v>
      </c>
      <c r="K1093" s="145">
        <f t="shared" si="290"/>
        <v>2730433.2</v>
      </c>
      <c r="L1093" s="145">
        <f t="shared" si="291"/>
        <v>8995963.1999999993</v>
      </c>
    </row>
    <row r="1094" spans="1:12" ht="18.5" x14ac:dyDescent="0.45">
      <c r="A1094" s="143"/>
      <c r="B1094" s="146" t="s">
        <v>201</v>
      </c>
      <c r="C1094" s="144" t="s">
        <v>202</v>
      </c>
      <c r="D1094" s="137">
        <f>SUM(D1074:D1093)</f>
        <v>65</v>
      </c>
      <c r="E1094" s="137">
        <f>SUM(E1074:E1093)</f>
        <v>36884490.00000003</v>
      </c>
      <c r="F1094" s="137">
        <f>SUM(F1074:F1093)</f>
        <v>600000</v>
      </c>
      <c r="G1094" s="137"/>
      <c r="H1094" s="137">
        <f>SUM(H1074:H1093)</f>
        <v>64435234.700000048</v>
      </c>
      <c r="I1094" s="137">
        <f>SUM(I1074:I1093)</f>
        <v>118067313.7500001</v>
      </c>
      <c r="J1094" s="137">
        <f>SUM(J1074:J1093)</f>
        <v>1950000</v>
      </c>
      <c r="K1094" s="137">
        <f>SUM(K1074:K1093)</f>
        <v>226425375.00000024</v>
      </c>
      <c r="L1094" s="137">
        <f>SUM(L1074:L1093)</f>
        <v>346442688.7500003</v>
      </c>
    </row>
    <row r="1095" spans="1:12" ht="18.5" x14ac:dyDescent="0.45">
      <c r="A1095" s="143"/>
      <c r="B1095" s="143"/>
      <c r="C1095" s="147" t="s">
        <v>203</v>
      </c>
      <c r="D1095" s="145"/>
      <c r="E1095" s="148">
        <v>1247870.04</v>
      </c>
      <c r="F1095" s="145">
        <v>374361</v>
      </c>
      <c r="G1095" s="145">
        <v>10640338.32</v>
      </c>
      <c r="H1095" s="145">
        <f t="shared" ref="H1095" si="296">SUM(E1095:G1095)</f>
        <v>12262569.359999999</v>
      </c>
      <c r="I1095" s="145">
        <f t="shared" ref="I1095" si="297">D1095*E1095</f>
        <v>0</v>
      </c>
      <c r="J1095" s="145">
        <f t="shared" ref="J1095" si="298">D1095*F1095</f>
        <v>0</v>
      </c>
      <c r="K1095" s="145">
        <f t="shared" ref="K1095" si="299">D1095*G1095</f>
        <v>0</v>
      </c>
      <c r="L1095" s="145">
        <f t="shared" ref="L1095" si="300">D1095*H1095</f>
        <v>0</v>
      </c>
    </row>
    <row r="1096" spans="1:12" ht="18.5" x14ac:dyDescent="0.45">
      <c r="A1096" s="143"/>
      <c r="B1096" s="149" t="s">
        <v>201</v>
      </c>
      <c r="C1096" s="150"/>
      <c r="D1096" s="137">
        <f t="shared" ref="D1096:L1096" si="301">SUM(D1095:D1095)</f>
        <v>0</v>
      </c>
      <c r="E1096" s="137">
        <f t="shared" si="301"/>
        <v>1247870.04</v>
      </c>
      <c r="F1096" s="137">
        <f t="shared" si="301"/>
        <v>374361</v>
      </c>
      <c r="G1096" s="137">
        <f t="shared" si="301"/>
        <v>10640338.32</v>
      </c>
      <c r="H1096" s="137">
        <f t="shared" si="301"/>
        <v>12262569.359999999</v>
      </c>
      <c r="I1096" s="137">
        <f t="shared" si="301"/>
        <v>0</v>
      </c>
      <c r="J1096" s="137">
        <f t="shared" si="301"/>
        <v>0</v>
      </c>
      <c r="K1096" s="137">
        <f t="shared" si="301"/>
        <v>0</v>
      </c>
      <c r="L1096" s="137">
        <f t="shared" si="301"/>
        <v>0</v>
      </c>
    </row>
    <row r="1097" spans="1:12" ht="18.5" x14ac:dyDescent="0.45">
      <c r="A1097" s="149" t="s">
        <v>204</v>
      </c>
      <c r="B1097" s="143"/>
      <c r="C1097" s="143"/>
      <c r="D1097" s="151">
        <f>D1094+D1096</f>
        <v>65</v>
      </c>
      <c r="E1097" s="152">
        <f t="shared" ref="E1097:L1097" si="302">SUM(E1094:E1095)</f>
        <v>38132360.040000029</v>
      </c>
      <c r="F1097" s="152">
        <f t="shared" si="302"/>
        <v>974361</v>
      </c>
      <c r="G1097" s="152">
        <f t="shared" si="302"/>
        <v>10640338.32</v>
      </c>
      <c r="H1097" s="152">
        <f t="shared" si="302"/>
        <v>76697804.060000047</v>
      </c>
      <c r="I1097" s="152">
        <f t="shared" si="302"/>
        <v>118067313.7500001</v>
      </c>
      <c r="J1097" s="152">
        <f t="shared" si="302"/>
        <v>1950000</v>
      </c>
      <c r="K1097" s="152">
        <f t="shared" si="302"/>
        <v>226425375.00000024</v>
      </c>
      <c r="L1097" s="152">
        <f t="shared" si="302"/>
        <v>346442688.7500003</v>
      </c>
    </row>
    <row r="1100" spans="1:12" ht="18.5" x14ac:dyDescent="0.45">
      <c r="A1100" s="961" t="s">
        <v>0</v>
      </c>
      <c r="B1100" s="961"/>
      <c r="C1100" s="961"/>
      <c r="D1100" s="961"/>
      <c r="E1100" s="961"/>
      <c r="F1100" s="961"/>
      <c r="G1100" s="961"/>
      <c r="H1100" s="961"/>
      <c r="I1100" s="961"/>
      <c r="J1100" s="961"/>
      <c r="K1100" s="961"/>
      <c r="L1100" s="961"/>
    </row>
    <row r="1101" spans="1:12" ht="18.5" x14ac:dyDescent="0.45">
      <c r="A1101" s="962" t="s">
        <v>89</v>
      </c>
      <c r="B1101" s="962"/>
      <c r="C1101" s="962"/>
      <c r="D1101" s="962"/>
      <c r="E1101" s="962"/>
      <c r="F1101" s="962"/>
      <c r="G1101" s="962"/>
      <c r="H1101" s="962"/>
      <c r="I1101" s="962"/>
      <c r="J1101" s="962"/>
      <c r="K1101" s="962"/>
      <c r="L1101" s="962"/>
    </row>
    <row r="1102" spans="1:12" ht="18.5" x14ac:dyDescent="0.45">
      <c r="A1102" s="962" t="s">
        <v>90</v>
      </c>
      <c r="B1102" s="963"/>
      <c r="C1102" s="963"/>
      <c r="D1102" s="963"/>
      <c r="E1102" s="963"/>
      <c r="F1102" s="963"/>
      <c r="G1102" s="963"/>
      <c r="H1102" s="963"/>
      <c r="I1102" s="963"/>
      <c r="J1102" s="963"/>
      <c r="K1102" s="963"/>
      <c r="L1102" s="963"/>
    </row>
    <row r="1103" spans="1:12" ht="18.5" x14ac:dyDescent="0.45">
      <c r="A1103" s="964" t="s">
        <v>617</v>
      </c>
      <c r="B1103" s="964"/>
      <c r="C1103" s="964"/>
      <c r="D1103" s="964"/>
      <c r="E1103" s="964"/>
      <c r="F1103" s="964"/>
      <c r="G1103" s="964"/>
      <c r="H1103" s="964"/>
      <c r="I1103" s="964"/>
      <c r="J1103" s="964"/>
      <c r="K1103" s="964"/>
      <c r="L1103" s="964"/>
    </row>
    <row r="1104" spans="1:12" ht="55.5" x14ac:dyDescent="0.45">
      <c r="A1104" s="140" t="s">
        <v>91</v>
      </c>
      <c r="B1104" s="141"/>
      <c r="C1104" s="140" t="s">
        <v>92</v>
      </c>
      <c r="D1104" s="140" t="s">
        <v>93</v>
      </c>
      <c r="E1104" s="140" t="s">
        <v>94</v>
      </c>
      <c r="F1104" s="140" t="s">
        <v>95</v>
      </c>
      <c r="G1104" s="140" t="s">
        <v>96</v>
      </c>
      <c r="H1104" s="140" t="s">
        <v>97</v>
      </c>
      <c r="I1104" s="140" t="s">
        <v>98</v>
      </c>
      <c r="J1104" s="140" t="s">
        <v>99</v>
      </c>
      <c r="K1104" s="140" t="s">
        <v>100</v>
      </c>
      <c r="L1104" s="142" t="s">
        <v>101</v>
      </c>
    </row>
    <row r="1105" spans="1:12" ht="18.5" x14ac:dyDescent="0.45">
      <c r="A1105" s="143"/>
      <c r="B1105" s="143"/>
      <c r="C1105" s="144" t="s">
        <v>539</v>
      </c>
      <c r="D1105" s="145"/>
      <c r="E1105" s="145">
        <v>960000</v>
      </c>
      <c r="F1105" s="145">
        <v>30000</v>
      </c>
      <c r="G1105" s="145"/>
      <c r="H1105" s="145">
        <f>SUM(E1105:G1105)</f>
        <v>990000</v>
      </c>
      <c r="I1105" s="145">
        <f>D1105*E1105</f>
        <v>0</v>
      </c>
      <c r="J1105" s="145">
        <f>D1105*F1105</f>
        <v>0</v>
      </c>
      <c r="K1105" s="145">
        <f>D1105*G1105</f>
        <v>0</v>
      </c>
      <c r="L1105" s="145">
        <f>D1105*H1105</f>
        <v>0</v>
      </c>
    </row>
    <row r="1106" spans="1:12" ht="18.5" x14ac:dyDescent="0.45">
      <c r="A1106" s="143"/>
      <c r="B1106" s="143"/>
      <c r="C1106" s="144" t="s">
        <v>540</v>
      </c>
      <c r="D1106" s="145">
        <v>3</v>
      </c>
      <c r="E1106" s="145">
        <v>965586.24999999953</v>
      </c>
      <c r="F1106" s="145">
        <v>30000</v>
      </c>
      <c r="G1106" s="145">
        <f>E1105*0.12</f>
        <v>115200</v>
      </c>
      <c r="H1106" s="145">
        <f t="shared" ref="H1106:H1169" si="303">SUM(E1106:G1106)</f>
        <v>1110786.2499999995</v>
      </c>
      <c r="I1106" s="145">
        <f t="shared" ref="I1106:I1169" si="304">D1106*E1106</f>
        <v>2896758.7499999986</v>
      </c>
      <c r="J1106" s="145">
        <f t="shared" ref="J1106:J1169" si="305">D1106*F1106</f>
        <v>90000</v>
      </c>
      <c r="K1106" s="145">
        <f t="shared" ref="K1106:K1169" si="306">D1106*G1106</f>
        <v>345600</v>
      </c>
      <c r="L1106" s="145">
        <f t="shared" ref="L1106:L1169" si="307">D1106*H1106</f>
        <v>3332358.7499999986</v>
      </c>
    </row>
    <row r="1107" spans="1:12" ht="18.5" x14ac:dyDescent="0.45">
      <c r="A1107" s="143"/>
      <c r="B1107" s="143"/>
      <c r="C1107" s="144" t="s">
        <v>102</v>
      </c>
      <c r="D1107" s="145"/>
      <c r="E1107" s="145">
        <v>1038207.5000000005</v>
      </c>
      <c r="F1107" s="145">
        <v>30000</v>
      </c>
      <c r="G1107" s="145"/>
      <c r="H1107" s="145">
        <f t="shared" si="303"/>
        <v>1068207.5000000005</v>
      </c>
      <c r="I1107" s="145">
        <f t="shared" si="304"/>
        <v>0</v>
      </c>
      <c r="J1107" s="145">
        <f t="shared" si="305"/>
        <v>0</v>
      </c>
      <c r="K1107" s="145">
        <f t="shared" si="306"/>
        <v>0</v>
      </c>
      <c r="L1107" s="145">
        <f t="shared" si="307"/>
        <v>0</v>
      </c>
    </row>
    <row r="1108" spans="1:12" ht="18.5" x14ac:dyDescent="0.45">
      <c r="A1108" s="143"/>
      <c r="B1108" s="143"/>
      <c r="C1108" s="144" t="s">
        <v>541</v>
      </c>
      <c r="D1108" s="145">
        <v>1</v>
      </c>
      <c r="E1108" s="145">
        <v>1024160.0000000005</v>
      </c>
      <c r="F1108" s="145">
        <v>30000</v>
      </c>
      <c r="G1108" s="145">
        <f>E1107*0.12</f>
        <v>124584.90000000005</v>
      </c>
      <c r="H1108" s="145">
        <f t="shared" si="303"/>
        <v>1178744.9000000006</v>
      </c>
      <c r="I1108" s="145">
        <f t="shared" si="304"/>
        <v>1024160.0000000005</v>
      </c>
      <c r="J1108" s="145">
        <f t="shared" si="305"/>
        <v>30000</v>
      </c>
      <c r="K1108" s="145">
        <f t="shared" si="306"/>
        <v>124584.90000000005</v>
      </c>
      <c r="L1108" s="145">
        <f t="shared" si="307"/>
        <v>1178744.9000000006</v>
      </c>
    </row>
    <row r="1109" spans="1:12" ht="18.5" x14ac:dyDescent="0.45">
      <c r="A1109" s="143"/>
      <c r="B1109" s="143"/>
      <c r="C1109" s="144" t="s">
        <v>521</v>
      </c>
      <c r="D1109" s="145">
        <v>1</v>
      </c>
      <c r="E1109" s="145">
        <v>1031463.75</v>
      </c>
      <c r="F1109" s="145">
        <v>30000</v>
      </c>
      <c r="G1109" s="145">
        <f>E1108*0.12</f>
        <v>122899.20000000006</v>
      </c>
      <c r="H1109" s="145">
        <f t="shared" si="303"/>
        <v>1184362.95</v>
      </c>
      <c r="I1109" s="145">
        <f t="shared" si="304"/>
        <v>1031463.75</v>
      </c>
      <c r="J1109" s="145">
        <f t="shared" si="305"/>
        <v>30000</v>
      </c>
      <c r="K1109" s="145">
        <f t="shared" si="306"/>
        <v>122899.20000000006</v>
      </c>
      <c r="L1109" s="145">
        <f t="shared" si="307"/>
        <v>1184362.95</v>
      </c>
    </row>
    <row r="1110" spans="1:12" ht="18.5" x14ac:dyDescent="0.45">
      <c r="A1110" s="143"/>
      <c r="B1110" s="143"/>
      <c r="C1110" s="144" t="s">
        <v>296</v>
      </c>
      <c r="D1110" s="145"/>
      <c r="E1110" s="145">
        <v>1081577.4999999995</v>
      </c>
      <c r="F1110" s="145">
        <v>30000</v>
      </c>
      <c r="G1110" s="145"/>
      <c r="H1110" s="145">
        <f t="shared" si="303"/>
        <v>1111577.4999999995</v>
      </c>
      <c r="I1110" s="145">
        <f t="shared" si="304"/>
        <v>0</v>
      </c>
      <c r="J1110" s="145">
        <f t="shared" si="305"/>
        <v>0</v>
      </c>
      <c r="K1110" s="145">
        <f t="shared" si="306"/>
        <v>0</v>
      </c>
      <c r="L1110" s="145">
        <f t="shared" si="307"/>
        <v>0</v>
      </c>
    </row>
    <row r="1111" spans="1:12" ht="18.5" x14ac:dyDescent="0.45">
      <c r="A1111" s="143"/>
      <c r="B1111" s="143"/>
      <c r="C1111" s="144" t="s">
        <v>327</v>
      </c>
      <c r="D1111" s="145">
        <v>1</v>
      </c>
      <c r="E1111" s="145">
        <v>1090554.9999999995</v>
      </c>
      <c r="F1111" s="145">
        <v>30000</v>
      </c>
      <c r="G1111" s="145">
        <f>E1110*0.12</f>
        <v>129789.29999999994</v>
      </c>
      <c r="H1111" s="145">
        <f t="shared" si="303"/>
        <v>1250344.2999999996</v>
      </c>
      <c r="I1111" s="145">
        <f t="shared" si="304"/>
        <v>1090554.9999999995</v>
      </c>
      <c r="J1111" s="145">
        <f t="shared" si="305"/>
        <v>30000</v>
      </c>
      <c r="K1111" s="145">
        <f t="shared" si="306"/>
        <v>129789.29999999994</v>
      </c>
      <c r="L1111" s="145">
        <f t="shared" si="307"/>
        <v>1250344.2999999996</v>
      </c>
    </row>
    <row r="1112" spans="1:12" ht="18.5" x14ac:dyDescent="0.45">
      <c r="A1112" s="143"/>
      <c r="B1112" s="143"/>
      <c r="C1112" s="144" t="s">
        <v>543</v>
      </c>
      <c r="D1112" s="145"/>
      <c r="E1112" s="145">
        <v>1099532.4999999995</v>
      </c>
      <c r="F1112" s="145">
        <v>30000</v>
      </c>
      <c r="G1112" s="145"/>
      <c r="H1112" s="145">
        <f t="shared" si="303"/>
        <v>1129532.4999999995</v>
      </c>
      <c r="I1112" s="145">
        <f t="shared" si="304"/>
        <v>0</v>
      </c>
      <c r="J1112" s="145">
        <f t="shared" si="305"/>
        <v>0</v>
      </c>
      <c r="K1112" s="145">
        <f t="shared" si="306"/>
        <v>0</v>
      </c>
      <c r="L1112" s="145">
        <f t="shared" si="307"/>
        <v>0</v>
      </c>
    </row>
    <row r="1113" spans="1:12" ht="18.5" x14ac:dyDescent="0.45">
      <c r="A1113" s="143"/>
      <c r="B1113" s="143"/>
      <c r="C1113" s="144" t="s">
        <v>544</v>
      </c>
      <c r="D1113" s="145">
        <v>1</v>
      </c>
      <c r="E1113" s="145">
        <v>1108509.9999999995</v>
      </c>
      <c r="F1113" s="145">
        <v>30000</v>
      </c>
      <c r="G1113" s="145">
        <f t="shared" ref="G1113:G1114" si="308">E1112*0.12</f>
        <v>131943.89999999994</v>
      </c>
      <c r="H1113" s="145">
        <f t="shared" si="303"/>
        <v>1270453.8999999994</v>
      </c>
      <c r="I1113" s="145">
        <f t="shared" si="304"/>
        <v>1108509.9999999995</v>
      </c>
      <c r="J1113" s="145">
        <f t="shared" si="305"/>
        <v>30000</v>
      </c>
      <c r="K1113" s="145">
        <f t="shared" si="306"/>
        <v>131943.89999999994</v>
      </c>
      <c r="L1113" s="145">
        <f t="shared" si="307"/>
        <v>1270453.8999999994</v>
      </c>
    </row>
    <row r="1114" spans="1:12" ht="18.5" x14ac:dyDescent="0.45">
      <c r="A1114" s="143"/>
      <c r="B1114" s="143"/>
      <c r="C1114" s="144" t="s">
        <v>481</v>
      </c>
      <c r="D1114" s="145">
        <v>3</v>
      </c>
      <c r="E1114" s="145">
        <v>1117487.4999999995</v>
      </c>
      <c r="F1114" s="145">
        <v>30000</v>
      </c>
      <c r="G1114" s="145">
        <f t="shared" si="308"/>
        <v>133021.19999999995</v>
      </c>
      <c r="H1114" s="145">
        <f t="shared" si="303"/>
        <v>1280508.6999999995</v>
      </c>
      <c r="I1114" s="145">
        <f t="shared" si="304"/>
        <v>3352462.4999999986</v>
      </c>
      <c r="J1114" s="145">
        <f t="shared" si="305"/>
        <v>90000</v>
      </c>
      <c r="K1114" s="145">
        <f t="shared" si="306"/>
        <v>399063.59999999986</v>
      </c>
      <c r="L1114" s="145">
        <f t="shared" si="307"/>
        <v>3841526.0999999987</v>
      </c>
    </row>
    <row r="1115" spans="1:12" ht="18.5" x14ac:dyDescent="0.45">
      <c r="A1115" s="143"/>
      <c r="B1115" s="143"/>
      <c r="C1115" s="144" t="s">
        <v>545</v>
      </c>
      <c r="D1115" s="145"/>
      <c r="E1115" s="145">
        <v>1144419.9999999995</v>
      </c>
      <c r="F1115" s="145">
        <v>30000</v>
      </c>
      <c r="G1115" s="145"/>
      <c r="H1115" s="145">
        <f t="shared" si="303"/>
        <v>1174419.9999999995</v>
      </c>
      <c r="I1115" s="145">
        <f t="shared" si="304"/>
        <v>0</v>
      </c>
      <c r="J1115" s="145">
        <f t="shared" si="305"/>
        <v>0</v>
      </c>
      <c r="K1115" s="145">
        <f t="shared" si="306"/>
        <v>0</v>
      </c>
      <c r="L1115" s="145">
        <f t="shared" si="307"/>
        <v>0</v>
      </c>
    </row>
    <row r="1116" spans="1:12" ht="18.5" x14ac:dyDescent="0.45">
      <c r="A1116" s="143"/>
      <c r="B1116" s="143"/>
      <c r="C1116" s="144" t="s">
        <v>105</v>
      </c>
      <c r="D1116" s="145">
        <v>2</v>
      </c>
      <c r="E1116" s="145">
        <v>1153397.4999999995</v>
      </c>
      <c r="F1116" s="145">
        <v>30000</v>
      </c>
      <c r="G1116" s="145">
        <f t="shared" ref="G1116:G1118" si="309">E1115*0.12</f>
        <v>137330.39999999994</v>
      </c>
      <c r="H1116" s="145">
        <f t="shared" si="303"/>
        <v>1320727.8999999994</v>
      </c>
      <c r="I1116" s="145">
        <f t="shared" si="304"/>
        <v>2306794.9999999991</v>
      </c>
      <c r="J1116" s="145">
        <f t="shared" si="305"/>
        <v>60000</v>
      </c>
      <c r="K1116" s="145">
        <f t="shared" si="306"/>
        <v>274660.79999999987</v>
      </c>
      <c r="L1116" s="145">
        <f t="shared" si="307"/>
        <v>2641455.7999999989</v>
      </c>
    </row>
    <row r="1117" spans="1:12" ht="18.5" x14ac:dyDescent="0.45">
      <c r="A1117" s="143"/>
      <c r="B1117" s="143"/>
      <c r="C1117" s="144" t="s">
        <v>524</v>
      </c>
      <c r="D1117" s="145">
        <v>48</v>
      </c>
      <c r="E1117" s="145">
        <v>1040242.5</v>
      </c>
      <c r="F1117" s="145">
        <v>30000</v>
      </c>
      <c r="G1117" s="145">
        <f t="shared" si="309"/>
        <v>138407.69999999995</v>
      </c>
      <c r="H1117" s="145">
        <f t="shared" si="303"/>
        <v>1208650.2</v>
      </c>
      <c r="I1117" s="145">
        <f t="shared" si="304"/>
        <v>49931640</v>
      </c>
      <c r="J1117" s="145">
        <f t="shared" si="305"/>
        <v>1440000</v>
      </c>
      <c r="K1117" s="145">
        <f t="shared" si="306"/>
        <v>6643569.5999999978</v>
      </c>
      <c r="L1117" s="145">
        <f t="shared" si="307"/>
        <v>58015209.599999994</v>
      </c>
    </row>
    <row r="1118" spans="1:12" ht="18.5" x14ac:dyDescent="0.45">
      <c r="A1118" s="143"/>
      <c r="B1118" s="143"/>
      <c r="C1118" s="144" t="s">
        <v>525</v>
      </c>
      <c r="D1118" s="145">
        <v>1</v>
      </c>
      <c r="E1118" s="145">
        <v>1051028.7500000005</v>
      </c>
      <c r="F1118" s="145">
        <v>30000</v>
      </c>
      <c r="G1118" s="145">
        <f t="shared" si="309"/>
        <v>124829.09999999999</v>
      </c>
      <c r="H1118" s="145">
        <f t="shared" si="303"/>
        <v>1205857.8500000006</v>
      </c>
      <c r="I1118" s="145">
        <f t="shared" si="304"/>
        <v>1051028.7500000005</v>
      </c>
      <c r="J1118" s="145">
        <f t="shared" si="305"/>
        <v>30000</v>
      </c>
      <c r="K1118" s="145">
        <f t="shared" si="306"/>
        <v>124829.09999999999</v>
      </c>
      <c r="L1118" s="145">
        <f t="shared" si="307"/>
        <v>1205857.8500000006</v>
      </c>
    </row>
    <row r="1119" spans="1:12" ht="18.5" x14ac:dyDescent="0.45">
      <c r="A1119" s="143"/>
      <c r="B1119" s="143"/>
      <c r="C1119" s="144" t="s">
        <v>112</v>
      </c>
      <c r="D1119" s="145"/>
      <c r="E1119" s="145">
        <v>1126532.4999999995</v>
      </c>
      <c r="F1119" s="145">
        <v>30000</v>
      </c>
      <c r="G1119" s="145"/>
      <c r="H1119" s="145">
        <f t="shared" si="303"/>
        <v>1156532.4999999995</v>
      </c>
      <c r="I1119" s="145">
        <f t="shared" si="304"/>
        <v>0</v>
      </c>
      <c r="J1119" s="145">
        <f t="shared" si="305"/>
        <v>0</v>
      </c>
      <c r="K1119" s="145">
        <f t="shared" si="306"/>
        <v>0</v>
      </c>
      <c r="L1119" s="145">
        <f t="shared" si="307"/>
        <v>0</v>
      </c>
    </row>
    <row r="1120" spans="1:12" ht="18.5" x14ac:dyDescent="0.45">
      <c r="A1120" s="143"/>
      <c r="B1120" s="143"/>
      <c r="C1120" s="144" t="s">
        <v>549</v>
      </c>
      <c r="D1120" s="145">
        <v>1</v>
      </c>
      <c r="E1120" s="145">
        <v>1137318.75</v>
      </c>
      <c r="F1120" s="145">
        <v>30000</v>
      </c>
      <c r="G1120" s="145">
        <f>E1119*0.12</f>
        <v>135183.89999999994</v>
      </c>
      <c r="H1120" s="145">
        <f t="shared" si="303"/>
        <v>1302502.6499999999</v>
      </c>
      <c r="I1120" s="145">
        <f t="shared" si="304"/>
        <v>1137318.75</v>
      </c>
      <c r="J1120" s="145">
        <f t="shared" si="305"/>
        <v>30000</v>
      </c>
      <c r="K1120" s="145">
        <f t="shared" si="306"/>
        <v>135183.89999999994</v>
      </c>
      <c r="L1120" s="145">
        <f t="shared" si="307"/>
        <v>1302502.6499999999</v>
      </c>
    </row>
    <row r="1121" spans="1:12" ht="18.5" x14ac:dyDescent="0.45">
      <c r="A1121" s="143"/>
      <c r="B1121" s="143"/>
      <c r="C1121" s="144" t="s">
        <v>330</v>
      </c>
      <c r="D1121" s="145">
        <v>1</v>
      </c>
      <c r="E1121" s="145">
        <v>1148105.0000000005</v>
      </c>
      <c r="F1121" s="145">
        <v>30000</v>
      </c>
      <c r="G1121" s="145">
        <f t="shared" ref="G1121" si="310">E1120*0.12</f>
        <v>136478.25</v>
      </c>
      <c r="H1121" s="145">
        <f t="shared" si="303"/>
        <v>1314583.2500000005</v>
      </c>
      <c r="I1121" s="145">
        <f t="shared" si="304"/>
        <v>1148105.0000000005</v>
      </c>
      <c r="J1121" s="145">
        <f t="shared" si="305"/>
        <v>30000</v>
      </c>
      <c r="K1121" s="145">
        <f t="shared" si="306"/>
        <v>136478.25</v>
      </c>
      <c r="L1121" s="145">
        <f t="shared" si="307"/>
        <v>1314583.2500000005</v>
      </c>
    </row>
    <row r="1122" spans="1:12" ht="18.5" x14ac:dyDescent="0.45">
      <c r="A1122" s="143"/>
      <c r="B1122" s="143"/>
      <c r="C1122" s="144" t="s">
        <v>550</v>
      </c>
      <c r="D1122" s="145"/>
      <c r="E1122" s="145">
        <v>1175892.5000000005</v>
      </c>
      <c r="F1122" s="145">
        <v>30000</v>
      </c>
      <c r="G1122" s="145"/>
      <c r="H1122" s="145">
        <f t="shared" si="303"/>
        <v>1205892.5000000005</v>
      </c>
      <c r="I1122" s="145">
        <f t="shared" si="304"/>
        <v>0</v>
      </c>
      <c r="J1122" s="145">
        <f t="shared" si="305"/>
        <v>0</v>
      </c>
      <c r="K1122" s="145">
        <f t="shared" si="306"/>
        <v>0</v>
      </c>
      <c r="L1122" s="145">
        <f t="shared" si="307"/>
        <v>0</v>
      </c>
    </row>
    <row r="1123" spans="1:12" ht="18.5" x14ac:dyDescent="0.45">
      <c r="A1123" s="143"/>
      <c r="B1123" s="143"/>
      <c r="C1123" s="144" t="s">
        <v>551</v>
      </c>
      <c r="D1123" s="145">
        <v>1</v>
      </c>
      <c r="E1123" s="145">
        <v>1188422.4999999995</v>
      </c>
      <c r="F1123" s="145">
        <v>30000</v>
      </c>
      <c r="G1123" s="145">
        <f>E1122*0.12</f>
        <v>141107.10000000006</v>
      </c>
      <c r="H1123" s="145">
        <f t="shared" si="303"/>
        <v>1359529.5999999996</v>
      </c>
      <c r="I1123" s="145">
        <f t="shared" si="304"/>
        <v>1188422.4999999995</v>
      </c>
      <c r="J1123" s="145">
        <f t="shared" si="305"/>
        <v>30000</v>
      </c>
      <c r="K1123" s="145">
        <f t="shared" si="306"/>
        <v>141107.10000000006</v>
      </c>
      <c r="L1123" s="145">
        <f t="shared" si="307"/>
        <v>1359529.5999999996</v>
      </c>
    </row>
    <row r="1124" spans="1:12" ht="18.5" x14ac:dyDescent="0.45">
      <c r="A1124" s="143"/>
      <c r="B1124" s="143"/>
      <c r="C1124" s="144" t="s">
        <v>124</v>
      </c>
      <c r="D1124" s="145"/>
      <c r="E1124" s="145">
        <v>1117059.9999999995</v>
      </c>
      <c r="F1124" s="145">
        <v>30000</v>
      </c>
      <c r="G1124" s="145"/>
      <c r="H1124" s="145">
        <f t="shared" si="303"/>
        <v>1147059.9999999995</v>
      </c>
      <c r="I1124" s="145">
        <f t="shared" si="304"/>
        <v>0</v>
      </c>
      <c r="J1124" s="145">
        <f t="shared" si="305"/>
        <v>0</v>
      </c>
      <c r="K1124" s="145">
        <f t="shared" si="306"/>
        <v>0</v>
      </c>
      <c r="L1124" s="145">
        <f t="shared" si="307"/>
        <v>0</v>
      </c>
    </row>
    <row r="1125" spans="1:12" ht="18.5" x14ac:dyDescent="0.45">
      <c r="A1125" s="143"/>
      <c r="B1125" s="143"/>
      <c r="C1125" s="144" t="s">
        <v>297</v>
      </c>
      <c r="D1125" s="145">
        <v>5</v>
      </c>
      <c r="E1125" s="145">
        <v>1132333.7499999995</v>
      </c>
      <c r="F1125" s="145">
        <v>30000</v>
      </c>
      <c r="G1125" s="145">
        <f>E1124*0.12</f>
        <v>134047.19999999995</v>
      </c>
      <c r="H1125" s="145">
        <f t="shared" si="303"/>
        <v>1296380.9499999995</v>
      </c>
      <c r="I1125" s="145">
        <f t="shared" si="304"/>
        <v>5661668.7499999981</v>
      </c>
      <c r="J1125" s="145">
        <f t="shared" si="305"/>
        <v>150000</v>
      </c>
      <c r="K1125" s="145">
        <f t="shared" si="306"/>
        <v>670235.99999999977</v>
      </c>
      <c r="L1125" s="145">
        <f t="shared" si="307"/>
        <v>6481904.7499999972</v>
      </c>
    </row>
    <row r="1126" spans="1:12" ht="18.5" x14ac:dyDescent="0.45">
      <c r="A1126" s="143"/>
      <c r="B1126" s="143"/>
      <c r="C1126" s="144" t="s">
        <v>448</v>
      </c>
      <c r="D1126" s="145">
        <v>6</v>
      </c>
      <c r="E1126" s="145">
        <v>1147607.4999999995</v>
      </c>
      <c r="F1126" s="145">
        <v>30000</v>
      </c>
      <c r="G1126" s="145">
        <f t="shared" ref="G1126:G1127" si="311">E1125*0.12</f>
        <v>135880.04999999993</v>
      </c>
      <c r="H1126" s="145">
        <f t="shared" si="303"/>
        <v>1313487.5499999993</v>
      </c>
      <c r="I1126" s="145">
        <f t="shared" si="304"/>
        <v>6885644.9999999972</v>
      </c>
      <c r="J1126" s="145">
        <f t="shared" si="305"/>
        <v>180000</v>
      </c>
      <c r="K1126" s="145">
        <f t="shared" si="306"/>
        <v>815280.29999999958</v>
      </c>
      <c r="L1126" s="145">
        <f t="shared" si="307"/>
        <v>7880925.2999999961</v>
      </c>
    </row>
    <row r="1127" spans="1:12" ht="18.5" x14ac:dyDescent="0.45">
      <c r="A1127" s="143"/>
      <c r="B1127" s="143"/>
      <c r="C1127" s="144" t="s">
        <v>211</v>
      </c>
      <c r="D1127" s="145">
        <v>1</v>
      </c>
      <c r="E1127" s="145">
        <v>1162881.2499999995</v>
      </c>
      <c r="F1127" s="145">
        <v>30000</v>
      </c>
      <c r="G1127" s="145">
        <f t="shared" si="311"/>
        <v>137712.89999999994</v>
      </c>
      <c r="H1127" s="145">
        <f t="shared" si="303"/>
        <v>1330594.1499999994</v>
      </c>
      <c r="I1127" s="145">
        <f t="shared" si="304"/>
        <v>1162881.2499999995</v>
      </c>
      <c r="J1127" s="145">
        <f t="shared" si="305"/>
        <v>30000</v>
      </c>
      <c r="K1127" s="145">
        <f t="shared" si="306"/>
        <v>137712.89999999994</v>
      </c>
      <c r="L1127" s="145">
        <f t="shared" si="307"/>
        <v>1330594.1499999994</v>
      </c>
    </row>
    <row r="1128" spans="1:12" ht="18.5" x14ac:dyDescent="0.45">
      <c r="A1128" s="143"/>
      <c r="B1128" s="143"/>
      <c r="C1128" s="144" t="s">
        <v>128</v>
      </c>
      <c r="D1128" s="145"/>
      <c r="E1128" s="145">
        <v>1178154.9999999995</v>
      </c>
      <c r="F1128" s="145">
        <v>30000</v>
      </c>
      <c r="G1128" s="145"/>
      <c r="H1128" s="145">
        <f t="shared" si="303"/>
        <v>1208154.9999999995</v>
      </c>
      <c r="I1128" s="145">
        <f t="shared" si="304"/>
        <v>0</v>
      </c>
      <c r="J1128" s="145">
        <f t="shared" si="305"/>
        <v>0</v>
      </c>
      <c r="K1128" s="145">
        <f t="shared" si="306"/>
        <v>0</v>
      </c>
      <c r="L1128" s="145">
        <f t="shared" si="307"/>
        <v>0</v>
      </c>
    </row>
    <row r="1129" spans="1:12" ht="18.5" x14ac:dyDescent="0.45">
      <c r="A1129" s="143"/>
      <c r="B1129" s="143"/>
      <c r="C1129" s="144" t="s">
        <v>401</v>
      </c>
      <c r="D1129" s="145"/>
      <c r="E1129" s="145">
        <v>1157666.25</v>
      </c>
      <c r="F1129" s="145">
        <v>30000</v>
      </c>
      <c r="G1129" s="145"/>
      <c r="H1129" s="145">
        <f t="shared" si="303"/>
        <v>1187666.25</v>
      </c>
      <c r="I1129" s="145">
        <f t="shared" si="304"/>
        <v>0</v>
      </c>
      <c r="J1129" s="145">
        <f t="shared" si="305"/>
        <v>0</v>
      </c>
      <c r="K1129" s="145">
        <f t="shared" si="306"/>
        <v>0</v>
      </c>
      <c r="L1129" s="145">
        <f t="shared" si="307"/>
        <v>0</v>
      </c>
    </row>
    <row r="1130" spans="1:12" ht="18.5" x14ac:dyDescent="0.45">
      <c r="A1130" s="143"/>
      <c r="B1130" s="143"/>
      <c r="C1130" s="144" t="s">
        <v>133</v>
      </c>
      <c r="D1130" s="145">
        <v>3</v>
      </c>
      <c r="E1130" s="145">
        <v>1186546.2500000005</v>
      </c>
      <c r="F1130" s="145">
        <v>30000</v>
      </c>
      <c r="G1130" s="145">
        <f t="shared" ref="G1130:G1132" si="312">E1129*0.12</f>
        <v>138919.94999999998</v>
      </c>
      <c r="H1130" s="145">
        <f t="shared" si="303"/>
        <v>1355466.2000000004</v>
      </c>
      <c r="I1130" s="145">
        <f t="shared" si="304"/>
        <v>3559638.7500000014</v>
      </c>
      <c r="J1130" s="145">
        <f t="shared" si="305"/>
        <v>90000</v>
      </c>
      <c r="K1130" s="145">
        <f t="shared" si="306"/>
        <v>416759.85</v>
      </c>
      <c r="L1130" s="145">
        <f t="shared" si="307"/>
        <v>4066398.6000000015</v>
      </c>
    </row>
    <row r="1131" spans="1:12" ht="18.5" x14ac:dyDescent="0.45">
      <c r="A1131" s="143"/>
      <c r="B1131" s="143"/>
      <c r="C1131" s="144" t="s">
        <v>134</v>
      </c>
      <c r="D1131" s="145">
        <v>6</v>
      </c>
      <c r="E1131" s="145">
        <v>1215425.0000000042</v>
      </c>
      <c r="F1131" s="145">
        <v>30000</v>
      </c>
      <c r="G1131" s="145">
        <f t="shared" si="312"/>
        <v>142385.55000000005</v>
      </c>
      <c r="H1131" s="145">
        <f t="shared" si="303"/>
        <v>1387810.5500000042</v>
      </c>
      <c r="I1131" s="145">
        <f t="shared" si="304"/>
        <v>7292550.0000000251</v>
      </c>
      <c r="J1131" s="145">
        <f t="shared" si="305"/>
        <v>180000</v>
      </c>
      <c r="K1131" s="145">
        <f t="shared" si="306"/>
        <v>854313.30000000028</v>
      </c>
      <c r="L1131" s="145">
        <f t="shared" si="307"/>
        <v>8326863.300000025</v>
      </c>
    </row>
    <row r="1132" spans="1:12" ht="18.5" x14ac:dyDescent="0.45">
      <c r="A1132" s="143"/>
      <c r="B1132" s="143"/>
      <c r="C1132" s="144" t="s">
        <v>136</v>
      </c>
      <c r="D1132" s="145">
        <v>1</v>
      </c>
      <c r="E1132" s="145">
        <v>1244303.7500000042</v>
      </c>
      <c r="F1132" s="145">
        <v>30000</v>
      </c>
      <c r="G1132" s="145">
        <f t="shared" si="312"/>
        <v>145851.00000000049</v>
      </c>
      <c r="H1132" s="145">
        <f t="shared" si="303"/>
        <v>1420154.7500000047</v>
      </c>
      <c r="I1132" s="145">
        <f t="shared" si="304"/>
        <v>1244303.7500000042</v>
      </c>
      <c r="J1132" s="145">
        <f t="shared" si="305"/>
        <v>30000</v>
      </c>
      <c r="K1132" s="145">
        <f t="shared" si="306"/>
        <v>145851.00000000049</v>
      </c>
      <c r="L1132" s="145">
        <f t="shared" si="307"/>
        <v>1420154.7500000047</v>
      </c>
    </row>
    <row r="1133" spans="1:12" ht="18.5" x14ac:dyDescent="0.45">
      <c r="A1133" s="143"/>
      <c r="B1133" s="143"/>
      <c r="C1133" s="144" t="s">
        <v>139</v>
      </c>
      <c r="D1133" s="145"/>
      <c r="E1133" s="145">
        <v>1273182.5000000042</v>
      </c>
      <c r="F1133" s="145">
        <v>30000</v>
      </c>
      <c r="G1133" s="145"/>
      <c r="H1133" s="145">
        <f t="shared" si="303"/>
        <v>1303182.5000000042</v>
      </c>
      <c r="I1133" s="145">
        <f t="shared" si="304"/>
        <v>0</v>
      </c>
      <c r="J1133" s="145">
        <f t="shared" si="305"/>
        <v>0</v>
      </c>
      <c r="K1133" s="145">
        <f t="shared" si="306"/>
        <v>0</v>
      </c>
      <c r="L1133" s="145">
        <f t="shared" si="307"/>
        <v>0</v>
      </c>
    </row>
    <row r="1134" spans="1:12" ht="18.5" x14ac:dyDescent="0.45">
      <c r="A1134" s="143"/>
      <c r="B1134" s="143"/>
      <c r="C1134" s="144" t="s">
        <v>333</v>
      </c>
      <c r="D1134" s="145">
        <v>1</v>
      </c>
      <c r="E1134" s="145">
        <v>1302061.2500000042</v>
      </c>
      <c r="F1134" s="145">
        <v>30000</v>
      </c>
      <c r="G1134" s="145">
        <f t="shared" ref="G1134:G1136" si="313">E1133*0.12</f>
        <v>152781.90000000049</v>
      </c>
      <c r="H1134" s="145">
        <f t="shared" si="303"/>
        <v>1484843.1500000046</v>
      </c>
      <c r="I1134" s="145">
        <f t="shared" si="304"/>
        <v>1302061.2500000042</v>
      </c>
      <c r="J1134" s="145">
        <f t="shared" si="305"/>
        <v>30000</v>
      </c>
      <c r="K1134" s="145">
        <f t="shared" si="306"/>
        <v>152781.90000000049</v>
      </c>
      <c r="L1134" s="145">
        <f t="shared" si="307"/>
        <v>1484843.1500000046</v>
      </c>
    </row>
    <row r="1135" spans="1:12" ht="18.5" x14ac:dyDescent="0.45">
      <c r="A1135" s="143"/>
      <c r="B1135" s="143"/>
      <c r="C1135" s="144" t="s">
        <v>298</v>
      </c>
      <c r="D1135" s="145">
        <v>1</v>
      </c>
      <c r="E1135" s="145">
        <v>1330940.0000000042</v>
      </c>
      <c r="F1135" s="145">
        <v>30000</v>
      </c>
      <c r="G1135" s="145">
        <f t="shared" si="313"/>
        <v>156247.3500000005</v>
      </c>
      <c r="H1135" s="145">
        <f t="shared" si="303"/>
        <v>1517187.3500000047</v>
      </c>
      <c r="I1135" s="145">
        <f t="shared" si="304"/>
        <v>1330940.0000000042</v>
      </c>
      <c r="J1135" s="145">
        <f t="shared" si="305"/>
        <v>30000</v>
      </c>
      <c r="K1135" s="145">
        <f t="shared" si="306"/>
        <v>156247.3500000005</v>
      </c>
      <c r="L1135" s="145">
        <f t="shared" si="307"/>
        <v>1517187.3500000047</v>
      </c>
    </row>
    <row r="1136" spans="1:12" ht="18.5" x14ac:dyDescent="0.45">
      <c r="A1136" s="143"/>
      <c r="B1136" s="143"/>
      <c r="C1136" s="144" t="s">
        <v>143</v>
      </c>
      <c r="D1136" s="145">
        <v>16</v>
      </c>
      <c r="E1136" s="145">
        <v>1359818.7500000042</v>
      </c>
      <c r="F1136" s="145">
        <v>30000</v>
      </c>
      <c r="G1136" s="145">
        <f t="shared" si="313"/>
        <v>159712.80000000048</v>
      </c>
      <c r="H1136" s="145">
        <f t="shared" si="303"/>
        <v>1549531.5500000047</v>
      </c>
      <c r="I1136" s="145">
        <f t="shared" si="304"/>
        <v>21757100.000000067</v>
      </c>
      <c r="J1136" s="145">
        <f t="shared" si="305"/>
        <v>480000</v>
      </c>
      <c r="K1136" s="145">
        <f t="shared" si="306"/>
        <v>2555404.8000000077</v>
      </c>
      <c r="L1136" s="145">
        <f t="shared" si="307"/>
        <v>24792504.800000075</v>
      </c>
    </row>
    <row r="1137" spans="1:12" ht="18.5" x14ac:dyDescent="0.45">
      <c r="A1137" s="143"/>
      <c r="B1137" s="143"/>
      <c r="C1137" s="144" t="s">
        <v>535</v>
      </c>
      <c r="D1137" s="145"/>
      <c r="E1137" s="145">
        <v>1388698.7499999958</v>
      </c>
      <c r="F1137" s="145">
        <v>30000</v>
      </c>
      <c r="G1137" s="145"/>
      <c r="H1137" s="145">
        <f t="shared" si="303"/>
        <v>1418698.7499999958</v>
      </c>
      <c r="I1137" s="145">
        <f t="shared" si="304"/>
        <v>0</v>
      </c>
      <c r="J1137" s="145">
        <f t="shared" si="305"/>
        <v>0</v>
      </c>
      <c r="K1137" s="145">
        <f t="shared" si="306"/>
        <v>0</v>
      </c>
      <c r="L1137" s="145">
        <f t="shared" si="307"/>
        <v>0</v>
      </c>
    </row>
    <row r="1138" spans="1:12" ht="18.5" x14ac:dyDescent="0.45">
      <c r="A1138" s="143"/>
      <c r="B1138" s="143"/>
      <c r="C1138" s="144" t="s">
        <v>402</v>
      </c>
      <c r="D1138" s="145">
        <v>1</v>
      </c>
      <c r="E1138" s="145">
        <v>1417577.4999999958</v>
      </c>
      <c r="F1138" s="145">
        <v>30000</v>
      </c>
      <c r="G1138" s="145">
        <f t="shared" ref="G1138:G1140" si="314">E1137*0.12</f>
        <v>166643.84999999948</v>
      </c>
      <c r="H1138" s="145">
        <f t="shared" si="303"/>
        <v>1614221.3499999952</v>
      </c>
      <c r="I1138" s="145">
        <f t="shared" si="304"/>
        <v>1417577.4999999958</v>
      </c>
      <c r="J1138" s="145">
        <f t="shared" si="305"/>
        <v>30000</v>
      </c>
      <c r="K1138" s="145">
        <f t="shared" si="306"/>
        <v>166643.84999999948</v>
      </c>
      <c r="L1138" s="145">
        <f t="shared" si="307"/>
        <v>1614221.3499999952</v>
      </c>
    </row>
    <row r="1139" spans="1:12" ht="18.5" x14ac:dyDescent="0.45">
      <c r="A1139" s="143"/>
      <c r="B1139" s="143"/>
      <c r="C1139" s="144" t="s">
        <v>403</v>
      </c>
      <c r="D1139" s="145">
        <v>5</v>
      </c>
      <c r="E1139" s="145">
        <v>1446456.2499999958</v>
      </c>
      <c r="F1139" s="145">
        <v>30000</v>
      </c>
      <c r="G1139" s="145">
        <f t="shared" si="314"/>
        <v>170109.29999999949</v>
      </c>
      <c r="H1139" s="145">
        <f t="shared" si="303"/>
        <v>1646565.5499999954</v>
      </c>
      <c r="I1139" s="145">
        <f t="shared" si="304"/>
        <v>7232281.2499999795</v>
      </c>
      <c r="J1139" s="145">
        <f t="shared" si="305"/>
        <v>150000</v>
      </c>
      <c r="K1139" s="145">
        <f t="shared" si="306"/>
        <v>850546.49999999744</v>
      </c>
      <c r="L1139" s="145">
        <f t="shared" si="307"/>
        <v>8232827.7499999767</v>
      </c>
    </row>
    <row r="1140" spans="1:12" ht="18.5" x14ac:dyDescent="0.45">
      <c r="A1140" s="143"/>
      <c r="B1140" s="143"/>
      <c r="C1140" s="144" t="s">
        <v>319</v>
      </c>
      <c r="D1140" s="145">
        <v>12</v>
      </c>
      <c r="E1140" s="145">
        <v>1475334.9999999958</v>
      </c>
      <c r="F1140" s="145">
        <v>30000</v>
      </c>
      <c r="G1140" s="145">
        <f t="shared" si="314"/>
        <v>173574.74999999948</v>
      </c>
      <c r="H1140" s="145">
        <f t="shared" si="303"/>
        <v>1678909.7499999953</v>
      </c>
      <c r="I1140" s="145">
        <f t="shared" si="304"/>
        <v>17704019.999999948</v>
      </c>
      <c r="J1140" s="145">
        <f t="shared" si="305"/>
        <v>360000</v>
      </c>
      <c r="K1140" s="145">
        <f t="shared" si="306"/>
        <v>2082896.9999999937</v>
      </c>
      <c r="L1140" s="145">
        <f t="shared" si="307"/>
        <v>20146916.999999944</v>
      </c>
    </row>
    <row r="1141" spans="1:12" ht="18.5" x14ac:dyDescent="0.45">
      <c r="A1141" s="143"/>
      <c r="B1141" s="143"/>
      <c r="C1141" s="144" t="s">
        <v>552</v>
      </c>
      <c r="D1141" s="145"/>
      <c r="E1141" s="145">
        <v>1533092.4999999958</v>
      </c>
      <c r="F1141" s="145">
        <v>30000</v>
      </c>
      <c r="G1141" s="145"/>
      <c r="H1141" s="145">
        <f t="shared" si="303"/>
        <v>1563092.4999999958</v>
      </c>
      <c r="I1141" s="145">
        <f t="shared" si="304"/>
        <v>0</v>
      </c>
      <c r="J1141" s="145">
        <f t="shared" si="305"/>
        <v>0</v>
      </c>
      <c r="K1141" s="145">
        <f t="shared" si="306"/>
        <v>0</v>
      </c>
      <c r="L1141" s="145">
        <f t="shared" si="307"/>
        <v>0</v>
      </c>
    </row>
    <row r="1142" spans="1:12" ht="18.5" x14ac:dyDescent="0.45">
      <c r="A1142" s="143"/>
      <c r="B1142" s="143"/>
      <c r="C1142" s="144" t="s">
        <v>147</v>
      </c>
      <c r="D1142" s="145">
        <v>3</v>
      </c>
      <c r="E1142" s="145">
        <v>1561971.2499999958</v>
      </c>
      <c r="F1142" s="145">
        <v>30000</v>
      </c>
      <c r="G1142" s="145">
        <f>E1141*0.12</f>
        <v>183971.09999999948</v>
      </c>
      <c r="H1142" s="145">
        <f t="shared" si="303"/>
        <v>1775942.3499999952</v>
      </c>
      <c r="I1142" s="145">
        <f t="shared" si="304"/>
        <v>4685913.749999987</v>
      </c>
      <c r="J1142" s="145">
        <f t="shared" si="305"/>
        <v>90000</v>
      </c>
      <c r="K1142" s="145">
        <f t="shared" si="306"/>
        <v>551913.29999999842</v>
      </c>
      <c r="L1142" s="145">
        <f t="shared" si="307"/>
        <v>5327827.0499999858</v>
      </c>
    </row>
    <row r="1143" spans="1:12" ht="18.5" x14ac:dyDescent="0.45">
      <c r="A1143" s="143"/>
      <c r="B1143" s="143"/>
      <c r="C1143" s="144" t="s">
        <v>553</v>
      </c>
      <c r="D1143" s="145"/>
      <c r="E1143" s="145">
        <v>1359276.2499999958</v>
      </c>
      <c r="F1143" s="145">
        <v>30000</v>
      </c>
      <c r="G1143" s="145"/>
      <c r="H1143" s="145">
        <f t="shared" si="303"/>
        <v>1389276.2499999958</v>
      </c>
      <c r="I1143" s="145">
        <f t="shared" si="304"/>
        <v>0</v>
      </c>
      <c r="J1143" s="145">
        <f t="shared" si="305"/>
        <v>0</v>
      </c>
      <c r="K1143" s="145">
        <f t="shared" si="306"/>
        <v>0</v>
      </c>
      <c r="L1143" s="145">
        <f t="shared" si="307"/>
        <v>0</v>
      </c>
    </row>
    <row r="1144" spans="1:12" ht="18.5" x14ac:dyDescent="0.45">
      <c r="A1144" s="143"/>
      <c r="B1144" s="143"/>
      <c r="C1144" s="144" t="s">
        <v>149</v>
      </c>
      <c r="D1144" s="145">
        <v>16</v>
      </c>
      <c r="E1144" s="145">
        <v>1392755.0000000042</v>
      </c>
      <c r="F1144" s="145">
        <v>30000</v>
      </c>
      <c r="G1144" s="145">
        <f t="shared" ref="G1144:G1146" si="315">E1143*0.12</f>
        <v>163113.1499999995</v>
      </c>
      <c r="H1144" s="145">
        <f t="shared" si="303"/>
        <v>1585868.1500000036</v>
      </c>
      <c r="I1144" s="145">
        <f t="shared" si="304"/>
        <v>22284080.000000067</v>
      </c>
      <c r="J1144" s="145">
        <f t="shared" si="305"/>
        <v>480000</v>
      </c>
      <c r="K1144" s="145">
        <f t="shared" si="306"/>
        <v>2609810.399999992</v>
      </c>
      <c r="L1144" s="145">
        <f t="shared" si="307"/>
        <v>25373890.400000058</v>
      </c>
    </row>
    <row r="1145" spans="1:12" ht="18.5" x14ac:dyDescent="0.45">
      <c r="A1145" s="143"/>
      <c r="B1145" s="143"/>
      <c r="C1145" s="144" t="s">
        <v>299</v>
      </c>
      <c r="D1145" s="145">
        <v>5</v>
      </c>
      <c r="E1145" s="145">
        <v>1426235.0000000042</v>
      </c>
      <c r="F1145" s="145">
        <v>30000</v>
      </c>
      <c r="G1145" s="145">
        <f t="shared" si="315"/>
        <v>167130.6000000005</v>
      </c>
      <c r="H1145" s="145">
        <f t="shared" si="303"/>
        <v>1623365.6000000047</v>
      </c>
      <c r="I1145" s="145">
        <f t="shared" si="304"/>
        <v>7131175.0000000205</v>
      </c>
      <c r="J1145" s="145">
        <f t="shared" si="305"/>
        <v>150000</v>
      </c>
      <c r="K1145" s="145">
        <f t="shared" si="306"/>
        <v>835653.00000000256</v>
      </c>
      <c r="L1145" s="145">
        <f t="shared" si="307"/>
        <v>8116828.0000000242</v>
      </c>
    </row>
    <row r="1146" spans="1:12" ht="18.5" x14ac:dyDescent="0.45">
      <c r="A1146" s="143"/>
      <c r="B1146" s="143"/>
      <c r="C1146" s="144" t="s">
        <v>151</v>
      </c>
      <c r="D1146" s="145">
        <v>3</v>
      </c>
      <c r="E1146" s="145">
        <v>1459715.0000000042</v>
      </c>
      <c r="F1146" s="145">
        <v>30000</v>
      </c>
      <c r="G1146" s="145">
        <f t="shared" si="315"/>
        <v>171148.20000000051</v>
      </c>
      <c r="H1146" s="145">
        <f t="shared" si="303"/>
        <v>1660863.2000000046</v>
      </c>
      <c r="I1146" s="145">
        <f t="shared" si="304"/>
        <v>4379145.000000013</v>
      </c>
      <c r="J1146" s="145">
        <f t="shared" si="305"/>
        <v>90000</v>
      </c>
      <c r="K1146" s="145">
        <f t="shared" si="306"/>
        <v>513444.60000000149</v>
      </c>
      <c r="L1146" s="145">
        <f t="shared" si="307"/>
        <v>4982589.6000000136</v>
      </c>
    </row>
    <row r="1147" spans="1:12" ht="18.5" x14ac:dyDescent="0.45">
      <c r="A1147" s="143"/>
      <c r="B1147" s="143"/>
      <c r="C1147" s="144" t="s">
        <v>213</v>
      </c>
      <c r="D1147" s="145"/>
      <c r="E1147" s="145">
        <v>1493195.0000000042</v>
      </c>
      <c r="F1147" s="145">
        <v>30000</v>
      </c>
      <c r="G1147" s="145"/>
      <c r="H1147" s="145">
        <f t="shared" si="303"/>
        <v>1523195.0000000042</v>
      </c>
      <c r="I1147" s="145">
        <f t="shared" si="304"/>
        <v>0</v>
      </c>
      <c r="J1147" s="145">
        <f t="shared" si="305"/>
        <v>0</v>
      </c>
      <c r="K1147" s="145">
        <f t="shared" si="306"/>
        <v>0</v>
      </c>
      <c r="L1147" s="145">
        <f t="shared" si="307"/>
        <v>0</v>
      </c>
    </row>
    <row r="1148" spans="1:12" ht="18.5" x14ac:dyDescent="0.45">
      <c r="A1148" s="143"/>
      <c r="B1148" s="143"/>
      <c r="C1148" s="144" t="s">
        <v>243</v>
      </c>
      <c r="D1148" s="145">
        <v>1</v>
      </c>
      <c r="E1148" s="145">
        <v>1526675.0000000042</v>
      </c>
      <c r="F1148" s="145">
        <v>30000</v>
      </c>
      <c r="G1148" s="145">
        <f>E1147*0.12</f>
        <v>179183.40000000049</v>
      </c>
      <c r="H1148" s="145">
        <f t="shared" si="303"/>
        <v>1735858.4000000046</v>
      </c>
      <c r="I1148" s="145">
        <f t="shared" si="304"/>
        <v>1526675.0000000042</v>
      </c>
      <c r="J1148" s="145">
        <f t="shared" si="305"/>
        <v>30000</v>
      </c>
      <c r="K1148" s="145">
        <f t="shared" si="306"/>
        <v>179183.40000000049</v>
      </c>
      <c r="L1148" s="145">
        <f t="shared" si="307"/>
        <v>1735858.4000000046</v>
      </c>
    </row>
    <row r="1149" spans="1:12" ht="18.5" x14ac:dyDescent="0.45">
      <c r="A1149" s="143"/>
      <c r="B1149" s="143"/>
      <c r="C1149" s="144" t="s">
        <v>300</v>
      </c>
      <c r="D1149" s="145"/>
      <c r="E1149" s="145">
        <v>1560155.0000000042</v>
      </c>
      <c r="F1149" s="145">
        <v>30000</v>
      </c>
      <c r="G1149" s="145"/>
      <c r="H1149" s="145">
        <f t="shared" si="303"/>
        <v>1590155.0000000042</v>
      </c>
      <c r="I1149" s="145">
        <f t="shared" si="304"/>
        <v>0</v>
      </c>
      <c r="J1149" s="145">
        <f t="shared" si="305"/>
        <v>0</v>
      </c>
      <c r="K1149" s="145">
        <f t="shared" si="306"/>
        <v>0</v>
      </c>
      <c r="L1149" s="145">
        <f t="shared" si="307"/>
        <v>0</v>
      </c>
    </row>
    <row r="1150" spans="1:12" ht="18.5" x14ac:dyDescent="0.45">
      <c r="A1150" s="143"/>
      <c r="B1150" s="143"/>
      <c r="C1150" s="144" t="s">
        <v>152</v>
      </c>
      <c r="D1150" s="145">
        <v>1</v>
      </c>
      <c r="E1150" s="145">
        <v>1593635.0000000042</v>
      </c>
      <c r="F1150" s="145">
        <v>30000</v>
      </c>
      <c r="G1150" s="145">
        <f t="shared" ref="G1150:G1152" si="316">E1149*0.12</f>
        <v>187218.6000000005</v>
      </c>
      <c r="H1150" s="145">
        <f t="shared" si="303"/>
        <v>1810853.6000000047</v>
      </c>
      <c r="I1150" s="145">
        <f t="shared" si="304"/>
        <v>1593635.0000000042</v>
      </c>
      <c r="J1150" s="145">
        <f t="shared" si="305"/>
        <v>30000</v>
      </c>
      <c r="K1150" s="145">
        <f t="shared" si="306"/>
        <v>187218.6000000005</v>
      </c>
      <c r="L1150" s="145">
        <f t="shared" si="307"/>
        <v>1810853.6000000047</v>
      </c>
    </row>
    <row r="1151" spans="1:12" ht="18.5" x14ac:dyDescent="0.45">
      <c r="A1151" s="143"/>
      <c r="B1151" s="143"/>
      <c r="C1151" s="144" t="s">
        <v>244</v>
      </c>
      <c r="D1151" s="145">
        <v>1</v>
      </c>
      <c r="E1151" s="145">
        <v>1627115.0000000042</v>
      </c>
      <c r="F1151" s="145">
        <v>30000</v>
      </c>
      <c r="G1151" s="145">
        <f t="shared" si="316"/>
        <v>191236.20000000051</v>
      </c>
      <c r="H1151" s="145">
        <f t="shared" si="303"/>
        <v>1848351.2000000046</v>
      </c>
      <c r="I1151" s="145">
        <f t="shared" si="304"/>
        <v>1627115.0000000042</v>
      </c>
      <c r="J1151" s="145">
        <f t="shared" si="305"/>
        <v>30000</v>
      </c>
      <c r="K1151" s="145">
        <f t="shared" si="306"/>
        <v>191236.20000000051</v>
      </c>
      <c r="L1151" s="145">
        <f t="shared" si="307"/>
        <v>1848351.2000000046</v>
      </c>
    </row>
    <row r="1152" spans="1:12" ht="18.5" x14ac:dyDescent="0.45">
      <c r="A1152" s="143"/>
      <c r="B1152" s="143"/>
      <c r="C1152" s="144" t="s">
        <v>536</v>
      </c>
      <c r="D1152" s="145">
        <v>1</v>
      </c>
      <c r="E1152" s="145">
        <v>1660595.0000000042</v>
      </c>
      <c r="F1152" s="145">
        <v>30000</v>
      </c>
      <c r="G1152" s="145">
        <f t="shared" si="316"/>
        <v>195253.80000000048</v>
      </c>
      <c r="H1152" s="145">
        <f t="shared" si="303"/>
        <v>1885848.8000000047</v>
      </c>
      <c r="I1152" s="145">
        <f t="shared" si="304"/>
        <v>1660595.0000000042</v>
      </c>
      <c r="J1152" s="145">
        <f t="shared" si="305"/>
        <v>30000</v>
      </c>
      <c r="K1152" s="145">
        <f t="shared" si="306"/>
        <v>195253.80000000048</v>
      </c>
      <c r="L1152" s="145">
        <f t="shared" si="307"/>
        <v>1885848.8000000047</v>
      </c>
    </row>
    <row r="1153" spans="1:12" ht="18.5" x14ac:dyDescent="0.45">
      <c r="A1153" s="143"/>
      <c r="B1153" s="143"/>
      <c r="C1153" s="144" t="s">
        <v>334</v>
      </c>
      <c r="D1153" s="145"/>
      <c r="E1153" s="145">
        <v>1521226.2500000042</v>
      </c>
      <c r="F1153" s="145">
        <v>30000</v>
      </c>
      <c r="G1153" s="145"/>
      <c r="H1153" s="145">
        <f t="shared" si="303"/>
        <v>1551226.2500000042</v>
      </c>
      <c r="I1153" s="145">
        <f t="shared" si="304"/>
        <v>0</v>
      </c>
      <c r="J1153" s="145">
        <f t="shared" si="305"/>
        <v>0</v>
      </c>
      <c r="K1153" s="145">
        <f t="shared" si="306"/>
        <v>0</v>
      </c>
      <c r="L1153" s="145">
        <f t="shared" si="307"/>
        <v>0</v>
      </c>
    </row>
    <row r="1154" spans="1:12" ht="18.5" x14ac:dyDescent="0.45">
      <c r="A1154" s="143"/>
      <c r="B1154" s="143"/>
      <c r="C1154" s="144" t="s">
        <v>155</v>
      </c>
      <c r="D1154" s="145">
        <v>2</v>
      </c>
      <c r="E1154" s="145">
        <v>1560755.0000000042</v>
      </c>
      <c r="F1154" s="145">
        <v>30000</v>
      </c>
      <c r="G1154" s="145">
        <f>E1153*0.12</f>
        <v>182547.15000000049</v>
      </c>
      <c r="H1154" s="145">
        <f t="shared" si="303"/>
        <v>1773302.1500000046</v>
      </c>
      <c r="I1154" s="145">
        <f t="shared" si="304"/>
        <v>3121510.0000000084</v>
      </c>
      <c r="J1154" s="145">
        <f t="shared" si="305"/>
        <v>60000</v>
      </c>
      <c r="K1154" s="145">
        <f t="shared" si="306"/>
        <v>365094.30000000098</v>
      </c>
      <c r="L1154" s="145">
        <f t="shared" si="307"/>
        <v>3546604.3000000091</v>
      </c>
    </row>
    <row r="1155" spans="1:12" ht="18.5" x14ac:dyDescent="0.45">
      <c r="A1155" s="143"/>
      <c r="B1155" s="143"/>
      <c r="C1155" s="144" t="s">
        <v>157</v>
      </c>
      <c r="D1155" s="145">
        <v>5</v>
      </c>
      <c r="E1155" s="145">
        <v>1600284.9999999958</v>
      </c>
      <c r="F1155" s="145">
        <v>30000</v>
      </c>
      <c r="G1155" s="145">
        <f t="shared" ref="G1155:G1158" si="317">E1154*0.12</f>
        <v>187290.6000000005</v>
      </c>
      <c r="H1155" s="145">
        <f t="shared" si="303"/>
        <v>1817575.5999999964</v>
      </c>
      <c r="I1155" s="145">
        <f t="shared" si="304"/>
        <v>8001424.9999999795</v>
      </c>
      <c r="J1155" s="145">
        <f t="shared" si="305"/>
        <v>150000</v>
      </c>
      <c r="K1155" s="145">
        <f t="shared" si="306"/>
        <v>936453.00000000256</v>
      </c>
      <c r="L1155" s="145">
        <f t="shared" si="307"/>
        <v>9087877.9999999814</v>
      </c>
    </row>
    <row r="1156" spans="1:12" ht="18.5" x14ac:dyDescent="0.45">
      <c r="A1156" s="143"/>
      <c r="B1156" s="143"/>
      <c r="C1156" s="144" t="s">
        <v>302</v>
      </c>
      <c r="D1156" s="145">
        <v>4</v>
      </c>
      <c r="E1156" s="145">
        <v>1639813.7499999958</v>
      </c>
      <c r="F1156" s="145">
        <v>30000</v>
      </c>
      <c r="G1156" s="145">
        <f t="shared" si="317"/>
        <v>192034.19999999949</v>
      </c>
      <c r="H1156" s="145">
        <f t="shared" si="303"/>
        <v>1861847.9499999953</v>
      </c>
      <c r="I1156" s="145">
        <f t="shared" si="304"/>
        <v>6559254.9999999832</v>
      </c>
      <c r="J1156" s="145">
        <f t="shared" si="305"/>
        <v>120000</v>
      </c>
      <c r="K1156" s="145">
        <f t="shared" si="306"/>
        <v>768136.79999999795</v>
      </c>
      <c r="L1156" s="145">
        <f t="shared" si="307"/>
        <v>7447391.7999999812</v>
      </c>
    </row>
    <row r="1157" spans="1:12" ht="18.5" x14ac:dyDescent="0.45">
      <c r="A1157" s="143"/>
      <c r="B1157" s="143"/>
      <c r="C1157" s="144" t="s">
        <v>159</v>
      </c>
      <c r="D1157" s="145">
        <v>1</v>
      </c>
      <c r="E1157" s="145">
        <v>1679343.75</v>
      </c>
      <c r="F1157" s="145">
        <v>30000</v>
      </c>
      <c r="G1157" s="145">
        <f t="shared" si="317"/>
        <v>196777.6499999995</v>
      </c>
      <c r="H1157" s="145">
        <f t="shared" si="303"/>
        <v>1906121.3999999994</v>
      </c>
      <c r="I1157" s="145">
        <f t="shared" si="304"/>
        <v>1679343.75</v>
      </c>
      <c r="J1157" s="145">
        <f t="shared" si="305"/>
        <v>30000</v>
      </c>
      <c r="K1157" s="145">
        <f t="shared" si="306"/>
        <v>196777.6499999995</v>
      </c>
      <c r="L1157" s="145">
        <f t="shared" si="307"/>
        <v>1906121.3999999994</v>
      </c>
    </row>
    <row r="1158" spans="1:12" ht="18.5" x14ac:dyDescent="0.45">
      <c r="A1158" s="143"/>
      <c r="B1158" s="143"/>
      <c r="C1158" s="144" t="s">
        <v>161</v>
      </c>
      <c r="D1158" s="145">
        <v>1</v>
      </c>
      <c r="E1158" s="145">
        <v>1718873.7500000042</v>
      </c>
      <c r="F1158" s="145">
        <v>30000</v>
      </c>
      <c r="G1158" s="145">
        <f t="shared" si="317"/>
        <v>201521.25</v>
      </c>
      <c r="H1158" s="145">
        <f t="shared" si="303"/>
        <v>1950395.0000000042</v>
      </c>
      <c r="I1158" s="145">
        <f t="shared" si="304"/>
        <v>1718873.7500000042</v>
      </c>
      <c r="J1158" s="145">
        <f t="shared" si="305"/>
        <v>30000</v>
      </c>
      <c r="K1158" s="145">
        <f t="shared" si="306"/>
        <v>201521.25</v>
      </c>
      <c r="L1158" s="145">
        <f t="shared" si="307"/>
        <v>1950395.0000000042</v>
      </c>
    </row>
    <row r="1159" spans="1:12" ht="18.5" x14ac:dyDescent="0.45">
      <c r="A1159" s="143"/>
      <c r="B1159" s="143"/>
      <c r="C1159" s="144" t="s">
        <v>165</v>
      </c>
      <c r="D1159" s="145"/>
      <c r="E1159" s="145">
        <v>1728414.9999999958</v>
      </c>
      <c r="F1159" s="145">
        <v>30000</v>
      </c>
      <c r="G1159" s="145"/>
      <c r="H1159" s="145">
        <f t="shared" si="303"/>
        <v>1758414.9999999958</v>
      </c>
      <c r="I1159" s="145">
        <f t="shared" si="304"/>
        <v>0</v>
      </c>
      <c r="J1159" s="145">
        <f t="shared" si="305"/>
        <v>0</v>
      </c>
      <c r="K1159" s="145">
        <f t="shared" si="306"/>
        <v>0</v>
      </c>
      <c r="L1159" s="145">
        <f t="shared" si="307"/>
        <v>0</v>
      </c>
    </row>
    <row r="1160" spans="1:12" ht="18.5" x14ac:dyDescent="0.45">
      <c r="A1160" s="143"/>
      <c r="B1160" s="143"/>
      <c r="C1160" s="144" t="s">
        <v>166</v>
      </c>
      <c r="D1160" s="145">
        <v>10</v>
      </c>
      <c r="E1160" s="145">
        <v>1770788.7500000042</v>
      </c>
      <c r="F1160" s="145">
        <v>30000</v>
      </c>
      <c r="G1160" s="145">
        <f>E1159*0.12</f>
        <v>207409.79999999949</v>
      </c>
      <c r="H1160" s="145">
        <f t="shared" si="303"/>
        <v>2008198.5500000038</v>
      </c>
      <c r="I1160" s="145">
        <f t="shared" si="304"/>
        <v>17707887.500000041</v>
      </c>
      <c r="J1160" s="145">
        <f t="shared" si="305"/>
        <v>300000</v>
      </c>
      <c r="K1160" s="145">
        <f t="shared" si="306"/>
        <v>2074097.9999999949</v>
      </c>
      <c r="L1160" s="145">
        <f t="shared" si="307"/>
        <v>20081985.500000037</v>
      </c>
    </row>
    <row r="1161" spans="1:12" ht="18.5" x14ac:dyDescent="0.45">
      <c r="A1161" s="143"/>
      <c r="B1161" s="143"/>
      <c r="C1161" s="144" t="s">
        <v>167</v>
      </c>
      <c r="D1161" s="145">
        <v>6</v>
      </c>
      <c r="E1161" s="145">
        <v>1813162.5</v>
      </c>
      <c r="F1161" s="145">
        <v>30000</v>
      </c>
      <c r="G1161" s="145">
        <f t="shared" ref="G1161:G1162" si="318">E1160*0.12</f>
        <v>212494.65000000049</v>
      </c>
      <c r="H1161" s="145">
        <f t="shared" si="303"/>
        <v>2055657.1500000004</v>
      </c>
      <c r="I1161" s="145">
        <f t="shared" si="304"/>
        <v>10878975</v>
      </c>
      <c r="J1161" s="145">
        <f t="shared" si="305"/>
        <v>180000</v>
      </c>
      <c r="K1161" s="145">
        <f t="shared" si="306"/>
        <v>1274967.9000000029</v>
      </c>
      <c r="L1161" s="145">
        <f t="shared" si="307"/>
        <v>12333942.900000002</v>
      </c>
    </row>
    <row r="1162" spans="1:12" ht="18.5" x14ac:dyDescent="0.45">
      <c r="A1162" s="143"/>
      <c r="B1162" s="143"/>
      <c r="C1162" s="144" t="s">
        <v>169</v>
      </c>
      <c r="D1162" s="145">
        <v>2</v>
      </c>
      <c r="E1162" s="145">
        <v>1855535.0000000042</v>
      </c>
      <c r="F1162" s="145">
        <v>30000</v>
      </c>
      <c r="G1162" s="145">
        <f t="shared" si="318"/>
        <v>217579.5</v>
      </c>
      <c r="H1162" s="145">
        <f t="shared" si="303"/>
        <v>2103114.5000000042</v>
      </c>
      <c r="I1162" s="145">
        <f t="shared" si="304"/>
        <v>3711070.0000000084</v>
      </c>
      <c r="J1162" s="145">
        <f t="shared" si="305"/>
        <v>60000</v>
      </c>
      <c r="K1162" s="145">
        <f t="shared" si="306"/>
        <v>435159</v>
      </c>
      <c r="L1162" s="145">
        <f t="shared" si="307"/>
        <v>4206229.0000000084</v>
      </c>
    </row>
    <row r="1163" spans="1:12" ht="18.5" x14ac:dyDescent="0.45">
      <c r="A1163" s="143"/>
      <c r="B1163" s="143"/>
      <c r="C1163" s="144" t="s">
        <v>170</v>
      </c>
      <c r="D1163" s="145"/>
      <c r="E1163" s="145">
        <v>1897908.75</v>
      </c>
      <c r="F1163" s="145">
        <v>30000</v>
      </c>
      <c r="G1163" s="145"/>
      <c r="H1163" s="145">
        <f t="shared" si="303"/>
        <v>1927908.75</v>
      </c>
      <c r="I1163" s="145">
        <f t="shared" si="304"/>
        <v>0</v>
      </c>
      <c r="J1163" s="145">
        <f t="shared" si="305"/>
        <v>0</v>
      </c>
      <c r="K1163" s="145">
        <f t="shared" si="306"/>
        <v>0</v>
      </c>
      <c r="L1163" s="145">
        <f t="shared" si="307"/>
        <v>0</v>
      </c>
    </row>
    <row r="1164" spans="1:12" ht="18.5" x14ac:dyDescent="0.45">
      <c r="A1164" s="143"/>
      <c r="B1164" s="143"/>
      <c r="C1164" s="144" t="s">
        <v>172</v>
      </c>
      <c r="D1164" s="145">
        <v>1</v>
      </c>
      <c r="E1164" s="145">
        <v>1940282.4999999958</v>
      </c>
      <c r="F1164" s="145">
        <v>30000</v>
      </c>
      <c r="G1164" s="145">
        <f>E1163*0.12</f>
        <v>227749.05</v>
      </c>
      <c r="H1164" s="145">
        <f t="shared" si="303"/>
        <v>2198031.5499999956</v>
      </c>
      <c r="I1164" s="145">
        <f t="shared" si="304"/>
        <v>1940282.4999999958</v>
      </c>
      <c r="J1164" s="145">
        <f t="shared" si="305"/>
        <v>30000</v>
      </c>
      <c r="K1164" s="145">
        <f t="shared" si="306"/>
        <v>227749.05</v>
      </c>
      <c r="L1164" s="145">
        <f t="shared" si="307"/>
        <v>2198031.5499999956</v>
      </c>
    </row>
    <row r="1165" spans="1:12" ht="18.5" x14ac:dyDescent="0.45">
      <c r="A1165" s="143"/>
      <c r="B1165" s="143"/>
      <c r="C1165" s="144" t="s">
        <v>404</v>
      </c>
      <c r="D1165" s="145"/>
      <c r="E1165" s="145">
        <v>1887152.4999999958</v>
      </c>
      <c r="F1165" s="145">
        <v>30000</v>
      </c>
      <c r="G1165" s="145"/>
      <c r="H1165" s="145">
        <f t="shared" si="303"/>
        <v>1917152.4999999958</v>
      </c>
      <c r="I1165" s="145">
        <f t="shared" si="304"/>
        <v>0</v>
      </c>
      <c r="J1165" s="145">
        <f t="shared" si="305"/>
        <v>0</v>
      </c>
      <c r="K1165" s="145">
        <f t="shared" si="306"/>
        <v>0</v>
      </c>
      <c r="L1165" s="145">
        <f t="shared" si="307"/>
        <v>0</v>
      </c>
    </row>
    <row r="1166" spans="1:12" ht="18.5" x14ac:dyDescent="0.45">
      <c r="A1166" s="143"/>
      <c r="B1166" s="143"/>
      <c r="C1166" s="144" t="s">
        <v>303</v>
      </c>
      <c r="D1166" s="145">
        <v>1</v>
      </c>
      <c r="E1166" s="145">
        <v>1952878.7499999958</v>
      </c>
      <c r="F1166" s="145">
        <v>30000</v>
      </c>
      <c r="G1166" s="145">
        <f t="shared" ref="G1166:G1169" si="319">E1165*0.12</f>
        <v>226458.29999999949</v>
      </c>
      <c r="H1166" s="145">
        <f t="shared" si="303"/>
        <v>2209337.0499999952</v>
      </c>
      <c r="I1166" s="145">
        <f t="shared" si="304"/>
        <v>1952878.7499999958</v>
      </c>
      <c r="J1166" s="145">
        <f t="shared" si="305"/>
        <v>30000</v>
      </c>
      <c r="K1166" s="145">
        <f t="shared" si="306"/>
        <v>226458.29999999949</v>
      </c>
      <c r="L1166" s="145">
        <f t="shared" si="307"/>
        <v>2209337.0499999952</v>
      </c>
    </row>
    <row r="1167" spans="1:12" ht="18.5" x14ac:dyDescent="0.45">
      <c r="A1167" s="143"/>
      <c r="B1167" s="143"/>
      <c r="C1167" s="144" t="s">
        <v>175</v>
      </c>
      <c r="D1167" s="145">
        <v>6</v>
      </c>
      <c r="E1167" s="145">
        <v>2018604.9999999958</v>
      </c>
      <c r="F1167" s="145">
        <v>30000</v>
      </c>
      <c r="G1167" s="145">
        <f t="shared" si="319"/>
        <v>234345.44999999949</v>
      </c>
      <c r="H1167" s="145">
        <f t="shared" si="303"/>
        <v>2282950.4499999955</v>
      </c>
      <c r="I1167" s="145">
        <f t="shared" si="304"/>
        <v>12111629.999999974</v>
      </c>
      <c r="J1167" s="145">
        <f t="shared" si="305"/>
        <v>180000</v>
      </c>
      <c r="K1167" s="145">
        <f t="shared" si="306"/>
        <v>1406072.6999999969</v>
      </c>
      <c r="L1167" s="145">
        <f t="shared" si="307"/>
        <v>13697702.699999973</v>
      </c>
    </row>
    <row r="1168" spans="1:12" ht="18.5" x14ac:dyDescent="0.45">
      <c r="A1168" s="143"/>
      <c r="B1168" s="143"/>
      <c r="C1168" s="144" t="s">
        <v>176</v>
      </c>
      <c r="D1168" s="145">
        <v>3</v>
      </c>
      <c r="E1168" s="145">
        <v>2084331.2499999958</v>
      </c>
      <c r="F1168" s="145">
        <v>30000</v>
      </c>
      <c r="G1168" s="145">
        <f t="shared" si="319"/>
        <v>242232.59999999948</v>
      </c>
      <c r="H1168" s="145">
        <f t="shared" si="303"/>
        <v>2356563.8499999954</v>
      </c>
      <c r="I1168" s="145">
        <f t="shared" si="304"/>
        <v>6252993.749999987</v>
      </c>
      <c r="J1168" s="145">
        <f t="shared" si="305"/>
        <v>90000</v>
      </c>
      <c r="K1168" s="145">
        <f t="shared" si="306"/>
        <v>726697.79999999842</v>
      </c>
      <c r="L1168" s="145">
        <f t="shared" si="307"/>
        <v>7069691.5499999858</v>
      </c>
    </row>
    <row r="1169" spans="1:12" ht="18.5" x14ac:dyDescent="0.45">
      <c r="A1169" s="143"/>
      <c r="B1169" s="143"/>
      <c r="C1169" s="144" t="s">
        <v>178</v>
      </c>
      <c r="D1169" s="145">
        <v>3</v>
      </c>
      <c r="E1169" s="145">
        <v>2150057.4999999958</v>
      </c>
      <c r="F1169" s="145">
        <v>30000</v>
      </c>
      <c r="G1169" s="145">
        <f t="shared" si="319"/>
        <v>250119.74999999948</v>
      </c>
      <c r="H1169" s="145">
        <f t="shared" si="303"/>
        <v>2430177.2499999953</v>
      </c>
      <c r="I1169" s="145">
        <f t="shared" si="304"/>
        <v>6450172.499999987</v>
      </c>
      <c r="J1169" s="145">
        <f t="shared" si="305"/>
        <v>90000</v>
      </c>
      <c r="K1169" s="145">
        <f t="shared" si="306"/>
        <v>750359.24999999837</v>
      </c>
      <c r="L1169" s="145">
        <f t="shared" si="307"/>
        <v>7290531.749999986</v>
      </c>
    </row>
    <row r="1170" spans="1:12" ht="18.5" x14ac:dyDescent="0.45">
      <c r="A1170" s="143"/>
      <c r="B1170" s="146"/>
      <c r="C1170" s="144" t="s">
        <v>340</v>
      </c>
      <c r="D1170" s="137"/>
      <c r="E1170" s="145">
        <v>2201611.2500000042</v>
      </c>
      <c r="F1170" s="145">
        <v>30000</v>
      </c>
      <c r="G1170" s="145"/>
      <c r="H1170" s="145">
        <f t="shared" ref="H1170:H1194" si="320">SUM(E1170:G1170)</f>
        <v>2231611.2500000042</v>
      </c>
      <c r="I1170" s="145">
        <f t="shared" ref="I1170:I1194" si="321">D1170*E1170</f>
        <v>0</v>
      </c>
      <c r="J1170" s="145">
        <f t="shared" ref="J1170:J1194" si="322">D1170*F1170</f>
        <v>0</v>
      </c>
      <c r="K1170" s="145">
        <f t="shared" ref="K1170:K1194" si="323">D1170*G1170</f>
        <v>0</v>
      </c>
      <c r="L1170" s="145">
        <f t="shared" ref="L1170:L1194" si="324">D1170*H1170</f>
        <v>0</v>
      </c>
    </row>
    <row r="1171" spans="1:12" ht="18.5" x14ac:dyDescent="0.45">
      <c r="A1171" s="143"/>
      <c r="B1171" s="143"/>
      <c r="C1171" s="144" t="s">
        <v>183</v>
      </c>
      <c r="D1171" s="145">
        <v>3</v>
      </c>
      <c r="E1171" s="145">
        <v>2271097.5</v>
      </c>
      <c r="F1171" s="145">
        <v>30000</v>
      </c>
      <c r="G1171" s="145">
        <f>E1170*0.12</f>
        <v>264193.3500000005</v>
      </c>
      <c r="H1171" s="145">
        <f t="shared" si="320"/>
        <v>2565290.8500000006</v>
      </c>
      <c r="I1171" s="145">
        <f t="shared" si="321"/>
        <v>6813292.5</v>
      </c>
      <c r="J1171" s="145">
        <f t="shared" si="322"/>
        <v>90000</v>
      </c>
      <c r="K1171" s="145">
        <f t="shared" si="323"/>
        <v>792580.05000000144</v>
      </c>
      <c r="L1171" s="145">
        <f t="shared" si="324"/>
        <v>7695872.5500000017</v>
      </c>
    </row>
    <row r="1172" spans="1:12" ht="18.5" x14ac:dyDescent="0.45">
      <c r="A1172" s="143"/>
      <c r="B1172" s="143"/>
      <c r="C1172" s="144" t="s">
        <v>185</v>
      </c>
      <c r="D1172" s="145">
        <v>36</v>
      </c>
      <c r="E1172" s="145">
        <v>2340585</v>
      </c>
      <c r="F1172" s="145">
        <v>30000</v>
      </c>
      <c r="G1172" s="145">
        <f t="shared" ref="G1172:G1174" si="325">E1171*0.12</f>
        <v>272531.7</v>
      </c>
      <c r="H1172" s="145">
        <f t="shared" si="320"/>
        <v>2643116.7000000002</v>
      </c>
      <c r="I1172" s="145">
        <f t="shared" si="321"/>
        <v>84261060</v>
      </c>
      <c r="J1172" s="145">
        <f t="shared" si="322"/>
        <v>1080000</v>
      </c>
      <c r="K1172" s="145">
        <f t="shared" si="323"/>
        <v>9811141.2000000011</v>
      </c>
      <c r="L1172" s="145">
        <f t="shared" si="324"/>
        <v>95152201.200000003</v>
      </c>
    </row>
    <row r="1173" spans="1:12" ht="18.5" x14ac:dyDescent="0.45">
      <c r="A1173" s="143"/>
      <c r="B1173" s="143"/>
      <c r="C1173" s="144" t="s">
        <v>320</v>
      </c>
      <c r="D1173" s="145">
        <v>4</v>
      </c>
      <c r="E1173" s="145">
        <v>2410071.2499999958</v>
      </c>
      <c r="F1173" s="145">
        <v>30000</v>
      </c>
      <c r="G1173" s="145">
        <f t="shared" si="325"/>
        <v>280870.2</v>
      </c>
      <c r="H1173" s="145">
        <f t="shared" si="320"/>
        <v>2720941.449999996</v>
      </c>
      <c r="I1173" s="145">
        <f t="shared" si="321"/>
        <v>9640284.9999999832</v>
      </c>
      <c r="J1173" s="145">
        <f t="shared" si="322"/>
        <v>120000</v>
      </c>
      <c r="K1173" s="145">
        <f t="shared" si="323"/>
        <v>1123480.8</v>
      </c>
      <c r="L1173" s="145">
        <f t="shared" si="324"/>
        <v>10883765.799999984</v>
      </c>
    </row>
    <row r="1174" spans="1:12" ht="18.5" x14ac:dyDescent="0.45">
      <c r="A1174" s="143"/>
      <c r="B1174" s="143"/>
      <c r="C1174" s="144" t="s">
        <v>186</v>
      </c>
      <c r="D1174" s="145">
        <v>1</v>
      </c>
      <c r="E1174" s="145">
        <v>2479558.7499999958</v>
      </c>
      <c r="F1174" s="145">
        <v>30000</v>
      </c>
      <c r="G1174" s="145">
        <f t="shared" si="325"/>
        <v>289208.54999999946</v>
      </c>
      <c r="H1174" s="145">
        <f t="shared" si="320"/>
        <v>2798767.2999999952</v>
      </c>
      <c r="I1174" s="145">
        <f t="shared" si="321"/>
        <v>2479558.7499999958</v>
      </c>
      <c r="J1174" s="145">
        <f t="shared" si="322"/>
        <v>30000</v>
      </c>
      <c r="K1174" s="145">
        <f t="shared" si="323"/>
        <v>289208.54999999946</v>
      </c>
      <c r="L1174" s="145">
        <f t="shared" si="324"/>
        <v>2798767.2999999952</v>
      </c>
    </row>
    <row r="1175" spans="1:12" ht="18.5" x14ac:dyDescent="0.45">
      <c r="A1175" s="143"/>
      <c r="B1175" s="143"/>
      <c r="C1175" s="144" t="s">
        <v>344</v>
      </c>
      <c r="D1175" s="145"/>
      <c r="E1175" s="145">
        <v>2463354.9999999958</v>
      </c>
      <c r="F1175" s="145">
        <v>30000</v>
      </c>
      <c r="G1175" s="145"/>
      <c r="H1175" s="145">
        <f t="shared" si="320"/>
        <v>2493354.9999999958</v>
      </c>
      <c r="I1175" s="145">
        <f t="shared" si="321"/>
        <v>0</v>
      </c>
      <c r="J1175" s="145">
        <f t="shared" si="322"/>
        <v>0</v>
      </c>
      <c r="K1175" s="145">
        <f t="shared" si="323"/>
        <v>0</v>
      </c>
      <c r="L1175" s="145">
        <f t="shared" si="324"/>
        <v>0</v>
      </c>
    </row>
    <row r="1176" spans="1:12" ht="18.5" x14ac:dyDescent="0.45">
      <c r="A1176" s="143"/>
      <c r="B1176" s="143"/>
      <c r="C1176" s="144" t="s">
        <v>345</v>
      </c>
      <c r="D1176" s="145"/>
      <c r="E1176" s="145">
        <v>2538162.5000000042</v>
      </c>
      <c r="F1176" s="145">
        <v>30000</v>
      </c>
      <c r="G1176" s="145">
        <f>E1175*0.12</f>
        <v>295602.59999999951</v>
      </c>
      <c r="H1176" s="145">
        <f t="shared" si="320"/>
        <v>2863765.1000000038</v>
      </c>
      <c r="I1176" s="145">
        <f t="shared" si="321"/>
        <v>0</v>
      </c>
      <c r="J1176" s="145">
        <f t="shared" si="322"/>
        <v>0</v>
      </c>
      <c r="K1176" s="145">
        <f t="shared" si="323"/>
        <v>0</v>
      </c>
      <c r="L1176" s="145">
        <f t="shared" si="324"/>
        <v>0</v>
      </c>
    </row>
    <row r="1177" spans="1:12" ht="18.5" x14ac:dyDescent="0.45">
      <c r="A1177" s="143"/>
      <c r="B1177" s="143"/>
      <c r="C1177" s="144" t="s">
        <v>188</v>
      </c>
      <c r="D1177" s="145">
        <v>6</v>
      </c>
      <c r="E1177" s="145">
        <v>2612968.7499999958</v>
      </c>
      <c r="F1177" s="145">
        <v>30000</v>
      </c>
      <c r="G1177" s="145">
        <f>E1176*0.12</f>
        <v>304579.50000000047</v>
      </c>
      <c r="H1177" s="145">
        <f t="shared" si="320"/>
        <v>2947548.2499999963</v>
      </c>
      <c r="I1177" s="145">
        <f t="shared" si="321"/>
        <v>15677812.499999974</v>
      </c>
      <c r="J1177" s="145">
        <f t="shared" si="322"/>
        <v>180000</v>
      </c>
      <c r="K1177" s="145">
        <f t="shared" si="323"/>
        <v>1827477.0000000028</v>
      </c>
      <c r="L1177" s="145">
        <f t="shared" si="324"/>
        <v>17685289.499999978</v>
      </c>
    </row>
    <row r="1178" spans="1:12" ht="18.5" x14ac:dyDescent="0.45">
      <c r="A1178" s="143"/>
      <c r="B1178" s="143"/>
      <c r="C1178" s="144" t="s">
        <v>189</v>
      </c>
      <c r="D1178" s="145">
        <v>8</v>
      </c>
      <c r="E1178" s="145">
        <v>2687775</v>
      </c>
      <c r="F1178" s="145">
        <v>30000</v>
      </c>
      <c r="G1178" s="145">
        <f t="shared" ref="G1178:G1179" si="326">E1177*0.12</f>
        <v>313556.24999999948</v>
      </c>
      <c r="H1178" s="145">
        <f t="shared" si="320"/>
        <v>3031331.2499999995</v>
      </c>
      <c r="I1178" s="145">
        <f t="shared" si="321"/>
        <v>21502200</v>
      </c>
      <c r="J1178" s="145">
        <f t="shared" si="322"/>
        <v>240000</v>
      </c>
      <c r="K1178" s="145">
        <f t="shared" si="323"/>
        <v>2508449.9999999958</v>
      </c>
      <c r="L1178" s="145">
        <f t="shared" si="324"/>
        <v>24250649.999999996</v>
      </c>
    </row>
    <row r="1179" spans="1:12" ht="18.5" x14ac:dyDescent="0.45">
      <c r="A1179" s="143"/>
      <c r="B1179" s="143"/>
      <c r="C1179" s="144" t="s">
        <v>190</v>
      </c>
      <c r="D1179" s="145">
        <v>1</v>
      </c>
      <c r="E1179" s="145">
        <v>2762581.2500000042</v>
      </c>
      <c r="F1179" s="145">
        <v>30000</v>
      </c>
      <c r="G1179" s="145">
        <f t="shared" si="326"/>
        <v>322533</v>
      </c>
      <c r="H1179" s="145">
        <f t="shared" si="320"/>
        <v>3115114.2500000042</v>
      </c>
      <c r="I1179" s="145">
        <f t="shared" si="321"/>
        <v>2762581.2500000042</v>
      </c>
      <c r="J1179" s="145">
        <f t="shared" si="322"/>
        <v>30000</v>
      </c>
      <c r="K1179" s="145">
        <f t="shared" si="323"/>
        <v>322533</v>
      </c>
      <c r="L1179" s="145">
        <f t="shared" si="324"/>
        <v>3115114.2500000042</v>
      </c>
    </row>
    <row r="1180" spans="1:12" ht="18.5" x14ac:dyDescent="0.45">
      <c r="A1180" s="143"/>
      <c r="B1180" s="143"/>
      <c r="C1180" s="144" t="s">
        <v>191</v>
      </c>
      <c r="D1180" s="145"/>
      <c r="E1180" s="145">
        <v>2837387.4999999958</v>
      </c>
      <c r="F1180" s="145">
        <v>30000</v>
      </c>
      <c r="G1180" s="145"/>
      <c r="H1180" s="145">
        <f t="shared" si="320"/>
        <v>2867387.4999999958</v>
      </c>
      <c r="I1180" s="145">
        <f t="shared" si="321"/>
        <v>0</v>
      </c>
      <c r="J1180" s="145">
        <f t="shared" si="322"/>
        <v>0</v>
      </c>
      <c r="K1180" s="145">
        <f t="shared" si="323"/>
        <v>0</v>
      </c>
      <c r="L1180" s="145">
        <f t="shared" si="324"/>
        <v>0</v>
      </c>
    </row>
    <row r="1181" spans="1:12" ht="18.5" x14ac:dyDescent="0.45">
      <c r="A1181" s="143"/>
      <c r="B1181" s="143"/>
      <c r="C1181" s="144" t="s">
        <v>248</v>
      </c>
      <c r="D1181" s="145">
        <v>1</v>
      </c>
      <c r="E1181" s="145">
        <v>2912193.75</v>
      </c>
      <c r="F1181" s="145">
        <v>30000</v>
      </c>
      <c r="G1181" s="145">
        <f>E1180*0.12</f>
        <v>340486.49999999948</v>
      </c>
      <c r="H1181" s="145">
        <f t="shared" si="320"/>
        <v>3282680.2499999995</v>
      </c>
      <c r="I1181" s="145">
        <f t="shared" si="321"/>
        <v>2912193.75</v>
      </c>
      <c r="J1181" s="145">
        <f t="shared" si="322"/>
        <v>30000</v>
      </c>
      <c r="K1181" s="145">
        <f t="shared" si="323"/>
        <v>340486.49999999948</v>
      </c>
      <c r="L1181" s="145">
        <f t="shared" si="324"/>
        <v>3282680.2499999995</v>
      </c>
    </row>
    <row r="1182" spans="1:12" ht="18.5" x14ac:dyDescent="0.45">
      <c r="A1182" s="143"/>
      <c r="B1182" s="143"/>
      <c r="C1182" s="164" t="s">
        <v>305</v>
      </c>
      <c r="D1182" s="145"/>
      <c r="E1182" s="145">
        <v>2894528.7500000042</v>
      </c>
      <c r="F1182" s="145">
        <v>30000</v>
      </c>
      <c r="G1182" s="145"/>
      <c r="H1182" s="145">
        <f t="shared" si="320"/>
        <v>2924528.7500000042</v>
      </c>
      <c r="I1182" s="145">
        <f t="shared" si="321"/>
        <v>0</v>
      </c>
      <c r="J1182" s="145">
        <f t="shared" si="322"/>
        <v>0</v>
      </c>
      <c r="K1182" s="145">
        <f t="shared" si="323"/>
        <v>0</v>
      </c>
      <c r="L1182" s="145">
        <f t="shared" si="324"/>
        <v>0</v>
      </c>
    </row>
    <row r="1183" spans="1:12" ht="18.5" x14ac:dyDescent="0.45">
      <c r="A1183" s="143"/>
      <c r="B1183" s="143"/>
      <c r="C1183" s="164" t="s">
        <v>321</v>
      </c>
      <c r="D1183" s="145">
        <v>10</v>
      </c>
      <c r="E1183" s="145">
        <v>2998646.25</v>
      </c>
      <c r="F1183" s="145">
        <v>30000</v>
      </c>
      <c r="G1183" s="145">
        <f>E1182*0.12</f>
        <v>347343.45000000048</v>
      </c>
      <c r="H1183" s="145">
        <f t="shared" si="320"/>
        <v>3375989.7000000007</v>
      </c>
      <c r="I1183" s="145">
        <f t="shared" si="321"/>
        <v>29986462.5</v>
      </c>
      <c r="J1183" s="145">
        <f t="shared" si="322"/>
        <v>300000</v>
      </c>
      <c r="K1183" s="145">
        <f t="shared" si="323"/>
        <v>3473434.5000000047</v>
      </c>
      <c r="L1183" s="145">
        <f t="shared" si="324"/>
        <v>33759897.000000007</v>
      </c>
    </row>
    <row r="1184" spans="1:12" ht="18.5" x14ac:dyDescent="0.45">
      <c r="A1184" s="143"/>
      <c r="B1184" s="143"/>
      <c r="C1184" s="164" t="s">
        <v>306</v>
      </c>
      <c r="D1184" s="145">
        <v>2</v>
      </c>
      <c r="E1184" s="145">
        <v>3102765</v>
      </c>
      <c r="F1184" s="145">
        <v>30000</v>
      </c>
      <c r="G1184" s="145">
        <f t="shared" ref="G1184:G1185" si="327">E1183*0.12</f>
        <v>359837.55</v>
      </c>
      <c r="H1184" s="145">
        <f t="shared" si="320"/>
        <v>3492602.55</v>
      </c>
      <c r="I1184" s="145">
        <f t="shared" si="321"/>
        <v>6205530</v>
      </c>
      <c r="J1184" s="145">
        <f t="shared" si="322"/>
        <v>60000</v>
      </c>
      <c r="K1184" s="145">
        <f t="shared" si="323"/>
        <v>719675.1</v>
      </c>
      <c r="L1184" s="145">
        <f t="shared" si="324"/>
        <v>6985205.0999999996</v>
      </c>
    </row>
    <row r="1185" spans="1:12" ht="18.5" x14ac:dyDescent="0.45">
      <c r="A1185" s="143"/>
      <c r="B1185" s="143"/>
      <c r="C1185" s="164" t="s">
        <v>307</v>
      </c>
      <c r="D1185" s="145">
        <v>1</v>
      </c>
      <c r="E1185" s="145">
        <v>3206882.4999999963</v>
      </c>
      <c r="F1185" s="145">
        <v>30000</v>
      </c>
      <c r="G1185" s="145">
        <f t="shared" si="327"/>
        <v>372331.8</v>
      </c>
      <c r="H1185" s="145">
        <f t="shared" si="320"/>
        <v>3609214.2999999961</v>
      </c>
      <c r="I1185" s="145">
        <f t="shared" si="321"/>
        <v>3206882.4999999963</v>
      </c>
      <c r="J1185" s="145">
        <f t="shared" si="322"/>
        <v>30000</v>
      </c>
      <c r="K1185" s="145">
        <f t="shared" si="323"/>
        <v>372331.8</v>
      </c>
      <c r="L1185" s="145">
        <f t="shared" si="324"/>
        <v>3609214.2999999961</v>
      </c>
    </row>
    <row r="1186" spans="1:12" ht="18.5" x14ac:dyDescent="0.45">
      <c r="A1186" s="143"/>
      <c r="B1186" s="143"/>
      <c r="C1186" s="164" t="s">
        <v>193</v>
      </c>
      <c r="D1186" s="145"/>
      <c r="E1186" s="145">
        <v>3311001.2499999963</v>
      </c>
      <c r="F1186" s="145">
        <v>30000</v>
      </c>
      <c r="G1186" s="145"/>
      <c r="H1186" s="145">
        <f t="shared" si="320"/>
        <v>3341001.2499999963</v>
      </c>
      <c r="I1186" s="145">
        <f t="shared" si="321"/>
        <v>0</v>
      </c>
      <c r="J1186" s="145">
        <f t="shared" si="322"/>
        <v>0</v>
      </c>
      <c r="K1186" s="145">
        <f t="shared" si="323"/>
        <v>0</v>
      </c>
      <c r="L1186" s="145">
        <f t="shared" si="324"/>
        <v>0</v>
      </c>
    </row>
    <row r="1187" spans="1:12" ht="18.5" x14ac:dyDescent="0.45">
      <c r="A1187" s="143"/>
      <c r="B1187" s="143"/>
      <c r="C1187" s="164" t="s">
        <v>347</v>
      </c>
      <c r="D1187" s="145"/>
      <c r="E1187" s="145">
        <v>3616821.2499999963</v>
      </c>
      <c r="F1187" s="145">
        <v>30000</v>
      </c>
      <c r="G1187" s="145"/>
      <c r="H1187" s="145">
        <f t="shared" si="320"/>
        <v>3646821.2499999963</v>
      </c>
      <c r="I1187" s="145">
        <f t="shared" si="321"/>
        <v>0</v>
      </c>
      <c r="J1187" s="145">
        <f t="shared" si="322"/>
        <v>0</v>
      </c>
      <c r="K1187" s="145">
        <f t="shared" si="323"/>
        <v>0</v>
      </c>
      <c r="L1187" s="145">
        <f t="shared" si="324"/>
        <v>0</v>
      </c>
    </row>
    <row r="1188" spans="1:12" ht="18.5" x14ac:dyDescent="0.45">
      <c r="A1188" s="143"/>
      <c r="B1188" s="143"/>
      <c r="C1188" s="164" t="s">
        <v>308</v>
      </c>
      <c r="D1188" s="145">
        <v>1</v>
      </c>
      <c r="E1188" s="145">
        <v>3741953.7500000037</v>
      </c>
      <c r="F1188" s="145">
        <v>30000</v>
      </c>
      <c r="G1188" s="145">
        <f>E1187*0.12</f>
        <v>434018.54999999952</v>
      </c>
      <c r="H1188" s="145">
        <f t="shared" si="320"/>
        <v>4205972.3000000035</v>
      </c>
      <c r="I1188" s="145">
        <f t="shared" si="321"/>
        <v>3741953.7500000037</v>
      </c>
      <c r="J1188" s="145">
        <f t="shared" si="322"/>
        <v>30000</v>
      </c>
      <c r="K1188" s="145">
        <f t="shared" si="323"/>
        <v>434018.54999999952</v>
      </c>
      <c r="L1188" s="145">
        <f t="shared" si="324"/>
        <v>4205972.3000000035</v>
      </c>
    </row>
    <row r="1189" spans="1:12" ht="18.5" x14ac:dyDescent="0.45">
      <c r="A1189" s="143"/>
      <c r="B1189" s="143"/>
      <c r="C1189" s="164" t="s">
        <v>198</v>
      </c>
      <c r="D1189" s="145"/>
      <c r="E1189" s="145">
        <v>3867086.25</v>
      </c>
      <c r="F1189" s="145">
        <v>30000</v>
      </c>
      <c r="G1189" s="145"/>
      <c r="H1189" s="145">
        <f t="shared" si="320"/>
        <v>3897086.25</v>
      </c>
      <c r="I1189" s="145">
        <f t="shared" si="321"/>
        <v>0</v>
      </c>
      <c r="J1189" s="145">
        <f t="shared" si="322"/>
        <v>0</v>
      </c>
      <c r="K1189" s="145">
        <f t="shared" si="323"/>
        <v>0</v>
      </c>
      <c r="L1189" s="145">
        <f t="shared" si="324"/>
        <v>0</v>
      </c>
    </row>
    <row r="1190" spans="1:12" ht="18.5" x14ac:dyDescent="0.45">
      <c r="A1190" s="143"/>
      <c r="B1190" s="143"/>
      <c r="C1190" s="164" t="s">
        <v>199</v>
      </c>
      <c r="D1190" s="145">
        <v>1</v>
      </c>
      <c r="E1190" s="145">
        <v>3992217.5000000037</v>
      </c>
      <c r="F1190" s="145">
        <v>30000</v>
      </c>
      <c r="G1190" s="145">
        <f>E1189*0.12</f>
        <v>464050.35</v>
      </c>
      <c r="H1190" s="145">
        <f t="shared" si="320"/>
        <v>4486267.8500000034</v>
      </c>
      <c r="I1190" s="145">
        <f t="shared" si="321"/>
        <v>3992217.5000000037</v>
      </c>
      <c r="J1190" s="145">
        <f t="shared" si="322"/>
        <v>30000</v>
      </c>
      <c r="K1190" s="145">
        <f t="shared" si="323"/>
        <v>464050.35</v>
      </c>
      <c r="L1190" s="145">
        <f t="shared" si="324"/>
        <v>4486267.8500000034</v>
      </c>
    </row>
    <row r="1191" spans="1:12" ht="18.5" x14ac:dyDescent="0.45">
      <c r="A1191" s="143"/>
      <c r="B1191" s="143"/>
      <c r="C1191" s="164" t="s">
        <v>406</v>
      </c>
      <c r="D1191" s="145"/>
      <c r="E1191" s="145">
        <v>6798560.3999999994</v>
      </c>
      <c r="F1191" s="145">
        <v>30000</v>
      </c>
      <c r="G1191" s="145"/>
      <c r="H1191" s="145">
        <f t="shared" si="320"/>
        <v>6828560.3999999994</v>
      </c>
      <c r="I1191" s="145">
        <f t="shared" si="321"/>
        <v>0</v>
      </c>
      <c r="J1191" s="145">
        <f t="shared" si="322"/>
        <v>0</v>
      </c>
      <c r="K1191" s="145">
        <f t="shared" si="323"/>
        <v>0</v>
      </c>
      <c r="L1191" s="145">
        <f t="shared" si="324"/>
        <v>0</v>
      </c>
    </row>
    <row r="1192" spans="1:12" ht="18.5" x14ac:dyDescent="0.45">
      <c r="A1192" s="143"/>
      <c r="B1192" s="143"/>
      <c r="C1192" s="164" t="s">
        <v>309</v>
      </c>
      <c r="D1192" s="145">
        <v>2</v>
      </c>
      <c r="E1192" s="145">
        <v>7042594.5</v>
      </c>
      <c r="F1192" s="145">
        <v>30000</v>
      </c>
      <c r="G1192" s="145">
        <f>E1191*0.12</f>
        <v>815827.24799999991</v>
      </c>
      <c r="H1192" s="145">
        <f t="shared" si="320"/>
        <v>7888421.7479999997</v>
      </c>
      <c r="I1192" s="145">
        <f t="shared" si="321"/>
        <v>14085189</v>
      </c>
      <c r="J1192" s="145">
        <f t="shared" si="322"/>
        <v>60000</v>
      </c>
      <c r="K1192" s="145">
        <f t="shared" si="323"/>
        <v>1631654.4959999998</v>
      </c>
      <c r="L1192" s="145">
        <f t="shared" si="324"/>
        <v>15776843.495999999</v>
      </c>
    </row>
    <row r="1193" spans="1:12" ht="18.5" x14ac:dyDescent="0.45">
      <c r="A1193" s="143"/>
      <c r="B1193" s="143"/>
      <c r="C1193" s="164" t="s">
        <v>350</v>
      </c>
      <c r="D1193" s="145"/>
      <c r="E1193" s="145">
        <v>7286629.9499999993</v>
      </c>
      <c r="F1193" s="145">
        <v>30000</v>
      </c>
      <c r="G1193" s="145"/>
      <c r="H1193" s="145">
        <f t="shared" si="320"/>
        <v>7316629.9499999993</v>
      </c>
      <c r="I1193" s="145">
        <f t="shared" si="321"/>
        <v>0</v>
      </c>
      <c r="J1193" s="145">
        <f t="shared" si="322"/>
        <v>0</v>
      </c>
      <c r="K1193" s="145">
        <f t="shared" si="323"/>
        <v>0</v>
      </c>
      <c r="L1193" s="145">
        <f t="shared" si="324"/>
        <v>0</v>
      </c>
    </row>
    <row r="1194" spans="1:12" ht="18.5" x14ac:dyDescent="0.45">
      <c r="A1194" s="143"/>
      <c r="B1194" s="143"/>
      <c r="C1194" s="164" t="s">
        <v>200</v>
      </c>
      <c r="D1194" s="145">
        <v>1</v>
      </c>
      <c r="E1194" s="145">
        <v>7530664.0500000007</v>
      </c>
      <c r="F1194" s="145">
        <v>30000</v>
      </c>
      <c r="G1194" s="145">
        <f>E1193*0.12</f>
        <v>874395.59399999992</v>
      </c>
      <c r="H1194" s="145">
        <f t="shared" si="320"/>
        <v>8435059.6440000013</v>
      </c>
      <c r="I1194" s="145">
        <f t="shared" si="321"/>
        <v>7530664.0500000007</v>
      </c>
      <c r="J1194" s="145">
        <f t="shared" si="322"/>
        <v>30000</v>
      </c>
      <c r="K1194" s="145">
        <f t="shared" si="323"/>
        <v>874395.59399999992</v>
      </c>
      <c r="L1194" s="145">
        <f t="shared" si="324"/>
        <v>8435059.6440000013</v>
      </c>
    </row>
    <row r="1195" spans="1:12" ht="18.5" x14ac:dyDescent="0.45">
      <c r="A1195" s="143"/>
      <c r="B1195" s="146" t="s">
        <v>201</v>
      </c>
      <c r="C1195" s="144" t="s">
        <v>202</v>
      </c>
      <c r="D1195" s="137">
        <f>SUM(D1105:D1194)</f>
        <v>276</v>
      </c>
      <c r="E1195" s="137">
        <f>SUM(E1105:E1194)</f>
        <v>181140017.65000004</v>
      </c>
      <c r="F1195" s="137">
        <f>SUM(F1105:F1194)</f>
        <v>2700000</v>
      </c>
      <c r="G1195" s="137"/>
      <c r="H1195" s="137">
        <f>SUM(H1105:H1194)</f>
        <v>197792840.39199999</v>
      </c>
      <c r="I1195" s="137">
        <f>SUM(I1105:I1194)</f>
        <v>485590401.80000007</v>
      </c>
      <c r="J1195" s="137">
        <f>SUM(J1105:J1194)</f>
        <v>8280000</v>
      </c>
      <c r="K1195" s="137">
        <f>SUM(K1105:K1194)</f>
        <v>57552560.189999975</v>
      </c>
      <c r="L1195" s="137">
        <f>SUM(L1105:L1194)</f>
        <v>551422961.99000037</v>
      </c>
    </row>
    <row r="1196" spans="1:12" ht="18.5" x14ac:dyDescent="0.45">
      <c r="A1196" s="143"/>
      <c r="B1196" s="143"/>
      <c r="C1196" s="147" t="s">
        <v>203</v>
      </c>
      <c r="D1196" s="145"/>
      <c r="E1196" s="148">
        <v>1247870.04</v>
      </c>
      <c r="F1196" s="145">
        <v>374361</v>
      </c>
      <c r="G1196" s="145">
        <v>10640338.32</v>
      </c>
      <c r="H1196" s="145">
        <f t="shared" ref="H1196" si="328">SUM(E1196:G1196)</f>
        <v>12262569.359999999</v>
      </c>
      <c r="I1196" s="145">
        <f t="shared" ref="I1196" si="329">D1196*E1196</f>
        <v>0</v>
      </c>
      <c r="J1196" s="145">
        <f t="shared" ref="J1196" si="330">D1196*F1196</f>
        <v>0</v>
      </c>
      <c r="K1196" s="145">
        <f t="shared" ref="K1196" si="331">D1196*G1196</f>
        <v>0</v>
      </c>
      <c r="L1196" s="145">
        <f t="shared" ref="L1196" si="332">D1196*H1196</f>
        <v>0</v>
      </c>
    </row>
    <row r="1197" spans="1:12" ht="18.5" x14ac:dyDescent="0.45">
      <c r="A1197" s="143"/>
      <c r="B1197" s="149" t="s">
        <v>201</v>
      </c>
      <c r="C1197" s="150"/>
      <c r="D1197" s="137">
        <f t="shared" ref="D1197:L1197" si="333">SUM(D1196:D1196)</f>
        <v>0</v>
      </c>
      <c r="E1197" s="137">
        <f t="shared" si="333"/>
        <v>1247870.04</v>
      </c>
      <c r="F1197" s="137">
        <f t="shared" si="333"/>
        <v>374361</v>
      </c>
      <c r="G1197" s="137">
        <f t="shared" si="333"/>
        <v>10640338.32</v>
      </c>
      <c r="H1197" s="137">
        <f t="shared" si="333"/>
        <v>12262569.359999999</v>
      </c>
      <c r="I1197" s="137">
        <f t="shared" si="333"/>
        <v>0</v>
      </c>
      <c r="J1197" s="137">
        <f t="shared" si="333"/>
        <v>0</v>
      </c>
      <c r="K1197" s="137">
        <f t="shared" si="333"/>
        <v>0</v>
      </c>
      <c r="L1197" s="137">
        <f t="shared" si="333"/>
        <v>0</v>
      </c>
    </row>
    <row r="1198" spans="1:12" ht="18.5" x14ac:dyDescent="0.45">
      <c r="A1198" s="149" t="s">
        <v>204</v>
      </c>
      <c r="B1198" s="143"/>
      <c r="C1198" s="143"/>
      <c r="D1198" s="151">
        <f>D1195+D1197</f>
        <v>276</v>
      </c>
      <c r="E1198" s="152">
        <f t="shared" ref="E1198:L1198" si="334">SUM(E1195:E1196)</f>
        <v>182387887.69000003</v>
      </c>
      <c r="F1198" s="152">
        <f t="shared" si="334"/>
        <v>3074361</v>
      </c>
      <c r="G1198" s="152">
        <f t="shared" si="334"/>
        <v>10640338.32</v>
      </c>
      <c r="H1198" s="152">
        <f t="shared" si="334"/>
        <v>210055409.75199997</v>
      </c>
      <c r="I1198" s="152">
        <f t="shared" si="334"/>
        <v>485590401.80000007</v>
      </c>
      <c r="J1198" s="152">
        <f t="shared" si="334"/>
        <v>8280000</v>
      </c>
      <c r="K1198" s="152">
        <f t="shared" si="334"/>
        <v>57552560.189999975</v>
      </c>
      <c r="L1198" s="152">
        <f t="shared" si="334"/>
        <v>551422961.99000037</v>
      </c>
    </row>
    <row r="1199" spans="1:12" x14ac:dyDescent="0.25">
      <c r="A1199" s="63"/>
      <c r="B1199" s="63"/>
      <c r="C1199" s="63"/>
      <c r="D1199" s="63"/>
      <c r="E1199" s="63"/>
      <c r="F1199" s="63"/>
      <c r="G1199" s="63"/>
      <c r="H1199" s="63"/>
      <c r="I1199" s="63"/>
      <c r="J1199" s="63"/>
      <c r="K1199" s="63"/>
      <c r="L1199" s="63"/>
    </row>
    <row r="1200" spans="1:12" x14ac:dyDescent="0.25">
      <c r="A1200" s="63"/>
      <c r="B1200" s="63"/>
      <c r="C1200" s="63"/>
      <c r="D1200" s="63"/>
      <c r="E1200" s="63"/>
      <c r="F1200" s="63"/>
      <c r="G1200" s="63"/>
      <c r="H1200" s="63"/>
      <c r="I1200" s="63"/>
      <c r="J1200" s="63"/>
      <c r="K1200" s="63"/>
      <c r="L1200" s="63"/>
    </row>
    <row r="1201" spans="1:12" ht="18.5" x14ac:dyDescent="0.45">
      <c r="A1201" s="961" t="s">
        <v>0</v>
      </c>
      <c r="B1201" s="961"/>
      <c r="C1201" s="961"/>
      <c r="D1201" s="961"/>
      <c r="E1201" s="961"/>
      <c r="F1201" s="961"/>
      <c r="G1201" s="961"/>
      <c r="H1201" s="961"/>
      <c r="I1201" s="961"/>
      <c r="J1201" s="961"/>
      <c r="K1201" s="961"/>
      <c r="L1201" s="961"/>
    </row>
    <row r="1202" spans="1:12" ht="18.5" x14ac:dyDescent="0.45">
      <c r="A1202" s="962" t="s">
        <v>89</v>
      </c>
      <c r="B1202" s="962"/>
      <c r="C1202" s="962"/>
      <c r="D1202" s="962"/>
      <c r="E1202" s="962"/>
      <c r="F1202" s="962"/>
      <c r="G1202" s="962"/>
      <c r="H1202" s="962"/>
      <c r="I1202" s="962"/>
      <c r="J1202" s="962"/>
      <c r="K1202" s="962"/>
      <c r="L1202" s="962"/>
    </row>
    <row r="1203" spans="1:12" ht="18.5" x14ac:dyDescent="0.45">
      <c r="A1203" s="962" t="s">
        <v>90</v>
      </c>
      <c r="B1203" s="963"/>
      <c r="C1203" s="963"/>
      <c r="D1203" s="963"/>
      <c r="E1203" s="963"/>
      <c r="F1203" s="963"/>
      <c r="G1203" s="963"/>
      <c r="H1203" s="963"/>
      <c r="I1203" s="963"/>
      <c r="J1203" s="963"/>
      <c r="K1203" s="963"/>
      <c r="L1203" s="963"/>
    </row>
    <row r="1204" spans="1:12" ht="18.5" x14ac:dyDescent="0.45">
      <c r="A1204" s="964" t="s">
        <v>618</v>
      </c>
      <c r="B1204" s="964"/>
      <c r="C1204" s="964"/>
      <c r="D1204" s="964"/>
      <c r="E1204" s="964"/>
      <c r="F1204" s="964"/>
      <c r="G1204" s="964"/>
      <c r="H1204" s="964"/>
      <c r="I1204" s="964"/>
      <c r="J1204" s="964"/>
      <c r="K1204" s="964"/>
      <c r="L1204" s="964"/>
    </row>
    <row r="1205" spans="1:12" ht="55.5" x14ac:dyDescent="0.45">
      <c r="A1205" s="140" t="s">
        <v>91</v>
      </c>
      <c r="B1205" s="141"/>
      <c r="C1205" s="140" t="s">
        <v>92</v>
      </c>
      <c r="D1205" s="140" t="s">
        <v>93</v>
      </c>
      <c r="E1205" s="140" t="s">
        <v>94</v>
      </c>
      <c r="F1205" s="140" t="s">
        <v>95</v>
      </c>
      <c r="G1205" s="140" t="s">
        <v>96</v>
      </c>
      <c r="H1205" s="140" t="s">
        <v>97</v>
      </c>
      <c r="I1205" s="140" t="s">
        <v>98</v>
      </c>
      <c r="J1205" s="140" t="s">
        <v>99</v>
      </c>
      <c r="K1205" s="140" t="s">
        <v>100</v>
      </c>
      <c r="L1205" s="142" t="s">
        <v>101</v>
      </c>
    </row>
    <row r="1206" spans="1:12" ht="18.5" x14ac:dyDescent="0.45">
      <c r="A1206" s="143"/>
      <c r="B1206" s="143"/>
      <c r="C1206" s="144" t="s">
        <v>367</v>
      </c>
      <c r="D1206" s="145">
        <v>1</v>
      </c>
      <c r="E1206" s="145">
        <v>1072599.9999999995</v>
      </c>
      <c r="F1206" s="145">
        <v>30000</v>
      </c>
      <c r="G1206" s="145"/>
      <c r="H1206" s="145">
        <f t="shared" ref="H1206:H1230" si="335">SUM(E1206:G1206)</f>
        <v>1102599.9999999995</v>
      </c>
      <c r="I1206" s="145">
        <f t="shared" ref="I1206:I1230" si="336">D1206*E1206</f>
        <v>1072599.9999999995</v>
      </c>
      <c r="J1206" s="145">
        <f t="shared" ref="J1206:J1230" si="337">D1206*F1206</f>
        <v>30000</v>
      </c>
      <c r="K1206" s="145">
        <f t="shared" ref="K1206:K1230" si="338">D1206*G1206</f>
        <v>0</v>
      </c>
      <c r="L1206" s="145">
        <f t="shared" ref="L1206:L1230" si="339">D1206*H1206</f>
        <v>1102599.9999999995</v>
      </c>
    </row>
    <row r="1207" spans="1:12" ht="18.5" x14ac:dyDescent="0.45">
      <c r="A1207" s="143"/>
      <c r="B1207" s="143"/>
      <c r="C1207" s="144" t="s">
        <v>296</v>
      </c>
      <c r="D1207" s="145">
        <v>1</v>
      </c>
      <c r="E1207" s="145">
        <v>1081577.4999999995</v>
      </c>
      <c r="F1207" s="145">
        <v>30000</v>
      </c>
      <c r="G1207" s="145"/>
      <c r="H1207" s="145">
        <f t="shared" si="335"/>
        <v>1111577.4999999995</v>
      </c>
      <c r="I1207" s="145">
        <f t="shared" si="336"/>
        <v>1081577.4999999995</v>
      </c>
      <c r="J1207" s="145">
        <f t="shared" si="337"/>
        <v>30000</v>
      </c>
      <c r="K1207" s="145">
        <f t="shared" si="338"/>
        <v>0</v>
      </c>
      <c r="L1207" s="145">
        <f t="shared" si="339"/>
        <v>1111577.4999999995</v>
      </c>
    </row>
    <row r="1208" spans="1:12" ht="18.5" x14ac:dyDescent="0.45">
      <c r="A1208" s="143"/>
      <c r="B1208" s="143"/>
      <c r="C1208" s="144" t="s">
        <v>105</v>
      </c>
      <c r="D1208" s="145">
        <v>1</v>
      </c>
      <c r="E1208" s="145">
        <v>1153397.4999999995</v>
      </c>
      <c r="F1208" s="145">
        <v>30000</v>
      </c>
      <c r="G1208" s="145"/>
      <c r="H1208" s="145">
        <f t="shared" si="335"/>
        <v>1183397.4999999995</v>
      </c>
      <c r="I1208" s="145">
        <f t="shared" si="336"/>
        <v>1153397.4999999995</v>
      </c>
      <c r="J1208" s="145">
        <f t="shared" si="337"/>
        <v>30000</v>
      </c>
      <c r="K1208" s="145">
        <f t="shared" si="338"/>
        <v>0</v>
      </c>
      <c r="L1208" s="145">
        <f t="shared" si="339"/>
        <v>1183397.4999999995</v>
      </c>
    </row>
    <row r="1209" spans="1:12" ht="18.5" x14ac:dyDescent="0.45">
      <c r="A1209" s="143"/>
      <c r="B1209" s="143"/>
      <c r="C1209" s="144" t="s">
        <v>525</v>
      </c>
      <c r="D1209" s="145">
        <v>1</v>
      </c>
      <c r="E1209" s="145">
        <v>1051028.7500000005</v>
      </c>
      <c r="F1209" s="145">
        <v>30000</v>
      </c>
      <c r="G1209" s="145"/>
      <c r="H1209" s="145">
        <f t="shared" si="335"/>
        <v>1081028.7500000005</v>
      </c>
      <c r="I1209" s="145">
        <f t="shared" si="336"/>
        <v>1051028.7500000005</v>
      </c>
      <c r="J1209" s="145">
        <f t="shared" si="337"/>
        <v>30000</v>
      </c>
      <c r="K1209" s="145">
        <f t="shared" si="338"/>
        <v>0</v>
      </c>
      <c r="L1209" s="145">
        <f t="shared" si="339"/>
        <v>1081028.7500000005</v>
      </c>
    </row>
    <row r="1210" spans="1:12" ht="18.5" x14ac:dyDescent="0.45">
      <c r="A1210" s="143"/>
      <c r="B1210" s="143"/>
      <c r="C1210" s="144" t="s">
        <v>124</v>
      </c>
      <c r="D1210" s="145">
        <v>4</v>
      </c>
      <c r="E1210" s="145">
        <v>1117059.9999999995</v>
      </c>
      <c r="F1210" s="145">
        <v>30000</v>
      </c>
      <c r="G1210" s="145">
        <v>61440</v>
      </c>
      <c r="H1210" s="145">
        <f t="shared" si="335"/>
        <v>1208499.9999999995</v>
      </c>
      <c r="I1210" s="145">
        <f t="shared" si="336"/>
        <v>4468239.9999999981</v>
      </c>
      <c r="J1210" s="145">
        <f t="shared" si="337"/>
        <v>120000</v>
      </c>
      <c r="K1210" s="145">
        <f t="shared" si="338"/>
        <v>245760</v>
      </c>
      <c r="L1210" s="145">
        <f t="shared" si="339"/>
        <v>4833999.9999999981</v>
      </c>
    </row>
    <row r="1211" spans="1:12" ht="18.5" x14ac:dyDescent="0.45">
      <c r="A1211" s="143"/>
      <c r="B1211" s="143"/>
      <c r="C1211" s="144" t="s">
        <v>133</v>
      </c>
      <c r="D1211" s="145">
        <v>3</v>
      </c>
      <c r="E1211" s="145">
        <v>1186546.2500000005</v>
      </c>
      <c r="F1211" s="145">
        <v>30000</v>
      </c>
      <c r="G1211" s="145">
        <v>87012</v>
      </c>
      <c r="H1211" s="145">
        <f t="shared" si="335"/>
        <v>1303558.2500000005</v>
      </c>
      <c r="I1211" s="145">
        <f t="shared" si="336"/>
        <v>3559638.7500000014</v>
      </c>
      <c r="J1211" s="145">
        <f t="shared" si="337"/>
        <v>90000</v>
      </c>
      <c r="K1211" s="145">
        <f t="shared" si="338"/>
        <v>261036</v>
      </c>
      <c r="L1211" s="145">
        <f t="shared" si="339"/>
        <v>3910674.7500000014</v>
      </c>
    </row>
    <row r="1212" spans="1:12" ht="18.5" x14ac:dyDescent="0.45">
      <c r="A1212" s="143"/>
      <c r="B1212" s="143"/>
      <c r="C1212" s="144" t="s">
        <v>139</v>
      </c>
      <c r="D1212" s="145">
        <v>1</v>
      </c>
      <c r="E1212" s="145">
        <v>1273182.5000000042</v>
      </c>
      <c r="F1212" s="145">
        <v>30000</v>
      </c>
      <c r="G1212" s="145"/>
      <c r="H1212" s="145">
        <f t="shared" si="335"/>
        <v>1303182.5000000042</v>
      </c>
      <c r="I1212" s="145">
        <f t="shared" si="336"/>
        <v>1273182.5000000042</v>
      </c>
      <c r="J1212" s="145">
        <f t="shared" si="337"/>
        <v>30000</v>
      </c>
      <c r="K1212" s="145">
        <f t="shared" si="338"/>
        <v>0</v>
      </c>
      <c r="L1212" s="145">
        <f t="shared" si="339"/>
        <v>1303182.5000000042</v>
      </c>
    </row>
    <row r="1213" spans="1:12" ht="18.5" x14ac:dyDescent="0.45">
      <c r="A1213" s="143"/>
      <c r="B1213" s="143"/>
      <c r="C1213" s="144" t="s">
        <v>333</v>
      </c>
      <c r="D1213" s="145">
        <v>1</v>
      </c>
      <c r="E1213" s="145">
        <v>1302061.2500000042</v>
      </c>
      <c r="F1213" s="145">
        <v>30000</v>
      </c>
      <c r="G1213" s="145"/>
      <c r="H1213" s="145">
        <f t="shared" si="335"/>
        <v>1332061.2500000042</v>
      </c>
      <c r="I1213" s="145">
        <f t="shared" si="336"/>
        <v>1302061.2500000042</v>
      </c>
      <c r="J1213" s="145">
        <f t="shared" si="337"/>
        <v>30000</v>
      </c>
      <c r="K1213" s="145">
        <f t="shared" si="338"/>
        <v>0</v>
      </c>
      <c r="L1213" s="145">
        <f t="shared" si="339"/>
        <v>1332061.2500000042</v>
      </c>
    </row>
    <row r="1214" spans="1:12" ht="18.5" x14ac:dyDescent="0.45">
      <c r="A1214" s="143"/>
      <c r="B1214" s="143"/>
      <c r="C1214" s="144" t="s">
        <v>143</v>
      </c>
      <c r="D1214" s="145">
        <v>2</v>
      </c>
      <c r="E1214" s="145">
        <v>1359818.7500000042</v>
      </c>
      <c r="F1214" s="145">
        <v>30000</v>
      </c>
      <c r="G1214" s="145">
        <v>149580</v>
      </c>
      <c r="H1214" s="145">
        <f t="shared" si="335"/>
        <v>1539398.7500000042</v>
      </c>
      <c r="I1214" s="145">
        <f t="shared" si="336"/>
        <v>2719637.5000000084</v>
      </c>
      <c r="J1214" s="145">
        <f t="shared" si="337"/>
        <v>60000</v>
      </c>
      <c r="K1214" s="145">
        <f t="shared" si="338"/>
        <v>299160</v>
      </c>
      <c r="L1214" s="145">
        <f t="shared" si="339"/>
        <v>3078797.5000000084</v>
      </c>
    </row>
    <row r="1215" spans="1:12" ht="18.5" x14ac:dyDescent="0.45">
      <c r="A1215" s="143"/>
      <c r="B1215" s="143"/>
      <c r="C1215" s="144" t="s">
        <v>552</v>
      </c>
      <c r="D1215" s="145">
        <v>1</v>
      </c>
      <c r="E1215" s="145">
        <v>1533092.4999999958</v>
      </c>
      <c r="F1215" s="145">
        <v>30000</v>
      </c>
      <c r="G1215" s="145"/>
      <c r="H1215" s="145">
        <f t="shared" si="335"/>
        <v>1563092.4999999958</v>
      </c>
      <c r="I1215" s="145">
        <f t="shared" si="336"/>
        <v>1533092.4999999958</v>
      </c>
      <c r="J1215" s="145">
        <f t="shared" si="337"/>
        <v>30000</v>
      </c>
      <c r="K1215" s="145">
        <f t="shared" si="338"/>
        <v>0</v>
      </c>
      <c r="L1215" s="145">
        <f t="shared" si="339"/>
        <v>1563092.4999999958</v>
      </c>
    </row>
    <row r="1216" spans="1:12" ht="18.5" x14ac:dyDescent="0.45">
      <c r="A1216" s="143"/>
      <c r="B1216" s="143"/>
      <c r="C1216" s="144" t="s">
        <v>151</v>
      </c>
      <c r="D1216" s="145">
        <v>1</v>
      </c>
      <c r="E1216" s="145">
        <v>1459715.0000000042</v>
      </c>
      <c r="F1216" s="145">
        <v>30000</v>
      </c>
      <c r="G1216" s="145"/>
      <c r="H1216" s="145">
        <f t="shared" si="335"/>
        <v>1489715.0000000042</v>
      </c>
      <c r="I1216" s="145">
        <f t="shared" si="336"/>
        <v>1459715.0000000042</v>
      </c>
      <c r="J1216" s="145">
        <f t="shared" si="337"/>
        <v>30000</v>
      </c>
      <c r="K1216" s="145">
        <f t="shared" si="338"/>
        <v>0</v>
      </c>
      <c r="L1216" s="145">
        <f t="shared" si="339"/>
        <v>1489715.0000000042</v>
      </c>
    </row>
    <row r="1217" spans="1:12" ht="18.5" x14ac:dyDescent="0.45">
      <c r="A1217" s="143"/>
      <c r="B1217" s="143"/>
      <c r="C1217" s="144" t="s">
        <v>152</v>
      </c>
      <c r="D1217" s="145">
        <v>2</v>
      </c>
      <c r="E1217" s="145">
        <v>1593635.0000000042</v>
      </c>
      <c r="F1217" s="145">
        <v>30000</v>
      </c>
      <c r="G1217" s="145"/>
      <c r="H1217" s="145">
        <f t="shared" si="335"/>
        <v>1623635.0000000042</v>
      </c>
      <c r="I1217" s="145">
        <f t="shared" si="336"/>
        <v>3187270.0000000084</v>
      </c>
      <c r="J1217" s="145">
        <f t="shared" si="337"/>
        <v>60000</v>
      </c>
      <c r="K1217" s="145">
        <f t="shared" si="338"/>
        <v>0</v>
      </c>
      <c r="L1217" s="145">
        <f t="shared" si="339"/>
        <v>3247270.0000000084</v>
      </c>
    </row>
    <row r="1218" spans="1:12" ht="18.5" x14ac:dyDescent="0.45">
      <c r="A1218" s="143"/>
      <c r="B1218" s="143"/>
      <c r="C1218" s="144" t="s">
        <v>244</v>
      </c>
      <c r="D1218" s="145">
        <v>2</v>
      </c>
      <c r="E1218" s="145">
        <v>1627115.0000000042</v>
      </c>
      <c r="F1218" s="145">
        <v>30000</v>
      </c>
      <c r="G1218" s="145"/>
      <c r="H1218" s="145">
        <f t="shared" si="335"/>
        <v>1657115.0000000042</v>
      </c>
      <c r="I1218" s="145">
        <f t="shared" si="336"/>
        <v>3254230.0000000084</v>
      </c>
      <c r="J1218" s="145">
        <f t="shared" si="337"/>
        <v>60000</v>
      </c>
      <c r="K1218" s="145">
        <f t="shared" si="338"/>
        <v>0</v>
      </c>
      <c r="L1218" s="145">
        <f t="shared" si="339"/>
        <v>3314230.0000000084</v>
      </c>
    </row>
    <row r="1219" spans="1:12" ht="18.5" x14ac:dyDescent="0.45">
      <c r="A1219" s="143"/>
      <c r="B1219" s="143"/>
      <c r="C1219" s="144" t="s">
        <v>157</v>
      </c>
      <c r="D1219" s="145">
        <v>2</v>
      </c>
      <c r="E1219" s="145">
        <v>1600284.9999999958</v>
      </c>
      <c r="F1219" s="145">
        <v>30000</v>
      </c>
      <c r="G1219" s="145"/>
      <c r="H1219" s="145">
        <f t="shared" si="335"/>
        <v>1630284.9999999958</v>
      </c>
      <c r="I1219" s="145">
        <f t="shared" si="336"/>
        <v>3200569.9999999916</v>
      </c>
      <c r="J1219" s="145">
        <f t="shared" si="337"/>
        <v>60000</v>
      </c>
      <c r="K1219" s="145">
        <f t="shared" si="338"/>
        <v>0</v>
      </c>
      <c r="L1219" s="145">
        <f t="shared" si="339"/>
        <v>3260569.9999999916</v>
      </c>
    </row>
    <row r="1220" spans="1:12" ht="18.5" x14ac:dyDescent="0.45">
      <c r="A1220" s="143"/>
      <c r="B1220" s="143"/>
      <c r="C1220" s="144" t="s">
        <v>302</v>
      </c>
      <c r="D1220" s="145">
        <v>1</v>
      </c>
      <c r="E1220" s="145">
        <v>1639813.7499999958</v>
      </c>
      <c r="F1220" s="145">
        <v>30000</v>
      </c>
      <c r="G1220" s="145">
        <v>360756</v>
      </c>
      <c r="H1220" s="145">
        <f t="shared" si="335"/>
        <v>2030569.7499999958</v>
      </c>
      <c r="I1220" s="145">
        <f t="shared" si="336"/>
        <v>1639813.7499999958</v>
      </c>
      <c r="J1220" s="145">
        <f t="shared" si="337"/>
        <v>30000</v>
      </c>
      <c r="K1220" s="145">
        <f t="shared" si="338"/>
        <v>360756</v>
      </c>
      <c r="L1220" s="145">
        <f t="shared" si="339"/>
        <v>2030569.7499999958</v>
      </c>
    </row>
    <row r="1221" spans="1:12" ht="18.5" x14ac:dyDescent="0.45">
      <c r="A1221" s="143"/>
      <c r="B1221" s="143"/>
      <c r="C1221" s="144" t="s">
        <v>165</v>
      </c>
      <c r="D1221" s="145">
        <v>19</v>
      </c>
      <c r="E1221" s="145">
        <v>1728414.9999999958</v>
      </c>
      <c r="F1221" s="145">
        <v>30000</v>
      </c>
      <c r="G1221" s="145">
        <v>20016</v>
      </c>
      <c r="H1221" s="145">
        <f t="shared" si="335"/>
        <v>1778430.9999999958</v>
      </c>
      <c r="I1221" s="145">
        <f t="shared" si="336"/>
        <v>32839884.999999922</v>
      </c>
      <c r="J1221" s="145">
        <f t="shared" si="337"/>
        <v>570000</v>
      </c>
      <c r="K1221" s="145">
        <f t="shared" si="338"/>
        <v>380304</v>
      </c>
      <c r="L1221" s="145">
        <f t="shared" si="339"/>
        <v>33790188.999999918</v>
      </c>
    </row>
    <row r="1222" spans="1:12" ht="18.5" x14ac:dyDescent="0.45">
      <c r="A1222" s="143"/>
      <c r="B1222" s="143"/>
      <c r="C1222" s="144" t="s">
        <v>166</v>
      </c>
      <c r="D1222" s="145">
        <v>7</v>
      </c>
      <c r="E1222" s="145">
        <v>1770788.7500000042</v>
      </c>
      <c r="F1222" s="145">
        <v>30000</v>
      </c>
      <c r="G1222" s="145">
        <v>278268</v>
      </c>
      <c r="H1222" s="145">
        <f t="shared" si="335"/>
        <v>2079056.7500000042</v>
      </c>
      <c r="I1222" s="145">
        <f t="shared" si="336"/>
        <v>12395521.25000003</v>
      </c>
      <c r="J1222" s="145">
        <f t="shared" si="337"/>
        <v>210000</v>
      </c>
      <c r="K1222" s="145">
        <f t="shared" si="338"/>
        <v>1947876</v>
      </c>
      <c r="L1222" s="145">
        <f t="shared" si="339"/>
        <v>14553397.25000003</v>
      </c>
    </row>
    <row r="1223" spans="1:12" ht="18.5" x14ac:dyDescent="0.45">
      <c r="A1223" s="143"/>
      <c r="B1223" s="143"/>
      <c r="C1223" s="144" t="s">
        <v>167</v>
      </c>
      <c r="D1223" s="145"/>
      <c r="E1223" s="145">
        <v>1813162.5</v>
      </c>
      <c r="F1223" s="145">
        <v>30000</v>
      </c>
      <c r="G1223" s="145"/>
      <c r="H1223" s="145">
        <f t="shared" si="335"/>
        <v>1843162.5</v>
      </c>
      <c r="I1223" s="145">
        <f t="shared" si="336"/>
        <v>0</v>
      </c>
      <c r="J1223" s="145">
        <f t="shared" si="337"/>
        <v>0</v>
      </c>
      <c r="K1223" s="145">
        <f t="shared" si="338"/>
        <v>0</v>
      </c>
      <c r="L1223" s="145">
        <f t="shared" si="339"/>
        <v>0</v>
      </c>
    </row>
    <row r="1224" spans="1:12" ht="18.5" x14ac:dyDescent="0.45">
      <c r="A1224" s="143"/>
      <c r="B1224" s="143"/>
      <c r="C1224" s="144" t="s">
        <v>303</v>
      </c>
      <c r="D1224" s="145">
        <v>1</v>
      </c>
      <c r="E1224" s="145">
        <v>1952878.7499999958</v>
      </c>
      <c r="F1224" s="145">
        <v>30000</v>
      </c>
      <c r="G1224" s="145"/>
      <c r="H1224" s="145">
        <f t="shared" si="335"/>
        <v>1982878.7499999958</v>
      </c>
      <c r="I1224" s="145">
        <f t="shared" si="336"/>
        <v>1952878.7499999958</v>
      </c>
      <c r="J1224" s="145">
        <f t="shared" si="337"/>
        <v>30000</v>
      </c>
      <c r="K1224" s="145">
        <f t="shared" si="338"/>
        <v>0</v>
      </c>
      <c r="L1224" s="145">
        <f t="shared" si="339"/>
        <v>1982878.7499999958</v>
      </c>
    </row>
    <row r="1225" spans="1:12" ht="18.5" x14ac:dyDescent="0.45">
      <c r="A1225" s="143"/>
      <c r="B1225" s="146"/>
      <c r="C1225" s="144" t="s">
        <v>428</v>
      </c>
      <c r="D1225" s="145">
        <v>2</v>
      </c>
      <c r="E1225" s="145">
        <v>2132123.7500000042</v>
      </c>
      <c r="F1225" s="145">
        <v>30000</v>
      </c>
      <c r="G1225" s="145"/>
      <c r="H1225" s="145">
        <f t="shared" si="335"/>
        <v>2162123.7500000042</v>
      </c>
      <c r="I1225" s="145">
        <f t="shared" si="336"/>
        <v>4264247.5000000084</v>
      </c>
      <c r="J1225" s="145">
        <f t="shared" si="337"/>
        <v>60000</v>
      </c>
      <c r="K1225" s="145">
        <f t="shared" si="338"/>
        <v>0</v>
      </c>
      <c r="L1225" s="145">
        <f t="shared" si="339"/>
        <v>4324247.5000000084</v>
      </c>
    </row>
    <row r="1226" spans="1:12" ht="18.5" x14ac:dyDescent="0.45">
      <c r="A1226" s="143"/>
      <c r="B1226" s="143"/>
      <c r="C1226" s="144" t="s">
        <v>341</v>
      </c>
      <c r="D1226" s="145">
        <v>1</v>
      </c>
      <c r="E1226" s="145">
        <v>2618532.5000000042</v>
      </c>
      <c r="F1226" s="145">
        <v>30000</v>
      </c>
      <c r="G1226" s="145">
        <v>576072</v>
      </c>
      <c r="H1226" s="145">
        <f t="shared" si="335"/>
        <v>3224604.5000000042</v>
      </c>
      <c r="I1226" s="145">
        <f t="shared" si="336"/>
        <v>2618532.5000000042</v>
      </c>
      <c r="J1226" s="145">
        <f t="shared" si="337"/>
        <v>30000</v>
      </c>
      <c r="K1226" s="145">
        <f t="shared" si="338"/>
        <v>576072</v>
      </c>
      <c r="L1226" s="145">
        <f t="shared" si="339"/>
        <v>3224604.5000000042</v>
      </c>
    </row>
    <row r="1227" spans="1:12" ht="18.5" x14ac:dyDescent="0.45">
      <c r="A1227" s="143"/>
      <c r="B1227" s="143"/>
      <c r="C1227" s="144" t="s">
        <v>189</v>
      </c>
      <c r="D1227" s="145">
        <v>1</v>
      </c>
      <c r="E1227" s="145">
        <v>2687775</v>
      </c>
      <c r="F1227" s="145">
        <v>30000</v>
      </c>
      <c r="G1227" s="145"/>
      <c r="H1227" s="145">
        <f t="shared" si="335"/>
        <v>2717775</v>
      </c>
      <c r="I1227" s="145">
        <f t="shared" si="336"/>
        <v>2687775</v>
      </c>
      <c r="J1227" s="145">
        <f t="shared" si="337"/>
        <v>30000</v>
      </c>
      <c r="K1227" s="145">
        <f t="shared" si="338"/>
        <v>0</v>
      </c>
      <c r="L1227" s="145">
        <f t="shared" si="339"/>
        <v>2717775</v>
      </c>
    </row>
    <row r="1228" spans="1:12" ht="18.5" x14ac:dyDescent="0.45">
      <c r="A1228" s="143"/>
      <c r="B1228" s="143"/>
      <c r="C1228" s="144" t="s">
        <v>190</v>
      </c>
      <c r="D1228" s="145">
        <v>1</v>
      </c>
      <c r="E1228" s="145">
        <v>2762581.2500000042</v>
      </c>
      <c r="F1228" s="145">
        <v>30000</v>
      </c>
      <c r="G1228" s="145"/>
      <c r="H1228" s="145">
        <f t="shared" si="335"/>
        <v>2792581.2500000042</v>
      </c>
      <c r="I1228" s="145">
        <f t="shared" si="336"/>
        <v>2762581.2500000042</v>
      </c>
      <c r="J1228" s="145">
        <f t="shared" si="337"/>
        <v>30000</v>
      </c>
      <c r="K1228" s="145">
        <f t="shared" si="338"/>
        <v>0</v>
      </c>
      <c r="L1228" s="145">
        <f t="shared" si="339"/>
        <v>2792581.2500000042</v>
      </c>
    </row>
    <row r="1229" spans="1:12" ht="18.5" x14ac:dyDescent="0.45">
      <c r="A1229" s="143"/>
      <c r="B1229" s="143"/>
      <c r="C1229" s="144" t="s">
        <v>191</v>
      </c>
      <c r="D1229" s="145">
        <v>1</v>
      </c>
      <c r="E1229" s="145">
        <v>2837387.4999999958</v>
      </c>
      <c r="F1229" s="145">
        <v>30000</v>
      </c>
      <c r="G1229" s="145">
        <v>624225</v>
      </c>
      <c r="H1229" s="145">
        <f t="shared" si="335"/>
        <v>3491612.4999999958</v>
      </c>
      <c r="I1229" s="145">
        <f t="shared" si="336"/>
        <v>2837387.4999999958</v>
      </c>
      <c r="J1229" s="145">
        <f t="shared" si="337"/>
        <v>30000</v>
      </c>
      <c r="K1229" s="145">
        <f t="shared" si="338"/>
        <v>624225</v>
      </c>
      <c r="L1229" s="145">
        <f t="shared" si="339"/>
        <v>3491612.4999999958</v>
      </c>
    </row>
    <row r="1230" spans="1:12" ht="18.5" x14ac:dyDescent="0.45">
      <c r="A1230" s="143"/>
      <c r="B1230" s="143"/>
      <c r="C1230" s="164" t="s">
        <v>308</v>
      </c>
      <c r="D1230" s="145">
        <v>3</v>
      </c>
      <c r="E1230" s="145">
        <v>3741953.7500000037</v>
      </c>
      <c r="F1230" s="145">
        <v>30000</v>
      </c>
      <c r="G1230" s="145"/>
      <c r="H1230" s="145">
        <f t="shared" si="335"/>
        <v>3771953.7500000037</v>
      </c>
      <c r="I1230" s="145">
        <f t="shared" si="336"/>
        <v>11225861.250000011</v>
      </c>
      <c r="J1230" s="145">
        <f t="shared" si="337"/>
        <v>90000</v>
      </c>
      <c r="K1230" s="145">
        <f t="shared" si="338"/>
        <v>0</v>
      </c>
      <c r="L1230" s="145">
        <f t="shared" si="339"/>
        <v>11315861.250000011</v>
      </c>
    </row>
    <row r="1231" spans="1:12" ht="18.5" x14ac:dyDescent="0.45">
      <c r="A1231" s="143"/>
      <c r="B1231" s="146" t="s">
        <v>201</v>
      </c>
      <c r="C1231" s="144" t="s">
        <v>202</v>
      </c>
      <c r="D1231" s="137">
        <f>SUM(D1206:D1230)</f>
        <v>60</v>
      </c>
      <c r="E1231" s="137">
        <f>SUM(E1206:E1230)</f>
        <v>44096527.500000015</v>
      </c>
      <c r="F1231" s="137">
        <f>SUM(F1206:F1230)</f>
        <v>750000</v>
      </c>
      <c r="G1231" s="137"/>
      <c r="H1231" s="137">
        <f>SUM(H1206:H1230)</f>
        <v>47003896.500000015</v>
      </c>
      <c r="I1231" s="137">
        <f>SUM(I1206:I1230)</f>
        <v>105540725</v>
      </c>
      <c r="J1231" s="137">
        <f>SUM(J1206:J1230)</f>
        <v>1800000</v>
      </c>
      <c r="K1231" s="137">
        <f>SUM(K1206:K1230)</f>
        <v>4695189</v>
      </c>
      <c r="L1231" s="137">
        <f>SUM(L1206:L1230)</f>
        <v>112035914</v>
      </c>
    </row>
    <row r="1232" spans="1:12" ht="18.5" x14ac:dyDescent="0.45">
      <c r="A1232" s="143"/>
      <c r="B1232" s="143"/>
      <c r="C1232" s="147" t="s">
        <v>203</v>
      </c>
      <c r="D1232" s="145">
        <v>1</v>
      </c>
      <c r="E1232" s="148">
        <v>1247870.04</v>
      </c>
      <c r="F1232" s="145">
        <v>374361</v>
      </c>
      <c r="G1232" s="145">
        <v>10640338.32</v>
      </c>
      <c r="H1232" s="145">
        <f t="shared" ref="H1232:H1233" si="340">SUM(E1232:G1232)</f>
        <v>12262569.359999999</v>
      </c>
      <c r="I1232" s="145">
        <f t="shared" ref="I1232:I1233" si="341">D1232*E1232</f>
        <v>1247870.04</v>
      </c>
      <c r="J1232" s="145">
        <f t="shared" ref="J1232:J1233" si="342">D1232*F1232</f>
        <v>374361</v>
      </c>
      <c r="K1232" s="145">
        <f t="shared" ref="K1232:K1233" si="343">D1232*G1232</f>
        <v>10640338.32</v>
      </c>
      <c r="L1232" s="145">
        <f t="shared" ref="L1232:L1233" si="344">D1232*H1232</f>
        <v>12262569.359999999</v>
      </c>
    </row>
    <row r="1233" spans="1:12" ht="18.5" x14ac:dyDescent="0.45">
      <c r="A1233" s="143"/>
      <c r="B1233" s="143"/>
      <c r="C1233" s="147" t="s">
        <v>554</v>
      </c>
      <c r="D1233" s="145"/>
      <c r="E1233" s="148"/>
      <c r="F1233" s="145"/>
      <c r="G1233" s="145"/>
      <c r="H1233" s="145">
        <f t="shared" si="340"/>
        <v>0</v>
      </c>
      <c r="I1233" s="145">
        <f t="shared" si="341"/>
        <v>0</v>
      </c>
      <c r="J1233" s="145">
        <f t="shared" si="342"/>
        <v>0</v>
      </c>
      <c r="K1233" s="145">
        <f t="shared" si="343"/>
        <v>0</v>
      </c>
      <c r="L1233" s="145">
        <f t="shared" si="344"/>
        <v>0</v>
      </c>
    </row>
    <row r="1234" spans="1:12" ht="18.5" x14ac:dyDescent="0.45">
      <c r="A1234" s="143"/>
      <c r="B1234" s="149" t="s">
        <v>201</v>
      </c>
      <c r="C1234" s="150"/>
      <c r="D1234" s="137">
        <f t="shared" ref="D1234:L1234" si="345">SUM(D1232:D1233)</f>
        <v>1</v>
      </c>
      <c r="E1234" s="137">
        <f t="shared" si="345"/>
        <v>1247870.04</v>
      </c>
      <c r="F1234" s="137">
        <f t="shared" si="345"/>
        <v>374361</v>
      </c>
      <c r="G1234" s="137">
        <f t="shared" si="345"/>
        <v>10640338.32</v>
      </c>
      <c r="H1234" s="137">
        <f t="shared" si="345"/>
        <v>12262569.359999999</v>
      </c>
      <c r="I1234" s="137">
        <f t="shared" si="345"/>
        <v>1247870.04</v>
      </c>
      <c r="J1234" s="137">
        <f t="shared" si="345"/>
        <v>374361</v>
      </c>
      <c r="K1234" s="137">
        <f t="shared" si="345"/>
        <v>10640338.32</v>
      </c>
      <c r="L1234" s="137">
        <f t="shared" si="345"/>
        <v>12262569.359999999</v>
      </c>
    </row>
    <row r="1235" spans="1:12" ht="18.5" x14ac:dyDescent="0.45">
      <c r="A1235" s="149" t="s">
        <v>204</v>
      </c>
      <c r="B1235" s="143"/>
      <c r="C1235" s="143"/>
      <c r="D1235" s="151">
        <f>D1231+D1234</f>
        <v>61</v>
      </c>
      <c r="E1235" s="152">
        <f t="shared" ref="E1235:L1235" si="346">SUM(E1231:E1233)</f>
        <v>45344397.540000014</v>
      </c>
      <c r="F1235" s="152">
        <f t="shared" si="346"/>
        <v>1124361</v>
      </c>
      <c r="G1235" s="152">
        <f t="shared" si="346"/>
        <v>10640338.32</v>
      </c>
      <c r="H1235" s="152">
        <f t="shared" si="346"/>
        <v>59266465.860000014</v>
      </c>
      <c r="I1235" s="152">
        <f t="shared" si="346"/>
        <v>106788595.04000001</v>
      </c>
      <c r="J1235" s="152">
        <f t="shared" si="346"/>
        <v>2174361</v>
      </c>
      <c r="K1235" s="152">
        <f t="shared" si="346"/>
        <v>15335527.32</v>
      </c>
      <c r="L1235" s="152">
        <f t="shared" si="346"/>
        <v>124298483.36</v>
      </c>
    </row>
    <row r="1236" spans="1:12" x14ac:dyDescent="0.25">
      <c r="A1236" s="63"/>
      <c r="B1236" s="63"/>
      <c r="C1236" s="63"/>
      <c r="D1236" s="63"/>
      <c r="E1236" s="63"/>
      <c r="F1236" s="63"/>
      <c r="G1236" s="63"/>
      <c r="H1236" s="63"/>
      <c r="I1236" s="63"/>
      <c r="J1236" s="63"/>
      <c r="K1236" s="63"/>
      <c r="L1236" s="63"/>
    </row>
    <row r="1237" spans="1:12" x14ac:dyDescent="0.25">
      <c r="A1237" s="63"/>
      <c r="B1237" s="63"/>
      <c r="C1237" s="63"/>
      <c r="D1237" s="63"/>
      <c r="E1237" s="63"/>
      <c r="F1237" s="63"/>
      <c r="G1237" s="63"/>
      <c r="H1237" s="63"/>
      <c r="I1237" s="63"/>
      <c r="J1237" s="63"/>
      <c r="K1237" s="63"/>
      <c r="L1237" s="63"/>
    </row>
    <row r="1238" spans="1:12" ht="18.5" x14ac:dyDescent="0.45">
      <c r="A1238" s="961" t="s">
        <v>0</v>
      </c>
      <c r="B1238" s="961"/>
      <c r="C1238" s="961"/>
      <c r="D1238" s="961"/>
      <c r="E1238" s="961"/>
      <c r="F1238" s="961"/>
      <c r="G1238" s="961"/>
      <c r="H1238" s="961"/>
      <c r="I1238" s="961"/>
      <c r="J1238" s="961"/>
      <c r="K1238" s="961"/>
      <c r="L1238" s="961"/>
    </row>
    <row r="1239" spans="1:12" ht="18.5" x14ac:dyDescent="0.45">
      <c r="A1239" s="962" t="s">
        <v>89</v>
      </c>
      <c r="B1239" s="962"/>
      <c r="C1239" s="962"/>
      <c r="D1239" s="962"/>
      <c r="E1239" s="962"/>
      <c r="F1239" s="962"/>
      <c r="G1239" s="962"/>
      <c r="H1239" s="962"/>
      <c r="I1239" s="962"/>
      <c r="J1239" s="962"/>
      <c r="K1239" s="962"/>
      <c r="L1239" s="962"/>
    </row>
    <row r="1240" spans="1:12" ht="18.5" x14ac:dyDescent="0.45">
      <c r="A1240" s="962" t="s">
        <v>90</v>
      </c>
      <c r="B1240" s="963"/>
      <c r="C1240" s="963"/>
      <c r="D1240" s="963"/>
      <c r="E1240" s="963"/>
      <c r="F1240" s="963"/>
      <c r="G1240" s="963"/>
      <c r="H1240" s="963"/>
      <c r="I1240" s="963"/>
      <c r="J1240" s="963"/>
      <c r="K1240" s="963"/>
      <c r="L1240" s="963"/>
    </row>
    <row r="1241" spans="1:12" ht="18.5" x14ac:dyDescent="0.45">
      <c r="A1241" s="964" t="s">
        <v>619</v>
      </c>
      <c r="B1241" s="964"/>
      <c r="C1241" s="964"/>
      <c r="D1241" s="964"/>
      <c r="E1241" s="964"/>
      <c r="F1241" s="964"/>
      <c r="G1241" s="964"/>
      <c r="H1241" s="964"/>
      <c r="I1241" s="964"/>
      <c r="J1241" s="964"/>
      <c r="K1241" s="964"/>
      <c r="L1241" s="964"/>
    </row>
    <row r="1242" spans="1:12" ht="55.5" x14ac:dyDescent="0.45">
      <c r="A1242" s="140" t="s">
        <v>91</v>
      </c>
      <c r="B1242" s="141"/>
      <c r="C1242" s="140" t="s">
        <v>92</v>
      </c>
      <c r="D1242" s="140" t="s">
        <v>93</v>
      </c>
      <c r="E1242" s="140" t="s">
        <v>94</v>
      </c>
      <c r="F1242" s="140" t="s">
        <v>95</v>
      </c>
      <c r="G1242" s="140" t="s">
        <v>96</v>
      </c>
      <c r="H1242" s="140" t="s">
        <v>97</v>
      </c>
      <c r="I1242" s="140" t="s">
        <v>98</v>
      </c>
      <c r="J1242" s="140" t="s">
        <v>99</v>
      </c>
      <c r="K1242" s="140" t="s">
        <v>100</v>
      </c>
      <c r="L1242" s="142" t="s">
        <v>101</v>
      </c>
    </row>
    <row r="1243" spans="1:12" ht="18.5" x14ac:dyDescent="0.45">
      <c r="A1243" s="143"/>
      <c r="B1243" s="143"/>
      <c r="C1243" s="144" t="s">
        <v>542</v>
      </c>
      <c r="D1243" s="145">
        <v>1</v>
      </c>
      <c r="E1243" s="145">
        <v>1053375</v>
      </c>
      <c r="F1243" s="145">
        <v>30000</v>
      </c>
      <c r="G1243" s="145"/>
      <c r="H1243" s="145">
        <f t="shared" ref="H1243:H1301" si="347">SUM(E1243:G1243)</f>
        <v>1083375</v>
      </c>
      <c r="I1243" s="145">
        <f t="shared" ref="I1243:I1301" si="348">D1243*E1243</f>
        <v>1053375</v>
      </c>
      <c r="J1243" s="145">
        <f t="shared" ref="J1243:J1301" si="349">D1243*F1243</f>
        <v>30000</v>
      </c>
      <c r="K1243" s="145">
        <f t="shared" ref="K1243:K1301" si="350">D1243*G1243</f>
        <v>0</v>
      </c>
      <c r="L1243" s="145">
        <f t="shared" ref="L1243:L1301" si="351">D1243*H1243</f>
        <v>1083375</v>
      </c>
    </row>
    <row r="1244" spans="1:12" ht="18.5" x14ac:dyDescent="0.45">
      <c r="A1244" s="143"/>
      <c r="B1244" s="143"/>
      <c r="C1244" s="144" t="s">
        <v>480</v>
      </c>
      <c r="D1244" s="145">
        <v>1</v>
      </c>
      <c r="E1244" s="145">
        <v>1126412.4999999995</v>
      </c>
      <c r="F1244" s="145">
        <v>30000</v>
      </c>
      <c r="G1244" s="145"/>
      <c r="H1244" s="145">
        <f t="shared" si="347"/>
        <v>1156412.4999999995</v>
      </c>
      <c r="I1244" s="145">
        <f t="shared" si="348"/>
        <v>1126412.4999999995</v>
      </c>
      <c r="J1244" s="145">
        <f t="shared" si="349"/>
        <v>30000</v>
      </c>
      <c r="K1244" s="145">
        <f t="shared" si="350"/>
        <v>0</v>
      </c>
      <c r="L1244" s="145">
        <f t="shared" si="351"/>
        <v>1156412.4999999995</v>
      </c>
    </row>
    <row r="1245" spans="1:12" ht="18.5" x14ac:dyDescent="0.45">
      <c r="A1245" s="143"/>
      <c r="B1245" s="143"/>
      <c r="C1245" s="144" t="s">
        <v>327</v>
      </c>
      <c r="D1245" s="145">
        <v>1</v>
      </c>
      <c r="E1245" s="145">
        <v>1090554.9999999995</v>
      </c>
      <c r="F1245" s="145">
        <v>30000</v>
      </c>
      <c r="G1245" s="145"/>
      <c r="H1245" s="145">
        <f t="shared" si="347"/>
        <v>1120554.9999999995</v>
      </c>
      <c r="I1245" s="145">
        <f t="shared" si="348"/>
        <v>1090554.9999999995</v>
      </c>
      <c r="J1245" s="145">
        <f t="shared" si="349"/>
        <v>30000</v>
      </c>
      <c r="K1245" s="145">
        <f t="shared" si="350"/>
        <v>0</v>
      </c>
      <c r="L1245" s="145">
        <f t="shared" si="351"/>
        <v>1120554.9999999995</v>
      </c>
    </row>
    <row r="1246" spans="1:12" ht="18.5" x14ac:dyDescent="0.45">
      <c r="A1246" s="143"/>
      <c r="B1246" s="143"/>
      <c r="C1246" s="144" t="s">
        <v>105</v>
      </c>
      <c r="D1246" s="145">
        <v>5</v>
      </c>
      <c r="E1246" s="145">
        <v>1153397.4999999995</v>
      </c>
      <c r="F1246" s="145">
        <v>30000</v>
      </c>
      <c r="G1246" s="145"/>
      <c r="H1246" s="145">
        <f t="shared" si="347"/>
        <v>1183397.4999999995</v>
      </c>
      <c r="I1246" s="145">
        <f t="shared" si="348"/>
        <v>5766987.4999999981</v>
      </c>
      <c r="J1246" s="145">
        <f t="shared" si="349"/>
        <v>150000</v>
      </c>
      <c r="K1246" s="145">
        <f t="shared" si="350"/>
        <v>0</v>
      </c>
      <c r="L1246" s="145">
        <f t="shared" si="351"/>
        <v>5916987.4999999981</v>
      </c>
    </row>
    <row r="1247" spans="1:12" ht="18.5" x14ac:dyDescent="0.45">
      <c r="A1247" s="143"/>
      <c r="B1247" s="143"/>
      <c r="C1247" s="144" t="s">
        <v>525</v>
      </c>
      <c r="D1247" s="145">
        <v>1</v>
      </c>
      <c r="E1247" s="145">
        <v>1051028.7500000005</v>
      </c>
      <c r="F1247" s="145">
        <v>30000</v>
      </c>
      <c r="G1247" s="145"/>
      <c r="H1247" s="145">
        <f t="shared" si="347"/>
        <v>1081028.7500000005</v>
      </c>
      <c r="I1247" s="145">
        <f t="shared" si="348"/>
        <v>1051028.7500000005</v>
      </c>
      <c r="J1247" s="145">
        <f t="shared" si="349"/>
        <v>30000</v>
      </c>
      <c r="K1247" s="145">
        <f t="shared" si="350"/>
        <v>0</v>
      </c>
      <c r="L1247" s="145">
        <f t="shared" si="351"/>
        <v>1081028.7500000005</v>
      </c>
    </row>
    <row r="1248" spans="1:12" ht="18.5" x14ac:dyDescent="0.45">
      <c r="A1248" s="143"/>
      <c r="B1248" s="143"/>
      <c r="C1248" s="144" t="s">
        <v>399</v>
      </c>
      <c r="D1248" s="145">
        <v>1</v>
      </c>
      <c r="E1248" s="145">
        <v>1061814.9999999995</v>
      </c>
      <c r="F1248" s="145">
        <v>30000</v>
      </c>
      <c r="G1248" s="145"/>
      <c r="H1248" s="145">
        <f t="shared" si="347"/>
        <v>1091814.9999999995</v>
      </c>
      <c r="I1248" s="145">
        <f t="shared" si="348"/>
        <v>1061814.9999999995</v>
      </c>
      <c r="J1248" s="145">
        <f t="shared" si="349"/>
        <v>30000</v>
      </c>
      <c r="K1248" s="145">
        <f t="shared" si="350"/>
        <v>0</v>
      </c>
      <c r="L1248" s="145">
        <f t="shared" si="351"/>
        <v>1091814.9999999995</v>
      </c>
    </row>
    <row r="1249" spans="1:12" ht="18.5" x14ac:dyDescent="0.45">
      <c r="A1249" s="143"/>
      <c r="B1249" s="143"/>
      <c r="C1249" s="144" t="s">
        <v>442</v>
      </c>
      <c r="D1249" s="145">
        <v>1</v>
      </c>
      <c r="E1249" s="145">
        <v>1072601.25</v>
      </c>
      <c r="F1249" s="145">
        <v>30000</v>
      </c>
      <c r="G1249" s="145"/>
      <c r="H1249" s="145">
        <f t="shared" si="347"/>
        <v>1102601.25</v>
      </c>
      <c r="I1249" s="145">
        <f t="shared" si="348"/>
        <v>1072601.25</v>
      </c>
      <c r="J1249" s="145">
        <f t="shared" si="349"/>
        <v>30000</v>
      </c>
      <c r="K1249" s="145">
        <f t="shared" si="350"/>
        <v>0</v>
      </c>
      <c r="L1249" s="145">
        <f t="shared" si="351"/>
        <v>1102601.25</v>
      </c>
    </row>
    <row r="1250" spans="1:12" ht="18.5" x14ac:dyDescent="0.45">
      <c r="A1250" s="143"/>
      <c r="B1250" s="143"/>
      <c r="C1250" s="144" t="s">
        <v>106</v>
      </c>
      <c r="D1250" s="145">
        <v>1</v>
      </c>
      <c r="E1250" s="145">
        <v>1083387.5000000005</v>
      </c>
      <c r="F1250" s="145">
        <v>30000</v>
      </c>
      <c r="G1250" s="145"/>
      <c r="H1250" s="145">
        <f t="shared" si="347"/>
        <v>1113387.5000000005</v>
      </c>
      <c r="I1250" s="145">
        <f t="shared" si="348"/>
        <v>1083387.5000000005</v>
      </c>
      <c r="J1250" s="145">
        <f t="shared" si="349"/>
        <v>30000</v>
      </c>
      <c r="K1250" s="145">
        <f t="shared" si="350"/>
        <v>0</v>
      </c>
      <c r="L1250" s="145">
        <f t="shared" si="351"/>
        <v>1113387.5000000005</v>
      </c>
    </row>
    <row r="1251" spans="1:12" ht="18.5" x14ac:dyDescent="0.45">
      <c r="A1251" s="143"/>
      <c r="B1251" s="143"/>
      <c r="C1251" s="144" t="s">
        <v>107</v>
      </c>
      <c r="D1251" s="145">
        <v>4</v>
      </c>
      <c r="E1251" s="145">
        <v>1094173.7499999995</v>
      </c>
      <c r="F1251" s="145">
        <v>30000</v>
      </c>
      <c r="G1251" s="145"/>
      <c r="H1251" s="145">
        <f t="shared" si="347"/>
        <v>1124173.7499999995</v>
      </c>
      <c r="I1251" s="145">
        <f t="shared" si="348"/>
        <v>4376694.9999999981</v>
      </c>
      <c r="J1251" s="145">
        <f t="shared" si="349"/>
        <v>120000</v>
      </c>
      <c r="K1251" s="145">
        <f t="shared" si="350"/>
        <v>0</v>
      </c>
      <c r="L1251" s="145">
        <f t="shared" si="351"/>
        <v>4496694.9999999981</v>
      </c>
    </row>
    <row r="1252" spans="1:12" ht="18.5" x14ac:dyDescent="0.45">
      <c r="A1252" s="143"/>
      <c r="B1252" s="143"/>
      <c r="C1252" s="144" t="s">
        <v>118</v>
      </c>
      <c r="D1252" s="145">
        <v>1</v>
      </c>
      <c r="E1252" s="145">
        <v>1125772.5</v>
      </c>
      <c r="F1252" s="145">
        <v>30000</v>
      </c>
      <c r="G1252" s="145"/>
      <c r="H1252" s="145">
        <f t="shared" si="347"/>
        <v>1155772.5</v>
      </c>
      <c r="I1252" s="145">
        <f t="shared" si="348"/>
        <v>1125772.5</v>
      </c>
      <c r="J1252" s="145">
        <f t="shared" si="349"/>
        <v>30000</v>
      </c>
      <c r="K1252" s="145">
        <f t="shared" si="350"/>
        <v>0</v>
      </c>
      <c r="L1252" s="145">
        <f t="shared" si="351"/>
        <v>1155772.5</v>
      </c>
    </row>
    <row r="1253" spans="1:12" ht="18.5" x14ac:dyDescent="0.45">
      <c r="A1253" s="143"/>
      <c r="B1253" s="143"/>
      <c r="C1253" s="144" t="s">
        <v>446</v>
      </c>
      <c r="D1253" s="145">
        <v>1</v>
      </c>
      <c r="E1253" s="145">
        <v>1150832.4999999995</v>
      </c>
      <c r="F1253" s="145">
        <v>30000</v>
      </c>
      <c r="G1253" s="145"/>
      <c r="H1253" s="145">
        <f t="shared" si="347"/>
        <v>1180832.4999999995</v>
      </c>
      <c r="I1253" s="145">
        <f t="shared" si="348"/>
        <v>1150832.4999999995</v>
      </c>
      <c r="J1253" s="145">
        <f t="shared" si="349"/>
        <v>30000</v>
      </c>
      <c r="K1253" s="145">
        <f t="shared" si="350"/>
        <v>0</v>
      </c>
      <c r="L1253" s="145">
        <f t="shared" si="351"/>
        <v>1180832.4999999995</v>
      </c>
    </row>
    <row r="1254" spans="1:12" ht="18.5" x14ac:dyDescent="0.45">
      <c r="A1254" s="143"/>
      <c r="B1254" s="143"/>
      <c r="C1254" s="144" t="s">
        <v>297</v>
      </c>
      <c r="D1254" s="145">
        <v>1</v>
      </c>
      <c r="E1254" s="145">
        <v>1132333.7499999995</v>
      </c>
      <c r="F1254" s="145">
        <v>30000</v>
      </c>
      <c r="G1254" s="145"/>
      <c r="H1254" s="145">
        <f t="shared" si="347"/>
        <v>1162333.7499999995</v>
      </c>
      <c r="I1254" s="145">
        <f t="shared" si="348"/>
        <v>1132333.7499999995</v>
      </c>
      <c r="J1254" s="145">
        <f t="shared" si="349"/>
        <v>30000</v>
      </c>
      <c r="K1254" s="145">
        <f t="shared" si="350"/>
        <v>0</v>
      </c>
      <c r="L1254" s="145">
        <f t="shared" si="351"/>
        <v>1162333.7499999995</v>
      </c>
    </row>
    <row r="1255" spans="1:12" ht="18.5" x14ac:dyDescent="0.45">
      <c r="A1255" s="143"/>
      <c r="B1255" s="143"/>
      <c r="C1255" s="144" t="s">
        <v>128</v>
      </c>
      <c r="D1255" s="145">
        <v>1</v>
      </c>
      <c r="E1255" s="145">
        <v>1178154.9999999995</v>
      </c>
      <c r="F1255" s="145">
        <v>30000</v>
      </c>
      <c r="G1255" s="145"/>
      <c r="H1255" s="145">
        <f t="shared" si="347"/>
        <v>1208154.9999999995</v>
      </c>
      <c r="I1255" s="145">
        <f t="shared" si="348"/>
        <v>1178154.9999999995</v>
      </c>
      <c r="J1255" s="145">
        <f t="shared" si="349"/>
        <v>30000</v>
      </c>
      <c r="K1255" s="145">
        <f t="shared" si="350"/>
        <v>0</v>
      </c>
      <c r="L1255" s="145">
        <f t="shared" si="351"/>
        <v>1208154.9999999995</v>
      </c>
    </row>
    <row r="1256" spans="1:12" ht="18.5" x14ac:dyDescent="0.45">
      <c r="A1256" s="143"/>
      <c r="B1256" s="143"/>
      <c r="C1256" s="144" t="s">
        <v>478</v>
      </c>
      <c r="D1256" s="145">
        <v>2</v>
      </c>
      <c r="E1256" s="145">
        <v>1208702.4999999958</v>
      </c>
      <c r="F1256" s="145">
        <v>30000</v>
      </c>
      <c r="G1256" s="145"/>
      <c r="H1256" s="145">
        <f t="shared" si="347"/>
        <v>1238702.4999999958</v>
      </c>
      <c r="I1256" s="145">
        <f t="shared" si="348"/>
        <v>2417404.9999999916</v>
      </c>
      <c r="J1256" s="145">
        <f t="shared" si="349"/>
        <v>60000</v>
      </c>
      <c r="K1256" s="145">
        <f t="shared" si="350"/>
        <v>0</v>
      </c>
      <c r="L1256" s="145">
        <f t="shared" si="351"/>
        <v>2477404.9999999916</v>
      </c>
    </row>
    <row r="1257" spans="1:12" ht="18.5" x14ac:dyDescent="0.45">
      <c r="A1257" s="143"/>
      <c r="B1257" s="143"/>
      <c r="C1257" s="144" t="s">
        <v>560</v>
      </c>
      <c r="D1257" s="145">
        <v>1</v>
      </c>
      <c r="E1257" s="145">
        <v>1285071.2499999958</v>
      </c>
      <c r="F1257" s="145">
        <v>30000</v>
      </c>
      <c r="G1257" s="145"/>
      <c r="H1257" s="145">
        <f t="shared" si="347"/>
        <v>1315071.2499999958</v>
      </c>
      <c r="I1257" s="145">
        <f t="shared" si="348"/>
        <v>1285071.2499999958</v>
      </c>
      <c r="J1257" s="145">
        <f t="shared" si="349"/>
        <v>30000</v>
      </c>
      <c r="K1257" s="145">
        <f t="shared" si="350"/>
        <v>0</v>
      </c>
      <c r="L1257" s="145">
        <f t="shared" si="351"/>
        <v>1315071.2499999958</v>
      </c>
    </row>
    <row r="1258" spans="1:12" ht="18.5" x14ac:dyDescent="0.45">
      <c r="A1258" s="143"/>
      <c r="B1258" s="143"/>
      <c r="C1258" s="144" t="s">
        <v>133</v>
      </c>
      <c r="D1258" s="145">
        <v>1</v>
      </c>
      <c r="E1258" s="145">
        <v>1186546.2500000005</v>
      </c>
      <c r="F1258" s="145">
        <v>30000</v>
      </c>
      <c r="G1258" s="145"/>
      <c r="H1258" s="145">
        <f t="shared" si="347"/>
        <v>1216546.2500000005</v>
      </c>
      <c r="I1258" s="145">
        <f t="shared" si="348"/>
        <v>1186546.2500000005</v>
      </c>
      <c r="J1258" s="145">
        <f t="shared" si="349"/>
        <v>30000</v>
      </c>
      <c r="K1258" s="145">
        <f t="shared" si="350"/>
        <v>0</v>
      </c>
      <c r="L1258" s="145">
        <f t="shared" si="351"/>
        <v>1216546.2500000005</v>
      </c>
    </row>
    <row r="1259" spans="1:12" ht="18.5" x14ac:dyDescent="0.45">
      <c r="A1259" s="143"/>
      <c r="B1259" s="143"/>
      <c r="C1259" s="144" t="s">
        <v>136</v>
      </c>
      <c r="D1259" s="145">
        <v>1</v>
      </c>
      <c r="E1259" s="145">
        <v>1244303.7500000042</v>
      </c>
      <c r="F1259" s="145">
        <v>30000</v>
      </c>
      <c r="G1259" s="145"/>
      <c r="H1259" s="145">
        <f t="shared" si="347"/>
        <v>1274303.7500000042</v>
      </c>
      <c r="I1259" s="145">
        <f t="shared" si="348"/>
        <v>1244303.7500000042</v>
      </c>
      <c r="J1259" s="145">
        <f t="shared" si="349"/>
        <v>30000</v>
      </c>
      <c r="K1259" s="145">
        <f t="shared" si="350"/>
        <v>0</v>
      </c>
      <c r="L1259" s="145">
        <f t="shared" si="351"/>
        <v>1274303.7500000042</v>
      </c>
    </row>
    <row r="1260" spans="1:12" ht="18.5" x14ac:dyDescent="0.45">
      <c r="A1260" s="143"/>
      <c r="B1260" s="143"/>
      <c r="C1260" s="144" t="s">
        <v>139</v>
      </c>
      <c r="D1260" s="145">
        <v>1</v>
      </c>
      <c r="E1260" s="145">
        <v>1273182.5000000042</v>
      </c>
      <c r="F1260" s="145">
        <v>30000</v>
      </c>
      <c r="G1260" s="145"/>
      <c r="H1260" s="145">
        <f t="shared" si="347"/>
        <v>1303182.5000000042</v>
      </c>
      <c r="I1260" s="145">
        <f t="shared" si="348"/>
        <v>1273182.5000000042</v>
      </c>
      <c r="J1260" s="145">
        <f t="shared" si="349"/>
        <v>30000</v>
      </c>
      <c r="K1260" s="145">
        <f t="shared" si="350"/>
        <v>0</v>
      </c>
      <c r="L1260" s="145">
        <f t="shared" si="351"/>
        <v>1303182.5000000042</v>
      </c>
    </row>
    <row r="1261" spans="1:12" ht="18.5" x14ac:dyDescent="0.45">
      <c r="A1261" s="143"/>
      <c r="B1261" s="143"/>
      <c r="C1261" s="144" t="s">
        <v>298</v>
      </c>
      <c r="D1261" s="145">
        <v>1</v>
      </c>
      <c r="E1261" s="145">
        <v>1330940.0000000042</v>
      </c>
      <c r="F1261" s="145">
        <v>30000</v>
      </c>
      <c r="G1261" s="145"/>
      <c r="H1261" s="145">
        <f t="shared" si="347"/>
        <v>1360940.0000000042</v>
      </c>
      <c r="I1261" s="145">
        <f t="shared" si="348"/>
        <v>1330940.0000000042</v>
      </c>
      <c r="J1261" s="145">
        <f t="shared" si="349"/>
        <v>30000</v>
      </c>
      <c r="K1261" s="145">
        <f t="shared" si="350"/>
        <v>0</v>
      </c>
      <c r="L1261" s="145">
        <f t="shared" si="351"/>
        <v>1360940.0000000042</v>
      </c>
    </row>
    <row r="1262" spans="1:12" ht="18.5" x14ac:dyDescent="0.45">
      <c r="A1262" s="143"/>
      <c r="B1262" s="143"/>
      <c r="C1262" s="144" t="s">
        <v>319</v>
      </c>
      <c r="D1262" s="145">
        <v>1</v>
      </c>
      <c r="E1262" s="145">
        <v>1475334.9999999958</v>
      </c>
      <c r="F1262" s="145">
        <v>30000</v>
      </c>
      <c r="G1262" s="145"/>
      <c r="H1262" s="145">
        <f t="shared" si="347"/>
        <v>1505334.9999999958</v>
      </c>
      <c r="I1262" s="145">
        <f t="shared" si="348"/>
        <v>1475334.9999999958</v>
      </c>
      <c r="J1262" s="145">
        <f t="shared" si="349"/>
        <v>30000</v>
      </c>
      <c r="K1262" s="145">
        <f t="shared" si="350"/>
        <v>0</v>
      </c>
      <c r="L1262" s="145">
        <f t="shared" si="351"/>
        <v>1505334.9999999958</v>
      </c>
    </row>
    <row r="1263" spans="1:12" ht="18.5" x14ac:dyDescent="0.45">
      <c r="A1263" s="143"/>
      <c r="B1263" s="143"/>
      <c r="C1263" s="144" t="s">
        <v>212</v>
      </c>
      <c r="D1263" s="145">
        <v>1</v>
      </c>
      <c r="E1263" s="145">
        <v>1504213.7499999958</v>
      </c>
      <c r="F1263" s="145">
        <v>30000</v>
      </c>
      <c r="G1263" s="145"/>
      <c r="H1263" s="145">
        <f t="shared" si="347"/>
        <v>1534213.7499999958</v>
      </c>
      <c r="I1263" s="145">
        <f t="shared" si="348"/>
        <v>1504213.7499999958</v>
      </c>
      <c r="J1263" s="145">
        <f t="shared" si="349"/>
        <v>30000</v>
      </c>
      <c r="K1263" s="145">
        <f t="shared" si="350"/>
        <v>0</v>
      </c>
      <c r="L1263" s="145">
        <f t="shared" si="351"/>
        <v>1534213.7499999958</v>
      </c>
    </row>
    <row r="1264" spans="1:12" ht="18.5" x14ac:dyDescent="0.45">
      <c r="A1264" s="143"/>
      <c r="B1264" s="143"/>
      <c r="C1264" s="144" t="s">
        <v>147</v>
      </c>
      <c r="D1264" s="145">
        <v>3</v>
      </c>
      <c r="E1264" s="145">
        <v>1561971.2499999958</v>
      </c>
      <c r="F1264" s="145">
        <v>30000</v>
      </c>
      <c r="G1264" s="145"/>
      <c r="H1264" s="145">
        <f t="shared" si="347"/>
        <v>1591971.2499999958</v>
      </c>
      <c r="I1264" s="145">
        <f t="shared" si="348"/>
        <v>4685913.749999987</v>
      </c>
      <c r="J1264" s="145">
        <f t="shared" si="349"/>
        <v>90000</v>
      </c>
      <c r="K1264" s="145">
        <f t="shared" si="350"/>
        <v>0</v>
      </c>
      <c r="L1264" s="145">
        <f t="shared" si="351"/>
        <v>4775913.749999987</v>
      </c>
    </row>
    <row r="1265" spans="1:12" ht="18.5" x14ac:dyDescent="0.45">
      <c r="A1265" s="143"/>
      <c r="B1265" s="143"/>
      <c r="C1265" s="144" t="s">
        <v>149</v>
      </c>
      <c r="D1265" s="145">
        <v>42</v>
      </c>
      <c r="E1265" s="145">
        <v>1392755.0000000042</v>
      </c>
      <c r="F1265" s="145">
        <v>30000</v>
      </c>
      <c r="G1265" s="145"/>
      <c r="H1265" s="145">
        <f t="shared" si="347"/>
        <v>1422755.0000000042</v>
      </c>
      <c r="I1265" s="145">
        <f t="shared" si="348"/>
        <v>58495710.000000179</v>
      </c>
      <c r="J1265" s="145">
        <f t="shared" si="349"/>
        <v>1260000</v>
      </c>
      <c r="K1265" s="145">
        <f t="shared" si="350"/>
        <v>0</v>
      </c>
      <c r="L1265" s="145">
        <f t="shared" si="351"/>
        <v>59755710.000000179</v>
      </c>
    </row>
    <row r="1266" spans="1:12" ht="18.5" x14ac:dyDescent="0.45">
      <c r="A1266" s="143"/>
      <c r="B1266" s="143"/>
      <c r="C1266" s="144" t="s">
        <v>299</v>
      </c>
      <c r="D1266" s="145">
        <v>1</v>
      </c>
      <c r="E1266" s="145">
        <v>1426235.0000000042</v>
      </c>
      <c r="F1266" s="145">
        <v>30000</v>
      </c>
      <c r="G1266" s="145"/>
      <c r="H1266" s="145">
        <f t="shared" si="347"/>
        <v>1456235.0000000042</v>
      </c>
      <c r="I1266" s="145">
        <f t="shared" si="348"/>
        <v>1426235.0000000042</v>
      </c>
      <c r="J1266" s="145">
        <f t="shared" si="349"/>
        <v>30000</v>
      </c>
      <c r="K1266" s="145">
        <f t="shared" si="350"/>
        <v>0</v>
      </c>
      <c r="L1266" s="145">
        <f t="shared" si="351"/>
        <v>1456235.0000000042</v>
      </c>
    </row>
    <row r="1267" spans="1:12" ht="18.5" x14ac:dyDescent="0.45">
      <c r="A1267" s="143"/>
      <c r="B1267" s="143"/>
      <c r="C1267" s="144" t="s">
        <v>151</v>
      </c>
      <c r="D1267" s="145">
        <v>1</v>
      </c>
      <c r="E1267" s="145">
        <v>1459715.0000000042</v>
      </c>
      <c r="F1267" s="145">
        <v>30000</v>
      </c>
      <c r="G1267" s="145"/>
      <c r="H1267" s="145">
        <f t="shared" si="347"/>
        <v>1489715.0000000042</v>
      </c>
      <c r="I1267" s="145">
        <f t="shared" si="348"/>
        <v>1459715.0000000042</v>
      </c>
      <c r="J1267" s="145">
        <f t="shared" si="349"/>
        <v>30000</v>
      </c>
      <c r="K1267" s="145">
        <f t="shared" si="350"/>
        <v>0</v>
      </c>
      <c r="L1267" s="145">
        <f t="shared" si="351"/>
        <v>1489715.0000000042</v>
      </c>
    </row>
    <row r="1268" spans="1:12" ht="18.5" x14ac:dyDescent="0.45">
      <c r="A1268" s="143"/>
      <c r="B1268" s="143"/>
      <c r="C1268" s="144" t="s">
        <v>213</v>
      </c>
      <c r="D1268" s="145">
        <v>5</v>
      </c>
      <c r="E1268" s="145">
        <v>1493195.0000000042</v>
      </c>
      <c r="F1268" s="145">
        <v>30000</v>
      </c>
      <c r="G1268" s="145"/>
      <c r="H1268" s="145">
        <f t="shared" si="347"/>
        <v>1523195.0000000042</v>
      </c>
      <c r="I1268" s="145">
        <f t="shared" si="348"/>
        <v>7465975.0000000205</v>
      </c>
      <c r="J1268" s="145">
        <f t="shared" si="349"/>
        <v>150000</v>
      </c>
      <c r="K1268" s="145">
        <f t="shared" si="350"/>
        <v>0</v>
      </c>
      <c r="L1268" s="145">
        <f t="shared" si="351"/>
        <v>7615975.0000000205</v>
      </c>
    </row>
    <row r="1269" spans="1:12" ht="18.5" x14ac:dyDescent="0.45">
      <c r="A1269" s="143"/>
      <c r="B1269" s="143"/>
      <c r="C1269" s="144" t="s">
        <v>243</v>
      </c>
      <c r="D1269" s="145">
        <v>1</v>
      </c>
      <c r="E1269" s="145">
        <v>1526675.0000000042</v>
      </c>
      <c r="F1269" s="145">
        <v>30000</v>
      </c>
      <c r="G1269" s="145"/>
      <c r="H1269" s="145">
        <f t="shared" si="347"/>
        <v>1556675.0000000042</v>
      </c>
      <c r="I1269" s="145">
        <f t="shared" si="348"/>
        <v>1526675.0000000042</v>
      </c>
      <c r="J1269" s="145">
        <f t="shared" si="349"/>
        <v>30000</v>
      </c>
      <c r="K1269" s="145">
        <f t="shared" si="350"/>
        <v>0</v>
      </c>
      <c r="L1269" s="145">
        <f t="shared" si="351"/>
        <v>1556675.0000000042</v>
      </c>
    </row>
    <row r="1270" spans="1:12" ht="18.5" x14ac:dyDescent="0.45">
      <c r="A1270" s="143"/>
      <c r="B1270" s="143"/>
      <c r="C1270" s="144" t="s">
        <v>155</v>
      </c>
      <c r="D1270" s="145">
        <v>4</v>
      </c>
      <c r="E1270" s="145">
        <v>1560755.0000000042</v>
      </c>
      <c r="F1270" s="145">
        <v>30000</v>
      </c>
      <c r="G1270" s="145"/>
      <c r="H1270" s="145">
        <f t="shared" si="347"/>
        <v>1590755.0000000042</v>
      </c>
      <c r="I1270" s="145">
        <f t="shared" si="348"/>
        <v>6243020.0000000168</v>
      </c>
      <c r="J1270" s="145">
        <f t="shared" si="349"/>
        <v>120000</v>
      </c>
      <c r="K1270" s="145">
        <f t="shared" si="350"/>
        <v>0</v>
      </c>
      <c r="L1270" s="145">
        <f t="shared" si="351"/>
        <v>6363020.0000000168</v>
      </c>
    </row>
    <row r="1271" spans="1:12" ht="18.5" x14ac:dyDescent="0.45">
      <c r="A1271" s="143"/>
      <c r="B1271" s="143"/>
      <c r="C1271" s="144" t="s">
        <v>157</v>
      </c>
      <c r="D1271" s="145">
        <v>3</v>
      </c>
      <c r="E1271" s="145">
        <v>1600284.9999999958</v>
      </c>
      <c r="F1271" s="145">
        <v>30000</v>
      </c>
      <c r="G1271" s="145"/>
      <c r="H1271" s="145">
        <f t="shared" si="347"/>
        <v>1630284.9999999958</v>
      </c>
      <c r="I1271" s="145">
        <f t="shared" si="348"/>
        <v>4800854.999999987</v>
      </c>
      <c r="J1271" s="145">
        <f t="shared" si="349"/>
        <v>90000</v>
      </c>
      <c r="K1271" s="145">
        <f t="shared" si="350"/>
        <v>0</v>
      </c>
      <c r="L1271" s="145">
        <f t="shared" si="351"/>
        <v>4890854.999999987</v>
      </c>
    </row>
    <row r="1272" spans="1:12" ht="18.5" x14ac:dyDescent="0.45">
      <c r="A1272" s="143"/>
      <c r="B1272" s="143"/>
      <c r="C1272" s="144" t="s">
        <v>159</v>
      </c>
      <c r="D1272" s="145">
        <v>46</v>
      </c>
      <c r="E1272" s="145">
        <v>1679343.75</v>
      </c>
      <c r="F1272" s="145">
        <v>30000</v>
      </c>
      <c r="G1272" s="145"/>
      <c r="H1272" s="145">
        <f t="shared" si="347"/>
        <v>1709343.75</v>
      </c>
      <c r="I1272" s="145">
        <f t="shared" si="348"/>
        <v>77249812.5</v>
      </c>
      <c r="J1272" s="145">
        <f t="shared" si="349"/>
        <v>1380000</v>
      </c>
      <c r="K1272" s="145">
        <f t="shared" si="350"/>
        <v>0</v>
      </c>
      <c r="L1272" s="145">
        <f t="shared" si="351"/>
        <v>78629812.5</v>
      </c>
    </row>
    <row r="1273" spans="1:12" ht="18.5" x14ac:dyDescent="0.45">
      <c r="A1273" s="143"/>
      <c r="B1273" s="143"/>
      <c r="C1273" s="144" t="s">
        <v>161</v>
      </c>
      <c r="D1273" s="145">
        <v>2</v>
      </c>
      <c r="E1273" s="145">
        <v>1718873.7500000042</v>
      </c>
      <c r="F1273" s="145">
        <v>30000</v>
      </c>
      <c r="G1273" s="145"/>
      <c r="H1273" s="145">
        <f t="shared" si="347"/>
        <v>1748873.7500000042</v>
      </c>
      <c r="I1273" s="145">
        <f t="shared" si="348"/>
        <v>3437747.5000000084</v>
      </c>
      <c r="J1273" s="145">
        <f t="shared" si="349"/>
        <v>60000</v>
      </c>
      <c r="K1273" s="145">
        <f t="shared" si="350"/>
        <v>0</v>
      </c>
      <c r="L1273" s="145">
        <f t="shared" si="351"/>
        <v>3497747.5000000084</v>
      </c>
    </row>
    <row r="1274" spans="1:12" ht="18.5" x14ac:dyDescent="0.45">
      <c r="A1274" s="143"/>
      <c r="B1274" s="143"/>
      <c r="C1274" s="144" t="s">
        <v>245</v>
      </c>
      <c r="D1274" s="145">
        <v>1</v>
      </c>
      <c r="E1274" s="145">
        <v>1876991.25</v>
      </c>
      <c r="F1274" s="145">
        <v>30000</v>
      </c>
      <c r="G1274" s="145"/>
      <c r="H1274" s="145">
        <f t="shared" si="347"/>
        <v>1906991.25</v>
      </c>
      <c r="I1274" s="145">
        <f t="shared" si="348"/>
        <v>1876991.25</v>
      </c>
      <c r="J1274" s="145">
        <f t="shared" si="349"/>
        <v>30000</v>
      </c>
      <c r="K1274" s="145">
        <f t="shared" si="350"/>
        <v>0</v>
      </c>
      <c r="L1274" s="145">
        <f t="shared" si="351"/>
        <v>1906991.25</v>
      </c>
    </row>
    <row r="1275" spans="1:12" ht="18.5" x14ac:dyDescent="0.45">
      <c r="A1275" s="143"/>
      <c r="B1275" s="143"/>
      <c r="C1275" s="144" t="s">
        <v>166</v>
      </c>
      <c r="D1275" s="145">
        <v>3</v>
      </c>
      <c r="E1275" s="145">
        <v>1770788.7500000042</v>
      </c>
      <c r="F1275" s="145">
        <v>30000</v>
      </c>
      <c r="G1275" s="145"/>
      <c r="H1275" s="145">
        <f t="shared" si="347"/>
        <v>1800788.7500000042</v>
      </c>
      <c r="I1275" s="145">
        <f t="shared" si="348"/>
        <v>5312366.250000013</v>
      </c>
      <c r="J1275" s="145">
        <f t="shared" si="349"/>
        <v>90000</v>
      </c>
      <c r="K1275" s="145">
        <f t="shared" si="350"/>
        <v>0</v>
      </c>
      <c r="L1275" s="145">
        <f t="shared" si="351"/>
        <v>5402366.250000013</v>
      </c>
    </row>
    <row r="1276" spans="1:12" ht="18.5" x14ac:dyDescent="0.45">
      <c r="A1276" s="143"/>
      <c r="B1276" s="143"/>
      <c r="C1276" s="144" t="s">
        <v>167</v>
      </c>
      <c r="D1276" s="145">
        <v>4</v>
      </c>
      <c r="E1276" s="145">
        <v>1813162.5</v>
      </c>
      <c r="F1276" s="145">
        <v>30000</v>
      </c>
      <c r="G1276" s="145"/>
      <c r="H1276" s="145">
        <f t="shared" si="347"/>
        <v>1843162.5</v>
      </c>
      <c r="I1276" s="145">
        <f t="shared" si="348"/>
        <v>7252650</v>
      </c>
      <c r="J1276" s="145">
        <f t="shared" si="349"/>
        <v>120000</v>
      </c>
      <c r="K1276" s="145">
        <f t="shared" si="350"/>
        <v>0</v>
      </c>
      <c r="L1276" s="145">
        <f t="shared" si="351"/>
        <v>7372650</v>
      </c>
    </row>
    <row r="1277" spans="1:12" ht="18.5" x14ac:dyDescent="0.45">
      <c r="A1277" s="143"/>
      <c r="B1277" s="143"/>
      <c r="C1277" s="144" t="s">
        <v>169</v>
      </c>
      <c r="D1277" s="145">
        <v>2</v>
      </c>
      <c r="E1277" s="145">
        <v>1855535.0000000042</v>
      </c>
      <c r="F1277" s="145">
        <v>30000</v>
      </c>
      <c r="G1277" s="145"/>
      <c r="H1277" s="145">
        <f t="shared" si="347"/>
        <v>1885535.0000000042</v>
      </c>
      <c r="I1277" s="145">
        <f t="shared" si="348"/>
        <v>3711070.0000000084</v>
      </c>
      <c r="J1277" s="145">
        <f t="shared" si="349"/>
        <v>60000</v>
      </c>
      <c r="K1277" s="145">
        <f t="shared" si="350"/>
        <v>0</v>
      </c>
      <c r="L1277" s="145">
        <f t="shared" si="351"/>
        <v>3771070.0000000084</v>
      </c>
    </row>
    <row r="1278" spans="1:12" ht="18.5" x14ac:dyDescent="0.45">
      <c r="A1278" s="143"/>
      <c r="B1278" s="143"/>
      <c r="C1278" s="144" t="s">
        <v>170</v>
      </c>
      <c r="D1278" s="145">
        <v>1</v>
      </c>
      <c r="E1278" s="145">
        <v>1897908.75</v>
      </c>
      <c r="F1278" s="145">
        <v>30000</v>
      </c>
      <c r="G1278" s="145"/>
      <c r="H1278" s="145">
        <f t="shared" si="347"/>
        <v>1927908.75</v>
      </c>
      <c r="I1278" s="145">
        <f t="shared" si="348"/>
        <v>1897908.75</v>
      </c>
      <c r="J1278" s="145">
        <f t="shared" si="349"/>
        <v>30000</v>
      </c>
      <c r="K1278" s="145">
        <f t="shared" si="350"/>
        <v>0</v>
      </c>
      <c r="L1278" s="145">
        <f t="shared" si="351"/>
        <v>1927908.75</v>
      </c>
    </row>
    <row r="1279" spans="1:12" ht="18.5" x14ac:dyDescent="0.45">
      <c r="A1279" s="143"/>
      <c r="B1279" s="143"/>
      <c r="C1279" s="144" t="s">
        <v>172</v>
      </c>
      <c r="D1279" s="145">
        <v>1</v>
      </c>
      <c r="E1279" s="145">
        <v>1940282.4999999958</v>
      </c>
      <c r="F1279" s="145">
        <v>30000</v>
      </c>
      <c r="G1279" s="145"/>
      <c r="H1279" s="145">
        <f t="shared" si="347"/>
        <v>1970282.4999999958</v>
      </c>
      <c r="I1279" s="145">
        <f t="shared" si="348"/>
        <v>1940282.4999999958</v>
      </c>
      <c r="J1279" s="145">
        <f t="shared" si="349"/>
        <v>30000</v>
      </c>
      <c r="K1279" s="145">
        <f t="shared" si="350"/>
        <v>0</v>
      </c>
      <c r="L1279" s="145">
        <f t="shared" si="351"/>
        <v>1970282.4999999958</v>
      </c>
    </row>
    <row r="1280" spans="1:12" ht="18.5" x14ac:dyDescent="0.45">
      <c r="A1280" s="143"/>
      <c r="B1280" s="143"/>
      <c r="C1280" s="144" t="s">
        <v>303</v>
      </c>
      <c r="D1280" s="145">
        <v>1</v>
      </c>
      <c r="E1280" s="145">
        <v>1952878.7499999958</v>
      </c>
      <c r="F1280" s="145">
        <v>30000</v>
      </c>
      <c r="G1280" s="145"/>
      <c r="H1280" s="145">
        <f t="shared" si="347"/>
        <v>1982878.7499999958</v>
      </c>
      <c r="I1280" s="145">
        <f t="shared" si="348"/>
        <v>1952878.7499999958</v>
      </c>
      <c r="J1280" s="145">
        <f t="shared" si="349"/>
        <v>30000</v>
      </c>
      <c r="K1280" s="145">
        <f t="shared" si="350"/>
        <v>0</v>
      </c>
      <c r="L1280" s="145">
        <f t="shared" si="351"/>
        <v>1982878.7499999958</v>
      </c>
    </row>
    <row r="1281" spans="1:12" ht="18.5" x14ac:dyDescent="0.45">
      <c r="A1281" s="143"/>
      <c r="B1281" s="143"/>
      <c r="C1281" s="144" t="s">
        <v>175</v>
      </c>
      <c r="D1281" s="145">
        <v>5</v>
      </c>
      <c r="E1281" s="145">
        <v>2018604.9999999958</v>
      </c>
      <c r="F1281" s="145">
        <v>30000</v>
      </c>
      <c r="G1281" s="145"/>
      <c r="H1281" s="145">
        <f t="shared" si="347"/>
        <v>2048604.9999999958</v>
      </c>
      <c r="I1281" s="145">
        <f t="shared" si="348"/>
        <v>10093024.99999998</v>
      </c>
      <c r="J1281" s="145">
        <f t="shared" si="349"/>
        <v>150000</v>
      </c>
      <c r="K1281" s="145">
        <f t="shared" si="350"/>
        <v>0</v>
      </c>
      <c r="L1281" s="145">
        <f t="shared" si="351"/>
        <v>10243024.99999998</v>
      </c>
    </row>
    <row r="1282" spans="1:12" ht="18.5" x14ac:dyDescent="0.45">
      <c r="A1282" s="143"/>
      <c r="B1282" s="143"/>
      <c r="C1282" s="144" t="s">
        <v>176</v>
      </c>
      <c r="D1282" s="145">
        <v>3</v>
      </c>
      <c r="E1282" s="145">
        <v>2084331.2499999958</v>
      </c>
      <c r="F1282" s="145">
        <v>30000</v>
      </c>
      <c r="G1282" s="145"/>
      <c r="H1282" s="145">
        <f t="shared" si="347"/>
        <v>2114331.2499999958</v>
      </c>
      <c r="I1282" s="145">
        <f t="shared" si="348"/>
        <v>6252993.749999987</v>
      </c>
      <c r="J1282" s="145">
        <f t="shared" si="349"/>
        <v>90000</v>
      </c>
      <c r="K1282" s="145">
        <f t="shared" si="350"/>
        <v>0</v>
      </c>
      <c r="L1282" s="145">
        <f t="shared" si="351"/>
        <v>6342993.749999987</v>
      </c>
    </row>
    <row r="1283" spans="1:12" ht="18.5" x14ac:dyDescent="0.45">
      <c r="A1283" s="143"/>
      <c r="B1283" s="143"/>
      <c r="C1283" s="144" t="s">
        <v>178</v>
      </c>
      <c r="D1283" s="145">
        <v>4</v>
      </c>
      <c r="E1283" s="145">
        <v>2150057.4999999958</v>
      </c>
      <c r="F1283" s="145">
        <v>30000</v>
      </c>
      <c r="G1283" s="145"/>
      <c r="H1283" s="145">
        <f t="shared" si="347"/>
        <v>2180057.4999999958</v>
      </c>
      <c r="I1283" s="145">
        <f t="shared" si="348"/>
        <v>8600229.9999999832</v>
      </c>
      <c r="J1283" s="145">
        <f t="shared" si="349"/>
        <v>120000</v>
      </c>
      <c r="K1283" s="145">
        <f t="shared" si="350"/>
        <v>0</v>
      </c>
      <c r="L1283" s="145">
        <f t="shared" si="351"/>
        <v>8720229.9999999832</v>
      </c>
    </row>
    <row r="1284" spans="1:12" ht="18.5" x14ac:dyDescent="0.45">
      <c r="A1284" s="143"/>
      <c r="B1284" s="143"/>
      <c r="C1284" s="144" t="s">
        <v>179</v>
      </c>
      <c r="D1284" s="145">
        <v>1</v>
      </c>
      <c r="E1284" s="145">
        <v>2215783.7499999958</v>
      </c>
      <c r="F1284" s="145">
        <v>30000</v>
      </c>
      <c r="G1284" s="145"/>
      <c r="H1284" s="145">
        <f t="shared" si="347"/>
        <v>2245783.7499999958</v>
      </c>
      <c r="I1284" s="145">
        <f t="shared" si="348"/>
        <v>2215783.7499999958</v>
      </c>
      <c r="J1284" s="145">
        <f t="shared" si="349"/>
        <v>30000</v>
      </c>
      <c r="K1284" s="145">
        <f t="shared" si="350"/>
        <v>0</v>
      </c>
      <c r="L1284" s="145">
        <f t="shared" si="351"/>
        <v>2245783.7499999958</v>
      </c>
    </row>
    <row r="1285" spans="1:12" ht="18.5" x14ac:dyDescent="0.45">
      <c r="A1285" s="143"/>
      <c r="B1285" s="143"/>
      <c r="C1285" s="144" t="s">
        <v>180</v>
      </c>
      <c r="D1285" s="145">
        <v>1</v>
      </c>
      <c r="E1285" s="145">
        <v>2281509.9999999958</v>
      </c>
      <c r="F1285" s="145">
        <v>30000</v>
      </c>
      <c r="G1285" s="145"/>
      <c r="H1285" s="145">
        <f t="shared" si="347"/>
        <v>2311509.9999999958</v>
      </c>
      <c r="I1285" s="145">
        <f t="shared" si="348"/>
        <v>2281509.9999999958</v>
      </c>
      <c r="J1285" s="145">
        <f t="shared" si="349"/>
        <v>30000</v>
      </c>
      <c r="K1285" s="145">
        <f t="shared" si="350"/>
        <v>0</v>
      </c>
      <c r="L1285" s="145">
        <f t="shared" si="351"/>
        <v>2311509.9999999958</v>
      </c>
    </row>
    <row r="1286" spans="1:12" ht="18.5" x14ac:dyDescent="0.45">
      <c r="A1286" s="143"/>
      <c r="B1286" s="146"/>
      <c r="C1286" s="144" t="s">
        <v>340</v>
      </c>
      <c r="D1286" s="137">
        <v>1</v>
      </c>
      <c r="E1286" s="145">
        <v>2201611.2500000042</v>
      </c>
      <c r="F1286" s="145">
        <v>30000</v>
      </c>
      <c r="G1286" s="145"/>
      <c r="H1286" s="145">
        <f t="shared" si="347"/>
        <v>2231611.2500000042</v>
      </c>
      <c r="I1286" s="145">
        <f t="shared" si="348"/>
        <v>2201611.2500000042</v>
      </c>
      <c r="J1286" s="145">
        <f t="shared" si="349"/>
        <v>30000</v>
      </c>
      <c r="K1286" s="145">
        <f t="shared" si="350"/>
        <v>0</v>
      </c>
      <c r="L1286" s="145">
        <f t="shared" si="351"/>
        <v>2231611.2500000042</v>
      </c>
    </row>
    <row r="1287" spans="1:12" ht="18.5" x14ac:dyDescent="0.45">
      <c r="A1287" s="143"/>
      <c r="B1287" s="143"/>
      <c r="C1287" s="144" t="s">
        <v>183</v>
      </c>
      <c r="D1287" s="145">
        <v>2</v>
      </c>
      <c r="E1287" s="145">
        <v>2271097.5</v>
      </c>
      <c r="F1287" s="145">
        <v>30000</v>
      </c>
      <c r="G1287" s="145"/>
      <c r="H1287" s="145">
        <f t="shared" si="347"/>
        <v>2301097.5</v>
      </c>
      <c r="I1287" s="145">
        <f t="shared" si="348"/>
        <v>4542195</v>
      </c>
      <c r="J1287" s="145">
        <f t="shared" si="349"/>
        <v>60000</v>
      </c>
      <c r="K1287" s="145">
        <f t="shared" si="350"/>
        <v>0</v>
      </c>
      <c r="L1287" s="145">
        <f t="shared" si="351"/>
        <v>4602195</v>
      </c>
    </row>
    <row r="1288" spans="1:12" ht="18.5" x14ac:dyDescent="0.45">
      <c r="A1288" s="143"/>
      <c r="B1288" s="143"/>
      <c r="C1288" s="144" t="s">
        <v>185</v>
      </c>
      <c r="D1288" s="145">
        <v>1</v>
      </c>
      <c r="E1288" s="145">
        <v>2340585</v>
      </c>
      <c r="F1288" s="145">
        <v>30000</v>
      </c>
      <c r="G1288" s="145"/>
      <c r="H1288" s="145">
        <f t="shared" si="347"/>
        <v>2370585</v>
      </c>
      <c r="I1288" s="145">
        <f t="shared" si="348"/>
        <v>2340585</v>
      </c>
      <c r="J1288" s="145">
        <f t="shared" si="349"/>
        <v>30000</v>
      </c>
      <c r="K1288" s="145">
        <f t="shared" si="350"/>
        <v>0</v>
      </c>
      <c r="L1288" s="145">
        <f t="shared" si="351"/>
        <v>2370585</v>
      </c>
    </row>
    <row r="1289" spans="1:12" ht="18.5" x14ac:dyDescent="0.45">
      <c r="A1289" s="143"/>
      <c r="B1289" s="143"/>
      <c r="C1289" s="144" t="s">
        <v>320</v>
      </c>
      <c r="D1289" s="145">
        <v>1</v>
      </c>
      <c r="E1289" s="145">
        <v>2410071.2499999958</v>
      </c>
      <c r="F1289" s="145">
        <v>30000</v>
      </c>
      <c r="G1289" s="145"/>
      <c r="H1289" s="145">
        <f t="shared" si="347"/>
        <v>2440071.2499999958</v>
      </c>
      <c r="I1289" s="145">
        <f t="shared" si="348"/>
        <v>2410071.2499999958</v>
      </c>
      <c r="J1289" s="145">
        <f t="shared" si="349"/>
        <v>30000</v>
      </c>
      <c r="K1289" s="145">
        <f t="shared" si="350"/>
        <v>0</v>
      </c>
      <c r="L1289" s="145">
        <f t="shared" si="351"/>
        <v>2440071.2499999958</v>
      </c>
    </row>
    <row r="1290" spans="1:12" ht="18.5" x14ac:dyDescent="0.45">
      <c r="A1290" s="143"/>
      <c r="B1290" s="143"/>
      <c r="C1290" s="144" t="s">
        <v>186</v>
      </c>
      <c r="D1290" s="145">
        <v>1</v>
      </c>
      <c r="E1290" s="145">
        <v>2479558.7499999958</v>
      </c>
      <c r="F1290" s="145">
        <v>30000</v>
      </c>
      <c r="G1290" s="145"/>
      <c r="H1290" s="145">
        <f t="shared" si="347"/>
        <v>2509558.7499999958</v>
      </c>
      <c r="I1290" s="145">
        <f t="shared" si="348"/>
        <v>2479558.7499999958</v>
      </c>
      <c r="J1290" s="145">
        <f t="shared" si="349"/>
        <v>30000</v>
      </c>
      <c r="K1290" s="145">
        <f t="shared" si="350"/>
        <v>0</v>
      </c>
      <c r="L1290" s="145">
        <f t="shared" si="351"/>
        <v>2509558.7499999958</v>
      </c>
    </row>
    <row r="1291" spans="1:12" ht="18.5" x14ac:dyDescent="0.45">
      <c r="A1291" s="143"/>
      <c r="B1291" s="143"/>
      <c r="C1291" s="144" t="s">
        <v>187</v>
      </c>
      <c r="D1291" s="145">
        <v>1</v>
      </c>
      <c r="E1291" s="145">
        <v>2549045.0000000042</v>
      </c>
      <c r="F1291" s="145">
        <v>30000</v>
      </c>
      <c r="G1291" s="145"/>
      <c r="H1291" s="145">
        <f t="shared" si="347"/>
        <v>2579045.0000000042</v>
      </c>
      <c r="I1291" s="145">
        <f t="shared" si="348"/>
        <v>2549045.0000000042</v>
      </c>
      <c r="J1291" s="145">
        <f t="shared" si="349"/>
        <v>30000</v>
      </c>
      <c r="K1291" s="145">
        <f t="shared" si="350"/>
        <v>0</v>
      </c>
      <c r="L1291" s="145">
        <f t="shared" si="351"/>
        <v>2579045.0000000042</v>
      </c>
    </row>
    <row r="1292" spans="1:12" ht="18.5" x14ac:dyDescent="0.45">
      <c r="A1292" s="143"/>
      <c r="B1292" s="143"/>
      <c r="C1292" s="144" t="s">
        <v>341</v>
      </c>
      <c r="D1292" s="145">
        <v>1</v>
      </c>
      <c r="E1292" s="145">
        <v>2618532.5000000042</v>
      </c>
      <c r="F1292" s="145">
        <v>30000</v>
      </c>
      <c r="G1292" s="145"/>
      <c r="H1292" s="145">
        <f t="shared" si="347"/>
        <v>2648532.5000000042</v>
      </c>
      <c r="I1292" s="145">
        <f t="shared" si="348"/>
        <v>2618532.5000000042</v>
      </c>
      <c r="J1292" s="145">
        <f t="shared" si="349"/>
        <v>30000</v>
      </c>
      <c r="K1292" s="145">
        <f t="shared" si="350"/>
        <v>0</v>
      </c>
      <c r="L1292" s="145">
        <f t="shared" si="351"/>
        <v>2648532.5000000042</v>
      </c>
    </row>
    <row r="1293" spans="1:12" ht="18.5" x14ac:dyDescent="0.45">
      <c r="A1293" s="143"/>
      <c r="B1293" s="143"/>
      <c r="C1293" s="144" t="s">
        <v>342</v>
      </c>
      <c r="D1293" s="145">
        <v>1</v>
      </c>
      <c r="E1293" s="145">
        <v>2688018.75</v>
      </c>
      <c r="F1293" s="145">
        <v>30000</v>
      </c>
      <c r="G1293" s="145"/>
      <c r="H1293" s="145">
        <f t="shared" si="347"/>
        <v>2718018.75</v>
      </c>
      <c r="I1293" s="145">
        <f t="shared" si="348"/>
        <v>2688018.75</v>
      </c>
      <c r="J1293" s="145">
        <f t="shared" si="349"/>
        <v>30000</v>
      </c>
      <c r="K1293" s="145">
        <f t="shared" si="350"/>
        <v>0</v>
      </c>
      <c r="L1293" s="145">
        <f t="shared" si="351"/>
        <v>2718018.75</v>
      </c>
    </row>
    <row r="1294" spans="1:12" ht="18.5" x14ac:dyDescent="0.45">
      <c r="A1294" s="143"/>
      <c r="B1294" s="143"/>
      <c r="C1294" s="144" t="s">
        <v>344</v>
      </c>
      <c r="D1294" s="145">
        <v>1</v>
      </c>
      <c r="E1294" s="145">
        <v>2463354.9999999958</v>
      </c>
      <c r="F1294" s="145">
        <v>30000</v>
      </c>
      <c r="G1294" s="145"/>
      <c r="H1294" s="145">
        <f t="shared" si="347"/>
        <v>2493354.9999999958</v>
      </c>
      <c r="I1294" s="145">
        <f t="shared" si="348"/>
        <v>2463354.9999999958</v>
      </c>
      <c r="J1294" s="145">
        <f t="shared" si="349"/>
        <v>30000</v>
      </c>
      <c r="K1294" s="145">
        <f t="shared" si="350"/>
        <v>0</v>
      </c>
      <c r="L1294" s="145">
        <f t="shared" si="351"/>
        <v>2493354.9999999958</v>
      </c>
    </row>
    <row r="1295" spans="1:12" ht="18.5" x14ac:dyDescent="0.45">
      <c r="A1295" s="143"/>
      <c r="B1295" s="143"/>
      <c r="C1295" s="144" t="s">
        <v>345</v>
      </c>
      <c r="D1295" s="145">
        <v>1</v>
      </c>
      <c r="E1295" s="145">
        <v>2538162.5000000042</v>
      </c>
      <c r="F1295" s="145">
        <v>30000</v>
      </c>
      <c r="G1295" s="145"/>
      <c r="H1295" s="145">
        <f t="shared" si="347"/>
        <v>2568162.5000000042</v>
      </c>
      <c r="I1295" s="145">
        <f t="shared" si="348"/>
        <v>2538162.5000000042</v>
      </c>
      <c r="J1295" s="145">
        <f t="shared" si="349"/>
        <v>30000</v>
      </c>
      <c r="K1295" s="145">
        <f t="shared" si="350"/>
        <v>0</v>
      </c>
      <c r="L1295" s="145">
        <f t="shared" si="351"/>
        <v>2568162.5000000042</v>
      </c>
    </row>
    <row r="1296" spans="1:12" ht="18.5" x14ac:dyDescent="0.45">
      <c r="A1296" s="143"/>
      <c r="B1296" s="143"/>
      <c r="C1296" s="144" t="s">
        <v>190</v>
      </c>
      <c r="D1296" s="145">
        <v>1</v>
      </c>
      <c r="E1296" s="145">
        <v>2762581.2500000042</v>
      </c>
      <c r="F1296" s="145">
        <v>30000</v>
      </c>
      <c r="G1296" s="145"/>
      <c r="H1296" s="145">
        <f t="shared" si="347"/>
        <v>2792581.2500000042</v>
      </c>
      <c r="I1296" s="145">
        <f t="shared" si="348"/>
        <v>2762581.2500000042</v>
      </c>
      <c r="J1296" s="145">
        <f t="shared" si="349"/>
        <v>30000</v>
      </c>
      <c r="K1296" s="145">
        <f t="shared" si="350"/>
        <v>0</v>
      </c>
      <c r="L1296" s="145">
        <f t="shared" si="351"/>
        <v>2792581.2500000042</v>
      </c>
    </row>
    <row r="1297" spans="1:12" ht="18.5" x14ac:dyDescent="0.45">
      <c r="A1297" s="143"/>
      <c r="B1297" s="143"/>
      <c r="C1297" s="164" t="s">
        <v>307</v>
      </c>
      <c r="D1297" s="145">
        <v>1</v>
      </c>
      <c r="E1297" s="145">
        <v>3206882.4999999963</v>
      </c>
      <c r="F1297" s="145">
        <v>30000</v>
      </c>
      <c r="G1297" s="145"/>
      <c r="H1297" s="145">
        <f t="shared" si="347"/>
        <v>3236882.4999999963</v>
      </c>
      <c r="I1297" s="145">
        <f t="shared" si="348"/>
        <v>3206882.4999999963</v>
      </c>
      <c r="J1297" s="145">
        <f t="shared" si="349"/>
        <v>30000</v>
      </c>
      <c r="K1297" s="145">
        <f t="shared" si="350"/>
        <v>0</v>
      </c>
      <c r="L1297" s="145">
        <f t="shared" si="351"/>
        <v>3236882.4999999963</v>
      </c>
    </row>
    <row r="1298" spans="1:12" ht="18.5" x14ac:dyDescent="0.45">
      <c r="A1298" s="143"/>
      <c r="B1298" s="143"/>
      <c r="C1298" s="164" t="s">
        <v>347</v>
      </c>
      <c r="D1298" s="145">
        <v>1</v>
      </c>
      <c r="E1298" s="145">
        <v>3616821.2499999963</v>
      </c>
      <c r="F1298" s="145">
        <v>30000</v>
      </c>
      <c r="G1298" s="145"/>
      <c r="H1298" s="145">
        <f t="shared" si="347"/>
        <v>3646821.2499999963</v>
      </c>
      <c r="I1298" s="145">
        <f t="shared" si="348"/>
        <v>3616821.2499999963</v>
      </c>
      <c r="J1298" s="145">
        <f t="shared" si="349"/>
        <v>30000</v>
      </c>
      <c r="K1298" s="145">
        <f t="shared" si="350"/>
        <v>0</v>
      </c>
      <c r="L1298" s="145">
        <f t="shared" si="351"/>
        <v>3646821.2499999963</v>
      </c>
    </row>
    <row r="1299" spans="1:12" ht="18.5" x14ac:dyDescent="0.45">
      <c r="A1299" s="143"/>
      <c r="B1299" s="143"/>
      <c r="C1299" s="164" t="s">
        <v>308</v>
      </c>
      <c r="D1299" s="145">
        <v>2</v>
      </c>
      <c r="E1299" s="145">
        <v>3741953.7500000037</v>
      </c>
      <c r="F1299" s="145">
        <v>30000</v>
      </c>
      <c r="G1299" s="145"/>
      <c r="H1299" s="145">
        <f t="shared" si="347"/>
        <v>3771953.7500000037</v>
      </c>
      <c r="I1299" s="145">
        <f t="shared" si="348"/>
        <v>7483907.5000000075</v>
      </c>
      <c r="J1299" s="145">
        <f t="shared" si="349"/>
        <v>60000</v>
      </c>
      <c r="K1299" s="145">
        <f t="shared" si="350"/>
        <v>0</v>
      </c>
      <c r="L1299" s="145">
        <f t="shared" si="351"/>
        <v>7543907.5000000075</v>
      </c>
    </row>
    <row r="1300" spans="1:12" ht="18.5" x14ac:dyDescent="0.45">
      <c r="A1300" s="143"/>
      <c r="B1300" s="143"/>
      <c r="C1300" s="164" t="s">
        <v>198</v>
      </c>
      <c r="D1300" s="145">
        <v>3</v>
      </c>
      <c r="E1300" s="145">
        <v>3867086.25</v>
      </c>
      <c r="F1300" s="145">
        <v>30000</v>
      </c>
      <c r="G1300" s="145"/>
      <c r="H1300" s="145">
        <f t="shared" si="347"/>
        <v>3897086.25</v>
      </c>
      <c r="I1300" s="145">
        <f t="shared" si="348"/>
        <v>11601258.75</v>
      </c>
      <c r="J1300" s="145">
        <f t="shared" si="349"/>
        <v>90000</v>
      </c>
      <c r="K1300" s="145">
        <f t="shared" si="350"/>
        <v>0</v>
      </c>
      <c r="L1300" s="145">
        <f t="shared" si="351"/>
        <v>11691258.75</v>
      </c>
    </row>
    <row r="1301" spans="1:12" ht="18.5" x14ac:dyDescent="0.45">
      <c r="A1301" s="143"/>
      <c r="B1301" s="143"/>
      <c r="C1301" s="164" t="s">
        <v>199</v>
      </c>
      <c r="D1301" s="145">
        <v>1</v>
      </c>
      <c r="E1301" s="145">
        <v>3992217.5000000037</v>
      </c>
      <c r="F1301" s="145">
        <v>30000</v>
      </c>
      <c r="G1301" s="145"/>
      <c r="H1301" s="145">
        <f t="shared" si="347"/>
        <v>4022217.5000000037</v>
      </c>
      <c r="I1301" s="145">
        <f t="shared" si="348"/>
        <v>3992217.5000000037</v>
      </c>
      <c r="J1301" s="145">
        <f t="shared" si="349"/>
        <v>30000</v>
      </c>
      <c r="K1301" s="145">
        <f t="shared" si="350"/>
        <v>0</v>
      </c>
      <c r="L1301" s="145">
        <f t="shared" si="351"/>
        <v>4022217.5000000037</v>
      </c>
    </row>
    <row r="1302" spans="1:12" ht="18.5" x14ac:dyDescent="0.45">
      <c r="A1302" s="143"/>
      <c r="B1302" s="146" t="s">
        <v>201</v>
      </c>
      <c r="C1302" s="144" t="s">
        <v>202</v>
      </c>
      <c r="D1302" s="137">
        <f>SUM(D1243:D1301)</f>
        <v>184</v>
      </c>
      <c r="E1302" s="137">
        <f>SUM(E1243:E1301)</f>
        <v>109907353.74999999</v>
      </c>
      <c r="F1302" s="137">
        <f>SUM(F1243:F1301)</f>
        <v>1770000</v>
      </c>
      <c r="G1302" s="137"/>
      <c r="H1302" s="137">
        <f>SUM(H1243:H1301)</f>
        <v>111677353.74999999</v>
      </c>
      <c r="I1302" s="137">
        <f>SUM(I1243:I1301)</f>
        <v>313661101.25000012</v>
      </c>
      <c r="J1302" s="137">
        <f>SUM(J1243:J1301)</f>
        <v>5520000</v>
      </c>
      <c r="K1302" s="137">
        <f>SUM(K1243:K1301)</f>
        <v>0</v>
      </c>
      <c r="L1302" s="137">
        <f>SUM(L1243:L1301)</f>
        <v>319181101.25000012</v>
      </c>
    </row>
    <row r="1303" spans="1:12" ht="18.5" x14ac:dyDescent="0.45">
      <c r="A1303" s="143"/>
      <c r="B1303" s="143"/>
      <c r="C1303" s="147" t="s">
        <v>203</v>
      </c>
      <c r="D1303" s="145">
        <v>1</v>
      </c>
      <c r="E1303" s="148">
        <v>1247870.04</v>
      </c>
      <c r="F1303" s="145">
        <v>374361</v>
      </c>
      <c r="G1303" s="145">
        <v>10640338.32</v>
      </c>
      <c r="H1303" s="145">
        <f t="shared" ref="H1303" si="352">SUM(E1303:G1303)</f>
        <v>12262569.359999999</v>
      </c>
      <c r="I1303" s="145">
        <f t="shared" ref="I1303" si="353">D1303*E1303</f>
        <v>1247870.04</v>
      </c>
      <c r="J1303" s="145">
        <f t="shared" ref="J1303" si="354">D1303*F1303</f>
        <v>374361</v>
      </c>
      <c r="K1303" s="145">
        <f t="shared" ref="K1303" si="355">D1303*G1303</f>
        <v>10640338.32</v>
      </c>
      <c r="L1303" s="145">
        <f t="shared" ref="L1303" si="356">D1303*H1303</f>
        <v>12262569.359999999</v>
      </c>
    </row>
    <row r="1304" spans="1:12" ht="18.5" x14ac:dyDescent="0.45">
      <c r="A1304" s="143"/>
      <c r="B1304" s="149" t="s">
        <v>201</v>
      </c>
      <c r="C1304" s="150"/>
      <c r="D1304" s="137">
        <f t="shared" ref="D1304:L1304" si="357">SUM(D1303:D1303)</f>
        <v>1</v>
      </c>
      <c r="E1304" s="137">
        <f t="shared" si="357"/>
        <v>1247870.04</v>
      </c>
      <c r="F1304" s="137">
        <f t="shared" si="357"/>
        <v>374361</v>
      </c>
      <c r="G1304" s="137">
        <f t="shared" si="357"/>
        <v>10640338.32</v>
      </c>
      <c r="H1304" s="137">
        <f t="shared" si="357"/>
        <v>12262569.359999999</v>
      </c>
      <c r="I1304" s="137">
        <f t="shared" si="357"/>
        <v>1247870.04</v>
      </c>
      <c r="J1304" s="137">
        <f t="shared" si="357"/>
        <v>374361</v>
      </c>
      <c r="K1304" s="137">
        <f t="shared" si="357"/>
        <v>10640338.32</v>
      </c>
      <c r="L1304" s="137">
        <f t="shared" si="357"/>
        <v>12262569.359999999</v>
      </c>
    </row>
    <row r="1305" spans="1:12" ht="18.5" x14ac:dyDescent="0.45">
      <c r="A1305" s="149" t="s">
        <v>204</v>
      </c>
      <c r="B1305" s="143"/>
      <c r="C1305" s="143"/>
      <c r="D1305" s="151">
        <f>D1302+D1304</f>
        <v>185</v>
      </c>
      <c r="E1305" s="152">
        <f t="shared" ref="E1305:L1305" si="358">SUM(E1302:E1303)</f>
        <v>111155223.78999999</v>
      </c>
      <c r="F1305" s="152">
        <f t="shared" si="358"/>
        <v>2144361</v>
      </c>
      <c r="G1305" s="152">
        <f t="shared" si="358"/>
        <v>10640338.32</v>
      </c>
      <c r="H1305" s="152">
        <f t="shared" si="358"/>
        <v>123939923.10999998</v>
      </c>
      <c r="I1305" s="152">
        <f t="shared" si="358"/>
        <v>314908971.29000014</v>
      </c>
      <c r="J1305" s="152">
        <f t="shared" si="358"/>
        <v>5894361</v>
      </c>
      <c r="K1305" s="152">
        <f t="shared" si="358"/>
        <v>10640338.32</v>
      </c>
      <c r="L1305" s="152">
        <f t="shared" si="358"/>
        <v>331443670.61000013</v>
      </c>
    </row>
    <row r="1306" spans="1:12" ht="18.5" x14ac:dyDescent="0.45">
      <c r="A1306" s="141"/>
      <c r="B1306" s="348"/>
      <c r="C1306" s="348"/>
      <c r="D1306" s="349"/>
      <c r="E1306" s="350"/>
      <c r="F1306" s="350"/>
      <c r="G1306" s="350"/>
      <c r="H1306" s="350"/>
      <c r="I1306" s="350"/>
      <c r="J1306" s="350"/>
      <c r="K1306" s="350"/>
      <c r="L1306" s="350"/>
    </row>
    <row r="1307" spans="1:12" ht="18.5" x14ac:dyDescent="0.45">
      <c r="A1307" s="141"/>
      <c r="B1307" s="348"/>
      <c r="C1307" s="348"/>
      <c r="D1307" s="349"/>
      <c r="E1307" s="350"/>
      <c r="F1307" s="350"/>
      <c r="G1307" s="350"/>
      <c r="H1307" s="350"/>
      <c r="I1307" s="350"/>
      <c r="J1307" s="350"/>
      <c r="K1307" s="350"/>
      <c r="L1307" s="350"/>
    </row>
    <row r="1308" spans="1:12" ht="18.5" x14ac:dyDescent="0.45">
      <c r="A1308" s="961" t="s">
        <v>0</v>
      </c>
      <c r="B1308" s="961"/>
      <c r="C1308" s="961"/>
      <c r="D1308" s="961"/>
      <c r="E1308" s="961"/>
      <c r="F1308" s="961"/>
      <c r="G1308" s="961"/>
      <c r="H1308" s="961"/>
      <c r="I1308" s="961"/>
      <c r="J1308" s="961"/>
      <c r="K1308" s="961"/>
      <c r="L1308" s="961"/>
    </row>
    <row r="1309" spans="1:12" ht="18.5" x14ac:dyDescent="0.45">
      <c r="A1309" s="962" t="s">
        <v>89</v>
      </c>
      <c r="B1309" s="962"/>
      <c r="C1309" s="962"/>
      <c r="D1309" s="962"/>
      <c r="E1309" s="962"/>
      <c r="F1309" s="962"/>
      <c r="G1309" s="962"/>
      <c r="H1309" s="962"/>
      <c r="I1309" s="962"/>
      <c r="J1309" s="962"/>
      <c r="K1309" s="962"/>
      <c r="L1309" s="962"/>
    </row>
    <row r="1310" spans="1:12" ht="18.5" x14ac:dyDescent="0.45">
      <c r="A1310" s="962" t="s">
        <v>90</v>
      </c>
      <c r="B1310" s="963"/>
      <c r="C1310" s="963"/>
      <c r="D1310" s="963"/>
      <c r="E1310" s="963"/>
      <c r="F1310" s="963"/>
      <c r="G1310" s="963"/>
      <c r="H1310" s="963"/>
      <c r="I1310" s="963"/>
      <c r="J1310" s="963"/>
      <c r="K1310" s="963"/>
      <c r="L1310" s="963"/>
    </row>
    <row r="1311" spans="1:12" ht="18.5" x14ac:dyDescent="0.45">
      <c r="A1311" s="964" t="s">
        <v>786</v>
      </c>
      <c r="B1311" s="964"/>
      <c r="C1311" s="964"/>
      <c r="D1311" s="964"/>
      <c r="E1311" s="964"/>
      <c r="F1311" s="964"/>
      <c r="G1311" s="964"/>
      <c r="H1311" s="964"/>
      <c r="I1311" s="964"/>
      <c r="J1311" s="964"/>
      <c r="K1311" s="964"/>
      <c r="L1311" s="964"/>
    </row>
    <row r="1312" spans="1:12" ht="55.5" x14ac:dyDescent="0.45">
      <c r="A1312" s="140" t="s">
        <v>91</v>
      </c>
      <c r="B1312" s="141"/>
      <c r="C1312" s="140" t="s">
        <v>92</v>
      </c>
      <c r="D1312" s="140" t="s">
        <v>93</v>
      </c>
      <c r="E1312" s="140" t="s">
        <v>94</v>
      </c>
      <c r="F1312" s="140" t="s">
        <v>95</v>
      </c>
      <c r="G1312" s="140" t="s">
        <v>96</v>
      </c>
      <c r="H1312" s="140" t="s">
        <v>97</v>
      </c>
      <c r="I1312" s="140" t="s">
        <v>98</v>
      </c>
      <c r="J1312" s="140" t="s">
        <v>99</v>
      </c>
      <c r="K1312" s="140" t="s">
        <v>100</v>
      </c>
      <c r="L1312" s="142" t="s">
        <v>101</v>
      </c>
    </row>
    <row r="1313" spans="1:12" ht="18.5" x14ac:dyDescent="0.45">
      <c r="A1313" s="143"/>
      <c r="B1313" s="143"/>
      <c r="C1313" s="144" t="s">
        <v>477</v>
      </c>
      <c r="D1313" s="145">
        <v>1</v>
      </c>
      <c r="E1313" s="145">
        <v>1063622.4999999995</v>
      </c>
      <c r="F1313" s="145">
        <v>30000</v>
      </c>
      <c r="G1313" s="145"/>
      <c r="H1313" s="145">
        <f t="shared" ref="H1313:H1367" si="359">SUM(E1313:G1313)</f>
        <v>1093622.4999999995</v>
      </c>
      <c r="I1313" s="145">
        <f t="shared" ref="I1313:I1367" si="360">D1313*E1313</f>
        <v>1063622.4999999995</v>
      </c>
      <c r="J1313" s="145">
        <f t="shared" ref="J1313:J1367" si="361">D1313*F1313</f>
        <v>30000</v>
      </c>
      <c r="K1313" s="145">
        <f t="shared" ref="K1313:K1367" si="362">D1313*G1313</f>
        <v>0</v>
      </c>
      <c r="L1313" s="145">
        <f t="shared" ref="L1313:L1367" si="363">D1313*H1313</f>
        <v>1093622.4999999995</v>
      </c>
    </row>
    <row r="1314" spans="1:12" ht="18.5" x14ac:dyDescent="0.45">
      <c r="A1314" s="143"/>
      <c r="B1314" s="143"/>
      <c r="C1314" s="144" t="s">
        <v>367</v>
      </c>
      <c r="D1314" s="145">
        <v>2</v>
      </c>
      <c r="E1314" s="145">
        <v>1107593.7500000005</v>
      </c>
      <c r="F1314" s="145">
        <v>30000</v>
      </c>
      <c r="G1314" s="145"/>
      <c r="H1314" s="145">
        <f t="shared" si="359"/>
        <v>1137593.7500000005</v>
      </c>
      <c r="I1314" s="145">
        <f t="shared" si="360"/>
        <v>2215187.5000000009</v>
      </c>
      <c r="J1314" s="145">
        <f t="shared" si="361"/>
        <v>60000</v>
      </c>
      <c r="K1314" s="145">
        <f t="shared" si="362"/>
        <v>0</v>
      </c>
      <c r="L1314" s="145">
        <f t="shared" si="363"/>
        <v>2275187.5000000009</v>
      </c>
    </row>
    <row r="1315" spans="1:12" ht="18.5" x14ac:dyDescent="0.45">
      <c r="A1315" s="143"/>
      <c r="B1315" s="143"/>
      <c r="C1315" s="144" t="s">
        <v>367</v>
      </c>
      <c r="D1315" s="145">
        <v>1</v>
      </c>
      <c r="E1315" s="145">
        <v>1072599.9999999995</v>
      </c>
      <c r="F1315" s="145">
        <v>30000</v>
      </c>
      <c r="G1315" s="145"/>
      <c r="H1315" s="145">
        <f t="shared" si="359"/>
        <v>1102599.9999999995</v>
      </c>
      <c r="I1315" s="145">
        <f t="shared" si="360"/>
        <v>1072599.9999999995</v>
      </c>
      <c r="J1315" s="145">
        <f t="shared" si="361"/>
        <v>30000</v>
      </c>
      <c r="K1315" s="145">
        <f t="shared" si="362"/>
        <v>0</v>
      </c>
      <c r="L1315" s="145">
        <f t="shared" si="363"/>
        <v>1102599.9999999995</v>
      </c>
    </row>
    <row r="1316" spans="1:12" ht="18.5" x14ac:dyDescent="0.45">
      <c r="A1316" s="143"/>
      <c r="B1316" s="143"/>
      <c r="C1316" s="144" t="s">
        <v>105</v>
      </c>
      <c r="D1316" s="145">
        <v>2</v>
      </c>
      <c r="E1316" s="145">
        <v>1153397.4999999995</v>
      </c>
      <c r="F1316" s="145">
        <v>30000</v>
      </c>
      <c r="G1316" s="145"/>
      <c r="H1316" s="145">
        <f t="shared" si="359"/>
        <v>1183397.4999999995</v>
      </c>
      <c r="I1316" s="145">
        <f t="shared" si="360"/>
        <v>2306794.9999999991</v>
      </c>
      <c r="J1316" s="145">
        <f t="shared" si="361"/>
        <v>60000</v>
      </c>
      <c r="K1316" s="145">
        <f t="shared" si="362"/>
        <v>0</v>
      </c>
      <c r="L1316" s="145">
        <f t="shared" si="363"/>
        <v>2366794.9999999991</v>
      </c>
    </row>
    <row r="1317" spans="1:12" ht="18.5" x14ac:dyDescent="0.45">
      <c r="A1317" s="143"/>
      <c r="B1317" s="143"/>
      <c r="C1317" s="144" t="s">
        <v>499</v>
      </c>
      <c r="D1317" s="145">
        <v>2</v>
      </c>
      <c r="E1317" s="145">
        <v>1161173.7500000005</v>
      </c>
      <c r="F1317" s="145">
        <v>30000</v>
      </c>
      <c r="G1317" s="145"/>
      <c r="H1317" s="145">
        <f t="shared" si="359"/>
        <v>1191173.7500000005</v>
      </c>
      <c r="I1317" s="145">
        <f t="shared" si="360"/>
        <v>2322347.5000000009</v>
      </c>
      <c r="J1317" s="145">
        <f t="shared" si="361"/>
        <v>60000</v>
      </c>
      <c r="K1317" s="145">
        <f t="shared" si="362"/>
        <v>0</v>
      </c>
      <c r="L1317" s="145">
        <f t="shared" si="363"/>
        <v>2382347.5000000009</v>
      </c>
    </row>
    <row r="1318" spans="1:12" ht="18.5" x14ac:dyDescent="0.45">
      <c r="A1318" s="143"/>
      <c r="B1318" s="143"/>
      <c r="C1318" s="144" t="s">
        <v>368</v>
      </c>
      <c r="D1318" s="145">
        <v>1</v>
      </c>
      <c r="E1318" s="145">
        <v>1199396.25</v>
      </c>
      <c r="F1318" s="145">
        <v>30000</v>
      </c>
      <c r="G1318" s="145"/>
      <c r="H1318" s="145">
        <f t="shared" si="359"/>
        <v>1229396.25</v>
      </c>
      <c r="I1318" s="145">
        <f t="shared" si="360"/>
        <v>1199396.25</v>
      </c>
      <c r="J1318" s="145">
        <f t="shared" si="361"/>
        <v>30000</v>
      </c>
      <c r="K1318" s="145">
        <f t="shared" si="362"/>
        <v>0</v>
      </c>
      <c r="L1318" s="145">
        <f t="shared" si="363"/>
        <v>1229396.25</v>
      </c>
    </row>
    <row r="1319" spans="1:12" ht="18.5" x14ac:dyDescent="0.45">
      <c r="A1319" s="143"/>
      <c r="B1319" s="143"/>
      <c r="C1319" s="144" t="s">
        <v>124</v>
      </c>
      <c r="D1319" s="145">
        <v>1</v>
      </c>
      <c r="E1319" s="145">
        <v>1354613.7500000042</v>
      </c>
      <c r="F1319" s="145">
        <v>30000</v>
      </c>
      <c r="G1319" s="145"/>
      <c r="H1319" s="145">
        <f t="shared" si="359"/>
        <v>1384613.7500000042</v>
      </c>
      <c r="I1319" s="145">
        <f t="shared" si="360"/>
        <v>1354613.7500000042</v>
      </c>
      <c r="J1319" s="145">
        <f t="shared" si="361"/>
        <v>30000</v>
      </c>
      <c r="K1319" s="145">
        <f t="shared" si="362"/>
        <v>0</v>
      </c>
      <c r="L1319" s="145">
        <f t="shared" si="363"/>
        <v>1384613.7500000042</v>
      </c>
    </row>
    <row r="1320" spans="1:12" ht="18.5" x14ac:dyDescent="0.45">
      <c r="A1320" s="143"/>
      <c r="B1320" s="143"/>
      <c r="C1320" s="144" t="s">
        <v>297</v>
      </c>
      <c r="D1320" s="145">
        <v>1</v>
      </c>
      <c r="E1320" s="145">
        <v>1389722.4999999958</v>
      </c>
      <c r="F1320" s="145">
        <v>30000</v>
      </c>
      <c r="G1320" s="145"/>
      <c r="H1320" s="145">
        <f t="shared" si="359"/>
        <v>1419722.4999999958</v>
      </c>
      <c r="I1320" s="145">
        <f t="shared" si="360"/>
        <v>1389722.4999999958</v>
      </c>
      <c r="J1320" s="145">
        <f t="shared" si="361"/>
        <v>30000</v>
      </c>
      <c r="K1320" s="145">
        <f t="shared" si="362"/>
        <v>0</v>
      </c>
      <c r="L1320" s="145">
        <f t="shared" si="363"/>
        <v>1419722.4999999958</v>
      </c>
    </row>
    <row r="1321" spans="1:12" ht="18.5" x14ac:dyDescent="0.45">
      <c r="A1321" s="143"/>
      <c r="B1321" s="143"/>
      <c r="C1321" s="144" t="s">
        <v>211</v>
      </c>
      <c r="D1321" s="145">
        <v>1</v>
      </c>
      <c r="E1321" s="145">
        <v>1162881.2499999995</v>
      </c>
      <c r="F1321" s="145">
        <v>30000</v>
      </c>
      <c r="G1321" s="145"/>
      <c r="H1321" s="145">
        <f t="shared" si="359"/>
        <v>1192881.2499999995</v>
      </c>
      <c r="I1321" s="145">
        <f t="shared" si="360"/>
        <v>1162881.2499999995</v>
      </c>
      <c r="J1321" s="145">
        <f t="shared" si="361"/>
        <v>30000</v>
      </c>
      <c r="K1321" s="145">
        <f t="shared" si="362"/>
        <v>0</v>
      </c>
      <c r="L1321" s="145">
        <f t="shared" si="363"/>
        <v>1192881.2499999995</v>
      </c>
    </row>
    <row r="1322" spans="1:12" ht="18.5" x14ac:dyDescent="0.45">
      <c r="A1322" s="143"/>
      <c r="B1322" s="143"/>
      <c r="C1322" s="144" t="s">
        <v>332</v>
      </c>
      <c r="D1322" s="145">
        <v>1</v>
      </c>
      <c r="E1322" s="145">
        <v>1635477.5000000042</v>
      </c>
      <c r="F1322" s="145">
        <v>30000</v>
      </c>
      <c r="G1322" s="145"/>
      <c r="H1322" s="145">
        <f t="shared" si="359"/>
        <v>1665477.5000000042</v>
      </c>
      <c r="I1322" s="145">
        <f t="shared" si="360"/>
        <v>1635477.5000000042</v>
      </c>
      <c r="J1322" s="145">
        <f t="shared" si="361"/>
        <v>30000</v>
      </c>
      <c r="K1322" s="145">
        <f t="shared" si="362"/>
        <v>0</v>
      </c>
      <c r="L1322" s="145">
        <f t="shared" si="363"/>
        <v>1665477.5000000042</v>
      </c>
    </row>
    <row r="1323" spans="1:12" ht="18.5" x14ac:dyDescent="0.45">
      <c r="A1323" s="143"/>
      <c r="B1323" s="143"/>
      <c r="C1323" s="144" t="s">
        <v>133</v>
      </c>
      <c r="D1323" s="145">
        <v>12</v>
      </c>
      <c r="E1323" s="145">
        <v>1799141.25</v>
      </c>
      <c r="F1323" s="145">
        <v>30000</v>
      </c>
      <c r="G1323" s="145"/>
      <c r="H1323" s="145">
        <f t="shared" si="359"/>
        <v>1829141.25</v>
      </c>
      <c r="I1323" s="145">
        <f t="shared" si="360"/>
        <v>21589695</v>
      </c>
      <c r="J1323" s="145">
        <f t="shared" si="361"/>
        <v>360000</v>
      </c>
      <c r="K1323" s="145">
        <f t="shared" si="362"/>
        <v>0</v>
      </c>
      <c r="L1323" s="145">
        <f t="shared" si="363"/>
        <v>21949695</v>
      </c>
    </row>
    <row r="1324" spans="1:12" ht="18.5" x14ac:dyDescent="0.45">
      <c r="A1324" s="143"/>
      <c r="B1324" s="143"/>
      <c r="C1324" s="144" t="s">
        <v>134</v>
      </c>
      <c r="D1324" s="145">
        <v>1</v>
      </c>
      <c r="E1324" s="145">
        <v>1846400.0000000042</v>
      </c>
      <c r="F1324" s="145">
        <v>30000</v>
      </c>
      <c r="G1324" s="145"/>
      <c r="H1324" s="145">
        <f t="shared" si="359"/>
        <v>1876400.0000000042</v>
      </c>
      <c r="I1324" s="145">
        <f t="shared" si="360"/>
        <v>1846400.0000000042</v>
      </c>
      <c r="J1324" s="145">
        <f t="shared" si="361"/>
        <v>30000</v>
      </c>
      <c r="K1324" s="145">
        <f t="shared" si="362"/>
        <v>0</v>
      </c>
      <c r="L1324" s="145">
        <f t="shared" si="363"/>
        <v>1876400.0000000042</v>
      </c>
    </row>
    <row r="1325" spans="1:12" ht="18.5" x14ac:dyDescent="0.45">
      <c r="A1325" s="143"/>
      <c r="B1325" s="143"/>
      <c r="C1325" s="144" t="s">
        <v>136</v>
      </c>
      <c r="D1325" s="145">
        <v>3</v>
      </c>
      <c r="E1325" s="145">
        <v>1893658.7499999958</v>
      </c>
      <c r="F1325" s="145">
        <v>30000</v>
      </c>
      <c r="G1325" s="145"/>
      <c r="H1325" s="145">
        <f t="shared" si="359"/>
        <v>1923658.7499999958</v>
      </c>
      <c r="I1325" s="145">
        <f t="shared" si="360"/>
        <v>5680976.249999987</v>
      </c>
      <c r="J1325" s="145">
        <f t="shared" si="361"/>
        <v>90000</v>
      </c>
      <c r="K1325" s="145">
        <f t="shared" si="362"/>
        <v>0</v>
      </c>
      <c r="L1325" s="145">
        <f t="shared" si="363"/>
        <v>5770976.249999987</v>
      </c>
    </row>
    <row r="1326" spans="1:12" ht="18.5" x14ac:dyDescent="0.45">
      <c r="A1326" s="143"/>
      <c r="B1326" s="143"/>
      <c r="C1326" s="144" t="s">
        <v>139</v>
      </c>
      <c r="D1326" s="145">
        <v>1</v>
      </c>
      <c r="E1326" s="145">
        <v>1940917.5</v>
      </c>
      <c r="F1326" s="145">
        <v>30000</v>
      </c>
      <c r="G1326" s="145"/>
      <c r="H1326" s="145">
        <f t="shared" si="359"/>
        <v>1970917.5</v>
      </c>
      <c r="I1326" s="145">
        <f t="shared" si="360"/>
        <v>1940917.5</v>
      </c>
      <c r="J1326" s="145">
        <f t="shared" si="361"/>
        <v>30000</v>
      </c>
      <c r="K1326" s="145">
        <f t="shared" si="362"/>
        <v>0</v>
      </c>
      <c r="L1326" s="145">
        <f t="shared" si="363"/>
        <v>1970917.5</v>
      </c>
    </row>
    <row r="1327" spans="1:12" ht="18.5" x14ac:dyDescent="0.45">
      <c r="A1327" s="143"/>
      <c r="B1327" s="143"/>
      <c r="C1327" s="144" t="s">
        <v>552</v>
      </c>
      <c r="D1327" s="145">
        <v>1</v>
      </c>
      <c r="E1327" s="145">
        <v>1533092.4999999958</v>
      </c>
      <c r="F1327" s="145">
        <v>30000</v>
      </c>
      <c r="G1327" s="145"/>
      <c r="H1327" s="145">
        <f t="shared" si="359"/>
        <v>1563092.4999999958</v>
      </c>
      <c r="I1327" s="145">
        <f t="shared" si="360"/>
        <v>1533092.4999999958</v>
      </c>
      <c r="J1327" s="145">
        <f t="shared" si="361"/>
        <v>30000</v>
      </c>
      <c r="K1327" s="145">
        <f t="shared" si="362"/>
        <v>0</v>
      </c>
      <c r="L1327" s="145">
        <f t="shared" si="363"/>
        <v>1563092.4999999958</v>
      </c>
    </row>
    <row r="1328" spans="1:12" ht="18.5" x14ac:dyDescent="0.45">
      <c r="A1328" s="143"/>
      <c r="B1328" s="143"/>
      <c r="C1328" s="144" t="s">
        <v>147</v>
      </c>
      <c r="D1328" s="145">
        <v>1</v>
      </c>
      <c r="E1328" s="145">
        <v>1561971.2499999958</v>
      </c>
      <c r="F1328" s="145">
        <v>30000</v>
      </c>
      <c r="G1328" s="145"/>
      <c r="H1328" s="145">
        <f t="shared" si="359"/>
        <v>1591971.2499999958</v>
      </c>
      <c r="I1328" s="145">
        <f t="shared" si="360"/>
        <v>1561971.2499999958</v>
      </c>
      <c r="J1328" s="145">
        <f t="shared" si="361"/>
        <v>30000</v>
      </c>
      <c r="K1328" s="145">
        <f t="shared" si="362"/>
        <v>0</v>
      </c>
      <c r="L1328" s="145">
        <f t="shared" si="363"/>
        <v>1591971.2499999958</v>
      </c>
    </row>
    <row r="1329" spans="1:12" ht="18.5" x14ac:dyDescent="0.45">
      <c r="A1329" s="143"/>
      <c r="B1329" s="143"/>
      <c r="C1329" s="144" t="s">
        <v>149</v>
      </c>
      <c r="D1329" s="145">
        <v>13</v>
      </c>
      <c r="E1329" s="145">
        <v>2030383.7499999958</v>
      </c>
      <c r="F1329" s="145">
        <v>30000</v>
      </c>
      <c r="G1329" s="145"/>
      <c r="H1329" s="145">
        <f t="shared" si="359"/>
        <v>2060383.7499999958</v>
      </c>
      <c r="I1329" s="145">
        <f t="shared" si="360"/>
        <v>26394988.749999944</v>
      </c>
      <c r="J1329" s="145">
        <f t="shared" si="361"/>
        <v>390000</v>
      </c>
      <c r="K1329" s="145">
        <f t="shared" si="362"/>
        <v>0</v>
      </c>
      <c r="L1329" s="145">
        <f t="shared" si="363"/>
        <v>26784988.749999944</v>
      </c>
    </row>
    <row r="1330" spans="1:12" ht="18.5" x14ac:dyDescent="0.45">
      <c r="A1330" s="143"/>
      <c r="B1330" s="143"/>
      <c r="C1330" s="144" t="s">
        <v>299</v>
      </c>
      <c r="D1330" s="145">
        <v>3</v>
      </c>
      <c r="E1330" s="145">
        <v>2085975</v>
      </c>
      <c r="F1330" s="145">
        <v>30000</v>
      </c>
      <c r="G1330" s="145"/>
      <c r="H1330" s="145">
        <f t="shared" si="359"/>
        <v>2115975</v>
      </c>
      <c r="I1330" s="145">
        <f t="shared" si="360"/>
        <v>6257925</v>
      </c>
      <c r="J1330" s="145">
        <f t="shared" si="361"/>
        <v>90000</v>
      </c>
      <c r="K1330" s="145">
        <f t="shared" si="362"/>
        <v>0</v>
      </c>
      <c r="L1330" s="145">
        <f t="shared" si="363"/>
        <v>6347925</v>
      </c>
    </row>
    <row r="1331" spans="1:12" ht="18.5" x14ac:dyDescent="0.45">
      <c r="A1331" s="143"/>
      <c r="B1331" s="143"/>
      <c r="C1331" s="144" t="s">
        <v>151</v>
      </c>
      <c r="D1331" s="145">
        <v>2</v>
      </c>
      <c r="E1331" s="145">
        <v>2141566.2500000042</v>
      </c>
      <c r="F1331" s="145">
        <v>30000</v>
      </c>
      <c r="G1331" s="145"/>
      <c r="H1331" s="145">
        <f t="shared" si="359"/>
        <v>2171566.2500000042</v>
      </c>
      <c r="I1331" s="145">
        <f t="shared" si="360"/>
        <v>4283132.5000000084</v>
      </c>
      <c r="J1331" s="145">
        <f t="shared" si="361"/>
        <v>60000</v>
      </c>
      <c r="K1331" s="145">
        <f t="shared" si="362"/>
        <v>0</v>
      </c>
      <c r="L1331" s="145">
        <f t="shared" si="363"/>
        <v>4343132.5000000084</v>
      </c>
    </row>
    <row r="1332" spans="1:12" ht="18.5" x14ac:dyDescent="0.45">
      <c r="A1332" s="143"/>
      <c r="B1332" s="143"/>
      <c r="C1332" s="144" t="s">
        <v>334</v>
      </c>
      <c r="D1332" s="145">
        <v>1</v>
      </c>
      <c r="E1332" s="145">
        <v>2268907.5</v>
      </c>
      <c r="F1332" s="145">
        <v>30000</v>
      </c>
      <c r="G1332" s="145"/>
      <c r="H1332" s="145">
        <f t="shared" si="359"/>
        <v>2298907.5</v>
      </c>
      <c r="I1332" s="145">
        <f t="shared" si="360"/>
        <v>2268907.5</v>
      </c>
      <c r="J1332" s="145">
        <f t="shared" si="361"/>
        <v>30000</v>
      </c>
      <c r="K1332" s="145">
        <f t="shared" si="362"/>
        <v>0</v>
      </c>
      <c r="L1332" s="145">
        <f t="shared" si="363"/>
        <v>2298907.5</v>
      </c>
    </row>
    <row r="1333" spans="1:12" ht="18.5" x14ac:dyDescent="0.45">
      <c r="A1333" s="143"/>
      <c r="B1333" s="143"/>
      <c r="C1333" s="144" t="s">
        <v>155</v>
      </c>
      <c r="D1333" s="145">
        <v>26</v>
      </c>
      <c r="E1333" s="145">
        <v>2321896.2500000042</v>
      </c>
      <c r="F1333" s="145">
        <v>30000</v>
      </c>
      <c r="G1333" s="145"/>
      <c r="H1333" s="145">
        <f t="shared" si="359"/>
        <v>2351896.2500000042</v>
      </c>
      <c r="I1333" s="145">
        <f t="shared" si="360"/>
        <v>60369302.500000112</v>
      </c>
      <c r="J1333" s="145">
        <f t="shared" si="361"/>
        <v>780000</v>
      </c>
      <c r="K1333" s="145">
        <f t="shared" si="362"/>
        <v>0</v>
      </c>
      <c r="L1333" s="145">
        <f t="shared" si="363"/>
        <v>61149302.500000112</v>
      </c>
    </row>
    <row r="1334" spans="1:12" ht="18.5" x14ac:dyDescent="0.45">
      <c r="A1334" s="143"/>
      <c r="B1334" s="143"/>
      <c r="C1334" s="144" t="s">
        <v>157</v>
      </c>
      <c r="D1334" s="145">
        <v>7</v>
      </c>
      <c r="E1334" s="145">
        <v>2383198.7499999958</v>
      </c>
      <c r="F1334" s="145">
        <v>30000</v>
      </c>
      <c r="G1334" s="145"/>
      <c r="H1334" s="145">
        <f t="shared" si="359"/>
        <v>2413198.7499999958</v>
      </c>
      <c r="I1334" s="145">
        <f t="shared" si="360"/>
        <v>16682391.24999997</v>
      </c>
      <c r="J1334" s="145">
        <f t="shared" si="361"/>
        <v>210000</v>
      </c>
      <c r="K1334" s="145">
        <f t="shared" si="362"/>
        <v>0</v>
      </c>
      <c r="L1334" s="145">
        <f t="shared" si="363"/>
        <v>16892391.24999997</v>
      </c>
    </row>
    <row r="1335" spans="1:12" ht="18.5" x14ac:dyDescent="0.45">
      <c r="A1335" s="143"/>
      <c r="B1335" s="143"/>
      <c r="C1335" s="144" t="s">
        <v>157</v>
      </c>
      <c r="D1335" s="145">
        <v>2</v>
      </c>
      <c r="E1335" s="145">
        <v>1600284.9999999958</v>
      </c>
      <c r="F1335" s="145">
        <v>30000</v>
      </c>
      <c r="G1335" s="145"/>
      <c r="H1335" s="145">
        <f t="shared" si="359"/>
        <v>1630284.9999999958</v>
      </c>
      <c r="I1335" s="145">
        <f t="shared" si="360"/>
        <v>3200569.9999999916</v>
      </c>
      <c r="J1335" s="145">
        <f t="shared" si="361"/>
        <v>60000</v>
      </c>
      <c r="K1335" s="145">
        <f t="shared" si="362"/>
        <v>0</v>
      </c>
      <c r="L1335" s="145">
        <f t="shared" si="363"/>
        <v>3260569.9999999916</v>
      </c>
    </row>
    <row r="1336" spans="1:12" ht="18.5" x14ac:dyDescent="0.45">
      <c r="A1336" s="143"/>
      <c r="B1336" s="143"/>
      <c r="C1336" s="144" t="s">
        <v>302</v>
      </c>
      <c r="D1336" s="145">
        <v>4</v>
      </c>
      <c r="E1336" s="145">
        <v>2444501.25</v>
      </c>
      <c r="F1336" s="145">
        <v>30000</v>
      </c>
      <c r="G1336" s="145"/>
      <c r="H1336" s="145">
        <f t="shared" si="359"/>
        <v>2474501.25</v>
      </c>
      <c r="I1336" s="145">
        <f t="shared" si="360"/>
        <v>9778005</v>
      </c>
      <c r="J1336" s="145">
        <f t="shared" si="361"/>
        <v>120000</v>
      </c>
      <c r="K1336" s="145">
        <f t="shared" si="362"/>
        <v>0</v>
      </c>
      <c r="L1336" s="145">
        <f t="shared" si="363"/>
        <v>9898005</v>
      </c>
    </row>
    <row r="1337" spans="1:12" ht="18.5" x14ac:dyDescent="0.45">
      <c r="A1337" s="143"/>
      <c r="B1337" s="143"/>
      <c r="C1337" s="144" t="s">
        <v>302</v>
      </c>
      <c r="D1337" s="145">
        <v>2</v>
      </c>
      <c r="E1337" s="145">
        <v>1639813.7499999958</v>
      </c>
      <c r="F1337" s="145">
        <v>30000</v>
      </c>
      <c r="G1337" s="145"/>
      <c r="H1337" s="145">
        <f t="shared" si="359"/>
        <v>1669813.7499999958</v>
      </c>
      <c r="I1337" s="145">
        <f t="shared" si="360"/>
        <v>3279627.4999999916</v>
      </c>
      <c r="J1337" s="145">
        <f t="shared" si="361"/>
        <v>60000</v>
      </c>
      <c r="K1337" s="145">
        <f t="shared" si="362"/>
        <v>0</v>
      </c>
      <c r="L1337" s="145">
        <f t="shared" si="363"/>
        <v>3339627.4999999916</v>
      </c>
    </row>
    <row r="1338" spans="1:12" ht="18.5" x14ac:dyDescent="0.45">
      <c r="A1338" s="143"/>
      <c r="B1338" s="143"/>
      <c r="C1338" s="144" t="s">
        <v>161</v>
      </c>
      <c r="D1338" s="145">
        <v>1</v>
      </c>
      <c r="E1338" s="145">
        <v>2567107.5</v>
      </c>
      <c r="F1338" s="145">
        <v>30000</v>
      </c>
      <c r="G1338" s="145"/>
      <c r="H1338" s="145">
        <f t="shared" si="359"/>
        <v>2597107.5</v>
      </c>
      <c r="I1338" s="145">
        <f t="shared" si="360"/>
        <v>2567107.5</v>
      </c>
      <c r="J1338" s="145">
        <f t="shared" si="361"/>
        <v>30000</v>
      </c>
      <c r="K1338" s="145">
        <f t="shared" si="362"/>
        <v>0</v>
      </c>
      <c r="L1338" s="145">
        <f t="shared" si="363"/>
        <v>2597107.5</v>
      </c>
    </row>
    <row r="1339" spans="1:12" ht="18.5" x14ac:dyDescent="0.45">
      <c r="A1339" s="143"/>
      <c r="B1339" s="143"/>
      <c r="C1339" s="144" t="s">
        <v>162</v>
      </c>
      <c r="D1339" s="145">
        <v>2</v>
      </c>
      <c r="E1339" s="145">
        <v>2628410.0000000042</v>
      </c>
      <c r="F1339" s="145">
        <v>30000</v>
      </c>
      <c r="G1339" s="145"/>
      <c r="H1339" s="145">
        <f t="shared" si="359"/>
        <v>2658410.0000000042</v>
      </c>
      <c r="I1339" s="145">
        <f t="shared" si="360"/>
        <v>5256820.0000000084</v>
      </c>
      <c r="J1339" s="145">
        <f t="shared" si="361"/>
        <v>60000</v>
      </c>
      <c r="K1339" s="145">
        <f t="shared" si="362"/>
        <v>0</v>
      </c>
      <c r="L1339" s="145">
        <f t="shared" si="363"/>
        <v>5316820.0000000084</v>
      </c>
    </row>
    <row r="1340" spans="1:12" ht="18.5" x14ac:dyDescent="0.45">
      <c r="A1340" s="143"/>
      <c r="B1340" s="143"/>
      <c r="C1340" s="144" t="s">
        <v>163</v>
      </c>
      <c r="D1340" s="145">
        <v>1</v>
      </c>
      <c r="E1340" s="145">
        <v>2751015</v>
      </c>
      <c r="F1340" s="145">
        <v>30000</v>
      </c>
      <c r="G1340" s="145"/>
      <c r="H1340" s="145">
        <f t="shared" si="359"/>
        <v>2781015</v>
      </c>
      <c r="I1340" s="145">
        <f t="shared" si="360"/>
        <v>2751015</v>
      </c>
      <c r="J1340" s="145">
        <f t="shared" si="361"/>
        <v>30000</v>
      </c>
      <c r="K1340" s="145">
        <f t="shared" si="362"/>
        <v>0</v>
      </c>
      <c r="L1340" s="145">
        <f t="shared" si="363"/>
        <v>2781015</v>
      </c>
    </row>
    <row r="1341" spans="1:12" ht="18.5" x14ac:dyDescent="0.45">
      <c r="A1341" s="143"/>
      <c r="B1341" s="143"/>
      <c r="C1341" s="144" t="s">
        <v>165</v>
      </c>
      <c r="D1341" s="145">
        <v>1</v>
      </c>
      <c r="E1341" s="145">
        <v>1728414.9999999958</v>
      </c>
      <c r="F1341" s="145">
        <v>30000</v>
      </c>
      <c r="G1341" s="145"/>
      <c r="H1341" s="145">
        <f t="shared" si="359"/>
        <v>1758414.9999999958</v>
      </c>
      <c r="I1341" s="145">
        <f t="shared" si="360"/>
        <v>1728414.9999999958</v>
      </c>
      <c r="J1341" s="145">
        <f t="shared" si="361"/>
        <v>30000</v>
      </c>
      <c r="K1341" s="145">
        <f t="shared" si="362"/>
        <v>0</v>
      </c>
      <c r="L1341" s="145">
        <f t="shared" si="363"/>
        <v>1758414.9999999958</v>
      </c>
    </row>
    <row r="1342" spans="1:12" ht="18.5" x14ac:dyDescent="0.45">
      <c r="A1342" s="143"/>
      <c r="B1342" s="143"/>
      <c r="C1342" s="144" t="s">
        <v>166</v>
      </c>
      <c r="D1342" s="145">
        <v>2</v>
      </c>
      <c r="E1342" s="145">
        <v>1770788.7500000042</v>
      </c>
      <c r="F1342" s="145">
        <v>30000</v>
      </c>
      <c r="G1342" s="145"/>
      <c r="H1342" s="145">
        <f t="shared" si="359"/>
        <v>1800788.7500000042</v>
      </c>
      <c r="I1342" s="145">
        <f t="shared" si="360"/>
        <v>3541577.5000000084</v>
      </c>
      <c r="J1342" s="145">
        <f t="shared" si="361"/>
        <v>60000</v>
      </c>
      <c r="K1342" s="145">
        <f t="shared" si="362"/>
        <v>0</v>
      </c>
      <c r="L1342" s="145">
        <f t="shared" si="363"/>
        <v>3601577.5000000084</v>
      </c>
    </row>
    <row r="1343" spans="1:12" ht="18.5" x14ac:dyDescent="0.45">
      <c r="A1343" s="143"/>
      <c r="B1343" s="143"/>
      <c r="C1343" s="144" t="s">
        <v>167</v>
      </c>
      <c r="D1343" s="145">
        <v>3</v>
      </c>
      <c r="E1343" s="145">
        <v>2792488.7499999958</v>
      </c>
      <c r="F1343" s="145">
        <v>30000</v>
      </c>
      <c r="G1343" s="145"/>
      <c r="H1343" s="145">
        <f t="shared" si="359"/>
        <v>2822488.7499999958</v>
      </c>
      <c r="I1343" s="145">
        <f t="shared" si="360"/>
        <v>8377466.249999987</v>
      </c>
      <c r="J1343" s="145">
        <f t="shared" si="361"/>
        <v>90000</v>
      </c>
      <c r="K1343" s="145">
        <f t="shared" si="362"/>
        <v>0</v>
      </c>
      <c r="L1343" s="145">
        <f t="shared" si="363"/>
        <v>8467466.249999987</v>
      </c>
    </row>
    <row r="1344" spans="1:12" ht="18.5" x14ac:dyDescent="0.45">
      <c r="A1344" s="143"/>
      <c r="B1344" s="143"/>
      <c r="C1344" s="144" t="s">
        <v>167</v>
      </c>
      <c r="D1344" s="145">
        <v>1</v>
      </c>
      <c r="E1344" s="145">
        <v>1813162.5</v>
      </c>
      <c r="F1344" s="145">
        <v>30000</v>
      </c>
      <c r="G1344" s="145"/>
      <c r="H1344" s="145">
        <f t="shared" si="359"/>
        <v>1843162.5</v>
      </c>
      <c r="I1344" s="145">
        <f t="shared" si="360"/>
        <v>1813162.5</v>
      </c>
      <c r="J1344" s="145">
        <f t="shared" si="361"/>
        <v>30000</v>
      </c>
      <c r="K1344" s="145">
        <f t="shared" si="362"/>
        <v>0</v>
      </c>
      <c r="L1344" s="145">
        <f t="shared" si="363"/>
        <v>1843162.5</v>
      </c>
    </row>
    <row r="1345" spans="1:12" ht="18.5" x14ac:dyDescent="0.45">
      <c r="A1345" s="143"/>
      <c r="B1345" s="143"/>
      <c r="C1345" s="144" t="s">
        <v>215</v>
      </c>
      <c r="D1345" s="145">
        <v>1</v>
      </c>
      <c r="E1345" s="145">
        <v>2067402.5000000042</v>
      </c>
      <c r="F1345" s="145">
        <v>30000</v>
      </c>
      <c r="G1345" s="145"/>
      <c r="H1345" s="145">
        <f t="shared" si="359"/>
        <v>2097402.5000000042</v>
      </c>
      <c r="I1345" s="145">
        <f t="shared" si="360"/>
        <v>2067402.5000000042</v>
      </c>
      <c r="J1345" s="145">
        <f t="shared" si="361"/>
        <v>30000</v>
      </c>
      <c r="K1345" s="145">
        <f t="shared" si="362"/>
        <v>0</v>
      </c>
      <c r="L1345" s="145">
        <f t="shared" si="363"/>
        <v>2097402.5000000042</v>
      </c>
    </row>
    <row r="1346" spans="1:12" ht="18.5" x14ac:dyDescent="0.45">
      <c r="A1346" s="143"/>
      <c r="B1346" s="143"/>
      <c r="C1346" s="144" t="s">
        <v>303</v>
      </c>
      <c r="D1346" s="145">
        <v>3</v>
      </c>
      <c r="E1346" s="145">
        <v>3640486.2500000037</v>
      </c>
      <c r="F1346" s="145">
        <v>30000</v>
      </c>
      <c r="G1346" s="145"/>
      <c r="H1346" s="145">
        <f t="shared" si="359"/>
        <v>3670486.2500000037</v>
      </c>
      <c r="I1346" s="145">
        <f t="shared" si="360"/>
        <v>10921458.750000011</v>
      </c>
      <c r="J1346" s="145">
        <f t="shared" si="361"/>
        <v>90000</v>
      </c>
      <c r="K1346" s="145">
        <f t="shared" si="362"/>
        <v>0</v>
      </c>
      <c r="L1346" s="145">
        <f t="shared" si="363"/>
        <v>11011458.750000011</v>
      </c>
    </row>
    <row r="1347" spans="1:12" ht="18.5" x14ac:dyDescent="0.45">
      <c r="A1347" s="143"/>
      <c r="B1347" s="143"/>
      <c r="C1347" s="144" t="s">
        <v>175</v>
      </c>
      <c r="D1347" s="145">
        <v>4</v>
      </c>
      <c r="E1347" s="145">
        <v>3724846.2500000037</v>
      </c>
      <c r="F1347" s="145">
        <v>30000</v>
      </c>
      <c r="G1347" s="145"/>
      <c r="H1347" s="145">
        <f t="shared" si="359"/>
        <v>3754846.2500000037</v>
      </c>
      <c r="I1347" s="145">
        <f t="shared" si="360"/>
        <v>14899385.000000015</v>
      </c>
      <c r="J1347" s="145">
        <f t="shared" si="361"/>
        <v>120000</v>
      </c>
      <c r="K1347" s="145">
        <f t="shared" si="362"/>
        <v>0</v>
      </c>
      <c r="L1347" s="145">
        <f t="shared" si="363"/>
        <v>15019385.000000015</v>
      </c>
    </row>
    <row r="1348" spans="1:12" ht="18.5" x14ac:dyDescent="0.45">
      <c r="A1348" s="143"/>
      <c r="B1348" s="143"/>
      <c r="C1348" s="144" t="s">
        <v>175</v>
      </c>
      <c r="D1348" s="145">
        <v>1</v>
      </c>
      <c r="E1348" s="145">
        <v>2018604.9999999958</v>
      </c>
      <c r="F1348" s="145">
        <v>30000</v>
      </c>
      <c r="G1348" s="145"/>
      <c r="H1348" s="145">
        <f t="shared" si="359"/>
        <v>2048604.9999999958</v>
      </c>
      <c r="I1348" s="145">
        <f t="shared" si="360"/>
        <v>2018604.9999999958</v>
      </c>
      <c r="J1348" s="145">
        <f t="shared" si="361"/>
        <v>30000</v>
      </c>
      <c r="K1348" s="145">
        <f t="shared" si="362"/>
        <v>0</v>
      </c>
      <c r="L1348" s="145">
        <f t="shared" si="363"/>
        <v>2048604.9999999958</v>
      </c>
    </row>
    <row r="1349" spans="1:12" ht="18.5" x14ac:dyDescent="0.45">
      <c r="A1349" s="143"/>
      <c r="B1349" s="143"/>
      <c r="C1349" s="144" t="s">
        <v>176</v>
      </c>
      <c r="D1349" s="145">
        <v>2</v>
      </c>
      <c r="E1349" s="145">
        <v>3809206.2500000037</v>
      </c>
      <c r="F1349" s="145">
        <v>30000</v>
      </c>
      <c r="G1349" s="145"/>
      <c r="H1349" s="145">
        <f t="shared" si="359"/>
        <v>3839206.2500000037</v>
      </c>
      <c r="I1349" s="145">
        <f t="shared" si="360"/>
        <v>7618412.5000000075</v>
      </c>
      <c r="J1349" s="145">
        <f t="shared" si="361"/>
        <v>60000</v>
      </c>
      <c r="K1349" s="145">
        <f t="shared" si="362"/>
        <v>0</v>
      </c>
      <c r="L1349" s="145">
        <f t="shared" si="363"/>
        <v>7678412.5000000075</v>
      </c>
    </row>
    <row r="1350" spans="1:12" ht="18.5" x14ac:dyDescent="0.45">
      <c r="A1350" s="143"/>
      <c r="B1350" s="143"/>
      <c r="C1350" s="144" t="s">
        <v>583</v>
      </c>
      <c r="D1350" s="145">
        <v>1</v>
      </c>
      <c r="E1350" s="145">
        <v>3893565</v>
      </c>
      <c r="F1350" s="145">
        <v>30000</v>
      </c>
      <c r="G1350" s="145"/>
      <c r="H1350" s="145">
        <f t="shared" si="359"/>
        <v>3923565</v>
      </c>
      <c r="I1350" s="145">
        <f t="shared" si="360"/>
        <v>3893565</v>
      </c>
      <c r="J1350" s="145">
        <f t="shared" si="361"/>
        <v>30000</v>
      </c>
      <c r="K1350" s="145">
        <f t="shared" si="362"/>
        <v>0</v>
      </c>
      <c r="L1350" s="145">
        <f t="shared" si="363"/>
        <v>3923565</v>
      </c>
    </row>
    <row r="1351" spans="1:12" ht="18.5" x14ac:dyDescent="0.45">
      <c r="A1351" s="143"/>
      <c r="B1351" s="143"/>
      <c r="C1351" s="144" t="s">
        <v>675</v>
      </c>
      <c r="D1351" s="145">
        <v>2</v>
      </c>
      <c r="E1351" s="145">
        <v>3977925</v>
      </c>
      <c r="F1351" s="145">
        <v>30000</v>
      </c>
      <c r="G1351" s="145"/>
      <c r="H1351" s="145">
        <f t="shared" si="359"/>
        <v>4007925</v>
      </c>
      <c r="I1351" s="145">
        <f t="shared" si="360"/>
        <v>7955850</v>
      </c>
      <c r="J1351" s="145">
        <f t="shared" si="361"/>
        <v>60000</v>
      </c>
      <c r="K1351" s="145">
        <f t="shared" si="362"/>
        <v>0</v>
      </c>
      <c r="L1351" s="145">
        <f t="shared" si="363"/>
        <v>8015850</v>
      </c>
    </row>
    <row r="1352" spans="1:12" ht="18.5" x14ac:dyDescent="0.45">
      <c r="A1352" s="143"/>
      <c r="B1352" s="143"/>
      <c r="C1352" s="144" t="s">
        <v>179</v>
      </c>
      <c r="D1352" s="145">
        <v>1</v>
      </c>
      <c r="E1352" s="145">
        <v>2215783.7499999958</v>
      </c>
      <c r="F1352" s="145">
        <v>30000</v>
      </c>
      <c r="G1352" s="145"/>
      <c r="H1352" s="145">
        <f t="shared" si="359"/>
        <v>2245783.7499999958</v>
      </c>
      <c r="I1352" s="145">
        <f t="shared" si="360"/>
        <v>2215783.7499999958</v>
      </c>
      <c r="J1352" s="145">
        <f t="shared" si="361"/>
        <v>30000</v>
      </c>
      <c r="K1352" s="145">
        <f t="shared" si="362"/>
        <v>0</v>
      </c>
      <c r="L1352" s="145">
        <f t="shared" si="363"/>
        <v>2245783.7499999958</v>
      </c>
    </row>
    <row r="1353" spans="1:12" ht="18.5" x14ac:dyDescent="0.45">
      <c r="A1353" s="143"/>
      <c r="B1353" s="143"/>
      <c r="C1353" s="144" t="s">
        <v>676</v>
      </c>
      <c r="D1353" s="145">
        <v>1</v>
      </c>
      <c r="E1353" s="145">
        <v>4062285</v>
      </c>
      <c r="F1353" s="145">
        <v>30000</v>
      </c>
      <c r="G1353" s="145"/>
      <c r="H1353" s="145">
        <f t="shared" si="359"/>
        <v>4092285</v>
      </c>
      <c r="I1353" s="145">
        <f t="shared" si="360"/>
        <v>4062285</v>
      </c>
      <c r="J1353" s="145">
        <f t="shared" si="361"/>
        <v>30000</v>
      </c>
      <c r="K1353" s="145">
        <f t="shared" si="362"/>
        <v>0</v>
      </c>
      <c r="L1353" s="145">
        <f t="shared" si="363"/>
        <v>4092285</v>
      </c>
    </row>
    <row r="1354" spans="1:12" ht="18.5" x14ac:dyDescent="0.45">
      <c r="A1354" s="143"/>
      <c r="B1354" s="143"/>
      <c r="C1354" s="144" t="s">
        <v>181</v>
      </c>
      <c r="D1354" s="145">
        <v>1</v>
      </c>
      <c r="E1354" s="145">
        <v>2347236.2499999958</v>
      </c>
      <c r="F1354" s="145">
        <v>30000</v>
      </c>
      <c r="G1354" s="145"/>
      <c r="H1354" s="145">
        <f t="shared" si="359"/>
        <v>2377236.2499999958</v>
      </c>
      <c r="I1354" s="145">
        <f t="shared" si="360"/>
        <v>2347236.2499999958</v>
      </c>
      <c r="J1354" s="145">
        <f t="shared" si="361"/>
        <v>30000</v>
      </c>
      <c r="K1354" s="145">
        <f t="shared" si="362"/>
        <v>0</v>
      </c>
      <c r="L1354" s="145">
        <f t="shared" si="363"/>
        <v>2377236.2499999958</v>
      </c>
    </row>
    <row r="1355" spans="1:12" ht="18.5" x14ac:dyDescent="0.45">
      <c r="A1355" s="143"/>
      <c r="B1355" s="143"/>
      <c r="C1355" s="144" t="s">
        <v>338</v>
      </c>
      <c r="D1355" s="145">
        <v>1</v>
      </c>
      <c r="E1355" s="145">
        <v>2412962.4999999958</v>
      </c>
      <c r="F1355" s="145">
        <v>30000</v>
      </c>
      <c r="G1355" s="145"/>
      <c r="H1355" s="145">
        <f t="shared" si="359"/>
        <v>2442962.4999999958</v>
      </c>
      <c r="I1355" s="145">
        <f t="shared" si="360"/>
        <v>2412962.4999999958</v>
      </c>
      <c r="J1355" s="145">
        <f t="shared" si="361"/>
        <v>30000</v>
      </c>
      <c r="K1355" s="145">
        <f t="shared" si="362"/>
        <v>0</v>
      </c>
      <c r="L1355" s="145">
        <f t="shared" si="363"/>
        <v>2442962.4999999958</v>
      </c>
    </row>
    <row r="1356" spans="1:12" ht="18.5" x14ac:dyDescent="0.45">
      <c r="A1356" s="143"/>
      <c r="B1356" s="143"/>
      <c r="C1356" s="144" t="s">
        <v>489</v>
      </c>
      <c r="D1356" s="145">
        <v>2</v>
      </c>
      <c r="E1356" s="145">
        <v>4323140.0000000037</v>
      </c>
      <c r="F1356" s="145">
        <v>30000</v>
      </c>
      <c r="G1356" s="145"/>
      <c r="H1356" s="145">
        <f t="shared" si="359"/>
        <v>4353140.0000000037</v>
      </c>
      <c r="I1356" s="145">
        <f t="shared" si="360"/>
        <v>8646280.0000000075</v>
      </c>
      <c r="J1356" s="145">
        <f t="shared" si="361"/>
        <v>60000</v>
      </c>
      <c r="K1356" s="145">
        <f t="shared" si="362"/>
        <v>0</v>
      </c>
      <c r="L1356" s="145">
        <f t="shared" si="363"/>
        <v>8706280.0000000075</v>
      </c>
    </row>
    <row r="1357" spans="1:12" ht="18.5" x14ac:dyDescent="0.45">
      <c r="A1357" s="143"/>
      <c r="B1357" s="143"/>
      <c r="C1357" s="144" t="s">
        <v>677</v>
      </c>
      <c r="D1357" s="145">
        <v>1</v>
      </c>
      <c r="E1357" s="145">
        <v>4437806.25</v>
      </c>
      <c r="F1357" s="145">
        <v>30000</v>
      </c>
      <c r="G1357" s="145"/>
      <c r="H1357" s="145">
        <f t="shared" si="359"/>
        <v>4467806.25</v>
      </c>
      <c r="I1357" s="145">
        <f t="shared" si="360"/>
        <v>4437806.25</v>
      </c>
      <c r="J1357" s="145">
        <f t="shared" si="361"/>
        <v>30000</v>
      </c>
      <c r="K1357" s="145">
        <f t="shared" si="362"/>
        <v>0</v>
      </c>
      <c r="L1357" s="145">
        <f t="shared" si="363"/>
        <v>4467806.25</v>
      </c>
    </row>
    <row r="1358" spans="1:12" ht="18.5" x14ac:dyDescent="0.45">
      <c r="A1358" s="143"/>
      <c r="B1358" s="143"/>
      <c r="C1358" s="144" t="s">
        <v>320</v>
      </c>
      <c r="D1358" s="145">
        <v>1</v>
      </c>
      <c r="E1358" s="145">
        <v>4781803.7499999963</v>
      </c>
      <c r="F1358" s="145">
        <v>30000</v>
      </c>
      <c r="G1358" s="145"/>
      <c r="H1358" s="145">
        <f t="shared" si="359"/>
        <v>4811803.7499999963</v>
      </c>
      <c r="I1358" s="145">
        <f t="shared" si="360"/>
        <v>4781803.7499999963</v>
      </c>
      <c r="J1358" s="145">
        <f t="shared" si="361"/>
        <v>30000</v>
      </c>
      <c r="K1358" s="145">
        <f t="shared" si="362"/>
        <v>0</v>
      </c>
      <c r="L1358" s="145">
        <f t="shared" si="363"/>
        <v>4811803.7499999963</v>
      </c>
    </row>
    <row r="1359" spans="1:12" ht="18.5" x14ac:dyDescent="0.45">
      <c r="A1359" s="143"/>
      <c r="B1359" s="143"/>
      <c r="C1359" s="144" t="s">
        <v>186</v>
      </c>
      <c r="D1359" s="145">
        <v>1</v>
      </c>
      <c r="E1359" s="145">
        <v>2479558.7499999958</v>
      </c>
      <c r="F1359" s="145">
        <v>30000</v>
      </c>
      <c r="G1359" s="145"/>
      <c r="H1359" s="145">
        <f t="shared" si="359"/>
        <v>2509558.7499999958</v>
      </c>
      <c r="I1359" s="145">
        <f t="shared" si="360"/>
        <v>2479558.7499999958</v>
      </c>
      <c r="J1359" s="145">
        <f t="shared" si="361"/>
        <v>30000</v>
      </c>
      <c r="K1359" s="145">
        <f t="shared" si="362"/>
        <v>0</v>
      </c>
      <c r="L1359" s="145">
        <f t="shared" si="363"/>
        <v>2509558.7499999958</v>
      </c>
    </row>
    <row r="1360" spans="1:12" ht="18.5" x14ac:dyDescent="0.45">
      <c r="A1360" s="143"/>
      <c r="B1360" s="143"/>
      <c r="C1360" s="144" t="s">
        <v>344</v>
      </c>
      <c r="D1360" s="145">
        <v>1</v>
      </c>
      <c r="E1360" s="145">
        <v>5505931.2500000037</v>
      </c>
      <c r="F1360" s="145">
        <v>30000</v>
      </c>
      <c r="G1360" s="145"/>
      <c r="H1360" s="145">
        <f t="shared" si="359"/>
        <v>5535931.2500000037</v>
      </c>
      <c r="I1360" s="145">
        <f t="shared" si="360"/>
        <v>5505931.2500000037</v>
      </c>
      <c r="J1360" s="145">
        <f t="shared" si="361"/>
        <v>30000</v>
      </c>
      <c r="K1360" s="145">
        <f t="shared" si="362"/>
        <v>0</v>
      </c>
      <c r="L1360" s="145">
        <f t="shared" si="363"/>
        <v>5535931.2500000037</v>
      </c>
    </row>
    <row r="1361" spans="1:12" ht="18.5" x14ac:dyDescent="0.45">
      <c r="A1361" s="143"/>
      <c r="B1361" s="143"/>
      <c r="C1361" s="144" t="s">
        <v>345</v>
      </c>
      <c r="D1361" s="145">
        <v>1</v>
      </c>
      <c r="E1361" s="145">
        <v>5641912.5</v>
      </c>
      <c r="F1361" s="145">
        <v>30000</v>
      </c>
      <c r="G1361" s="145"/>
      <c r="H1361" s="145">
        <f t="shared" si="359"/>
        <v>5671912.5</v>
      </c>
      <c r="I1361" s="145">
        <f t="shared" si="360"/>
        <v>5641912.5</v>
      </c>
      <c r="J1361" s="145">
        <f t="shared" si="361"/>
        <v>30000</v>
      </c>
      <c r="K1361" s="145">
        <f t="shared" si="362"/>
        <v>0</v>
      </c>
      <c r="L1361" s="145">
        <f t="shared" si="363"/>
        <v>5671912.5</v>
      </c>
    </row>
    <row r="1362" spans="1:12" ht="18.5" x14ac:dyDescent="0.45">
      <c r="A1362" s="143"/>
      <c r="B1362" s="143"/>
      <c r="C1362" s="144" t="s">
        <v>188</v>
      </c>
      <c r="D1362" s="145">
        <v>1</v>
      </c>
      <c r="E1362" s="145">
        <v>2612968.7499999958</v>
      </c>
      <c r="F1362" s="145">
        <v>30000</v>
      </c>
      <c r="G1362" s="145"/>
      <c r="H1362" s="145">
        <f t="shared" si="359"/>
        <v>2642968.7499999958</v>
      </c>
      <c r="I1362" s="145">
        <f t="shared" si="360"/>
        <v>2612968.7499999958</v>
      </c>
      <c r="J1362" s="145">
        <f t="shared" si="361"/>
        <v>30000</v>
      </c>
      <c r="K1362" s="145">
        <f t="shared" si="362"/>
        <v>0</v>
      </c>
      <c r="L1362" s="145">
        <f t="shared" si="363"/>
        <v>2642968.7499999958</v>
      </c>
    </row>
    <row r="1363" spans="1:12" ht="18.5" x14ac:dyDescent="0.45">
      <c r="A1363" s="143"/>
      <c r="B1363" s="143"/>
      <c r="C1363" s="144" t="s">
        <v>321</v>
      </c>
      <c r="D1363" s="145">
        <v>1</v>
      </c>
      <c r="E1363" s="145">
        <v>6843967.6499999994</v>
      </c>
      <c r="F1363" s="145">
        <v>30000</v>
      </c>
      <c r="G1363" s="145"/>
      <c r="H1363" s="145">
        <f t="shared" si="359"/>
        <v>6873967.6499999994</v>
      </c>
      <c r="I1363" s="145">
        <f t="shared" si="360"/>
        <v>6843967.6499999994</v>
      </c>
      <c r="J1363" s="145">
        <f t="shared" si="361"/>
        <v>30000</v>
      </c>
      <c r="K1363" s="145">
        <f t="shared" si="362"/>
        <v>0</v>
      </c>
      <c r="L1363" s="145">
        <f t="shared" si="363"/>
        <v>6873967.6499999994</v>
      </c>
    </row>
    <row r="1364" spans="1:12" ht="18.5" x14ac:dyDescent="0.45">
      <c r="A1364" s="143"/>
      <c r="B1364" s="143"/>
      <c r="C1364" s="144" t="s">
        <v>307</v>
      </c>
      <c r="D1364" s="145">
        <v>2</v>
      </c>
      <c r="E1364" s="145">
        <v>7181721.4499999993</v>
      </c>
      <c r="F1364" s="145">
        <v>30000</v>
      </c>
      <c r="G1364" s="145"/>
      <c r="H1364" s="145">
        <f t="shared" si="359"/>
        <v>7211721.4499999993</v>
      </c>
      <c r="I1364" s="145">
        <f t="shared" si="360"/>
        <v>14363442.899999999</v>
      </c>
      <c r="J1364" s="145">
        <f t="shared" si="361"/>
        <v>60000</v>
      </c>
      <c r="K1364" s="145">
        <f t="shared" si="362"/>
        <v>0</v>
      </c>
      <c r="L1364" s="145">
        <f t="shared" si="363"/>
        <v>14423442.899999999</v>
      </c>
    </row>
    <row r="1365" spans="1:12" ht="18.5" x14ac:dyDescent="0.45">
      <c r="A1365" s="143"/>
      <c r="B1365" s="143"/>
      <c r="C1365" s="144" t="s">
        <v>490</v>
      </c>
      <c r="D1365" s="145">
        <v>1</v>
      </c>
      <c r="E1365" s="145">
        <v>7350597</v>
      </c>
      <c r="F1365" s="145">
        <v>30000</v>
      </c>
      <c r="G1365" s="145"/>
      <c r="H1365" s="145">
        <f t="shared" si="359"/>
        <v>7380597</v>
      </c>
      <c r="I1365" s="145">
        <f t="shared" si="360"/>
        <v>7350597</v>
      </c>
      <c r="J1365" s="145">
        <f t="shared" si="361"/>
        <v>30000</v>
      </c>
      <c r="K1365" s="145">
        <f t="shared" si="362"/>
        <v>0</v>
      </c>
      <c r="L1365" s="145">
        <f t="shared" si="363"/>
        <v>7380597</v>
      </c>
    </row>
    <row r="1366" spans="1:12" ht="18.5" x14ac:dyDescent="0.45">
      <c r="A1366" s="143"/>
      <c r="B1366" s="143"/>
      <c r="C1366" s="164" t="s">
        <v>193</v>
      </c>
      <c r="D1366" s="145">
        <v>1</v>
      </c>
      <c r="E1366" s="145">
        <v>3311001.2499999963</v>
      </c>
      <c r="F1366" s="145">
        <v>30000</v>
      </c>
      <c r="G1366" s="145"/>
      <c r="H1366" s="145">
        <f t="shared" si="359"/>
        <v>3341001.2499999963</v>
      </c>
      <c r="I1366" s="145">
        <f t="shared" si="360"/>
        <v>3311001.2499999963</v>
      </c>
      <c r="J1366" s="145">
        <f t="shared" si="361"/>
        <v>30000</v>
      </c>
      <c r="K1366" s="145">
        <f t="shared" si="362"/>
        <v>0</v>
      </c>
      <c r="L1366" s="145">
        <f t="shared" si="363"/>
        <v>3341001.2499999963</v>
      </c>
    </row>
    <row r="1367" spans="1:12" ht="18.5" x14ac:dyDescent="0.45">
      <c r="A1367" s="149" t="s">
        <v>204</v>
      </c>
      <c r="B1367" s="143"/>
      <c r="C1367" s="164" t="s">
        <v>198</v>
      </c>
      <c r="D1367" s="145">
        <v>2</v>
      </c>
      <c r="E1367" s="145">
        <v>3867086.25</v>
      </c>
      <c r="F1367" s="145">
        <v>30000</v>
      </c>
      <c r="G1367" s="145"/>
      <c r="H1367" s="145">
        <f t="shared" si="359"/>
        <v>3897086.25</v>
      </c>
      <c r="I1367" s="145">
        <f t="shared" si="360"/>
        <v>7734172.5</v>
      </c>
      <c r="J1367" s="145">
        <f t="shared" si="361"/>
        <v>60000</v>
      </c>
      <c r="K1367" s="145">
        <f t="shared" si="362"/>
        <v>0</v>
      </c>
      <c r="L1367" s="145">
        <f t="shared" si="363"/>
        <v>7794172.5</v>
      </c>
    </row>
    <row r="1368" spans="1:12" ht="18.5" x14ac:dyDescent="0.45">
      <c r="A1368" s="351"/>
      <c r="B1368" s="351"/>
      <c r="C1368" s="144" t="s">
        <v>202</v>
      </c>
      <c r="D1368" s="137">
        <f>SUM(D1313:D1367)</f>
        <v>136</v>
      </c>
      <c r="E1368" s="137">
        <f>SUM(E1313:E1367)</f>
        <v>150351373.59999999</v>
      </c>
      <c r="F1368" s="137">
        <f>SUM(F1313:F1367)</f>
        <v>1650000</v>
      </c>
      <c r="G1368" s="137"/>
      <c r="H1368" s="137">
        <f>SUM(H1313:H1367)</f>
        <v>152001373.59999999</v>
      </c>
      <c r="I1368" s="137">
        <f>SUM(I1313:I1367)</f>
        <v>342548498.80000001</v>
      </c>
      <c r="J1368" s="137">
        <f>SUM(J1313:J1367)</f>
        <v>4080000</v>
      </c>
      <c r="K1368" s="137">
        <f>SUM(K1313:K1367)</f>
        <v>0</v>
      </c>
      <c r="L1368" s="137">
        <f>SUM(L1313:L1367)</f>
        <v>346628498.80000001</v>
      </c>
    </row>
    <row r="1369" spans="1:12" ht="18.5" x14ac:dyDescent="0.45">
      <c r="A1369" s="351"/>
      <c r="B1369" s="351"/>
      <c r="C1369" s="147" t="s">
        <v>203</v>
      </c>
      <c r="D1369" s="145"/>
      <c r="E1369" s="148">
        <v>1247870.04</v>
      </c>
      <c r="F1369" s="145">
        <v>374361</v>
      </c>
      <c r="G1369" s="145">
        <v>10640338.32</v>
      </c>
      <c r="H1369" s="145">
        <f t="shared" ref="H1369" si="364">SUM(E1369:G1369)</f>
        <v>12262569.359999999</v>
      </c>
      <c r="I1369" s="145">
        <f t="shared" ref="I1369" si="365">D1369*E1369</f>
        <v>0</v>
      </c>
      <c r="J1369" s="145">
        <f t="shared" ref="J1369" si="366">D1369*F1369</f>
        <v>0</v>
      </c>
      <c r="K1369" s="145">
        <f t="shared" ref="K1369" si="367">D1369*G1369</f>
        <v>0</v>
      </c>
      <c r="L1369" s="145">
        <f t="shared" ref="L1369" si="368">D1369*H1369</f>
        <v>0</v>
      </c>
    </row>
    <row r="1370" spans="1:12" ht="18.5" x14ac:dyDescent="0.45">
      <c r="A1370" s="351"/>
      <c r="B1370" s="351"/>
      <c r="C1370" s="150"/>
      <c r="D1370" s="137">
        <f t="shared" ref="D1370:L1370" si="369">SUM(D1369:D1369)</f>
        <v>0</v>
      </c>
      <c r="E1370" s="137">
        <f t="shared" si="369"/>
        <v>1247870.04</v>
      </c>
      <c r="F1370" s="137">
        <f t="shared" si="369"/>
        <v>374361</v>
      </c>
      <c r="G1370" s="137">
        <f t="shared" si="369"/>
        <v>10640338.32</v>
      </c>
      <c r="H1370" s="137">
        <f t="shared" si="369"/>
        <v>12262569.359999999</v>
      </c>
      <c r="I1370" s="137">
        <f t="shared" si="369"/>
        <v>0</v>
      </c>
      <c r="J1370" s="137">
        <f t="shared" si="369"/>
        <v>0</v>
      </c>
      <c r="K1370" s="137">
        <f t="shared" si="369"/>
        <v>0</v>
      </c>
      <c r="L1370" s="137">
        <f t="shared" si="369"/>
        <v>0</v>
      </c>
    </row>
    <row r="1371" spans="1:12" ht="18.5" x14ac:dyDescent="0.45">
      <c r="A1371" s="351"/>
      <c r="B1371" s="351"/>
      <c r="C1371" s="143"/>
      <c r="D1371" s="151">
        <f>D1368+D1370</f>
        <v>136</v>
      </c>
      <c r="E1371" s="152">
        <f t="shared" ref="E1371:L1371" si="370">SUM(E1368:E1369)</f>
        <v>151599243.63999999</v>
      </c>
      <c r="F1371" s="152">
        <f t="shared" si="370"/>
        <v>2024361</v>
      </c>
      <c r="G1371" s="152">
        <f t="shared" si="370"/>
        <v>10640338.32</v>
      </c>
      <c r="H1371" s="152">
        <f t="shared" si="370"/>
        <v>164263942.95999998</v>
      </c>
      <c r="I1371" s="152">
        <f t="shared" si="370"/>
        <v>342548498.80000001</v>
      </c>
      <c r="J1371" s="152">
        <f t="shared" si="370"/>
        <v>4080000</v>
      </c>
      <c r="K1371" s="152">
        <f t="shared" si="370"/>
        <v>0</v>
      </c>
      <c r="L1371" s="152">
        <f t="shared" si="370"/>
        <v>346628498.80000001</v>
      </c>
    </row>
    <row r="1372" spans="1:12" ht="18.5" x14ac:dyDescent="0.45">
      <c r="A1372" s="141"/>
      <c r="B1372" s="348"/>
      <c r="C1372" s="348"/>
      <c r="D1372" s="349"/>
      <c r="E1372" s="350"/>
      <c r="F1372" s="350"/>
      <c r="G1372" s="350"/>
      <c r="H1372" s="350"/>
      <c r="I1372" s="350"/>
      <c r="J1372" s="350"/>
      <c r="K1372" s="350"/>
      <c r="L1372" s="350"/>
    </row>
    <row r="1374" spans="1:12" ht="18.5" x14ac:dyDescent="0.45">
      <c r="A1374" s="961" t="s">
        <v>0</v>
      </c>
      <c r="B1374" s="961"/>
      <c r="C1374" s="961"/>
      <c r="D1374" s="961"/>
      <c r="E1374" s="961"/>
      <c r="F1374" s="961"/>
      <c r="G1374" s="961"/>
      <c r="H1374" s="961"/>
      <c r="I1374" s="961"/>
      <c r="J1374" s="961"/>
      <c r="K1374" s="961"/>
      <c r="L1374" s="961"/>
    </row>
    <row r="1375" spans="1:12" ht="18.5" x14ac:dyDescent="0.45">
      <c r="A1375" s="962" t="s">
        <v>89</v>
      </c>
      <c r="B1375" s="962"/>
      <c r="C1375" s="962"/>
      <c r="D1375" s="962"/>
      <c r="E1375" s="962"/>
      <c r="F1375" s="962"/>
      <c r="G1375" s="962"/>
      <c r="H1375" s="962"/>
      <c r="I1375" s="962"/>
      <c r="J1375" s="962"/>
      <c r="K1375" s="962"/>
      <c r="L1375" s="962"/>
    </row>
    <row r="1376" spans="1:12" ht="18.5" x14ac:dyDescent="0.45">
      <c r="A1376" s="962" t="s">
        <v>90</v>
      </c>
      <c r="B1376" s="963"/>
      <c r="C1376" s="963"/>
      <c r="D1376" s="963"/>
      <c r="E1376" s="963"/>
      <c r="F1376" s="963"/>
      <c r="G1376" s="963"/>
      <c r="H1376" s="963"/>
      <c r="I1376" s="963"/>
      <c r="J1376" s="963"/>
      <c r="K1376" s="963"/>
      <c r="L1376" s="963"/>
    </row>
    <row r="1377" spans="1:12" ht="18.5" x14ac:dyDescent="0.45">
      <c r="A1377" s="964" t="s">
        <v>612</v>
      </c>
      <c r="B1377" s="964"/>
      <c r="C1377" s="964"/>
      <c r="D1377" s="964"/>
      <c r="E1377" s="964"/>
      <c r="F1377" s="964"/>
      <c r="G1377" s="964"/>
      <c r="H1377" s="964"/>
      <c r="I1377" s="964"/>
      <c r="J1377" s="964"/>
      <c r="K1377" s="964"/>
      <c r="L1377" s="964"/>
    </row>
    <row r="1378" spans="1:12" ht="55.5" x14ac:dyDescent="0.45">
      <c r="A1378" s="140" t="s">
        <v>91</v>
      </c>
      <c r="B1378" s="141"/>
      <c r="C1378" s="140" t="s">
        <v>92</v>
      </c>
      <c r="D1378" s="140" t="s">
        <v>93</v>
      </c>
      <c r="E1378" s="140" t="s">
        <v>94</v>
      </c>
      <c r="F1378" s="140" t="s">
        <v>95</v>
      </c>
      <c r="G1378" s="140" t="s">
        <v>96</v>
      </c>
      <c r="H1378" s="140" t="s">
        <v>97</v>
      </c>
      <c r="I1378" s="140" t="s">
        <v>98</v>
      </c>
      <c r="J1378" s="140" t="s">
        <v>99</v>
      </c>
      <c r="K1378" s="140" t="s">
        <v>100</v>
      </c>
      <c r="L1378" s="142" t="s">
        <v>101</v>
      </c>
    </row>
    <row r="1379" spans="1:12" ht="18.5" x14ac:dyDescent="0.45">
      <c r="A1379" s="143"/>
      <c r="B1379" s="143"/>
      <c r="C1379" s="144" t="s">
        <v>479</v>
      </c>
      <c r="D1379" s="145">
        <v>1</v>
      </c>
      <c r="E1379" s="145">
        <v>987931.25000000047</v>
      </c>
      <c r="F1379" s="145">
        <v>30000</v>
      </c>
      <c r="G1379" s="145"/>
      <c r="H1379" s="145">
        <f t="shared" ref="H1379:H1428" si="371">SUM(E1379:G1379)</f>
        <v>1017931.2500000005</v>
      </c>
      <c r="I1379" s="145">
        <f t="shared" ref="I1379:I1428" si="372">D1379*E1379</f>
        <v>987931.25000000047</v>
      </c>
      <c r="J1379" s="145">
        <f t="shared" ref="J1379:J1428" si="373">D1379*F1379</f>
        <v>30000</v>
      </c>
      <c r="K1379" s="145">
        <f t="shared" ref="K1379:K1428" si="374">D1379*G1379</f>
        <v>0</v>
      </c>
      <c r="L1379" s="145">
        <f t="shared" ref="L1379:L1428" si="375">D1379*H1379</f>
        <v>1017931.2500000005</v>
      </c>
    </row>
    <row r="1380" spans="1:12" ht="18.5" x14ac:dyDescent="0.45">
      <c r="A1380" s="143"/>
      <c r="B1380" s="143"/>
      <c r="C1380" s="144" t="s">
        <v>480</v>
      </c>
      <c r="D1380" s="145">
        <v>1</v>
      </c>
      <c r="E1380" s="145">
        <v>1126412.4999999995</v>
      </c>
      <c r="F1380" s="145">
        <v>30000</v>
      </c>
      <c r="G1380" s="145"/>
      <c r="H1380" s="145">
        <f t="shared" si="371"/>
        <v>1156412.4999999995</v>
      </c>
      <c r="I1380" s="145">
        <f t="shared" si="372"/>
        <v>1126412.4999999995</v>
      </c>
      <c r="J1380" s="145">
        <f t="shared" si="373"/>
        <v>30000</v>
      </c>
      <c r="K1380" s="145">
        <f t="shared" si="374"/>
        <v>0</v>
      </c>
      <c r="L1380" s="145">
        <f t="shared" si="375"/>
        <v>1156412.4999999995</v>
      </c>
    </row>
    <row r="1381" spans="1:12" ht="18.5" x14ac:dyDescent="0.45">
      <c r="A1381" s="143"/>
      <c r="B1381" s="143"/>
      <c r="C1381" s="144" t="s">
        <v>367</v>
      </c>
      <c r="D1381" s="145">
        <v>1</v>
      </c>
      <c r="E1381" s="145">
        <v>1107593.7500000005</v>
      </c>
      <c r="F1381" s="145">
        <v>30000</v>
      </c>
      <c r="G1381" s="145">
        <v>225396</v>
      </c>
      <c r="H1381" s="145">
        <f t="shared" si="371"/>
        <v>1362989.7500000005</v>
      </c>
      <c r="I1381" s="145">
        <f t="shared" si="372"/>
        <v>1107593.7500000005</v>
      </c>
      <c r="J1381" s="145">
        <f t="shared" si="373"/>
        <v>30000</v>
      </c>
      <c r="K1381" s="145">
        <f t="shared" si="374"/>
        <v>225396</v>
      </c>
      <c r="L1381" s="145">
        <f t="shared" si="375"/>
        <v>1362989.7500000005</v>
      </c>
    </row>
    <row r="1382" spans="1:12" ht="18.5" x14ac:dyDescent="0.45">
      <c r="A1382" s="143"/>
      <c r="B1382" s="143"/>
      <c r="C1382" s="144" t="s">
        <v>367</v>
      </c>
      <c r="D1382" s="145">
        <v>1</v>
      </c>
      <c r="E1382" s="145">
        <v>1072599.9999999995</v>
      </c>
      <c r="F1382" s="145">
        <v>30000</v>
      </c>
      <c r="G1382" s="145"/>
      <c r="H1382" s="145">
        <f t="shared" si="371"/>
        <v>1102599.9999999995</v>
      </c>
      <c r="I1382" s="145">
        <f t="shared" si="372"/>
        <v>1072599.9999999995</v>
      </c>
      <c r="J1382" s="145">
        <f t="shared" si="373"/>
        <v>30000</v>
      </c>
      <c r="K1382" s="145">
        <f t="shared" si="374"/>
        <v>0</v>
      </c>
      <c r="L1382" s="145">
        <f t="shared" si="375"/>
        <v>1102599.9999999995</v>
      </c>
    </row>
    <row r="1383" spans="1:12" ht="18.5" x14ac:dyDescent="0.45">
      <c r="A1383" s="143"/>
      <c r="B1383" s="143"/>
      <c r="C1383" s="144" t="s">
        <v>481</v>
      </c>
      <c r="D1383" s="145">
        <v>1</v>
      </c>
      <c r="E1383" s="145">
        <v>1117487.4999999995</v>
      </c>
      <c r="F1383" s="145">
        <v>30000</v>
      </c>
      <c r="G1383" s="145"/>
      <c r="H1383" s="145">
        <f t="shared" si="371"/>
        <v>1147487.4999999995</v>
      </c>
      <c r="I1383" s="145">
        <f t="shared" si="372"/>
        <v>1117487.4999999995</v>
      </c>
      <c r="J1383" s="145">
        <f t="shared" si="373"/>
        <v>30000</v>
      </c>
      <c r="K1383" s="145">
        <f t="shared" si="374"/>
        <v>0</v>
      </c>
      <c r="L1383" s="145">
        <f t="shared" si="375"/>
        <v>1147487.4999999995</v>
      </c>
    </row>
    <row r="1384" spans="1:12" ht="18.5" x14ac:dyDescent="0.45">
      <c r="A1384" s="143"/>
      <c r="B1384" s="143"/>
      <c r="C1384" s="144" t="s">
        <v>105</v>
      </c>
      <c r="D1384" s="145">
        <v>13</v>
      </c>
      <c r="E1384" s="145">
        <v>1153397.4999999995</v>
      </c>
      <c r="F1384" s="145">
        <v>30000</v>
      </c>
      <c r="G1384" s="145"/>
      <c r="H1384" s="145">
        <f t="shared" si="371"/>
        <v>1183397.4999999995</v>
      </c>
      <c r="I1384" s="145">
        <f t="shared" si="372"/>
        <v>14994167.499999994</v>
      </c>
      <c r="J1384" s="145">
        <f t="shared" si="373"/>
        <v>390000</v>
      </c>
      <c r="K1384" s="145">
        <f t="shared" si="374"/>
        <v>0</v>
      </c>
      <c r="L1384" s="145">
        <f t="shared" si="375"/>
        <v>15384167.499999994</v>
      </c>
    </row>
    <row r="1385" spans="1:12" ht="18.5" x14ac:dyDescent="0.45">
      <c r="A1385" s="143"/>
      <c r="B1385" s="143"/>
      <c r="C1385" s="144" t="s">
        <v>106</v>
      </c>
      <c r="D1385" s="145">
        <v>1</v>
      </c>
      <c r="E1385" s="145">
        <v>1083387.5000000005</v>
      </c>
      <c r="F1385" s="145">
        <v>30000</v>
      </c>
      <c r="G1385" s="145"/>
      <c r="H1385" s="145">
        <f t="shared" si="371"/>
        <v>1113387.5000000005</v>
      </c>
      <c r="I1385" s="145">
        <f t="shared" si="372"/>
        <v>1083387.5000000005</v>
      </c>
      <c r="J1385" s="145">
        <f t="shared" si="373"/>
        <v>30000</v>
      </c>
      <c r="K1385" s="145">
        <f t="shared" si="374"/>
        <v>0</v>
      </c>
      <c r="L1385" s="145">
        <f t="shared" si="375"/>
        <v>1113387.5000000005</v>
      </c>
    </row>
    <row r="1386" spans="1:12" ht="18.5" x14ac:dyDescent="0.45">
      <c r="A1386" s="143"/>
      <c r="B1386" s="143"/>
      <c r="C1386" s="144" t="s">
        <v>482</v>
      </c>
      <c r="D1386" s="145">
        <v>1</v>
      </c>
      <c r="E1386" s="145">
        <v>1180463.7500000005</v>
      </c>
      <c r="F1386" s="145">
        <v>30000</v>
      </c>
      <c r="G1386" s="145"/>
      <c r="H1386" s="145">
        <f t="shared" si="371"/>
        <v>1210463.7500000005</v>
      </c>
      <c r="I1386" s="145">
        <f t="shared" si="372"/>
        <v>1180463.7500000005</v>
      </c>
      <c r="J1386" s="145">
        <f t="shared" si="373"/>
        <v>30000</v>
      </c>
      <c r="K1386" s="145">
        <f t="shared" si="374"/>
        <v>0</v>
      </c>
      <c r="L1386" s="145">
        <f t="shared" si="375"/>
        <v>1210463.7500000005</v>
      </c>
    </row>
    <row r="1387" spans="1:12" ht="18.5" x14ac:dyDescent="0.45">
      <c r="A1387" s="143"/>
      <c r="B1387" s="143"/>
      <c r="C1387" s="144" t="s">
        <v>113</v>
      </c>
      <c r="D1387" s="145">
        <v>2</v>
      </c>
      <c r="E1387" s="145">
        <v>1191249.9999999995</v>
      </c>
      <c r="F1387" s="145">
        <v>30000</v>
      </c>
      <c r="G1387" s="145"/>
      <c r="H1387" s="145">
        <f t="shared" si="371"/>
        <v>1221249.9999999995</v>
      </c>
      <c r="I1387" s="145">
        <f t="shared" si="372"/>
        <v>2382499.9999999991</v>
      </c>
      <c r="J1387" s="145">
        <f t="shared" si="373"/>
        <v>60000</v>
      </c>
      <c r="K1387" s="145">
        <f t="shared" si="374"/>
        <v>0</v>
      </c>
      <c r="L1387" s="145">
        <f t="shared" si="375"/>
        <v>2442499.9999999991</v>
      </c>
    </row>
    <row r="1388" spans="1:12" ht="18.5" x14ac:dyDescent="0.45">
      <c r="A1388" s="143"/>
      <c r="B1388" s="143"/>
      <c r="C1388" s="144" t="s">
        <v>368</v>
      </c>
      <c r="D1388" s="145">
        <v>1</v>
      </c>
      <c r="E1388" s="145">
        <v>1100712.5000000005</v>
      </c>
      <c r="F1388" s="145">
        <v>30000</v>
      </c>
      <c r="G1388" s="145"/>
      <c r="H1388" s="145">
        <f t="shared" si="371"/>
        <v>1130712.5000000005</v>
      </c>
      <c r="I1388" s="145">
        <f t="shared" si="372"/>
        <v>1100712.5000000005</v>
      </c>
      <c r="J1388" s="145">
        <f t="shared" si="373"/>
        <v>30000</v>
      </c>
      <c r="K1388" s="145">
        <f t="shared" si="374"/>
        <v>0</v>
      </c>
      <c r="L1388" s="145">
        <f t="shared" si="375"/>
        <v>1130712.5000000005</v>
      </c>
    </row>
    <row r="1389" spans="1:12" ht="18.5" x14ac:dyDescent="0.45">
      <c r="A1389" s="143"/>
      <c r="B1389" s="143"/>
      <c r="C1389" s="144" t="s">
        <v>483</v>
      </c>
      <c r="D1389" s="145">
        <v>1</v>
      </c>
      <c r="E1389" s="145">
        <v>1238542.5</v>
      </c>
      <c r="F1389" s="145">
        <v>30000</v>
      </c>
      <c r="G1389" s="145"/>
      <c r="H1389" s="145">
        <f t="shared" si="371"/>
        <v>1268542.5</v>
      </c>
      <c r="I1389" s="145">
        <f t="shared" si="372"/>
        <v>1238542.5</v>
      </c>
      <c r="J1389" s="145">
        <f t="shared" si="373"/>
        <v>30000</v>
      </c>
      <c r="K1389" s="145">
        <f t="shared" si="374"/>
        <v>0</v>
      </c>
      <c r="L1389" s="145">
        <f t="shared" si="375"/>
        <v>1268542.5</v>
      </c>
    </row>
    <row r="1390" spans="1:12" ht="18.5" x14ac:dyDescent="0.45">
      <c r="A1390" s="143"/>
      <c r="B1390" s="143"/>
      <c r="C1390" s="144" t="s">
        <v>297</v>
      </c>
      <c r="D1390" s="145">
        <v>1</v>
      </c>
      <c r="E1390" s="145">
        <v>1389722.4999999958</v>
      </c>
      <c r="F1390" s="145">
        <v>30000</v>
      </c>
      <c r="G1390" s="145">
        <v>436164</v>
      </c>
      <c r="H1390" s="145">
        <f t="shared" si="371"/>
        <v>1855886.4999999958</v>
      </c>
      <c r="I1390" s="145">
        <f t="shared" si="372"/>
        <v>1389722.4999999958</v>
      </c>
      <c r="J1390" s="145">
        <f t="shared" si="373"/>
        <v>30000</v>
      </c>
      <c r="K1390" s="145">
        <f t="shared" si="374"/>
        <v>436164</v>
      </c>
      <c r="L1390" s="145">
        <f t="shared" si="375"/>
        <v>1855886.4999999958</v>
      </c>
    </row>
    <row r="1391" spans="1:12" ht="18.5" x14ac:dyDescent="0.45">
      <c r="A1391" s="143"/>
      <c r="B1391" s="143"/>
      <c r="C1391" s="144" t="s">
        <v>211</v>
      </c>
      <c r="D1391" s="145">
        <v>1</v>
      </c>
      <c r="E1391" s="145">
        <v>1162881.2499999995</v>
      </c>
      <c r="F1391" s="145">
        <v>30000</v>
      </c>
      <c r="G1391" s="145"/>
      <c r="H1391" s="145">
        <f t="shared" si="371"/>
        <v>1192881.2499999995</v>
      </c>
      <c r="I1391" s="145">
        <f t="shared" si="372"/>
        <v>1162881.2499999995</v>
      </c>
      <c r="J1391" s="145">
        <f t="shared" si="373"/>
        <v>30000</v>
      </c>
      <c r="K1391" s="145">
        <f t="shared" si="374"/>
        <v>0</v>
      </c>
      <c r="L1391" s="145">
        <f t="shared" si="375"/>
        <v>1192881.2499999995</v>
      </c>
    </row>
    <row r="1392" spans="1:12" ht="18.5" x14ac:dyDescent="0.45">
      <c r="A1392" s="143"/>
      <c r="B1392" s="143"/>
      <c r="C1392" s="144" t="s">
        <v>128</v>
      </c>
      <c r="D1392" s="145">
        <v>1</v>
      </c>
      <c r="E1392" s="145">
        <v>1178154.9999999995</v>
      </c>
      <c r="F1392" s="145">
        <v>30000</v>
      </c>
      <c r="G1392" s="145"/>
      <c r="H1392" s="145">
        <f t="shared" si="371"/>
        <v>1208154.9999999995</v>
      </c>
      <c r="I1392" s="145">
        <f t="shared" si="372"/>
        <v>1178154.9999999995</v>
      </c>
      <c r="J1392" s="145">
        <f t="shared" si="373"/>
        <v>30000</v>
      </c>
      <c r="K1392" s="145">
        <f t="shared" si="374"/>
        <v>0</v>
      </c>
      <c r="L1392" s="145">
        <f t="shared" si="375"/>
        <v>1208154.9999999995</v>
      </c>
    </row>
    <row r="1393" spans="1:12" ht="18.5" x14ac:dyDescent="0.45">
      <c r="A1393" s="143"/>
      <c r="B1393" s="143"/>
      <c r="C1393" s="144" t="s">
        <v>129</v>
      </c>
      <c r="D1393" s="145">
        <v>2</v>
      </c>
      <c r="E1393" s="145">
        <v>1530153.75</v>
      </c>
      <c r="F1393" s="145">
        <v>30000</v>
      </c>
      <c r="G1393" s="145">
        <v>446952</v>
      </c>
      <c r="H1393" s="145">
        <f t="shared" si="371"/>
        <v>2007105.75</v>
      </c>
      <c r="I1393" s="145">
        <f t="shared" si="372"/>
        <v>3060307.5</v>
      </c>
      <c r="J1393" s="145">
        <f t="shared" si="373"/>
        <v>60000</v>
      </c>
      <c r="K1393" s="145">
        <f t="shared" si="374"/>
        <v>893904</v>
      </c>
      <c r="L1393" s="145">
        <f t="shared" si="375"/>
        <v>4014211.5</v>
      </c>
    </row>
    <row r="1394" spans="1:12" ht="18.5" x14ac:dyDescent="0.45">
      <c r="A1394" s="143"/>
      <c r="B1394" s="143"/>
      <c r="C1394" s="144" t="s">
        <v>132</v>
      </c>
      <c r="D1394" s="145">
        <v>1</v>
      </c>
      <c r="E1394" s="145">
        <v>1775908.7499999958</v>
      </c>
      <c r="F1394" s="145">
        <v>30000</v>
      </c>
      <c r="G1394" s="145">
        <v>465828</v>
      </c>
      <c r="H1394" s="145">
        <f t="shared" si="371"/>
        <v>2271736.7499999958</v>
      </c>
      <c r="I1394" s="145">
        <f t="shared" si="372"/>
        <v>1775908.7499999958</v>
      </c>
      <c r="J1394" s="145">
        <f t="shared" si="373"/>
        <v>30000</v>
      </c>
      <c r="K1394" s="145">
        <f t="shared" si="374"/>
        <v>465828</v>
      </c>
      <c r="L1394" s="145">
        <f t="shared" si="375"/>
        <v>2271736.7499999958</v>
      </c>
    </row>
    <row r="1395" spans="1:12" ht="18.5" x14ac:dyDescent="0.45">
      <c r="A1395" s="143"/>
      <c r="B1395" s="143"/>
      <c r="C1395" s="144" t="s">
        <v>134</v>
      </c>
      <c r="D1395" s="145">
        <v>1</v>
      </c>
      <c r="E1395" s="145">
        <v>1215425.0000000042</v>
      </c>
      <c r="F1395" s="145">
        <v>30000</v>
      </c>
      <c r="G1395" s="145"/>
      <c r="H1395" s="145">
        <f t="shared" si="371"/>
        <v>1245425.0000000042</v>
      </c>
      <c r="I1395" s="145">
        <f t="shared" si="372"/>
        <v>1215425.0000000042</v>
      </c>
      <c r="J1395" s="145">
        <f t="shared" si="373"/>
        <v>30000</v>
      </c>
      <c r="K1395" s="145">
        <f t="shared" si="374"/>
        <v>0</v>
      </c>
      <c r="L1395" s="145">
        <f t="shared" si="375"/>
        <v>1245425.0000000042</v>
      </c>
    </row>
    <row r="1396" spans="1:12" ht="18.5" x14ac:dyDescent="0.45">
      <c r="A1396" s="143"/>
      <c r="B1396" s="143"/>
      <c r="C1396" s="144" t="s">
        <v>143</v>
      </c>
      <c r="D1396" s="145">
        <v>1</v>
      </c>
      <c r="E1396" s="145">
        <v>2082693.75</v>
      </c>
      <c r="F1396" s="145">
        <v>30000</v>
      </c>
      <c r="G1396" s="145">
        <v>474540</v>
      </c>
      <c r="H1396" s="145">
        <f t="shared" si="371"/>
        <v>2587233.75</v>
      </c>
      <c r="I1396" s="145">
        <f t="shared" si="372"/>
        <v>2082693.75</v>
      </c>
      <c r="J1396" s="145">
        <f t="shared" si="373"/>
        <v>30000</v>
      </c>
      <c r="K1396" s="145">
        <f t="shared" si="374"/>
        <v>474540</v>
      </c>
      <c r="L1396" s="145">
        <f t="shared" si="375"/>
        <v>2587233.75</v>
      </c>
    </row>
    <row r="1397" spans="1:12" ht="18.5" x14ac:dyDescent="0.45">
      <c r="A1397" s="143"/>
      <c r="B1397" s="143"/>
      <c r="C1397" s="144" t="s">
        <v>403</v>
      </c>
      <c r="D1397" s="145">
        <v>1</v>
      </c>
      <c r="E1397" s="145">
        <v>1446456.2499999958</v>
      </c>
      <c r="F1397" s="145">
        <v>30000</v>
      </c>
      <c r="G1397" s="145"/>
      <c r="H1397" s="145">
        <f t="shared" si="371"/>
        <v>1476456.2499999958</v>
      </c>
      <c r="I1397" s="145">
        <f t="shared" si="372"/>
        <v>1446456.2499999958</v>
      </c>
      <c r="J1397" s="145">
        <f t="shared" si="373"/>
        <v>30000</v>
      </c>
      <c r="K1397" s="145">
        <f t="shared" si="374"/>
        <v>0</v>
      </c>
      <c r="L1397" s="145">
        <f t="shared" si="375"/>
        <v>1476456.2499999958</v>
      </c>
    </row>
    <row r="1398" spans="1:12" ht="18.5" x14ac:dyDescent="0.45">
      <c r="A1398" s="143"/>
      <c r="B1398" s="143"/>
      <c r="C1398" s="144" t="s">
        <v>147</v>
      </c>
      <c r="D1398" s="145">
        <v>1</v>
      </c>
      <c r="E1398" s="145">
        <v>1561971.2499999958</v>
      </c>
      <c r="F1398" s="145">
        <v>30000</v>
      </c>
      <c r="G1398" s="145"/>
      <c r="H1398" s="145">
        <f t="shared" si="371"/>
        <v>1591971.2499999958</v>
      </c>
      <c r="I1398" s="145">
        <f t="shared" si="372"/>
        <v>1561971.2499999958</v>
      </c>
      <c r="J1398" s="145">
        <f t="shared" si="373"/>
        <v>30000</v>
      </c>
      <c r="K1398" s="145">
        <f t="shared" si="374"/>
        <v>0</v>
      </c>
      <c r="L1398" s="145">
        <f t="shared" si="375"/>
        <v>1591971.2499999958</v>
      </c>
    </row>
    <row r="1399" spans="1:12" ht="18.5" x14ac:dyDescent="0.45">
      <c r="A1399" s="143"/>
      <c r="B1399" s="143"/>
      <c r="C1399" s="144" t="s">
        <v>151</v>
      </c>
      <c r="D1399" s="145">
        <v>1</v>
      </c>
      <c r="E1399" s="145">
        <v>2141566.2500000042</v>
      </c>
      <c r="F1399" s="145">
        <v>30000</v>
      </c>
      <c r="G1399" s="145">
        <v>585318.96</v>
      </c>
      <c r="H1399" s="145">
        <f t="shared" si="371"/>
        <v>2756885.2100000042</v>
      </c>
      <c r="I1399" s="145">
        <f t="shared" si="372"/>
        <v>2141566.2500000042</v>
      </c>
      <c r="J1399" s="145">
        <f t="shared" si="373"/>
        <v>30000</v>
      </c>
      <c r="K1399" s="145">
        <f t="shared" si="374"/>
        <v>585318.96</v>
      </c>
      <c r="L1399" s="145">
        <f t="shared" si="375"/>
        <v>2756885.2100000042</v>
      </c>
    </row>
    <row r="1400" spans="1:12" ht="18.5" x14ac:dyDescent="0.45">
      <c r="A1400" s="143"/>
      <c r="B1400" s="143"/>
      <c r="C1400" s="144" t="s">
        <v>243</v>
      </c>
      <c r="D1400" s="145">
        <v>2</v>
      </c>
      <c r="E1400" s="145">
        <v>1526675.0000000042</v>
      </c>
      <c r="F1400" s="145">
        <v>30000</v>
      </c>
      <c r="G1400" s="145"/>
      <c r="H1400" s="145">
        <f t="shared" si="371"/>
        <v>1556675.0000000042</v>
      </c>
      <c r="I1400" s="145">
        <f t="shared" si="372"/>
        <v>3053350.0000000084</v>
      </c>
      <c r="J1400" s="145">
        <f t="shared" si="373"/>
        <v>60000</v>
      </c>
      <c r="K1400" s="145">
        <f t="shared" si="374"/>
        <v>0</v>
      </c>
      <c r="L1400" s="145">
        <f t="shared" si="375"/>
        <v>3113350.0000000084</v>
      </c>
    </row>
    <row r="1401" spans="1:12" ht="18.5" x14ac:dyDescent="0.45">
      <c r="A1401" s="143"/>
      <c r="B1401" s="143"/>
      <c r="C1401" s="144" t="s">
        <v>302</v>
      </c>
      <c r="D1401" s="145">
        <v>2</v>
      </c>
      <c r="E1401" s="145">
        <v>2444501.25</v>
      </c>
      <c r="F1401" s="145">
        <v>30000</v>
      </c>
      <c r="G1401" s="145">
        <v>623787</v>
      </c>
      <c r="H1401" s="145">
        <f t="shared" si="371"/>
        <v>3098288.25</v>
      </c>
      <c r="I1401" s="145">
        <f t="shared" si="372"/>
        <v>4889002.5</v>
      </c>
      <c r="J1401" s="145">
        <f t="shared" si="373"/>
        <v>60000</v>
      </c>
      <c r="K1401" s="145">
        <f t="shared" si="374"/>
        <v>1247574</v>
      </c>
      <c r="L1401" s="145">
        <f t="shared" si="375"/>
        <v>6196576.5</v>
      </c>
    </row>
    <row r="1402" spans="1:12" ht="18.5" x14ac:dyDescent="0.45">
      <c r="A1402" s="143"/>
      <c r="B1402" s="143"/>
      <c r="C1402" s="144" t="s">
        <v>302</v>
      </c>
      <c r="D1402" s="145">
        <v>1</v>
      </c>
      <c r="E1402" s="145">
        <v>1639813.7499999958</v>
      </c>
      <c r="F1402" s="145">
        <v>30000</v>
      </c>
      <c r="G1402" s="145"/>
      <c r="H1402" s="145">
        <f t="shared" si="371"/>
        <v>1669813.7499999958</v>
      </c>
      <c r="I1402" s="145">
        <f t="shared" si="372"/>
        <v>1639813.7499999958</v>
      </c>
      <c r="J1402" s="145">
        <f t="shared" si="373"/>
        <v>30000</v>
      </c>
      <c r="K1402" s="145">
        <f t="shared" si="374"/>
        <v>0</v>
      </c>
      <c r="L1402" s="145">
        <f t="shared" si="375"/>
        <v>1669813.7499999958</v>
      </c>
    </row>
    <row r="1403" spans="1:12" ht="18.5" x14ac:dyDescent="0.45">
      <c r="A1403" s="143"/>
      <c r="B1403" s="143"/>
      <c r="C1403" s="144" t="s">
        <v>159</v>
      </c>
      <c r="D1403" s="145">
        <v>1</v>
      </c>
      <c r="E1403" s="145">
        <v>2505804.9999999958</v>
      </c>
      <c r="F1403" s="145">
        <v>30000</v>
      </c>
      <c r="G1403" s="145">
        <v>631650</v>
      </c>
      <c r="H1403" s="145">
        <f t="shared" si="371"/>
        <v>3167454.9999999958</v>
      </c>
      <c r="I1403" s="145">
        <f t="shared" si="372"/>
        <v>2505804.9999999958</v>
      </c>
      <c r="J1403" s="145">
        <f t="shared" si="373"/>
        <v>30000</v>
      </c>
      <c r="K1403" s="145">
        <f t="shared" si="374"/>
        <v>631650</v>
      </c>
      <c r="L1403" s="145">
        <f t="shared" si="375"/>
        <v>3167454.9999999958</v>
      </c>
    </row>
    <row r="1404" spans="1:12" ht="18.5" x14ac:dyDescent="0.45">
      <c r="A1404" s="143"/>
      <c r="B1404" s="143"/>
      <c r="C1404" s="144" t="s">
        <v>159</v>
      </c>
      <c r="D1404" s="145">
        <v>2</v>
      </c>
      <c r="E1404" s="145">
        <v>1679343.75</v>
      </c>
      <c r="F1404" s="145">
        <v>30000</v>
      </c>
      <c r="G1404" s="145"/>
      <c r="H1404" s="145">
        <f t="shared" si="371"/>
        <v>1709343.75</v>
      </c>
      <c r="I1404" s="145">
        <f t="shared" si="372"/>
        <v>3358687.5</v>
      </c>
      <c r="J1404" s="145">
        <f t="shared" si="373"/>
        <v>60000</v>
      </c>
      <c r="K1404" s="145">
        <f t="shared" si="374"/>
        <v>0</v>
      </c>
      <c r="L1404" s="145">
        <f t="shared" si="375"/>
        <v>3418687.5</v>
      </c>
    </row>
    <row r="1405" spans="1:12" ht="18.5" x14ac:dyDescent="0.45">
      <c r="A1405" s="143"/>
      <c r="B1405" s="143"/>
      <c r="C1405" s="144" t="s">
        <v>245</v>
      </c>
      <c r="D1405" s="145">
        <v>1</v>
      </c>
      <c r="E1405" s="145">
        <v>2812317.5000000042</v>
      </c>
      <c r="F1405" s="145">
        <v>30000</v>
      </c>
      <c r="G1405" s="145">
        <v>673905.96</v>
      </c>
      <c r="H1405" s="145">
        <f t="shared" si="371"/>
        <v>3516223.4600000042</v>
      </c>
      <c r="I1405" s="145">
        <f t="shared" si="372"/>
        <v>2812317.5000000042</v>
      </c>
      <c r="J1405" s="145">
        <f t="shared" si="373"/>
        <v>30000</v>
      </c>
      <c r="K1405" s="145">
        <f t="shared" si="374"/>
        <v>673905.96</v>
      </c>
      <c r="L1405" s="145">
        <f t="shared" si="375"/>
        <v>3516223.4600000042</v>
      </c>
    </row>
    <row r="1406" spans="1:12" ht="18.5" x14ac:dyDescent="0.45">
      <c r="A1406" s="143"/>
      <c r="B1406" s="143"/>
      <c r="C1406" s="144" t="s">
        <v>166</v>
      </c>
      <c r="D1406" s="145">
        <v>1</v>
      </c>
      <c r="E1406" s="145">
        <v>1770788.7500000042</v>
      </c>
      <c r="F1406" s="145">
        <v>30000</v>
      </c>
      <c r="G1406" s="145"/>
      <c r="H1406" s="145">
        <f t="shared" si="371"/>
        <v>1800788.7500000042</v>
      </c>
      <c r="I1406" s="145">
        <f t="shared" si="372"/>
        <v>1770788.7500000042</v>
      </c>
      <c r="J1406" s="145">
        <f t="shared" si="373"/>
        <v>30000</v>
      </c>
      <c r="K1406" s="145">
        <f t="shared" si="374"/>
        <v>0</v>
      </c>
      <c r="L1406" s="145">
        <f t="shared" si="375"/>
        <v>1800788.7500000042</v>
      </c>
    </row>
    <row r="1407" spans="1:12" ht="18.5" x14ac:dyDescent="0.45">
      <c r="A1407" s="143"/>
      <c r="B1407" s="143"/>
      <c r="C1407" s="144" t="s">
        <v>167</v>
      </c>
      <c r="D1407" s="145">
        <v>1</v>
      </c>
      <c r="E1407" s="145">
        <v>1813162.5</v>
      </c>
      <c r="F1407" s="145">
        <v>30000</v>
      </c>
      <c r="G1407" s="145"/>
      <c r="H1407" s="145">
        <f t="shared" si="371"/>
        <v>1843162.5</v>
      </c>
      <c r="I1407" s="145">
        <f t="shared" si="372"/>
        <v>1813162.5</v>
      </c>
      <c r="J1407" s="145">
        <f t="shared" si="373"/>
        <v>30000</v>
      </c>
      <c r="K1407" s="145">
        <f t="shared" si="374"/>
        <v>0</v>
      </c>
      <c r="L1407" s="145">
        <f t="shared" si="375"/>
        <v>1843162.5</v>
      </c>
    </row>
    <row r="1408" spans="1:12" ht="18.5" x14ac:dyDescent="0.45">
      <c r="A1408" s="143"/>
      <c r="B1408" s="143"/>
      <c r="C1408" s="144" t="s">
        <v>169</v>
      </c>
      <c r="D1408" s="145">
        <v>2</v>
      </c>
      <c r="E1408" s="145">
        <v>1855535.0000000042</v>
      </c>
      <c r="F1408" s="145">
        <v>30000</v>
      </c>
      <c r="G1408" s="145"/>
      <c r="H1408" s="145">
        <f t="shared" si="371"/>
        <v>1885535.0000000042</v>
      </c>
      <c r="I1408" s="145">
        <f t="shared" si="372"/>
        <v>3711070.0000000084</v>
      </c>
      <c r="J1408" s="145">
        <f t="shared" si="373"/>
        <v>60000</v>
      </c>
      <c r="K1408" s="145">
        <f t="shared" si="374"/>
        <v>0</v>
      </c>
      <c r="L1408" s="145">
        <f t="shared" si="375"/>
        <v>3771070.0000000084</v>
      </c>
    </row>
    <row r="1409" spans="1:12" ht="18.5" x14ac:dyDescent="0.45">
      <c r="A1409" s="143"/>
      <c r="B1409" s="143"/>
      <c r="C1409" s="144" t="s">
        <v>484</v>
      </c>
      <c r="D1409" s="145">
        <v>1</v>
      </c>
      <c r="E1409" s="145">
        <v>3112251.2499999958</v>
      </c>
      <c r="F1409" s="145">
        <v>30000</v>
      </c>
      <c r="G1409" s="145">
        <v>696872.05</v>
      </c>
      <c r="H1409" s="145">
        <f t="shared" si="371"/>
        <v>3839123.2999999961</v>
      </c>
      <c r="I1409" s="145">
        <f t="shared" si="372"/>
        <v>3112251.2499999958</v>
      </c>
      <c r="J1409" s="145">
        <f t="shared" si="373"/>
        <v>30000</v>
      </c>
      <c r="K1409" s="145">
        <f t="shared" si="374"/>
        <v>696872.05</v>
      </c>
      <c r="L1409" s="145">
        <f t="shared" si="375"/>
        <v>3839123.2999999961</v>
      </c>
    </row>
    <row r="1410" spans="1:12" ht="18.5" x14ac:dyDescent="0.45">
      <c r="A1410" s="143"/>
      <c r="B1410" s="143"/>
      <c r="C1410" s="144" t="s">
        <v>485</v>
      </c>
      <c r="D1410" s="145">
        <v>1</v>
      </c>
      <c r="E1410" s="145">
        <v>3172786.2500000037</v>
      </c>
      <c r="F1410" s="145">
        <v>30000</v>
      </c>
      <c r="G1410" s="145">
        <v>706617.96</v>
      </c>
      <c r="H1410" s="145">
        <f t="shared" si="371"/>
        <v>3909404.2100000037</v>
      </c>
      <c r="I1410" s="145">
        <f t="shared" si="372"/>
        <v>3172786.2500000037</v>
      </c>
      <c r="J1410" s="145">
        <f t="shared" si="373"/>
        <v>30000</v>
      </c>
      <c r="K1410" s="145">
        <f t="shared" si="374"/>
        <v>706617.96</v>
      </c>
      <c r="L1410" s="145">
        <f t="shared" si="375"/>
        <v>3909404.2100000037</v>
      </c>
    </row>
    <row r="1411" spans="1:12" ht="18.5" x14ac:dyDescent="0.45">
      <c r="A1411" s="143"/>
      <c r="B1411" s="146"/>
      <c r="C1411" s="144" t="s">
        <v>486</v>
      </c>
      <c r="D1411" s="145">
        <v>1</v>
      </c>
      <c r="E1411" s="145">
        <v>3233319.9999999963</v>
      </c>
      <c r="F1411" s="145">
        <v>30000</v>
      </c>
      <c r="G1411" s="145">
        <v>717090.96</v>
      </c>
      <c r="H1411" s="145">
        <f t="shared" si="371"/>
        <v>3980410.9599999962</v>
      </c>
      <c r="I1411" s="145">
        <f t="shared" si="372"/>
        <v>3233319.9999999963</v>
      </c>
      <c r="J1411" s="145">
        <f t="shared" si="373"/>
        <v>30000</v>
      </c>
      <c r="K1411" s="145">
        <f t="shared" si="374"/>
        <v>717090.96</v>
      </c>
      <c r="L1411" s="145">
        <f t="shared" si="375"/>
        <v>3980410.9599999962</v>
      </c>
    </row>
    <row r="1412" spans="1:12" ht="18.5" x14ac:dyDescent="0.45">
      <c r="A1412" s="143"/>
      <c r="B1412" s="146"/>
      <c r="C1412" s="144" t="s">
        <v>487</v>
      </c>
      <c r="D1412" s="145">
        <v>1</v>
      </c>
      <c r="E1412" s="145">
        <v>3535993.7499999963</v>
      </c>
      <c r="F1412" s="145">
        <v>30000</v>
      </c>
      <c r="G1412" s="145">
        <v>767670.96</v>
      </c>
      <c r="H1412" s="145">
        <f t="shared" si="371"/>
        <v>4333664.7099999962</v>
      </c>
      <c r="I1412" s="145">
        <f t="shared" si="372"/>
        <v>3535993.7499999963</v>
      </c>
      <c r="J1412" s="145">
        <f t="shared" si="373"/>
        <v>30000</v>
      </c>
      <c r="K1412" s="145">
        <f t="shared" si="374"/>
        <v>767670.96</v>
      </c>
      <c r="L1412" s="145">
        <f t="shared" si="375"/>
        <v>4333664.7099999962</v>
      </c>
    </row>
    <row r="1413" spans="1:12" ht="18.5" x14ac:dyDescent="0.45">
      <c r="A1413" s="143"/>
      <c r="B1413" s="146"/>
      <c r="C1413" s="144" t="s">
        <v>488</v>
      </c>
      <c r="D1413" s="145">
        <v>1</v>
      </c>
      <c r="E1413" s="145">
        <v>3596527.5</v>
      </c>
      <c r="F1413" s="145">
        <v>30000</v>
      </c>
      <c r="G1413" s="145">
        <v>777798</v>
      </c>
      <c r="H1413" s="145">
        <f t="shared" si="371"/>
        <v>4404325.5</v>
      </c>
      <c r="I1413" s="145">
        <f t="shared" si="372"/>
        <v>3596527.5</v>
      </c>
      <c r="J1413" s="145">
        <f t="shared" si="373"/>
        <v>30000</v>
      </c>
      <c r="K1413" s="145">
        <f t="shared" si="374"/>
        <v>777798</v>
      </c>
      <c r="L1413" s="145">
        <f t="shared" si="375"/>
        <v>4404325.5</v>
      </c>
    </row>
    <row r="1414" spans="1:12" ht="18.5" x14ac:dyDescent="0.45">
      <c r="A1414" s="143"/>
      <c r="B1414" s="143"/>
      <c r="C1414" s="144" t="s">
        <v>303</v>
      </c>
      <c r="D1414" s="145">
        <v>1</v>
      </c>
      <c r="E1414" s="145">
        <v>3640486.2500000037</v>
      </c>
      <c r="F1414" s="145">
        <v>30000</v>
      </c>
      <c r="G1414" s="145">
        <v>745224.96</v>
      </c>
      <c r="H1414" s="145">
        <f t="shared" si="371"/>
        <v>4415711.2100000037</v>
      </c>
      <c r="I1414" s="145">
        <f t="shared" si="372"/>
        <v>3640486.2500000037</v>
      </c>
      <c r="J1414" s="145">
        <f t="shared" si="373"/>
        <v>30000</v>
      </c>
      <c r="K1414" s="145">
        <f t="shared" si="374"/>
        <v>745224.96</v>
      </c>
      <c r="L1414" s="145">
        <f t="shared" si="375"/>
        <v>4415711.2100000037</v>
      </c>
    </row>
    <row r="1415" spans="1:12" ht="18.5" x14ac:dyDescent="0.45">
      <c r="A1415" s="143"/>
      <c r="B1415" s="143"/>
      <c r="C1415" s="144" t="s">
        <v>175</v>
      </c>
      <c r="D1415" s="145">
        <v>1</v>
      </c>
      <c r="E1415" s="145">
        <v>3724846.2500000037</v>
      </c>
      <c r="F1415" s="145">
        <v>30000</v>
      </c>
      <c r="G1415" s="145">
        <v>760941</v>
      </c>
      <c r="H1415" s="145">
        <f t="shared" si="371"/>
        <v>4515787.2500000037</v>
      </c>
      <c r="I1415" s="145">
        <f t="shared" si="372"/>
        <v>3724846.2500000037</v>
      </c>
      <c r="J1415" s="145">
        <f t="shared" si="373"/>
        <v>30000</v>
      </c>
      <c r="K1415" s="145">
        <f t="shared" si="374"/>
        <v>760941</v>
      </c>
      <c r="L1415" s="145">
        <f t="shared" si="375"/>
        <v>4515787.2500000037</v>
      </c>
    </row>
    <row r="1416" spans="1:12" ht="18.5" x14ac:dyDescent="0.45">
      <c r="A1416" s="143"/>
      <c r="B1416" s="143"/>
      <c r="C1416" s="144" t="s">
        <v>176</v>
      </c>
      <c r="D1416" s="145">
        <v>1</v>
      </c>
      <c r="E1416" s="145">
        <v>3809206.2500000037</v>
      </c>
      <c r="F1416" s="145">
        <v>30000</v>
      </c>
      <c r="G1416" s="145">
        <v>773250.96</v>
      </c>
      <c r="H1416" s="145">
        <f t="shared" si="371"/>
        <v>4612457.2100000037</v>
      </c>
      <c r="I1416" s="145">
        <f t="shared" si="372"/>
        <v>3809206.2500000037</v>
      </c>
      <c r="J1416" s="145">
        <f t="shared" si="373"/>
        <v>30000</v>
      </c>
      <c r="K1416" s="145">
        <f t="shared" si="374"/>
        <v>773250.96</v>
      </c>
      <c r="L1416" s="145">
        <f t="shared" si="375"/>
        <v>4612457.2100000037</v>
      </c>
    </row>
    <row r="1417" spans="1:12" ht="18.5" x14ac:dyDescent="0.45">
      <c r="A1417" s="143"/>
      <c r="B1417" s="143"/>
      <c r="C1417" s="144" t="s">
        <v>178</v>
      </c>
      <c r="D1417" s="145">
        <v>1</v>
      </c>
      <c r="E1417" s="145">
        <v>2150057.4999999958</v>
      </c>
      <c r="F1417" s="145">
        <v>30000</v>
      </c>
      <c r="G1417" s="145"/>
      <c r="H1417" s="145">
        <f t="shared" si="371"/>
        <v>2180057.4999999958</v>
      </c>
      <c r="I1417" s="145">
        <f t="shared" si="372"/>
        <v>2150057.4999999958</v>
      </c>
      <c r="J1417" s="145">
        <f t="shared" si="373"/>
        <v>30000</v>
      </c>
      <c r="K1417" s="145">
        <f t="shared" si="374"/>
        <v>0</v>
      </c>
      <c r="L1417" s="145">
        <f t="shared" si="375"/>
        <v>2180057.4999999958</v>
      </c>
    </row>
    <row r="1418" spans="1:12" ht="18.5" x14ac:dyDescent="0.45">
      <c r="A1418" s="143"/>
      <c r="B1418" s="143"/>
      <c r="C1418" s="144" t="s">
        <v>489</v>
      </c>
      <c r="D1418" s="145">
        <v>2</v>
      </c>
      <c r="E1418" s="145">
        <v>4323140.0000000037</v>
      </c>
      <c r="F1418" s="145">
        <v>30000</v>
      </c>
      <c r="G1418" s="145">
        <v>819600</v>
      </c>
      <c r="H1418" s="145">
        <f t="shared" si="371"/>
        <v>5172740.0000000037</v>
      </c>
      <c r="I1418" s="145">
        <f t="shared" si="372"/>
        <v>8646280.0000000075</v>
      </c>
      <c r="J1418" s="145">
        <f t="shared" si="373"/>
        <v>60000</v>
      </c>
      <c r="K1418" s="145">
        <f t="shared" si="374"/>
        <v>1639200</v>
      </c>
      <c r="L1418" s="145">
        <f t="shared" si="375"/>
        <v>10345480.000000007</v>
      </c>
    </row>
    <row r="1419" spans="1:12" ht="18.5" x14ac:dyDescent="0.45">
      <c r="A1419" s="143"/>
      <c r="B1419" s="143"/>
      <c r="C1419" s="144" t="s">
        <v>185</v>
      </c>
      <c r="D1419" s="145">
        <v>2</v>
      </c>
      <c r="E1419" s="145">
        <v>4667138.7500000037</v>
      </c>
      <c r="F1419" s="145">
        <v>30000</v>
      </c>
      <c r="G1419" s="145">
        <v>893864.04</v>
      </c>
      <c r="H1419" s="145">
        <f t="shared" si="371"/>
        <v>5591002.7900000038</v>
      </c>
      <c r="I1419" s="145">
        <f t="shared" si="372"/>
        <v>9334277.5000000075</v>
      </c>
      <c r="J1419" s="145">
        <f t="shared" si="373"/>
        <v>60000</v>
      </c>
      <c r="K1419" s="145">
        <f t="shared" si="374"/>
        <v>1787728.08</v>
      </c>
      <c r="L1419" s="145">
        <f t="shared" si="375"/>
        <v>11182005.580000008</v>
      </c>
    </row>
    <row r="1420" spans="1:12" ht="18.5" x14ac:dyDescent="0.45">
      <c r="A1420" s="143"/>
      <c r="B1420" s="143"/>
      <c r="C1420" s="144" t="s">
        <v>341</v>
      </c>
      <c r="D1420" s="145">
        <v>2</v>
      </c>
      <c r="E1420" s="145">
        <v>5125802.4999999963</v>
      </c>
      <c r="F1420" s="145">
        <v>30000</v>
      </c>
      <c r="G1420" s="145">
        <v>960960</v>
      </c>
      <c r="H1420" s="145">
        <f t="shared" si="371"/>
        <v>6116762.4999999963</v>
      </c>
      <c r="I1420" s="145">
        <f t="shared" si="372"/>
        <v>10251604.999999993</v>
      </c>
      <c r="J1420" s="145">
        <f t="shared" si="373"/>
        <v>60000</v>
      </c>
      <c r="K1420" s="145">
        <f t="shared" si="374"/>
        <v>1921920</v>
      </c>
      <c r="L1420" s="145">
        <f t="shared" si="375"/>
        <v>12233524.999999993</v>
      </c>
    </row>
    <row r="1421" spans="1:12" ht="18.5" x14ac:dyDescent="0.45">
      <c r="A1421" s="143"/>
      <c r="B1421" s="143"/>
      <c r="C1421" s="144" t="s">
        <v>405</v>
      </c>
      <c r="D1421" s="145">
        <v>1</v>
      </c>
      <c r="E1421" s="145">
        <v>5233970.0000000037</v>
      </c>
      <c r="F1421" s="145">
        <v>30000</v>
      </c>
      <c r="G1421" s="145">
        <v>934254</v>
      </c>
      <c r="H1421" s="145">
        <f t="shared" si="371"/>
        <v>6198224.0000000037</v>
      </c>
      <c r="I1421" s="145">
        <f t="shared" si="372"/>
        <v>5233970.0000000037</v>
      </c>
      <c r="J1421" s="145">
        <f t="shared" si="373"/>
        <v>30000</v>
      </c>
      <c r="K1421" s="145">
        <f t="shared" si="374"/>
        <v>934254</v>
      </c>
      <c r="L1421" s="145">
        <f t="shared" si="375"/>
        <v>6198224.0000000037</v>
      </c>
    </row>
    <row r="1422" spans="1:12" ht="18.5" x14ac:dyDescent="0.45">
      <c r="A1422" s="143"/>
      <c r="B1422" s="143"/>
      <c r="C1422" s="144" t="s">
        <v>449</v>
      </c>
      <c r="D1422" s="145">
        <v>2</v>
      </c>
      <c r="E1422" s="145">
        <v>5369951.25</v>
      </c>
      <c r="F1422" s="145">
        <v>30000</v>
      </c>
      <c r="G1422" s="145">
        <v>949370.04</v>
      </c>
      <c r="H1422" s="145">
        <f t="shared" si="371"/>
        <v>6349321.29</v>
      </c>
      <c r="I1422" s="145">
        <f t="shared" si="372"/>
        <v>10739902.5</v>
      </c>
      <c r="J1422" s="145">
        <f t="shared" si="373"/>
        <v>60000</v>
      </c>
      <c r="K1422" s="145">
        <f t="shared" si="374"/>
        <v>1898740.08</v>
      </c>
      <c r="L1422" s="145">
        <f t="shared" si="375"/>
        <v>12698642.58</v>
      </c>
    </row>
    <row r="1423" spans="1:12" ht="18.5" x14ac:dyDescent="0.45">
      <c r="A1423" s="143"/>
      <c r="B1423" s="143"/>
      <c r="C1423" s="144" t="s">
        <v>344</v>
      </c>
      <c r="D1423" s="145">
        <v>1</v>
      </c>
      <c r="E1423" s="145">
        <v>5505931.2500000037</v>
      </c>
      <c r="F1423" s="145">
        <v>30000</v>
      </c>
      <c r="G1423" s="145">
        <v>970050</v>
      </c>
      <c r="H1423" s="145">
        <f t="shared" si="371"/>
        <v>6505981.2500000037</v>
      </c>
      <c r="I1423" s="145">
        <f t="shared" si="372"/>
        <v>5505931.2500000037</v>
      </c>
      <c r="J1423" s="145">
        <f t="shared" si="373"/>
        <v>30000</v>
      </c>
      <c r="K1423" s="145">
        <f t="shared" si="374"/>
        <v>970050</v>
      </c>
      <c r="L1423" s="145">
        <f t="shared" si="375"/>
        <v>6505981.2500000037</v>
      </c>
    </row>
    <row r="1424" spans="1:12" ht="18.5" x14ac:dyDescent="0.45">
      <c r="A1424" s="143"/>
      <c r="B1424" s="143"/>
      <c r="C1424" s="144" t="s">
        <v>345</v>
      </c>
      <c r="D1424" s="145">
        <v>1</v>
      </c>
      <c r="E1424" s="145">
        <v>2538162.5000000042</v>
      </c>
      <c r="F1424" s="145">
        <v>30000</v>
      </c>
      <c r="G1424" s="145"/>
      <c r="H1424" s="145">
        <f t="shared" si="371"/>
        <v>2568162.5000000042</v>
      </c>
      <c r="I1424" s="145">
        <f t="shared" si="372"/>
        <v>2538162.5000000042</v>
      </c>
      <c r="J1424" s="145">
        <f t="shared" si="373"/>
        <v>30000</v>
      </c>
      <c r="K1424" s="145">
        <f t="shared" si="374"/>
        <v>0</v>
      </c>
      <c r="L1424" s="145">
        <f t="shared" si="375"/>
        <v>2568162.5000000042</v>
      </c>
    </row>
    <row r="1425" spans="1:12" ht="18.5" x14ac:dyDescent="0.45">
      <c r="A1425" s="143"/>
      <c r="B1425" s="143"/>
      <c r="C1425" s="144" t="s">
        <v>188</v>
      </c>
      <c r="D1425" s="145">
        <v>1</v>
      </c>
      <c r="E1425" s="145">
        <v>5777893.7499999963</v>
      </c>
      <c r="F1425" s="145">
        <v>30000</v>
      </c>
      <c r="G1425" s="145">
        <v>1009730.04</v>
      </c>
      <c r="H1425" s="145">
        <f t="shared" si="371"/>
        <v>6817623.7899999963</v>
      </c>
      <c r="I1425" s="145">
        <f t="shared" si="372"/>
        <v>5777893.7499999963</v>
      </c>
      <c r="J1425" s="145">
        <f t="shared" si="373"/>
        <v>30000</v>
      </c>
      <c r="K1425" s="145">
        <f t="shared" si="374"/>
        <v>1009730.04</v>
      </c>
      <c r="L1425" s="145">
        <f t="shared" si="375"/>
        <v>6817623.7899999963</v>
      </c>
    </row>
    <row r="1426" spans="1:12" ht="18.5" x14ac:dyDescent="0.45">
      <c r="A1426" s="143"/>
      <c r="B1426" s="146" t="s">
        <v>201</v>
      </c>
      <c r="C1426" s="144" t="s">
        <v>307</v>
      </c>
      <c r="D1426" s="145">
        <v>1</v>
      </c>
      <c r="E1426" s="145">
        <v>7181721.4499999993</v>
      </c>
      <c r="F1426" s="145">
        <v>30000</v>
      </c>
      <c r="G1426" s="145">
        <v>1082097.96</v>
      </c>
      <c r="H1426" s="145">
        <f t="shared" si="371"/>
        <v>8293819.4099999992</v>
      </c>
      <c r="I1426" s="145">
        <f t="shared" si="372"/>
        <v>7181721.4499999993</v>
      </c>
      <c r="J1426" s="145">
        <f t="shared" si="373"/>
        <v>30000</v>
      </c>
      <c r="K1426" s="145">
        <f t="shared" si="374"/>
        <v>1082097.96</v>
      </c>
      <c r="L1426" s="145">
        <f t="shared" si="375"/>
        <v>8293819.4099999992</v>
      </c>
    </row>
    <row r="1427" spans="1:12" ht="18.5" x14ac:dyDescent="0.45">
      <c r="A1427" s="143"/>
      <c r="B1427" s="143" t="s">
        <v>370</v>
      </c>
      <c r="C1427" s="144" t="s">
        <v>490</v>
      </c>
      <c r="D1427" s="145">
        <v>1</v>
      </c>
      <c r="E1427" s="145">
        <v>7350597</v>
      </c>
      <c r="F1427" s="145">
        <v>30000</v>
      </c>
      <c r="G1427" s="145">
        <v>865622.04</v>
      </c>
      <c r="H1427" s="145">
        <f t="shared" si="371"/>
        <v>8246219.04</v>
      </c>
      <c r="I1427" s="145">
        <f t="shared" si="372"/>
        <v>7350597</v>
      </c>
      <c r="J1427" s="145">
        <f t="shared" si="373"/>
        <v>30000</v>
      </c>
      <c r="K1427" s="145">
        <f t="shared" si="374"/>
        <v>865622.04</v>
      </c>
      <c r="L1427" s="145">
        <f t="shared" si="375"/>
        <v>8246219.04</v>
      </c>
    </row>
    <row r="1428" spans="1:12" ht="18.5" x14ac:dyDescent="0.45">
      <c r="A1428" s="143"/>
      <c r="B1428" s="143"/>
      <c r="C1428" s="144" t="s">
        <v>491</v>
      </c>
      <c r="D1428" s="145">
        <v>1</v>
      </c>
      <c r="E1428" s="145">
        <v>7519473.8999999994</v>
      </c>
      <c r="F1428" s="145">
        <v>30000</v>
      </c>
      <c r="G1428" s="145">
        <v>384000</v>
      </c>
      <c r="H1428" s="145">
        <f t="shared" si="371"/>
        <v>7933473.8999999994</v>
      </c>
      <c r="I1428" s="145">
        <f t="shared" si="372"/>
        <v>7519473.8999999994</v>
      </c>
      <c r="J1428" s="145">
        <f t="shared" si="373"/>
        <v>30000</v>
      </c>
      <c r="K1428" s="145">
        <f t="shared" si="374"/>
        <v>384000</v>
      </c>
      <c r="L1428" s="145">
        <f t="shared" si="375"/>
        <v>7933473.8999999994</v>
      </c>
    </row>
    <row r="1429" spans="1:12" ht="18.5" x14ac:dyDescent="0.45">
      <c r="A1429" s="247"/>
      <c r="B1429" s="247"/>
      <c r="C1429" s="144" t="s">
        <v>202</v>
      </c>
      <c r="D1429" s="137">
        <f>SUM(D1379:D1428)</f>
        <v>72</v>
      </c>
      <c r="E1429" s="137">
        <f>SUM(E1379:E1428)</f>
        <v>136461912.34999999</v>
      </c>
      <c r="F1429" s="137">
        <f>SUM(F1379:F1428)</f>
        <v>1500000</v>
      </c>
      <c r="G1429" s="137"/>
      <c r="H1429" s="137">
        <f>SUM(H1379:H1428)</f>
        <v>157340469.24000001</v>
      </c>
      <c r="I1429" s="137">
        <f>SUM(I1379:I1428)</f>
        <v>180016173.59999999</v>
      </c>
      <c r="J1429" s="137">
        <f>SUM(J1379:J1428)</f>
        <v>2160000</v>
      </c>
      <c r="K1429" s="137">
        <f>SUM(K1379:K1428)</f>
        <v>24073089.969999999</v>
      </c>
      <c r="L1429" s="137">
        <f>SUM(L1379:L1428)</f>
        <v>206249263.57000002</v>
      </c>
    </row>
    <row r="1430" spans="1:12" ht="18.5" x14ac:dyDescent="0.45">
      <c r="A1430" s="247"/>
      <c r="B1430" s="247"/>
      <c r="C1430" s="144" t="s">
        <v>203</v>
      </c>
      <c r="D1430" s="145"/>
      <c r="E1430" s="148">
        <v>1247870.04</v>
      </c>
      <c r="F1430" s="145">
        <v>374361</v>
      </c>
      <c r="G1430" s="145">
        <v>10640338.32</v>
      </c>
      <c r="H1430" s="145">
        <f t="shared" ref="H1430" si="376">SUM(E1430:G1430)</f>
        <v>12262569.359999999</v>
      </c>
      <c r="I1430" s="145">
        <f t="shared" ref="I1430" si="377">D1430*E1430</f>
        <v>0</v>
      </c>
      <c r="J1430" s="145">
        <f t="shared" ref="J1430" si="378">D1430*F1430</f>
        <v>0</v>
      </c>
      <c r="K1430" s="145">
        <f t="shared" ref="K1430" si="379">D1430*G1430</f>
        <v>0</v>
      </c>
      <c r="L1430" s="145">
        <f t="shared" ref="L1430" si="380">D1430*H1430</f>
        <v>0</v>
      </c>
    </row>
    <row r="1431" spans="1:12" ht="18.5" x14ac:dyDescent="0.45">
      <c r="A1431" s="247"/>
      <c r="B1431" s="247"/>
      <c r="C1431" s="150"/>
      <c r="D1431" s="137">
        <f t="shared" ref="D1431:L1431" si="381">SUM(D1430:D1430)</f>
        <v>0</v>
      </c>
      <c r="E1431" s="137">
        <f t="shared" si="381"/>
        <v>1247870.04</v>
      </c>
      <c r="F1431" s="137">
        <f t="shared" si="381"/>
        <v>374361</v>
      </c>
      <c r="G1431" s="137">
        <f t="shared" si="381"/>
        <v>10640338.32</v>
      </c>
      <c r="H1431" s="137">
        <f t="shared" si="381"/>
        <v>12262569.359999999</v>
      </c>
      <c r="I1431" s="137">
        <f t="shared" si="381"/>
        <v>0</v>
      </c>
      <c r="J1431" s="137">
        <f t="shared" si="381"/>
        <v>0</v>
      </c>
      <c r="K1431" s="137">
        <f t="shared" si="381"/>
        <v>0</v>
      </c>
      <c r="L1431" s="137">
        <f t="shared" si="381"/>
        <v>0</v>
      </c>
    </row>
    <row r="1432" spans="1:12" ht="18.5" x14ac:dyDescent="0.45">
      <c r="A1432" s="247"/>
      <c r="B1432" s="253"/>
      <c r="C1432" s="143"/>
      <c r="D1432" s="151">
        <f>D1429+D1431</f>
        <v>72</v>
      </c>
      <c r="E1432" s="152">
        <f t="shared" ref="E1432:L1432" si="382">SUM(E1429:E1430)</f>
        <v>137709782.38999999</v>
      </c>
      <c r="F1432" s="152">
        <f t="shared" si="382"/>
        <v>1874361</v>
      </c>
      <c r="G1432" s="152">
        <f t="shared" si="382"/>
        <v>10640338.32</v>
      </c>
      <c r="H1432" s="152">
        <f t="shared" si="382"/>
        <v>169603038.60000002</v>
      </c>
      <c r="I1432" s="152">
        <f t="shared" si="382"/>
        <v>180016173.59999999</v>
      </c>
      <c r="J1432" s="152">
        <f t="shared" si="382"/>
        <v>2160000</v>
      </c>
      <c r="K1432" s="152">
        <f t="shared" si="382"/>
        <v>24073089.969999999</v>
      </c>
      <c r="L1432" s="152">
        <f t="shared" si="382"/>
        <v>206249263.57000002</v>
      </c>
    </row>
    <row r="1434" spans="1:12" ht="18.5" x14ac:dyDescent="0.45">
      <c r="A1434" s="961" t="s">
        <v>0</v>
      </c>
      <c r="B1434" s="961"/>
      <c r="C1434" s="961"/>
      <c r="D1434" s="961"/>
      <c r="E1434" s="961"/>
      <c r="F1434" s="961"/>
      <c r="G1434" s="961"/>
      <c r="H1434" s="961"/>
      <c r="I1434" s="961"/>
      <c r="J1434" s="961"/>
      <c r="K1434" s="961"/>
      <c r="L1434" s="961"/>
    </row>
    <row r="1435" spans="1:12" ht="18.5" x14ac:dyDescent="0.45">
      <c r="A1435" s="962" t="s">
        <v>89</v>
      </c>
      <c r="B1435" s="962"/>
      <c r="C1435" s="962"/>
      <c r="D1435" s="962"/>
      <c r="E1435" s="962"/>
      <c r="F1435" s="962"/>
      <c r="G1435" s="962"/>
      <c r="H1435" s="962"/>
      <c r="I1435" s="962"/>
      <c r="J1435" s="962"/>
      <c r="K1435" s="962"/>
      <c r="L1435" s="962"/>
    </row>
    <row r="1436" spans="1:12" ht="18.5" x14ac:dyDescent="0.45">
      <c r="A1436" s="962" t="s">
        <v>90</v>
      </c>
      <c r="B1436" s="963"/>
      <c r="C1436" s="963"/>
      <c r="D1436" s="963"/>
      <c r="E1436" s="963"/>
      <c r="F1436" s="963"/>
      <c r="G1436" s="963"/>
      <c r="H1436" s="963"/>
      <c r="I1436" s="963"/>
      <c r="J1436" s="963"/>
      <c r="K1436" s="963"/>
      <c r="L1436" s="963"/>
    </row>
    <row r="1437" spans="1:12" ht="18.5" x14ac:dyDescent="0.45">
      <c r="A1437" s="964" t="s">
        <v>584</v>
      </c>
      <c r="B1437" s="964"/>
      <c r="C1437" s="964"/>
      <c r="D1437" s="964"/>
      <c r="E1437" s="964"/>
      <c r="F1437" s="964"/>
      <c r="G1437" s="964"/>
      <c r="H1437" s="964"/>
      <c r="I1437" s="964"/>
      <c r="J1437" s="964"/>
      <c r="K1437" s="964"/>
      <c r="L1437" s="964"/>
    </row>
    <row r="1438" spans="1:12" ht="55.5" x14ac:dyDescent="0.45">
      <c r="A1438" s="140" t="s">
        <v>91</v>
      </c>
      <c r="B1438" s="141"/>
      <c r="C1438" s="140" t="s">
        <v>92</v>
      </c>
      <c r="D1438" s="140" t="s">
        <v>93</v>
      </c>
      <c r="E1438" s="140" t="s">
        <v>94</v>
      </c>
      <c r="F1438" s="140" t="s">
        <v>95</v>
      </c>
      <c r="G1438" s="140" t="s">
        <v>96</v>
      </c>
      <c r="H1438" s="140" t="s">
        <v>97</v>
      </c>
      <c r="I1438" s="140" t="s">
        <v>98</v>
      </c>
      <c r="J1438" s="140" t="s">
        <v>99</v>
      </c>
      <c r="K1438" s="140" t="s">
        <v>100</v>
      </c>
      <c r="L1438" s="142" t="s">
        <v>101</v>
      </c>
    </row>
    <row r="1439" spans="1:12" ht="18.5" x14ac:dyDescent="0.45">
      <c r="A1439" s="143"/>
      <c r="B1439" s="143"/>
      <c r="C1439" s="144" t="s">
        <v>105</v>
      </c>
      <c r="D1439" s="145">
        <v>1</v>
      </c>
      <c r="E1439" s="145">
        <v>1153397.4999999995</v>
      </c>
      <c r="F1439" s="145">
        <v>30000</v>
      </c>
      <c r="G1439" s="145"/>
      <c r="H1439" s="145">
        <f t="shared" ref="H1439:H1441" si="383">SUM(E1439:G1439)</f>
        <v>1183397.4999999995</v>
      </c>
      <c r="I1439" s="145">
        <f t="shared" ref="I1439:I1481" si="384">D1439*E1439</f>
        <v>1153397.4999999995</v>
      </c>
      <c r="J1439" s="145">
        <f t="shared" ref="J1439:J1481" si="385">D1439*F1439</f>
        <v>30000</v>
      </c>
      <c r="K1439" s="145">
        <f t="shared" ref="K1439:K1481" si="386">D1439*G1439</f>
        <v>0</v>
      </c>
      <c r="L1439" s="145">
        <f t="shared" ref="L1439:L1481" si="387">D1439*H1439</f>
        <v>1183397.4999999995</v>
      </c>
    </row>
    <row r="1440" spans="1:12" ht="18.5" x14ac:dyDescent="0.45">
      <c r="A1440" s="143"/>
      <c r="B1440" s="143"/>
      <c r="C1440" s="144" t="s">
        <v>107</v>
      </c>
      <c r="D1440" s="145">
        <v>2</v>
      </c>
      <c r="E1440" s="145">
        <v>1094173.7499999995</v>
      </c>
      <c r="F1440" s="145">
        <v>30000</v>
      </c>
      <c r="G1440" s="145"/>
      <c r="H1440" s="145">
        <f t="shared" si="383"/>
        <v>1124173.7499999995</v>
      </c>
      <c r="I1440" s="145">
        <f t="shared" si="384"/>
        <v>2188347.4999999991</v>
      </c>
      <c r="J1440" s="145">
        <f t="shared" si="385"/>
        <v>60000</v>
      </c>
      <c r="K1440" s="145">
        <f t="shared" si="386"/>
        <v>0</v>
      </c>
      <c r="L1440" s="145">
        <f t="shared" si="387"/>
        <v>2248347.4999999991</v>
      </c>
    </row>
    <row r="1441" spans="1:12" ht="18.5" x14ac:dyDescent="0.45">
      <c r="A1441" s="143"/>
      <c r="B1441" s="143"/>
      <c r="C1441" s="144" t="s">
        <v>115</v>
      </c>
      <c r="D1441" s="145">
        <v>1</v>
      </c>
      <c r="E1441" s="145">
        <v>1113242.4999999995</v>
      </c>
      <c r="F1441" s="145">
        <v>30000</v>
      </c>
      <c r="G1441" s="145"/>
      <c r="H1441" s="145">
        <f t="shared" si="383"/>
        <v>1143242.4999999995</v>
      </c>
      <c r="I1441" s="145">
        <f t="shared" si="384"/>
        <v>1113242.4999999995</v>
      </c>
      <c r="J1441" s="145">
        <f t="shared" si="385"/>
        <v>30000</v>
      </c>
      <c r="K1441" s="145">
        <f t="shared" si="386"/>
        <v>0</v>
      </c>
      <c r="L1441" s="145">
        <f t="shared" si="387"/>
        <v>1143242.4999999995</v>
      </c>
    </row>
    <row r="1442" spans="1:12" ht="18.5" x14ac:dyDescent="0.45">
      <c r="A1442" s="143"/>
      <c r="B1442" s="143"/>
      <c r="C1442" s="144" t="s">
        <v>118</v>
      </c>
      <c r="D1442" s="145">
        <v>1</v>
      </c>
      <c r="E1442" s="145">
        <v>1125772.5</v>
      </c>
      <c r="F1442" s="145">
        <v>30000</v>
      </c>
      <c r="G1442" s="145"/>
      <c r="H1442" s="145">
        <f t="shared" ref="H1442:H1481" si="388">SUM(E1442:G1442)</f>
        <v>1155772.5</v>
      </c>
      <c r="I1442" s="145">
        <f t="shared" si="384"/>
        <v>1125772.5</v>
      </c>
      <c r="J1442" s="145">
        <f t="shared" si="385"/>
        <v>30000</v>
      </c>
      <c r="K1442" s="145">
        <f t="shared" si="386"/>
        <v>0</v>
      </c>
      <c r="L1442" s="145">
        <f t="shared" si="387"/>
        <v>1155772.5</v>
      </c>
    </row>
    <row r="1443" spans="1:12" ht="18.5" x14ac:dyDescent="0.45">
      <c r="A1443" s="143"/>
      <c r="B1443" s="143"/>
      <c r="C1443" s="144" t="s">
        <v>211</v>
      </c>
      <c r="D1443" s="145">
        <v>1</v>
      </c>
      <c r="E1443" s="145">
        <v>1162881.2499999995</v>
      </c>
      <c r="F1443" s="145">
        <v>30000</v>
      </c>
      <c r="G1443" s="145"/>
      <c r="H1443" s="145">
        <f t="shared" si="388"/>
        <v>1192881.2499999995</v>
      </c>
      <c r="I1443" s="145">
        <f t="shared" si="384"/>
        <v>1162881.2499999995</v>
      </c>
      <c r="J1443" s="145">
        <f t="shared" si="385"/>
        <v>30000</v>
      </c>
      <c r="K1443" s="145">
        <f t="shared" si="386"/>
        <v>0</v>
      </c>
      <c r="L1443" s="145">
        <f t="shared" si="387"/>
        <v>1192881.2499999995</v>
      </c>
    </row>
    <row r="1444" spans="1:12" ht="18.5" x14ac:dyDescent="0.45">
      <c r="A1444" s="143"/>
      <c r="B1444" s="143"/>
      <c r="C1444" s="144" t="s">
        <v>128</v>
      </c>
      <c r="D1444" s="145">
        <v>1</v>
      </c>
      <c r="E1444" s="145">
        <v>1178154.9999999995</v>
      </c>
      <c r="F1444" s="145">
        <v>30000</v>
      </c>
      <c r="G1444" s="145"/>
      <c r="H1444" s="145">
        <f t="shared" si="388"/>
        <v>1208154.9999999995</v>
      </c>
      <c r="I1444" s="145">
        <f t="shared" si="384"/>
        <v>1178154.9999999995</v>
      </c>
      <c r="J1444" s="145">
        <f t="shared" si="385"/>
        <v>30000</v>
      </c>
      <c r="K1444" s="145">
        <f t="shared" si="386"/>
        <v>0</v>
      </c>
      <c r="L1444" s="145">
        <f t="shared" si="387"/>
        <v>1208154.9999999995</v>
      </c>
    </row>
    <row r="1445" spans="1:12" ht="18.5" x14ac:dyDescent="0.45">
      <c r="A1445" s="143"/>
      <c r="B1445" s="143"/>
      <c r="C1445" s="144" t="s">
        <v>134</v>
      </c>
      <c r="D1445" s="145">
        <v>3</v>
      </c>
      <c r="E1445" s="145">
        <v>1215425.0000000042</v>
      </c>
      <c r="F1445" s="145">
        <v>30000</v>
      </c>
      <c r="G1445" s="145"/>
      <c r="H1445" s="145">
        <f t="shared" si="388"/>
        <v>1245425.0000000042</v>
      </c>
      <c r="I1445" s="145">
        <f t="shared" si="384"/>
        <v>3646275.0000000126</v>
      </c>
      <c r="J1445" s="145">
        <f t="shared" si="385"/>
        <v>90000</v>
      </c>
      <c r="K1445" s="145">
        <f t="shared" si="386"/>
        <v>0</v>
      </c>
      <c r="L1445" s="145">
        <f t="shared" si="387"/>
        <v>3736275.0000000126</v>
      </c>
    </row>
    <row r="1446" spans="1:12" ht="18.5" x14ac:dyDescent="0.45">
      <c r="A1446" s="143"/>
      <c r="B1446" s="143"/>
      <c r="C1446" s="144" t="s">
        <v>139</v>
      </c>
      <c r="D1446" s="145">
        <v>1</v>
      </c>
      <c r="E1446" s="145">
        <v>1273182.5000000042</v>
      </c>
      <c r="F1446" s="145">
        <v>30000</v>
      </c>
      <c r="G1446" s="145"/>
      <c r="H1446" s="145">
        <f t="shared" si="388"/>
        <v>1303182.5000000042</v>
      </c>
      <c r="I1446" s="145">
        <f t="shared" si="384"/>
        <v>1273182.5000000042</v>
      </c>
      <c r="J1446" s="145">
        <f t="shared" si="385"/>
        <v>30000</v>
      </c>
      <c r="K1446" s="145">
        <f t="shared" si="386"/>
        <v>0</v>
      </c>
      <c r="L1446" s="145">
        <f t="shared" si="387"/>
        <v>1303182.5000000042</v>
      </c>
    </row>
    <row r="1447" spans="1:12" ht="18.5" x14ac:dyDescent="0.45">
      <c r="A1447" s="143"/>
      <c r="B1447" s="143"/>
      <c r="C1447" s="144" t="s">
        <v>333</v>
      </c>
      <c r="D1447" s="145">
        <v>1</v>
      </c>
      <c r="E1447" s="145">
        <v>1988176.2500000042</v>
      </c>
      <c r="F1447" s="145">
        <v>30000</v>
      </c>
      <c r="G1447" s="145">
        <v>566475.96</v>
      </c>
      <c r="H1447" s="145">
        <f t="shared" si="388"/>
        <v>2584652.2100000042</v>
      </c>
      <c r="I1447" s="145">
        <f t="shared" si="384"/>
        <v>1988176.2500000042</v>
      </c>
      <c r="J1447" s="145">
        <f t="shared" si="385"/>
        <v>30000</v>
      </c>
      <c r="K1447" s="145">
        <f t="shared" si="386"/>
        <v>566475.96</v>
      </c>
      <c r="L1447" s="145">
        <f t="shared" si="387"/>
        <v>2584652.2100000042</v>
      </c>
    </row>
    <row r="1448" spans="1:12" ht="18.5" x14ac:dyDescent="0.45">
      <c r="A1448" s="143"/>
      <c r="B1448" s="143"/>
      <c r="C1448" s="144" t="s">
        <v>319</v>
      </c>
      <c r="D1448" s="145">
        <v>1</v>
      </c>
      <c r="E1448" s="145">
        <v>1475334.9999999958</v>
      </c>
      <c r="F1448" s="145">
        <v>30000</v>
      </c>
      <c r="G1448" s="145"/>
      <c r="H1448" s="145">
        <f t="shared" si="388"/>
        <v>1505334.9999999958</v>
      </c>
      <c r="I1448" s="145">
        <f t="shared" si="384"/>
        <v>1475334.9999999958</v>
      </c>
      <c r="J1448" s="145">
        <f t="shared" si="385"/>
        <v>30000</v>
      </c>
      <c r="K1448" s="145">
        <f t="shared" si="386"/>
        <v>0</v>
      </c>
      <c r="L1448" s="145">
        <f t="shared" si="387"/>
        <v>1505334.9999999958</v>
      </c>
    </row>
    <row r="1449" spans="1:12" ht="18.5" x14ac:dyDescent="0.45">
      <c r="A1449" s="143"/>
      <c r="B1449" s="143"/>
      <c r="C1449" s="144" t="s">
        <v>552</v>
      </c>
      <c r="D1449" s="145">
        <v>1</v>
      </c>
      <c r="E1449" s="145">
        <v>1533092.4999999958</v>
      </c>
      <c r="F1449" s="145">
        <v>30000</v>
      </c>
      <c r="G1449" s="145"/>
      <c r="H1449" s="145">
        <f t="shared" si="388"/>
        <v>1563092.4999999958</v>
      </c>
      <c r="I1449" s="145">
        <f t="shared" si="384"/>
        <v>1533092.4999999958</v>
      </c>
      <c r="J1449" s="145">
        <f t="shared" si="385"/>
        <v>30000</v>
      </c>
      <c r="K1449" s="145">
        <f t="shared" si="386"/>
        <v>0</v>
      </c>
      <c r="L1449" s="145">
        <f t="shared" si="387"/>
        <v>1563092.4999999958</v>
      </c>
    </row>
    <row r="1450" spans="1:12" ht="18.5" x14ac:dyDescent="0.45">
      <c r="A1450" s="143"/>
      <c r="B1450" s="143"/>
      <c r="C1450" s="144" t="s">
        <v>147</v>
      </c>
      <c r="D1450" s="145">
        <v>1</v>
      </c>
      <c r="E1450" s="145">
        <v>1561971.2499999958</v>
      </c>
      <c r="F1450" s="145">
        <v>30000</v>
      </c>
      <c r="G1450" s="145"/>
      <c r="H1450" s="145">
        <f t="shared" si="388"/>
        <v>1591971.2499999958</v>
      </c>
      <c r="I1450" s="145">
        <f t="shared" si="384"/>
        <v>1561971.2499999958</v>
      </c>
      <c r="J1450" s="145">
        <f t="shared" si="385"/>
        <v>30000</v>
      </c>
      <c r="K1450" s="145">
        <f t="shared" si="386"/>
        <v>0</v>
      </c>
      <c r="L1450" s="145">
        <f t="shared" si="387"/>
        <v>1591971.2499999958</v>
      </c>
    </row>
    <row r="1451" spans="1:12" ht="18.5" x14ac:dyDescent="0.45">
      <c r="A1451" s="143"/>
      <c r="B1451" s="143"/>
      <c r="C1451" s="144" t="s">
        <v>147</v>
      </c>
      <c r="D1451" s="145">
        <v>1</v>
      </c>
      <c r="E1451" s="145">
        <v>2413503.75</v>
      </c>
      <c r="F1451" s="145">
        <v>30000</v>
      </c>
      <c r="G1451" s="145">
        <v>481737</v>
      </c>
      <c r="H1451" s="145">
        <f t="shared" si="388"/>
        <v>2925240.75</v>
      </c>
      <c r="I1451" s="145">
        <f t="shared" si="384"/>
        <v>2413503.75</v>
      </c>
      <c r="J1451" s="145">
        <f t="shared" si="385"/>
        <v>30000</v>
      </c>
      <c r="K1451" s="145">
        <f t="shared" si="386"/>
        <v>481737</v>
      </c>
      <c r="L1451" s="145">
        <f t="shared" si="387"/>
        <v>2925240.75</v>
      </c>
    </row>
    <row r="1452" spans="1:12" ht="18.5" x14ac:dyDescent="0.45">
      <c r="A1452" s="143"/>
      <c r="B1452" s="143"/>
      <c r="C1452" s="144" t="s">
        <v>149</v>
      </c>
      <c r="D1452" s="145">
        <v>1</v>
      </c>
      <c r="E1452" s="145">
        <v>1392755.0000000042</v>
      </c>
      <c r="F1452" s="145">
        <v>30000</v>
      </c>
      <c r="G1452" s="145"/>
      <c r="H1452" s="145">
        <f t="shared" si="388"/>
        <v>1422755.0000000042</v>
      </c>
      <c r="I1452" s="145">
        <f t="shared" si="384"/>
        <v>1392755.0000000042</v>
      </c>
      <c r="J1452" s="145">
        <f t="shared" si="385"/>
        <v>30000</v>
      </c>
      <c r="K1452" s="145">
        <f t="shared" si="386"/>
        <v>0</v>
      </c>
      <c r="L1452" s="145">
        <f t="shared" si="387"/>
        <v>1422755.0000000042</v>
      </c>
    </row>
    <row r="1453" spans="1:12" ht="18.5" x14ac:dyDescent="0.45">
      <c r="A1453" s="143"/>
      <c r="B1453" s="143"/>
      <c r="C1453" s="144" t="s">
        <v>151</v>
      </c>
      <c r="D1453" s="145">
        <v>2</v>
      </c>
      <c r="E1453" s="145">
        <v>1459715.0000000042</v>
      </c>
      <c r="F1453" s="145">
        <v>30000</v>
      </c>
      <c r="G1453" s="145"/>
      <c r="H1453" s="145">
        <f t="shared" si="388"/>
        <v>1489715.0000000042</v>
      </c>
      <c r="I1453" s="145">
        <f t="shared" si="384"/>
        <v>2919430.0000000084</v>
      </c>
      <c r="J1453" s="145">
        <f t="shared" si="385"/>
        <v>60000</v>
      </c>
      <c r="K1453" s="145">
        <f t="shared" si="386"/>
        <v>0</v>
      </c>
      <c r="L1453" s="145">
        <f t="shared" si="387"/>
        <v>2979430.0000000084</v>
      </c>
    </row>
    <row r="1454" spans="1:12" ht="18.5" x14ac:dyDescent="0.45">
      <c r="A1454" s="143"/>
      <c r="B1454" s="143"/>
      <c r="C1454" s="144" t="s">
        <v>243</v>
      </c>
      <c r="D1454" s="145">
        <v>1</v>
      </c>
      <c r="E1454" s="145">
        <v>1526675.0000000042</v>
      </c>
      <c r="F1454" s="145">
        <v>30000</v>
      </c>
      <c r="G1454" s="145"/>
      <c r="H1454" s="145">
        <f t="shared" si="388"/>
        <v>1556675.0000000042</v>
      </c>
      <c r="I1454" s="145">
        <f t="shared" si="384"/>
        <v>1526675.0000000042</v>
      </c>
      <c r="J1454" s="145">
        <f t="shared" si="385"/>
        <v>30000</v>
      </c>
      <c r="K1454" s="145">
        <f t="shared" si="386"/>
        <v>0</v>
      </c>
      <c r="L1454" s="145">
        <f t="shared" si="387"/>
        <v>1556675.0000000042</v>
      </c>
    </row>
    <row r="1455" spans="1:12" ht="18.5" x14ac:dyDescent="0.45">
      <c r="A1455" s="143"/>
      <c r="B1455" s="143"/>
      <c r="C1455" s="144" t="s">
        <v>300</v>
      </c>
      <c r="D1455" s="145">
        <v>2</v>
      </c>
      <c r="E1455" s="145">
        <v>1560155.0000000042</v>
      </c>
      <c r="F1455" s="145">
        <v>30000</v>
      </c>
      <c r="G1455" s="145"/>
      <c r="H1455" s="145">
        <f t="shared" si="388"/>
        <v>1590155.0000000042</v>
      </c>
      <c r="I1455" s="145">
        <f t="shared" si="384"/>
        <v>3120310.0000000084</v>
      </c>
      <c r="J1455" s="145">
        <f t="shared" si="385"/>
        <v>60000</v>
      </c>
      <c r="K1455" s="145">
        <f t="shared" si="386"/>
        <v>0</v>
      </c>
      <c r="L1455" s="145">
        <f t="shared" si="387"/>
        <v>3180310.0000000084</v>
      </c>
    </row>
    <row r="1456" spans="1:12" ht="18.5" x14ac:dyDescent="0.45">
      <c r="A1456" s="143"/>
      <c r="B1456" s="143"/>
      <c r="C1456" s="144" t="s">
        <v>155</v>
      </c>
      <c r="D1456" s="145">
        <v>1</v>
      </c>
      <c r="E1456" s="145">
        <v>2321896.2500000042</v>
      </c>
      <c r="F1456" s="145">
        <v>30000</v>
      </c>
      <c r="G1456" s="145">
        <v>608085</v>
      </c>
      <c r="H1456" s="145">
        <f t="shared" si="388"/>
        <v>2959981.2500000042</v>
      </c>
      <c r="I1456" s="145">
        <f t="shared" si="384"/>
        <v>2321896.2500000042</v>
      </c>
      <c r="J1456" s="145">
        <f t="shared" si="385"/>
        <v>30000</v>
      </c>
      <c r="K1456" s="145">
        <f t="shared" si="386"/>
        <v>608085</v>
      </c>
      <c r="L1456" s="145">
        <f t="shared" si="387"/>
        <v>2959981.2500000042</v>
      </c>
    </row>
    <row r="1457" spans="1:12" ht="18.5" x14ac:dyDescent="0.45">
      <c r="A1457" s="143"/>
      <c r="B1457" s="143"/>
      <c r="C1457" s="144" t="s">
        <v>157</v>
      </c>
      <c r="D1457" s="145">
        <v>2</v>
      </c>
      <c r="E1457" s="145">
        <v>1600284.9999999958</v>
      </c>
      <c r="F1457" s="145">
        <v>30000</v>
      </c>
      <c r="G1457" s="145"/>
      <c r="H1457" s="145">
        <f t="shared" si="388"/>
        <v>1630284.9999999958</v>
      </c>
      <c r="I1457" s="145">
        <f t="shared" si="384"/>
        <v>3200569.9999999916</v>
      </c>
      <c r="J1457" s="145">
        <f t="shared" si="385"/>
        <v>60000</v>
      </c>
      <c r="K1457" s="145">
        <f t="shared" si="386"/>
        <v>0</v>
      </c>
      <c r="L1457" s="145">
        <f t="shared" si="387"/>
        <v>3260569.9999999916</v>
      </c>
    </row>
    <row r="1458" spans="1:12" ht="18.5" x14ac:dyDescent="0.45">
      <c r="A1458" s="143"/>
      <c r="B1458" s="143"/>
      <c r="C1458" s="144" t="s">
        <v>302</v>
      </c>
      <c r="D1458" s="145">
        <v>12</v>
      </c>
      <c r="E1458" s="145">
        <v>1639813.7499999958</v>
      </c>
      <c r="F1458" s="145">
        <v>30000</v>
      </c>
      <c r="G1458" s="145"/>
      <c r="H1458" s="145">
        <f t="shared" si="388"/>
        <v>1669813.7499999958</v>
      </c>
      <c r="I1458" s="145">
        <f t="shared" si="384"/>
        <v>19677764.999999948</v>
      </c>
      <c r="J1458" s="145">
        <f t="shared" si="385"/>
        <v>360000</v>
      </c>
      <c r="K1458" s="145">
        <f t="shared" si="386"/>
        <v>0</v>
      </c>
      <c r="L1458" s="145">
        <f t="shared" si="387"/>
        <v>20037764.999999948</v>
      </c>
    </row>
    <row r="1459" spans="1:12" ht="18.5" x14ac:dyDescent="0.45">
      <c r="A1459" s="143"/>
      <c r="B1459" s="143"/>
      <c r="C1459" s="144" t="s">
        <v>159</v>
      </c>
      <c r="D1459" s="145">
        <v>1</v>
      </c>
      <c r="E1459" s="145">
        <v>1679343.75</v>
      </c>
      <c r="F1459" s="145">
        <v>30000</v>
      </c>
      <c r="G1459" s="145"/>
      <c r="H1459" s="145">
        <f t="shared" si="388"/>
        <v>1709343.75</v>
      </c>
      <c r="I1459" s="145">
        <f t="shared" si="384"/>
        <v>1679343.75</v>
      </c>
      <c r="J1459" s="145">
        <f t="shared" si="385"/>
        <v>30000</v>
      </c>
      <c r="K1459" s="145">
        <f t="shared" si="386"/>
        <v>0</v>
      </c>
      <c r="L1459" s="145">
        <f t="shared" si="387"/>
        <v>1709343.75</v>
      </c>
    </row>
    <row r="1460" spans="1:12" ht="18.5" x14ac:dyDescent="0.45">
      <c r="A1460" s="143"/>
      <c r="B1460" s="143"/>
      <c r="C1460" s="144" t="s">
        <v>335</v>
      </c>
      <c r="D1460" s="145">
        <v>1</v>
      </c>
      <c r="E1460" s="145">
        <v>1797932.4999999958</v>
      </c>
      <c r="F1460" s="145">
        <v>30000</v>
      </c>
      <c r="G1460" s="145"/>
      <c r="H1460" s="145">
        <f t="shared" si="388"/>
        <v>1827932.4999999958</v>
      </c>
      <c r="I1460" s="145">
        <f t="shared" si="384"/>
        <v>1797932.4999999958</v>
      </c>
      <c r="J1460" s="145">
        <f t="shared" si="385"/>
        <v>30000</v>
      </c>
      <c r="K1460" s="145">
        <f t="shared" si="386"/>
        <v>0</v>
      </c>
      <c r="L1460" s="145">
        <f t="shared" si="387"/>
        <v>1827932.4999999958</v>
      </c>
    </row>
    <row r="1461" spans="1:12" ht="18.5" x14ac:dyDescent="0.45">
      <c r="A1461" s="143"/>
      <c r="B1461" s="143"/>
      <c r="C1461" s="144" t="s">
        <v>165</v>
      </c>
      <c r="D1461" s="145">
        <v>8</v>
      </c>
      <c r="E1461" s="145">
        <v>1728414.9999999958</v>
      </c>
      <c r="F1461" s="145">
        <v>30000</v>
      </c>
      <c r="G1461" s="145"/>
      <c r="H1461" s="145">
        <f t="shared" si="388"/>
        <v>1758414.9999999958</v>
      </c>
      <c r="I1461" s="145">
        <f t="shared" si="384"/>
        <v>13827319.999999966</v>
      </c>
      <c r="J1461" s="145">
        <f t="shared" si="385"/>
        <v>240000</v>
      </c>
      <c r="K1461" s="145">
        <f t="shared" si="386"/>
        <v>0</v>
      </c>
      <c r="L1461" s="145">
        <f t="shared" si="387"/>
        <v>14067319.999999966</v>
      </c>
    </row>
    <row r="1462" spans="1:12" ht="18.5" x14ac:dyDescent="0.45">
      <c r="A1462" s="143"/>
      <c r="B1462" s="143"/>
      <c r="C1462" s="144" t="s">
        <v>166</v>
      </c>
      <c r="D1462" s="145">
        <v>2</v>
      </c>
      <c r="E1462" s="145">
        <v>1770788.7500000042</v>
      </c>
      <c r="F1462" s="145">
        <v>30000</v>
      </c>
      <c r="G1462" s="145"/>
      <c r="H1462" s="145">
        <f t="shared" si="388"/>
        <v>1800788.7500000042</v>
      </c>
      <c r="I1462" s="145">
        <f t="shared" si="384"/>
        <v>3541577.5000000084</v>
      </c>
      <c r="J1462" s="145">
        <f t="shared" si="385"/>
        <v>60000</v>
      </c>
      <c r="K1462" s="145">
        <f t="shared" si="386"/>
        <v>0</v>
      </c>
      <c r="L1462" s="145">
        <f t="shared" si="387"/>
        <v>3601577.5000000084</v>
      </c>
    </row>
    <row r="1463" spans="1:12" ht="18.5" x14ac:dyDescent="0.45">
      <c r="A1463" s="143"/>
      <c r="B1463" s="143"/>
      <c r="C1463" s="144" t="s">
        <v>169</v>
      </c>
      <c r="D1463" s="145">
        <v>2</v>
      </c>
      <c r="E1463" s="145">
        <v>1855535.0000000042</v>
      </c>
      <c r="F1463" s="145">
        <v>30000</v>
      </c>
      <c r="G1463" s="145"/>
      <c r="H1463" s="145">
        <f t="shared" si="388"/>
        <v>1885535.0000000042</v>
      </c>
      <c r="I1463" s="145">
        <f t="shared" si="384"/>
        <v>3711070.0000000084</v>
      </c>
      <c r="J1463" s="145">
        <f t="shared" si="385"/>
        <v>60000</v>
      </c>
      <c r="K1463" s="145">
        <f t="shared" si="386"/>
        <v>0</v>
      </c>
      <c r="L1463" s="145">
        <f t="shared" si="387"/>
        <v>3771070.0000000084</v>
      </c>
    </row>
    <row r="1464" spans="1:12" ht="18.5" x14ac:dyDescent="0.45">
      <c r="A1464" s="143"/>
      <c r="B1464" s="143"/>
      <c r="C1464" s="144" t="s">
        <v>172</v>
      </c>
      <c r="D1464" s="145">
        <v>1</v>
      </c>
      <c r="E1464" s="145">
        <v>1940282.4999999958</v>
      </c>
      <c r="F1464" s="145">
        <v>30000</v>
      </c>
      <c r="G1464" s="145"/>
      <c r="H1464" s="145">
        <f t="shared" si="388"/>
        <v>1970282.4999999958</v>
      </c>
      <c r="I1464" s="145">
        <f t="shared" si="384"/>
        <v>1940282.4999999958</v>
      </c>
      <c r="J1464" s="145">
        <f t="shared" si="385"/>
        <v>30000</v>
      </c>
      <c r="K1464" s="145">
        <f t="shared" si="386"/>
        <v>0</v>
      </c>
      <c r="L1464" s="145">
        <f t="shared" si="387"/>
        <v>1970282.4999999958</v>
      </c>
    </row>
    <row r="1465" spans="1:12" ht="18.5" x14ac:dyDescent="0.45">
      <c r="A1465" s="143"/>
      <c r="B1465" s="143"/>
      <c r="C1465" s="144" t="s">
        <v>175</v>
      </c>
      <c r="D1465" s="145">
        <v>2</v>
      </c>
      <c r="E1465" s="145">
        <v>2018604.9999999958</v>
      </c>
      <c r="F1465" s="145">
        <v>30000</v>
      </c>
      <c r="G1465" s="145"/>
      <c r="H1465" s="145">
        <f t="shared" si="388"/>
        <v>2048604.9999999958</v>
      </c>
      <c r="I1465" s="145">
        <f t="shared" si="384"/>
        <v>4037209.9999999916</v>
      </c>
      <c r="J1465" s="145">
        <f t="shared" si="385"/>
        <v>60000</v>
      </c>
      <c r="K1465" s="145">
        <f t="shared" si="386"/>
        <v>0</v>
      </c>
      <c r="L1465" s="145">
        <f t="shared" si="387"/>
        <v>4097209.9999999916</v>
      </c>
    </row>
    <row r="1466" spans="1:12" ht="18.5" x14ac:dyDescent="0.45">
      <c r="A1466" s="143"/>
      <c r="B1466" s="143"/>
      <c r="C1466" s="144" t="s">
        <v>176</v>
      </c>
      <c r="D1466" s="145">
        <v>1</v>
      </c>
      <c r="E1466" s="145">
        <v>2084331.2499999958</v>
      </c>
      <c r="F1466" s="145">
        <v>30000</v>
      </c>
      <c r="G1466" s="145"/>
      <c r="H1466" s="145">
        <f t="shared" si="388"/>
        <v>2114331.2499999958</v>
      </c>
      <c r="I1466" s="145">
        <f t="shared" si="384"/>
        <v>2084331.2499999958</v>
      </c>
      <c r="J1466" s="145">
        <f t="shared" si="385"/>
        <v>30000</v>
      </c>
      <c r="K1466" s="145">
        <f t="shared" si="386"/>
        <v>0</v>
      </c>
      <c r="L1466" s="145">
        <f t="shared" si="387"/>
        <v>2114331.2499999958</v>
      </c>
    </row>
    <row r="1467" spans="1:12" ht="18.5" x14ac:dyDescent="0.45">
      <c r="A1467" s="143"/>
      <c r="B1467" s="143"/>
      <c r="C1467" s="144" t="s">
        <v>583</v>
      </c>
      <c r="D1467" s="145">
        <v>1</v>
      </c>
      <c r="E1467" s="145">
        <v>3893565</v>
      </c>
      <c r="F1467" s="145">
        <v>30000</v>
      </c>
      <c r="G1467" s="145">
        <v>785466.96</v>
      </c>
      <c r="H1467" s="145">
        <f t="shared" si="388"/>
        <v>4709031.96</v>
      </c>
      <c r="I1467" s="145">
        <f t="shared" si="384"/>
        <v>3893565</v>
      </c>
      <c r="J1467" s="145">
        <f t="shared" si="385"/>
        <v>30000</v>
      </c>
      <c r="K1467" s="145">
        <f t="shared" si="386"/>
        <v>785466.96</v>
      </c>
      <c r="L1467" s="145">
        <f t="shared" si="387"/>
        <v>4709031.96</v>
      </c>
    </row>
    <row r="1468" spans="1:12" ht="18.5" x14ac:dyDescent="0.45">
      <c r="A1468" s="143"/>
      <c r="B1468" s="143"/>
      <c r="C1468" s="144" t="s">
        <v>178</v>
      </c>
      <c r="D1468" s="145">
        <v>3</v>
      </c>
      <c r="E1468" s="145">
        <v>2150057.4999999958</v>
      </c>
      <c r="F1468" s="145">
        <v>30000</v>
      </c>
      <c r="G1468" s="145"/>
      <c r="H1468" s="145">
        <f t="shared" si="388"/>
        <v>2180057.4999999958</v>
      </c>
      <c r="I1468" s="145">
        <f t="shared" si="384"/>
        <v>6450172.499999987</v>
      </c>
      <c r="J1468" s="145">
        <f t="shared" si="385"/>
        <v>90000</v>
      </c>
      <c r="K1468" s="145">
        <f t="shared" si="386"/>
        <v>0</v>
      </c>
      <c r="L1468" s="145">
        <f t="shared" si="387"/>
        <v>6540172.499999987</v>
      </c>
    </row>
    <row r="1469" spans="1:12" ht="18.5" x14ac:dyDescent="0.45">
      <c r="A1469" s="143"/>
      <c r="B1469" s="146"/>
      <c r="C1469" s="144" t="s">
        <v>179</v>
      </c>
      <c r="D1469" s="145">
        <v>1</v>
      </c>
      <c r="E1469" s="145">
        <v>2215783.7499999958</v>
      </c>
      <c r="F1469" s="145">
        <v>30000</v>
      </c>
      <c r="G1469" s="145"/>
      <c r="H1469" s="145">
        <f t="shared" si="388"/>
        <v>2245783.7499999958</v>
      </c>
      <c r="I1469" s="145">
        <f t="shared" si="384"/>
        <v>2215783.7499999958</v>
      </c>
      <c r="J1469" s="145">
        <f t="shared" si="385"/>
        <v>30000</v>
      </c>
      <c r="K1469" s="145">
        <f t="shared" si="386"/>
        <v>0</v>
      </c>
      <c r="L1469" s="145">
        <f t="shared" si="387"/>
        <v>2245783.7499999958</v>
      </c>
    </row>
    <row r="1470" spans="1:12" ht="18.5" x14ac:dyDescent="0.45">
      <c r="A1470" s="143"/>
      <c r="B1470" s="143"/>
      <c r="C1470" s="144" t="s">
        <v>338</v>
      </c>
      <c r="D1470" s="145">
        <v>1</v>
      </c>
      <c r="E1470" s="145">
        <v>2412962.4999999958</v>
      </c>
      <c r="F1470" s="145">
        <v>30000</v>
      </c>
      <c r="G1470" s="145"/>
      <c r="H1470" s="145">
        <f t="shared" si="388"/>
        <v>2442962.4999999958</v>
      </c>
      <c r="I1470" s="145">
        <f t="shared" si="384"/>
        <v>2412962.4999999958</v>
      </c>
      <c r="J1470" s="145">
        <f t="shared" si="385"/>
        <v>30000</v>
      </c>
      <c r="K1470" s="145">
        <f t="shared" si="386"/>
        <v>0</v>
      </c>
      <c r="L1470" s="145">
        <f t="shared" si="387"/>
        <v>2442962.4999999958</v>
      </c>
    </row>
    <row r="1471" spans="1:12" ht="18.5" x14ac:dyDescent="0.45">
      <c r="A1471" s="143"/>
      <c r="B1471" s="143"/>
      <c r="C1471" s="144" t="s">
        <v>340</v>
      </c>
      <c r="D1471" s="145">
        <v>2</v>
      </c>
      <c r="E1471" s="145">
        <v>2201611.2500000042</v>
      </c>
      <c r="F1471" s="145">
        <v>30000</v>
      </c>
      <c r="G1471" s="145"/>
      <c r="H1471" s="145">
        <f t="shared" si="388"/>
        <v>2231611.2500000042</v>
      </c>
      <c r="I1471" s="145">
        <f t="shared" si="384"/>
        <v>4403222.5000000084</v>
      </c>
      <c r="J1471" s="145">
        <f t="shared" si="385"/>
        <v>60000</v>
      </c>
      <c r="K1471" s="145">
        <f t="shared" si="386"/>
        <v>0</v>
      </c>
      <c r="L1471" s="145">
        <f t="shared" si="387"/>
        <v>4463222.5000000084</v>
      </c>
    </row>
    <row r="1472" spans="1:12" ht="18.5" x14ac:dyDescent="0.45">
      <c r="A1472" s="143"/>
      <c r="B1472" s="143"/>
      <c r="C1472" s="144" t="s">
        <v>186</v>
      </c>
      <c r="D1472" s="145">
        <v>1</v>
      </c>
      <c r="E1472" s="145">
        <v>2479558.7499999958</v>
      </c>
      <c r="F1472" s="145">
        <v>30000</v>
      </c>
      <c r="G1472" s="145"/>
      <c r="H1472" s="145">
        <f t="shared" si="388"/>
        <v>2509558.7499999958</v>
      </c>
      <c r="I1472" s="145">
        <f t="shared" si="384"/>
        <v>2479558.7499999958</v>
      </c>
      <c r="J1472" s="145">
        <f t="shared" si="385"/>
        <v>30000</v>
      </c>
      <c r="K1472" s="145">
        <f t="shared" si="386"/>
        <v>0</v>
      </c>
      <c r="L1472" s="145">
        <f t="shared" si="387"/>
        <v>2509558.7499999958</v>
      </c>
    </row>
    <row r="1473" spans="1:12" ht="18.5" x14ac:dyDescent="0.45">
      <c r="A1473" s="143"/>
      <c r="B1473" s="143"/>
      <c r="C1473" s="144" t="s">
        <v>342</v>
      </c>
      <c r="D1473" s="145">
        <v>1</v>
      </c>
      <c r="E1473" s="145">
        <v>2688018.75</v>
      </c>
      <c r="F1473" s="145">
        <v>30000</v>
      </c>
      <c r="G1473" s="145"/>
      <c r="H1473" s="145">
        <f t="shared" si="388"/>
        <v>2718018.75</v>
      </c>
      <c r="I1473" s="145">
        <f t="shared" si="384"/>
        <v>2688018.75</v>
      </c>
      <c r="J1473" s="145">
        <f t="shared" si="385"/>
        <v>30000</v>
      </c>
      <c r="K1473" s="145">
        <f t="shared" si="386"/>
        <v>0</v>
      </c>
      <c r="L1473" s="145">
        <f t="shared" si="387"/>
        <v>2718018.75</v>
      </c>
    </row>
    <row r="1474" spans="1:12" ht="18.5" x14ac:dyDescent="0.45">
      <c r="A1474" s="143"/>
      <c r="B1474" s="143"/>
      <c r="C1474" s="144" t="s">
        <v>405</v>
      </c>
      <c r="D1474" s="145">
        <v>1</v>
      </c>
      <c r="E1474" s="145">
        <v>5233970.0000000037</v>
      </c>
      <c r="F1474" s="145">
        <v>30000</v>
      </c>
      <c r="G1474" s="145">
        <v>934254</v>
      </c>
      <c r="H1474" s="145">
        <f t="shared" si="388"/>
        <v>6198224.0000000037</v>
      </c>
      <c r="I1474" s="145">
        <f t="shared" si="384"/>
        <v>5233970.0000000037</v>
      </c>
      <c r="J1474" s="145">
        <f t="shared" si="385"/>
        <v>30000</v>
      </c>
      <c r="K1474" s="145">
        <f t="shared" si="386"/>
        <v>934254</v>
      </c>
      <c r="L1474" s="145">
        <f t="shared" si="387"/>
        <v>6198224.0000000037</v>
      </c>
    </row>
    <row r="1475" spans="1:12" ht="18.5" x14ac:dyDescent="0.45">
      <c r="A1475" s="143"/>
      <c r="B1475" s="143"/>
      <c r="C1475" s="144" t="s">
        <v>449</v>
      </c>
      <c r="D1475" s="145">
        <v>1</v>
      </c>
      <c r="E1475" s="145">
        <v>2388548.7500000042</v>
      </c>
      <c r="F1475" s="145">
        <v>30000</v>
      </c>
      <c r="G1475" s="145"/>
      <c r="H1475" s="145">
        <f t="shared" si="388"/>
        <v>2418548.7500000042</v>
      </c>
      <c r="I1475" s="145">
        <f t="shared" si="384"/>
        <v>2388548.7500000042</v>
      </c>
      <c r="J1475" s="145">
        <f t="shared" si="385"/>
        <v>30000</v>
      </c>
      <c r="K1475" s="145">
        <f t="shared" si="386"/>
        <v>0</v>
      </c>
      <c r="L1475" s="145">
        <f t="shared" si="387"/>
        <v>2418548.7500000042</v>
      </c>
    </row>
    <row r="1476" spans="1:12" ht="18.5" x14ac:dyDescent="0.45">
      <c r="A1476" s="143"/>
      <c r="B1476" s="143"/>
      <c r="C1476" s="144" t="s">
        <v>345</v>
      </c>
      <c r="D1476" s="145">
        <v>1</v>
      </c>
      <c r="E1476" s="145">
        <v>2538162.5000000042</v>
      </c>
      <c r="F1476" s="145">
        <v>30000</v>
      </c>
      <c r="G1476" s="145"/>
      <c r="H1476" s="145">
        <f t="shared" si="388"/>
        <v>2568162.5000000042</v>
      </c>
      <c r="I1476" s="145">
        <f t="shared" si="384"/>
        <v>2538162.5000000042</v>
      </c>
      <c r="J1476" s="145">
        <f t="shared" si="385"/>
        <v>30000</v>
      </c>
      <c r="K1476" s="145">
        <f t="shared" si="386"/>
        <v>0</v>
      </c>
      <c r="L1476" s="145">
        <f t="shared" si="387"/>
        <v>2568162.5000000042</v>
      </c>
    </row>
    <row r="1477" spans="1:12" ht="18.5" x14ac:dyDescent="0.45">
      <c r="A1477" s="143"/>
      <c r="B1477" s="143"/>
      <c r="C1477" s="144" t="s">
        <v>190</v>
      </c>
      <c r="D1477" s="145">
        <v>1</v>
      </c>
      <c r="E1477" s="145">
        <v>2762581.2500000042</v>
      </c>
      <c r="F1477" s="145">
        <v>30000</v>
      </c>
      <c r="G1477" s="145"/>
      <c r="H1477" s="145">
        <f t="shared" si="388"/>
        <v>2792581.2500000042</v>
      </c>
      <c r="I1477" s="145">
        <f t="shared" si="384"/>
        <v>2762581.2500000042</v>
      </c>
      <c r="J1477" s="145">
        <f t="shared" si="385"/>
        <v>30000</v>
      </c>
      <c r="K1477" s="145">
        <f t="shared" si="386"/>
        <v>0</v>
      </c>
      <c r="L1477" s="145">
        <f t="shared" si="387"/>
        <v>2792581.2500000042</v>
      </c>
    </row>
    <row r="1478" spans="1:12" ht="18.5" x14ac:dyDescent="0.45">
      <c r="A1478" s="143"/>
      <c r="B1478" s="143"/>
      <c r="C1478" s="164" t="s">
        <v>307</v>
      </c>
      <c r="D1478" s="145">
        <v>2</v>
      </c>
      <c r="E1478" s="145">
        <v>3206882.4999999963</v>
      </c>
      <c r="F1478" s="145">
        <v>30000</v>
      </c>
      <c r="G1478" s="145"/>
      <c r="H1478" s="145">
        <f t="shared" si="388"/>
        <v>3236882.4999999963</v>
      </c>
      <c r="I1478" s="145">
        <f t="shared" si="384"/>
        <v>6413764.9999999925</v>
      </c>
      <c r="J1478" s="145">
        <f t="shared" si="385"/>
        <v>60000</v>
      </c>
      <c r="K1478" s="145">
        <f t="shared" si="386"/>
        <v>0</v>
      </c>
      <c r="L1478" s="145">
        <f t="shared" si="387"/>
        <v>6473764.9999999925</v>
      </c>
    </row>
    <row r="1479" spans="1:12" ht="18.5" x14ac:dyDescent="0.45">
      <c r="A1479" s="143"/>
      <c r="B1479" s="143"/>
      <c r="C1479" s="144" t="s">
        <v>490</v>
      </c>
      <c r="D1479" s="145">
        <v>1</v>
      </c>
      <c r="E1479" s="145">
        <v>7350597</v>
      </c>
      <c r="F1479" s="145">
        <v>30000</v>
      </c>
      <c r="G1479" s="145">
        <v>1105622.04</v>
      </c>
      <c r="H1479" s="145">
        <f t="shared" si="388"/>
        <v>8486219.0399999991</v>
      </c>
      <c r="I1479" s="145">
        <f t="shared" si="384"/>
        <v>7350597</v>
      </c>
      <c r="J1479" s="145">
        <f t="shared" si="385"/>
        <v>30000</v>
      </c>
      <c r="K1479" s="145">
        <f t="shared" si="386"/>
        <v>1105622.04</v>
      </c>
      <c r="L1479" s="145">
        <f t="shared" si="387"/>
        <v>8486219.0399999991</v>
      </c>
    </row>
    <row r="1480" spans="1:12" ht="18.5" x14ac:dyDescent="0.45">
      <c r="A1480" s="143"/>
      <c r="B1480" s="143"/>
      <c r="C1480" s="164" t="s">
        <v>194</v>
      </c>
      <c r="D1480" s="145">
        <v>1</v>
      </c>
      <c r="E1480" s="145">
        <v>3415119.9999999963</v>
      </c>
      <c r="F1480" s="145">
        <v>30000</v>
      </c>
      <c r="G1480" s="145"/>
      <c r="H1480" s="145">
        <f t="shared" si="388"/>
        <v>3445119.9999999963</v>
      </c>
      <c r="I1480" s="145">
        <f t="shared" si="384"/>
        <v>3415119.9999999963</v>
      </c>
      <c r="J1480" s="145">
        <f t="shared" si="385"/>
        <v>30000</v>
      </c>
      <c r="K1480" s="145">
        <f t="shared" si="386"/>
        <v>0</v>
      </c>
      <c r="L1480" s="145">
        <f t="shared" si="387"/>
        <v>3445119.9999999963</v>
      </c>
    </row>
    <row r="1481" spans="1:12" ht="18.5" x14ac:dyDescent="0.45">
      <c r="A1481" s="143"/>
      <c r="B1481" s="143"/>
      <c r="C1481" s="164" t="s">
        <v>347</v>
      </c>
      <c r="D1481" s="145">
        <v>1</v>
      </c>
      <c r="E1481" s="145">
        <v>3616821.2499999963</v>
      </c>
      <c r="F1481" s="145">
        <v>30000</v>
      </c>
      <c r="G1481" s="145"/>
      <c r="H1481" s="145">
        <f t="shared" si="388"/>
        <v>3646821.2499999963</v>
      </c>
      <c r="I1481" s="145">
        <f t="shared" si="384"/>
        <v>3616821.2499999963</v>
      </c>
      <c r="J1481" s="145">
        <f t="shared" si="385"/>
        <v>30000</v>
      </c>
      <c r="K1481" s="145">
        <f t="shared" si="386"/>
        <v>0</v>
      </c>
      <c r="L1481" s="145">
        <f t="shared" si="387"/>
        <v>3646821.2499999963</v>
      </c>
    </row>
    <row r="1482" spans="1:12" ht="18.5" x14ac:dyDescent="0.45">
      <c r="A1482" s="143"/>
      <c r="B1482" s="143"/>
      <c r="C1482" s="144" t="s">
        <v>202</v>
      </c>
      <c r="D1482" s="137">
        <f>SUM(D1439:D1481)</f>
        <v>74</v>
      </c>
      <c r="E1482" s="137">
        <f>SUM(E1439:E1481)</f>
        <v>93219078.24999997</v>
      </c>
      <c r="F1482" s="137">
        <f>SUM(F1439:F1481)</f>
        <v>1290000</v>
      </c>
      <c r="G1482" s="137"/>
      <c r="H1482" s="137">
        <f>SUM(H1439:H1481)</f>
        <v>98990719.209999979</v>
      </c>
      <c r="I1482" s="137">
        <f>SUM(I1439:I1481)</f>
        <v>146854650.74999994</v>
      </c>
      <c r="J1482" s="137">
        <f>SUM(J1439:J1481)</f>
        <v>2220000</v>
      </c>
      <c r="K1482" s="137">
        <f>SUM(K1439:K1481)</f>
        <v>4481640.96</v>
      </c>
      <c r="L1482" s="137">
        <f>SUM(L1439:L1481)</f>
        <v>153556291.70999992</v>
      </c>
    </row>
    <row r="1483" spans="1:12" ht="18.5" x14ac:dyDescent="0.45">
      <c r="A1483" s="318"/>
      <c r="B1483" s="318"/>
      <c r="C1483" s="319" t="s">
        <v>203</v>
      </c>
      <c r="D1483" s="145">
        <v>1</v>
      </c>
      <c r="E1483" s="148">
        <v>1247870.04</v>
      </c>
      <c r="F1483" s="145">
        <v>374361</v>
      </c>
      <c r="G1483" s="145">
        <v>10640338.32</v>
      </c>
      <c r="H1483" s="145">
        <f t="shared" ref="H1483" si="389">SUM(E1483:G1483)</f>
        <v>12262569.359999999</v>
      </c>
      <c r="I1483" s="145">
        <f t="shared" ref="I1483" si="390">D1483*E1483</f>
        <v>1247870.04</v>
      </c>
      <c r="J1483" s="145">
        <f t="shared" ref="J1483" si="391">D1483*F1483</f>
        <v>374361</v>
      </c>
      <c r="K1483" s="145">
        <f t="shared" ref="K1483" si="392">D1483*G1483</f>
        <v>10640338.32</v>
      </c>
      <c r="L1483" s="145">
        <f t="shared" ref="L1483" si="393">D1483*H1483</f>
        <v>12262569.359999999</v>
      </c>
    </row>
    <row r="1484" spans="1:12" ht="18.5" x14ac:dyDescent="0.45">
      <c r="A1484" s="318"/>
      <c r="B1484" s="247"/>
      <c r="C1484" s="150"/>
      <c r="D1484" s="137">
        <f t="shared" ref="D1484:L1484" si="394">SUM(D1483:D1483)</f>
        <v>1</v>
      </c>
      <c r="E1484" s="137">
        <f t="shared" si="394"/>
        <v>1247870.04</v>
      </c>
      <c r="F1484" s="137">
        <f t="shared" si="394"/>
        <v>374361</v>
      </c>
      <c r="G1484" s="137">
        <f t="shared" si="394"/>
        <v>10640338.32</v>
      </c>
      <c r="H1484" s="137">
        <f t="shared" si="394"/>
        <v>12262569.359999999</v>
      </c>
      <c r="I1484" s="137">
        <f t="shared" si="394"/>
        <v>1247870.04</v>
      </c>
      <c r="J1484" s="137">
        <f t="shared" si="394"/>
        <v>374361</v>
      </c>
      <c r="K1484" s="137">
        <f t="shared" si="394"/>
        <v>10640338.32</v>
      </c>
      <c r="L1484" s="137">
        <f t="shared" si="394"/>
        <v>12262569.359999999</v>
      </c>
    </row>
    <row r="1485" spans="1:12" ht="18.5" x14ac:dyDescent="0.45">
      <c r="A1485" s="253"/>
      <c r="B1485" s="320"/>
      <c r="C1485" s="143"/>
      <c r="D1485" s="151">
        <f>D1482+D1484</f>
        <v>75</v>
      </c>
      <c r="E1485" s="152">
        <f t="shared" ref="E1485:L1485" si="395">SUM(E1482:E1483)</f>
        <v>94466948.289999977</v>
      </c>
      <c r="F1485" s="152">
        <f t="shared" si="395"/>
        <v>1664361</v>
      </c>
      <c r="G1485" s="152">
        <f t="shared" si="395"/>
        <v>10640338.32</v>
      </c>
      <c r="H1485" s="152">
        <f t="shared" si="395"/>
        <v>111253288.56999998</v>
      </c>
      <c r="I1485" s="152">
        <f t="shared" si="395"/>
        <v>148102520.78999993</v>
      </c>
      <c r="J1485" s="152">
        <f t="shared" si="395"/>
        <v>2594361</v>
      </c>
      <c r="K1485" s="152">
        <f t="shared" si="395"/>
        <v>15121979.280000001</v>
      </c>
      <c r="L1485" s="152">
        <f t="shared" si="395"/>
        <v>165818861.06999993</v>
      </c>
    </row>
    <row r="1488" spans="1:12" ht="18.5" x14ac:dyDescent="0.45">
      <c r="A1488" s="961" t="s">
        <v>0</v>
      </c>
      <c r="B1488" s="961"/>
      <c r="C1488" s="961"/>
      <c r="D1488" s="961"/>
      <c r="E1488" s="961"/>
      <c r="F1488" s="961"/>
      <c r="G1488" s="961"/>
      <c r="H1488" s="961"/>
      <c r="I1488" s="961"/>
      <c r="J1488" s="961"/>
      <c r="K1488" s="961"/>
      <c r="L1488" s="961"/>
    </row>
    <row r="1489" spans="1:12" ht="18.5" x14ac:dyDescent="0.45">
      <c r="A1489" s="962" t="s">
        <v>89</v>
      </c>
      <c r="B1489" s="962"/>
      <c r="C1489" s="962"/>
      <c r="D1489" s="962"/>
      <c r="E1489" s="962"/>
      <c r="F1489" s="962"/>
      <c r="G1489" s="962"/>
      <c r="H1489" s="962"/>
      <c r="I1489" s="962"/>
      <c r="J1489" s="962"/>
      <c r="K1489" s="962"/>
      <c r="L1489" s="962"/>
    </row>
    <row r="1490" spans="1:12" ht="18.5" x14ac:dyDescent="0.45">
      <c r="A1490" s="962" t="s">
        <v>90</v>
      </c>
      <c r="B1490" s="963"/>
      <c r="C1490" s="963"/>
      <c r="D1490" s="963"/>
      <c r="E1490" s="963"/>
      <c r="F1490" s="963"/>
      <c r="G1490" s="963"/>
      <c r="H1490" s="963"/>
      <c r="I1490" s="963"/>
      <c r="J1490" s="963"/>
      <c r="K1490" s="963"/>
      <c r="L1490" s="963"/>
    </row>
    <row r="1491" spans="1:12" ht="18.5" x14ac:dyDescent="0.45">
      <c r="A1491" s="964" t="s">
        <v>591</v>
      </c>
      <c r="B1491" s="964"/>
      <c r="C1491" s="964"/>
      <c r="D1491" s="964"/>
      <c r="E1491" s="964"/>
      <c r="F1491" s="964"/>
      <c r="G1491" s="964"/>
      <c r="H1491" s="964"/>
      <c r="I1491" s="964"/>
      <c r="J1491" s="964"/>
      <c r="K1491" s="964"/>
      <c r="L1491" s="964"/>
    </row>
    <row r="1492" spans="1:12" ht="55.5" x14ac:dyDescent="0.45">
      <c r="A1492" s="140" t="s">
        <v>91</v>
      </c>
      <c r="B1492" s="141"/>
      <c r="C1492" s="140" t="s">
        <v>92</v>
      </c>
      <c r="D1492" s="140" t="s">
        <v>93</v>
      </c>
      <c r="E1492" s="140" t="s">
        <v>94</v>
      </c>
      <c r="F1492" s="140" t="s">
        <v>95</v>
      </c>
      <c r="G1492" s="140" t="s">
        <v>96</v>
      </c>
      <c r="H1492" s="140" t="s">
        <v>97</v>
      </c>
      <c r="I1492" s="140" t="s">
        <v>98</v>
      </c>
      <c r="J1492" s="140" t="s">
        <v>99</v>
      </c>
      <c r="K1492" s="140" t="s">
        <v>100</v>
      </c>
      <c r="L1492" s="142" t="s">
        <v>101</v>
      </c>
    </row>
    <row r="1493" spans="1:12" ht="18.5" x14ac:dyDescent="0.45">
      <c r="A1493" s="143"/>
      <c r="B1493" s="143"/>
      <c r="C1493" s="144" t="s">
        <v>480</v>
      </c>
      <c r="D1493" s="145">
        <v>1</v>
      </c>
      <c r="E1493" s="145">
        <v>1126412.5</v>
      </c>
      <c r="F1493" s="145">
        <v>30000</v>
      </c>
      <c r="G1493" s="145"/>
      <c r="H1493" s="145">
        <f t="shared" ref="H1493:H1538" si="396">SUM(E1493:G1493)</f>
        <v>1156412.5</v>
      </c>
      <c r="I1493" s="145">
        <f t="shared" ref="I1493:I1538" si="397">D1493*E1493</f>
        <v>1126412.5</v>
      </c>
      <c r="J1493" s="145">
        <f t="shared" ref="J1493:J1538" si="398">D1493*F1493</f>
        <v>30000</v>
      </c>
      <c r="K1493" s="145">
        <f t="shared" ref="K1493:K1538" si="399">D1493*G1493</f>
        <v>0</v>
      </c>
      <c r="L1493" s="145">
        <f t="shared" ref="L1493:L1538" si="400">D1493*H1493</f>
        <v>1156412.5</v>
      </c>
    </row>
    <row r="1494" spans="1:12" ht="18.5" x14ac:dyDescent="0.45">
      <c r="A1494" s="143"/>
      <c r="B1494" s="143"/>
      <c r="C1494" s="144" t="s">
        <v>367</v>
      </c>
      <c r="D1494" s="145">
        <v>1</v>
      </c>
      <c r="E1494" s="145">
        <v>1072600</v>
      </c>
      <c r="F1494" s="145">
        <v>30000</v>
      </c>
      <c r="G1494" s="145"/>
      <c r="H1494" s="145">
        <f t="shared" si="396"/>
        <v>1102600</v>
      </c>
      <c r="I1494" s="145">
        <f t="shared" si="397"/>
        <v>1072600</v>
      </c>
      <c r="J1494" s="145">
        <f t="shared" si="398"/>
        <v>30000</v>
      </c>
      <c r="K1494" s="145">
        <f t="shared" si="399"/>
        <v>0</v>
      </c>
      <c r="L1494" s="145">
        <f t="shared" si="400"/>
        <v>1102600</v>
      </c>
    </row>
    <row r="1495" spans="1:12" ht="18.5" x14ac:dyDescent="0.45">
      <c r="A1495" s="143"/>
      <c r="B1495" s="143"/>
      <c r="C1495" s="144" t="s">
        <v>105</v>
      </c>
      <c r="D1495" s="145">
        <v>4</v>
      </c>
      <c r="E1495" s="145">
        <v>1153397.5</v>
      </c>
      <c r="F1495" s="145">
        <v>30000</v>
      </c>
      <c r="G1495" s="145"/>
      <c r="H1495" s="145">
        <f t="shared" si="396"/>
        <v>1183397.5</v>
      </c>
      <c r="I1495" s="145">
        <f t="shared" si="397"/>
        <v>4613590</v>
      </c>
      <c r="J1495" s="145">
        <f t="shared" si="398"/>
        <v>120000</v>
      </c>
      <c r="K1495" s="145">
        <f t="shared" si="399"/>
        <v>0</v>
      </c>
      <c r="L1495" s="145">
        <f t="shared" si="400"/>
        <v>4733590</v>
      </c>
    </row>
    <row r="1496" spans="1:12" ht="18.5" x14ac:dyDescent="0.45">
      <c r="A1496" s="143"/>
      <c r="B1496" s="143"/>
      <c r="C1496" s="144" t="s">
        <v>525</v>
      </c>
      <c r="D1496" s="145">
        <v>9</v>
      </c>
      <c r="E1496" s="145">
        <v>1051028.75</v>
      </c>
      <c r="F1496" s="145">
        <v>30000</v>
      </c>
      <c r="G1496" s="145"/>
      <c r="H1496" s="145">
        <f t="shared" si="396"/>
        <v>1081028.75</v>
      </c>
      <c r="I1496" s="145">
        <f t="shared" si="397"/>
        <v>9459258.75</v>
      </c>
      <c r="J1496" s="145">
        <f t="shared" si="398"/>
        <v>270000</v>
      </c>
      <c r="K1496" s="145">
        <f t="shared" si="399"/>
        <v>0</v>
      </c>
      <c r="L1496" s="145">
        <f t="shared" si="400"/>
        <v>9729258.75</v>
      </c>
    </row>
    <row r="1497" spans="1:12" ht="18.5" x14ac:dyDescent="0.45">
      <c r="A1497" s="143"/>
      <c r="B1497" s="143"/>
      <c r="C1497" s="144" t="s">
        <v>106</v>
      </c>
      <c r="D1497" s="145">
        <v>1</v>
      </c>
      <c r="E1497" s="145">
        <v>1083387.5</v>
      </c>
      <c r="F1497" s="145">
        <v>30000</v>
      </c>
      <c r="G1497" s="145"/>
      <c r="H1497" s="145">
        <f t="shared" si="396"/>
        <v>1113387.5</v>
      </c>
      <c r="I1497" s="145">
        <f t="shared" si="397"/>
        <v>1083387.5</v>
      </c>
      <c r="J1497" s="145">
        <f t="shared" si="398"/>
        <v>30000</v>
      </c>
      <c r="K1497" s="145">
        <f t="shared" si="399"/>
        <v>0</v>
      </c>
      <c r="L1497" s="145">
        <f t="shared" si="400"/>
        <v>1113387.5</v>
      </c>
    </row>
    <row r="1498" spans="1:12" ht="18.5" x14ac:dyDescent="0.45">
      <c r="A1498" s="143"/>
      <c r="B1498" s="143"/>
      <c r="C1498" s="144" t="s">
        <v>107</v>
      </c>
      <c r="D1498" s="145">
        <v>2</v>
      </c>
      <c r="E1498" s="145">
        <v>1094173.75</v>
      </c>
      <c r="F1498" s="145">
        <v>30000</v>
      </c>
      <c r="G1498" s="145"/>
      <c r="H1498" s="145">
        <f t="shared" si="396"/>
        <v>1124173.75</v>
      </c>
      <c r="I1498" s="145">
        <f t="shared" si="397"/>
        <v>2188347.5</v>
      </c>
      <c r="J1498" s="145">
        <f t="shared" si="398"/>
        <v>60000</v>
      </c>
      <c r="K1498" s="145">
        <f t="shared" si="399"/>
        <v>0</v>
      </c>
      <c r="L1498" s="145">
        <f t="shared" si="400"/>
        <v>2248347.5</v>
      </c>
    </row>
    <row r="1499" spans="1:12" ht="18.5" x14ac:dyDescent="0.45">
      <c r="A1499" s="143"/>
      <c r="B1499" s="143"/>
      <c r="C1499" s="144" t="s">
        <v>118</v>
      </c>
      <c r="D1499" s="145">
        <v>1</v>
      </c>
      <c r="E1499" s="145">
        <v>1125772.5</v>
      </c>
      <c r="F1499" s="145">
        <v>30000</v>
      </c>
      <c r="G1499" s="145"/>
      <c r="H1499" s="145">
        <f t="shared" si="396"/>
        <v>1155772.5</v>
      </c>
      <c r="I1499" s="145">
        <f t="shared" si="397"/>
        <v>1125772.5</v>
      </c>
      <c r="J1499" s="145">
        <f t="shared" si="398"/>
        <v>30000</v>
      </c>
      <c r="K1499" s="145">
        <f t="shared" si="399"/>
        <v>0</v>
      </c>
      <c r="L1499" s="145">
        <f t="shared" si="400"/>
        <v>1155772.5</v>
      </c>
    </row>
    <row r="1500" spans="1:12" ht="18.5" x14ac:dyDescent="0.45">
      <c r="A1500" s="143"/>
      <c r="B1500" s="143"/>
      <c r="C1500" s="144" t="s">
        <v>297</v>
      </c>
      <c r="D1500" s="145">
        <v>3</v>
      </c>
      <c r="E1500" s="145">
        <v>1132333.75</v>
      </c>
      <c r="F1500" s="145">
        <v>30000</v>
      </c>
      <c r="G1500" s="145"/>
      <c r="H1500" s="145">
        <f t="shared" si="396"/>
        <v>1162333.75</v>
      </c>
      <c r="I1500" s="145">
        <f t="shared" si="397"/>
        <v>3397001.25</v>
      </c>
      <c r="J1500" s="145">
        <f t="shared" si="398"/>
        <v>90000</v>
      </c>
      <c r="K1500" s="145">
        <f t="shared" si="399"/>
        <v>0</v>
      </c>
      <c r="L1500" s="145">
        <f t="shared" si="400"/>
        <v>3487001.25</v>
      </c>
    </row>
    <row r="1501" spans="1:12" ht="18.5" x14ac:dyDescent="0.45">
      <c r="A1501" s="143"/>
      <c r="B1501" s="143"/>
      <c r="C1501" s="144" t="s">
        <v>211</v>
      </c>
      <c r="D1501" s="145">
        <v>6</v>
      </c>
      <c r="E1501" s="145">
        <v>1162881.25</v>
      </c>
      <c r="F1501" s="145">
        <v>30000</v>
      </c>
      <c r="G1501" s="145"/>
      <c r="H1501" s="145">
        <f t="shared" si="396"/>
        <v>1192881.25</v>
      </c>
      <c r="I1501" s="145">
        <f t="shared" si="397"/>
        <v>6977287.5</v>
      </c>
      <c r="J1501" s="145">
        <f t="shared" si="398"/>
        <v>180000</v>
      </c>
      <c r="K1501" s="145">
        <f t="shared" si="399"/>
        <v>0</v>
      </c>
      <c r="L1501" s="145">
        <f t="shared" si="400"/>
        <v>7157287.5</v>
      </c>
    </row>
    <row r="1502" spans="1:12" ht="18.5" x14ac:dyDescent="0.45">
      <c r="A1502" s="143"/>
      <c r="B1502" s="143"/>
      <c r="C1502" s="144" t="s">
        <v>128</v>
      </c>
      <c r="D1502" s="145">
        <v>2</v>
      </c>
      <c r="E1502" s="145">
        <v>1178155</v>
      </c>
      <c r="F1502" s="145">
        <v>30000</v>
      </c>
      <c r="G1502" s="145"/>
      <c r="H1502" s="145">
        <f t="shared" si="396"/>
        <v>1208155</v>
      </c>
      <c r="I1502" s="145">
        <f t="shared" si="397"/>
        <v>2356310</v>
      </c>
      <c r="J1502" s="145">
        <f t="shared" si="398"/>
        <v>60000</v>
      </c>
      <c r="K1502" s="145">
        <f t="shared" si="399"/>
        <v>0</v>
      </c>
      <c r="L1502" s="145">
        <f t="shared" si="400"/>
        <v>2416310</v>
      </c>
    </row>
    <row r="1503" spans="1:12" ht="18.5" x14ac:dyDescent="0.45">
      <c r="A1503" s="143"/>
      <c r="B1503" s="143"/>
      <c r="C1503" s="144" t="s">
        <v>133</v>
      </c>
      <c r="D1503" s="145">
        <v>3</v>
      </c>
      <c r="E1503" s="145">
        <v>1186546.25</v>
      </c>
      <c r="F1503" s="145">
        <v>30000</v>
      </c>
      <c r="G1503" s="145"/>
      <c r="H1503" s="145">
        <f t="shared" si="396"/>
        <v>1216546.25</v>
      </c>
      <c r="I1503" s="145">
        <f t="shared" si="397"/>
        <v>3559638.75</v>
      </c>
      <c r="J1503" s="145">
        <f t="shared" si="398"/>
        <v>90000</v>
      </c>
      <c r="K1503" s="145">
        <f t="shared" si="399"/>
        <v>0</v>
      </c>
      <c r="L1503" s="145">
        <f t="shared" si="400"/>
        <v>3649638.75</v>
      </c>
    </row>
    <row r="1504" spans="1:12" ht="18.5" x14ac:dyDescent="0.45">
      <c r="A1504" s="143"/>
      <c r="B1504" s="143"/>
      <c r="C1504" s="144" t="s">
        <v>134</v>
      </c>
      <c r="D1504" s="145">
        <v>3</v>
      </c>
      <c r="E1504" s="145">
        <v>1215425</v>
      </c>
      <c r="F1504" s="145">
        <v>30000</v>
      </c>
      <c r="G1504" s="145"/>
      <c r="H1504" s="145">
        <f t="shared" si="396"/>
        <v>1245425</v>
      </c>
      <c r="I1504" s="145">
        <f t="shared" si="397"/>
        <v>3646275</v>
      </c>
      <c r="J1504" s="145">
        <f t="shared" si="398"/>
        <v>90000</v>
      </c>
      <c r="K1504" s="145">
        <f t="shared" si="399"/>
        <v>0</v>
      </c>
      <c r="L1504" s="145">
        <f t="shared" si="400"/>
        <v>3736275</v>
      </c>
    </row>
    <row r="1505" spans="1:12" ht="18.5" x14ac:dyDescent="0.45">
      <c r="A1505" s="143"/>
      <c r="B1505" s="143"/>
      <c r="C1505" s="144" t="s">
        <v>143</v>
      </c>
      <c r="D1505" s="145">
        <v>1</v>
      </c>
      <c r="E1505" s="145">
        <v>1359818.75</v>
      </c>
      <c r="F1505" s="145">
        <v>30000</v>
      </c>
      <c r="G1505" s="145"/>
      <c r="H1505" s="145">
        <f t="shared" si="396"/>
        <v>1389818.75</v>
      </c>
      <c r="I1505" s="145">
        <f t="shared" si="397"/>
        <v>1359818.75</v>
      </c>
      <c r="J1505" s="145">
        <f t="shared" si="398"/>
        <v>30000</v>
      </c>
      <c r="K1505" s="145">
        <f t="shared" si="399"/>
        <v>0</v>
      </c>
      <c r="L1505" s="145">
        <f t="shared" si="400"/>
        <v>1389818.75</v>
      </c>
    </row>
    <row r="1506" spans="1:12" ht="18.5" x14ac:dyDescent="0.45">
      <c r="A1506" s="143"/>
      <c r="B1506" s="143"/>
      <c r="C1506" s="144" t="s">
        <v>552</v>
      </c>
      <c r="D1506" s="145">
        <v>1</v>
      </c>
      <c r="E1506" s="145">
        <v>1533092.5</v>
      </c>
      <c r="F1506" s="145">
        <v>30000</v>
      </c>
      <c r="G1506" s="145"/>
      <c r="H1506" s="145">
        <f t="shared" si="396"/>
        <v>1563092.5</v>
      </c>
      <c r="I1506" s="145">
        <f t="shared" si="397"/>
        <v>1533092.5</v>
      </c>
      <c r="J1506" s="145">
        <f t="shared" si="398"/>
        <v>30000</v>
      </c>
      <c r="K1506" s="145">
        <f t="shared" si="399"/>
        <v>0</v>
      </c>
      <c r="L1506" s="145">
        <f t="shared" si="400"/>
        <v>1563092.5</v>
      </c>
    </row>
    <row r="1507" spans="1:12" ht="18.5" x14ac:dyDescent="0.45">
      <c r="A1507" s="143"/>
      <c r="B1507" s="143"/>
      <c r="C1507" s="144" t="s">
        <v>147</v>
      </c>
      <c r="D1507" s="145">
        <v>3</v>
      </c>
      <c r="E1507" s="145">
        <v>1561971.25</v>
      </c>
      <c r="F1507" s="145">
        <v>30000</v>
      </c>
      <c r="G1507" s="145"/>
      <c r="H1507" s="145">
        <f t="shared" si="396"/>
        <v>1591971.25</v>
      </c>
      <c r="I1507" s="145">
        <f t="shared" si="397"/>
        <v>4685913.75</v>
      </c>
      <c r="J1507" s="145">
        <f t="shared" si="398"/>
        <v>90000</v>
      </c>
      <c r="K1507" s="145">
        <f t="shared" si="399"/>
        <v>0</v>
      </c>
      <c r="L1507" s="145">
        <f t="shared" si="400"/>
        <v>4775913.75</v>
      </c>
    </row>
    <row r="1508" spans="1:12" ht="18.5" x14ac:dyDescent="0.45">
      <c r="A1508" s="143"/>
      <c r="B1508" s="143"/>
      <c r="C1508" s="144" t="s">
        <v>149</v>
      </c>
      <c r="D1508" s="145">
        <v>2</v>
      </c>
      <c r="E1508" s="145">
        <v>1392755</v>
      </c>
      <c r="F1508" s="145">
        <v>30000</v>
      </c>
      <c r="G1508" s="145"/>
      <c r="H1508" s="145">
        <f t="shared" si="396"/>
        <v>1422755</v>
      </c>
      <c r="I1508" s="145">
        <f t="shared" si="397"/>
        <v>2785510</v>
      </c>
      <c r="J1508" s="145">
        <f t="shared" si="398"/>
        <v>60000</v>
      </c>
      <c r="K1508" s="145">
        <f t="shared" si="399"/>
        <v>0</v>
      </c>
      <c r="L1508" s="145">
        <f t="shared" si="400"/>
        <v>2845510</v>
      </c>
    </row>
    <row r="1509" spans="1:12" ht="18.5" x14ac:dyDescent="0.45">
      <c r="A1509" s="143"/>
      <c r="B1509" s="143"/>
      <c r="C1509" s="144" t="s">
        <v>213</v>
      </c>
      <c r="D1509" s="145">
        <v>1</v>
      </c>
      <c r="E1509" s="145">
        <v>1493195</v>
      </c>
      <c r="F1509" s="145">
        <v>30000</v>
      </c>
      <c r="G1509" s="145"/>
      <c r="H1509" s="145">
        <f t="shared" si="396"/>
        <v>1523195</v>
      </c>
      <c r="I1509" s="145">
        <f t="shared" si="397"/>
        <v>1493195</v>
      </c>
      <c r="J1509" s="145">
        <f t="shared" si="398"/>
        <v>30000</v>
      </c>
      <c r="K1509" s="145">
        <f t="shared" si="399"/>
        <v>0</v>
      </c>
      <c r="L1509" s="145">
        <f t="shared" si="400"/>
        <v>1523195</v>
      </c>
    </row>
    <row r="1510" spans="1:12" ht="18.5" x14ac:dyDescent="0.45">
      <c r="A1510" s="143"/>
      <c r="B1510" s="143"/>
      <c r="C1510" s="144" t="s">
        <v>243</v>
      </c>
      <c r="D1510" s="145">
        <v>2</v>
      </c>
      <c r="E1510" s="145">
        <v>1526675</v>
      </c>
      <c r="F1510" s="145">
        <v>30000</v>
      </c>
      <c r="G1510" s="145"/>
      <c r="H1510" s="145">
        <f t="shared" si="396"/>
        <v>1556675</v>
      </c>
      <c r="I1510" s="145">
        <f t="shared" si="397"/>
        <v>3053350</v>
      </c>
      <c r="J1510" s="145">
        <f t="shared" si="398"/>
        <v>60000</v>
      </c>
      <c r="K1510" s="145">
        <f t="shared" si="399"/>
        <v>0</v>
      </c>
      <c r="L1510" s="145">
        <f t="shared" si="400"/>
        <v>3113350</v>
      </c>
    </row>
    <row r="1511" spans="1:12" ht="18.5" x14ac:dyDescent="0.45">
      <c r="A1511" s="143"/>
      <c r="B1511" s="143"/>
      <c r="C1511" s="144" t="s">
        <v>300</v>
      </c>
      <c r="D1511" s="145">
        <v>2</v>
      </c>
      <c r="E1511" s="145">
        <v>1560155</v>
      </c>
      <c r="F1511" s="145">
        <v>30000</v>
      </c>
      <c r="G1511" s="145"/>
      <c r="H1511" s="145">
        <f t="shared" si="396"/>
        <v>1590155</v>
      </c>
      <c r="I1511" s="145">
        <f t="shared" si="397"/>
        <v>3120310</v>
      </c>
      <c r="J1511" s="145">
        <f t="shared" si="398"/>
        <v>60000</v>
      </c>
      <c r="K1511" s="145">
        <f t="shared" si="399"/>
        <v>0</v>
      </c>
      <c r="L1511" s="145">
        <f t="shared" si="400"/>
        <v>3180310</v>
      </c>
    </row>
    <row r="1512" spans="1:12" ht="18.5" x14ac:dyDescent="0.45">
      <c r="A1512" s="143"/>
      <c r="B1512" s="143"/>
      <c r="C1512" s="144" t="s">
        <v>155</v>
      </c>
      <c r="D1512" s="145">
        <v>4</v>
      </c>
      <c r="E1512" s="145">
        <v>1560755</v>
      </c>
      <c r="F1512" s="145">
        <v>30000</v>
      </c>
      <c r="G1512" s="145"/>
      <c r="H1512" s="145">
        <f t="shared" si="396"/>
        <v>1590755</v>
      </c>
      <c r="I1512" s="145">
        <f t="shared" si="397"/>
        <v>6243020</v>
      </c>
      <c r="J1512" s="145">
        <f t="shared" si="398"/>
        <v>120000</v>
      </c>
      <c r="K1512" s="145">
        <f t="shared" si="399"/>
        <v>0</v>
      </c>
      <c r="L1512" s="145">
        <f t="shared" si="400"/>
        <v>6363020</v>
      </c>
    </row>
    <row r="1513" spans="1:12" ht="18.5" x14ac:dyDescent="0.45">
      <c r="A1513" s="143"/>
      <c r="B1513" s="143"/>
      <c r="C1513" s="144" t="s">
        <v>157</v>
      </c>
      <c r="D1513" s="145">
        <v>5</v>
      </c>
      <c r="E1513" s="145">
        <v>1600285</v>
      </c>
      <c r="F1513" s="145">
        <v>30000</v>
      </c>
      <c r="G1513" s="145"/>
      <c r="H1513" s="145">
        <f t="shared" si="396"/>
        <v>1630285</v>
      </c>
      <c r="I1513" s="145">
        <f t="shared" si="397"/>
        <v>8001425</v>
      </c>
      <c r="J1513" s="145">
        <f t="shared" si="398"/>
        <v>150000</v>
      </c>
      <c r="K1513" s="145">
        <f t="shared" si="399"/>
        <v>0</v>
      </c>
      <c r="L1513" s="145">
        <f t="shared" si="400"/>
        <v>8151425</v>
      </c>
    </row>
    <row r="1514" spans="1:12" ht="18.5" x14ac:dyDescent="0.45">
      <c r="A1514" s="143"/>
      <c r="B1514" s="143"/>
      <c r="C1514" s="144" t="s">
        <v>302</v>
      </c>
      <c r="D1514" s="145">
        <v>5</v>
      </c>
      <c r="E1514" s="145">
        <v>1639813.75</v>
      </c>
      <c r="F1514" s="145">
        <v>30000</v>
      </c>
      <c r="G1514" s="145"/>
      <c r="H1514" s="145">
        <f t="shared" si="396"/>
        <v>1669813.75</v>
      </c>
      <c r="I1514" s="145">
        <f t="shared" si="397"/>
        <v>8199068.75</v>
      </c>
      <c r="J1514" s="145">
        <f t="shared" si="398"/>
        <v>150000</v>
      </c>
      <c r="K1514" s="145">
        <f t="shared" si="399"/>
        <v>0</v>
      </c>
      <c r="L1514" s="145">
        <f t="shared" si="400"/>
        <v>8349068.75</v>
      </c>
    </row>
    <row r="1515" spans="1:12" ht="18.5" x14ac:dyDescent="0.45">
      <c r="A1515" s="143"/>
      <c r="B1515" s="143"/>
      <c r="C1515" s="144" t="s">
        <v>159</v>
      </c>
      <c r="D1515" s="145">
        <v>1</v>
      </c>
      <c r="E1515" s="145">
        <v>1679343.75</v>
      </c>
      <c r="F1515" s="145">
        <v>30000</v>
      </c>
      <c r="G1515" s="145"/>
      <c r="H1515" s="145">
        <f t="shared" si="396"/>
        <v>1709343.75</v>
      </c>
      <c r="I1515" s="145">
        <f t="shared" si="397"/>
        <v>1679343.75</v>
      </c>
      <c r="J1515" s="145">
        <f t="shared" si="398"/>
        <v>30000</v>
      </c>
      <c r="K1515" s="145">
        <f t="shared" si="399"/>
        <v>0</v>
      </c>
      <c r="L1515" s="145">
        <f t="shared" si="400"/>
        <v>1709343.75</v>
      </c>
    </row>
    <row r="1516" spans="1:12" ht="18.5" x14ac:dyDescent="0.45">
      <c r="A1516" s="143"/>
      <c r="B1516" s="143"/>
      <c r="C1516" s="144" t="s">
        <v>165</v>
      </c>
      <c r="D1516" s="145">
        <v>22</v>
      </c>
      <c r="E1516" s="145">
        <v>1728415</v>
      </c>
      <c r="F1516" s="145">
        <v>30000</v>
      </c>
      <c r="G1516" s="145"/>
      <c r="H1516" s="145">
        <f t="shared" si="396"/>
        <v>1758415</v>
      </c>
      <c r="I1516" s="145">
        <f t="shared" si="397"/>
        <v>38025130</v>
      </c>
      <c r="J1516" s="145">
        <f t="shared" si="398"/>
        <v>660000</v>
      </c>
      <c r="K1516" s="145">
        <f t="shared" si="399"/>
        <v>0</v>
      </c>
      <c r="L1516" s="145">
        <f t="shared" si="400"/>
        <v>38685130</v>
      </c>
    </row>
    <row r="1517" spans="1:12" ht="18.5" x14ac:dyDescent="0.45">
      <c r="A1517" s="143"/>
      <c r="B1517" s="143"/>
      <c r="C1517" s="144" t="s">
        <v>167</v>
      </c>
      <c r="D1517" s="145">
        <v>3</v>
      </c>
      <c r="E1517" s="145">
        <v>1813162.5</v>
      </c>
      <c r="F1517" s="145">
        <v>30000</v>
      </c>
      <c r="G1517" s="145"/>
      <c r="H1517" s="145">
        <f t="shared" si="396"/>
        <v>1843162.5</v>
      </c>
      <c r="I1517" s="145">
        <f t="shared" si="397"/>
        <v>5439487.5</v>
      </c>
      <c r="J1517" s="145">
        <f t="shared" si="398"/>
        <v>90000</v>
      </c>
      <c r="K1517" s="145">
        <f t="shared" si="399"/>
        <v>0</v>
      </c>
      <c r="L1517" s="145">
        <f t="shared" si="400"/>
        <v>5529487.5</v>
      </c>
    </row>
    <row r="1518" spans="1:12" ht="18.5" x14ac:dyDescent="0.45">
      <c r="A1518" s="143"/>
      <c r="B1518" s="143"/>
      <c r="C1518" s="144" t="s">
        <v>169</v>
      </c>
      <c r="D1518" s="145">
        <v>1</v>
      </c>
      <c r="E1518" s="145">
        <v>1855535</v>
      </c>
      <c r="F1518" s="145">
        <v>30000</v>
      </c>
      <c r="G1518" s="145"/>
      <c r="H1518" s="145">
        <f t="shared" si="396"/>
        <v>1885535</v>
      </c>
      <c r="I1518" s="145">
        <f t="shared" si="397"/>
        <v>1855535</v>
      </c>
      <c r="J1518" s="145">
        <f t="shared" si="398"/>
        <v>30000</v>
      </c>
      <c r="K1518" s="145">
        <f t="shared" si="399"/>
        <v>0</v>
      </c>
      <c r="L1518" s="145">
        <f t="shared" si="400"/>
        <v>1885535</v>
      </c>
    </row>
    <row r="1519" spans="1:12" ht="18.5" x14ac:dyDescent="0.45">
      <c r="A1519" s="143"/>
      <c r="B1519" s="143"/>
      <c r="C1519" s="144" t="s">
        <v>303</v>
      </c>
      <c r="D1519" s="145">
        <v>2</v>
      </c>
      <c r="E1519" s="145">
        <v>1952878.75</v>
      </c>
      <c r="F1519" s="145">
        <v>30000</v>
      </c>
      <c r="G1519" s="145"/>
      <c r="H1519" s="145">
        <f t="shared" si="396"/>
        <v>1982878.75</v>
      </c>
      <c r="I1519" s="145">
        <f t="shared" si="397"/>
        <v>3905757.5</v>
      </c>
      <c r="J1519" s="145">
        <f t="shared" si="398"/>
        <v>60000</v>
      </c>
      <c r="K1519" s="145">
        <f t="shared" si="399"/>
        <v>0</v>
      </c>
      <c r="L1519" s="145">
        <f t="shared" si="400"/>
        <v>3965757.5</v>
      </c>
    </row>
    <row r="1520" spans="1:12" ht="18.5" x14ac:dyDescent="0.45">
      <c r="A1520" s="143"/>
      <c r="B1520" s="143"/>
      <c r="C1520" s="144" t="s">
        <v>175</v>
      </c>
      <c r="D1520" s="145">
        <v>4</v>
      </c>
      <c r="E1520" s="145">
        <v>2018605</v>
      </c>
      <c r="F1520" s="145">
        <v>30000</v>
      </c>
      <c r="G1520" s="145"/>
      <c r="H1520" s="145">
        <f t="shared" si="396"/>
        <v>2048605</v>
      </c>
      <c r="I1520" s="145">
        <f t="shared" si="397"/>
        <v>8074420</v>
      </c>
      <c r="J1520" s="145">
        <f t="shared" si="398"/>
        <v>120000</v>
      </c>
      <c r="K1520" s="145">
        <f t="shared" si="399"/>
        <v>0</v>
      </c>
      <c r="L1520" s="145">
        <f t="shared" si="400"/>
        <v>8194420</v>
      </c>
    </row>
    <row r="1521" spans="1:12" ht="18.5" x14ac:dyDescent="0.45">
      <c r="A1521" s="143"/>
      <c r="B1521" s="143"/>
      <c r="C1521" s="144" t="s">
        <v>176</v>
      </c>
      <c r="D1521" s="145">
        <v>1</v>
      </c>
      <c r="E1521" s="145">
        <v>2084331.25</v>
      </c>
      <c r="F1521" s="145">
        <v>30000</v>
      </c>
      <c r="G1521" s="145"/>
      <c r="H1521" s="145">
        <f t="shared" si="396"/>
        <v>2114331.25</v>
      </c>
      <c r="I1521" s="145">
        <f t="shared" si="397"/>
        <v>2084331.25</v>
      </c>
      <c r="J1521" s="145">
        <f t="shared" si="398"/>
        <v>30000</v>
      </c>
      <c r="K1521" s="145">
        <f t="shared" si="399"/>
        <v>0</v>
      </c>
      <c r="L1521" s="145">
        <f t="shared" si="400"/>
        <v>2114331.25</v>
      </c>
    </row>
    <row r="1522" spans="1:12" ht="18.5" x14ac:dyDescent="0.45">
      <c r="A1522" s="143"/>
      <c r="B1522" s="143"/>
      <c r="C1522" s="144" t="s">
        <v>178</v>
      </c>
      <c r="D1522" s="145">
        <v>2</v>
      </c>
      <c r="E1522" s="145">
        <v>2150057.5</v>
      </c>
      <c r="F1522" s="145">
        <v>30000</v>
      </c>
      <c r="G1522" s="145"/>
      <c r="H1522" s="145">
        <f t="shared" si="396"/>
        <v>2180057.5</v>
      </c>
      <c r="I1522" s="145">
        <f t="shared" si="397"/>
        <v>4300115</v>
      </c>
      <c r="J1522" s="145">
        <f t="shared" si="398"/>
        <v>60000</v>
      </c>
      <c r="K1522" s="145">
        <f t="shared" si="399"/>
        <v>0</v>
      </c>
      <c r="L1522" s="145">
        <f t="shared" si="400"/>
        <v>4360115</v>
      </c>
    </row>
    <row r="1523" spans="1:12" ht="18.5" x14ac:dyDescent="0.45">
      <c r="A1523" s="143"/>
      <c r="B1523" s="143"/>
      <c r="C1523" s="144" t="s">
        <v>179</v>
      </c>
      <c r="D1523" s="145">
        <v>4</v>
      </c>
      <c r="E1523" s="145">
        <v>2215783.75</v>
      </c>
      <c r="F1523" s="145">
        <v>30000</v>
      </c>
      <c r="G1523" s="145"/>
      <c r="H1523" s="145">
        <f t="shared" si="396"/>
        <v>2245783.75</v>
      </c>
      <c r="I1523" s="145">
        <f t="shared" si="397"/>
        <v>8863135</v>
      </c>
      <c r="J1523" s="145">
        <f t="shared" si="398"/>
        <v>120000</v>
      </c>
      <c r="K1523" s="145">
        <f t="shared" si="399"/>
        <v>0</v>
      </c>
      <c r="L1523" s="145">
        <f t="shared" si="400"/>
        <v>8983135</v>
      </c>
    </row>
    <row r="1524" spans="1:12" ht="18.5" x14ac:dyDescent="0.45">
      <c r="A1524" s="143"/>
      <c r="B1524" s="143"/>
      <c r="C1524" s="144" t="s">
        <v>183</v>
      </c>
      <c r="D1524" s="145">
        <v>2</v>
      </c>
      <c r="E1524" s="145">
        <v>2271097.5</v>
      </c>
      <c r="F1524" s="145">
        <v>30000</v>
      </c>
      <c r="G1524" s="145"/>
      <c r="H1524" s="145">
        <f t="shared" si="396"/>
        <v>2301097.5</v>
      </c>
      <c r="I1524" s="145">
        <f t="shared" si="397"/>
        <v>4542195</v>
      </c>
      <c r="J1524" s="145">
        <f t="shared" si="398"/>
        <v>60000</v>
      </c>
      <c r="K1524" s="145">
        <f t="shared" si="399"/>
        <v>0</v>
      </c>
      <c r="L1524" s="145">
        <f t="shared" si="400"/>
        <v>4602195</v>
      </c>
    </row>
    <row r="1525" spans="1:12" ht="18.5" x14ac:dyDescent="0.45">
      <c r="A1525" s="143"/>
      <c r="B1525" s="143"/>
      <c r="C1525" s="144" t="s">
        <v>187</v>
      </c>
      <c r="D1525" s="145">
        <v>1</v>
      </c>
      <c r="E1525" s="145">
        <v>2549045</v>
      </c>
      <c r="F1525" s="145">
        <v>30000</v>
      </c>
      <c r="G1525" s="145"/>
      <c r="H1525" s="145">
        <f t="shared" si="396"/>
        <v>2579045</v>
      </c>
      <c r="I1525" s="145">
        <f t="shared" si="397"/>
        <v>2549045</v>
      </c>
      <c r="J1525" s="145">
        <f t="shared" si="398"/>
        <v>30000</v>
      </c>
      <c r="K1525" s="145">
        <f t="shared" si="399"/>
        <v>0</v>
      </c>
      <c r="L1525" s="145">
        <f t="shared" si="400"/>
        <v>2579045</v>
      </c>
    </row>
    <row r="1526" spans="1:12" ht="18.5" x14ac:dyDescent="0.45">
      <c r="A1526" s="143"/>
      <c r="B1526" s="143"/>
      <c r="C1526" s="144" t="s">
        <v>342</v>
      </c>
      <c r="D1526" s="145">
        <v>2</v>
      </c>
      <c r="E1526" s="145">
        <v>2688018.75</v>
      </c>
      <c r="F1526" s="145">
        <v>30000</v>
      </c>
      <c r="G1526" s="145"/>
      <c r="H1526" s="145">
        <f t="shared" si="396"/>
        <v>2718018.75</v>
      </c>
      <c r="I1526" s="145">
        <f t="shared" si="397"/>
        <v>5376037.5</v>
      </c>
      <c r="J1526" s="145">
        <f t="shared" si="398"/>
        <v>60000</v>
      </c>
      <c r="K1526" s="145">
        <f t="shared" si="399"/>
        <v>0</v>
      </c>
      <c r="L1526" s="145">
        <f t="shared" si="400"/>
        <v>5436037.5</v>
      </c>
    </row>
    <row r="1527" spans="1:12" ht="18.5" x14ac:dyDescent="0.45">
      <c r="A1527" s="143"/>
      <c r="B1527" s="143"/>
      <c r="C1527" s="144" t="s">
        <v>343</v>
      </c>
      <c r="D1527" s="145">
        <v>1</v>
      </c>
      <c r="E1527" s="145">
        <v>2757506.25</v>
      </c>
      <c r="F1527" s="145">
        <v>30000</v>
      </c>
      <c r="G1527" s="145"/>
      <c r="H1527" s="145">
        <f t="shared" si="396"/>
        <v>2787506.25</v>
      </c>
      <c r="I1527" s="145">
        <f t="shared" si="397"/>
        <v>2757506.25</v>
      </c>
      <c r="J1527" s="145">
        <f t="shared" si="398"/>
        <v>30000</v>
      </c>
      <c r="K1527" s="145">
        <f t="shared" si="399"/>
        <v>0</v>
      </c>
      <c r="L1527" s="145">
        <f t="shared" si="400"/>
        <v>2787506.25</v>
      </c>
    </row>
    <row r="1528" spans="1:12" ht="18.5" x14ac:dyDescent="0.45">
      <c r="A1528" s="143"/>
      <c r="B1528" s="143"/>
      <c r="C1528" s="144" t="s">
        <v>345</v>
      </c>
      <c r="D1528" s="145">
        <v>5</v>
      </c>
      <c r="E1528" s="145">
        <v>2538162.5</v>
      </c>
      <c r="F1528" s="145">
        <v>30000</v>
      </c>
      <c r="G1528" s="145"/>
      <c r="H1528" s="145">
        <f t="shared" si="396"/>
        <v>2568162.5</v>
      </c>
      <c r="I1528" s="145">
        <f t="shared" si="397"/>
        <v>12690812.5</v>
      </c>
      <c r="J1528" s="145">
        <f t="shared" si="398"/>
        <v>150000</v>
      </c>
      <c r="K1528" s="145">
        <f t="shared" si="399"/>
        <v>0</v>
      </c>
      <c r="L1528" s="145">
        <f t="shared" si="400"/>
        <v>12840812.5</v>
      </c>
    </row>
    <row r="1529" spans="1:12" ht="18.5" x14ac:dyDescent="0.45">
      <c r="A1529" s="143"/>
      <c r="B1529" s="143"/>
      <c r="C1529" s="144" t="s">
        <v>191</v>
      </c>
      <c r="D1529" s="145">
        <v>1</v>
      </c>
      <c r="E1529" s="145">
        <v>2837387.5</v>
      </c>
      <c r="F1529" s="145">
        <v>30000</v>
      </c>
      <c r="G1529" s="145"/>
      <c r="H1529" s="145">
        <f t="shared" si="396"/>
        <v>2867387.5</v>
      </c>
      <c r="I1529" s="145">
        <f t="shared" si="397"/>
        <v>2837387.5</v>
      </c>
      <c r="J1529" s="145">
        <f t="shared" si="398"/>
        <v>30000</v>
      </c>
      <c r="K1529" s="145">
        <f t="shared" si="399"/>
        <v>0</v>
      </c>
      <c r="L1529" s="145">
        <f t="shared" si="400"/>
        <v>2867387.5</v>
      </c>
    </row>
    <row r="1530" spans="1:12" ht="18.5" x14ac:dyDescent="0.45">
      <c r="A1530" s="143"/>
      <c r="B1530" s="143"/>
      <c r="C1530" s="144" t="s">
        <v>304</v>
      </c>
      <c r="D1530" s="145">
        <v>2</v>
      </c>
      <c r="E1530" s="145">
        <v>2987000</v>
      </c>
      <c r="F1530" s="145">
        <v>30000</v>
      </c>
      <c r="G1530" s="145"/>
      <c r="H1530" s="145">
        <f t="shared" si="396"/>
        <v>3017000</v>
      </c>
      <c r="I1530" s="145">
        <f t="shared" si="397"/>
        <v>5974000</v>
      </c>
      <c r="J1530" s="145">
        <f t="shared" si="398"/>
        <v>60000</v>
      </c>
      <c r="K1530" s="145">
        <f t="shared" si="399"/>
        <v>0</v>
      </c>
      <c r="L1530" s="145">
        <f t="shared" si="400"/>
        <v>6034000</v>
      </c>
    </row>
    <row r="1531" spans="1:12" ht="18.5" x14ac:dyDescent="0.45">
      <c r="A1531" s="143"/>
      <c r="B1531" s="143"/>
      <c r="C1531" s="164" t="s">
        <v>306</v>
      </c>
      <c r="D1531" s="145">
        <v>2</v>
      </c>
      <c r="E1531" s="145">
        <v>3102765</v>
      </c>
      <c r="F1531" s="145">
        <v>30000</v>
      </c>
      <c r="G1531" s="145"/>
      <c r="H1531" s="145">
        <f t="shared" si="396"/>
        <v>3132765</v>
      </c>
      <c r="I1531" s="145">
        <f t="shared" si="397"/>
        <v>6205530</v>
      </c>
      <c r="J1531" s="145">
        <f t="shared" si="398"/>
        <v>60000</v>
      </c>
      <c r="K1531" s="145">
        <f t="shared" si="399"/>
        <v>0</v>
      </c>
      <c r="L1531" s="145">
        <f t="shared" si="400"/>
        <v>6265530</v>
      </c>
    </row>
    <row r="1532" spans="1:12" ht="18.5" x14ac:dyDescent="0.45">
      <c r="A1532" s="143"/>
      <c r="B1532" s="143"/>
      <c r="C1532" s="164" t="s">
        <v>307</v>
      </c>
      <c r="D1532" s="145">
        <v>2</v>
      </c>
      <c r="E1532" s="145">
        <v>3206882.5</v>
      </c>
      <c r="F1532" s="145">
        <v>30000</v>
      </c>
      <c r="G1532" s="145"/>
      <c r="H1532" s="145">
        <f t="shared" si="396"/>
        <v>3236882.5</v>
      </c>
      <c r="I1532" s="145">
        <f t="shared" si="397"/>
        <v>6413765</v>
      </c>
      <c r="J1532" s="145">
        <f t="shared" si="398"/>
        <v>60000</v>
      </c>
      <c r="K1532" s="145">
        <f t="shared" si="399"/>
        <v>0</v>
      </c>
      <c r="L1532" s="145">
        <f t="shared" si="400"/>
        <v>6473765</v>
      </c>
    </row>
    <row r="1533" spans="1:12" ht="18.5" x14ac:dyDescent="0.45">
      <c r="A1533" s="143"/>
      <c r="B1533" s="143"/>
      <c r="C1533" s="164" t="s">
        <v>193</v>
      </c>
      <c r="D1533" s="145">
        <v>1</v>
      </c>
      <c r="E1533" s="145">
        <v>3311001.25</v>
      </c>
      <c r="F1533" s="145">
        <v>30000</v>
      </c>
      <c r="G1533" s="145"/>
      <c r="H1533" s="145">
        <f t="shared" si="396"/>
        <v>3341001.25</v>
      </c>
      <c r="I1533" s="145">
        <f t="shared" si="397"/>
        <v>3311001.25</v>
      </c>
      <c r="J1533" s="145">
        <f t="shared" si="398"/>
        <v>30000</v>
      </c>
      <c r="K1533" s="145">
        <f t="shared" si="399"/>
        <v>0</v>
      </c>
      <c r="L1533" s="145">
        <f t="shared" si="400"/>
        <v>3341001.25</v>
      </c>
    </row>
    <row r="1534" spans="1:12" ht="18.5" x14ac:dyDescent="0.45">
      <c r="A1534" s="143"/>
      <c r="B1534" s="143"/>
      <c r="C1534" s="164" t="s">
        <v>347</v>
      </c>
      <c r="D1534" s="145">
        <v>1</v>
      </c>
      <c r="E1534" s="145">
        <v>3616821.25</v>
      </c>
      <c r="F1534" s="145">
        <v>30000</v>
      </c>
      <c r="G1534" s="145"/>
      <c r="H1534" s="145">
        <f t="shared" si="396"/>
        <v>3646821.25</v>
      </c>
      <c r="I1534" s="145">
        <f t="shared" si="397"/>
        <v>3616821.25</v>
      </c>
      <c r="J1534" s="145">
        <f t="shared" si="398"/>
        <v>30000</v>
      </c>
      <c r="K1534" s="145">
        <f t="shared" si="399"/>
        <v>0</v>
      </c>
      <c r="L1534" s="145">
        <f t="shared" si="400"/>
        <v>3646821.25</v>
      </c>
    </row>
    <row r="1535" spans="1:12" ht="18.5" x14ac:dyDescent="0.45">
      <c r="A1535" s="143"/>
      <c r="B1535" s="143"/>
      <c r="C1535" s="164" t="s">
        <v>199</v>
      </c>
      <c r="D1535" s="145">
        <v>1</v>
      </c>
      <c r="E1535" s="145">
        <v>3992217.5</v>
      </c>
      <c r="F1535" s="145">
        <v>30000</v>
      </c>
      <c r="G1535" s="145"/>
      <c r="H1535" s="145">
        <f t="shared" si="396"/>
        <v>4022217.5</v>
      </c>
      <c r="I1535" s="145">
        <f t="shared" si="397"/>
        <v>3992217.5</v>
      </c>
      <c r="J1535" s="145">
        <f t="shared" si="398"/>
        <v>30000</v>
      </c>
      <c r="K1535" s="145">
        <f t="shared" si="399"/>
        <v>0</v>
      </c>
      <c r="L1535" s="145">
        <f t="shared" si="400"/>
        <v>4022217.5</v>
      </c>
    </row>
    <row r="1536" spans="1:12" ht="18.5" x14ac:dyDescent="0.45">
      <c r="A1536" s="143"/>
      <c r="B1536" s="143"/>
      <c r="C1536" s="164" t="s">
        <v>348</v>
      </c>
      <c r="D1536" s="145">
        <v>2</v>
      </c>
      <c r="E1536" s="145">
        <v>4117350</v>
      </c>
      <c r="F1536" s="145">
        <v>30000</v>
      </c>
      <c r="G1536" s="145"/>
      <c r="H1536" s="145">
        <f t="shared" si="396"/>
        <v>4147350</v>
      </c>
      <c r="I1536" s="145">
        <f t="shared" si="397"/>
        <v>8234700</v>
      </c>
      <c r="J1536" s="145">
        <f t="shared" si="398"/>
        <v>60000</v>
      </c>
      <c r="K1536" s="145">
        <f t="shared" si="399"/>
        <v>0</v>
      </c>
      <c r="L1536" s="145">
        <f t="shared" si="400"/>
        <v>8294700</v>
      </c>
    </row>
    <row r="1537" spans="1:12" ht="18.5" x14ac:dyDescent="0.45">
      <c r="A1537" s="143"/>
      <c r="B1537" s="143"/>
      <c r="C1537" s="164" t="s">
        <v>349</v>
      </c>
      <c r="D1537" s="145">
        <v>1</v>
      </c>
      <c r="E1537" s="145">
        <v>4242482.5</v>
      </c>
      <c r="F1537" s="145">
        <v>30000</v>
      </c>
      <c r="G1537" s="145"/>
      <c r="H1537" s="145">
        <f t="shared" si="396"/>
        <v>4272482.5</v>
      </c>
      <c r="I1537" s="145">
        <f t="shared" si="397"/>
        <v>4242482.5</v>
      </c>
      <c r="J1537" s="145">
        <f t="shared" si="398"/>
        <v>30000</v>
      </c>
      <c r="K1537" s="145">
        <f t="shared" si="399"/>
        <v>0</v>
      </c>
      <c r="L1537" s="145">
        <f t="shared" si="400"/>
        <v>4272482.5</v>
      </c>
    </row>
    <row r="1538" spans="1:12" ht="18.5" x14ac:dyDescent="0.45">
      <c r="A1538" s="143"/>
      <c r="B1538" s="143"/>
      <c r="C1538" s="164" t="s">
        <v>200</v>
      </c>
      <c r="D1538" s="145">
        <v>2</v>
      </c>
      <c r="E1538" s="145">
        <v>7530664.0499999998</v>
      </c>
      <c r="F1538" s="145">
        <v>30000</v>
      </c>
      <c r="G1538" s="145"/>
      <c r="H1538" s="145">
        <f t="shared" si="396"/>
        <v>7560664.0499999998</v>
      </c>
      <c r="I1538" s="145">
        <f t="shared" si="397"/>
        <v>15061328.1</v>
      </c>
      <c r="J1538" s="145">
        <f t="shared" si="398"/>
        <v>60000</v>
      </c>
      <c r="K1538" s="145">
        <f t="shared" si="399"/>
        <v>0</v>
      </c>
      <c r="L1538" s="145">
        <f t="shared" si="400"/>
        <v>15121328.1</v>
      </c>
    </row>
    <row r="1539" spans="1:12" ht="18.5" x14ac:dyDescent="0.45">
      <c r="A1539" s="143"/>
      <c r="B1539" s="146" t="s">
        <v>201</v>
      </c>
      <c r="C1539" s="144" t="s">
        <v>202</v>
      </c>
      <c r="D1539" s="137">
        <f>SUM(D1493:D1538)</f>
        <v>128</v>
      </c>
      <c r="E1539" s="137">
        <f>SUM(E1493:E1538)</f>
        <v>98057144.049999997</v>
      </c>
      <c r="F1539" s="137">
        <f>SUM(F1493:F1538)</f>
        <v>1380000</v>
      </c>
      <c r="G1539" s="137"/>
      <c r="H1539" s="137">
        <f>SUM(H1493:H1538)</f>
        <v>99437144.049999997</v>
      </c>
      <c r="I1539" s="137">
        <f>SUM(I1493:I1538)</f>
        <v>243112669.34999999</v>
      </c>
      <c r="J1539" s="137">
        <f>SUM(J1493:J1538)</f>
        <v>3840000</v>
      </c>
      <c r="K1539" s="137">
        <f>SUM(K1493:K1538)</f>
        <v>0</v>
      </c>
      <c r="L1539" s="137">
        <f>SUM(L1493:L1538)</f>
        <v>246952669.34999999</v>
      </c>
    </row>
    <row r="1540" spans="1:12" ht="18.5" x14ac:dyDescent="0.45">
      <c r="A1540" s="143"/>
      <c r="B1540" s="143"/>
      <c r="C1540" s="147" t="s">
        <v>203</v>
      </c>
      <c r="D1540" s="145">
        <v>1</v>
      </c>
      <c r="E1540" s="148">
        <v>1247870.04</v>
      </c>
      <c r="F1540" s="145">
        <v>374361</v>
      </c>
      <c r="G1540" s="145">
        <v>10640338.32</v>
      </c>
      <c r="H1540" s="145">
        <f t="shared" ref="H1540" si="401">SUM(E1540:G1540)</f>
        <v>12262569.359999999</v>
      </c>
      <c r="I1540" s="145">
        <f t="shared" ref="I1540" si="402">D1540*E1540</f>
        <v>1247870.04</v>
      </c>
      <c r="J1540" s="145">
        <f t="shared" ref="J1540" si="403">D1540*F1540</f>
        <v>374361</v>
      </c>
      <c r="K1540" s="145">
        <f t="shared" ref="K1540" si="404">D1540*G1540</f>
        <v>10640338.32</v>
      </c>
      <c r="L1540" s="145">
        <f t="shared" ref="L1540" si="405">D1540*H1540</f>
        <v>12262569.359999999</v>
      </c>
    </row>
    <row r="1541" spans="1:12" ht="18.5" x14ac:dyDescent="0.45">
      <c r="A1541" s="143"/>
      <c r="B1541" s="149" t="s">
        <v>201</v>
      </c>
      <c r="C1541" s="150"/>
      <c r="D1541" s="137">
        <f t="shared" ref="D1541:L1541" si="406">SUM(D1540:D1540)</f>
        <v>1</v>
      </c>
      <c r="E1541" s="137">
        <f t="shared" si="406"/>
        <v>1247870.04</v>
      </c>
      <c r="F1541" s="137">
        <f t="shared" si="406"/>
        <v>374361</v>
      </c>
      <c r="G1541" s="137">
        <f t="shared" si="406"/>
        <v>10640338.32</v>
      </c>
      <c r="H1541" s="137">
        <f t="shared" si="406"/>
        <v>12262569.359999999</v>
      </c>
      <c r="I1541" s="137">
        <f t="shared" si="406"/>
        <v>1247870.04</v>
      </c>
      <c r="J1541" s="137">
        <f t="shared" si="406"/>
        <v>374361</v>
      </c>
      <c r="K1541" s="137">
        <f t="shared" si="406"/>
        <v>10640338.32</v>
      </c>
      <c r="L1541" s="137">
        <f t="shared" si="406"/>
        <v>12262569.359999999</v>
      </c>
    </row>
    <row r="1542" spans="1:12" ht="18.5" x14ac:dyDescent="0.45">
      <c r="A1542" s="149" t="s">
        <v>204</v>
      </c>
      <c r="B1542" s="143"/>
      <c r="C1542" s="143"/>
      <c r="D1542" s="151">
        <f>D1539+D1541</f>
        <v>129</v>
      </c>
      <c r="E1542" s="152">
        <f t="shared" ref="E1542:L1542" si="407">SUM(E1539:E1540)</f>
        <v>99305014.090000004</v>
      </c>
      <c r="F1542" s="152">
        <f t="shared" si="407"/>
        <v>1754361</v>
      </c>
      <c r="G1542" s="152">
        <f t="shared" si="407"/>
        <v>10640338.32</v>
      </c>
      <c r="H1542" s="152">
        <f t="shared" si="407"/>
        <v>111699713.41</v>
      </c>
      <c r="I1542" s="152">
        <f t="shared" si="407"/>
        <v>244360539.38999999</v>
      </c>
      <c r="J1542" s="152">
        <f t="shared" si="407"/>
        <v>4214361</v>
      </c>
      <c r="K1542" s="152">
        <f t="shared" si="407"/>
        <v>10640338.32</v>
      </c>
      <c r="L1542" s="152">
        <f t="shared" si="407"/>
        <v>259215238.70999998</v>
      </c>
    </row>
    <row r="1545" spans="1:12" ht="18.5" x14ac:dyDescent="0.45">
      <c r="A1545" s="961" t="s">
        <v>0</v>
      </c>
      <c r="B1545" s="961"/>
      <c r="C1545" s="961"/>
      <c r="D1545" s="961"/>
      <c r="E1545" s="961"/>
      <c r="F1545" s="961"/>
      <c r="G1545" s="961"/>
      <c r="H1545" s="961"/>
      <c r="I1545" s="961"/>
      <c r="J1545" s="961"/>
      <c r="K1545" s="961"/>
      <c r="L1545" s="961"/>
    </row>
    <row r="1546" spans="1:12" ht="18.5" x14ac:dyDescent="0.45">
      <c r="A1546" s="962" t="s">
        <v>89</v>
      </c>
      <c r="B1546" s="962"/>
      <c r="C1546" s="962"/>
      <c r="D1546" s="962"/>
      <c r="E1546" s="962"/>
      <c r="F1546" s="962"/>
      <c r="G1546" s="962"/>
      <c r="H1546" s="962"/>
      <c r="I1546" s="962"/>
      <c r="J1546" s="962"/>
      <c r="K1546" s="962"/>
      <c r="L1546" s="962"/>
    </row>
    <row r="1547" spans="1:12" ht="18.5" x14ac:dyDescent="0.45">
      <c r="A1547" s="962" t="s">
        <v>90</v>
      </c>
      <c r="B1547" s="963"/>
      <c r="C1547" s="963"/>
      <c r="D1547" s="963"/>
      <c r="E1547" s="963"/>
      <c r="F1547" s="963"/>
      <c r="G1547" s="963"/>
      <c r="H1547" s="963"/>
      <c r="I1547" s="963"/>
      <c r="J1547" s="963"/>
      <c r="K1547" s="963"/>
      <c r="L1547" s="963"/>
    </row>
    <row r="1548" spans="1:12" ht="18.5" x14ac:dyDescent="0.45">
      <c r="A1548" s="964" t="s">
        <v>593</v>
      </c>
      <c r="B1548" s="964"/>
      <c r="C1548" s="964"/>
      <c r="D1548" s="964"/>
      <c r="E1548" s="964"/>
      <c r="F1548" s="964"/>
      <c r="G1548" s="964"/>
      <c r="H1548" s="964"/>
      <c r="I1548" s="964"/>
      <c r="J1548" s="964"/>
      <c r="K1548" s="964"/>
      <c r="L1548" s="964"/>
    </row>
    <row r="1549" spans="1:12" ht="55.5" x14ac:dyDescent="0.45">
      <c r="A1549" s="140" t="s">
        <v>91</v>
      </c>
      <c r="B1549" s="141"/>
      <c r="C1549" s="140" t="s">
        <v>92</v>
      </c>
      <c r="D1549" s="140" t="s">
        <v>93</v>
      </c>
      <c r="E1549" s="140" t="s">
        <v>94</v>
      </c>
      <c r="F1549" s="140" t="s">
        <v>95</v>
      </c>
      <c r="G1549" s="140" t="s">
        <v>96</v>
      </c>
      <c r="H1549" s="140" t="s">
        <v>97</v>
      </c>
      <c r="I1549" s="140" t="s">
        <v>98</v>
      </c>
      <c r="J1549" s="140" t="s">
        <v>99</v>
      </c>
      <c r="K1549" s="140" t="s">
        <v>100</v>
      </c>
      <c r="L1549" s="142" t="s">
        <v>101</v>
      </c>
    </row>
    <row r="1550" spans="1:12" ht="18.5" x14ac:dyDescent="0.45">
      <c r="A1550" s="143"/>
      <c r="B1550" s="143"/>
      <c r="C1550" s="144" t="s">
        <v>105</v>
      </c>
      <c r="D1550" s="145">
        <v>2</v>
      </c>
      <c r="E1550" s="145">
        <v>1153397.4999999995</v>
      </c>
      <c r="F1550" s="145">
        <v>30000</v>
      </c>
      <c r="G1550" s="145"/>
      <c r="H1550" s="145">
        <f t="shared" ref="H1550:H1582" si="408">SUM(E1550:G1550)</f>
        <v>1183397.4999999995</v>
      </c>
      <c r="I1550" s="145">
        <f t="shared" ref="I1550:I1582" si="409">D1550*E1550</f>
        <v>2306794.9999999991</v>
      </c>
      <c r="J1550" s="145">
        <f t="shared" ref="J1550:J1582" si="410">D1550*F1550</f>
        <v>60000</v>
      </c>
      <c r="K1550" s="145">
        <f t="shared" ref="K1550:K1582" si="411">D1550*G1550</f>
        <v>0</v>
      </c>
      <c r="L1550" s="145">
        <f t="shared" ref="L1550:L1582" si="412">D1550*H1550</f>
        <v>2366794.9999999991</v>
      </c>
    </row>
    <row r="1551" spans="1:12" ht="18.5" x14ac:dyDescent="0.45">
      <c r="A1551" s="143"/>
      <c r="B1551" s="143"/>
      <c r="C1551" s="144" t="s">
        <v>109</v>
      </c>
      <c r="D1551" s="145">
        <v>1</v>
      </c>
      <c r="E1551" s="145">
        <v>1104960</v>
      </c>
      <c r="F1551" s="145">
        <v>30000</v>
      </c>
      <c r="G1551" s="145"/>
      <c r="H1551" s="145">
        <f t="shared" si="408"/>
        <v>1134960</v>
      </c>
      <c r="I1551" s="145">
        <f t="shared" si="409"/>
        <v>1104960</v>
      </c>
      <c r="J1551" s="145">
        <f t="shared" si="410"/>
        <v>30000</v>
      </c>
      <c r="K1551" s="145">
        <f t="shared" si="411"/>
        <v>0</v>
      </c>
      <c r="L1551" s="145">
        <f t="shared" si="412"/>
        <v>1134960</v>
      </c>
    </row>
    <row r="1552" spans="1:12" ht="18.5" x14ac:dyDescent="0.45">
      <c r="A1552" s="143"/>
      <c r="B1552" s="143"/>
      <c r="C1552" s="144" t="s">
        <v>113</v>
      </c>
      <c r="D1552" s="145">
        <v>2</v>
      </c>
      <c r="E1552" s="145">
        <v>1191249.9999999995</v>
      </c>
      <c r="F1552" s="145">
        <v>30000</v>
      </c>
      <c r="G1552" s="145"/>
      <c r="H1552" s="145">
        <f t="shared" si="408"/>
        <v>1221249.9999999995</v>
      </c>
      <c r="I1552" s="145">
        <f t="shared" si="409"/>
        <v>2382499.9999999991</v>
      </c>
      <c r="J1552" s="145">
        <f t="shared" si="410"/>
        <v>60000</v>
      </c>
      <c r="K1552" s="145">
        <f t="shared" si="411"/>
        <v>0</v>
      </c>
      <c r="L1552" s="145">
        <f t="shared" si="412"/>
        <v>2442499.9999999991</v>
      </c>
    </row>
    <row r="1553" spans="1:12" ht="18.5" x14ac:dyDescent="0.45">
      <c r="A1553" s="143"/>
      <c r="B1553" s="143"/>
      <c r="C1553" s="144" t="s">
        <v>332</v>
      </c>
      <c r="D1553" s="145">
        <v>2</v>
      </c>
      <c r="E1553" s="145">
        <v>1239249.9999999958</v>
      </c>
      <c r="F1553" s="145">
        <v>30000</v>
      </c>
      <c r="G1553" s="145"/>
      <c r="H1553" s="145">
        <f t="shared" si="408"/>
        <v>1269249.9999999958</v>
      </c>
      <c r="I1553" s="145">
        <f t="shared" si="409"/>
        <v>2478499.9999999916</v>
      </c>
      <c r="J1553" s="145">
        <f t="shared" si="410"/>
        <v>60000</v>
      </c>
      <c r="K1553" s="145">
        <f t="shared" si="411"/>
        <v>0</v>
      </c>
      <c r="L1553" s="145">
        <f t="shared" si="412"/>
        <v>2538499.9999999916</v>
      </c>
    </row>
    <row r="1554" spans="1:12" ht="18.5" x14ac:dyDescent="0.45">
      <c r="A1554" s="143"/>
      <c r="B1554" s="143"/>
      <c r="C1554" s="144" t="s">
        <v>298</v>
      </c>
      <c r="D1554" s="145">
        <v>4</v>
      </c>
      <c r="E1554" s="145">
        <v>1330940.0000000042</v>
      </c>
      <c r="F1554" s="145">
        <v>30000</v>
      </c>
      <c r="G1554" s="145"/>
      <c r="H1554" s="145">
        <f t="shared" si="408"/>
        <v>1360940.0000000042</v>
      </c>
      <c r="I1554" s="145">
        <f t="shared" si="409"/>
        <v>5323760.0000000168</v>
      </c>
      <c r="J1554" s="145">
        <f t="shared" si="410"/>
        <v>120000</v>
      </c>
      <c r="K1554" s="145">
        <f t="shared" si="411"/>
        <v>0</v>
      </c>
      <c r="L1554" s="145">
        <f t="shared" si="412"/>
        <v>5443760.0000000168</v>
      </c>
    </row>
    <row r="1555" spans="1:12" ht="18.5" x14ac:dyDescent="0.45">
      <c r="A1555" s="143"/>
      <c r="B1555" s="143"/>
      <c r="C1555" s="144" t="s">
        <v>143</v>
      </c>
      <c r="D1555" s="145">
        <v>2</v>
      </c>
      <c r="E1555" s="145">
        <v>1359818.7500000042</v>
      </c>
      <c r="F1555" s="145">
        <v>30000</v>
      </c>
      <c r="G1555" s="145"/>
      <c r="H1555" s="145">
        <f t="shared" si="408"/>
        <v>1389818.7500000042</v>
      </c>
      <c r="I1555" s="145">
        <f t="shared" si="409"/>
        <v>2719637.5000000084</v>
      </c>
      <c r="J1555" s="145">
        <f t="shared" si="410"/>
        <v>60000</v>
      </c>
      <c r="K1555" s="145">
        <f t="shared" si="411"/>
        <v>0</v>
      </c>
      <c r="L1555" s="145">
        <f t="shared" si="412"/>
        <v>2779637.5000000084</v>
      </c>
    </row>
    <row r="1556" spans="1:12" ht="18.5" x14ac:dyDescent="0.45">
      <c r="A1556" s="143"/>
      <c r="B1556" s="143"/>
      <c r="C1556" s="144" t="s">
        <v>535</v>
      </c>
      <c r="D1556" s="145">
        <v>3</v>
      </c>
      <c r="E1556" s="145">
        <v>1388698.7499999958</v>
      </c>
      <c r="F1556" s="145">
        <v>30000</v>
      </c>
      <c r="G1556" s="145"/>
      <c r="H1556" s="145">
        <f t="shared" si="408"/>
        <v>1418698.7499999958</v>
      </c>
      <c r="I1556" s="145">
        <f t="shared" si="409"/>
        <v>4166096.2499999874</v>
      </c>
      <c r="J1556" s="145">
        <f t="shared" si="410"/>
        <v>90000</v>
      </c>
      <c r="K1556" s="145">
        <f t="shared" si="411"/>
        <v>0</v>
      </c>
      <c r="L1556" s="145">
        <f t="shared" si="412"/>
        <v>4256096.249999987</v>
      </c>
    </row>
    <row r="1557" spans="1:12" ht="18.5" x14ac:dyDescent="0.45">
      <c r="A1557" s="143"/>
      <c r="B1557" s="143"/>
      <c r="C1557" s="144" t="s">
        <v>319</v>
      </c>
      <c r="D1557" s="145">
        <v>1</v>
      </c>
      <c r="E1557" s="145">
        <v>1475334.9999999958</v>
      </c>
      <c r="F1557" s="145">
        <v>30000</v>
      </c>
      <c r="G1557" s="145"/>
      <c r="H1557" s="145">
        <f t="shared" si="408"/>
        <v>1505334.9999999958</v>
      </c>
      <c r="I1557" s="145">
        <f t="shared" si="409"/>
        <v>1475334.9999999958</v>
      </c>
      <c r="J1557" s="145">
        <f t="shared" si="410"/>
        <v>30000</v>
      </c>
      <c r="K1557" s="145">
        <f t="shared" si="411"/>
        <v>0</v>
      </c>
      <c r="L1557" s="145">
        <f t="shared" si="412"/>
        <v>1505334.9999999958</v>
      </c>
    </row>
    <row r="1558" spans="1:12" ht="18.5" x14ac:dyDescent="0.45">
      <c r="A1558" s="143"/>
      <c r="B1558" s="143"/>
      <c r="C1558" s="144" t="s">
        <v>212</v>
      </c>
      <c r="D1558" s="145">
        <v>3</v>
      </c>
      <c r="E1558" s="145">
        <v>1504213.7499999958</v>
      </c>
      <c r="F1558" s="145">
        <v>30000</v>
      </c>
      <c r="G1558" s="145"/>
      <c r="H1558" s="145">
        <f t="shared" si="408"/>
        <v>1534213.7499999958</v>
      </c>
      <c r="I1558" s="145">
        <f t="shared" si="409"/>
        <v>4512641.249999987</v>
      </c>
      <c r="J1558" s="145">
        <f t="shared" si="410"/>
        <v>90000</v>
      </c>
      <c r="K1558" s="145">
        <f t="shared" si="411"/>
        <v>0</v>
      </c>
      <c r="L1558" s="145">
        <f t="shared" si="412"/>
        <v>4602641.249999987</v>
      </c>
    </row>
    <row r="1559" spans="1:12" ht="18.5" x14ac:dyDescent="0.45">
      <c r="A1559" s="143"/>
      <c r="B1559" s="143"/>
      <c r="C1559" s="144" t="s">
        <v>552</v>
      </c>
      <c r="D1559" s="145">
        <v>1</v>
      </c>
      <c r="E1559" s="145">
        <v>1533092.4999999958</v>
      </c>
      <c r="F1559" s="145">
        <v>30000</v>
      </c>
      <c r="G1559" s="145"/>
      <c r="H1559" s="145">
        <f t="shared" si="408"/>
        <v>1563092.4999999958</v>
      </c>
      <c r="I1559" s="145">
        <f t="shared" si="409"/>
        <v>1533092.4999999958</v>
      </c>
      <c r="J1559" s="145">
        <f t="shared" si="410"/>
        <v>30000</v>
      </c>
      <c r="K1559" s="145">
        <f t="shared" si="411"/>
        <v>0</v>
      </c>
      <c r="L1559" s="145">
        <f t="shared" si="412"/>
        <v>1563092.4999999958</v>
      </c>
    </row>
    <row r="1560" spans="1:12" ht="18.5" x14ac:dyDescent="0.45">
      <c r="A1560" s="143"/>
      <c r="B1560" s="143"/>
      <c r="C1560" s="144" t="s">
        <v>147</v>
      </c>
      <c r="D1560" s="145">
        <v>32</v>
      </c>
      <c r="E1560" s="145">
        <v>1561971.2499999958</v>
      </c>
      <c r="F1560" s="145">
        <v>30000</v>
      </c>
      <c r="G1560" s="145"/>
      <c r="H1560" s="145">
        <f t="shared" si="408"/>
        <v>1591971.2499999958</v>
      </c>
      <c r="I1560" s="145">
        <f t="shared" si="409"/>
        <v>49983079.999999866</v>
      </c>
      <c r="J1560" s="145">
        <f t="shared" si="410"/>
        <v>960000</v>
      </c>
      <c r="K1560" s="145">
        <f t="shared" si="411"/>
        <v>0</v>
      </c>
      <c r="L1560" s="145">
        <f t="shared" si="412"/>
        <v>50943079.999999866</v>
      </c>
    </row>
    <row r="1561" spans="1:12" ht="18.5" x14ac:dyDescent="0.45">
      <c r="A1561" s="143"/>
      <c r="B1561" s="143"/>
      <c r="C1561" s="144" t="s">
        <v>299</v>
      </c>
      <c r="D1561" s="145">
        <v>1</v>
      </c>
      <c r="E1561" s="145">
        <v>1426235.0000000042</v>
      </c>
      <c r="F1561" s="145">
        <v>30000</v>
      </c>
      <c r="G1561" s="145"/>
      <c r="H1561" s="145">
        <f t="shared" si="408"/>
        <v>1456235.0000000042</v>
      </c>
      <c r="I1561" s="145">
        <f t="shared" si="409"/>
        <v>1426235.0000000042</v>
      </c>
      <c r="J1561" s="145">
        <f t="shared" si="410"/>
        <v>30000</v>
      </c>
      <c r="K1561" s="145">
        <f t="shared" si="411"/>
        <v>0</v>
      </c>
      <c r="L1561" s="145">
        <f t="shared" si="412"/>
        <v>1456235.0000000042</v>
      </c>
    </row>
    <row r="1562" spans="1:12" ht="18.5" x14ac:dyDescent="0.45">
      <c r="A1562" s="143"/>
      <c r="B1562" s="143"/>
      <c r="C1562" s="144" t="s">
        <v>151</v>
      </c>
      <c r="D1562" s="145">
        <v>2</v>
      </c>
      <c r="E1562" s="145">
        <v>1459715.0000000042</v>
      </c>
      <c r="F1562" s="145">
        <v>30000</v>
      </c>
      <c r="G1562" s="145"/>
      <c r="H1562" s="145">
        <f t="shared" si="408"/>
        <v>1489715.0000000042</v>
      </c>
      <c r="I1562" s="145">
        <f t="shared" si="409"/>
        <v>2919430.0000000084</v>
      </c>
      <c r="J1562" s="145">
        <f t="shared" si="410"/>
        <v>60000</v>
      </c>
      <c r="K1562" s="145">
        <f t="shared" si="411"/>
        <v>0</v>
      </c>
      <c r="L1562" s="145">
        <f t="shared" si="412"/>
        <v>2979430.0000000084</v>
      </c>
    </row>
    <row r="1563" spans="1:12" ht="18.5" x14ac:dyDescent="0.45">
      <c r="A1563" s="143"/>
      <c r="B1563" s="143"/>
      <c r="C1563" s="144" t="s">
        <v>213</v>
      </c>
      <c r="D1563" s="145">
        <v>2</v>
      </c>
      <c r="E1563" s="145">
        <v>1493195.0000000042</v>
      </c>
      <c r="F1563" s="145">
        <v>30000</v>
      </c>
      <c r="G1563" s="145"/>
      <c r="H1563" s="145">
        <f t="shared" si="408"/>
        <v>1523195.0000000042</v>
      </c>
      <c r="I1563" s="145">
        <f t="shared" si="409"/>
        <v>2986390.0000000084</v>
      </c>
      <c r="J1563" s="145">
        <f t="shared" si="410"/>
        <v>60000</v>
      </c>
      <c r="K1563" s="145">
        <f t="shared" si="411"/>
        <v>0</v>
      </c>
      <c r="L1563" s="145">
        <f t="shared" si="412"/>
        <v>3046390.0000000084</v>
      </c>
    </row>
    <row r="1564" spans="1:12" ht="18.5" x14ac:dyDescent="0.45">
      <c r="A1564" s="143"/>
      <c r="B1564" s="143"/>
      <c r="C1564" s="144" t="s">
        <v>161</v>
      </c>
      <c r="D1564" s="145">
        <v>1</v>
      </c>
      <c r="E1564" s="145">
        <v>1718873.7500000042</v>
      </c>
      <c r="F1564" s="145">
        <v>30000</v>
      </c>
      <c r="G1564" s="145"/>
      <c r="H1564" s="145">
        <f t="shared" si="408"/>
        <v>1748873.7500000042</v>
      </c>
      <c r="I1564" s="145">
        <f t="shared" si="409"/>
        <v>1718873.7500000042</v>
      </c>
      <c r="J1564" s="145">
        <f t="shared" si="410"/>
        <v>30000</v>
      </c>
      <c r="K1564" s="145">
        <f t="shared" si="411"/>
        <v>0</v>
      </c>
      <c r="L1564" s="145">
        <f t="shared" si="412"/>
        <v>1748873.7500000042</v>
      </c>
    </row>
    <row r="1565" spans="1:12" ht="18.5" x14ac:dyDescent="0.45">
      <c r="A1565" s="143"/>
      <c r="B1565" s="143"/>
      <c r="C1565" s="144" t="s">
        <v>166</v>
      </c>
      <c r="D1565" s="145">
        <v>5</v>
      </c>
      <c r="E1565" s="145">
        <v>1770788.7500000042</v>
      </c>
      <c r="F1565" s="145">
        <v>30000</v>
      </c>
      <c r="G1565" s="145"/>
      <c r="H1565" s="145">
        <f t="shared" si="408"/>
        <v>1800788.7500000042</v>
      </c>
      <c r="I1565" s="145">
        <f t="shared" si="409"/>
        <v>8853943.7500000205</v>
      </c>
      <c r="J1565" s="145">
        <f t="shared" si="410"/>
        <v>150000</v>
      </c>
      <c r="K1565" s="145">
        <f t="shared" si="411"/>
        <v>0</v>
      </c>
      <c r="L1565" s="145">
        <f t="shared" si="412"/>
        <v>9003943.7500000205</v>
      </c>
    </row>
    <row r="1566" spans="1:12" ht="18.5" x14ac:dyDescent="0.45">
      <c r="A1566" s="143"/>
      <c r="B1566" s="143"/>
      <c r="C1566" s="144" t="s">
        <v>167</v>
      </c>
      <c r="D1566" s="145">
        <v>3</v>
      </c>
      <c r="E1566" s="145">
        <v>1813162.5</v>
      </c>
      <c r="F1566" s="145">
        <v>30000</v>
      </c>
      <c r="G1566" s="145"/>
      <c r="H1566" s="145">
        <f t="shared" si="408"/>
        <v>1843162.5</v>
      </c>
      <c r="I1566" s="145">
        <f t="shared" si="409"/>
        <v>5439487.5</v>
      </c>
      <c r="J1566" s="145">
        <f t="shared" si="410"/>
        <v>90000</v>
      </c>
      <c r="K1566" s="145">
        <f t="shared" si="411"/>
        <v>0</v>
      </c>
      <c r="L1566" s="145">
        <f t="shared" si="412"/>
        <v>5529487.5</v>
      </c>
    </row>
    <row r="1567" spans="1:12" ht="18.5" x14ac:dyDescent="0.45">
      <c r="A1567" s="143"/>
      <c r="B1567" s="143"/>
      <c r="C1567" s="144" t="s">
        <v>169</v>
      </c>
      <c r="D1567" s="145">
        <v>10</v>
      </c>
      <c r="E1567" s="145">
        <v>1855535.0000000042</v>
      </c>
      <c r="F1567" s="145">
        <v>30000</v>
      </c>
      <c r="G1567" s="145"/>
      <c r="H1567" s="145">
        <f t="shared" si="408"/>
        <v>1885535.0000000042</v>
      </c>
      <c r="I1567" s="145">
        <f t="shared" si="409"/>
        <v>18555350.000000041</v>
      </c>
      <c r="J1567" s="145">
        <f t="shared" si="410"/>
        <v>300000</v>
      </c>
      <c r="K1567" s="145">
        <f t="shared" si="411"/>
        <v>0</v>
      </c>
      <c r="L1567" s="145">
        <f t="shared" si="412"/>
        <v>18855350.000000041</v>
      </c>
    </row>
    <row r="1568" spans="1:12" ht="18.5" x14ac:dyDescent="0.45">
      <c r="A1568" s="143"/>
      <c r="B1568" s="143"/>
      <c r="C1568" s="144" t="s">
        <v>170</v>
      </c>
      <c r="D1568" s="145">
        <v>2</v>
      </c>
      <c r="E1568" s="145">
        <v>1897908.75</v>
      </c>
      <c r="F1568" s="145">
        <v>30000</v>
      </c>
      <c r="G1568" s="145"/>
      <c r="H1568" s="145">
        <f t="shared" si="408"/>
        <v>1927908.75</v>
      </c>
      <c r="I1568" s="145">
        <f t="shared" si="409"/>
        <v>3795817.5</v>
      </c>
      <c r="J1568" s="145">
        <f t="shared" si="410"/>
        <v>60000</v>
      </c>
      <c r="K1568" s="145">
        <f t="shared" si="411"/>
        <v>0</v>
      </c>
      <c r="L1568" s="145">
        <f t="shared" si="412"/>
        <v>3855817.5</v>
      </c>
    </row>
    <row r="1569" spans="1:12" ht="18.5" x14ac:dyDescent="0.45">
      <c r="A1569" s="143"/>
      <c r="B1569" s="143"/>
      <c r="C1569" s="144" t="s">
        <v>172</v>
      </c>
      <c r="D1569" s="145">
        <v>1</v>
      </c>
      <c r="E1569" s="145">
        <v>1940282.4999999958</v>
      </c>
      <c r="F1569" s="145">
        <v>30000</v>
      </c>
      <c r="G1569" s="145"/>
      <c r="H1569" s="145">
        <f t="shared" si="408"/>
        <v>1970282.4999999958</v>
      </c>
      <c r="I1569" s="145">
        <f t="shared" si="409"/>
        <v>1940282.4999999958</v>
      </c>
      <c r="J1569" s="145">
        <f t="shared" si="410"/>
        <v>30000</v>
      </c>
      <c r="K1569" s="145">
        <f t="shared" si="411"/>
        <v>0</v>
      </c>
      <c r="L1569" s="145">
        <f t="shared" si="412"/>
        <v>1970282.4999999958</v>
      </c>
    </row>
    <row r="1570" spans="1:12" ht="18.5" x14ac:dyDescent="0.45">
      <c r="A1570" s="143"/>
      <c r="B1570" s="143"/>
      <c r="C1570" s="144" t="s">
        <v>216</v>
      </c>
      <c r="D1570" s="145">
        <v>1</v>
      </c>
      <c r="E1570" s="145">
        <v>2279271.2499999958</v>
      </c>
      <c r="F1570" s="145">
        <v>30000</v>
      </c>
      <c r="G1570" s="145"/>
      <c r="H1570" s="145">
        <f t="shared" si="408"/>
        <v>2309271.2499999958</v>
      </c>
      <c r="I1570" s="145">
        <f t="shared" si="409"/>
        <v>2279271.2499999958</v>
      </c>
      <c r="J1570" s="145">
        <f t="shared" si="410"/>
        <v>30000</v>
      </c>
      <c r="K1570" s="145">
        <f t="shared" si="411"/>
        <v>0</v>
      </c>
      <c r="L1570" s="145">
        <f t="shared" si="412"/>
        <v>2309271.2499999958</v>
      </c>
    </row>
    <row r="1571" spans="1:12" ht="18.5" x14ac:dyDescent="0.45">
      <c r="A1571" s="143"/>
      <c r="B1571" s="143"/>
      <c r="C1571" s="144" t="s">
        <v>179</v>
      </c>
      <c r="D1571" s="145">
        <v>3</v>
      </c>
      <c r="E1571" s="145">
        <v>2215783.7499999958</v>
      </c>
      <c r="F1571" s="145">
        <v>30000</v>
      </c>
      <c r="G1571" s="145"/>
      <c r="H1571" s="145">
        <f t="shared" si="408"/>
        <v>2245783.7499999958</v>
      </c>
      <c r="I1571" s="145">
        <f t="shared" si="409"/>
        <v>6647351.249999987</v>
      </c>
      <c r="J1571" s="145">
        <f t="shared" si="410"/>
        <v>90000</v>
      </c>
      <c r="K1571" s="145">
        <f t="shared" si="411"/>
        <v>0</v>
      </c>
      <c r="L1571" s="145">
        <f t="shared" si="412"/>
        <v>6737351.249999987</v>
      </c>
    </row>
    <row r="1572" spans="1:12" ht="18.5" x14ac:dyDescent="0.45">
      <c r="A1572" s="143"/>
      <c r="B1572" s="143"/>
      <c r="C1572" s="144" t="s">
        <v>180</v>
      </c>
      <c r="D1572" s="145">
        <v>1</v>
      </c>
      <c r="E1572" s="145">
        <v>2281509.9999999958</v>
      </c>
      <c r="F1572" s="145">
        <v>30000</v>
      </c>
      <c r="G1572" s="145"/>
      <c r="H1572" s="145">
        <f t="shared" si="408"/>
        <v>2311509.9999999958</v>
      </c>
      <c r="I1572" s="145">
        <f t="shared" si="409"/>
        <v>2281509.9999999958</v>
      </c>
      <c r="J1572" s="145">
        <f t="shared" si="410"/>
        <v>30000</v>
      </c>
      <c r="K1572" s="145">
        <f t="shared" si="411"/>
        <v>0</v>
      </c>
      <c r="L1572" s="145">
        <f t="shared" si="412"/>
        <v>2311509.9999999958</v>
      </c>
    </row>
    <row r="1573" spans="1:12" ht="18.5" x14ac:dyDescent="0.45">
      <c r="A1573" s="143"/>
      <c r="B1573" s="143"/>
      <c r="C1573" s="144" t="s">
        <v>320</v>
      </c>
      <c r="D1573" s="145">
        <v>1</v>
      </c>
      <c r="E1573" s="145">
        <v>2410071.2499999958</v>
      </c>
      <c r="F1573" s="145">
        <v>30000</v>
      </c>
      <c r="G1573" s="145"/>
      <c r="H1573" s="145">
        <f t="shared" si="408"/>
        <v>2440071.2499999958</v>
      </c>
      <c r="I1573" s="145">
        <f t="shared" si="409"/>
        <v>2410071.2499999958</v>
      </c>
      <c r="J1573" s="145">
        <f t="shared" si="410"/>
        <v>30000</v>
      </c>
      <c r="K1573" s="145">
        <f t="shared" si="411"/>
        <v>0</v>
      </c>
      <c r="L1573" s="145">
        <f t="shared" si="412"/>
        <v>2440071.2499999958</v>
      </c>
    </row>
    <row r="1574" spans="1:12" ht="18.5" x14ac:dyDescent="0.45">
      <c r="A1574" s="143"/>
      <c r="B1574" s="143"/>
      <c r="C1574" s="144" t="s">
        <v>187</v>
      </c>
      <c r="D1574" s="145">
        <v>1</v>
      </c>
      <c r="E1574" s="145">
        <v>2549045.0000000042</v>
      </c>
      <c r="F1574" s="145">
        <v>30000</v>
      </c>
      <c r="G1574" s="145"/>
      <c r="H1574" s="145">
        <f t="shared" si="408"/>
        <v>2579045.0000000042</v>
      </c>
      <c r="I1574" s="145">
        <f t="shared" si="409"/>
        <v>2549045.0000000042</v>
      </c>
      <c r="J1574" s="145">
        <f t="shared" si="410"/>
        <v>30000</v>
      </c>
      <c r="K1574" s="145">
        <f t="shared" si="411"/>
        <v>0</v>
      </c>
      <c r="L1574" s="145">
        <f t="shared" si="412"/>
        <v>2579045.0000000042</v>
      </c>
    </row>
    <row r="1575" spans="1:12" ht="18.5" x14ac:dyDescent="0.45">
      <c r="A1575" s="143"/>
      <c r="B1575" s="143"/>
      <c r="C1575" s="144" t="s">
        <v>345</v>
      </c>
      <c r="D1575" s="145">
        <v>1</v>
      </c>
      <c r="E1575" s="145">
        <v>2538162.5000000042</v>
      </c>
      <c r="F1575" s="145">
        <v>30000</v>
      </c>
      <c r="G1575" s="145"/>
      <c r="H1575" s="145">
        <f t="shared" si="408"/>
        <v>2568162.5000000042</v>
      </c>
      <c r="I1575" s="145">
        <f t="shared" si="409"/>
        <v>2538162.5000000042</v>
      </c>
      <c r="J1575" s="145">
        <f t="shared" si="410"/>
        <v>30000</v>
      </c>
      <c r="K1575" s="145">
        <f t="shared" si="411"/>
        <v>0</v>
      </c>
      <c r="L1575" s="145">
        <f t="shared" si="412"/>
        <v>2568162.5000000042</v>
      </c>
    </row>
    <row r="1576" spans="1:12" ht="18.5" x14ac:dyDescent="0.45">
      <c r="A1576" s="143"/>
      <c r="B1576" s="143"/>
      <c r="C1576" s="144" t="s">
        <v>188</v>
      </c>
      <c r="D1576" s="145">
        <v>1</v>
      </c>
      <c r="E1576" s="145">
        <v>2612968.7499999958</v>
      </c>
      <c r="F1576" s="145">
        <v>30000</v>
      </c>
      <c r="G1576" s="145"/>
      <c r="H1576" s="145">
        <f t="shared" si="408"/>
        <v>2642968.7499999958</v>
      </c>
      <c r="I1576" s="145">
        <f t="shared" si="409"/>
        <v>2612968.7499999958</v>
      </c>
      <c r="J1576" s="145">
        <f t="shared" si="410"/>
        <v>30000</v>
      </c>
      <c r="K1576" s="145">
        <f t="shared" si="411"/>
        <v>0</v>
      </c>
      <c r="L1576" s="145">
        <f t="shared" si="412"/>
        <v>2642968.7499999958</v>
      </c>
    </row>
    <row r="1577" spans="1:12" ht="18.5" x14ac:dyDescent="0.45">
      <c r="A1577" s="143"/>
      <c r="B1577" s="143"/>
      <c r="C1577" s="144" t="s">
        <v>189</v>
      </c>
      <c r="D1577" s="145">
        <v>1</v>
      </c>
      <c r="E1577" s="145">
        <v>2687775</v>
      </c>
      <c r="F1577" s="145">
        <v>30000</v>
      </c>
      <c r="G1577" s="145"/>
      <c r="H1577" s="145">
        <f t="shared" si="408"/>
        <v>2717775</v>
      </c>
      <c r="I1577" s="145">
        <f t="shared" si="409"/>
        <v>2687775</v>
      </c>
      <c r="J1577" s="145">
        <f t="shared" si="410"/>
        <v>30000</v>
      </c>
      <c r="K1577" s="145">
        <f t="shared" si="411"/>
        <v>0</v>
      </c>
      <c r="L1577" s="145">
        <f t="shared" si="412"/>
        <v>2717775</v>
      </c>
    </row>
    <row r="1578" spans="1:12" ht="18.5" x14ac:dyDescent="0.45">
      <c r="A1578" s="143"/>
      <c r="B1578" s="143"/>
      <c r="C1578" s="144" t="s">
        <v>190</v>
      </c>
      <c r="D1578" s="145">
        <v>4</v>
      </c>
      <c r="E1578" s="145">
        <v>2762581.2500000042</v>
      </c>
      <c r="F1578" s="145">
        <v>30000</v>
      </c>
      <c r="G1578" s="145"/>
      <c r="H1578" s="145">
        <f t="shared" si="408"/>
        <v>2792581.2500000042</v>
      </c>
      <c r="I1578" s="145">
        <f t="shared" si="409"/>
        <v>11050325.000000017</v>
      </c>
      <c r="J1578" s="145">
        <f t="shared" si="410"/>
        <v>120000</v>
      </c>
      <c r="K1578" s="145">
        <f t="shared" si="411"/>
        <v>0</v>
      </c>
      <c r="L1578" s="145">
        <f t="shared" si="412"/>
        <v>11170325.000000017</v>
      </c>
    </row>
    <row r="1579" spans="1:12" ht="18.5" x14ac:dyDescent="0.45">
      <c r="A1579" s="143"/>
      <c r="B1579" s="143"/>
      <c r="C1579" s="164" t="s">
        <v>196</v>
      </c>
      <c r="D1579" s="145">
        <v>1</v>
      </c>
      <c r="E1579" s="145">
        <v>3623356.2500000037</v>
      </c>
      <c r="F1579" s="145">
        <v>30000</v>
      </c>
      <c r="G1579" s="145"/>
      <c r="H1579" s="145">
        <f t="shared" si="408"/>
        <v>3653356.2500000037</v>
      </c>
      <c r="I1579" s="145">
        <f t="shared" si="409"/>
        <v>3623356.2500000037</v>
      </c>
      <c r="J1579" s="145">
        <f t="shared" si="410"/>
        <v>30000</v>
      </c>
      <c r="K1579" s="145">
        <f t="shared" si="411"/>
        <v>0</v>
      </c>
      <c r="L1579" s="145">
        <f t="shared" si="412"/>
        <v>3653356.2500000037</v>
      </c>
    </row>
    <row r="1580" spans="1:12" ht="18.5" x14ac:dyDescent="0.45">
      <c r="A1580" s="143"/>
      <c r="B1580" s="143"/>
      <c r="C1580" s="164" t="s">
        <v>348</v>
      </c>
      <c r="D1580" s="145">
        <v>1</v>
      </c>
      <c r="E1580" s="145">
        <v>4117350</v>
      </c>
      <c r="F1580" s="145">
        <v>30000</v>
      </c>
      <c r="G1580" s="145"/>
      <c r="H1580" s="145">
        <f t="shared" si="408"/>
        <v>4147350</v>
      </c>
      <c r="I1580" s="145">
        <f t="shared" si="409"/>
        <v>4117350</v>
      </c>
      <c r="J1580" s="145">
        <f t="shared" si="410"/>
        <v>30000</v>
      </c>
      <c r="K1580" s="145">
        <f t="shared" si="411"/>
        <v>0</v>
      </c>
      <c r="L1580" s="145">
        <f t="shared" si="412"/>
        <v>4147350</v>
      </c>
    </row>
    <row r="1581" spans="1:12" ht="18.5" x14ac:dyDescent="0.45">
      <c r="A1581" s="143"/>
      <c r="B1581" s="143"/>
      <c r="C1581" s="164" t="s">
        <v>594</v>
      </c>
      <c r="D1581" s="145">
        <v>1</v>
      </c>
      <c r="E1581" s="145">
        <v>4367613.75</v>
      </c>
      <c r="F1581" s="145">
        <v>30000</v>
      </c>
      <c r="G1581" s="145"/>
      <c r="H1581" s="145">
        <f t="shared" si="408"/>
        <v>4397613.75</v>
      </c>
      <c r="I1581" s="145">
        <f t="shared" si="409"/>
        <v>4367613.75</v>
      </c>
      <c r="J1581" s="145">
        <f t="shared" si="410"/>
        <v>30000</v>
      </c>
      <c r="K1581" s="145">
        <f t="shared" si="411"/>
        <v>0</v>
      </c>
      <c r="L1581" s="145">
        <f t="shared" si="412"/>
        <v>4397613.75</v>
      </c>
    </row>
    <row r="1582" spans="1:12" ht="18.5" x14ac:dyDescent="0.45">
      <c r="A1582" s="143"/>
      <c r="B1582" s="143"/>
      <c r="C1582" s="164" t="s">
        <v>200</v>
      </c>
      <c r="D1582" s="145">
        <v>1</v>
      </c>
      <c r="E1582" s="145">
        <v>7530664.0500000007</v>
      </c>
      <c r="F1582" s="145">
        <v>30000</v>
      </c>
      <c r="G1582" s="145"/>
      <c r="H1582" s="145">
        <f t="shared" si="408"/>
        <v>7560664.0500000007</v>
      </c>
      <c r="I1582" s="145">
        <f t="shared" si="409"/>
        <v>7530664.0500000007</v>
      </c>
      <c r="J1582" s="145">
        <f t="shared" si="410"/>
        <v>30000</v>
      </c>
      <c r="K1582" s="145">
        <f t="shared" si="411"/>
        <v>0</v>
      </c>
      <c r="L1582" s="145">
        <f t="shared" si="412"/>
        <v>7560664.0500000007</v>
      </c>
    </row>
    <row r="1583" spans="1:12" ht="18.5" x14ac:dyDescent="0.45">
      <c r="A1583" s="143"/>
      <c r="B1583" s="146" t="s">
        <v>201</v>
      </c>
      <c r="C1583" s="144" t="s">
        <v>202</v>
      </c>
      <c r="D1583" s="137">
        <f>SUM(D1550:D1582)</f>
        <v>98</v>
      </c>
      <c r="E1583" s="137">
        <f>SUM(E1550:E1582)</f>
        <v>72194776.549999997</v>
      </c>
      <c r="F1583" s="137">
        <f>SUM(F1550:F1582)</f>
        <v>990000</v>
      </c>
      <c r="G1583" s="137"/>
      <c r="H1583" s="137">
        <f>SUM(H1550:H1582)</f>
        <v>73184776.549999997</v>
      </c>
      <c r="I1583" s="137">
        <f>SUM(I1550:I1582)</f>
        <v>180317671.54999998</v>
      </c>
      <c r="J1583" s="137">
        <f>SUM(J1550:J1582)</f>
        <v>2940000</v>
      </c>
      <c r="K1583" s="137">
        <f>SUM(K1550:K1582)</f>
        <v>0</v>
      </c>
      <c r="L1583" s="137">
        <f>SUM(L1550:L1582)</f>
        <v>183257671.54999998</v>
      </c>
    </row>
    <row r="1584" spans="1:12" ht="18.5" x14ac:dyDescent="0.45">
      <c r="A1584" s="143"/>
      <c r="B1584" s="143"/>
      <c r="C1584" s="147" t="s">
        <v>203</v>
      </c>
      <c r="D1584" s="145"/>
      <c r="E1584" s="148">
        <v>1247870.04</v>
      </c>
      <c r="F1584" s="145">
        <v>374361</v>
      </c>
      <c r="G1584" s="145">
        <v>10640338.32</v>
      </c>
      <c r="H1584" s="145">
        <f t="shared" ref="H1584" si="413">SUM(E1584:G1584)</f>
        <v>12262569.359999999</v>
      </c>
      <c r="I1584" s="145">
        <f t="shared" ref="I1584" si="414">D1584*E1584</f>
        <v>0</v>
      </c>
      <c r="J1584" s="145">
        <f t="shared" ref="J1584" si="415">D1584*F1584</f>
        <v>0</v>
      </c>
      <c r="K1584" s="145">
        <f t="shared" ref="K1584" si="416">D1584*G1584</f>
        <v>0</v>
      </c>
      <c r="L1584" s="145">
        <f t="shared" ref="L1584" si="417">D1584*H1584</f>
        <v>0</v>
      </c>
    </row>
    <row r="1585" spans="1:12" ht="18.5" x14ac:dyDescent="0.45">
      <c r="A1585" s="143"/>
      <c r="B1585" s="149" t="s">
        <v>201</v>
      </c>
      <c r="C1585" s="150"/>
      <c r="D1585" s="137">
        <f t="shared" ref="D1585:L1585" si="418">SUM(D1584:D1584)</f>
        <v>0</v>
      </c>
      <c r="E1585" s="137">
        <f t="shared" si="418"/>
        <v>1247870.04</v>
      </c>
      <c r="F1585" s="137">
        <f t="shared" si="418"/>
        <v>374361</v>
      </c>
      <c r="G1585" s="137">
        <f t="shared" si="418"/>
        <v>10640338.32</v>
      </c>
      <c r="H1585" s="137">
        <f t="shared" si="418"/>
        <v>12262569.359999999</v>
      </c>
      <c r="I1585" s="137">
        <f t="shared" si="418"/>
        <v>0</v>
      </c>
      <c r="J1585" s="137">
        <f t="shared" si="418"/>
        <v>0</v>
      </c>
      <c r="K1585" s="137">
        <f t="shared" si="418"/>
        <v>0</v>
      </c>
      <c r="L1585" s="137">
        <f t="shared" si="418"/>
        <v>0</v>
      </c>
    </row>
    <row r="1586" spans="1:12" ht="18.5" x14ac:dyDescent="0.45">
      <c r="A1586" s="149" t="s">
        <v>204</v>
      </c>
      <c r="B1586" s="143"/>
      <c r="C1586" s="143"/>
      <c r="D1586" s="151">
        <f>D1583+D1585</f>
        <v>98</v>
      </c>
      <c r="E1586" s="152">
        <f t="shared" ref="E1586:L1586" si="419">SUM(E1583:E1584)</f>
        <v>73442646.590000004</v>
      </c>
      <c r="F1586" s="152">
        <f t="shared" si="419"/>
        <v>1364361</v>
      </c>
      <c r="G1586" s="152">
        <f t="shared" si="419"/>
        <v>10640338.32</v>
      </c>
      <c r="H1586" s="152">
        <f t="shared" si="419"/>
        <v>85447345.909999996</v>
      </c>
      <c r="I1586" s="152">
        <f t="shared" si="419"/>
        <v>180317671.54999998</v>
      </c>
      <c r="J1586" s="152">
        <f t="shared" si="419"/>
        <v>2940000</v>
      </c>
      <c r="K1586" s="152">
        <f t="shared" si="419"/>
        <v>0</v>
      </c>
      <c r="L1586" s="152">
        <f t="shared" si="419"/>
        <v>183257671.54999998</v>
      </c>
    </row>
    <row r="1589" spans="1:12" ht="18.5" x14ac:dyDescent="0.45">
      <c r="A1589" s="961" t="s">
        <v>0</v>
      </c>
      <c r="B1589" s="961"/>
      <c r="C1589" s="961"/>
      <c r="D1589" s="961"/>
      <c r="E1589" s="961"/>
      <c r="F1589" s="961"/>
      <c r="G1589" s="961"/>
      <c r="H1589" s="961"/>
      <c r="I1589" s="961"/>
      <c r="J1589" s="961"/>
      <c r="K1589" s="961"/>
      <c r="L1589" s="961"/>
    </row>
    <row r="1590" spans="1:12" ht="18.5" x14ac:dyDescent="0.45">
      <c r="A1590" s="962" t="s">
        <v>89</v>
      </c>
      <c r="B1590" s="962"/>
      <c r="C1590" s="962"/>
      <c r="D1590" s="962"/>
      <c r="E1590" s="962"/>
      <c r="F1590" s="962"/>
      <c r="G1590" s="962"/>
      <c r="H1590" s="962"/>
      <c r="I1590" s="962"/>
      <c r="J1590" s="962"/>
      <c r="K1590" s="962"/>
      <c r="L1590" s="962"/>
    </row>
    <row r="1591" spans="1:12" ht="18.5" x14ac:dyDescent="0.45">
      <c r="A1591" s="962" t="s">
        <v>90</v>
      </c>
      <c r="B1591" s="963"/>
      <c r="C1591" s="963"/>
      <c r="D1591" s="963"/>
      <c r="E1591" s="963"/>
      <c r="F1591" s="963"/>
      <c r="G1591" s="963"/>
      <c r="H1591" s="963"/>
      <c r="I1591" s="963"/>
      <c r="J1591" s="963"/>
      <c r="K1591" s="963"/>
      <c r="L1591" s="963"/>
    </row>
    <row r="1592" spans="1:12" ht="18.5" x14ac:dyDescent="0.45">
      <c r="A1592" s="964" t="s">
        <v>602</v>
      </c>
      <c r="B1592" s="964"/>
      <c r="C1592" s="964"/>
      <c r="D1592" s="964"/>
      <c r="E1592" s="964"/>
      <c r="F1592" s="964"/>
      <c r="G1592" s="964"/>
      <c r="H1592" s="964"/>
      <c r="I1592" s="964"/>
      <c r="J1592" s="964"/>
      <c r="K1592" s="964"/>
      <c r="L1592" s="964"/>
    </row>
    <row r="1593" spans="1:12" ht="55.5" x14ac:dyDescent="0.45">
      <c r="A1593" s="140" t="s">
        <v>91</v>
      </c>
      <c r="B1593" s="141"/>
      <c r="C1593" s="140" t="s">
        <v>92</v>
      </c>
      <c r="D1593" s="140" t="s">
        <v>93</v>
      </c>
      <c r="E1593" s="140" t="s">
        <v>94</v>
      </c>
      <c r="F1593" s="140" t="s">
        <v>95</v>
      </c>
      <c r="G1593" s="140" t="s">
        <v>96</v>
      </c>
      <c r="H1593" s="140" t="s">
        <v>97</v>
      </c>
      <c r="I1593" s="140" t="s">
        <v>98</v>
      </c>
      <c r="J1593" s="140" t="s">
        <v>99</v>
      </c>
      <c r="K1593" s="140" t="s">
        <v>100</v>
      </c>
      <c r="L1593" s="142" t="s">
        <v>101</v>
      </c>
    </row>
    <row r="1594" spans="1:12" ht="18.5" x14ac:dyDescent="0.45">
      <c r="A1594" s="143"/>
      <c r="B1594" s="143"/>
      <c r="C1594" s="144" t="s">
        <v>367</v>
      </c>
      <c r="D1594" s="145">
        <v>1</v>
      </c>
      <c r="E1594" s="145">
        <v>1072599.9999999995</v>
      </c>
      <c r="F1594" s="145">
        <v>30000</v>
      </c>
      <c r="G1594" s="145"/>
      <c r="H1594" s="145">
        <f t="shared" ref="H1594:H1632" si="420">SUM(E1594:G1594)</f>
        <v>1102599.9999999995</v>
      </c>
      <c r="I1594" s="145">
        <f t="shared" ref="I1594:I1632" si="421">D1594*E1594</f>
        <v>1072599.9999999995</v>
      </c>
      <c r="J1594" s="145">
        <f t="shared" ref="J1594:J1632" si="422">D1594*F1594</f>
        <v>30000</v>
      </c>
      <c r="K1594" s="145">
        <f t="shared" ref="K1594:K1632" si="423">D1594*G1594</f>
        <v>0</v>
      </c>
      <c r="L1594" s="145">
        <f t="shared" ref="L1594:L1632" si="424">D1594*H1594</f>
        <v>1102599.9999999995</v>
      </c>
    </row>
    <row r="1595" spans="1:12" ht="18.5" x14ac:dyDescent="0.45">
      <c r="A1595" s="143"/>
      <c r="B1595" s="143"/>
      <c r="C1595" s="144" t="s">
        <v>543</v>
      </c>
      <c r="D1595" s="145">
        <v>1</v>
      </c>
      <c r="E1595" s="145">
        <v>1099532.4999999995</v>
      </c>
      <c r="F1595" s="145">
        <v>30000</v>
      </c>
      <c r="G1595" s="145"/>
      <c r="H1595" s="145">
        <f t="shared" si="420"/>
        <v>1129532.4999999995</v>
      </c>
      <c r="I1595" s="145">
        <f t="shared" si="421"/>
        <v>1099532.4999999995</v>
      </c>
      <c r="J1595" s="145">
        <f t="shared" si="422"/>
        <v>30000</v>
      </c>
      <c r="K1595" s="145">
        <f t="shared" si="423"/>
        <v>0</v>
      </c>
      <c r="L1595" s="145">
        <f t="shared" si="424"/>
        <v>1129532.4999999995</v>
      </c>
    </row>
    <row r="1596" spans="1:12" ht="18.5" x14ac:dyDescent="0.45">
      <c r="A1596" s="143"/>
      <c r="B1596" s="143"/>
      <c r="C1596" s="144" t="s">
        <v>368</v>
      </c>
      <c r="D1596" s="145">
        <v>1</v>
      </c>
      <c r="E1596" s="145">
        <v>1100712.5000000005</v>
      </c>
      <c r="F1596" s="145">
        <v>30000</v>
      </c>
      <c r="G1596" s="145"/>
      <c r="H1596" s="145">
        <f t="shared" si="420"/>
        <v>1130712.5000000005</v>
      </c>
      <c r="I1596" s="145">
        <f t="shared" si="421"/>
        <v>1100712.5000000005</v>
      </c>
      <c r="J1596" s="145">
        <f t="shared" si="422"/>
        <v>30000</v>
      </c>
      <c r="K1596" s="145">
        <f t="shared" si="423"/>
        <v>0</v>
      </c>
      <c r="L1596" s="145">
        <f t="shared" si="424"/>
        <v>1130712.5000000005</v>
      </c>
    </row>
    <row r="1597" spans="1:12" ht="18.5" x14ac:dyDescent="0.45">
      <c r="A1597" s="143"/>
      <c r="B1597" s="143"/>
      <c r="C1597" s="144" t="s">
        <v>115</v>
      </c>
      <c r="D1597" s="145">
        <v>1</v>
      </c>
      <c r="E1597" s="145">
        <v>1113242.4999999995</v>
      </c>
      <c r="F1597" s="145">
        <v>30000</v>
      </c>
      <c r="G1597" s="145"/>
      <c r="H1597" s="145">
        <f t="shared" si="420"/>
        <v>1143242.4999999995</v>
      </c>
      <c r="I1597" s="145">
        <f t="shared" si="421"/>
        <v>1113242.4999999995</v>
      </c>
      <c r="J1597" s="145">
        <f t="shared" si="422"/>
        <v>30000</v>
      </c>
      <c r="K1597" s="145">
        <f t="shared" si="423"/>
        <v>0</v>
      </c>
      <c r="L1597" s="145">
        <f t="shared" si="424"/>
        <v>1143242.4999999995</v>
      </c>
    </row>
    <row r="1598" spans="1:12" ht="18.5" x14ac:dyDescent="0.45">
      <c r="A1598" s="143"/>
      <c r="B1598" s="143"/>
      <c r="C1598" s="144" t="s">
        <v>118</v>
      </c>
      <c r="D1598" s="145">
        <v>1</v>
      </c>
      <c r="E1598" s="145">
        <v>1125772.5</v>
      </c>
      <c r="F1598" s="145">
        <v>30000</v>
      </c>
      <c r="G1598" s="145"/>
      <c r="H1598" s="145">
        <f t="shared" si="420"/>
        <v>1155772.5</v>
      </c>
      <c r="I1598" s="145">
        <f t="shared" si="421"/>
        <v>1125772.5</v>
      </c>
      <c r="J1598" s="145">
        <f t="shared" si="422"/>
        <v>30000</v>
      </c>
      <c r="K1598" s="145">
        <f t="shared" si="423"/>
        <v>0</v>
      </c>
      <c r="L1598" s="145">
        <f t="shared" si="424"/>
        <v>1155772.5</v>
      </c>
    </row>
    <row r="1599" spans="1:12" ht="18.5" x14ac:dyDescent="0.45">
      <c r="A1599" s="143"/>
      <c r="B1599" s="143"/>
      <c r="C1599" s="144" t="s">
        <v>446</v>
      </c>
      <c r="D1599" s="145">
        <v>1</v>
      </c>
      <c r="E1599" s="145">
        <v>1150832.4999999995</v>
      </c>
      <c r="F1599" s="145">
        <v>30000</v>
      </c>
      <c r="G1599" s="145"/>
      <c r="H1599" s="145">
        <f t="shared" si="420"/>
        <v>1180832.4999999995</v>
      </c>
      <c r="I1599" s="145">
        <f t="shared" si="421"/>
        <v>1150832.4999999995</v>
      </c>
      <c r="J1599" s="145">
        <f t="shared" si="422"/>
        <v>30000</v>
      </c>
      <c r="K1599" s="145">
        <f t="shared" si="423"/>
        <v>0</v>
      </c>
      <c r="L1599" s="145">
        <f t="shared" si="424"/>
        <v>1180832.4999999995</v>
      </c>
    </row>
    <row r="1600" spans="1:12" ht="18.5" x14ac:dyDescent="0.45">
      <c r="A1600" s="143"/>
      <c r="B1600" s="143"/>
      <c r="C1600" s="144" t="s">
        <v>124</v>
      </c>
      <c r="D1600" s="145">
        <v>2</v>
      </c>
      <c r="E1600" s="145">
        <v>1117059.9999999995</v>
      </c>
      <c r="F1600" s="145">
        <v>30000</v>
      </c>
      <c r="G1600" s="145"/>
      <c r="H1600" s="145">
        <f t="shared" si="420"/>
        <v>1147059.9999999995</v>
      </c>
      <c r="I1600" s="145">
        <f t="shared" si="421"/>
        <v>2234119.9999999991</v>
      </c>
      <c r="J1600" s="145">
        <f t="shared" si="422"/>
        <v>60000</v>
      </c>
      <c r="K1600" s="145">
        <f t="shared" si="423"/>
        <v>0</v>
      </c>
      <c r="L1600" s="145">
        <f t="shared" si="424"/>
        <v>2294119.9999999991</v>
      </c>
    </row>
    <row r="1601" spans="1:12" ht="18.5" x14ac:dyDescent="0.45">
      <c r="A1601" s="143"/>
      <c r="B1601" s="143"/>
      <c r="C1601" s="144" t="s">
        <v>134</v>
      </c>
      <c r="D1601" s="145">
        <v>1</v>
      </c>
      <c r="E1601" s="145">
        <v>1215425.0000000042</v>
      </c>
      <c r="F1601" s="145">
        <v>30000</v>
      </c>
      <c r="G1601" s="145"/>
      <c r="H1601" s="145">
        <f t="shared" si="420"/>
        <v>1245425.0000000042</v>
      </c>
      <c r="I1601" s="145">
        <f t="shared" si="421"/>
        <v>1215425.0000000042</v>
      </c>
      <c r="J1601" s="145">
        <f t="shared" si="422"/>
        <v>30000</v>
      </c>
      <c r="K1601" s="145">
        <f t="shared" si="423"/>
        <v>0</v>
      </c>
      <c r="L1601" s="145">
        <f t="shared" si="424"/>
        <v>1245425.0000000042</v>
      </c>
    </row>
    <row r="1602" spans="1:12" ht="18.5" x14ac:dyDescent="0.45">
      <c r="A1602" s="143"/>
      <c r="B1602" s="143"/>
      <c r="C1602" s="144" t="s">
        <v>136</v>
      </c>
      <c r="D1602" s="145">
        <v>1</v>
      </c>
      <c r="E1602" s="145">
        <v>1244303.7500000042</v>
      </c>
      <c r="F1602" s="145">
        <v>30000</v>
      </c>
      <c r="G1602" s="145"/>
      <c r="H1602" s="145">
        <f t="shared" si="420"/>
        <v>1274303.7500000042</v>
      </c>
      <c r="I1602" s="145">
        <f t="shared" si="421"/>
        <v>1244303.7500000042</v>
      </c>
      <c r="J1602" s="145">
        <f t="shared" si="422"/>
        <v>30000</v>
      </c>
      <c r="K1602" s="145">
        <f t="shared" si="423"/>
        <v>0</v>
      </c>
      <c r="L1602" s="145">
        <f t="shared" si="424"/>
        <v>1274303.7500000042</v>
      </c>
    </row>
    <row r="1603" spans="1:12" ht="18.5" x14ac:dyDescent="0.45">
      <c r="A1603" s="143"/>
      <c r="B1603" s="143"/>
      <c r="C1603" s="144" t="s">
        <v>212</v>
      </c>
      <c r="D1603" s="145">
        <v>1</v>
      </c>
      <c r="E1603" s="145">
        <v>1504213.7499999958</v>
      </c>
      <c r="F1603" s="145">
        <v>30000</v>
      </c>
      <c r="G1603" s="145"/>
      <c r="H1603" s="145">
        <f t="shared" si="420"/>
        <v>1534213.7499999958</v>
      </c>
      <c r="I1603" s="145">
        <f t="shared" si="421"/>
        <v>1504213.7499999958</v>
      </c>
      <c r="J1603" s="145">
        <f t="shared" si="422"/>
        <v>30000</v>
      </c>
      <c r="K1603" s="145">
        <f t="shared" si="423"/>
        <v>0</v>
      </c>
      <c r="L1603" s="145">
        <f t="shared" si="424"/>
        <v>1534213.7499999958</v>
      </c>
    </row>
    <row r="1604" spans="1:12" ht="18.5" x14ac:dyDescent="0.45">
      <c r="A1604" s="143"/>
      <c r="B1604" s="143"/>
      <c r="C1604" s="144" t="s">
        <v>147</v>
      </c>
      <c r="D1604" s="145">
        <v>1</v>
      </c>
      <c r="E1604" s="145">
        <v>1561971.2499999958</v>
      </c>
      <c r="F1604" s="145">
        <v>30000</v>
      </c>
      <c r="G1604" s="145"/>
      <c r="H1604" s="145">
        <f t="shared" si="420"/>
        <v>1591971.2499999958</v>
      </c>
      <c r="I1604" s="145">
        <f t="shared" si="421"/>
        <v>1561971.2499999958</v>
      </c>
      <c r="J1604" s="145">
        <f t="shared" si="422"/>
        <v>30000</v>
      </c>
      <c r="K1604" s="145">
        <f t="shared" si="423"/>
        <v>0</v>
      </c>
      <c r="L1604" s="145">
        <f t="shared" si="424"/>
        <v>1591971.2499999958</v>
      </c>
    </row>
    <row r="1605" spans="1:12" ht="18.5" x14ac:dyDescent="0.45">
      <c r="A1605" s="143"/>
      <c r="B1605" s="143"/>
      <c r="C1605" s="144" t="s">
        <v>149</v>
      </c>
      <c r="D1605" s="145">
        <v>1</v>
      </c>
      <c r="E1605" s="145">
        <v>1392755.0000000042</v>
      </c>
      <c r="F1605" s="145">
        <v>30000</v>
      </c>
      <c r="G1605" s="145"/>
      <c r="H1605" s="145">
        <f t="shared" si="420"/>
        <v>1422755.0000000042</v>
      </c>
      <c r="I1605" s="145">
        <f t="shared" si="421"/>
        <v>1392755.0000000042</v>
      </c>
      <c r="J1605" s="145">
        <f t="shared" si="422"/>
        <v>30000</v>
      </c>
      <c r="K1605" s="145">
        <f t="shared" si="423"/>
        <v>0</v>
      </c>
      <c r="L1605" s="145">
        <f t="shared" si="424"/>
        <v>1422755.0000000042</v>
      </c>
    </row>
    <row r="1606" spans="1:12" ht="18.5" x14ac:dyDescent="0.45">
      <c r="A1606" s="143"/>
      <c r="B1606" s="143"/>
      <c r="C1606" s="144" t="s">
        <v>243</v>
      </c>
      <c r="D1606" s="145">
        <v>2</v>
      </c>
      <c r="E1606" s="145">
        <v>1526675.0000000042</v>
      </c>
      <c r="F1606" s="145">
        <v>30000</v>
      </c>
      <c r="G1606" s="145"/>
      <c r="H1606" s="145">
        <f t="shared" si="420"/>
        <v>1556675.0000000042</v>
      </c>
      <c r="I1606" s="145">
        <f t="shared" si="421"/>
        <v>3053350.0000000084</v>
      </c>
      <c r="J1606" s="145">
        <f t="shared" si="422"/>
        <v>60000</v>
      </c>
      <c r="K1606" s="145">
        <f t="shared" si="423"/>
        <v>0</v>
      </c>
      <c r="L1606" s="145">
        <f t="shared" si="424"/>
        <v>3113350.0000000084</v>
      </c>
    </row>
    <row r="1607" spans="1:12" ht="18.5" x14ac:dyDescent="0.45">
      <c r="A1607" s="143"/>
      <c r="B1607" s="143"/>
      <c r="C1607" s="144" t="s">
        <v>300</v>
      </c>
      <c r="D1607" s="145">
        <v>1</v>
      </c>
      <c r="E1607" s="145">
        <v>1560155.0000000042</v>
      </c>
      <c r="F1607" s="145">
        <v>30000</v>
      </c>
      <c r="G1607" s="145"/>
      <c r="H1607" s="145">
        <f t="shared" si="420"/>
        <v>1590155.0000000042</v>
      </c>
      <c r="I1607" s="145">
        <f t="shared" si="421"/>
        <v>1560155.0000000042</v>
      </c>
      <c r="J1607" s="145">
        <f t="shared" si="422"/>
        <v>30000</v>
      </c>
      <c r="K1607" s="145">
        <f t="shared" si="423"/>
        <v>0</v>
      </c>
      <c r="L1607" s="145">
        <f t="shared" si="424"/>
        <v>1590155.0000000042</v>
      </c>
    </row>
    <row r="1608" spans="1:12" ht="18.5" x14ac:dyDescent="0.45">
      <c r="A1608" s="143"/>
      <c r="B1608" s="143"/>
      <c r="C1608" s="144" t="s">
        <v>152</v>
      </c>
      <c r="D1608" s="145">
        <v>1</v>
      </c>
      <c r="E1608" s="145">
        <v>1593635.0000000042</v>
      </c>
      <c r="F1608" s="145">
        <v>30000</v>
      </c>
      <c r="G1608" s="145"/>
      <c r="H1608" s="145">
        <f t="shared" si="420"/>
        <v>1623635.0000000042</v>
      </c>
      <c r="I1608" s="145">
        <f t="shared" si="421"/>
        <v>1593635.0000000042</v>
      </c>
      <c r="J1608" s="145">
        <f t="shared" si="422"/>
        <v>30000</v>
      </c>
      <c r="K1608" s="145">
        <f t="shared" si="423"/>
        <v>0</v>
      </c>
      <c r="L1608" s="145">
        <f t="shared" si="424"/>
        <v>1623635.0000000042</v>
      </c>
    </row>
    <row r="1609" spans="1:12" ht="18.5" x14ac:dyDescent="0.45">
      <c r="A1609" s="143"/>
      <c r="B1609" s="143"/>
      <c r="C1609" s="144" t="s">
        <v>157</v>
      </c>
      <c r="D1609" s="145">
        <v>3</v>
      </c>
      <c r="E1609" s="145">
        <v>1600284.9999999958</v>
      </c>
      <c r="F1609" s="145">
        <v>30000</v>
      </c>
      <c r="G1609" s="145"/>
      <c r="H1609" s="145">
        <f t="shared" si="420"/>
        <v>1630284.9999999958</v>
      </c>
      <c r="I1609" s="145">
        <f t="shared" si="421"/>
        <v>4800854.999999987</v>
      </c>
      <c r="J1609" s="145">
        <f t="shared" si="422"/>
        <v>90000</v>
      </c>
      <c r="K1609" s="145">
        <f t="shared" si="423"/>
        <v>0</v>
      </c>
      <c r="L1609" s="145">
        <f t="shared" si="424"/>
        <v>4890854.999999987</v>
      </c>
    </row>
    <row r="1610" spans="1:12" ht="18.5" x14ac:dyDescent="0.45">
      <c r="A1610" s="143"/>
      <c r="B1610" s="143"/>
      <c r="C1610" s="144" t="s">
        <v>302</v>
      </c>
      <c r="D1610" s="145">
        <v>6</v>
      </c>
      <c r="E1610" s="145">
        <v>1639813.7499999958</v>
      </c>
      <c r="F1610" s="145">
        <v>30000</v>
      </c>
      <c r="G1610" s="145"/>
      <c r="H1610" s="145">
        <f t="shared" si="420"/>
        <v>1669813.7499999958</v>
      </c>
      <c r="I1610" s="145">
        <f t="shared" si="421"/>
        <v>9838882.4999999739</v>
      </c>
      <c r="J1610" s="145">
        <f t="shared" si="422"/>
        <v>180000</v>
      </c>
      <c r="K1610" s="145">
        <f t="shared" si="423"/>
        <v>0</v>
      </c>
      <c r="L1610" s="145">
        <f t="shared" si="424"/>
        <v>10018882.499999974</v>
      </c>
    </row>
    <row r="1611" spans="1:12" ht="18.5" x14ac:dyDescent="0.45">
      <c r="A1611" s="143"/>
      <c r="B1611" s="143"/>
      <c r="C1611" s="144" t="s">
        <v>165</v>
      </c>
      <c r="D1611" s="145">
        <v>1</v>
      </c>
      <c r="E1611" s="145">
        <v>1728414.9999999958</v>
      </c>
      <c r="F1611" s="145">
        <v>30000</v>
      </c>
      <c r="G1611" s="145"/>
      <c r="H1611" s="145">
        <f t="shared" si="420"/>
        <v>1758414.9999999958</v>
      </c>
      <c r="I1611" s="145">
        <f t="shared" si="421"/>
        <v>1728414.9999999958</v>
      </c>
      <c r="J1611" s="145">
        <f t="shared" si="422"/>
        <v>30000</v>
      </c>
      <c r="K1611" s="145">
        <f t="shared" si="423"/>
        <v>0</v>
      </c>
      <c r="L1611" s="145">
        <f t="shared" si="424"/>
        <v>1758414.9999999958</v>
      </c>
    </row>
    <row r="1612" spans="1:12" ht="18.5" x14ac:dyDescent="0.45">
      <c r="A1612" s="143"/>
      <c r="B1612" s="143"/>
      <c r="C1612" s="144" t="s">
        <v>166</v>
      </c>
      <c r="D1612" s="145">
        <v>15</v>
      </c>
      <c r="E1612" s="145">
        <v>1770788.7500000042</v>
      </c>
      <c r="F1612" s="145">
        <v>30000</v>
      </c>
      <c r="G1612" s="145"/>
      <c r="H1612" s="145">
        <f t="shared" si="420"/>
        <v>1800788.7500000042</v>
      </c>
      <c r="I1612" s="145">
        <f t="shared" si="421"/>
        <v>26561831.250000063</v>
      </c>
      <c r="J1612" s="145">
        <f t="shared" si="422"/>
        <v>450000</v>
      </c>
      <c r="K1612" s="145">
        <f t="shared" si="423"/>
        <v>0</v>
      </c>
      <c r="L1612" s="145">
        <f t="shared" si="424"/>
        <v>27011831.250000063</v>
      </c>
    </row>
    <row r="1613" spans="1:12" ht="18.5" x14ac:dyDescent="0.45">
      <c r="A1613" s="143"/>
      <c r="B1613" s="143"/>
      <c r="C1613" s="144" t="s">
        <v>169</v>
      </c>
      <c r="D1613" s="145">
        <v>2</v>
      </c>
      <c r="E1613" s="145">
        <v>1855535.0000000042</v>
      </c>
      <c r="F1613" s="145">
        <v>30000</v>
      </c>
      <c r="G1613" s="145"/>
      <c r="H1613" s="145">
        <f t="shared" si="420"/>
        <v>1885535.0000000042</v>
      </c>
      <c r="I1613" s="145">
        <f t="shared" si="421"/>
        <v>3711070.0000000084</v>
      </c>
      <c r="J1613" s="145">
        <f t="shared" si="422"/>
        <v>60000</v>
      </c>
      <c r="K1613" s="145">
        <f t="shared" si="423"/>
        <v>0</v>
      </c>
      <c r="L1613" s="145">
        <f t="shared" si="424"/>
        <v>3771070.0000000084</v>
      </c>
    </row>
    <row r="1614" spans="1:12" ht="18.5" x14ac:dyDescent="0.45">
      <c r="A1614" s="143"/>
      <c r="B1614" s="143"/>
      <c r="C1614" s="144" t="s">
        <v>170</v>
      </c>
      <c r="D1614" s="145">
        <v>1</v>
      </c>
      <c r="E1614" s="145">
        <v>1897908.75</v>
      </c>
      <c r="F1614" s="145">
        <v>30000</v>
      </c>
      <c r="G1614" s="145"/>
      <c r="H1614" s="145">
        <f t="shared" si="420"/>
        <v>1927908.75</v>
      </c>
      <c r="I1614" s="145">
        <f t="shared" si="421"/>
        <v>1897908.75</v>
      </c>
      <c r="J1614" s="145">
        <f t="shared" si="422"/>
        <v>30000</v>
      </c>
      <c r="K1614" s="145">
        <f t="shared" si="423"/>
        <v>0</v>
      </c>
      <c r="L1614" s="145">
        <f t="shared" si="424"/>
        <v>1927908.75</v>
      </c>
    </row>
    <row r="1615" spans="1:12" ht="18.5" x14ac:dyDescent="0.45">
      <c r="A1615" s="143"/>
      <c r="B1615" s="143"/>
      <c r="C1615" s="144" t="s">
        <v>337</v>
      </c>
      <c r="D1615" s="145">
        <v>1</v>
      </c>
      <c r="E1615" s="145">
        <v>2109776.25</v>
      </c>
      <c r="F1615" s="145">
        <v>30000</v>
      </c>
      <c r="G1615" s="145"/>
      <c r="H1615" s="145">
        <f t="shared" si="420"/>
        <v>2139776.25</v>
      </c>
      <c r="I1615" s="145">
        <f t="shared" si="421"/>
        <v>2109776.25</v>
      </c>
      <c r="J1615" s="145">
        <f t="shared" si="422"/>
        <v>30000</v>
      </c>
      <c r="K1615" s="145">
        <f t="shared" si="423"/>
        <v>0</v>
      </c>
      <c r="L1615" s="145">
        <f t="shared" si="424"/>
        <v>2139776.25</v>
      </c>
    </row>
    <row r="1616" spans="1:12" ht="18.5" x14ac:dyDescent="0.45">
      <c r="A1616" s="143"/>
      <c r="B1616" s="143"/>
      <c r="C1616" s="144" t="s">
        <v>303</v>
      </c>
      <c r="D1616" s="145">
        <v>1</v>
      </c>
      <c r="E1616" s="145">
        <v>1952878.7499999958</v>
      </c>
      <c r="F1616" s="145">
        <v>30000</v>
      </c>
      <c r="G1616" s="145"/>
      <c r="H1616" s="145">
        <f t="shared" si="420"/>
        <v>1982878.7499999958</v>
      </c>
      <c r="I1616" s="145">
        <f t="shared" si="421"/>
        <v>1952878.7499999958</v>
      </c>
      <c r="J1616" s="145">
        <f t="shared" si="422"/>
        <v>30000</v>
      </c>
      <c r="K1616" s="145">
        <f t="shared" si="423"/>
        <v>0</v>
      </c>
      <c r="L1616" s="145">
        <f t="shared" si="424"/>
        <v>1982878.7499999958</v>
      </c>
    </row>
    <row r="1617" spans="1:12" ht="18.5" x14ac:dyDescent="0.45">
      <c r="A1617" s="143"/>
      <c r="B1617" s="143"/>
      <c r="C1617" s="144" t="s">
        <v>175</v>
      </c>
      <c r="D1617" s="145">
        <v>1</v>
      </c>
      <c r="E1617" s="145">
        <v>2018604.9999999958</v>
      </c>
      <c r="F1617" s="145">
        <v>30000</v>
      </c>
      <c r="G1617" s="145"/>
      <c r="H1617" s="145">
        <f t="shared" si="420"/>
        <v>2048604.9999999958</v>
      </c>
      <c r="I1617" s="145">
        <f t="shared" si="421"/>
        <v>2018604.9999999958</v>
      </c>
      <c r="J1617" s="145">
        <f t="shared" si="422"/>
        <v>30000</v>
      </c>
      <c r="K1617" s="145">
        <f t="shared" si="423"/>
        <v>0</v>
      </c>
      <c r="L1617" s="145">
        <f t="shared" si="424"/>
        <v>2048604.9999999958</v>
      </c>
    </row>
    <row r="1618" spans="1:12" ht="18.5" x14ac:dyDescent="0.45">
      <c r="A1618" s="143"/>
      <c r="B1618" s="143"/>
      <c r="C1618" s="144" t="s">
        <v>176</v>
      </c>
      <c r="D1618" s="145">
        <v>1</v>
      </c>
      <c r="E1618" s="145">
        <v>2084331.2499999958</v>
      </c>
      <c r="F1618" s="145">
        <v>30000</v>
      </c>
      <c r="G1618" s="145"/>
      <c r="H1618" s="145">
        <f t="shared" si="420"/>
        <v>2114331.2499999958</v>
      </c>
      <c r="I1618" s="145">
        <f t="shared" si="421"/>
        <v>2084331.2499999958</v>
      </c>
      <c r="J1618" s="145">
        <f t="shared" si="422"/>
        <v>30000</v>
      </c>
      <c r="K1618" s="145">
        <f t="shared" si="423"/>
        <v>0</v>
      </c>
      <c r="L1618" s="145">
        <f t="shared" si="424"/>
        <v>2114331.2499999958</v>
      </c>
    </row>
    <row r="1619" spans="1:12" ht="18.5" x14ac:dyDescent="0.45">
      <c r="A1619" s="143"/>
      <c r="B1619" s="143"/>
      <c r="C1619" s="144" t="s">
        <v>179</v>
      </c>
      <c r="D1619" s="145">
        <v>2</v>
      </c>
      <c r="E1619" s="145">
        <v>2215783.7499999958</v>
      </c>
      <c r="F1619" s="145">
        <v>30000</v>
      </c>
      <c r="G1619" s="145"/>
      <c r="H1619" s="145">
        <f t="shared" si="420"/>
        <v>2245783.7499999958</v>
      </c>
      <c r="I1619" s="145">
        <f t="shared" si="421"/>
        <v>4431567.4999999916</v>
      </c>
      <c r="J1619" s="145">
        <f t="shared" si="422"/>
        <v>60000</v>
      </c>
      <c r="K1619" s="145">
        <f t="shared" si="423"/>
        <v>0</v>
      </c>
      <c r="L1619" s="145">
        <f t="shared" si="424"/>
        <v>4491567.4999999916</v>
      </c>
    </row>
    <row r="1620" spans="1:12" ht="18.5" x14ac:dyDescent="0.45">
      <c r="A1620" s="143"/>
      <c r="B1620" s="143"/>
      <c r="C1620" s="144" t="s">
        <v>339</v>
      </c>
      <c r="D1620" s="145">
        <v>1</v>
      </c>
      <c r="E1620" s="145">
        <v>2544414.9999999958</v>
      </c>
      <c r="F1620" s="145">
        <v>30000</v>
      </c>
      <c r="G1620" s="145"/>
      <c r="H1620" s="145">
        <f t="shared" si="420"/>
        <v>2574414.9999999958</v>
      </c>
      <c r="I1620" s="145">
        <f t="shared" si="421"/>
        <v>2544414.9999999958</v>
      </c>
      <c r="J1620" s="145">
        <f t="shared" si="422"/>
        <v>30000</v>
      </c>
      <c r="K1620" s="145">
        <f t="shared" si="423"/>
        <v>0</v>
      </c>
      <c r="L1620" s="145">
        <f t="shared" si="424"/>
        <v>2574414.9999999958</v>
      </c>
    </row>
    <row r="1621" spans="1:12" ht="18.5" x14ac:dyDescent="0.45">
      <c r="A1621" s="143"/>
      <c r="B1621" s="143"/>
      <c r="C1621" s="144" t="s">
        <v>183</v>
      </c>
      <c r="D1621" s="145">
        <v>1</v>
      </c>
      <c r="E1621" s="145">
        <v>2271097.5</v>
      </c>
      <c r="F1621" s="145">
        <v>30000</v>
      </c>
      <c r="G1621" s="145"/>
      <c r="H1621" s="145">
        <f t="shared" si="420"/>
        <v>2301097.5</v>
      </c>
      <c r="I1621" s="145">
        <f t="shared" si="421"/>
        <v>2271097.5</v>
      </c>
      <c r="J1621" s="145">
        <f t="shared" si="422"/>
        <v>30000</v>
      </c>
      <c r="K1621" s="145">
        <f t="shared" si="423"/>
        <v>0</v>
      </c>
      <c r="L1621" s="145">
        <f t="shared" si="424"/>
        <v>2301097.5</v>
      </c>
    </row>
    <row r="1622" spans="1:12" ht="18.5" x14ac:dyDescent="0.45">
      <c r="A1622" s="143"/>
      <c r="B1622" s="143"/>
      <c r="C1622" s="144" t="s">
        <v>320</v>
      </c>
      <c r="D1622" s="145">
        <v>1</v>
      </c>
      <c r="E1622" s="145">
        <v>2410071.2499999958</v>
      </c>
      <c r="F1622" s="145">
        <v>30000</v>
      </c>
      <c r="G1622" s="145"/>
      <c r="H1622" s="145">
        <f t="shared" si="420"/>
        <v>2440071.2499999958</v>
      </c>
      <c r="I1622" s="145">
        <f t="shared" si="421"/>
        <v>2410071.2499999958</v>
      </c>
      <c r="J1622" s="145">
        <f t="shared" si="422"/>
        <v>30000</v>
      </c>
      <c r="K1622" s="145">
        <f t="shared" si="423"/>
        <v>0</v>
      </c>
      <c r="L1622" s="145">
        <f t="shared" si="424"/>
        <v>2440071.2499999958</v>
      </c>
    </row>
    <row r="1623" spans="1:12" ht="18.5" x14ac:dyDescent="0.45">
      <c r="A1623" s="143"/>
      <c r="B1623" s="143"/>
      <c r="C1623" s="144" t="s">
        <v>343</v>
      </c>
      <c r="D1623" s="145">
        <v>1</v>
      </c>
      <c r="E1623" s="145">
        <v>2757506.25</v>
      </c>
      <c r="F1623" s="145">
        <v>30000</v>
      </c>
      <c r="G1623" s="145"/>
      <c r="H1623" s="145">
        <f t="shared" si="420"/>
        <v>2787506.25</v>
      </c>
      <c r="I1623" s="145">
        <f t="shared" si="421"/>
        <v>2757506.25</v>
      </c>
      <c r="J1623" s="145">
        <f t="shared" si="422"/>
        <v>30000</v>
      </c>
      <c r="K1623" s="145">
        <f t="shared" si="423"/>
        <v>0</v>
      </c>
      <c r="L1623" s="145">
        <f t="shared" si="424"/>
        <v>2787506.25</v>
      </c>
    </row>
    <row r="1624" spans="1:12" ht="18.5" x14ac:dyDescent="0.45">
      <c r="A1624" s="143"/>
      <c r="B1624" s="143"/>
      <c r="C1624" s="144" t="s">
        <v>188</v>
      </c>
      <c r="D1624" s="145">
        <v>1</v>
      </c>
      <c r="E1624" s="145">
        <v>2612968.7499999958</v>
      </c>
      <c r="F1624" s="145">
        <v>30000</v>
      </c>
      <c r="G1624" s="145"/>
      <c r="H1624" s="145">
        <f t="shared" si="420"/>
        <v>2642968.7499999958</v>
      </c>
      <c r="I1624" s="145">
        <f t="shared" si="421"/>
        <v>2612968.7499999958</v>
      </c>
      <c r="J1624" s="145">
        <f t="shared" si="422"/>
        <v>30000</v>
      </c>
      <c r="K1624" s="145">
        <f t="shared" si="423"/>
        <v>0</v>
      </c>
      <c r="L1624" s="145">
        <f t="shared" si="424"/>
        <v>2642968.7499999958</v>
      </c>
    </row>
    <row r="1625" spans="1:12" ht="18.5" x14ac:dyDescent="0.45">
      <c r="A1625" s="143"/>
      <c r="B1625" s="143"/>
      <c r="C1625" s="144" t="s">
        <v>189</v>
      </c>
      <c r="D1625" s="145">
        <v>1</v>
      </c>
      <c r="E1625" s="145">
        <v>2687775</v>
      </c>
      <c r="F1625" s="145">
        <v>30000</v>
      </c>
      <c r="G1625" s="145"/>
      <c r="H1625" s="145">
        <f t="shared" si="420"/>
        <v>2717775</v>
      </c>
      <c r="I1625" s="145">
        <f t="shared" si="421"/>
        <v>2687775</v>
      </c>
      <c r="J1625" s="145">
        <f t="shared" si="422"/>
        <v>30000</v>
      </c>
      <c r="K1625" s="145">
        <f t="shared" si="423"/>
        <v>0</v>
      </c>
      <c r="L1625" s="145">
        <f t="shared" si="424"/>
        <v>2717775</v>
      </c>
    </row>
    <row r="1626" spans="1:12" ht="18.5" x14ac:dyDescent="0.45">
      <c r="A1626" s="143"/>
      <c r="B1626" s="143"/>
      <c r="C1626" s="144" t="s">
        <v>304</v>
      </c>
      <c r="D1626" s="145">
        <v>4</v>
      </c>
      <c r="E1626" s="145">
        <v>2987000.0000000042</v>
      </c>
      <c r="F1626" s="145">
        <v>30000</v>
      </c>
      <c r="G1626" s="145"/>
      <c r="H1626" s="145">
        <f t="shared" si="420"/>
        <v>3017000.0000000042</v>
      </c>
      <c r="I1626" s="145">
        <f t="shared" si="421"/>
        <v>11948000.000000017</v>
      </c>
      <c r="J1626" s="145">
        <f t="shared" si="422"/>
        <v>120000</v>
      </c>
      <c r="K1626" s="145">
        <f t="shared" si="423"/>
        <v>0</v>
      </c>
      <c r="L1626" s="145">
        <f t="shared" si="424"/>
        <v>12068000.000000017</v>
      </c>
    </row>
    <row r="1627" spans="1:12" ht="18.5" x14ac:dyDescent="0.45">
      <c r="A1627" s="143"/>
      <c r="B1627" s="143"/>
      <c r="C1627" s="164" t="s">
        <v>307</v>
      </c>
      <c r="D1627" s="145">
        <v>1</v>
      </c>
      <c r="E1627" s="145">
        <v>3206882.4999999963</v>
      </c>
      <c r="F1627" s="145">
        <v>30000</v>
      </c>
      <c r="G1627" s="145"/>
      <c r="H1627" s="145">
        <f t="shared" si="420"/>
        <v>3236882.4999999963</v>
      </c>
      <c r="I1627" s="145">
        <f t="shared" si="421"/>
        <v>3206882.4999999963</v>
      </c>
      <c r="J1627" s="145">
        <f t="shared" si="422"/>
        <v>30000</v>
      </c>
      <c r="K1627" s="145">
        <f t="shared" si="423"/>
        <v>0</v>
      </c>
      <c r="L1627" s="145">
        <f t="shared" si="424"/>
        <v>3236882.4999999963</v>
      </c>
    </row>
    <row r="1628" spans="1:12" ht="18.5" x14ac:dyDescent="0.45">
      <c r="A1628" s="143"/>
      <c r="B1628" s="143"/>
      <c r="C1628" s="164" t="s">
        <v>347</v>
      </c>
      <c r="D1628" s="145">
        <v>1</v>
      </c>
      <c r="E1628" s="145">
        <v>3616821.2499999963</v>
      </c>
      <c r="F1628" s="145">
        <v>30000</v>
      </c>
      <c r="G1628" s="145"/>
      <c r="H1628" s="145">
        <f t="shared" si="420"/>
        <v>3646821.2499999963</v>
      </c>
      <c r="I1628" s="145">
        <f t="shared" si="421"/>
        <v>3616821.2499999963</v>
      </c>
      <c r="J1628" s="145">
        <f t="shared" si="422"/>
        <v>30000</v>
      </c>
      <c r="K1628" s="145">
        <f t="shared" si="423"/>
        <v>0</v>
      </c>
      <c r="L1628" s="145">
        <f t="shared" si="424"/>
        <v>3646821.2499999963</v>
      </c>
    </row>
    <row r="1629" spans="1:12" ht="18.5" x14ac:dyDescent="0.45">
      <c r="A1629" s="143"/>
      <c r="B1629" s="143"/>
      <c r="C1629" s="164" t="s">
        <v>308</v>
      </c>
      <c r="D1629" s="145">
        <v>1</v>
      </c>
      <c r="E1629" s="145">
        <v>3741953.7500000037</v>
      </c>
      <c r="F1629" s="145">
        <v>30000</v>
      </c>
      <c r="G1629" s="145"/>
      <c r="H1629" s="145">
        <f t="shared" si="420"/>
        <v>3771953.7500000037</v>
      </c>
      <c r="I1629" s="145">
        <f t="shared" si="421"/>
        <v>3741953.7500000037</v>
      </c>
      <c r="J1629" s="145">
        <f t="shared" si="422"/>
        <v>30000</v>
      </c>
      <c r="K1629" s="145">
        <f t="shared" si="423"/>
        <v>0</v>
      </c>
      <c r="L1629" s="145">
        <f t="shared" si="424"/>
        <v>3771953.7500000037</v>
      </c>
    </row>
    <row r="1630" spans="1:12" ht="18.5" x14ac:dyDescent="0.45">
      <c r="A1630" s="143"/>
      <c r="B1630" s="143"/>
      <c r="C1630" s="164" t="s">
        <v>199</v>
      </c>
      <c r="D1630" s="145">
        <v>2</v>
      </c>
      <c r="E1630" s="145">
        <v>3992217.5000000037</v>
      </c>
      <c r="F1630" s="145">
        <v>30000</v>
      </c>
      <c r="G1630" s="145"/>
      <c r="H1630" s="145">
        <f t="shared" si="420"/>
        <v>4022217.5000000037</v>
      </c>
      <c r="I1630" s="145">
        <f t="shared" si="421"/>
        <v>7984435.0000000075</v>
      </c>
      <c r="J1630" s="145">
        <f t="shared" si="422"/>
        <v>60000</v>
      </c>
      <c r="K1630" s="145">
        <f t="shared" si="423"/>
        <v>0</v>
      </c>
      <c r="L1630" s="145">
        <f t="shared" si="424"/>
        <v>8044435.0000000075</v>
      </c>
    </row>
    <row r="1631" spans="1:12" ht="18.5" x14ac:dyDescent="0.45">
      <c r="A1631" s="143"/>
      <c r="B1631" s="143"/>
      <c r="C1631" s="164" t="s">
        <v>594</v>
      </c>
      <c r="D1631" s="145">
        <v>1</v>
      </c>
      <c r="E1631" s="145">
        <v>4367613.75</v>
      </c>
      <c r="F1631" s="145">
        <v>30000</v>
      </c>
      <c r="G1631" s="145"/>
      <c r="H1631" s="145">
        <f t="shared" si="420"/>
        <v>4397613.75</v>
      </c>
      <c r="I1631" s="145">
        <f t="shared" si="421"/>
        <v>4367613.75</v>
      </c>
      <c r="J1631" s="145">
        <f t="shared" si="422"/>
        <v>30000</v>
      </c>
      <c r="K1631" s="145">
        <f t="shared" si="423"/>
        <v>0</v>
      </c>
      <c r="L1631" s="145">
        <f t="shared" si="424"/>
        <v>4397613.75</v>
      </c>
    </row>
    <row r="1632" spans="1:12" ht="18.5" x14ac:dyDescent="0.45">
      <c r="A1632" s="143"/>
      <c r="B1632" s="143"/>
      <c r="C1632" s="164" t="s">
        <v>200</v>
      </c>
      <c r="D1632" s="145">
        <v>2</v>
      </c>
      <c r="E1632" s="145">
        <v>7530664.0500000007</v>
      </c>
      <c r="F1632" s="145">
        <v>30000</v>
      </c>
      <c r="G1632" s="145"/>
      <c r="H1632" s="145">
        <f t="shared" si="420"/>
        <v>7560664.0500000007</v>
      </c>
      <c r="I1632" s="145">
        <f t="shared" si="421"/>
        <v>15061328.100000001</v>
      </c>
      <c r="J1632" s="145">
        <f t="shared" si="422"/>
        <v>60000</v>
      </c>
      <c r="K1632" s="145">
        <f t="shared" si="423"/>
        <v>0</v>
      </c>
      <c r="L1632" s="145">
        <f t="shared" si="424"/>
        <v>15121328.100000001</v>
      </c>
    </row>
    <row r="1633" spans="1:12" ht="18.5" x14ac:dyDescent="0.45">
      <c r="A1633" s="143"/>
      <c r="B1633" s="146" t="s">
        <v>201</v>
      </c>
      <c r="C1633" s="144" t="s">
        <v>202</v>
      </c>
      <c r="D1633" s="137">
        <f>SUM(D1594:D1632)</f>
        <v>69</v>
      </c>
      <c r="E1633" s="137">
        <f>SUM(E1594:E1632)</f>
        <v>84979994.049999967</v>
      </c>
      <c r="F1633" s="137">
        <f>SUM(F1594:F1632)</f>
        <v>1170000</v>
      </c>
      <c r="G1633" s="137"/>
      <c r="H1633" s="137">
        <f>SUM(H1594:H1632)</f>
        <v>86149994.049999967</v>
      </c>
      <c r="I1633" s="137">
        <f>SUM(I1594:I1632)</f>
        <v>148369610.60000005</v>
      </c>
      <c r="J1633" s="137">
        <f>SUM(J1594:J1632)</f>
        <v>2070000</v>
      </c>
      <c r="K1633" s="137">
        <f>SUM(K1594:K1632)</f>
        <v>0</v>
      </c>
      <c r="L1633" s="137">
        <f>SUM(L1594:L1632)</f>
        <v>150439610.60000005</v>
      </c>
    </row>
    <row r="1634" spans="1:12" ht="18.5" x14ac:dyDescent="0.45">
      <c r="A1634" s="143"/>
      <c r="B1634" s="143"/>
      <c r="C1634" s="147" t="s">
        <v>203</v>
      </c>
      <c r="D1634" s="145"/>
      <c r="E1634" s="148">
        <v>1247870.04</v>
      </c>
      <c r="F1634" s="145">
        <v>374361</v>
      </c>
      <c r="G1634" s="145">
        <v>10640338.32</v>
      </c>
      <c r="H1634" s="145">
        <f t="shared" ref="H1634" si="425">SUM(E1634:G1634)</f>
        <v>12262569.359999999</v>
      </c>
      <c r="I1634" s="145">
        <f t="shared" ref="I1634" si="426">D1634*E1634</f>
        <v>0</v>
      </c>
      <c r="J1634" s="145">
        <f t="shared" ref="J1634" si="427">D1634*F1634</f>
        <v>0</v>
      </c>
      <c r="K1634" s="145">
        <f t="shared" ref="K1634" si="428">D1634*G1634</f>
        <v>0</v>
      </c>
      <c r="L1634" s="145">
        <f t="shared" ref="L1634" si="429">D1634*H1634</f>
        <v>0</v>
      </c>
    </row>
    <row r="1635" spans="1:12" ht="18.5" x14ac:dyDescent="0.45">
      <c r="A1635" s="143"/>
      <c r="B1635" s="149" t="s">
        <v>201</v>
      </c>
      <c r="C1635" s="150"/>
      <c r="D1635" s="137">
        <f t="shared" ref="D1635:L1635" si="430">SUM(D1634:D1634)</f>
        <v>0</v>
      </c>
      <c r="E1635" s="137">
        <f t="shared" si="430"/>
        <v>1247870.04</v>
      </c>
      <c r="F1635" s="137">
        <f t="shared" si="430"/>
        <v>374361</v>
      </c>
      <c r="G1635" s="137">
        <f t="shared" si="430"/>
        <v>10640338.32</v>
      </c>
      <c r="H1635" s="137">
        <f t="shared" si="430"/>
        <v>12262569.359999999</v>
      </c>
      <c r="I1635" s="137">
        <f t="shared" si="430"/>
        <v>0</v>
      </c>
      <c r="J1635" s="137">
        <f t="shared" si="430"/>
        <v>0</v>
      </c>
      <c r="K1635" s="137">
        <f t="shared" si="430"/>
        <v>0</v>
      </c>
      <c r="L1635" s="137">
        <f t="shared" si="430"/>
        <v>0</v>
      </c>
    </row>
    <row r="1636" spans="1:12" ht="18.5" x14ac:dyDescent="0.45">
      <c r="A1636" s="149" t="s">
        <v>204</v>
      </c>
      <c r="B1636" s="143"/>
      <c r="C1636" s="143"/>
      <c r="D1636" s="151">
        <f>D1633+D1635</f>
        <v>69</v>
      </c>
      <c r="E1636" s="152">
        <f t="shared" ref="E1636:L1636" si="431">SUM(E1633:E1634)</f>
        <v>86227864.089999974</v>
      </c>
      <c r="F1636" s="152">
        <f t="shared" si="431"/>
        <v>1544361</v>
      </c>
      <c r="G1636" s="152">
        <f t="shared" si="431"/>
        <v>10640338.32</v>
      </c>
      <c r="H1636" s="152">
        <f t="shared" si="431"/>
        <v>98412563.409999967</v>
      </c>
      <c r="I1636" s="152">
        <f t="shared" si="431"/>
        <v>148369610.60000005</v>
      </c>
      <c r="J1636" s="152">
        <f t="shared" si="431"/>
        <v>2070000</v>
      </c>
      <c r="K1636" s="152">
        <f t="shared" si="431"/>
        <v>0</v>
      </c>
      <c r="L1636" s="152">
        <f t="shared" si="431"/>
        <v>150439610.60000005</v>
      </c>
    </row>
    <row r="1639" spans="1:12" ht="18.5" x14ac:dyDescent="0.45">
      <c r="A1639" s="961" t="s">
        <v>0</v>
      </c>
      <c r="B1639" s="961"/>
      <c r="C1639" s="961"/>
      <c r="D1639" s="961"/>
      <c r="E1639" s="961"/>
      <c r="F1639" s="961"/>
      <c r="G1639" s="961"/>
      <c r="H1639" s="961"/>
      <c r="I1639" s="961"/>
      <c r="J1639" s="961"/>
      <c r="K1639" s="961"/>
      <c r="L1639" s="961"/>
    </row>
    <row r="1640" spans="1:12" ht="18.5" x14ac:dyDescent="0.45">
      <c r="A1640" s="962" t="s">
        <v>89</v>
      </c>
      <c r="B1640" s="962"/>
      <c r="C1640" s="962"/>
      <c r="D1640" s="962"/>
      <c r="E1640" s="962"/>
      <c r="F1640" s="962"/>
      <c r="G1640" s="962"/>
      <c r="H1640" s="962"/>
      <c r="I1640" s="962"/>
      <c r="J1640" s="962"/>
      <c r="K1640" s="962"/>
      <c r="L1640" s="962"/>
    </row>
    <row r="1641" spans="1:12" ht="18.5" x14ac:dyDescent="0.45">
      <c r="A1641" s="962" t="s">
        <v>90</v>
      </c>
      <c r="B1641" s="963"/>
      <c r="C1641" s="963"/>
      <c r="D1641" s="963"/>
      <c r="E1641" s="963"/>
      <c r="F1641" s="963"/>
      <c r="G1641" s="963"/>
      <c r="H1641" s="963"/>
      <c r="I1641" s="963"/>
      <c r="J1641" s="963"/>
      <c r="K1641" s="963"/>
      <c r="L1641" s="963"/>
    </row>
    <row r="1642" spans="1:12" ht="18.5" x14ac:dyDescent="0.45">
      <c r="A1642" s="964" t="s">
        <v>644</v>
      </c>
      <c r="B1642" s="964"/>
      <c r="C1642" s="964"/>
      <c r="D1642" s="964"/>
      <c r="E1642" s="964"/>
      <c r="F1642" s="964"/>
      <c r="G1642" s="964"/>
      <c r="H1642" s="964"/>
      <c r="I1642" s="964"/>
      <c r="J1642" s="964"/>
      <c r="K1642" s="964"/>
      <c r="L1642" s="964"/>
    </row>
    <row r="1643" spans="1:12" ht="55.5" x14ac:dyDescent="0.45">
      <c r="A1643" s="140" t="s">
        <v>91</v>
      </c>
      <c r="B1643" s="141"/>
      <c r="C1643" s="140" t="s">
        <v>92</v>
      </c>
      <c r="D1643" s="140" t="s">
        <v>93</v>
      </c>
      <c r="E1643" s="140" t="s">
        <v>94</v>
      </c>
      <c r="F1643" s="140" t="s">
        <v>95</v>
      </c>
      <c r="G1643" s="140" t="s">
        <v>96</v>
      </c>
      <c r="H1643" s="140" t="s">
        <v>97</v>
      </c>
      <c r="I1643" s="140" t="s">
        <v>98</v>
      </c>
      <c r="J1643" s="140" t="s">
        <v>99</v>
      </c>
      <c r="K1643" s="140" t="s">
        <v>100</v>
      </c>
      <c r="L1643" s="142" t="s">
        <v>101</v>
      </c>
    </row>
    <row r="1644" spans="1:12" ht="18.5" x14ac:dyDescent="0.45">
      <c r="A1644" s="143"/>
      <c r="B1644" s="143"/>
      <c r="C1644" s="144" t="s">
        <v>105</v>
      </c>
      <c r="D1644" s="145">
        <v>1</v>
      </c>
      <c r="E1644" s="145">
        <v>1153397.4999999995</v>
      </c>
      <c r="F1644" s="145">
        <v>30000</v>
      </c>
      <c r="G1644" s="145"/>
      <c r="H1644" s="145">
        <f t="shared" ref="H1644:H1657" si="432">SUM(E1644:G1644)</f>
        <v>1183397.4999999995</v>
      </c>
      <c r="I1644" s="145">
        <f t="shared" ref="I1644:I1657" si="433">D1644*E1644</f>
        <v>1153397.4999999995</v>
      </c>
      <c r="J1644" s="145">
        <f t="shared" ref="J1644:J1657" si="434">D1644*F1644</f>
        <v>30000</v>
      </c>
      <c r="K1644" s="145">
        <f t="shared" ref="K1644:K1657" si="435">D1644*G1644</f>
        <v>0</v>
      </c>
      <c r="L1644" s="145">
        <f t="shared" ref="L1644:L1657" si="436">D1644*H1644</f>
        <v>1183397.4999999995</v>
      </c>
    </row>
    <row r="1645" spans="1:12" ht="18.5" x14ac:dyDescent="0.45">
      <c r="A1645" s="143"/>
      <c r="B1645" s="143"/>
      <c r="C1645" s="144" t="s">
        <v>113</v>
      </c>
      <c r="D1645" s="145">
        <v>1</v>
      </c>
      <c r="E1645" s="145">
        <v>1191249.9999999995</v>
      </c>
      <c r="F1645" s="145">
        <v>30000</v>
      </c>
      <c r="G1645" s="145"/>
      <c r="H1645" s="145">
        <f t="shared" si="432"/>
        <v>1221249.9999999995</v>
      </c>
      <c r="I1645" s="145">
        <f t="shared" si="433"/>
        <v>1191249.9999999995</v>
      </c>
      <c r="J1645" s="145">
        <f t="shared" si="434"/>
        <v>30000</v>
      </c>
      <c r="K1645" s="145">
        <f t="shared" si="435"/>
        <v>0</v>
      </c>
      <c r="L1645" s="145">
        <f t="shared" si="436"/>
        <v>1221249.9999999995</v>
      </c>
    </row>
    <row r="1646" spans="1:12" ht="18.5" x14ac:dyDescent="0.45">
      <c r="A1646" s="143"/>
      <c r="B1646" s="143"/>
      <c r="C1646" s="144" t="s">
        <v>159</v>
      </c>
      <c r="D1646" s="145">
        <v>7</v>
      </c>
      <c r="E1646" s="145">
        <v>1679343.75</v>
      </c>
      <c r="F1646" s="145">
        <v>30000</v>
      </c>
      <c r="G1646" s="145"/>
      <c r="H1646" s="145">
        <f t="shared" si="432"/>
        <v>1709343.75</v>
      </c>
      <c r="I1646" s="145">
        <f t="shared" si="433"/>
        <v>11755406.25</v>
      </c>
      <c r="J1646" s="145">
        <f t="shared" si="434"/>
        <v>210000</v>
      </c>
      <c r="K1646" s="145">
        <f t="shared" si="435"/>
        <v>0</v>
      </c>
      <c r="L1646" s="145">
        <f t="shared" si="436"/>
        <v>11965406.25</v>
      </c>
    </row>
    <row r="1647" spans="1:12" ht="18.5" x14ac:dyDescent="0.45">
      <c r="A1647" s="143"/>
      <c r="B1647" s="143"/>
      <c r="C1647" s="144" t="s">
        <v>166</v>
      </c>
      <c r="D1647" s="145">
        <v>6</v>
      </c>
      <c r="E1647" s="145">
        <v>1770788.7500000042</v>
      </c>
      <c r="F1647" s="145">
        <v>30000</v>
      </c>
      <c r="G1647" s="145"/>
      <c r="H1647" s="145">
        <f t="shared" si="432"/>
        <v>1800788.7500000042</v>
      </c>
      <c r="I1647" s="145">
        <f t="shared" si="433"/>
        <v>10624732.500000026</v>
      </c>
      <c r="J1647" s="145">
        <f t="shared" si="434"/>
        <v>180000</v>
      </c>
      <c r="K1647" s="145">
        <f t="shared" si="435"/>
        <v>0</v>
      </c>
      <c r="L1647" s="145">
        <f t="shared" si="436"/>
        <v>10804732.500000026</v>
      </c>
    </row>
    <row r="1648" spans="1:12" ht="18.5" x14ac:dyDescent="0.45">
      <c r="A1648" s="143"/>
      <c r="B1648" s="143"/>
      <c r="C1648" s="144" t="s">
        <v>214</v>
      </c>
      <c r="D1648" s="145">
        <v>1</v>
      </c>
      <c r="E1648" s="145">
        <v>2025030</v>
      </c>
      <c r="F1648" s="145">
        <v>30000</v>
      </c>
      <c r="G1648" s="145"/>
      <c r="H1648" s="145">
        <f t="shared" si="432"/>
        <v>2055030</v>
      </c>
      <c r="I1648" s="145">
        <f t="shared" si="433"/>
        <v>2025030</v>
      </c>
      <c r="J1648" s="145">
        <f t="shared" si="434"/>
        <v>30000</v>
      </c>
      <c r="K1648" s="145">
        <f t="shared" si="435"/>
        <v>0</v>
      </c>
      <c r="L1648" s="145">
        <f t="shared" si="436"/>
        <v>2055030</v>
      </c>
    </row>
    <row r="1649" spans="1:12" ht="18.5" x14ac:dyDescent="0.45">
      <c r="A1649" s="143"/>
      <c r="B1649" s="143"/>
      <c r="C1649" s="144" t="s">
        <v>175</v>
      </c>
      <c r="D1649" s="145">
        <v>1</v>
      </c>
      <c r="E1649" s="145">
        <v>2018604.9999999958</v>
      </c>
      <c r="F1649" s="145">
        <v>30000</v>
      </c>
      <c r="G1649" s="145"/>
      <c r="H1649" s="145">
        <f t="shared" si="432"/>
        <v>2048604.9999999958</v>
      </c>
      <c r="I1649" s="145">
        <f t="shared" si="433"/>
        <v>2018604.9999999958</v>
      </c>
      <c r="J1649" s="145">
        <f t="shared" si="434"/>
        <v>30000</v>
      </c>
      <c r="K1649" s="145">
        <f t="shared" si="435"/>
        <v>0</v>
      </c>
      <c r="L1649" s="145">
        <f t="shared" si="436"/>
        <v>2048604.9999999958</v>
      </c>
    </row>
    <row r="1650" spans="1:12" ht="18.5" x14ac:dyDescent="0.45">
      <c r="A1650" s="143"/>
      <c r="B1650" s="143"/>
      <c r="C1650" s="144" t="s">
        <v>178</v>
      </c>
      <c r="D1650" s="145">
        <v>4</v>
      </c>
      <c r="E1650" s="145">
        <v>2150057.4999999958</v>
      </c>
      <c r="F1650" s="145">
        <v>30000</v>
      </c>
      <c r="G1650" s="145"/>
      <c r="H1650" s="145">
        <f t="shared" si="432"/>
        <v>2180057.4999999958</v>
      </c>
      <c r="I1650" s="145">
        <f t="shared" si="433"/>
        <v>8600229.9999999832</v>
      </c>
      <c r="J1650" s="145">
        <f t="shared" si="434"/>
        <v>120000</v>
      </c>
      <c r="K1650" s="145">
        <f t="shared" si="435"/>
        <v>0</v>
      </c>
      <c r="L1650" s="145">
        <f t="shared" si="436"/>
        <v>8720229.9999999832</v>
      </c>
    </row>
    <row r="1651" spans="1:12" ht="18.5" x14ac:dyDescent="0.45">
      <c r="A1651" s="143"/>
      <c r="B1651" s="143"/>
      <c r="C1651" s="144" t="s">
        <v>180</v>
      </c>
      <c r="D1651" s="145">
        <v>1</v>
      </c>
      <c r="E1651" s="145">
        <v>2281509.9999999958</v>
      </c>
      <c r="F1651" s="145">
        <v>30000</v>
      </c>
      <c r="G1651" s="145"/>
      <c r="H1651" s="145">
        <f t="shared" si="432"/>
        <v>2311509.9999999958</v>
      </c>
      <c r="I1651" s="145">
        <f t="shared" si="433"/>
        <v>2281509.9999999958</v>
      </c>
      <c r="J1651" s="145">
        <f t="shared" si="434"/>
        <v>30000</v>
      </c>
      <c r="K1651" s="145">
        <f t="shared" si="435"/>
        <v>0</v>
      </c>
      <c r="L1651" s="145">
        <f t="shared" si="436"/>
        <v>2311509.9999999958</v>
      </c>
    </row>
    <row r="1652" spans="1:12" ht="18.5" x14ac:dyDescent="0.45">
      <c r="A1652" s="143"/>
      <c r="B1652" s="143"/>
      <c r="C1652" s="144" t="s">
        <v>181</v>
      </c>
      <c r="D1652" s="145">
        <v>1</v>
      </c>
      <c r="E1652" s="145">
        <v>2347236.2499999958</v>
      </c>
      <c r="F1652" s="145">
        <v>30000</v>
      </c>
      <c r="G1652" s="145"/>
      <c r="H1652" s="145">
        <f t="shared" si="432"/>
        <v>2377236.2499999958</v>
      </c>
      <c r="I1652" s="145">
        <f t="shared" si="433"/>
        <v>2347236.2499999958</v>
      </c>
      <c r="J1652" s="145">
        <f t="shared" si="434"/>
        <v>30000</v>
      </c>
      <c r="K1652" s="145">
        <f t="shared" si="435"/>
        <v>0</v>
      </c>
      <c r="L1652" s="145">
        <f t="shared" si="436"/>
        <v>2377236.2499999958</v>
      </c>
    </row>
    <row r="1653" spans="1:12" ht="18.5" x14ac:dyDescent="0.45">
      <c r="A1653" s="143"/>
      <c r="B1653" s="143"/>
      <c r="C1653" s="144" t="s">
        <v>343</v>
      </c>
      <c r="D1653" s="145">
        <v>1</v>
      </c>
      <c r="E1653" s="145">
        <v>2757506.25</v>
      </c>
      <c r="F1653" s="145">
        <v>30000</v>
      </c>
      <c r="G1653" s="145"/>
      <c r="H1653" s="145">
        <f t="shared" si="432"/>
        <v>2787506.25</v>
      </c>
      <c r="I1653" s="145">
        <f t="shared" si="433"/>
        <v>2757506.25</v>
      </c>
      <c r="J1653" s="145">
        <f t="shared" si="434"/>
        <v>30000</v>
      </c>
      <c r="K1653" s="145">
        <f t="shared" si="435"/>
        <v>0</v>
      </c>
      <c r="L1653" s="145">
        <f t="shared" si="436"/>
        <v>2787506.25</v>
      </c>
    </row>
    <row r="1654" spans="1:12" ht="18.5" x14ac:dyDescent="0.45">
      <c r="A1654" s="143"/>
      <c r="B1654" s="143"/>
      <c r="C1654" s="144" t="s">
        <v>189</v>
      </c>
      <c r="D1654" s="145">
        <v>2</v>
      </c>
      <c r="E1654" s="145">
        <v>2687775</v>
      </c>
      <c r="F1654" s="145">
        <v>30000</v>
      </c>
      <c r="G1654" s="145"/>
      <c r="H1654" s="145">
        <f t="shared" si="432"/>
        <v>2717775</v>
      </c>
      <c r="I1654" s="145">
        <f t="shared" si="433"/>
        <v>5375550</v>
      </c>
      <c r="J1654" s="145">
        <f t="shared" si="434"/>
        <v>60000</v>
      </c>
      <c r="K1654" s="145">
        <f t="shared" si="435"/>
        <v>0</v>
      </c>
      <c r="L1654" s="145">
        <f t="shared" si="436"/>
        <v>5435550</v>
      </c>
    </row>
    <row r="1655" spans="1:12" ht="18.5" x14ac:dyDescent="0.45">
      <c r="A1655" s="143"/>
      <c r="B1655" s="143"/>
      <c r="C1655" s="164" t="s">
        <v>306</v>
      </c>
      <c r="D1655" s="145">
        <v>1</v>
      </c>
      <c r="E1655" s="145">
        <v>3102765</v>
      </c>
      <c r="F1655" s="145">
        <v>30000</v>
      </c>
      <c r="G1655" s="145"/>
      <c r="H1655" s="145">
        <f t="shared" si="432"/>
        <v>3132765</v>
      </c>
      <c r="I1655" s="145">
        <f t="shared" si="433"/>
        <v>3102765</v>
      </c>
      <c r="J1655" s="145">
        <f t="shared" si="434"/>
        <v>30000</v>
      </c>
      <c r="K1655" s="145">
        <f t="shared" si="435"/>
        <v>0</v>
      </c>
      <c r="L1655" s="145">
        <f t="shared" si="436"/>
        <v>3132765</v>
      </c>
    </row>
    <row r="1656" spans="1:12" ht="18.5" x14ac:dyDescent="0.45">
      <c r="A1656" s="143"/>
      <c r="B1656" s="143"/>
      <c r="C1656" s="164" t="s">
        <v>307</v>
      </c>
      <c r="D1656" s="145">
        <v>1</v>
      </c>
      <c r="E1656" s="145">
        <v>3206882.4999999963</v>
      </c>
      <c r="F1656" s="145">
        <v>30000</v>
      </c>
      <c r="G1656" s="145"/>
      <c r="H1656" s="145">
        <f t="shared" si="432"/>
        <v>3236882.4999999963</v>
      </c>
      <c r="I1656" s="145">
        <f t="shared" si="433"/>
        <v>3206882.4999999963</v>
      </c>
      <c r="J1656" s="145">
        <f t="shared" si="434"/>
        <v>30000</v>
      </c>
      <c r="K1656" s="145">
        <f t="shared" si="435"/>
        <v>0</v>
      </c>
      <c r="L1656" s="145">
        <f t="shared" si="436"/>
        <v>3236882.4999999963</v>
      </c>
    </row>
    <row r="1657" spans="1:12" ht="18.5" x14ac:dyDescent="0.45">
      <c r="A1657" s="143"/>
      <c r="B1657" s="143"/>
      <c r="C1657" s="164" t="s">
        <v>308</v>
      </c>
      <c r="D1657" s="145">
        <v>1</v>
      </c>
      <c r="E1657" s="145">
        <v>3741953.7500000037</v>
      </c>
      <c r="F1657" s="145">
        <v>30000</v>
      </c>
      <c r="G1657" s="145"/>
      <c r="H1657" s="145">
        <f t="shared" si="432"/>
        <v>3771953.7500000037</v>
      </c>
      <c r="I1657" s="145">
        <f t="shared" si="433"/>
        <v>3741953.7500000037</v>
      </c>
      <c r="J1657" s="145">
        <f t="shared" si="434"/>
        <v>30000</v>
      </c>
      <c r="K1657" s="145">
        <f t="shared" si="435"/>
        <v>0</v>
      </c>
      <c r="L1657" s="145">
        <f t="shared" si="436"/>
        <v>3771953.7500000037</v>
      </c>
    </row>
    <row r="1658" spans="1:12" ht="18.5" x14ac:dyDescent="0.45">
      <c r="A1658" s="143"/>
      <c r="B1658" s="146" t="s">
        <v>201</v>
      </c>
      <c r="C1658" s="144" t="s">
        <v>202</v>
      </c>
      <c r="D1658" s="137">
        <f>SUM(D1644:D1657)</f>
        <v>29</v>
      </c>
      <c r="E1658" s="137">
        <f>SUM(E1644:E1657)</f>
        <v>32114101.249999989</v>
      </c>
      <c r="F1658" s="137">
        <f>SUM(F1644:F1657)</f>
        <v>420000</v>
      </c>
      <c r="G1658" s="137"/>
      <c r="H1658" s="137">
        <f>SUM(H1644:H1657)</f>
        <v>32534101.249999989</v>
      </c>
      <c r="I1658" s="137">
        <f>SUM(I1644:I1657)</f>
        <v>60182054.999999985</v>
      </c>
      <c r="J1658" s="137">
        <f>SUM(J1644:J1657)</f>
        <v>870000</v>
      </c>
      <c r="K1658" s="137">
        <f>SUM(K1644:K1657)</f>
        <v>0</v>
      </c>
      <c r="L1658" s="137">
        <f>SUM(L1644:L1657)</f>
        <v>61052054.999999985</v>
      </c>
    </row>
    <row r="1659" spans="1:12" ht="18.5" x14ac:dyDescent="0.45">
      <c r="A1659" s="143"/>
      <c r="B1659" s="143"/>
      <c r="C1659" s="147" t="s">
        <v>203</v>
      </c>
      <c r="D1659" s="145"/>
      <c r="E1659" s="148">
        <v>1247870.04</v>
      </c>
      <c r="F1659" s="145">
        <v>374361</v>
      </c>
      <c r="G1659" s="145">
        <v>10640338.32</v>
      </c>
      <c r="H1659" s="145">
        <f t="shared" ref="H1659" si="437">SUM(E1659:G1659)</f>
        <v>12262569.359999999</v>
      </c>
      <c r="I1659" s="145">
        <f t="shared" ref="I1659" si="438">D1659*E1659</f>
        <v>0</v>
      </c>
      <c r="J1659" s="145">
        <f t="shared" ref="J1659" si="439">D1659*F1659</f>
        <v>0</v>
      </c>
      <c r="K1659" s="145">
        <f t="shared" ref="K1659" si="440">D1659*G1659</f>
        <v>0</v>
      </c>
      <c r="L1659" s="145">
        <f t="shared" ref="L1659" si="441">D1659*H1659</f>
        <v>0</v>
      </c>
    </row>
    <row r="1660" spans="1:12" ht="18.5" x14ac:dyDescent="0.45">
      <c r="A1660" s="143"/>
      <c r="B1660" s="149" t="s">
        <v>201</v>
      </c>
      <c r="C1660" s="150"/>
      <c r="D1660" s="137">
        <f t="shared" ref="D1660:L1660" si="442">SUM(D1659:D1659)</f>
        <v>0</v>
      </c>
      <c r="E1660" s="137">
        <f t="shared" si="442"/>
        <v>1247870.04</v>
      </c>
      <c r="F1660" s="137">
        <f t="shared" si="442"/>
        <v>374361</v>
      </c>
      <c r="G1660" s="137">
        <f t="shared" si="442"/>
        <v>10640338.32</v>
      </c>
      <c r="H1660" s="137">
        <f t="shared" si="442"/>
        <v>12262569.359999999</v>
      </c>
      <c r="I1660" s="137">
        <f t="shared" si="442"/>
        <v>0</v>
      </c>
      <c r="J1660" s="137">
        <f t="shared" si="442"/>
        <v>0</v>
      </c>
      <c r="K1660" s="137">
        <f t="shared" si="442"/>
        <v>0</v>
      </c>
      <c r="L1660" s="137">
        <f t="shared" si="442"/>
        <v>0</v>
      </c>
    </row>
    <row r="1661" spans="1:12" ht="18.5" x14ac:dyDescent="0.45">
      <c r="A1661" s="149" t="s">
        <v>204</v>
      </c>
      <c r="B1661" s="143"/>
      <c r="C1661" s="143"/>
      <c r="D1661" s="151">
        <f>D1658+D1660</f>
        <v>29</v>
      </c>
      <c r="E1661" s="152">
        <f t="shared" ref="E1661:L1661" si="443">SUM(E1658:E1659)</f>
        <v>33361971.289999988</v>
      </c>
      <c r="F1661" s="152">
        <f t="shared" si="443"/>
        <v>794361</v>
      </c>
      <c r="G1661" s="152">
        <f t="shared" si="443"/>
        <v>10640338.32</v>
      </c>
      <c r="H1661" s="152">
        <f t="shared" si="443"/>
        <v>44796670.609999985</v>
      </c>
      <c r="I1661" s="152">
        <f t="shared" si="443"/>
        <v>60182054.999999985</v>
      </c>
      <c r="J1661" s="152">
        <f t="shared" si="443"/>
        <v>870000</v>
      </c>
      <c r="K1661" s="152">
        <f t="shared" si="443"/>
        <v>0</v>
      </c>
      <c r="L1661" s="152">
        <f t="shared" si="443"/>
        <v>61052054.999999985</v>
      </c>
    </row>
    <row r="1664" spans="1:12" ht="18.5" x14ac:dyDescent="0.25">
      <c r="A1664" s="965" t="s">
        <v>0</v>
      </c>
      <c r="B1664" s="965"/>
      <c r="C1664" s="965"/>
      <c r="D1664" s="965"/>
      <c r="E1664" s="965"/>
      <c r="F1664" s="965"/>
      <c r="G1664" s="965"/>
      <c r="H1664" s="965"/>
      <c r="I1664" s="965"/>
      <c r="J1664" s="965"/>
      <c r="K1664" s="965"/>
      <c r="L1664" s="965"/>
    </row>
    <row r="1665" spans="1:12" ht="18.5" x14ac:dyDescent="0.25">
      <c r="A1665" s="958" t="s">
        <v>89</v>
      </c>
      <c r="B1665" s="958"/>
      <c r="C1665" s="958"/>
      <c r="D1665" s="958"/>
      <c r="E1665" s="958"/>
      <c r="F1665" s="958"/>
      <c r="G1665" s="958"/>
      <c r="H1665" s="958"/>
      <c r="I1665" s="958"/>
      <c r="J1665" s="958"/>
      <c r="K1665" s="958"/>
      <c r="L1665" s="958"/>
    </row>
    <row r="1666" spans="1:12" ht="18.5" x14ac:dyDescent="0.25">
      <c r="A1666" s="958" t="s">
        <v>90</v>
      </c>
      <c r="B1666" s="959"/>
      <c r="C1666" s="959"/>
      <c r="D1666" s="959"/>
      <c r="E1666" s="959"/>
      <c r="F1666" s="959"/>
      <c r="G1666" s="959"/>
      <c r="H1666" s="959"/>
      <c r="I1666" s="959"/>
      <c r="J1666" s="959"/>
      <c r="K1666" s="959"/>
      <c r="L1666" s="959"/>
    </row>
    <row r="1667" spans="1:12" ht="18.5" x14ac:dyDescent="0.25">
      <c r="A1667" s="960" t="s">
        <v>620</v>
      </c>
      <c r="B1667" s="960"/>
      <c r="C1667" s="960"/>
      <c r="D1667" s="960"/>
      <c r="E1667" s="960"/>
      <c r="F1667" s="960"/>
      <c r="G1667" s="960"/>
      <c r="H1667" s="960"/>
      <c r="I1667" s="960"/>
      <c r="J1667" s="960"/>
      <c r="K1667" s="960"/>
      <c r="L1667" s="960"/>
    </row>
    <row r="1668" spans="1:12" ht="55.5" x14ac:dyDescent="0.25">
      <c r="A1668" s="333" t="s">
        <v>91</v>
      </c>
      <c r="B1668" s="334"/>
      <c r="C1668" s="333" t="s">
        <v>92</v>
      </c>
      <c r="D1668" s="333" t="s">
        <v>93</v>
      </c>
      <c r="E1668" s="333" t="s">
        <v>94</v>
      </c>
      <c r="F1668" s="333" t="s">
        <v>95</v>
      </c>
      <c r="G1668" s="333" t="s">
        <v>96</v>
      </c>
      <c r="H1668" s="333" t="s">
        <v>97</v>
      </c>
      <c r="I1668" s="333" t="s">
        <v>98</v>
      </c>
      <c r="J1668" s="333" t="s">
        <v>99</v>
      </c>
      <c r="K1668" s="333" t="s">
        <v>100</v>
      </c>
      <c r="L1668" s="335" t="s">
        <v>101</v>
      </c>
    </row>
    <row r="1669" spans="1:12" ht="18.5" x14ac:dyDescent="0.25">
      <c r="A1669" s="336"/>
      <c r="B1669" s="336"/>
      <c r="C1669" s="319" t="s">
        <v>105</v>
      </c>
      <c r="D1669" s="337">
        <v>6</v>
      </c>
      <c r="E1669" s="337">
        <v>1153397.5</v>
      </c>
      <c r="F1669" s="337">
        <v>30000</v>
      </c>
      <c r="G1669" s="337"/>
      <c r="H1669" s="337">
        <f t="shared" ref="H1669:H1687" si="444">SUM(E1669:G1669)</f>
        <v>1183397.5</v>
      </c>
      <c r="I1669" s="337">
        <f t="shared" ref="I1669:I1687" si="445">D1669*E1669</f>
        <v>6920385</v>
      </c>
      <c r="J1669" s="337">
        <f t="shared" ref="J1669:J1687" si="446">D1669*F1669</f>
        <v>180000</v>
      </c>
      <c r="K1669" s="337">
        <f t="shared" ref="K1669:K1687" si="447">D1669*G1669</f>
        <v>0</v>
      </c>
      <c r="L1669" s="337">
        <f t="shared" ref="L1669:L1687" si="448">D1669*H1669</f>
        <v>7100385</v>
      </c>
    </row>
    <row r="1670" spans="1:12" ht="18.5" x14ac:dyDescent="0.25">
      <c r="A1670" s="336"/>
      <c r="B1670" s="336"/>
      <c r="C1670" s="319" t="s">
        <v>113</v>
      </c>
      <c r="D1670" s="337">
        <v>1</v>
      </c>
      <c r="E1670" s="337">
        <v>1191250</v>
      </c>
      <c r="F1670" s="337">
        <v>30000</v>
      </c>
      <c r="G1670" s="337"/>
      <c r="H1670" s="337">
        <f t="shared" si="444"/>
        <v>1221250</v>
      </c>
      <c r="I1670" s="337">
        <f t="shared" si="445"/>
        <v>1191250</v>
      </c>
      <c r="J1670" s="337">
        <f t="shared" si="446"/>
        <v>30000</v>
      </c>
      <c r="K1670" s="337">
        <f t="shared" si="447"/>
        <v>0</v>
      </c>
      <c r="L1670" s="337">
        <f t="shared" si="448"/>
        <v>1221250</v>
      </c>
    </row>
    <row r="1671" spans="1:12" ht="18.5" x14ac:dyDescent="0.25">
      <c r="A1671" s="336"/>
      <c r="B1671" s="336"/>
      <c r="C1671" s="319" t="s">
        <v>607</v>
      </c>
      <c r="D1671" s="337">
        <v>1</v>
      </c>
      <c r="E1671" s="337">
        <v>1213482.5</v>
      </c>
      <c r="F1671" s="337">
        <v>30000</v>
      </c>
      <c r="G1671" s="337"/>
      <c r="H1671" s="337">
        <f t="shared" si="444"/>
        <v>1243482.5</v>
      </c>
      <c r="I1671" s="337">
        <f t="shared" si="445"/>
        <v>1213482.5</v>
      </c>
      <c r="J1671" s="337">
        <f t="shared" si="446"/>
        <v>30000</v>
      </c>
      <c r="K1671" s="337">
        <f t="shared" si="447"/>
        <v>0</v>
      </c>
      <c r="L1671" s="337">
        <f t="shared" si="448"/>
        <v>1243482.5</v>
      </c>
    </row>
    <row r="1672" spans="1:12" ht="18.5" x14ac:dyDescent="0.25">
      <c r="A1672" s="336"/>
      <c r="B1672" s="336"/>
      <c r="C1672" s="319" t="s">
        <v>333</v>
      </c>
      <c r="D1672" s="337">
        <v>1</v>
      </c>
      <c r="E1672" s="337">
        <v>1302061.25</v>
      </c>
      <c r="F1672" s="337">
        <v>30000</v>
      </c>
      <c r="G1672" s="337"/>
      <c r="H1672" s="337">
        <f t="shared" si="444"/>
        <v>1332061.25</v>
      </c>
      <c r="I1672" s="337">
        <f t="shared" si="445"/>
        <v>1302061.25</v>
      </c>
      <c r="J1672" s="337">
        <f t="shared" si="446"/>
        <v>30000</v>
      </c>
      <c r="K1672" s="337">
        <f t="shared" si="447"/>
        <v>0</v>
      </c>
      <c r="L1672" s="337">
        <f t="shared" si="448"/>
        <v>1332061.25</v>
      </c>
    </row>
    <row r="1673" spans="1:12" ht="18.5" x14ac:dyDescent="0.25">
      <c r="A1673" s="336"/>
      <c r="B1673" s="336"/>
      <c r="C1673" s="319" t="s">
        <v>403</v>
      </c>
      <c r="D1673" s="337">
        <v>1</v>
      </c>
      <c r="E1673" s="337">
        <v>1446456.25</v>
      </c>
      <c r="F1673" s="337">
        <v>30000</v>
      </c>
      <c r="G1673" s="337"/>
      <c r="H1673" s="337">
        <f t="shared" si="444"/>
        <v>1476456.25</v>
      </c>
      <c r="I1673" s="337">
        <f t="shared" si="445"/>
        <v>1446456.25</v>
      </c>
      <c r="J1673" s="337">
        <f t="shared" si="446"/>
        <v>30000</v>
      </c>
      <c r="K1673" s="337">
        <f t="shared" si="447"/>
        <v>0</v>
      </c>
      <c r="L1673" s="337">
        <f t="shared" si="448"/>
        <v>1476456.25</v>
      </c>
    </row>
    <row r="1674" spans="1:12" ht="18.5" x14ac:dyDescent="0.25">
      <c r="A1674" s="336"/>
      <c r="B1674" s="336"/>
      <c r="C1674" s="319" t="s">
        <v>147</v>
      </c>
      <c r="D1674" s="337">
        <v>1</v>
      </c>
      <c r="E1674" s="337">
        <v>1561971.25</v>
      </c>
      <c r="F1674" s="337">
        <v>30000</v>
      </c>
      <c r="G1674" s="337"/>
      <c r="H1674" s="337">
        <f t="shared" si="444"/>
        <v>1591971.25</v>
      </c>
      <c r="I1674" s="337">
        <f t="shared" si="445"/>
        <v>1561971.25</v>
      </c>
      <c r="J1674" s="337">
        <f t="shared" si="446"/>
        <v>30000</v>
      </c>
      <c r="K1674" s="337">
        <f t="shared" si="447"/>
        <v>0</v>
      </c>
      <c r="L1674" s="337">
        <f t="shared" si="448"/>
        <v>1591971.25</v>
      </c>
    </row>
    <row r="1675" spans="1:12" ht="18.5" x14ac:dyDescent="0.25">
      <c r="A1675" s="336"/>
      <c r="B1675" s="336"/>
      <c r="C1675" s="319" t="s">
        <v>151</v>
      </c>
      <c r="D1675" s="337">
        <v>1</v>
      </c>
      <c r="E1675" s="337">
        <v>1459715</v>
      </c>
      <c r="F1675" s="337">
        <v>30000</v>
      </c>
      <c r="G1675" s="337"/>
      <c r="H1675" s="337">
        <f t="shared" si="444"/>
        <v>1489715</v>
      </c>
      <c r="I1675" s="337">
        <f t="shared" si="445"/>
        <v>1459715</v>
      </c>
      <c r="J1675" s="337">
        <f t="shared" si="446"/>
        <v>30000</v>
      </c>
      <c r="K1675" s="337">
        <f t="shared" si="447"/>
        <v>0</v>
      </c>
      <c r="L1675" s="337">
        <f t="shared" si="448"/>
        <v>1489715</v>
      </c>
    </row>
    <row r="1676" spans="1:12" ht="18.5" x14ac:dyDescent="0.25">
      <c r="A1676" s="336"/>
      <c r="B1676" s="336"/>
      <c r="C1676" s="319" t="s">
        <v>244</v>
      </c>
      <c r="D1676" s="337">
        <v>1</v>
      </c>
      <c r="E1676" s="337">
        <v>1627115</v>
      </c>
      <c r="F1676" s="337">
        <v>30000</v>
      </c>
      <c r="G1676" s="337"/>
      <c r="H1676" s="337">
        <f t="shared" si="444"/>
        <v>1657115</v>
      </c>
      <c r="I1676" s="337">
        <f t="shared" si="445"/>
        <v>1627115</v>
      </c>
      <c r="J1676" s="337">
        <f t="shared" si="446"/>
        <v>30000</v>
      </c>
      <c r="K1676" s="337">
        <f t="shared" si="447"/>
        <v>0</v>
      </c>
      <c r="L1676" s="337">
        <f t="shared" si="448"/>
        <v>1657115</v>
      </c>
    </row>
    <row r="1677" spans="1:12" ht="18.5" x14ac:dyDescent="0.25">
      <c r="A1677" s="336"/>
      <c r="B1677" s="336"/>
      <c r="C1677" s="319" t="s">
        <v>155</v>
      </c>
      <c r="D1677" s="337">
        <v>1</v>
      </c>
      <c r="E1677" s="337">
        <v>1560755</v>
      </c>
      <c r="F1677" s="337">
        <v>30000</v>
      </c>
      <c r="G1677" s="337"/>
      <c r="H1677" s="337">
        <f t="shared" si="444"/>
        <v>1590755</v>
      </c>
      <c r="I1677" s="337">
        <f t="shared" si="445"/>
        <v>1560755</v>
      </c>
      <c r="J1677" s="337">
        <f t="shared" si="446"/>
        <v>30000</v>
      </c>
      <c r="K1677" s="337">
        <f t="shared" si="447"/>
        <v>0</v>
      </c>
      <c r="L1677" s="337">
        <f t="shared" si="448"/>
        <v>1590755</v>
      </c>
    </row>
    <row r="1678" spans="1:12" ht="18.5" x14ac:dyDescent="0.25">
      <c r="A1678" s="336"/>
      <c r="B1678" s="336"/>
      <c r="C1678" s="319" t="s">
        <v>169</v>
      </c>
      <c r="D1678" s="337">
        <v>1</v>
      </c>
      <c r="E1678" s="337">
        <v>1855535</v>
      </c>
      <c r="F1678" s="337">
        <v>30000</v>
      </c>
      <c r="G1678" s="337"/>
      <c r="H1678" s="337">
        <f t="shared" si="444"/>
        <v>1885535</v>
      </c>
      <c r="I1678" s="337">
        <f t="shared" si="445"/>
        <v>1855535</v>
      </c>
      <c r="J1678" s="337">
        <f t="shared" si="446"/>
        <v>30000</v>
      </c>
      <c r="K1678" s="337">
        <f t="shared" si="447"/>
        <v>0</v>
      </c>
      <c r="L1678" s="337">
        <f t="shared" si="448"/>
        <v>1885535</v>
      </c>
    </row>
    <row r="1679" spans="1:12" ht="18.5" x14ac:dyDescent="0.25">
      <c r="A1679" s="336"/>
      <c r="B1679" s="336"/>
      <c r="C1679" s="319" t="s">
        <v>404</v>
      </c>
      <c r="D1679" s="337">
        <v>1</v>
      </c>
      <c r="E1679" s="337">
        <v>1887152.5</v>
      </c>
      <c r="F1679" s="337">
        <v>30000</v>
      </c>
      <c r="G1679" s="337"/>
      <c r="H1679" s="337">
        <f t="shared" si="444"/>
        <v>1917152.5</v>
      </c>
      <c r="I1679" s="337">
        <f t="shared" si="445"/>
        <v>1887152.5</v>
      </c>
      <c r="J1679" s="337">
        <f t="shared" si="446"/>
        <v>30000</v>
      </c>
      <c r="K1679" s="337">
        <f t="shared" si="447"/>
        <v>0</v>
      </c>
      <c r="L1679" s="337">
        <f t="shared" si="448"/>
        <v>1917152.5</v>
      </c>
    </row>
    <row r="1680" spans="1:12" ht="18.5" x14ac:dyDescent="0.25">
      <c r="A1680" s="336"/>
      <c r="B1680" s="336"/>
      <c r="C1680" s="319" t="s">
        <v>183</v>
      </c>
      <c r="D1680" s="337">
        <v>1</v>
      </c>
      <c r="E1680" s="337">
        <v>2271097.5</v>
      </c>
      <c r="F1680" s="337">
        <v>30000</v>
      </c>
      <c r="G1680" s="337"/>
      <c r="H1680" s="337">
        <f t="shared" si="444"/>
        <v>2301097.5</v>
      </c>
      <c r="I1680" s="337">
        <f t="shared" si="445"/>
        <v>2271097.5</v>
      </c>
      <c r="J1680" s="337">
        <f t="shared" si="446"/>
        <v>30000</v>
      </c>
      <c r="K1680" s="337">
        <f t="shared" si="447"/>
        <v>0</v>
      </c>
      <c r="L1680" s="337">
        <f t="shared" si="448"/>
        <v>2301097.5</v>
      </c>
    </row>
    <row r="1681" spans="1:12" ht="18.5" x14ac:dyDescent="0.25">
      <c r="A1681" s="336"/>
      <c r="B1681" s="336"/>
      <c r="C1681" s="319" t="s">
        <v>608</v>
      </c>
      <c r="D1681" s="337">
        <v>1</v>
      </c>
      <c r="E1681" s="337">
        <v>2238936.25</v>
      </c>
      <c r="F1681" s="337">
        <v>30000</v>
      </c>
      <c r="G1681" s="337"/>
      <c r="H1681" s="337">
        <f t="shared" si="444"/>
        <v>2268936.25</v>
      </c>
      <c r="I1681" s="337">
        <f t="shared" si="445"/>
        <v>2238936.25</v>
      </c>
      <c r="J1681" s="337">
        <f t="shared" si="446"/>
        <v>30000</v>
      </c>
      <c r="K1681" s="337">
        <f t="shared" si="447"/>
        <v>0</v>
      </c>
      <c r="L1681" s="337">
        <f t="shared" si="448"/>
        <v>2268936.25</v>
      </c>
    </row>
    <row r="1682" spans="1:12" ht="18.5" x14ac:dyDescent="0.25">
      <c r="A1682" s="336"/>
      <c r="B1682" s="336"/>
      <c r="C1682" s="319" t="s">
        <v>188</v>
      </c>
      <c r="D1682" s="337">
        <v>1</v>
      </c>
      <c r="E1682" s="337">
        <v>2612968.75</v>
      </c>
      <c r="F1682" s="337">
        <v>30000</v>
      </c>
      <c r="G1682" s="337"/>
      <c r="H1682" s="337">
        <f t="shared" si="444"/>
        <v>2642968.75</v>
      </c>
      <c r="I1682" s="337">
        <f t="shared" si="445"/>
        <v>2612968.75</v>
      </c>
      <c r="J1682" s="337">
        <f t="shared" si="446"/>
        <v>30000</v>
      </c>
      <c r="K1682" s="337">
        <f t="shared" si="447"/>
        <v>0</v>
      </c>
      <c r="L1682" s="337">
        <f t="shared" si="448"/>
        <v>2642968.75</v>
      </c>
    </row>
    <row r="1683" spans="1:12" ht="18.5" x14ac:dyDescent="0.25">
      <c r="A1683" s="336"/>
      <c r="B1683" s="336"/>
      <c r="C1683" s="319" t="s">
        <v>304</v>
      </c>
      <c r="D1683" s="337">
        <v>1</v>
      </c>
      <c r="E1683" s="337">
        <v>2987000</v>
      </c>
      <c r="F1683" s="337">
        <v>30000</v>
      </c>
      <c r="G1683" s="337"/>
      <c r="H1683" s="337">
        <f t="shared" si="444"/>
        <v>3017000</v>
      </c>
      <c r="I1683" s="337">
        <f t="shared" si="445"/>
        <v>2987000</v>
      </c>
      <c r="J1683" s="337">
        <f t="shared" si="446"/>
        <v>30000</v>
      </c>
      <c r="K1683" s="337">
        <f t="shared" si="447"/>
        <v>0</v>
      </c>
      <c r="L1683" s="337">
        <f t="shared" si="448"/>
        <v>3017000</v>
      </c>
    </row>
    <row r="1684" spans="1:12" ht="18.5" x14ac:dyDescent="0.25">
      <c r="A1684" s="336"/>
      <c r="B1684" s="336"/>
      <c r="C1684" s="338" t="s">
        <v>321</v>
      </c>
      <c r="D1684" s="337">
        <v>2</v>
      </c>
      <c r="E1684" s="337">
        <v>2998646.25</v>
      </c>
      <c r="F1684" s="337">
        <v>30000</v>
      </c>
      <c r="G1684" s="337"/>
      <c r="H1684" s="337">
        <f t="shared" si="444"/>
        <v>3028646.25</v>
      </c>
      <c r="I1684" s="337">
        <f t="shared" si="445"/>
        <v>5997292.5</v>
      </c>
      <c r="J1684" s="337">
        <f t="shared" si="446"/>
        <v>60000</v>
      </c>
      <c r="K1684" s="337">
        <f t="shared" si="447"/>
        <v>0</v>
      </c>
      <c r="L1684" s="337">
        <f t="shared" si="448"/>
        <v>6057292.5</v>
      </c>
    </row>
    <row r="1685" spans="1:12" ht="18.5" x14ac:dyDescent="0.25">
      <c r="A1685" s="336"/>
      <c r="B1685" s="336"/>
      <c r="C1685" s="338" t="s">
        <v>306</v>
      </c>
      <c r="D1685" s="337">
        <v>1</v>
      </c>
      <c r="E1685" s="337">
        <v>3102765</v>
      </c>
      <c r="F1685" s="337">
        <v>30000</v>
      </c>
      <c r="G1685" s="337"/>
      <c r="H1685" s="337">
        <f t="shared" si="444"/>
        <v>3132765</v>
      </c>
      <c r="I1685" s="337">
        <f t="shared" si="445"/>
        <v>3102765</v>
      </c>
      <c r="J1685" s="337">
        <f t="shared" si="446"/>
        <v>30000</v>
      </c>
      <c r="K1685" s="337">
        <f t="shared" si="447"/>
        <v>0</v>
      </c>
      <c r="L1685" s="337">
        <f t="shared" si="448"/>
        <v>3132765</v>
      </c>
    </row>
    <row r="1686" spans="1:12" ht="18.5" x14ac:dyDescent="0.25">
      <c r="A1686" s="336"/>
      <c r="B1686" s="336"/>
      <c r="C1686" s="338" t="s">
        <v>346</v>
      </c>
      <c r="D1686" s="337">
        <v>2</v>
      </c>
      <c r="E1686" s="337">
        <v>3491690</v>
      </c>
      <c r="F1686" s="337">
        <v>30000</v>
      </c>
      <c r="G1686" s="337"/>
      <c r="H1686" s="337">
        <f t="shared" si="444"/>
        <v>3521690</v>
      </c>
      <c r="I1686" s="337">
        <f t="shared" si="445"/>
        <v>6983380</v>
      </c>
      <c r="J1686" s="337">
        <f t="shared" si="446"/>
        <v>60000</v>
      </c>
      <c r="K1686" s="337">
        <f t="shared" si="447"/>
        <v>0</v>
      </c>
      <c r="L1686" s="337">
        <f t="shared" si="448"/>
        <v>7043380</v>
      </c>
    </row>
    <row r="1687" spans="1:12" ht="18.5" x14ac:dyDescent="0.25">
      <c r="A1687" s="336"/>
      <c r="B1687" s="336"/>
      <c r="C1687" s="338" t="s">
        <v>347</v>
      </c>
      <c r="D1687" s="337">
        <v>1</v>
      </c>
      <c r="E1687" s="337">
        <v>3616821.25</v>
      </c>
      <c r="F1687" s="337">
        <v>30000</v>
      </c>
      <c r="G1687" s="337"/>
      <c r="H1687" s="337">
        <f t="shared" si="444"/>
        <v>3646821.25</v>
      </c>
      <c r="I1687" s="337">
        <f t="shared" si="445"/>
        <v>3616821.25</v>
      </c>
      <c r="J1687" s="337">
        <f t="shared" si="446"/>
        <v>30000</v>
      </c>
      <c r="K1687" s="337">
        <f t="shared" si="447"/>
        <v>0</v>
      </c>
      <c r="L1687" s="337">
        <f t="shared" si="448"/>
        <v>3646821.25</v>
      </c>
    </row>
    <row r="1688" spans="1:12" ht="18.5" x14ac:dyDescent="0.25">
      <c r="A1688" s="336"/>
      <c r="B1688" s="339" t="s">
        <v>201</v>
      </c>
      <c r="C1688" s="319" t="s">
        <v>202</v>
      </c>
      <c r="D1688" s="332">
        <f>SUM(D1669:D1687)</f>
        <v>26</v>
      </c>
      <c r="E1688" s="332">
        <f>SUM(E1669:E1687)</f>
        <v>39578816.25</v>
      </c>
      <c r="F1688" s="332">
        <f>SUM(F1669:F1687)</f>
        <v>570000</v>
      </c>
      <c r="G1688" s="332"/>
      <c r="H1688" s="332">
        <f>SUM(H1669:H1687)</f>
        <v>40148816.25</v>
      </c>
      <c r="I1688" s="332">
        <f>SUM(I1669:I1687)</f>
        <v>51836140</v>
      </c>
      <c r="J1688" s="332">
        <f>SUM(J1669:J1687)</f>
        <v>780000</v>
      </c>
      <c r="K1688" s="332">
        <f>SUM(K1669:K1687)</f>
        <v>0</v>
      </c>
      <c r="L1688" s="332">
        <f>SUM(L1669:L1687)</f>
        <v>52616140</v>
      </c>
    </row>
    <row r="1689" spans="1:12" ht="18.5" x14ac:dyDescent="0.25">
      <c r="A1689" s="336"/>
      <c r="B1689" s="336"/>
      <c r="C1689" s="340" t="s">
        <v>203</v>
      </c>
      <c r="D1689" s="337"/>
      <c r="E1689" s="341">
        <v>1247870.04</v>
      </c>
      <c r="F1689" s="337">
        <v>374361</v>
      </c>
      <c r="G1689" s="337">
        <v>10640338.32</v>
      </c>
      <c r="H1689" s="337">
        <f t="shared" ref="H1689" si="449">SUM(E1689:G1689)</f>
        <v>12262569.359999999</v>
      </c>
      <c r="I1689" s="337">
        <f t="shared" ref="I1689" si="450">D1689*E1689</f>
        <v>0</v>
      </c>
      <c r="J1689" s="337">
        <f t="shared" ref="J1689" si="451">D1689*F1689</f>
        <v>0</v>
      </c>
      <c r="K1689" s="337">
        <f t="shared" ref="K1689" si="452">D1689*G1689</f>
        <v>0</v>
      </c>
      <c r="L1689" s="337">
        <f t="shared" ref="L1689" si="453">D1689*H1689</f>
        <v>0</v>
      </c>
    </row>
    <row r="1690" spans="1:12" ht="18.5" x14ac:dyDescent="0.25">
      <c r="A1690" s="336"/>
      <c r="B1690" s="342" t="s">
        <v>201</v>
      </c>
      <c r="C1690" s="343"/>
      <c r="D1690" s="332">
        <f t="shared" ref="D1690:L1690" si="454">SUM(D1689:D1689)</f>
        <v>0</v>
      </c>
      <c r="E1690" s="332">
        <f t="shared" si="454"/>
        <v>1247870.04</v>
      </c>
      <c r="F1690" s="332">
        <f t="shared" si="454"/>
        <v>374361</v>
      </c>
      <c r="G1690" s="332">
        <f t="shared" si="454"/>
        <v>10640338.32</v>
      </c>
      <c r="H1690" s="332">
        <f t="shared" si="454"/>
        <v>12262569.359999999</v>
      </c>
      <c r="I1690" s="332">
        <f t="shared" si="454"/>
        <v>0</v>
      </c>
      <c r="J1690" s="332">
        <f t="shared" si="454"/>
        <v>0</v>
      </c>
      <c r="K1690" s="332">
        <f t="shared" si="454"/>
        <v>0</v>
      </c>
      <c r="L1690" s="332">
        <f t="shared" si="454"/>
        <v>0</v>
      </c>
    </row>
    <row r="1691" spans="1:12" ht="18.5" x14ac:dyDescent="0.25">
      <c r="A1691" s="342" t="s">
        <v>204</v>
      </c>
      <c r="B1691" s="336"/>
      <c r="C1691" s="336"/>
      <c r="D1691" s="344">
        <f>D1688+D1690</f>
        <v>26</v>
      </c>
      <c r="E1691" s="345">
        <f t="shared" ref="E1691:L1691" si="455">SUM(E1688:E1689)</f>
        <v>40826686.289999999</v>
      </c>
      <c r="F1691" s="345">
        <f t="shared" si="455"/>
        <v>944361</v>
      </c>
      <c r="G1691" s="345">
        <f t="shared" si="455"/>
        <v>10640338.32</v>
      </c>
      <c r="H1691" s="345">
        <f t="shared" si="455"/>
        <v>52411385.609999999</v>
      </c>
      <c r="I1691" s="345">
        <f t="shared" si="455"/>
        <v>51836140</v>
      </c>
      <c r="J1691" s="345">
        <f t="shared" si="455"/>
        <v>780000</v>
      </c>
      <c r="K1691" s="345">
        <f t="shared" si="455"/>
        <v>0</v>
      </c>
      <c r="L1691" s="345">
        <f t="shared" si="455"/>
        <v>52616140</v>
      </c>
    </row>
  </sheetData>
  <mergeCells count="140">
    <mergeCell ref="A1309:L1309"/>
    <mergeCell ref="A1310:L1310"/>
    <mergeCell ref="A1311:L1311"/>
    <mergeCell ref="A405:L405"/>
    <mergeCell ref="A406:L406"/>
    <mergeCell ref="A407:L407"/>
    <mergeCell ref="A408:L408"/>
    <mergeCell ref="A485:L485"/>
    <mergeCell ref="A486:L486"/>
    <mergeCell ref="A487:L487"/>
    <mergeCell ref="A488:L488"/>
    <mergeCell ref="A507:L507"/>
    <mergeCell ref="A508:L508"/>
    <mergeCell ref="A509:L509"/>
    <mergeCell ref="A510:L510"/>
    <mergeCell ref="A526:L526"/>
    <mergeCell ref="A527:L527"/>
    <mergeCell ref="A528:L528"/>
    <mergeCell ref="A529:L529"/>
    <mergeCell ref="A547:L547"/>
    <mergeCell ref="A548:L548"/>
    <mergeCell ref="A549:L549"/>
    <mergeCell ref="A550:L550"/>
    <mergeCell ref="A589:L589"/>
    <mergeCell ref="A336:L336"/>
    <mergeCell ref="A388:L388"/>
    <mergeCell ref="A389:L389"/>
    <mergeCell ref="A390:L390"/>
    <mergeCell ref="A391:L391"/>
    <mergeCell ref="A246:L246"/>
    <mergeCell ref="A247:L247"/>
    <mergeCell ref="A333:L333"/>
    <mergeCell ref="A334:L334"/>
    <mergeCell ref="A335:L335"/>
    <mergeCell ref="A212:L212"/>
    <mergeCell ref="A213:L213"/>
    <mergeCell ref="A214:L214"/>
    <mergeCell ref="A244:L244"/>
    <mergeCell ref="A245:L245"/>
    <mergeCell ref="A164:L164"/>
    <mergeCell ref="A165:L165"/>
    <mergeCell ref="A166:L166"/>
    <mergeCell ref="A167:L167"/>
    <mergeCell ref="A211:L211"/>
    <mergeCell ref="A142:L142"/>
    <mergeCell ref="A1:L1"/>
    <mergeCell ref="A2:L2"/>
    <mergeCell ref="A3:L3"/>
    <mergeCell ref="A4:L4"/>
    <mergeCell ref="A111:L111"/>
    <mergeCell ref="A112:L112"/>
    <mergeCell ref="A113:L113"/>
    <mergeCell ref="A114:L114"/>
    <mergeCell ref="A139:L139"/>
    <mergeCell ref="A140:L140"/>
    <mergeCell ref="A141:L141"/>
    <mergeCell ref="A590:L590"/>
    <mergeCell ref="A591:L591"/>
    <mergeCell ref="A592:L592"/>
    <mergeCell ref="A630:L630"/>
    <mergeCell ref="A631:L631"/>
    <mergeCell ref="A632:L632"/>
    <mergeCell ref="A633:L633"/>
    <mergeCell ref="A780:L780"/>
    <mergeCell ref="A781:L781"/>
    <mergeCell ref="A782:L782"/>
    <mergeCell ref="A783:L783"/>
    <mergeCell ref="A830:L830"/>
    <mergeCell ref="A831:L831"/>
    <mergeCell ref="A681:L681"/>
    <mergeCell ref="A682:L682"/>
    <mergeCell ref="A683:L683"/>
    <mergeCell ref="A684:L684"/>
    <mergeCell ref="A735:L735"/>
    <mergeCell ref="A736:L736"/>
    <mergeCell ref="A737:L737"/>
    <mergeCell ref="A738:L738"/>
    <mergeCell ref="A832:L832"/>
    <mergeCell ref="A833:L833"/>
    <mergeCell ref="A906:L906"/>
    <mergeCell ref="A907:L907"/>
    <mergeCell ref="A908:L908"/>
    <mergeCell ref="A909:L909"/>
    <mergeCell ref="A1006:L1006"/>
    <mergeCell ref="A1007:L1007"/>
    <mergeCell ref="A1008:L1008"/>
    <mergeCell ref="A1009:L1009"/>
    <mergeCell ref="A1027:L1027"/>
    <mergeCell ref="A1028:L1028"/>
    <mergeCell ref="A957:L957"/>
    <mergeCell ref="A958:L958"/>
    <mergeCell ref="A959:L959"/>
    <mergeCell ref="A960:L960"/>
    <mergeCell ref="A1029:L1029"/>
    <mergeCell ref="A1030:L1030"/>
    <mergeCell ref="A1069:L1069"/>
    <mergeCell ref="A1070:L1070"/>
    <mergeCell ref="A1071:L1071"/>
    <mergeCell ref="A1072:L1072"/>
    <mergeCell ref="A1434:L1434"/>
    <mergeCell ref="A1435:L1435"/>
    <mergeCell ref="A1436:L1436"/>
    <mergeCell ref="A1240:L1240"/>
    <mergeCell ref="A1241:L1241"/>
    <mergeCell ref="A1202:L1202"/>
    <mergeCell ref="A1203:L1203"/>
    <mergeCell ref="A1204:L1204"/>
    <mergeCell ref="A1238:L1238"/>
    <mergeCell ref="A1239:L1239"/>
    <mergeCell ref="A1100:L1100"/>
    <mergeCell ref="A1101:L1101"/>
    <mergeCell ref="A1102:L1102"/>
    <mergeCell ref="A1103:L1103"/>
    <mergeCell ref="A1201:L1201"/>
    <mergeCell ref="A1374:L1374"/>
    <mergeCell ref="A1375:L1375"/>
    <mergeCell ref="A1376:L1376"/>
    <mergeCell ref="A1377:L1377"/>
    <mergeCell ref="A1308:L1308"/>
    <mergeCell ref="A1437:L1437"/>
    <mergeCell ref="A1488:L1488"/>
    <mergeCell ref="A1489:L1489"/>
    <mergeCell ref="A1490:L1490"/>
    <mergeCell ref="A1491:L1491"/>
    <mergeCell ref="A1545:L1545"/>
    <mergeCell ref="A1546:L1546"/>
    <mergeCell ref="A1547:L1547"/>
    <mergeCell ref="A1548:L1548"/>
    <mergeCell ref="A1665:L1665"/>
    <mergeCell ref="A1666:L1666"/>
    <mergeCell ref="A1667:L1667"/>
    <mergeCell ref="A1589:L1589"/>
    <mergeCell ref="A1590:L1590"/>
    <mergeCell ref="A1591:L1591"/>
    <mergeCell ref="A1592:L1592"/>
    <mergeCell ref="A1639:L1639"/>
    <mergeCell ref="A1640:L1640"/>
    <mergeCell ref="A1641:L1641"/>
    <mergeCell ref="A1642:L1642"/>
    <mergeCell ref="A1664:L1664"/>
  </mergeCells>
  <pageMargins left="0.70866141732283472" right="0.51181102362204722" top="0.51181102362204722" bottom="0.51181102362204722" header="0.31496062992125984" footer="0.31496062992125984"/>
  <pageSetup paperSize="9" scale="69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A7AC0-90F9-4693-B85D-DC0DDEB52C80}">
  <dimension ref="A1:M437"/>
  <sheetViews>
    <sheetView zoomScaleNormal="100" workbookViewId="0">
      <selection activeCell="A2" sqref="A2:M2"/>
    </sheetView>
  </sheetViews>
  <sheetFormatPr defaultColWidth="13.453125" defaultRowHeight="12.5" x14ac:dyDescent="0.25"/>
  <cols>
    <col min="1" max="1" width="14.1796875" style="5" customWidth="1"/>
    <col min="2" max="2" width="12.26953125" style="5" customWidth="1"/>
    <col min="3" max="3" width="11.54296875" style="5" customWidth="1"/>
    <col min="4" max="4" width="10.7265625" style="5" customWidth="1"/>
    <col min="5" max="5" width="14.453125" style="5" customWidth="1"/>
    <col min="6" max="6" width="42.81640625" style="6" customWidth="1"/>
    <col min="7" max="7" width="17.54296875" style="1" customWidth="1"/>
    <col min="8" max="8" width="22" style="1" customWidth="1"/>
    <col min="9" max="9" width="20.1796875" style="1" customWidth="1"/>
    <col min="10" max="10" width="16.81640625" style="1" customWidth="1"/>
    <col min="11" max="12" width="16.453125" style="1" customWidth="1"/>
    <col min="13" max="13" width="17.7265625" style="1" customWidth="1"/>
    <col min="14" max="16384" width="13.453125" style="1"/>
  </cols>
  <sheetData>
    <row r="1" spans="1:13" ht="20.25" customHeight="1" x14ac:dyDescent="0.3">
      <c r="A1" s="984" t="s">
        <v>0</v>
      </c>
      <c r="B1" s="984"/>
      <c r="C1" s="984"/>
      <c r="D1" s="984"/>
      <c r="E1" s="984"/>
      <c r="F1" s="984"/>
      <c r="G1" s="984"/>
      <c r="H1" s="984"/>
      <c r="I1" s="984"/>
      <c r="J1" s="984"/>
      <c r="K1" s="984"/>
      <c r="L1" s="984"/>
      <c r="M1" s="984"/>
    </row>
    <row r="2" spans="1:13" ht="14.5" x14ac:dyDescent="0.35">
      <c r="A2" s="982" t="s">
        <v>1574</v>
      </c>
      <c r="B2" s="982"/>
      <c r="C2" s="982"/>
      <c r="D2" s="982"/>
      <c r="E2" s="982"/>
      <c r="F2" s="982"/>
      <c r="G2" s="982"/>
      <c r="H2" s="982"/>
      <c r="I2" s="982"/>
      <c r="J2" s="982"/>
      <c r="K2" s="982"/>
      <c r="L2" s="982"/>
      <c r="M2" s="982"/>
    </row>
    <row r="3" spans="1:13" ht="52" x14ac:dyDescent="0.3">
      <c r="A3" s="594" t="s">
        <v>1</v>
      </c>
      <c r="B3" s="594" t="s">
        <v>2</v>
      </c>
      <c r="C3" s="594" t="s">
        <v>3</v>
      </c>
      <c r="D3" s="594" t="s">
        <v>4</v>
      </c>
      <c r="E3" s="594" t="s">
        <v>5</v>
      </c>
      <c r="F3" s="595" t="s">
        <v>6</v>
      </c>
      <c r="G3" s="594" t="s">
        <v>7</v>
      </c>
      <c r="H3" s="594" t="s">
        <v>1414</v>
      </c>
      <c r="I3" s="594"/>
      <c r="J3" s="594" t="s">
        <v>9</v>
      </c>
      <c r="K3" s="594" t="s">
        <v>10</v>
      </c>
      <c r="L3" s="594" t="s">
        <v>11</v>
      </c>
      <c r="M3" s="594" t="s">
        <v>12</v>
      </c>
    </row>
    <row r="4" spans="1:13" ht="13" x14ac:dyDescent="0.3">
      <c r="A4" s="596">
        <v>2</v>
      </c>
      <c r="B4" s="597"/>
      <c r="C4" s="598"/>
      <c r="D4" s="598"/>
      <c r="E4" s="597"/>
      <c r="F4" s="599" t="s">
        <v>18</v>
      </c>
      <c r="G4" s="600">
        <f>G5+G14+G49</f>
        <v>799071914.84000003</v>
      </c>
      <c r="H4" s="600">
        <f>H5+H14+H49</f>
        <v>447212316.94999999</v>
      </c>
      <c r="I4" s="600"/>
      <c r="J4" s="600">
        <f>J5+J14+J49</f>
        <v>957404842.36000001</v>
      </c>
      <c r="K4" s="600">
        <f t="shared" ref="K4:M4" si="0">K5+K14+K49</f>
        <v>1182404842.3600001</v>
      </c>
      <c r="L4" s="600">
        <f t="shared" si="0"/>
        <v>1577404842.3600001</v>
      </c>
      <c r="M4" s="600">
        <f t="shared" si="0"/>
        <v>3717214527.0799999</v>
      </c>
    </row>
    <row r="5" spans="1:13" ht="13" x14ac:dyDescent="0.3">
      <c r="A5" s="596">
        <v>21</v>
      </c>
      <c r="B5" s="597"/>
      <c r="C5" s="598"/>
      <c r="D5" s="598"/>
      <c r="E5" s="597"/>
      <c r="F5" s="599" t="s">
        <v>19</v>
      </c>
      <c r="G5" s="600">
        <f t="shared" ref="G5:M5" si="1">G6+G9</f>
        <v>49071914.840000004</v>
      </c>
      <c r="H5" s="600">
        <f t="shared" si="1"/>
        <v>36803936.129999995</v>
      </c>
      <c r="I5" s="600"/>
      <c r="J5" s="600">
        <f t="shared" si="1"/>
        <v>57404842.359999999</v>
      </c>
      <c r="K5" s="600">
        <f t="shared" si="1"/>
        <v>57404842.359999999</v>
      </c>
      <c r="L5" s="600">
        <f t="shared" si="1"/>
        <v>57404842.359999999</v>
      </c>
      <c r="M5" s="600">
        <f t="shared" si="1"/>
        <v>172214527.08000001</v>
      </c>
    </row>
    <row r="6" spans="1:13" ht="13" x14ac:dyDescent="0.3">
      <c r="A6" s="596">
        <v>2101</v>
      </c>
      <c r="B6" s="597"/>
      <c r="C6" s="598"/>
      <c r="D6" s="598"/>
      <c r="E6" s="597"/>
      <c r="F6" s="599" t="s">
        <v>20</v>
      </c>
      <c r="G6" s="600">
        <f t="shared" ref="G6:H7" si="2">G7</f>
        <v>40002677.840000004</v>
      </c>
      <c r="H6" s="600">
        <f t="shared" si="2"/>
        <v>30002008.379999999</v>
      </c>
      <c r="I6" s="600"/>
      <c r="J6" s="600">
        <f t="shared" ref="J6:L7" si="3">J7</f>
        <v>45700143.039999999</v>
      </c>
      <c r="K6" s="600">
        <f t="shared" si="3"/>
        <v>45700143.039999999</v>
      </c>
      <c r="L6" s="600">
        <f t="shared" si="3"/>
        <v>45700143.039999999</v>
      </c>
      <c r="M6" s="601">
        <f t="shared" ref="M6:M69" si="4">J6+K6+L6</f>
        <v>137100429.12</v>
      </c>
    </row>
    <row r="7" spans="1:13" ht="13" x14ac:dyDescent="0.3">
      <c r="A7" s="596">
        <v>210101</v>
      </c>
      <c r="B7" s="597"/>
      <c r="C7" s="598"/>
      <c r="D7" s="598"/>
      <c r="E7" s="597"/>
      <c r="F7" s="599" t="s">
        <v>21</v>
      </c>
      <c r="G7" s="600">
        <f t="shared" si="2"/>
        <v>40002677.840000004</v>
      </c>
      <c r="H7" s="600">
        <f t="shared" si="2"/>
        <v>30002008.379999999</v>
      </c>
      <c r="I7" s="600"/>
      <c r="J7" s="600">
        <f>J8</f>
        <v>45700143.039999999</v>
      </c>
      <c r="K7" s="600">
        <f t="shared" si="3"/>
        <v>45700143.039999999</v>
      </c>
      <c r="L7" s="600">
        <f t="shared" si="3"/>
        <v>45700143.039999999</v>
      </c>
      <c r="M7" s="601">
        <f t="shared" si="4"/>
        <v>137100429.12</v>
      </c>
    </row>
    <row r="8" spans="1:13" ht="13" x14ac:dyDescent="0.3">
      <c r="A8" s="602">
        <v>21010101</v>
      </c>
      <c r="B8" s="603"/>
      <c r="C8" s="604"/>
      <c r="D8" s="604" t="s">
        <v>205</v>
      </c>
      <c r="E8" s="603"/>
      <c r="F8" s="605" t="s">
        <v>20</v>
      </c>
      <c r="G8" s="606">
        <v>40002677.840000004</v>
      </c>
      <c r="H8" s="606">
        <v>30002008.379999999</v>
      </c>
      <c r="I8" s="606"/>
      <c r="J8" s="606">
        <v>45700143.039999999</v>
      </c>
      <c r="K8" s="606">
        <v>45700143.039999999</v>
      </c>
      <c r="L8" s="606">
        <v>45700143.039999999</v>
      </c>
      <c r="M8" s="601">
        <f t="shared" si="4"/>
        <v>137100429.12</v>
      </c>
    </row>
    <row r="9" spans="1:13" ht="13" x14ac:dyDescent="0.3">
      <c r="A9" s="596">
        <v>2102</v>
      </c>
      <c r="B9" s="597"/>
      <c r="C9" s="598"/>
      <c r="D9" s="598"/>
      <c r="E9" s="597"/>
      <c r="F9" s="599" t="s">
        <v>22</v>
      </c>
      <c r="G9" s="600">
        <f>G12+G13</f>
        <v>9069237</v>
      </c>
      <c r="H9" s="600">
        <f>H12+H13</f>
        <v>6801927.75</v>
      </c>
      <c r="I9" s="600"/>
      <c r="J9" s="600">
        <v>11704699.32</v>
      </c>
      <c r="K9" s="600">
        <v>11704699.32</v>
      </c>
      <c r="L9" s="600">
        <v>11704699.32</v>
      </c>
      <c r="M9" s="601">
        <f t="shared" si="4"/>
        <v>35114097.960000001</v>
      </c>
    </row>
    <row r="10" spans="1:13" ht="13" x14ac:dyDescent="0.3">
      <c r="A10" s="596">
        <v>210201</v>
      </c>
      <c r="B10" s="597"/>
      <c r="C10" s="598"/>
      <c r="D10" s="598"/>
      <c r="E10" s="597"/>
      <c r="F10" s="599" t="s">
        <v>23</v>
      </c>
      <c r="G10" s="600">
        <f>G11+G12</f>
        <v>1154361</v>
      </c>
      <c r="H10" s="600">
        <f>H11+H12</f>
        <v>865770.75</v>
      </c>
      <c r="I10" s="600"/>
      <c r="J10" s="600">
        <v>11704699.32</v>
      </c>
      <c r="K10" s="600">
        <v>11704699.32</v>
      </c>
      <c r="L10" s="600">
        <v>11704699.32</v>
      </c>
      <c r="M10" s="601">
        <f t="shared" si="4"/>
        <v>35114097.960000001</v>
      </c>
    </row>
    <row r="11" spans="1:13" ht="13" x14ac:dyDescent="0.3">
      <c r="A11" s="602">
        <v>21020101</v>
      </c>
      <c r="B11" s="603"/>
      <c r="C11" s="604"/>
      <c r="D11" s="604" t="s">
        <v>205</v>
      </c>
      <c r="E11" s="603"/>
      <c r="F11" s="605" t="s">
        <v>24</v>
      </c>
      <c r="G11" s="600"/>
      <c r="H11" s="600"/>
      <c r="I11" s="600"/>
      <c r="J11" s="606">
        <v>10640338.32</v>
      </c>
      <c r="K11" s="606">
        <v>10640338.32</v>
      </c>
      <c r="L11" s="606">
        <v>10640338.32</v>
      </c>
      <c r="M11" s="601">
        <f t="shared" si="4"/>
        <v>31921014.960000001</v>
      </c>
    </row>
    <row r="12" spans="1:13" ht="13" x14ac:dyDescent="0.3">
      <c r="A12" s="602">
        <v>21020102</v>
      </c>
      <c r="B12" s="603"/>
      <c r="C12" s="604"/>
      <c r="D12" s="604" t="s">
        <v>205</v>
      </c>
      <c r="E12" s="603"/>
      <c r="F12" s="605" t="s">
        <v>25</v>
      </c>
      <c r="G12" s="606">
        <v>1154361</v>
      </c>
      <c r="H12" s="606">
        <v>865770.75</v>
      </c>
      <c r="I12" s="606"/>
      <c r="J12" s="606">
        <v>1064361</v>
      </c>
      <c r="K12" s="606">
        <v>1064361</v>
      </c>
      <c r="L12" s="606">
        <v>1064361</v>
      </c>
      <c r="M12" s="601">
        <f t="shared" si="4"/>
        <v>3193083</v>
      </c>
    </row>
    <row r="13" spans="1:13" ht="13" x14ac:dyDescent="0.3">
      <c r="A13" s="602">
        <v>21020103</v>
      </c>
      <c r="B13" s="603"/>
      <c r="C13" s="604"/>
      <c r="D13" s="604"/>
      <c r="E13" s="603"/>
      <c r="F13" s="605" t="s">
        <v>251</v>
      </c>
      <c r="G13" s="606">
        <v>7914876</v>
      </c>
      <c r="H13" s="606">
        <v>5936157</v>
      </c>
      <c r="I13" s="606"/>
      <c r="J13" s="606"/>
      <c r="K13" s="606"/>
      <c r="L13" s="606"/>
      <c r="M13" s="607">
        <f t="shared" si="4"/>
        <v>0</v>
      </c>
    </row>
    <row r="14" spans="1:13" ht="13" x14ac:dyDescent="0.3">
      <c r="A14" s="596">
        <v>2202</v>
      </c>
      <c r="B14" s="597"/>
      <c r="C14" s="598"/>
      <c r="D14" s="598"/>
      <c r="E14" s="597"/>
      <c r="F14" s="599" t="s">
        <v>27</v>
      </c>
      <c r="G14" s="600">
        <f t="shared" ref="G14:L14" si="5">G15+G19+G21+G24+G30+G32+G34+G37</f>
        <v>200000000</v>
      </c>
      <c r="H14" s="600">
        <f t="shared" si="5"/>
        <v>118438380.81999999</v>
      </c>
      <c r="I14" s="600"/>
      <c r="J14" s="600">
        <f t="shared" si="5"/>
        <v>300000000</v>
      </c>
      <c r="K14" s="600">
        <f t="shared" si="5"/>
        <v>300000000</v>
      </c>
      <c r="L14" s="600">
        <f t="shared" si="5"/>
        <v>300000000</v>
      </c>
      <c r="M14" s="608">
        <f t="shared" si="4"/>
        <v>900000000</v>
      </c>
    </row>
    <row r="15" spans="1:13" ht="13" x14ac:dyDescent="0.3">
      <c r="A15" s="596">
        <v>220201</v>
      </c>
      <c r="B15" s="597"/>
      <c r="C15" s="598"/>
      <c r="D15" s="598"/>
      <c r="E15" s="597"/>
      <c r="F15" s="599" t="s">
        <v>28</v>
      </c>
      <c r="G15" s="600">
        <f>SUM(G16:G18)</f>
        <v>60000000</v>
      </c>
      <c r="H15" s="600">
        <f>SUM(H16:H18)</f>
        <v>29625000</v>
      </c>
      <c r="I15" s="600"/>
      <c r="J15" s="600">
        <f>SUM(J16:J18)</f>
        <v>70000000</v>
      </c>
      <c r="K15" s="600">
        <f>SUM(K16:K18)</f>
        <v>70000000</v>
      </c>
      <c r="L15" s="600">
        <f>SUM(L16:L18)</f>
        <v>70000000</v>
      </c>
      <c r="M15" s="601">
        <f t="shared" si="4"/>
        <v>210000000</v>
      </c>
    </row>
    <row r="16" spans="1:13" ht="13" x14ac:dyDescent="0.3">
      <c r="A16" s="602">
        <v>22020101</v>
      </c>
      <c r="B16" s="603">
        <v>70160</v>
      </c>
      <c r="C16" s="604"/>
      <c r="D16" s="604" t="s">
        <v>205</v>
      </c>
      <c r="E16" s="603">
        <v>50610801</v>
      </c>
      <c r="F16" s="605" t="s">
        <v>29</v>
      </c>
      <c r="G16" s="606">
        <v>20000000</v>
      </c>
      <c r="H16" s="606">
        <v>19162000</v>
      </c>
      <c r="I16" s="606"/>
      <c r="J16" s="606">
        <v>25000000</v>
      </c>
      <c r="K16" s="606">
        <v>25000000</v>
      </c>
      <c r="L16" s="606">
        <v>25000000</v>
      </c>
      <c r="M16" s="601">
        <f t="shared" si="4"/>
        <v>75000000</v>
      </c>
    </row>
    <row r="17" spans="1:13" ht="13" x14ac:dyDescent="0.3">
      <c r="A17" s="602">
        <v>22020102</v>
      </c>
      <c r="B17" s="603">
        <v>70160</v>
      </c>
      <c r="C17" s="604"/>
      <c r="D17" s="604" t="s">
        <v>205</v>
      </c>
      <c r="E17" s="603">
        <v>50610801</v>
      </c>
      <c r="F17" s="605" t="s">
        <v>30</v>
      </c>
      <c r="G17" s="606">
        <v>20000000</v>
      </c>
      <c r="H17" s="606">
        <v>10463000</v>
      </c>
      <c r="I17" s="606"/>
      <c r="J17" s="606">
        <v>25000000</v>
      </c>
      <c r="K17" s="606">
        <v>25000000</v>
      </c>
      <c r="L17" s="606">
        <v>25000000</v>
      </c>
      <c r="M17" s="601">
        <f t="shared" si="4"/>
        <v>75000000</v>
      </c>
    </row>
    <row r="18" spans="1:13" ht="13" x14ac:dyDescent="0.3">
      <c r="A18" s="602">
        <v>22020103</v>
      </c>
      <c r="B18" s="603">
        <v>70160</v>
      </c>
      <c r="C18" s="604"/>
      <c r="D18" s="604" t="s">
        <v>205</v>
      </c>
      <c r="E18" s="603">
        <v>50610801</v>
      </c>
      <c r="F18" s="605" t="s">
        <v>219</v>
      </c>
      <c r="G18" s="606">
        <v>20000000</v>
      </c>
      <c r="H18" s="600">
        <v>0</v>
      </c>
      <c r="I18" s="600"/>
      <c r="J18" s="606">
        <v>20000000</v>
      </c>
      <c r="K18" s="606">
        <v>20000000</v>
      </c>
      <c r="L18" s="606">
        <v>20000000</v>
      </c>
      <c r="M18" s="601">
        <f t="shared" si="4"/>
        <v>60000000</v>
      </c>
    </row>
    <row r="19" spans="1:13" ht="13" x14ac:dyDescent="0.3">
      <c r="A19" s="596">
        <v>220202</v>
      </c>
      <c r="B19" s="597"/>
      <c r="C19" s="598"/>
      <c r="D19" s="598"/>
      <c r="E19" s="597"/>
      <c r="F19" s="599" t="s">
        <v>31</v>
      </c>
      <c r="G19" s="600">
        <f>SUM(G20:G20)</f>
        <v>3000000</v>
      </c>
      <c r="H19" s="600">
        <f>SUM(H20:H20)</f>
        <v>1680000</v>
      </c>
      <c r="I19" s="600"/>
      <c r="J19" s="600">
        <f>SUM(J20:J20)</f>
        <v>2000000</v>
      </c>
      <c r="K19" s="600">
        <f>SUM(K20:K20)</f>
        <v>2000000</v>
      </c>
      <c r="L19" s="600">
        <f>SUM(L20:L20)</f>
        <v>2000000</v>
      </c>
      <c r="M19" s="601">
        <f t="shared" si="4"/>
        <v>6000000</v>
      </c>
    </row>
    <row r="20" spans="1:13" ht="13" x14ac:dyDescent="0.3">
      <c r="A20" s="602">
        <v>22020203</v>
      </c>
      <c r="B20" s="603">
        <v>70160</v>
      </c>
      <c r="C20" s="604"/>
      <c r="D20" s="604" t="s">
        <v>205</v>
      </c>
      <c r="E20" s="603">
        <v>50610801</v>
      </c>
      <c r="F20" s="605" t="s">
        <v>34</v>
      </c>
      <c r="G20" s="606">
        <v>3000000</v>
      </c>
      <c r="H20" s="606">
        <v>1680000</v>
      </c>
      <c r="I20" s="606"/>
      <c r="J20" s="606">
        <v>2000000</v>
      </c>
      <c r="K20" s="606">
        <v>2000000</v>
      </c>
      <c r="L20" s="606">
        <v>2000000</v>
      </c>
      <c r="M20" s="601">
        <f t="shared" si="4"/>
        <v>6000000</v>
      </c>
    </row>
    <row r="21" spans="1:13" ht="13" x14ac:dyDescent="0.3">
      <c r="A21" s="596">
        <v>220203</v>
      </c>
      <c r="B21" s="597"/>
      <c r="C21" s="598"/>
      <c r="D21" s="598"/>
      <c r="E21" s="597"/>
      <c r="F21" s="599" t="s">
        <v>37</v>
      </c>
      <c r="G21" s="600">
        <f>SUM(G22:G23)</f>
        <v>5000000</v>
      </c>
      <c r="H21" s="600">
        <f>SUM(H22:H23)</f>
        <v>182000</v>
      </c>
      <c r="I21" s="600"/>
      <c r="J21" s="600">
        <f>SUM(J22:J23)</f>
        <v>5000000</v>
      </c>
      <c r="K21" s="600">
        <f>SUM(K22:K23)</f>
        <v>5000000</v>
      </c>
      <c r="L21" s="600">
        <f>SUM(L22:L23)</f>
        <v>5000000</v>
      </c>
      <c r="M21" s="601">
        <f t="shared" si="4"/>
        <v>15000000</v>
      </c>
    </row>
    <row r="22" spans="1:13" ht="13" x14ac:dyDescent="0.3">
      <c r="A22" s="602">
        <v>22020301</v>
      </c>
      <c r="B22" s="603">
        <v>70160</v>
      </c>
      <c r="C22" s="604"/>
      <c r="D22" s="604" t="s">
        <v>205</v>
      </c>
      <c r="E22" s="603">
        <v>50610801</v>
      </c>
      <c r="F22" s="605" t="s">
        <v>38</v>
      </c>
      <c r="G22" s="606">
        <v>3000000</v>
      </c>
      <c r="H22" s="606">
        <v>182000</v>
      </c>
      <c r="I22" s="606"/>
      <c r="J22" s="606">
        <v>3000000</v>
      </c>
      <c r="K22" s="606">
        <v>3000000</v>
      </c>
      <c r="L22" s="606">
        <v>3000000</v>
      </c>
      <c r="M22" s="601">
        <f t="shared" si="4"/>
        <v>9000000</v>
      </c>
    </row>
    <row r="23" spans="1:13" ht="13" x14ac:dyDescent="0.3">
      <c r="A23" s="602">
        <v>22020305</v>
      </c>
      <c r="B23" s="603">
        <v>70160</v>
      </c>
      <c r="C23" s="604"/>
      <c r="D23" s="604" t="s">
        <v>205</v>
      </c>
      <c r="E23" s="603">
        <v>50610801</v>
      </c>
      <c r="F23" s="605" t="s">
        <v>41</v>
      </c>
      <c r="G23" s="606">
        <v>2000000</v>
      </c>
      <c r="H23" s="600">
        <v>0</v>
      </c>
      <c r="I23" s="600"/>
      <c r="J23" s="606">
        <v>2000000</v>
      </c>
      <c r="K23" s="606">
        <v>2000000</v>
      </c>
      <c r="L23" s="606">
        <v>2000000</v>
      </c>
      <c r="M23" s="601">
        <f t="shared" si="4"/>
        <v>6000000</v>
      </c>
    </row>
    <row r="24" spans="1:13" ht="13" x14ac:dyDescent="0.3">
      <c r="A24" s="596">
        <v>220204</v>
      </c>
      <c r="B24" s="597"/>
      <c r="C24" s="598"/>
      <c r="D24" s="598"/>
      <c r="E24" s="597"/>
      <c r="F24" s="599" t="s">
        <v>42</v>
      </c>
      <c r="G24" s="600">
        <f>SUM(G25:G29)</f>
        <v>27000000</v>
      </c>
      <c r="H24" s="600">
        <f>SUM(H25:H29)</f>
        <v>19571600</v>
      </c>
      <c r="I24" s="600"/>
      <c r="J24" s="600">
        <f>SUM(J25:J29)</f>
        <v>34000000</v>
      </c>
      <c r="K24" s="600">
        <f>SUM(K25:K29)</f>
        <v>34000000</v>
      </c>
      <c r="L24" s="600">
        <f>SUM(L25:L29)</f>
        <v>34000000</v>
      </c>
      <c r="M24" s="601">
        <f t="shared" si="4"/>
        <v>102000000</v>
      </c>
    </row>
    <row r="25" spans="1:13" ht="26" x14ac:dyDescent="0.3">
      <c r="A25" s="602">
        <v>22020401</v>
      </c>
      <c r="B25" s="603">
        <v>70160</v>
      </c>
      <c r="C25" s="604"/>
      <c r="D25" s="604" t="s">
        <v>205</v>
      </c>
      <c r="E25" s="603">
        <v>50610801</v>
      </c>
      <c r="F25" s="605" t="s">
        <v>43</v>
      </c>
      <c r="G25" s="606">
        <v>3000000</v>
      </c>
      <c r="H25" s="606">
        <v>2420000</v>
      </c>
      <c r="I25" s="606"/>
      <c r="J25" s="606">
        <v>8000000</v>
      </c>
      <c r="K25" s="606">
        <v>8000000</v>
      </c>
      <c r="L25" s="606">
        <v>8000000</v>
      </c>
      <c r="M25" s="601">
        <f t="shared" si="4"/>
        <v>24000000</v>
      </c>
    </row>
    <row r="26" spans="1:13" ht="13" x14ac:dyDescent="0.3">
      <c r="A26" s="602">
        <v>22020402</v>
      </c>
      <c r="B26" s="603">
        <v>70160</v>
      </c>
      <c r="C26" s="604"/>
      <c r="D26" s="604" t="s">
        <v>205</v>
      </c>
      <c r="E26" s="603">
        <v>50610801</v>
      </c>
      <c r="F26" s="605" t="s">
        <v>44</v>
      </c>
      <c r="G26" s="606">
        <v>3000000</v>
      </c>
      <c r="H26" s="606">
        <v>4855000</v>
      </c>
      <c r="I26" s="606"/>
      <c r="J26" s="606">
        <v>5000000</v>
      </c>
      <c r="K26" s="606">
        <v>5000000</v>
      </c>
      <c r="L26" s="606">
        <v>5000000</v>
      </c>
      <c r="M26" s="601">
        <f t="shared" si="4"/>
        <v>15000000</v>
      </c>
    </row>
    <row r="27" spans="1:13" ht="26.25" customHeight="1" x14ac:dyDescent="0.3">
      <c r="A27" s="602">
        <v>22020403</v>
      </c>
      <c r="B27" s="603">
        <v>70160</v>
      </c>
      <c r="C27" s="604"/>
      <c r="D27" s="604" t="s">
        <v>205</v>
      </c>
      <c r="E27" s="603">
        <v>50610801</v>
      </c>
      <c r="F27" s="605" t="s">
        <v>45</v>
      </c>
      <c r="G27" s="606">
        <v>13000000</v>
      </c>
      <c r="H27" s="606">
        <v>1181000</v>
      </c>
      <c r="I27" s="606"/>
      <c r="J27" s="606">
        <v>13000000</v>
      </c>
      <c r="K27" s="606">
        <v>13000000</v>
      </c>
      <c r="L27" s="606">
        <v>13000000</v>
      </c>
      <c r="M27" s="601">
        <f t="shared" si="4"/>
        <v>39000000</v>
      </c>
    </row>
    <row r="28" spans="1:13" ht="13" x14ac:dyDescent="0.3">
      <c r="A28" s="602">
        <v>22020404</v>
      </c>
      <c r="B28" s="603">
        <v>70160</v>
      </c>
      <c r="C28" s="604"/>
      <c r="D28" s="604" t="s">
        <v>205</v>
      </c>
      <c r="E28" s="603">
        <v>50610801</v>
      </c>
      <c r="F28" s="605" t="s">
        <v>46</v>
      </c>
      <c r="G28" s="606">
        <v>3000000</v>
      </c>
      <c r="H28" s="606">
        <v>1828000</v>
      </c>
      <c r="I28" s="606"/>
      <c r="J28" s="606">
        <v>3000000</v>
      </c>
      <c r="K28" s="606">
        <v>3000000</v>
      </c>
      <c r="L28" s="606">
        <v>3000000</v>
      </c>
      <c r="M28" s="601">
        <f t="shared" si="4"/>
        <v>9000000</v>
      </c>
    </row>
    <row r="29" spans="1:13" ht="13" x14ac:dyDescent="0.3">
      <c r="A29" s="602">
        <v>22020405</v>
      </c>
      <c r="B29" s="603">
        <v>70160</v>
      </c>
      <c r="C29" s="604"/>
      <c r="D29" s="604" t="s">
        <v>205</v>
      </c>
      <c r="E29" s="603">
        <v>50610801</v>
      </c>
      <c r="F29" s="605" t="s">
        <v>47</v>
      </c>
      <c r="G29" s="606">
        <v>5000000</v>
      </c>
      <c r="H29" s="606">
        <v>9287600</v>
      </c>
      <c r="I29" s="606"/>
      <c r="J29" s="606">
        <v>5000000</v>
      </c>
      <c r="K29" s="606">
        <v>5000000</v>
      </c>
      <c r="L29" s="606">
        <v>5000000</v>
      </c>
      <c r="M29" s="601">
        <f t="shared" si="4"/>
        <v>15000000</v>
      </c>
    </row>
    <row r="30" spans="1:13" ht="13" x14ac:dyDescent="0.3">
      <c r="A30" s="596">
        <v>220205</v>
      </c>
      <c r="B30" s="597"/>
      <c r="C30" s="598"/>
      <c r="D30" s="598"/>
      <c r="E30" s="597"/>
      <c r="F30" s="599" t="s">
        <v>49</v>
      </c>
      <c r="G30" s="600">
        <f>G31</f>
        <v>20000000</v>
      </c>
      <c r="H30" s="600">
        <f t="shared" ref="H30:L30" si="6">H31</f>
        <v>29215200</v>
      </c>
      <c r="I30" s="600"/>
      <c r="J30" s="600">
        <f t="shared" si="6"/>
        <v>60000000</v>
      </c>
      <c r="K30" s="600">
        <f t="shared" si="6"/>
        <v>60000000</v>
      </c>
      <c r="L30" s="600">
        <f t="shared" si="6"/>
        <v>60000000</v>
      </c>
      <c r="M30" s="601">
        <f t="shared" si="4"/>
        <v>180000000</v>
      </c>
    </row>
    <row r="31" spans="1:13" ht="13" x14ac:dyDescent="0.3">
      <c r="A31" s="602">
        <v>22020501</v>
      </c>
      <c r="B31" s="603">
        <v>70160</v>
      </c>
      <c r="C31" s="604"/>
      <c r="D31" s="604" t="s">
        <v>205</v>
      </c>
      <c r="E31" s="603">
        <v>50610801</v>
      </c>
      <c r="F31" s="605" t="s">
        <v>50</v>
      </c>
      <c r="G31" s="606">
        <v>20000000</v>
      </c>
      <c r="H31" s="606">
        <v>29215200</v>
      </c>
      <c r="I31" s="606"/>
      <c r="J31" s="606">
        <v>60000000</v>
      </c>
      <c r="K31" s="606">
        <v>60000000</v>
      </c>
      <c r="L31" s="606">
        <v>60000000</v>
      </c>
      <c r="M31" s="601">
        <f t="shared" si="4"/>
        <v>180000000</v>
      </c>
    </row>
    <row r="32" spans="1:13" ht="21" customHeight="1" x14ac:dyDescent="0.3">
      <c r="A32" s="596">
        <v>220206</v>
      </c>
      <c r="B32" s="597"/>
      <c r="C32" s="598"/>
      <c r="D32" s="598"/>
      <c r="E32" s="597"/>
      <c r="F32" s="599" t="s">
        <v>51</v>
      </c>
      <c r="G32" s="600">
        <f>SUM(G33:G33)</f>
        <v>2000000</v>
      </c>
      <c r="H32" s="600">
        <f>SUM(H33:H33)</f>
        <v>0</v>
      </c>
      <c r="I32" s="600"/>
      <c r="J32" s="600">
        <f>SUM(J33:J33)</f>
        <v>2000000</v>
      </c>
      <c r="K32" s="600">
        <f>SUM(K33:K33)</f>
        <v>2000000</v>
      </c>
      <c r="L32" s="600">
        <f>SUM(L33:L33)</f>
        <v>2000000</v>
      </c>
      <c r="M32" s="601">
        <f t="shared" si="4"/>
        <v>6000000</v>
      </c>
    </row>
    <row r="33" spans="1:13" ht="13" x14ac:dyDescent="0.3">
      <c r="A33" s="602">
        <v>22020605</v>
      </c>
      <c r="B33" s="603">
        <v>70160</v>
      </c>
      <c r="C33" s="604"/>
      <c r="D33" s="604" t="s">
        <v>205</v>
      </c>
      <c r="E33" s="603">
        <v>50610801</v>
      </c>
      <c r="F33" s="605" t="s">
        <v>53</v>
      </c>
      <c r="G33" s="606">
        <v>2000000</v>
      </c>
      <c r="H33" s="600">
        <v>0</v>
      </c>
      <c r="I33" s="600"/>
      <c r="J33" s="606">
        <v>2000000</v>
      </c>
      <c r="K33" s="606">
        <v>2000000</v>
      </c>
      <c r="L33" s="606">
        <v>2000000</v>
      </c>
      <c r="M33" s="601">
        <f t="shared" si="4"/>
        <v>6000000</v>
      </c>
    </row>
    <row r="34" spans="1:13" ht="13" x14ac:dyDescent="0.3">
      <c r="A34" s="596">
        <v>220208</v>
      </c>
      <c r="B34" s="597"/>
      <c r="C34" s="598"/>
      <c r="D34" s="598"/>
      <c r="E34" s="597"/>
      <c r="F34" s="599" t="s">
        <v>54</v>
      </c>
      <c r="G34" s="600">
        <f>SUM(G35:G36)</f>
        <v>11000000</v>
      </c>
      <c r="H34" s="600">
        <f>SUM(H35:H36)</f>
        <v>8717000</v>
      </c>
      <c r="I34" s="600"/>
      <c r="J34" s="600">
        <f>SUM(J35:J36)</f>
        <v>16000000</v>
      </c>
      <c r="K34" s="600">
        <f>SUM(K35:K36)</f>
        <v>16000000</v>
      </c>
      <c r="L34" s="600">
        <f>SUM(L35:L36)</f>
        <v>16000000</v>
      </c>
      <c r="M34" s="601">
        <f t="shared" si="4"/>
        <v>48000000</v>
      </c>
    </row>
    <row r="35" spans="1:13" ht="13" x14ac:dyDescent="0.3">
      <c r="A35" s="602">
        <v>22020801</v>
      </c>
      <c r="B35" s="603">
        <v>70160</v>
      </c>
      <c r="C35" s="604"/>
      <c r="D35" s="604" t="s">
        <v>205</v>
      </c>
      <c r="E35" s="603">
        <v>50610801</v>
      </c>
      <c r="F35" s="605" t="s">
        <v>55</v>
      </c>
      <c r="G35" s="606">
        <v>6000000</v>
      </c>
      <c r="H35" s="606">
        <v>5690000</v>
      </c>
      <c r="I35" s="606"/>
      <c r="J35" s="606">
        <v>6000000</v>
      </c>
      <c r="K35" s="606">
        <v>6000000</v>
      </c>
      <c r="L35" s="606">
        <v>6000000</v>
      </c>
      <c r="M35" s="601">
        <f t="shared" si="4"/>
        <v>18000000</v>
      </c>
    </row>
    <row r="36" spans="1:13" ht="13" x14ac:dyDescent="0.3">
      <c r="A36" s="602">
        <v>22020803</v>
      </c>
      <c r="B36" s="603">
        <v>70160</v>
      </c>
      <c r="C36" s="604"/>
      <c r="D36" s="604" t="s">
        <v>205</v>
      </c>
      <c r="E36" s="603">
        <v>50610801</v>
      </c>
      <c r="F36" s="605" t="s">
        <v>56</v>
      </c>
      <c r="G36" s="606">
        <v>5000000</v>
      </c>
      <c r="H36" s="606">
        <v>3027000</v>
      </c>
      <c r="I36" s="606"/>
      <c r="J36" s="606">
        <v>10000000</v>
      </c>
      <c r="K36" s="606">
        <v>10000000</v>
      </c>
      <c r="L36" s="606">
        <v>10000000</v>
      </c>
      <c r="M36" s="601">
        <f t="shared" si="4"/>
        <v>30000000</v>
      </c>
    </row>
    <row r="37" spans="1:13" ht="13" x14ac:dyDescent="0.3">
      <c r="A37" s="596">
        <v>220210</v>
      </c>
      <c r="B37" s="597"/>
      <c r="C37" s="598"/>
      <c r="D37" s="598"/>
      <c r="E37" s="597"/>
      <c r="F37" s="599" t="s">
        <v>57</v>
      </c>
      <c r="G37" s="600">
        <f>SUM(G38:G48)</f>
        <v>72000000</v>
      </c>
      <c r="H37" s="600">
        <f>SUM(H38:H48)</f>
        <v>29447580.82</v>
      </c>
      <c r="I37" s="600"/>
      <c r="J37" s="600">
        <f>SUM(J38:J48)</f>
        <v>111000000</v>
      </c>
      <c r="K37" s="600">
        <f>SUM(K38:K48)</f>
        <v>111000000</v>
      </c>
      <c r="L37" s="600">
        <f>SUM(L38:L48)</f>
        <v>111000000</v>
      </c>
      <c r="M37" s="601">
        <f t="shared" si="4"/>
        <v>333000000</v>
      </c>
    </row>
    <row r="38" spans="1:13" ht="13" x14ac:dyDescent="0.3">
      <c r="A38" s="602">
        <v>22021001</v>
      </c>
      <c r="B38" s="603">
        <v>70160</v>
      </c>
      <c r="C38" s="604"/>
      <c r="D38" s="604" t="s">
        <v>205</v>
      </c>
      <c r="E38" s="603">
        <v>50610801</v>
      </c>
      <c r="F38" s="605" t="s">
        <v>58</v>
      </c>
      <c r="G38" s="606">
        <v>3000000</v>
      </c>
      <c r="H38" s="606">
        <v>12145000</v>
      </c>
      <c r="I38" s="606"/>
      <c r="J38" s="606">
        <v>10000000</v>
      </c>
      <c r="K38" s="606">
        <v>10000000</v>
      </c>
      <c r="L38" s="606">
        <v>10000000</v>
      </c>
      <c r="M38" s="601">
        <f t="shared" si="4"/>
        <v>30000000</v>
      </c>
    </row>
    <row r="39" spans="1:13" ht="13" x14ac:dyDescent="0.3">
      <c r="A39" s="602">
        <v>22021002</v>
      </c>
      <c r="B39" s="603">
        <v>70160</v>
      </c>
      <c r="C39" s="604"/>
      <c r="D39" s="604" t="s">
        <v>205</v>
      </c>
      <c r="E39" s="603">
        <v>50610801</v>
      </c>
      <c r="F39" s="605" t="s">
        <v>59</v>
      </c>
      <c r="G39" s="606">
        <v>20000000</v>
      </c>
      <c r="H39" s="606">
        <v>4560000</v>
      </c>
      <c r="I39" s="606"/>
      <c r="J39" s="606">
        <v>20000000</v>
      </c>
      <c r="K39" s="606">
        <v>20000000</v>
      </c>
      <c r="L39" s="606">
        <v>20000000</v>
      </c>
      <c r="M39" s="601">
        <f t="shared" si="4"/>
        <v>60000000</v>
      </c>
    </row>
    <row r="40" spans="1:13" ht="13" x14ac:dyDescent="0.3">
      <c r="A40" s="602">
        <v>22021003</v>
      </c>
      <c r="B40" s="603">
        <v>70160</v>
      </c>
      <c r="C40" s="604"/>
      <c r="D40" s="604" t="s">
        <v>205</v>
      </c>
      <c r="E40" s="603">
        <v>50610801</v>
      </c>
      <c r="F40" s="605" t="s">
        <v>60</v>
      </c>
      <c r="G40" s="606">
        <v>1000000</v>
      </c>
      <c r="H40" s="600"/>
      <c r="I40" s="600"/>
      <c r="J40" s="606">
        <v>1000000</v>
      </c>
      <c r="K40" s="606">
        <v>1000000</v>
      </c>
      <c r="L40" s="606">
        <v>1000000</v>
      </c>
      <c r="M40" s="601">
        <f t="shared" si="4"/>
        <v>3000000</v>
      </c>
    </row>
    <row r="41" spans="1:13" ht="13" x14ac:dyDescent="0.3">
      <c r="A41" s="602">
        <v>22021006</v>
      </c>
      <c r="B41" s="603">
        <v>70160</v>
      </c>
      <c r="C41" s="604"/>
      <c r="D41" s="604" t="s">
        <v>205</v>
      </c>
      <c r="E41" s="603">
        <v>50610801</v>
      </c>
      <c r="F41" s="605" t="s">
        <v>62</v>
      </c>
      <c r="G41" s="606">
        <v>1500000</v>
      </c>
      <c r="H41" s="600">
        <v>58000</v>
      </c>
      <c r="I41" s="600"/>
      <c r="J41" s="606">
        <v>1500000</v>
      </c>
      <c r="K41" s="606">
        <v>1500000</v>
      </c>
      <c r="L41" s="606">
        <v>1500000</v>
      </c>
      <c r="M41" s="601">
        <f t="shared" si="4"/>
        <v>4500000</v>
      </c>
    </row>
    <row r="42" spans="1:13" ht="13" x14ac:dyDescent="0.3">
      <c r="A42" s="602">
        <v>22021007</v>
      </c>
      <c r="B42" s="603">
        <v>70160</v>
      </c>
      <c r="C42" s="604"/>
      <c r="D42" s="604" t="s">
        <v>205</v>
      </c>
      <c r="E42" s="603">
        <v>50610801</v>
      </c>
      <c r="F42" s="605" t="s">
        <v>63</v>
      </c>
      <c r="G42" s="606">
        <v>10000000</v>
      </c>
      <c r="H42" s="600">
        <v>11280000</v>
      </c>
      <c r="I42" s="600"/>
      <c r="J42" s="606">
        <v>40000000</v>
      </c>
      <c r="K42" s="606">
        <v>40000000</v>
      </c>
      <c r="L42" s="606">
        <v>40000000</v>
      </c>
      <c r="M42" s="601">
        <f t="shared" si="4"/>
        <v>120000000</v>
      </c>
    </row>
    <row r="43" spans="1:13" ht="13" x14ac:dyDescent="0.3">
      <c r="A43" s="602">
        <v>22021009</v>
      </c>
      <c r="B43" s="603">
        <v>70160</v>
      </c>
      <c r="C43" s="604"/>
      <c r="D43" s="604" t="s">
        <v>205</v>
      </c>
      <c r="E43" s="603">
        <v>50610801</v>
      </c>
      <c r="F43" s="605" t="s">
        <v>519</v>
      </c>
      <c r="G43" s="606">
        <v>3000000</v>
      </c>
      <c r="H43" s="600">
        <v>0</v>
      </c>
      <c r="I43" s="600"/>
      <c r="J43" s="606">
        <v>2000000</v>
      </c>
      <c r="K43" s="606">
        <v>2000000</v>
      </c>
      <c r="L43" s="606">
        <v>2000000</v>
      </c>
      <c r="M43" s="601">
        <f t="shared" si="4"/>
        <v>6000000</v>
      </c>
    </row>
    <row r="44" spans="1:13" ht="13" x14ac:dyDescent="0.3">
      <c r="A44" s="602">
        <v>22021011</v>
      </c>
      <c r="B44" s="603">
        <v>70160</v>
      </c>
      <c r="C44" s="604"/>
      <c r="D44" s="604" t="s">
        <v>205</v>
      </c>
      <c r="E44" s="603">
        <v>50610801</v>
      </c>
      <c r="F44" s="605" t="s">
        <v>947</v>
      </c>
      <c r="G44" s="606">
        <v>15000000</v>
      </c>
      <c r="H44" s="600">
        <v>0</v>
      </c>
      <c r="I44" s="600"/>
      <c r="J44" s="606">
        <v>20000000</v>
      </c>
      <c r="K44" s="606">
        <v>20000000</v>
      </c>
      <c r="L44" s="606">
        <v>20000000</v>
      </c>
      <c r="M44" s="601">
        <f t="shared" si="4"/>
        <v>60000000</v>
      </c>
    </row>
    <row r="45" spans="1:13" ht="13" x14ac:dyDescent="0.3">
      <c r="A45" s="602">
        <v>22021012</v>
      </c>
      <c r="B45" s="603">
        <v>70160</v>
      </c>
      <c r="C45" s="604"/>
      <c r="D45" s="604" t="s">
        <v>205</v>
      </c>
      <c r="E45" s="603">
        <v>50610801</v>
      </c>
      <c r="F45" s="605" t="s">
        <v>948</v>
      </c>
      <c r="G45" s="606">
        <v>5000000</v>
      </c>
      <c r="H45" s="600">
        <v>0</v>
      </c>
      <c r="I45" s="600"/>
      <c r="J45" s="606">
        <v>5000000</v>
      </c>
      <c r="K45" s="606">
        <v>5000000</v>
      </c>
      <c r="L45" s="606">
        <v>5000000</v>
      </c>
      <c r="M45" s="601">
        <f t="shared" si="4"/>
        <v>15000000</v>
      </c>
    </row>
    <row r="46" spans="1:13" ht="13" x14ac:dyDescent="0.3">
      <c r="A46" s="602">
        <v>22021013</v>
      </c>
      <c r="B46" s="603">
        <v>70160</v>
      </c>
      <c r="C46" s="604"/>
      <c r="D46" s="604" t="s">
        <v>205</v>
      </c>
      <c r="E46" s="603">
        <v>50610801</v>
      </c>
      <c r="F46" s="605" t="s">
        <v>537</v>
      </c>
      <c r="G46" s="606">
        <v>10000000</v>
      </c>
      <c r="H46" s="600">
        <v>0</v>
      </c>
      <c r="I46" s="600"/>
      <c r="J46" s="606">
        <v>10000000</v>
      </c>
      <c r="K46" s="606">
        <v>10000000</v>
      </c>
      <c r="L46" s="606">
        <v>10000000</v>
      </c>
      <c r="M46" s="601">
        <f t="shared" si="4"/>
        <v>30000000</v>
      </c>
    </row>
    <row r="47" spans="1:13" ht="13" x14ac:dyDescent="0.3">
      <c r="A47" s="602">
        <v>22021014</v>
      </c>
      <c r="B47" s="603">
        <v>70160</v>
      </c>
      <c r="C47" s="604"/>
      <c r="D47" s="604" t="s">
        <v>205</v>
      </c>
      <c r="E47" s="603">
        <v>50610801</v>
      </c>
      <c r="F47" s="605" t="s">
        <v>224</v>
      </c>
      <c r="G47" s="606">
        <v>500000</v>
      </c>
      <c r="H47" s="600">
        <v>0</v>
      </c>
      <c r="I47" s="600"/>
      <c r="J47" s="606">
        <v>500000</v>
      </c>
      <c r="K47" s="606">
        <v>500000</v>
      </c>
      <c r="L47" s="606">
        <v>500000</v>
      </c>
      <c r="M47" s="601">
        <f t="shared" si="4"/>
        <v>1500000</v>
      </c>
    </row>
    <row r="48" spans="1:13" ht="13" x14ac:dyDescent="0.3">
      <c r="A48" s="602">
        <v>22021024</v>
      </c>
      <c r="B48" s="603">
        <v>70160</v>
      </c>
      <c r="C48" s="604"/>
      <c r="D48" s="604" t="s">
        <v>205</v>
      </c>
      <c r="E48" s="603">
        <v>50610801</v>
      </c>
      <c r="F48" s="605" t="s">
        <v>65</v>
      </c>
      <c r="G48" s="606">
        <v>3000000</v>
      </c>
      <c r="H48" s="600">
        <v>1404580.82</v>
      </c>
      <c r="I48" s="600"/>
      <c r="J48" s="606">
        <v>1000000</v>
      </c>
      <c r="K48" s="606">
        <v>1000000</v>
      </c>
      <c r="L48" s="606">
        <v>1000000</v>
      </c>
      <c r="M48" s="601">
        <f t="shared" si="4"/>
        <v>3000000</v>
      </c>
    </row>
    <row r="49" spans="1:13" ht="13" x14ac:dyDescent="0.3">
      <c r="A49" s="596">
        <v>23</v>
      </c>
      <c r="B49" s="597"/>
      <c r="C49" s="598"/>
      <c r="D49" s="598"/>
      <c r="E49" s="597"/>
      <c r="F49" s="599" t="s">
        <v>69</v>
      </c>
      <c r="G49" s="600">
        <f>G50+G61+G65</f>
        <v>550000000</v>
      </c>
      <c r="H49" s="600">
        <f t="shared" ref="H49:L49" si="7">H50+H61+H65</f>
        <v>291970000</v>
      </c>
      <c r="I49" s="600"/>
      <c r="J49" s="600">
        <f t="shared" si="7"/>
        <v>600000000</v>
      </c>
      <c r="K49" s="600">
        <f t="shared" si="7"/>
        <v>825000000</v>
      </c>
      <c r="L49" s="600">
        <f t="shared" si="7"/>
        <v>1220000000</v>
      </c>
      <c r="M49" s="601">
        <f t="shared" si="4"/>
        <v>2645000000</v>
      </c>
    </row>
    <row r="50" spans="1:13" ht="13" x14ac:dyDescent="0.3">
      <c r="A50" s="596">
        <v>2301</v>
      </c>
      <c r="B50" s="597"/>
      <c r="C50" s="598"/>
      <c r="D50" s="598"/>
      <c r="E50" s="597"/>
      <c r="F50" s="599" t="s">
        <v>70</v>
      </c>
      <c r="G50" s="600">
        <v>420000000</v>
      </c>
      <c r="H50" s="600">
        <f t="shared" ref="H50:L50" si="8">H51</f>
        <v>291970000</v>
      </c>
      <c r="I50" s="600"/>
      <c r="J50" s="600">
        <f t="shared" si="8"/>
        <v>100000000</v>
      </c>
      <c r="K50" s="600">
        <f t="shared" si="8"/>
        <v>305000000</v>
      </c>
      <c r="L50" s="600">
        <f t="shared" si="8"/>
        <v>665000000</v>
      </c>
      <c r="M50" s="601">
        <f t="shared" si="4"/>
        <v>1070000000</v>
      </c>
    </row>
    <row r="51" spans="1:13" ht="13" x14ac:dyDescent="0.3">
      <c r="A51" s="596">
        <v>230101</v>
      </c>
      <c r="B51" s="597"/>
      <c r="C51" s="598"/>
      <c r="D51" s="598"/>
      <c r="E51" s="597"/>
      <c r="F51" s="599" t="s">
        <v>71</v>
      </c>
      <c r="G51" s="600">
        <f>SUM(G52:G60)</f>
        <v>420000000</v>
      </c>
      <c r="H51" s="600">
        <f>SUM(H52:H60)</f>
        <v>291970000</v>
      </c>
      <c r="I51" s="600"/>
      <c r="J51" s="600">
        <f>SUM(J52:J60)</f>
        <v>100000000</v>
      </c>
      <c r="K51" s="600">
        <f>SUM(K52:K60)</f>
        <v>305000000</v>
      </c>
      <c r="L51" s="600">
        <f>SUM(L52:L60)</f>
        <v>665000000</v>
      </c>
      <c r="M51" s="601">
        <f t="shared" si="4"/>
        <v>1070000000</v>
      </c>
    </row>
    <row r="52" spans="1:13" ht="15.75" customHeight="1" x14ac:dyDescent="0.3">
      <c r="A52" s="602">
        <v>23010105</v>
      </c>
      <c r="B52" s="603">
        <v>70160</v>
      </c>
      <c r="C52" s="609"/>
      <c r="D52" s="774" t="s">
        <v>1682</v>
      </c>
      <c r="E52" s="603">
        <v>50610801</v>
      </c>
      <c r="F52" s="605" t="s">
        <v>231</v>
      </c>
      <c r="G52" s="606">
        <v>200000000</v>
      </c>
      <c r="H52" s="606">
        <v>190920000</v>
      </c>
      <c r="I52" s="606"/>
      <c r="J52" s="606"/>
      <c r="K52" s="606">
        <v>200000000</v>
      </c>
      <c r="L52" s="606">
        <v>395000000</v>
      </c>
      <c r="M52" s="601">
        <f t="shared" si="4"/>
        <v>595000000</v>
      </c>
    </row>
    <row r="53" spans="1:13" ht="13" x14ac:dyDescent="0.3">
      <c r="A53" s="602">
        <v>23010106</v>
      </c>
      <c r="B53" s="603">
        <v>70160</v>
      </c>
      <c r="C53" s="604"/>
      <c r="D53" s="604"/>
      <c r="E53" s="603"/>
      <c r="F53" s="605" t="s">
        <v>437</v>
      </c>
      <c r="G53" s="606"/>
      <c r="H53" s="606"/>
      <c r="I53" s="606"/>
      <c r="J53" s="606">
        <v>100000000</v>
      </c>
      <c r="K53" s="606"/>
      <c r="L53" s="606">
        <v>95000000</v>
      </c>
      <c r="M53" s="601">
        <f t="shared" si="4"/>
        <v>195000000</v>
      </c>
    </row>
    <row r="54" spans="1:13" ht="13" x14ac:dyDescent="0.3">
      <c r="A54" s="602">
        <v>23010108</v>
      </c>
      <c r="B54" s="603">
        <v>70160</v>
      </c>
      <c r="C54" s="604"/>
      <c r="D54" s="774" t="s">
        <v>1682</v>
      </c>
      <c r="E54" s="603">
        <v>50610801</v>
      </c>
      <c r="F54" s="605" t="s">
        <v>230</v>
      </c>
      <c r="G54" s="606">
        <v>80000000</v>
      </c>
      <c r="H54" s="606">
        <v>74175000</v>
      </c>
      <c r="I54" s="606"/>
      <c r="J54" s="606"/>
      <c r="K54" s="606">
        <v>85000000</v>
      </c>
      <c r="L54" s="606">
        <v>85000000</v>
      </c>
      <c r="M54" s="601">
        <f t="shared" si="4"/>
        <v>170000000</v>
      </c>
    </row>
    <row r="55" spans="1:13" ht="13" x14ac:dyDescent="0.3">
      <c r="A55" s="602">
        <v>23010112</v>
      </c>
      <c r="B55" s="603">
        <v>70160</v>
      </c>
      <c r="C55" s="604"/>
      <c r="D55" s="774" t="s">
        <v>1682</v>
      </c>
      <c r="E55" s="603">
        <v>50610801</v>
      </c>
      <c r="F55" s="605" t="s">
        <v>232</v>
      </c>
      <c r="G55" s="606">
        <v>20000000</v>
      </c>
      <c r="H55" s="606"/>
      <c r="I55" s="606"/>
      <c r="J55" s="606"/>
      <c r="K55" s="606"/>
      <c r="L55" s="606">
        <v>30000000</v>
      </c>
      <c r="M55" s="601">
        <f t="shared" si="4"/>
        <v>30000000</v>
      </c>
    </row>
    <row r="56" spans="1:13" ht="13" x14ac:dyDescent="0.3">
      <c r="A56" s="602">
        <v>23010113</v>
      </c>
      <c r="B56" s="603">
        <v>70160</v>
      </c>
      <c r="C56" s="604"/>
      <c r="D56" s="774" t="s">
        <v>1682</v>
      </c>
      <c r="E56" s="603">
        <v>50610801</v>
      </c>
      <c r="F56" s="605" t="s">
        <v>233</v>
      </c>
      <c r="G56" s="606">
        <v>25000000</v>
      </c>
      <c r="H56" s="606">
        <v>26875000</v>
      </c>
      <c r="I56" s="606"/>
      <c r="J56" s="606"/>
      <c r="K56" s="606"/>
      <c r="L56" s="606">
        <v>30000000</v>
      </c>
      <c r="M56" s="601">
        <f t="shared" si="4"/>
        <v>30000000</v>
      </c>
    </row>
    <row r="57" spans="1:13" ht="14.5" x14ac:dyDescent="0.35">
      <c r="A57" s="602">
        <v>23010114</v>
      </c>
      <c r="B57" s="603">
        <v>70160</v>
      </c>
      <c r="C57" s="604"/>
      <c r="D57" s="774" t="s">
        <v>1683</v>
      </c>
      <c r="E57" s="603">
        <v>50610801</v>
      </c>
      <c r="F57" s="605" t="s">
        <v>1575</v>
      </c>
      <c r="G57" s="606">
        <v>20000000</v>
      </c>
      <c r="H57" s="606"/>
      <c r="I57" s="606"/>
      <c r="J57" s="606"/>
      <c r="K57" s="606"/>
      <c r="L57" s="606"/>
      <c r="M57" s="601"/>
    </row>
    <row r="58" spans="1:13" ht="14.5" x14ac:dyDescent="0.35">
      <c r="A58" s="602">
        <v>23010117</v>
      </c>
      <c r="B58" s="603">
        <v>70160</v>
      </c>
      <c r="C58" s="604"/>
      <c r="D58" s="774" t="s">
        <v>1684</v>
      </c>
      <c r="E58" s="603">
        <v>50610801</v>
      </c>
      <c r="F58" s="605" t="s">
        <v>283</v>
      </c>
      <c r="G58" s="606">
        <v>10000000</v>
      </c>
      <c r="H58" s="606"/>
      <c r="I58" s="606"/>
      <c r="J58" s="606"/>
      <c r="K58" s="606"/>
      <c r="L58" s="606">
        <v>30000000</v>
      </c>
      <c r="M58" s="601">
        <f t="shared" si="4"/>
        <v>30000000</v>
      </c>
    </row>
    <row r="59" spans="1:13" ht="13" x14ac:dyDescent="0.3">
      <c r="A59" s="602">
        <v>23010118</v>
      </c>
      <c r="B59" s="603">
        <v>70160</v>
      </c>
      <c r="C59" s="604"/>
      <c r="D59" s="774" t="s">
        <v>1682</v>
      </c>
      <c r="E59" s="603">
        <v>50610801</v>
      </c>
      <c r="F59" s="605" t="s">
        <v>285</v>
      </c>
      <c r="G59" s="606">
        <v>15000000</v>
      </c>
      <c r="H59" s="606"/>
      <c r="I59" s="606"/>
      <c r="J59" s="606"/>
      <c r="K59" s="606">
        <v>20000000</v>
      </c>
      <c r="L59" s="600"/>
      <c r="M59" s="601">
        <f t="shared" si="4"/>
        <v>20000000</v>
      </c>
    </row>
    <row r="60" spans="1:13" ht="13" x14ac:dyDescent="0.3">
      <c r="A60" s="602">
        <v>23010119</v>
      </c>
      <c r="B60" s="603">
        <v>70160</v>
      </c>
      <c r="C60" s="604"/>
      <c r="D60" s="774" t="s">
        <v>1682</v>
      </c>
      <c r="E60" s="603">
        <v>50610801</v>
      </c>
      <c r="F60" s="605" t="s">
        <v>286</v>
      </c>
      <c r="G60" s="606">
        <v>50000000</v>
      </c>
      <c r="H60" s="606"/>
      <c r="I60" s="606"/>
      <c r="J60" s="600"/>
      <c r="K60" s="600"/>
      <c r="L60" s="600"/>
      <c r="M60" s="601">
        <f t="shared" si="4"/>
        <v>0</v>
      </c>
    </row>
    <row r="61" spans="1:13" ht="13" x14ac:dyDescent="0.3">
      <c r="A61" s="596">
        <v>2302</v>
      </c>
      <c r="B61" s="597"/>
      <c r="C61" s="598"/>
      <c r="D61" s="598"/>
      <c r="E61" s="597"/>
      <c r="F61" s="610" t="s">
        <v>73</v>
      </c>
      <c r="G61" s="600">
        <f t="shared" ref="G61:L61" si="9">G62</f>
        <v>0</v>
      </c>
      <c r="H61" s="600">
        <f t="shared" si="9"/>
        <v>0</v>
      </c>
      <c r="I61" s="600"/>
      <c r="J61" s="600">
        <f t="shared" si="9"/>
        <v>300000000</v>
      </c>
      <c r="K61" s="600">
        <f t="shared" si="9"/>
        <v>320000000</v>
      </c>
      <c r="L61" s="600">
        <f t="shared" si="9"/>
        <v>320000000</v>
      </c>
      <c r="M61" s="601">
        <f t="shared" si="4"/>
        <v>940000000</v>
      </c>
    </row>
    <row r="62" spans="1:13" ht="26" x14ac:dyDescent="0.3">
      <c r="A62" s="596">
        <v>230201</v>
      </c>
      <c r="B62" s="597"/>
      <c r="C62" s="598"/>
      <c r="D62" s="598"/>
      <c r="E62" s="597"/>
      <c r="F62" s="610" t="s">
        <v>74</v>
      </c>
      <c r="G62" s="600">
        <f>SUM(G63:G64)</f>
        <v>0</v>
      </c>
      <c r="H62" s="600">
        <f>SUM(H63:H64)</f>
        <v>0</v>
      </c>
      <c r="I62" s="600"/>
      <c r="J62" s="600">
        <f>SUM(J63:J64)</f>
        <v>300000000</v>
      </c>
      <c r="K62" s="600">
        <f>SUM(K63:K64)</f>
        <v>320000000</v>
      </c>
      <c r="L62" s="600">
        <f>SUM(L63:L64)</f>
        <v>320000000</v>
      </c>
      <c r="M62" s="601">
        <f t="shared" si="4"/>
        <v>940000000</v>
      </c>
    </row>
    <row r="63" spans="1:13" ht="13" x14ac:dyDescent="0.3">
      <c r="A63" s="602">
        <v>23020101</v>
      </c>
      <c r="B63" s="603">
        <v>70160</v>
      </c>
      <c r="C63" s="604"/>
      <c r="D63" s="774" t="s">
        <v>1682</v>
      </c>
      <c r="E63" s="603">
        <v>50610801</v>
      </c>
      <c r="F63" s="611" t="s">
        <v>290</v>
      </c>
      <c r="G63" s="606"/>
      <c r="H63" s="606"/>
      <c r="I63" s="606"/>
      <c r="J63" s="606">
        <v>300000000</v>
      </c>
      <c r="K63" s="606">
        <v>300000000</v>
      </c>
      <c r="L63" s="606">
        <v>300000000</v>
      </c>
      <c r="M63" s="601">
        <f t="shared" si="4"/>
        <v>900000000</v>
      </c>
    </row>
    <row r="64" spans="1:13" ht="13" x14ac:dyDescent="0.3">
      <c r="A64" s="602">
        <v>23020105</v>
      </c>
      <c r="B64" s="603">
        <v>70160</v>
      </c>
      <c r="C64" s="604"/>
      <c r="D64" s="774" t="s">
        <v>1682</v>
      </c>
      <c r="E64" s="603">
        <v>50610801</v>
      </c>
      <c r="F64" s="605" t="s">
        <v>395</v>
      </c>
      <c r="G64" s="606"/>
      <c r="H64" s="606"/>
      <c r="I64" s="606"/>
      <c r="J64" s="606"/>
      <c r="K64" s="606">
        <v>20000000</v>
      </c>
      <c r="L64" s="606">
        <v>20000000</v>
      </c>
      <c r="M64" s="601">
        <f t="shared" si="4"/>
        <v>40000000</v>
      </c>
    </row>
    <row r="65" spans="1:13" ht="13" x14ac:dyDescent="0.3">
      <c r="A65" s="596">
        <v>2303</v>
      </c>
      <c r="B65" s="597"/>
      <c r="C65" s="598"/>
      <c r="D65" s="598"/>
      <c r="E65" s="597"/>
      <c r="F65" s="610" t="s">
        <v>76</v>
      </c>
      <c r="G65" s="600">
        <f t="shared" ref="G65:L65" si="10">G66</f>
        <v>130000000</v>
      </c>
      <c r="H65" s="600">
        <f t="shared" si="10"/>
        <v>0</v>
      </c>
      <c r="I65" s="600"/>
      <c r="J65" s="600">
        <f t="shared" si="10"/>
        <v>200000000</v>
      </c>
      <c r="K65" s="600">
        <f t="shared" si="10"/>
        <v>200000000</v>
      </c>
      <c r="L65" s="600">
        <f t="shared" si="10"/>
        <v>235000000</v>
      </c>
      <c r="M65" s="601">
        <f t="shared" si="4"/>
        <v>635000000</v>
      </c>
    </row>
    <row r="66" spans="1:13" ht="26" x14ac:dyDescent="0.3">
      <c r="A66" s="596">
        <v>230301</v>
      </c>
      <c r="B66" s="597"/>
      <c r="C66" s="598"/>
      <c r="D66" s="598"/>
      <c r="E66" s="597"/>
      <c r="F66" s="610" t="s">
        <v>77</v>
      </c>
      <c r="G66" s="600">
        <f>SUM(G67:G70)</f>
        <v>130000000</v>
      </c>
      <c r="H66" s="600">
        <f>SUM(H67:H70)</f>
        <v>0</v>
      </c>
      <c r="I66" s="600"/>
      <c r="J66" s="600">
        <f>J67+J69</f>
        <v>200000000</v>
      </c>
      <c r="K66" s="600">
        <f>K67+K68+K69</f>
        <v>200000000</v>
      </c>
      <c r="L66" s="600">
        <f>L67+L68+L69+L70</f>
        <v>235000000</v>
      </c>
      <c r="M66" s="601">
        <f t="shared" si="4"/>
        <v>635000000</v>
      </c>
    </row>
    <row r="67" spans="1:13" ht="13" x14ac:dyDescent="0.3">
      <c r="A67" s="602">
        <v>23030101</v>
      </c>
      <c r="B67" s="603">
        <v>70160</v>
      </c>
      <c r="C67" s="604"/>
      <c r="D67" s="774" t="s">
        <v>1682</v>
      </c>
      <c r="E67" s="603">
        <v>50610801</v>
      </c>
      <c r="F67" s="611" t="s">
        <v>504</v>
      </c>
      <c r="G67" s="606"/>
      <c r="H67" s="606"/>
      <c r="I67" s="606"/>
      <c r="J67" s="606">
        <v>120000000</v>
      </c>
      <c r="K67" s="606">
        <v>120000000</v>
      </c>
      <c r="L67" s="606">
        <v>120000000</v>
      </c>
      <c r="M67" s="601">
        <f t="shared" si="4"/>
        <v>360000000</v>
      </c>
    </row>
    <row r="68" spans="1:13" ht="13" x14ac:dyDescent="0.3">
      <c r="A68" s="602">
        <v>23030104</v>
      </c>
      <c r="B68" s="603">
        <v>70160</v>
      </c>
      <c r="C68" s="604"/>
      <c r="D68" s="774" t="s">
        <v>1682</v>
      </c>
      <c r="E68" s="603">
        <v>50610801</v>
      </c>
      <c r="F68" s="611" t="s">
        <v>475</v>
      </c>
      <c r="G68" s="606">
        <v>25000000</v>
      </c>
      <c r="H68" s="606"/>
      <c r="I68" s="606"/>
      <c r="J68" s="606"/>
      <c r="K68" s="606">
        <v>20000000</v>
      </c>
      <c r="L68" s="606">
        <v>25000000</v>
      </c>
      <c r="M68" s="601">
        <f t="shared" si="4"/>
        <v>45000000</v>
      </c>
    </row>
    <row r="69" spans="1:13" ht="13" x14ac:dyDescent="0.3">
      <c r="A69" s="602">
        <v>23030121</v>
      </c>
      <c r="B69" s="603">
        <v>70160</v>
      </c>
      <c r="C69" s="604"/>
      <c r="D69" s="774" t="s">
        <v>1682</v>
      </c>
      <c r="E69" s="603">
        <v>50610801</v>
      </c>
      <c r="F69" s="611" t="s">
        <v>291</v>
      </c>
      <c r="G69" s="606">
        <v>55000000</v>
      </c>
      <c r="H69" s="606"/>
      <c r="I69" s="606"/>
      <c r="J69" s="606">
        <v>80000000</v>
      </c>
      <c r="K69" s="606">
        <v>60000000</v>
      </c>
      <c r="L69" s="606">
        <v>45000000</v>
      </c>
      <c r="M69" s="601">
        <f t="shared" si="4"/>
        <v>185000000</v>
      </c>
    </row>
    <row r="70" spans="1:13" ht="37.5" customHeight="1" x14ac:dyDescent="0.3">
      <c r="A70" s="602">
        <v>23030125</v>
      </c>
      <c r="B70" s="603">
        <v>70160</v>
      </c>
      <c r="C70" s="604"/>
      <c r="D70" s="774" t="s">
        <v>1682</v>
      </c>
      <c r="E70" s="603">
        <v>50610801</v>
      </c>
      <c r="F70" s="611" t="s">
        <v>292</v>
      </c>
      <c r="G70" s="606">
        <v>50000000</v>
      </c>
      <c r="H70" s="606"/>
      <c r="I70" s="606"/>
      <c r="J70" s="606"/>
      <c r="K70" s="606"/>
      <c r="L70" s="606">
        <v>45000000</v>
      </c>
      <c r="M70" s="601">
        <f t="shared" ref="M70" si="11">J70+K70+L70</f>
        <v>45000000</v>
      </c>
    </row>
    <row r="71" spans="1:13" ht="13" x14ac:dyDescent="0.3">
      <c r="A71" s="985"/>
      <c r="B71" s="986"/>
      <c r="C71" s="986"/>
      <c r="D71" s="986"/>
      <c r="E71" s="986"/>
      <c r="F71" s="612" t="s">
        <v>85</v>
      </c>
    </row>
    <row r="72" spans="1:13" ht="13" x14ac:dyDescent="0.3">
      <c r="A72" s="433"/>
      <c r="B72" s="433"/>
      <c r="C72" s="433"/>
      <c r="D72" s="433"/>
      <c r="E72" s="613"/>
      <c r="F72" s="599" t="s">
        <v>86</v>
      </c>
      <c r="G72" s="614">
        <f>G6+G9</f>
        <v>49071914.840000004</v>
      </c>
      <c r="H72" s="614">
        <f t="shared" ref="H72:L72" si="12">H6+H9</f>
        <v>36803936.129999995</v>
      </c>
      <c r="I72" s="614"/>
      <c r="J72" s="614">
        <f t="shared" si="12"/>
        <v>57404842.359999999</v>
      </c>
      <c r="K72" s="614">
        <f t="shared" si="12"/>
        <v>57404842.359999999</v>
      </c>
      <c r="L72" s="614">
        <f t="shared" si="12"/>
        <v>57404842.359999999</v>
      </c>
      <c r="M72" s="615">
        <f t="shared" ref="M72:M75" si="13">SUM(J72:L72)</f>
        <v>172214527.07999998</v>
      </c>
    </row>
    <row r="73" spans="1:13" ht="13" x14ac:dyDescent="0.3">
      <c r="A73" s="433"/>
      <c r="B73" s="433"/>
      <c r="C73" s="433"/>
      <c r="D73" s="433"/>
      <c r="E73" s="775"/>
      <c r="F73" s="599" t="s">
        <v>87</v>
      </c>
      <c r="G73" s="614">
        <f>G15+G19+G21+G24+G30+G32+G34+G37</f>
        <v>200000000</v>
      </c>
      <c r="H73" s="614">
        <f t="shared" ref="H73:L73" si="14">H15+H19+H21+H24+H30+H32+H34+H37</f>
        <v>118438380.81999999</v>
      </c>
      <c r="I73" s="614"/>
      <c r="J73" s="614">
        <f t="shared" si="14"/>
        <v>300000000</v>
      </c>
      <c r="K73" s="614">
        <f t="shared" si="14"/>
        <v>300000000</v>
      </c>
      <c r="L73" s="614">
        <f t="shared" si="14"/>
        <v>300000000</v>
      </c>
      <c r="M73" s="615">
        <f t="shared" si="13"/>
        <v>900000000</v>
      </c>
    </row>
    <row r="74" spans="1:13" ht="13" x14ac:dyDescent="0.3">
      <c r="A74" s="433"/>
      <c r="B74" s="433"/>
      <c r="C74" s="433"/>
      <c r="D74" s="433"/>
      <c r="E74" s="613"/>
      <c r="F74" s="599" t="s">
        <v>69</v>
      </c>
      <c r="G74" s="614">
        <f>G50+G61+G65</f>
        <v>550000000</v>
      </c>
      <c r="H74" s="614">
        <f t="shared" ref="H74:L74" si="15">H50+H61+H65</f>
        <v>291970000</v>
      </c>
      <c r="I74" s="614"/>
      <c r="J74" s="614">
        <f t="shared" si="15"/>
        <v>600000000</v>
      </c>
      <c r="K74" s="614">
        <f t="shared" si="15"/>
        <v>825000000</v>
      </c>
      <c r="L74" s="614">
        <f t="shared" si="15"/>
        <v>1220000000</v>
      </c>
      <c r="M74" s="615">
        <f t="shared" si="13"/>
        <v>2645000000</v>
      </c>
    </row>
    <row r="75" spans="1:13" ht="13" x14ac:dyDescent="0.3">
      <c r="A75" s="433"/>
      <c r="B75" s="776"/>
      <c r="C75" s="776"/>
      <c r="D75" s="776"/>
      <c r="E75" s="599"/>
      <c r="F75" s="599" t="s">
        <v>88</v>
      </c>
      <c r="G75" s="616">
        <f>SUM(G72:G74)</f>
        <v>799071914.84000003</v>
      </c>
      <c r="H75" s="616">
        <f>SUM(H72:H74)</f>
        <v>447212316.94999999</v>
      </c>
      <c r="I75" s="616"/>
      <c r="J75" s="616">
        <f>SUM(J72:J74)</f>
        <v>957404842.36000001</v>
      </c>
      <c r="K75" s="616">
        <f>SUM(K72:K74)</f>
        <v>1182404842.3600001</v>
      </c>
      <c r="L75" s="616">
        <f>SUM(L72:L74)</f>
        <v>1577404842.3600001</v>
      </c>
      <c r="M75" s="615">
        <f t="shared" si="13"/>
        <v>3717214527.0800004</v>
      </c>
    </row>
    <row r="78" spans="1:13" ht="13" x14ac:dyDescent="0.3">
      <c r="A78" s="987" t="s">
        <v>0</v>
      </c>
      <c r="B78" s="987"/>
      <c r="C78" s="987"/>
      <c r="D78" s="987"/>
      <c r="E78" s="987"/>
      <c r="F78" s="987"/>
      <c r="G78" s="987"/>
      <c r="H78" s="987"/>
      <c r="I78" s="987"/>
      <c r="J78" s="987"/>
      <c r="K78" s="987"/>
      <c r="L78" s="987"/>
      <c r="M78" s="987"/>
    </row>
    <row r="79" spans="1:13" ht="13" x14ac:dyDescent="0.3">
      <c r="A79" s="988" t="s">
        <v>1576</v>
      </c>
      <c r="B79" s="988"/>
      <c r="C79" s="988"/>
      <c r="D79" s="988"/>
      <c r="E79" s="988"/>
      <c r="F79" s="988"/>
      <c r="G79" s="988"/>
      <c r="H79" s="988"/>
      <c r="I79" s="988"/>
      <c r="J79" s="988"/>
      <c r="K79" s="988"/>
      <c r="L79" s="988"/>
      <c r="M79" s="988"/>
    </row>
    <row r="80" spans="1:13" ht="52" x14ac:dyDescent="0.3">
      <c r="A80" s="11" t="s">
        <v>1</v>
      </c>
      <c r="B80" s="11" t="s">
        <v>2</v>
      </c>
      <c r="C80" s="11" t="s">
        <v>3</v>
      </c>
      <c r="D80" s="11" t="s">
        <v>4</v>
      </c>
      <c r="E80" s="11" t="s">
        <v>5</v>
      </c>
      <c r="F80" s="11" t="s">
        <v>6</v>
      </c>
      <c r="G80" s="11" t="s">
        <v>7</v>
      </c>
      <c r="H80" s="11" t="s">
        <v>1414</v>
      </c>
      <c r="I80" s="11"/>
      <c r="J80" s="11" t="s">
        <v>9</v>
      </c>
      <c r="K80" s="11" t="s">
        <v>10</v>
      </c>
      <c r="L80" s="11" t="s">
        <v>11</v>
      </c>
      <c r="M80" s="11" t="s">
        <v>12</v>
      </c>
    </row>
    <row r="81" spans="1:13" ht="13" x14ac:dyDescent="0.3">
      <c r="A81" s="13">
        <v>1</v>
      </c>
      <c r="B81" s="14"/>
      <c r="C81" s="14"/>
      <c r="D81" s="15"/>
      <c r="E81" s="14"/>
      <c r="F81" s="12" t="s">
        <v>13</v>
      </c>
      <c r="G81" s="617">
        <f>G82</f>
        <v>84798012.520000011</v>
      </c>
      <c r="H81" s="617">
        <f>H82</f>
        <v>84798012.520000011</v>
      </c>
      <c r="I81" s="617"/>
      <c r="J81" s="617">
        <f>J82+J83+J84+J86</f>
        <v>0</v>
      </c>
      <c r="K81" s="617">
        <f t="shared" ref="K81:M81" si="16">K82+K83+K84+K86</f>
        <v>0</v>
      </c>
      <c r="L81" s="617">
        <f t="shared" si="16"/>
        <v>0</v>
      </c>
      <c r="M81" s="618">
        <f t="shared" si="16"/>
        <v>0</v>
      </c>
    </row>
    <row r="82" spans="1:13" ht="13" x14ac:dyDescent="0.3">
      <c r="A82" s="13">
        <v>12</v>
      </c>
      <c r="B82" s="14"/>
      <c r="C82" s="14"/>
      <c r="D82" s="15"/>
      <c r="E82" s="14"/>
      <c r="F82" s="16" t="s">
        <v>14</v>
      </c>
      <c r="G82" s="619">
        <f>G83</f>
        <v>84798012.520000011</v>
      </c>
      <c r="H82" s="619">
        <f t="shared" ref="H82:M82" si="17">H83</f>
        <v>84798012.520000011</v>
      </c>
      <c r="I82" s="619"/>
      <c r="J82" s="619">
        <f t="shared" si="17"/>
        <v>0</v>
      </c>
      <c r="K82" s="619">
        <f t="shared" si="17"/>
        <v>0</v>
      </c>
      <c r="L82" s="619">
        <f t="shared" si="17"/>
        <v>0</v>
      </c>
      <c r="M82" s="620">
        <f t="shared" si="17"/>
        <v>0</v>
      </c>
    </row>
    <row r="83" spans="1:13" ht="13" x14ac:dyDescent="0.3">
      <c r="A83" s="12">
        <v>1202</v>
      </c>
      <c r="B83" s="621"/>
      <c r="C83" s="621"/>
      <c r="D83" s="15"/>
      <c r="E83" s="621"/>
      <c r="F83" s="16" t="s">
        <v>15</v>
      </c>
      <c r="G83" s="622">
        <f>G84+G86</f>
        <v>84798012.520000011</v>
      </c>
      <c r="H83" s="622">
        <f t="shared" ref="H83:M83" si="18">H84+H86</f>
        <v>84798012.520000011</v>
      </c>
      <c r="I83" s="622"/>
      <c r="J83" s="622">
        <f t="shared" si="18"/>
        <v>0</v>
      </c>
      <c r="K83" s="622">
        <f t="shared" si="18"/>
        <v>0</v>
      </c>
      <c r="L83" s="622">
        <f t="shared" si="18"/>
        <v>0</v>
      </c>
      <c r="M83" s="35">
        <f t="shared" si="18"/>
        <v>0</v>
      </c>
    </row>
    <row r="84" spans="1:13" ht="13" x14ac:dyDescent="0.3">
      <c r="A84" s="13">
        <v>120204</v>
      </c>
      <c r="B84" s="14"/>
      <c r="C84" s="14"/>
      <c r="D84" s="15"/>
      <c r="E84" s="14"/>
      <c r="F84" s="16" t="s">
        <v>16</v>
      </c>
      <c r="G84" s="622">
        <f>SUM(G85:G85)</f>
        <v>66042882.520000003</v>
      </c>
      <c r="H84" s="622">
        <f>SUM(H85:H85)</f>
        <v>66042882.520000003</v>
      </c>
      <c r="I84" s="622"/>
      <c r="J84" s="622">
        <f>SUM(J85:J85)</f>
        <v>0</v>
      </c>
      <c r="K84" s="622">
        <f>SUM(K85:K85)</f>
        <v>0</v>
      </c>
      <c r="L84" s="622">
        <f>SUM(L85:L85)</f>
        <v>0</v>
      </c>
      <c r="M84" s="35">
        <f t="shared" ref="M84:M87" si="19">J84+K84+L84</f>
        <v>0</v>
      </c>
    </row>
    <row r="85" spans="1:13" ht="13" x14ac:dyDescent="0.3">
      <c r="A85" s="17">
        <v>12020401</v>
      </c>
      <c r="B85" s="18"/>
      <c r="C85" s="18"/>
      <c r="D85" s="19"/>
      <c r="E85" s="18"/>
      <c r="F85" s="20" t="s">
        <v>1577</v>
      </c>
      <c r="G85" s="623">
        <v>66042882.520000003</v>
      </c>
      <c r="H85" s="623">
        <v>66042882.520000003</v>
      </c>
      <c r="I85" s="623"/>
      <c r="J85" s="623"/>
      <c r="K85" s="623"/>
      <c r="L85" s="623"/>
      <c r="M85" s="35">
        <f t="shared" si="19"/>
        <v>0</v>
      </c>
    </row>
    <row r="86" spans="1:13" ht="13" x14ac:dyDescent="0.3">
      <c r="A86" s="13">
        <v>120205</v>
      </c>
      <c r="B86" s="14"/>
      <c r="C86" s="14"/>
      <c r="D86" s="15"/>
      <c r="E86" s="14"/>
      <c r="F86" s="624" t="s">
        <v>597</v>
      </c>
      <c r="G86" s="622">
        <f>G87</f>
        <v>18755130</v>
      </c>
      <c r="H86" s="622">
        <f t="shared" ref="H86:L86" si="20">H87</f>
        <v>18755130</v>
      </c>
      <c r="I86" s="622"/>
      <c r="J86" s="622">
        <f t="shared" si="20"/>
        <v>0</v>
      </c>
      <c r="K86" s="622">
        <f t="shared" si="20"/>
        <v>0</v>
      </c>
      <c r="L86" s="622">
        <f t="shared" si="20"/>
        <v>0</v>
      </c>
      <c r="M86" s="35">
        <f t="shared" si="19"/>
        <v>0</v>
      </c>
    </row>
    <row r="87" spans="1:13" ht="13" x14ac:dyDescent="0.3">
      <c r="A87" s="17">
        <v>12020501</v>
      </c>
      <c r="B87" s="18"/>
      <c r="C87" s="18"/>
      <c r="D87" s="19"/>
      <c r="E87" s="18"/>
      <c r="F87" s="625" t="s">
        <v>598</v>
      </c>
      <c r="G87" s="623">
        <v>18755130</v>
      </c>
      <c r="H87" s="623">
        <v>18755130</v>
      </c>
      <c r="I87" s="623"/>
      <c r="J87" s="623"/>
      <c r="K87" s="623"/>
      <c r="L87" s="623"/>
      <c r="M87" s="35">
        <f t="shared" si="19"/>
        <v>0</v>
      </c>
    </row>
    <row r="88" spans="1:13" ht="13" x14ac:dyDescent="0.3">
      <c r="A88" s="13">
        <v>2</v>
      </c>
      <c r="B88" s="14"/>
      <c r="C88" s="15"/>
      <c r="D88" s="15"/>
      <c r="E88" s="14"/>
      <c r="F88" s="16" t="s">
        <v>18</v>
      </c>
      <c r="G88" s="626">
        <f t="shared" ref="G88:M88" si="21">G89+G97+G144</f>
        <v>7030569445.3599997</v>
      </c>
      <c r="H88" s="626">
        <f t="shared" si="21"/>
        <v>4045880772.96</v>
      </c>
      <c r="I88" s="626"/>
      <c r="J88" s="626">
        <f t="shared" si="21"/>
        <v>7454800283.3870106</v>
      </c>
      <c r="K88" s="626">
        <f t="shared" si="21"/>
        <v>7854005707.3599997</v>
      </c>
      <c r="L88" s="626">
        <f t="shared" si="21"/>
        <v>8354005707.3600006</v>
      </c>
      <c r="M88" s="34">
        <f t="shared" si="21"/>
        <v>23662811698.10701</v>
      </c>
    </row>
    <row r="89" spans="1:13" ht="13" x14ac:dyDescent="0.3">
      <c r="A89" s="13">
        <v>21</v>
      </c>
      <c r="B89" s="14"/>
      <c r="C89" s="15"/>
      <c r="D89" s="15"/>
      <c r="E89" s="14"/>
      <c r="F89" s="16" t="s">
        <v>19</v>
      </c>
      <c r="G89" s="626">
        <f>G90+G93</f>
        <v>1930569445.3599999</v>
      </c>
      <c r="H89" s="626">
        <v>946792697.34000003</v>
      </c>
      <c r="I89" s="626"/>
      <c r="J89" s="626">
        <f>J90+J93</f>
        <v>1454800283.3870111</v>
      </c>
      <c r="K89" s="626">
        <f>K90+K93</f>
        <v>1854005707.3599999</v>
      </c>
      <c r="L89" s="626">
        <f>L90+L93</f>
        <v>2354005707.3600001</v>
      </c>
      <c r="M89" s="34">
        <f>M90+M93</f>
        <v>5662811698.1070118</v>
      </c>
    </row>
    <row r="90" spans="1:13" ht="13" x14ac:dyDescent="0.3">
      <c r="A90" s="13">
        <v>2101</v>
      </c>
      <c r="B90" s="14"/>
      <c r="C90" s="15"/>
      <c r="D90" s="15"/>
      <c r="E90" s="14"/>
      <c r="F90" s="16" t="s">
        <v>20</v>
      </c>
      <c r="G90" s="626">
        <v>1913860723.3599999</v>
      </c>
      <c r="H90" s="626">
        <v>1913860723.3599999</v>
      </c>
      <c r="I90" s="626"/>
      <c r="J90" s="626">
        <f>J91</f>
        <v>1433259106.2870111</v>
      </c>
      <c r="K90" s="626">
        <v>1832464530.26</v>
      </c>
      <c r="L90" s="626">
        <v>2332464530.2600002</v>
      </c>
      <c r="M90" s="35">
        <f t="shared" ref="M90:M153" si="22">J90+K90+L90</f>
        <v>5598188166.8070116</v>
      </c>
    </row>
    <row r="91" spans="1:13" ht="13" x14ac:dyDescent="0.3">
      <c r="A91" s="13">
        <v>210101</v>
      </c>
      <c r="B91" s="14"/>
      <c r="C91" s="15"/>
      <c r="D91" s="15"/>
      <c r="E91" s="14"/>
      <c r="F91" s="16" t="s">
        <v>21</v>
      </c>
      <c r="G91" s="626">
        <v>1913860723.3599999</v>
      </c>
      <c r="H91" s="626">
        <f>H92</f>
        <v>1433259106.2870111</v>
      </c>
      <c r="I91" s="626"/>
      <c r="J91" s="626">
        <f t="shared" ref="J91:L91" si="23">J92</f>
        <v>1433259106.2870111</v>
      </c>
      <c r="K91" s="626">
        <f t="shared" si="23"/>
        <v>1433259106.2870111</v>
      </c>
      <c r="L91" s="626">
        <f t="shared" si="23"/>
        <v>1433259106.2870111</v>
      </c>
      <c r="M91" s="35">
        <f t="shared" si="22"/>
        <v>4299777318.8610334</v>
      </c>
    </row>
    <row r="92" spans="1:13" ht="13" x14ac:dyDescent="0.3">
      <c r="A92" s="17">
        <v>21010101</v>
      </c>
      <c r="B92" s="18"/>
      <c r="C92" s="19"/>
      <c r="D92" s="19"/>
      <c r="E92" s="18"/>
      <c r="F92" s="20" t="s">
        <v>20</v>
      </c>
      <c r="G92" s="627">
        <v>1433259106.2870111</v>
      </c>
      <c r="H92" s="627">
        <v>1433259106.2870111</v>
      </c>
      <c r="I92" s="627"/>
      <c r="J92" s="627">
        <v>1433259106.2870111</v>
      </c>
      <c r="K92" s="627">
        <v>1433259106.2870111</v>
      </c>
      <c r="L92" s="627">
        <v>1433259106.2870111</v>
      </c>
      <c r="M92" s="35">
        <f t="shared" si="22"/>
        <v>4299777318.8610334</v>
      </c>
    </row>
    <row r="93" spans="1:13" ht="13" x14ac:dyDescent="0.3">
      <c r="A93" s="13">
        <v>2102</v>
      </c>
      <c r="B93" s="14"/>
      <c r="C93" s="15"/>
      <c r="D93" s="15"/>
      <c r="E93" s="14"/>
      <c r="F93" s="16" t="s">
        <v>22</v>
      </c>
      <c r="G93" s="626">
        <v>16708722</v>
      </c>
      <c r="H93" s="626">
        <f>H94</f>
        <v>16708722</v>
      </c>
      <c r="I93" s="626"/>
      <c r="J93" s="626">
        <v>21541177.100000001</v>
      </c>
      <c r="K93" s="626">
        <v>21541177.100000001</v>
      </c>
      <c r="L93" s="626">
        <v>21541177.100000001</v>
      </c>
      <c r="M93" s="34">
        <f t="shared" ref="M93" si="24">M94</f>
        <v>64623531.299999997</v>
      </c>
    </row>
    <row r="94" spans="1:13" ht="13" x14ac:dyDescent="0.3">
      <c r="A94" s="13">
        <v>210201</v>
      </c>
      <c r="B94" s="14"/>
      <c r="C94" s="15"/>
      <c r="D94" s="15"/>
      <c r="E94" s="14"/>
      <c r="F94" s="16" t="s">
        <v>23</v>
      </c>
      <c r="G94" s="626">
        <v>16708722</v>
      </c>
      <c r="H94" s="626">
        <f>H95+H96</f>
        <v>16708722</v>
      </c>
      <c r="I94" s="626"/>
      <c r="J94" s="626">
        <v>21541177.100000001</v>
      </c>
      <c r="K94" s="626">
        <v>21541177.100000001</v>
      </c>
      <c r="L94" s="626">
        <v>21541177.100000001</v>
      </c>
      <c r="M94" s="626">
        <f t="shared" ref="M94" si="25">M95+M96</f>
        <v>64623531.299999997</v>
      </c>
    </row>
    <row r="95" spans="1:13" ht="13" x14ac:dyDescent="0.3">
      <c r="A95" s="17">
        <v>21020102</v>
      </c>
      <c r="B95" s="18"/>
      <c r="C95" s="19"/>
      <c r="D95" s="19"/>
      <c r="E95" s="18"/>
      <c r="F95" s="20" t="s">
        <v>25</v>
      </c>
      <c r="G95" s="627">
        <v>16708722</v>
      </c>
      <c r="H95" s="627">
        <v>16708722</v>
      </c>
      <c r="I95" s="627"/>
      <c r="J95" s="627">
        <v>15928722</v>
      </c>
      <c r="K95" s="627">
        <v>15928722</v>
      </c>
      <c r="L95" s="627">
        <v>15928722</v>
      </c>
      <c r="M95" s="35">
        <f t="shared" si="22"/>
        <v>47786166</v>
      </c>
    </row>
    <row r="96" spans="1:13" ht="13" x14ac:dyDescent="0.3">
      <c r="A96" s="17">
        <v>21020103</v>
      </c>
      <c r="B96" s="18"/>
      <c r="C96" s="19"/>
      <c r="D96" s="19"/>
      <c r="E96" s="18"/>
      <c r="F96" s="20" t="s">
        <v>251</v>
      </c>
      <c r="G96" s="627"/>
      <c r="H96" s="627"/>
      <c r="I96" s="627"/>
      <c r="J96" s="627">
        <v>5612455.0999999996</v>
      </c>
      <c r="K96" s="627">
        <v>5612455.0999999996</v>
      </c>
      <c r="L96" s="627">
        <v>5612455.0999999996</v>
      </c>
      <c r="M96" s="35">
        <f t="shared" si="22"/>
        <v>16837365.299999997</v>
      </c>
    </row>
    <row r="97" spans="1:13" ht="13" x14ac:dyDescent="0.3">
      <c r="A97" s="13">
        <v>2202</v>
      </c>
      <c r="B97" s="14"/>
      <c r="C97" s="15"/>
      <c r="D97" s="15"/>
      <c r="E97" s="14"/>
      <c r="F97" s="16" t="s">
        <v>27</v>
      </c>
      <c r="G97" s="626">
        <f>G98+G102+G109+G116+G123+G126+G131+G134</f>
        <v>2700000000</v>
      </c>
      <c r="H97" s="626">
        <f t="shared" ref="H97:L97" si="26">H98+H102+H109+H116+H123+H126+H131+H134</f>
        <v>2122525575.8299999</v>
      </c>
      <c r="I97" s="626"/>
      <c r="J97" s="626">
        <f t="shared" si="26"/>
        <v>3000000000</v>
      </c>
      <c r="K97" s="626">
        <f t="shared" si="26"/>
        <v>3000000000</v>
      </c>
      <c r="L97" s="626">
        <f t="shared" si="26"/>
        <v>3000000000</v>
      </c>
      <c r="M97" s="35">
        <f t="shared" si="22"/>
        <v>9000000000</v>
      </c>
    </row>
    <row r="98" spans="1:13" ht="13" x14ac:dyDescent="0.3">
      <c r="A98" s="13">
        <v>220201</v>
      </c>
      <c r="B98" s="14"/>
      <c r="C98" s="15"/>
      <c r="D98" s="15"/>
      <c r="E98" s="14"/>
      <c r="F98" s="16" t="s">
        <v>28</v>
      </c>
      <c r="G98" s="626">
        <f>SUM(G99:G101)</f>
        <v>320000000</v>
      </c>
      <c r="H98" s="626">
        <f>SUM(H99:H101)</f>
        <v>399998031.42000002</v>
      </c>
      <c r="I98" s="626"/>
      <c r="J98" s="626">
        <f>SUM(J99:J101)</f>
        <v>655000000</v>
      </c>
      <c r="K98" s="626">
        <f>SUM(K99:K101)</f>
        <v>655000000</v>
      </c>
      <c r="L98" s="626">
        <f>SUM(L99:L101)</f>
        <v>655000000</v>
      </c>
      <c r="M98" s="35">
        <f t="shared" si="22"/>
        <v>1965000000</v>
      </c>
    </row>
    <row r="99" spans="1:13" ht="13" x14ac:dyDescent="0.3">
      <c r="A99" s="17">
        <v>22020101</v>
      </c>
      <c r="B99" s="18"/>
      <c r="C99" s="19"/>
      <c r="D99" s="19"/>
      <c r="E99" s="18"/>
      <c r="F99" s="20" t="s">
        <v>29</v>
      </c>
      <c r="G99" s="627">
        <v>100000000</v>
      </c>
      <c r="H99" s="627">
        <v>70454842</v>
      </c>
      <c r="I99" s="627"/>
      <c r="J99" s="627">
        <v>200000000</v>
      </c>
      <c r="K99" s="627">
        <v>200000000</v>
      </c>
      <c r="L99" s="627">
        <v>200000000</v>
      </c>
      <c r="M99" s="35">
        <f t="shared" si="22"/>
        <v>600000000</v>
      </c>
    </row>
    <row r="100" spans="1:13" ht="13" x14ac:dyDescent="0.3">
      <c r="A100" s="17">
        <v>22020102</v>
      </c>
      <c r="B100" s="18"/>
      <c r="C100" s="19"/>
      <c r="D100" s="19"/>
      <c r="E100" s="18"/>
      <c r="F100" s="20" t="s">
        <v>30</v>
      </c>
      <c r="G100" s="627">
        <v>120000000</v>
      </c>
      <c r="H100" s="627">
        <v>82206676.420000002</v>
      </c>
      <c r="I100" s="627"/>
      <c r="J100" s="627">
        <v>155000000</v>
      </c>
      <c r="K100" s="627">
        <v>155000000</v>
      </c>
      <c r="L100" s="627">
        <v>155000000</v>
      </c>
      <c r="M100" s="35">
        <f t="shared" si="22"/>
        <v>465000000</v>
      </c>
    </row>
    <row r="101" spans="1:13" ht="13" x14ac:dyDescent="0.3">
      <c r="A101" s="17">
        <v>22020103</v>
      </c>
      <c r="B101" s="18"/>
      <c r="C101" s="19"/>
      <c r="D101" s="19"/>
      <c r="E101" s="18"/>
      <c r="F101" s="20" t="s">
        <v>219</v>
      </c>
      <c r="G101" s="627">
        <v>100000000</v>
      </c>
      <c r="H101" s="627">
        <v>247336513</v>
      </c>
      <c r="I101" s="627"/>
      <c r="J101" s="627">
        <v>300000000</v>
      </c>
      <c r="K101" s="627">
        <v>300000000</v>
      </c>
      <c r="L101" s="627">
        <v>300000000</v>
      </c>
      <c r="M101" s="35">
        <f t="shared" si="22"/>
        <v>900000000</v>
      </c>
    </row>
    <row r="102" spans="1:13" ht="13" x14ac:dyDescent="0.3">
      <c r="A102" s="13">
        <v>220202</v>
      </c>
      <c r="B102" s="14"/>
      <c r="C102" s="15"/>
      <c r="D102" s="15"/>
      <c r="E102" s="14"/>
      <c r="F102" s="16" t="s">
        <v>31</v>
      </c>
      <c r="G102" s="626">
        <f>SUM(G103:G108)</f>
        <v>36500000</v>
      </c>
      <c r="H102" s="626">
        <f>SUM(H103:H108)</f>
        <v>24867938</v>
      </c>
      <c r="I102" s="626"/>
      <c r="J102" s="626">
        <f>SUM(J103:J108)</f>
        <v>37456600</v>
      </c>
      <c r="K102" s="626">
        <f>SUM(K103:K108)</f>
        <v>37456600</v>
      </c>
      <c r="L102" s="626">
        <f>SUM(L103:L108)</f>
        <v>37456600</v>
      </c>
      <c r="M102" s="35">
        <f t="shared" si="22"/>
        <v>112369800</v>
      </c>
    </row>
    <row r="103" spans="1:13" ht="13" x14ac:dyDescent="0.3">
      <c r="A103" s="17">
        <v>22020201</v>
      </c>
      <c r="B103" s="18"/>
      <c r="C103" s="19"/>
      <c r="D103" s="19"/>
      <c r="E103" s="18"/>
      <c r="F103" s="20" t="s">
        <v>32</v>
      </c>
      <c r="G103" s="627">
        <v>18000000</v>
      </c>
      <c r="H103" s="627">
        <v>1865000</v>
      </c>
      <c r="I103" s="627"/>
      <c r="J103" s="627">
        <v>18000000</v>
      </c>
      <c r="K103" s="627">
        <v>18000000</v>
      </c>
      <c r="L103" s="627">
        <v>18000000</v>
      </c>
      <c r="M103" s="35">
        <f t="shared" si="22"/>
        <v>54000000</v>
      </c>
    </row>
    <row r="104" spans="1:13" ht="13" x14ac:dyDescent="0.3">
      <c r="A104" s="17">
        <v>22020202</v>
      </c>
      <c r="B104" s="18"/>
      <c r="C104" s="19"/>
      <c r="D104" s="19"/>
      <c r="E104" s="18"/>
      <c r="F104" s="20" t="s">
        <v>33</v>
      </c>
      <c r="G104" s="627">
        <v>2800000</v>
      </c>
      <c r="H104" s="627">
        <v>12292600</v>
      </c>
      <c r="I104" s="627"/>
      <c r="J104" s="627">
        <v>2100000</v>
      </c>
      <c r="K104" s="627">
        <v>2100000</v>
      </c>
      <c r="L104" s="627">
        <v>2100000</v>
      </c>
      <c r="M104" s="35">
        <f t="shared" si="22"/>
        <v>6300000</v>
      </c>
    </row>
    <row r="105" spans="1:13" ht="13" x14ac:dyDescent="0.3">
      <c r="A105" s="17">
        <v>22020203</v>
      </c>
      <c r="B105" s="18"/>
      <c r="C105" s="19"/>
      <c r="D105" s="19"/>
      <c r="E105" s="18"/>
      <c r="F105" s="20" t="s">
        <v>34</v>
      </c>
      <c r="G105" s="627">
        <v>10500000</v>
      </c>
      <c r="H105" s="627">
        <v>7586735</v>
      </c>
      <c r="I105" s="627"/>
      <c r="J105" s="627">
        <v>12916600</v>
      </c>
      <c r="K105" s="627">
        <v>12916600</v>
      </c>
      <c r="L105" s="627">
        <v>12916600</v>
      </c>
      <c r="M105" s="35">
        <f t="shared" si="22"/>
        <v>38749800</v>
      </c>
    </row>
    <row r="106" spans="1:13" ht="13" x14ac:dyDescent="0.3">
      <c r="A106" s="17">
        <v>22020204</v>
      </c>
      <c r="B106" s="18"/>
      <c r="C106" s="19"/>
      <c r="D106" s="19"/>
      <c r="E106" s="18"/>
      <c r="F106" s="20" t="s">
        <v>316</v>
      </c>
      <c r="G106" s="627">
        <v>2200000</v>
      </c>
      <c r="H106" s="627">
        <v>2456000</v>
      </c>
      <c r="I106" s="627"/>
      <c r="J106" s="627">
        <v>2940000</v>
      </c>
      <c r="K106" s="627">
        <v>2940000</v>
      </c>
      <c r="L106" s="627">
        <v>2940000</v>
      </c>
      <c r="M106" s="35">
        <f t="shared" si="22"/>
        <v>8820000</v>
      </c>
    </row>
    <row r="107" spans="1:13" ht="13" x14ac:dyDescent="0.3">
      <c r="A107" s="17">
        <v>22020205</v>
      </c>
      <c r="B107" s="18"/>
      <c r="C107" s="19"/>
      <c r="D107" s="19"/>
      <c r="E107" s="18"/>
      <c r="F107" s="20" t="s">
        <v>35</v>
      </c>
      <c r="G107" s="627"/>
      <c r="H107" s="627"/>
      <c r="I107" s="627"/>
      <c r="J107" s="627"/>
      <c r="K107" s="627"/>
      <c r="L107" s="627"/>
      <c r="M107" s="35">
        <f t="shared" si="22"/>
        <v>0</v>
      </c>
    </row>
    <row r="108" spans="1:13" ht="13" x14ac:dyDescent="0.3">
      <c r="A108" s="17">
        <v>22020206</v>
      </c>
      <c r="B108" s="18"/>
      <c r="C108" s="19"/>
      <c r="D108" s="19"/>
      <c r="E108" s="18"/>
      <c r="F108" s="20" t="s">
        <v>36</v>
      </c>
      <c r="G108" s="627">
        <v>3000000</v>
      </c>
      <c r="H108" s="627">
        <v>667603</v>
      </c>
      <c r="I108" s="627"/>
      <c r="J108" s="627">
        <v>1500000</v>
      </c>
      <c r="K108" s="627">
        <v>1500000</v>
      </c>
      <c r="L108" s="627">
        <v>1500000</v>
      </c>
      <c r="M108" s="35">
        <f t="shared" si="22"/>
        <v>4500000</v>
      </c>
    </row>
    <row r="109" spans="1:13" ht="13" x14ac:dyDescent="0.3">
      <c r="A109" s="13">
        <v>220203</v>
      </c>
      <c r="B109" s="14"/>
      <c r="C109" s="15"/>
      <c r="D109" s="15"/>
      <c r="E109" s="14"/>
      <c r="F109" s="16" t="s">
        <v>37</v>
      </c>
      <c r="G109" s="626">
        <f>SUM(G110:G115)</f>
        <v>156264000</v>
      </c>
      <c r="H109" s="626">
        <f>SUM(H110:H115)</f>
        <v>64968000</v>
      </c>
      <c r="I109" s="626"/>
      <c r="J109" s="626">
        <f>SUM(J110:J115)</f>
        <v>129584000</v>
      </c>
      <c r="K109" s="626">
        <f>SUM(K110:K115)</f>
        <v>129584000</v>
      </c>
      <c r="L109" s="626">
        <f>SUM(L110:L115)</f>
        <v>129584000</v>
      </c>
      <c r="M109" s="35">
        <f t="shared" si="22"/>
        <v>388752000</v>
      </c>
    </row>
    <row r="110" spans="1:13" ht="13" x14ac:dyDescent="0.3">
      <c r="A110" s="17">
        <v>22020301</v>
      </c>
      <c r="B110" s="18"/>
      <c r="C110" s="19"/>
      <c r="D110" s="19"/>
      <c r="E110" s="18"/>
      <c r="F110" s="20" t="s">
        <v>38</v>
      </c>
      <c r="G110" s="627">
        <v>60604000</v>
      </c>
      <c r="H110" s="627">
        <v>48200000</v>
      </c>
      <c r="I110" s="627"/>
      <c r="J110" s="627">
        <v>60604000</v>
      </c>
      <c r="K110" s="627">
        <v>60604000</v>
      </c>
      <c r="L110" s="627">
        <v>60604000</v>
      </c>
      <c r="M110" s="35">
        <f t="shared" si="22"/>
        <v>181812000</v>
      </c>
    </row>
    <row r="111" spans="1:13" ht="13" x14ac:dyDescent="0.3">
      <c r="A111" s="17">
        <v>22020302</v>
      </c>
      <c r="B111" s="18"/>
      <c r="C111" s="19"/>
      <c r="D111" s="19"/>
      <c r="E111" s="18"/>
      <c r="F111" s="20" t="s">
        <v>39</v>
      </c>
      <c r="G111" s="627">
        <v>6000000</v>
      </c>
      <c r="H111" s="627"/>
      <c r="I111" s="627"/>
      <c r="J111" s="627">
        <v>2000000</v>
      </c>
      <c r="K111" s="627">
        <v>2000000</v>
      </c>
      <c r="L111" s="627">
        <v>2000000</v>
      </c>
      <c r="M111" s="35">
        <f t="shared" si="22"/>
        <v>6000000</v>
      </c>
    </row>
    <row r="112" spans="1:13" ht="13" x14ac:dyDescent="0.3">
      <c r="A112" s="17">
        <v>22020303</v>
      </c>
      <c r="B112" s="18"/>
      <c r="C112" s="19"/>
      <c r="D112" s="19"/>
      <c r="E112" s="18"/>
      <c r="F112" s="20" t="s">
        <v>40</v>
      </c>
      <c r="G112" s="627">
        <v>660000</v>
      </c>
      <c r="H112" s="627"/>
      <c r="I112" s="627"/>
      <c r="J112" s="627">
        <v>480000</v>
      </c>
      <c r="K112" s="627">
        <v>480000</v>
      </c>
      <c r="L112" s="627">
        <v>480000</v>
      </c>
      <c r="M112" s="35">
        <f t="shared" si="22"/>
        <v>1440000</v>
      </c>
    </row>
    <row r="113" spans="1:13" ht="13" x14ac:dyDescent="0.3">
      <c r="A113" s="17">
        <v>22020304</v>
      </c>
      <c r="B113" s="18"/>
      <c r="C113" s="19"/>
      <c r="D113" s="19"/>
      <c r="E113" s="18"/>
      <c r="F113" s="20" t="s">
        <v>413</v>
      </c>
      <c r="G113" s="627">
        <v>10000000</v>
      </c>
      <c r="H113" s="627"/>
      <c r="I113" s="627"/>
      <c r="J113" s="627">
        <v>1500000</v>
      </c>
      <c r="K113" s="627">
        <v>1500000</v>
      </c>
      <c r="L113" s="627">
        <v>1500000</v>
      </c>
      <c r="M113" s="35">
        <f t="shared" si="22"/>
        <v>4500000</v>
      </c>
    </row>
    <row r="114" spans="1:13" ht="13" x14ac:dyDescent="0.3">
      <c r="A114" s="17">
        <v>22020305</v>
      </c>
      <c r="B114" s="18"/>
      <c r="C114" s="19"/>
      <c r="D114" s="19"/>
      <c r="E114" s="18"/>
      <c r="F114" s="20" t="s">
        <v>41</v>
      </c>
      <c r="G114" s="627">
        <v>45000000</v>
      </c>
      <c r="H114" s="627">
        <v>4128000</v>
      </c>
      <c r="I114" s="627"/>
      <c r="J114" s="627">
        <v>45000000</v>
      </c>
      <c r="K114" s="627">
        <v>45000000</v>
      </c>
      <c r="L114" s="627">
        <v>45000000</v>
      </c>
      <c r="M114" s="35">
        <f t="shared" si="22"/>
        <v>135000000</v>
      </c>
    </row>
    <row r="115" spans="1:13" ht="13" x14ac:dyDescent="0.3">
      <c r="A115" s="17">
        <v>22020309</v>
      </c>
      <c r="B115" s="18"/>
      <c r="C115" s="19"/>
      <c r="D115" s="19"/>
      <c r="E115" s="18"/>
      <c r="F115" s="20" t="s">
        <v>221</v>
      </c>
      <c r="G115" s="627">
        <v>34000000</v>
      </c>
      <c r="H115" s="627">
        <v>12640000</v>
      </c>
      <c r="I115" s="627"/>
      <c r="J115" s="627">
        <v>20000000</v>
      </c>
      <c r="K115" s="627">
        <v>20000000</v>
      </c>
      <c r="L115" s="627">
        <v>20000000</v>
      </c>
      <c r="M115" s="35">
        <f t="shared" si="22"/>
        <v>60000000</v>
      </c>
    </row>
    <row r="116" spans="1:13" ht="13" x14ac:dyDescent="0.3">
      <c r="A116" s="13">
        <v>220204</v>
      </c>
      <c r="B116" s="14"/>
      <c r="C116" s="15"/>
      <c r="D116" s="15"/>
      <c r="E116" s="14"/>
      <c r="F116" s="16" t="s">
        <v>42</v>
      </c>
      <c r="G116" s="626">
        <f>SUM(G117:G122)</f>
        <v>586149000</v>
      </c>
      <c r="H116" s="626">
        <f>SUM(H117:H122)</f>
        <v>290186200.75999999</v>
      </c>
      <c r="I116" s="626"/>
      <c r="J116" s="626">
        <f>SUM(J117:J122)</f>
        <v>447360000</v>
      </c>
      <c r="K116" s="626">
        <f>SUM(K117:K122)</f>
        <v>447360000</v>
      </c>
      <c r="L116" s="626">
        <f>SUM(L117:L122)</f>
        <v>447360000</v>
      </c>
      <c r="M116" s="35">
        <f t="shared" si="22"/>
        <v>1342080000</v>
      </c>
    </row>
    <row r="117" spans="1:13" ht="26" x14ac:dyDescent="0.3">
      <c r="A117" s="17">
        <v>22020401</v>
      </c>
      <c r="B117" s="18"/>
      <c r="C117" s="19"/>
      <c r="D117" s="19"/>
      <c r="E117" s="18"/>
      <c r="F117" s="20" t="s">
        <v>43</v>
      </c>
      <c r="G117" s="627">
        <v>102000000</v>
      </c>
      <c r="H117" s="627">
        <v>37409928.170000002</v>
      </c>
      <c r="I117" s="627"/>
      <c r="J117" s="627">
        <v>102000000</v>
      </c>
      <c r="K117" s="627">
        <v>102000000</v>
      </c>
      <c r="L117" s="627">
        <v>102000000</v>
      </c>
      <c r="M117" s="35">
        <f t="shared" si="22"/>
        <v>306000000</v>
      </c>
    </row>
    <row r="118" spans="1:13" ht="13" x14ac:dyDescent="0.3">
      <c r="A118" s="17">
        <v>22020402</v>
      </c>
      <c r="B118" s="18"/>
      <c r="C118" s="19"/>
      <c r="D118" s="19"/>
      <c r="E118" s="18"/>
      <c r="F118" s="20" t="s">
        <v>44</v>
      </c>
      <c r="G118" s="627">
        <v>50000000</v>
      </c>
      <c r="H118" s="627">
        <v>33449397.469999999</v>
      </c>
      <c r="I118" s="627"/>
      <c r="J118" s="627">
        <v>50000000</v>
      </c>
      <c r="K118" s="627">
        <v>50000000</v>
      </c>
      <c r="L118" s="627">
        <v>50000000</v>
      </c>
      <c r="M118" s="35">
        <f t="shared" si="22"/>
        <v>150000000</v>
      </c>
    </row>
    <row r="119" spans="1:13" ht="26" x14ac:dyDescent="0.3">
      <c r="A119" s="17">
        <v>22020403</v>
      </c>
      <c r="B119" s="18"/>
      <c r="C119" s="19"/>
      <c r="D119" s="19"/>
      <c r="E119" s="18"/>
      <c r="F119" s="20" t="s">
        <v>45</v>
      </c>
      <c r="G119" s="627">
        <v>100000000</v>
      </c>
      <c r="H119" s="627">
        <v>13112272.73</v>
      </c>
      <c r="I119" s="627"/>
      <c r="J119" s="627">
        <v>100000000</v>
      </c>
      <c r="K119" s="627">
        <v>100000000</v>
      </c>
      <c r="L119" s="627">
        <v>100000000</v>
      </c>
      <c r="M119" s="35">
        <f t="shared" si="22"/>
        <v>300000000</v>
      </c>
    </row>
    <row r="120" spans="1:13" ht="13" x14ac:dyDescent="0.3">
      <c r="A120" s="17">
        <v>22020404</v>
      </c>
      <c r="B120" s="18"/>
      <c r="C120" s="19"/>
      <c r="D120" s="19"/>
      <c r="E120" s="18"/>
      <c r="F120" s="20" t="s">
        <v>46</v>
      </c>
      <c r="G120" s="627">
        <v>45360000</v>
      </c>
      <c r="H120" s="627">
        <v>26882122.390000001</v>
      </c>
      <c r="I120" s="627"/>
      <c r="J120" s="627">
        <v>45360000</v>
      </c>
      <c r="K120" s="627">
        <v>45360000</v>
      </c>
      <c r="L120" s="627">
        <v>45360000</v>
      </c>
      <c r="M120" s="35">
        <f t="shared" si="22"/>
        <v>136080000</v>
      </c>
    </row>
    <row r="121" spans="1:13" ht="13" x14ac:dyDescent="0.3">
      <c r="A121" s="17">
        <v>22020405</v>
      </c>
      <c r="B121" s="18"/>
      <c r="C121" s="19"/>
      <c r="D121" s="19"/>
      <c r="E121" s="18"/>
      <c r="F121" s="20" t="s">
        <v>47</v>
      </c>
      <c r="G121" s="627">
        <v>170000000</v>
      </c>
      <c r="H121" s="627">
        <v>62030670</v>
      </c>
      <c r="I121" s="627"/>
      <c r="J121" s="627">
        <v>50000000</v>
      </c>
      <c r="K121" s="627">
        <v>50000000</v>
      </c>
      <c r="L121" s="627">
        <v>50000000</v>
      </c>
      <c r="M121" s="35">
        <f t="shared" si="22"/>
        <v>150000000</v>
      </c>
    </row>
    <row r="122" spans="1:13" ht="13" x14ac:dyDescent="0.3">
      <c r="A122" s="17">
        <v>22020406</v>
      </c>
      <c r="B122" s="18"/>
      <c r="C122" s="19"/>
      <c r="D122" s="19"/>
      <c r="E122" s="18"/>
      <c r="F122" s="20" t="s">
        <v>48</v>
      </c>
      <c r="G122" s="627">
        <v>118789000</v>
      </c>
      <c r="H122" s="627">
        <v>117301810</v>
      </c>
      <c r="I122" s="627"/>
      <c r="J122" s="627">
        <v>100000000</v>
      </c>
      <c r="K122" s="627">
        <v>100000000</v>
      </c>
      <c r="L122" s="627">
        <v>100000000</v>
      </c>
      <c r="M122" s="35">
        <f t="shared" si="22"/>
        <v>300000000</v>
      </c>
    </row>
    <row r="123" spans="1:13" ht="13" x14ac:dyDescent="0.3">
      <c r="A123" s="13">
        <v>220206</v>
      </c>
      <c r="B123" s="14"/>
      <c r="C123" s="15"/>
      <c r="D123" s="15"/>
      <c r="E123" s="14"/>
      <c r="F123" s="16" t="s">
        <v>51</v>
      </c>
      <c r="G123" s="626">
        <f>SUM(G124:G125)</f>
        <v>190000000</v>
      </c>
      <c r="H123" s="626">
        <f>SUM(H124:H125)</f>
        <v>132610000</v>
      </c>
      <c r="I123" s="626"/>
      <c r="J123" s="626">
        <f>SUM(J124:J125)</f>
        <v>269280000</v>
      </c>
      <c r="K123" s="626">
        <f>SUM(K124:K125)</f>
        <v>269280000</v>
      </c>
      <c r="L123" s="626">
        <f>SUM(L124:L125)</f>
        <v>269280000</v>
      </c>
      <c r="M123" s="35">
        <f t="shared" si="22"/>
        <v>807840000</v>
      </c>
    </row>
    <row r="124" spans="1:13" ht="13" x14ac:dyDescent="0.3">
      <c r="A124" s="17">
        <v>22020604</v>
      </c>
      <c r="B124" s="18"/>
      <c r="C124" s="19"/>
      <c r="D124" s="19"/>
      <c r="E124" s="18"/>
      <c r="F124" s="20" t="s">
        <v>943</v>
      </c>
      <c r="G124" s="627">
        <v>120000000</v>
      </c>
      <c r="H124" s="627">
        <v>88570000</v>
      </c>
      <c r="I124" s="627"/>
      <c r="J124" s="627">
        <v>180000000</v>
      </c>
      <c r="K124" s="627">
        <v>180000000</v>
      </c>
      <c r="L124" s="627">
        <v>180000000</v>
      </c>
      <c r="M124" s="35">
        <f t="shared" si="22"/>
        <v>540000000</v>
      </c>
    </row>
    <row r="125" spans="1:13" ht="13" x14ac:dyDescent="0.3">
      <c r="A125" s="17">
        <v>22020605</v>
      </c>
      <c r="B125" s="18"/>
      <c r="C125" s="19"/>
      <c r="D125" s="19"/>
      <c r="E125" s="18"/>
      <c r="F125" s="20" t="s">
        <v>53</v>
      </c>
      <c r="G125" s="627">
        <v>70000000</v>
      </c>
      <c r="H125" s="627">
        <v>44040000</v>
      </c>
      <c r="I125" s="627"/>
      <c r="J125" s="627">
        <v>89280000</v>
      </c>
      <c r="K125" s="627">
        <v>89280000</v>
      </c>
      <c r="L125" s="627">
        <v>89280000</v>
      </c>
      <c r="M125" s="35">
        <f t="shared" si="22"/>
        <v>267840000</v>
      </c>
    </row>
    <row r="126" spans="1:13" ht="13" x14ac:dyDescent="0.3">
      <c r="A126" s="13">
        <v>220207</v>
      </c>
      <c r="B126" s="14"/>
      <c r="C126" s="15"/>
      <c r="D126" s="15"/>
      <c r="E126" s="14"/>
      <c r="F126" s="16" t="s">
        <v>268</v>
      </c>
      <c r="G126" s="626">
        <f>SUM(G127:G130)</f>
        <v>8000000</v>
      </c>
      <c r="H126" s="626">
        <f>SUM(H127:H130)</f>
        <v>196400</v>
      </c>
      <c r="I126" s="626"/>
      <c r="J126" s="626">
        <f>SUM(J127:J130)</f>
        <v>2000000</v>
      </c>
      <c r="K126" s="626">
        <f>SUM(K127:K130)</f>
        <v>2000000</v>
      </c>
      <c r="L126" s="626">
        <f>SUM(L127:L130)</f>
        <v>2000000</v>
      </c>
      <c r="M126" s="35">
        <f t="shared" si="22"/>
        <v>6000000</v>
      </c>
    </row>
    <row r="127" spans="1:13" ht="13" x14ac:dyDescent="0.3">
      <c r="A127" s="17">
        <v>22020703</v>
      </c>
      <c r="B127" s="18"/>
      <c r="C127" s="19"/>
      <c r="D127" s="19"/>
      <c r="E127" s="18"/>
      <c r="F127" s="20" t="s">
        <v>365</v>
      </c>
      <c r="G127" s="627">
        <v>5000000</v>
      </c>
      <c r="H127" s="627"/>
      <c r="I127" s="627"/>
      <c r="J127" s="627"/>
      <c r="K127" s="627"/>
      <c r="L127" s="627"/>
      <c r="M127" s="35">
        <f t="shared" si="22"/>
        <v>0</v>
      </c>
    </row>
    <row r="128" spans="1:13" ht="13" x14ac:dyDescent="0.3">
      <c r="A128" s="17">
        <v>22020704</v>
      </c>
      <c r="B128" s="18"/>
      <c r="C128" s="19"/>
      <c r="D128" s="19"/>
      <c r="E128" s="18"/>
      <c r="F128" s="20" t="s">
        <v>456</v>
      </c>
      <c r="G128" s="627">
        <v>1000000</v>
      </c>
      <c r="H128" s="627"/>
      <c r="I128" s="627"/>
      <c r="J128" s="627"/>
      <c r="K128" s="627"/>
      <c r="L128" s="627"/>
      <c r="M128" s="35">
        <f t="shared" si="22"/>
        <v>0</v>
      </c>
    </row>
    <row r="129" spans="1:13" ht="13" x14ac:dyDescent="0.3">
      <c r="A129" s="17">
        <v>22020705</v>
      </c>
      <c r="B129" s="18"/>
      <c r="C129" s="19"/>
      <c r="D129" s="19"/>
      <c r="E129" s="18"/>
      <c r="F129" s="20" t="s">
        <v>599</v>
      </c>
      <c r="G129" s="627">
        <v>1000000</v>
      </c>
      <c r="H129" s="627"/>
      <c r="I129" s="627"/>
      <c r="J129" s="627">
        <v>1000000</v>
      </c>
      <c r="K129" s="627">
        <v>1000000</v>
      </c>
      <c r="L129" s="627">
        <v>1000000</v>
      </c>
      <c r="M129" s="35">
        <f t="shared" si="22"/>
        <v>3000000</v>
      </c>
    </row>
    <row r="130" spans="1:13" ht="13" x14ac:dyDescent="0.3">
      <c r="A130" s="17">
        <v>22020706</v>
      </c>
      <c r="B130" s="18"/>
      <c r="C130" s="19"/>
      <c r="D130" s="19"/>
      <c r="E130" s="18"/>
      <c r="F130" s="20" t="s">
        <v>574</v>
      </c>
      <c r="G130" s="627">
        <v>1000000</v>
      </c>
      <c r="H130" s="627">
        <v>196400</v>
      </c>
      <c r="I130" s="627"/>
      <c r="J130" s="627">
        <v>1000000</v>
      </c>
      <c r="K130" s="627">
        <v>1000000</v>
      </c>
      <c r="L130" s="627">
        <v>1000000</v>
      </c>
      <c r="M130" s="35">
        <f t="shared" si="22"/>
        <v>3000000</v>
      </c>
    </row>
    <row r="131" spans="1:13" ht="13" x14ac:dyDescent="0.3">
      <c r="A131" s="13">
        <v>220208</v>
      </c>
      <c r="B131" s="14"/>
      <c r="C131" s="15"/>
      <c r="D131" s="15"/>
      <c r="E131" s="14"/>
      <c r="F131" s="16" t="s">
        <v>54</v>
      </c>
      <c r="G131" s="626">
        <f>SUM(G132:G133)</f>
        <v>322040000</v>
      </c>
      <c r="H131" s="626">
        <f>SUM(H132:H133)</f>
        <v>240918035</v>
      </c>
      <c r="I131" s="626"/>
      <c r="J131" s="626">
        <f>SUM(J132:J133)</f>
        <v>322371400</v>
      </c>
      <c r="K131" s="626">
        <f>SUM(K132:K133)</f>
        <v>322371400</v>
      </c>
      <c r="L131" s="626">
        <f>SUM(L132:L133)</f>
        <v>322371400</v>
      </c>
      <c r="M131" s="35">
        <f t="shared" si="22"/>
        <v>967114200</v>
      </c>
    </row>
    <row r="132" spans="1:13" ht="13" x14ac:dyDescent="0.3">
      <c r="A132" s="17">
        <v>22020801</v>
      </c>
      <c r="B132" s="18"/>
      <c r="C132" s="19"/>
      <c r="D132" s="19"/>
      <c r="E132" s="18"/>
      <c r="F132" s="20" t="s">
        <v>55</v>
      </c>
      <c r="G132" s="627">
        <v>92040000</v>
      </c>
      <c r="H132" s="627">
        <v>88413500</v>
      </c>
      <c r="I132" s="627"/>
      <c r="J132" s="627">
        <v>92371400</v>
      </c>
      <c r="K132" s="627">
        <v>92371400</v>
      </c>
      <c r="L132" s="627">
        <v>92371400</v>
      </c>
      <c r="M132" s="35">
        <f t="shared" si="22"/>
        <v>277114200</v>
      </c>
    </row>
    <row r="133" spans="1:13" ht="13" x14ac:dyDescent="0.3">
      <c r="A133" s="17">
        <v>22020803</v>
      </c>
      <c r="B133" s="18"/>
      <c r="C133" s="19"/>
      <c r="D133" s="19"/>
      <c r="E133" s="18"/>
      <c r="F133" s="20" t="s">
        <v>56</v>
      </c>
      <c r="G133" s="627">
        <v>230000000</v>
      </c>
      <c r="H133" s="627">
        <v>152504535</v>
      </c>
      <c r="I133" s="627"/>
      <c r="J133" s="627">
        <v>230000000</v>
      </c>
      <c r="K133" s="627">
        <v>230000000</v>
      </c>
      <c r="L133" s="627">
        <v>230000000</v>
      </c>
      <c r="M133" s="35">
        <f t="shared" si="22"/>
        <v>690000000</v>
      </c>
    </row>
    <row r="134" spans="1:13" ht="13" x14ac:dyDescent="0.3">
      <c r="A134" s="13">
        <v>220210</v>
      </c>
      <c r="B134" s="14"/>
      <c r="C134" s="15"/>
      <c r="D134" s="15"/>
      <c r="E134" s="14"/>
      <c r="F134" s="16" t="s">
        <v>57</v>
      </c>
      <c r="G134" s="626">
        <f>SUM(G135:G143)</f>
        <v>1081047000</v>
      </c>
      <c r="H134" s="626">
        <f>SUM(H135:H143)</f>
        <v>968780970.64999998</v>
      </c>
      <c r="I134" s="626"/>
      <c r="J134" s="626">
        <f>SUM(J135:J143)</f>
        <v>1136948000</v>
      </c>
      <c r="K134" s="626">
        <f>SUM(K135:K143)</f>
        <v>1136948000</v>
      </c>
      <c r="L134" s="626">
        <f>SUM(L135:L143)</f>
        <v>1136948000</v>
      </c>
      <c r="M134" s="35">
        <f t="shared" si="22"/>
        <v>3410844000</v>
      </c>
    </row>
    <row r="135" spans="1:13" ht="13" x14ac:dyDescent="0.3">
      <c r="A135" s="17">
        <v>22021001</v>
      </c>
      <c r="B135" s="18"/>
      <c r="C135" s="19"/>
      <c r="D135" s="19"/>
      <c r="E135" s="18"/>
      <c r="F135" s="20" t="s">
        <v>58</v>
      </c>
      <c r="G135" s="627">
        <v>10769000</v>
      </c>
      <c r="H135" s="627">
        <v>5881000</v>
      </c>
      <c r="I135" s="627"/>
      <c r="J135" s="627">
        <v>5000000</v>
      </c>
      <c r="K135" s="627">
        <v>5000000</v>
      </c>
      <c r="L135" s="627">
        <v>5000000</v>
      </c>
      <c r="M135" s="35">
        <f t="shared" si="22"/>
        <v>15000000</v>
      </c>
    </row>
    <row r="136" spans="1:13" ht="13" x14ac:dyDescent="0.3">
      <c r="A136" s="17">
        <v>22021002</v>
      </c>
      <c r="B136" s="18"/>
      <c r="C136" s="19"/>
      <c r="D136" s="19"/>
      <c r="E136" s="18"/>
      <c r="F136" s="20" t="s">
        <v>59</v>
      </c>
      <c r="G136" s="627">
        <v>12120000</v>
      </c>
      <c r="H136" s="627"/>
      <c r="I136" s="627"/>
      <c r="J136" s="627">
        <v>6000000</v>
      </c>
      <c r="K136" s="627">
        <v>6000000</v>
      </c>
      <c r="L136" s="627">
        <v>6000000</v>
      </c>
      <c r="M136" s="35">
        <f t="shared" si="22"/>
        <v>18000000</v>
      </c>
    </row>
    <row r="137" spans="1:13" ht="13" x14ac:dyDescent="0.3">
      <c r="A137" s="17">
        <v>22021003</v>
      </c>
      <c r="B137" s="18"/>
      <c r="C137" s="19"/>
      <c r="D137" s="19"/>
      <c r="E137" s="18"/>
      <c r="F137" s="20" t="s">
        <v>60</v>
      </c>
      <c r="G137" s="627">
        <v>10210000</v>
      </c>
      <c r="H137" s="627">
        <v>870000</v>
      </c>
      <c r="I137" s="627"/>
      <c r="J137" s="627">
        <v>3000000</v>
      </c>
      <c r="K137" s="627">
        <v>3000000</v>
      </c>
      <c r="L137" s="627">
        <v>3000000</v>
      </c>
      <c r="M137" s="35">
        <f t="shared" si="22"/>
        <v>9000000</v>
      </c>
    </row>
    <row r="138" spans="1:13" ht="13" x14ac:dyDescent="0.3">
      <c r="A138" s="17">
        <v>22021004</v>
      </c>
      <c r="B138" s="18"/>
      <c r="C138" s="19"/>
      <c r="D138" s="19"/>
      <c r="E138" s="18"/>
      <c r="F138" s="20" t="s">
        <v>61</v>
      </c>
      <c r="G138" s="627">
        <v>95000000</v>
      </c>
      <c r="H138" s="627">
        <v>57034000</v>
      </c>
      <c r="I138" s="627"/>
      <c r="J138" s="627">
        <v>95000000</v>
      </c>
      <c r="K138" s="627">
        <v>95000000</v>
      </c>
      <c r="L138" s="627">
        <v>95000000</v>
      </c>
      <c r="M138" s="35">
        <f t="shared" si="22"/>
        <v>285000000</v>
      </c>
    </row>
    <row r="139" spans="1:13" ht="13" x14ac:dyDescent="0.3">
      <c r="A139" s="17">
        <v>22021006</v>
      </c>
      <c r="B139" s="18"/>
      <c r="C139" s="19"/>
      <c r="D139" s="19"/>
      <c r="E139" s="18"/>
      <c r="F139" s="20" t="s">
        <v>62</v>
      </c>
      <c r="G139" s="627">
        <v>2500000</v>
      </c>
      <c r="H139" s="627"/>
      <c r="I139" s="627"/>
      <c r="J139" s="627">
        <v>1500000</v>
      </c>
      <c r="K139" s="627">
        <v>1500000</v>
      </c>
      <c r="L139" s="627">
        <v>1500000</v>
      </c>
      <c r="M139" s="35">
        <f t="shared" si="22"/>
        <v>4500000</v>
      </c>
    </row>
    <row r="140" spans="1:13" ht="13" x14ac:dyDescent="0.3">
      <c r="A140" s="17">
        <v>22021007</v>
      </c>
      <c r="B140" s="18"/>
      <c r="C140" s="19"/>
      <c r="D140" s="19"/>
      <c r="E140" s="18"/>
      <c r="F140" s="20" t="s">
        <v>63</v>
      </c>
      <c r="G140" s="627">
        <v>905448000</v>
      </c>
      <c r="H140" s="627">
        <v>874395970.64999998</v>
      </c>
      <c r="I140" s="627"/>
      <c r="J140" s="627">
        <v>981448000</v>
      </c>
      <c r="K140" s="627">
        <v>981448000</v>
      </c>
      <c r="L140" s="627">
        <v>981448000</v>
      </c>
      <c r="M140" s="35">
        <f t="shared" si="22"/>
        <v>2944344000</v>
      </c>
    </row>
    <row r="141" spans="1:13" ht="13" x14ac:dyDescent="0.3">
      <c r="A141" s="17">
        <v>22021008</v>
      </c>
      <c r="B141" s="18"/>
      <c r="C141" s="19"/>
      <c r="D141" s="19"/>
      <c r="E141" s="18"/>
      <c r="F141" s="20" t="s">
        <v>64</v>
      </c>
      <c r="G141" s="627"/>
      <c r="H141" s="627"/>
      <c r="I141" s="627"/>
      <c r="J141" s="627"/>
      <c r="K141" s="627"/>
      <c r="L141" s="627"/>
      <c r="M141" s="35">
        <f t="shared" si="22"/>
        <v>0</v>
      </c>
    </row>
    <row r="142" spans="1:13" ht="13" x14ac:dyDescent="0.3">
      <c r="A142" s="17">
        <v>22021009</v>
      </c>
      <c r="B142" s="18"/>
      <c r="C142" s="19"/>
      <c r="D142" s="19"/>
      <c r="E142" s="18"/>
      <c r="F142" s="20" t="s">
        <v>519</v>
      </c>
      <c r="G142" s="627">
        <v>15000000</v>
      </c>
      <c r="H142" s="627">
        <v>600000</v>
      </c>
      <c r="I142" s="627"/>
      <c r="J142" s="627">
        <v>15000000</v>
      </c>
      <c r="K142" s="627">
        <v>15000000</v>
      </c>
      <c r="L142" s="627">
        <v>15000000</v>
      </c>
      <c r="M142" s="35">
        <f t="shared" si="22"/>
        <v>45000000</v>
      </c>
    </row>
    <row r="143" spans="1:13" ht="13" x14ac:dyDescent="0.3">
      <c r="A143" s="17">
        <v>22021021</v>
      </c>
      <c r="B143" s="18"/>
      <c r="C143" s="19"/>
      <c r="D143" s="19"/>
      <c r="E143" s="18"/>
      <c r="F143" s="20" t="s">
        <v>225</v>
      </c>
      <c r="G143" s="627">
        <v>30000000</v>
      </c>
      <c r="H143" s="627">
        <v>30000000</v>
      </c>
      <c r="I143" s="627"/>
      <c r="J143" s="627">
        <v>30000000</v>
      </c>
      <c r="K143" s="627">
        <v>30000000</v>
      </c>
      <c r="L143" s="627">
        <v>30000000</v>
      </c>
      <c r="M143" s="35">
        <f t="shared" si="22"/>
        <v>90000000</v>
      </c>
    </row>
    <row r="144" spans="1:13" ht="13" x14ac:dyDescent="0.3">
      <c r="A144" s="13">
        <v>23</v>
      </c>
      <c r="B144" s="14"/>
      <c r="C144" s="15"/>
      <c r="D144" s="15"/>
      <c r="E144" s="14"/>
      <c r="F144" s="16" t="s">
        <v>69</v>
      </c>
      <c r="G144" s="626">
        <f t="shared" ref="G144:L144" si="27">G145+G160+G163</f>
        <v>2400000000</v>
      </c>
      <c r="H144" s="626">
        <f t="shared" si="27"/>
        <v>976562499.78999996</v>
      </c>
      <c r="I144" s="626"/>
      <c r="J144" s="626">
        <f t="shared" si="27"/>
        <v>3000000000</v>
      </c>
      <c r="K144" s="626">
        <f>K145+K160+K163</f>
        <v>3000000000</v>
      </c>
      <c r="L144" s="626">
        <f t="shared" si="27"/>
        <v>3000000000</v>
      </c>
      <c r="M144" s="35">
        <f t="shared" si="22"/>
        <v>9000000000</v>
      </c>
    </row>
    <row r="145" spans="1:13" ht="13" x14ac:dyDescent="0.3">
      <c r="A145" s="13">
        <v>2301</v>
      </c>
      <c r="B145" s="14"/>
      <c r="C145" s="15"/>
      <c r="D145" s="15"/>
      <c r="E145" s="14"/>
      <c r="F145" s="16" t="s">
        <v>70</v>
      </c>
      <c r="G145" s="626">
        <f t="shared" ref="G145:K145" si="28">G146</f>
        <v>1335500000</v>
      </c>
      <c r="H145" s="626">
        <f t="shared" si="28"/>
        <v>616267275</v>
      </c>
      <c r="I145" s="626"/>
      <c r="J145" s="626">
        <v>685000000</v>
      </c>
      <c r="K145" s="626">
        <f t="shared" si="28"/>
        <v>750000000</v>
      </c>
      <c r="L145" s="626">
        <f>L146</f>
        <v>750000000</v>
      </c>
      <c r="M145" s="35">
        <f t="shared" si="22"/>
        <v>2185000000</v>
      </c>
    </row>
    <row r="146" spans="1:13" ht="13" x14ac:dyDescent="0.3">
      <c r="A146" s="13">
        <v>230101</v>
      </c>
      <c r="B146" s="14"/>
      <c r="C146" s="15"/>
      <c r="D146" s="15"/>
      <c r="E146" s="14"/>
      <c r="F146" s="16" t="s">
        <v>71</v>
      </c>
      <c r="G146" s="626">
        <f>SUM(G147:G159)</f>
        <v>1335500000</v>
      </c>
      <c r="H146" s="626">
        <f>SUM(H147:H159)</f>
        <v>616267275</v>
      </c>
      <c r="I146" s="626"/>
      <c r="J146" s="626">
        <f>SUM(J147:J159)</f>
        <v>685000000</v>
      </c>
      <c r="K146" s="626">
        <f>SUM(K147:K159)</f>
        <v>750000000</v>
      </c>
      <c r="L146" s="626">
        <f t="shared" ref="L146" si="29">SUM(L147:L159)</f>
        <v>750000000</v>
      </c>
      <c r="M146" s="35">
        <f t="shared" si="22"/>
        <v>2185000000</v>
      </c>
    </row>
    <row r="147" spans="1:13" ht="13" x14ac:dyDescent="0.3">
      <c r="A147" s="17">
        <v>23010105</v>
      </c>
      <c r="B147" s="18"/>
      <c r="C147" s="19"/>
      <c r="D147" s="19"/>
      <c r="E147" s="18"/>
      <c r="F147" s="20" t="s">
        <v>231</v>
      </c>
      <c r="G147" s="627">
        <v>449000000</v>
      </c>
      <c r="H147" s="627">
        <v>444727500</v>
      </c>
      <c r="I147" s="627"/>
      <c r="J147" s="627"/>
      <c r="K147" s="627"/>
      <c r="L147" s="627"/>
      <c r="M147" s="35">
        <f t="shared" si="22"/>
        <v>0</v>
      </c>
    </row>
    <row r="148" spans="1:13" ht="13" x14ac:dyDescent="0.3">
      <c r="A148" s="17">
        <v>23010107</v>
      </c>
      <c r="B148" s="18"/>
      <c r="C148" s="19"/>
      <c r="D148" s="19"/>
      <c r="E148" s="18"/>
      <c r="F148" s="20" t="s">
        <v>459</v>
      </c>
      <c r="G148" s="627">
        <v>151000000</v>
      </c>
      <c r="H148" s="627">
        <v>93525000</v>
      </c>
      <c r="I148" s="627"/>
      <c r="J148" s="627"/>
      <c r="K148" s="627"/>
      <c r="L148" s="627"/>
      <c r="M148" s="35">
        <f t="shared" si="22"/>
        <v>0</v>
      </c>
    </row>
    <row r="149" spans="1:13" ht="13" x14ac:dyDescent="0.3">
      <c r="A149" s="17">
        <v>23010108</v>
      </c>
      <c r="B149" s="18"/>
      <c r="C149" s="19"/>
      <c r="D149" s="19"/>
      <c r="E149" s="18"/>
      <c r="F149" s="20" t="s">
        <v>230</v>
      </c>
      <c r="G149" s="627">
        <v>80000000</v>
      </c>
      <c r="H149" s="627"/>
      <c r="I149" s="627"/>
      <c r="J149" s="627"/>
      <c r="K149" s="627"/>
      <c r="L149" s="627"/>
      <c r="M149" s="35">
        <f t="shared" si="22"/>
        <v>0</v>
      </c>
    </row>
    <row r="150" spans="1:13" ht="13" x14ac:dyDescent="0.3">
      <c r="A150" s="17">
        <v>23010112</v>
      </c>
      <c r="B150" s="18"/>
      <c r="C150" s="19"/>
      <c r="D150" s="19"/>
      <c r="E150" s="18"/>
      <c r="F150" s="20" t="s">
        <v>232</v>
      </c>
      <c r="G150" s="627">
        <v>236500000</v>
      </c>
      <c r="H150" s="627">
        <v>78014775</v>
      </c>
      <c r="I150" s="627"/>
      <c r="J150" s="627">
        <v>300000000</v>
      </c>
      <c r="K150" s="627">
        <v>300000000</v>
      </c>
      <c r="L150" s="627">
        <v>300000000</v>
      </c>
      <c r="M150" s="35">
        <f t="shared" si="22"/>
        <v>900000000</v>
      </c>
    </row>
    <row r="151" spans="1:13" ht="13" x14ac:dyDescent="0.3">
      <c r="A151" s="17">
        <v>23010113</v>
      </c>
      <c r="B151" s="18"/>
      <c r="C151" s="19"/>
      <c r="D151" s="19"/>
      <c r="E151" s="18"/>
      <c r="F151" s="20" t="s">
        <v>233</v>
      </c>
      <c r="G151" s="627">
        <v>150000000</v>
      </c>
      <c r="H151" s="627"/>
      <c r="I151" s="627"/>
      <c r="J151" s="627">
        <v>150000000</v>
      </c>
      <c r="K151" s="627">
        <v>100000000</v>
      </c>
      <c r="L151" s="627">
        <v>150000000</v>
      </c>
      <c r="M151" s="35">
        <f t="shared" si="22"/>
        <v>400000000</v>
      </c>
    </row>
    <row r="152" spans="1:13" ht="13" x14ac:dyDescent="0.3">
      <c r="A152" s="17">
        <v>23010114</v>
      </c>
      <c r="B152" s="18"/>
      <c r="C152" s="19"/>
      <c r="D152" s="19"/>
      <c r="E152" s="18"/>
      <c r="F152" s="20" t="s">
        <v>234</v>
      </c>
      <c r="G152" s="627">
        <v>50000000</v>
      </c>
      <c r="H152" s="627"/>
      <c r="I152" s="627"/>
      <c r="J152" s="627">
        <v>100000000</v>
      </c>
      <c r="K152" s="627">
        <v>100000000</v>
      </c>
      <c r="L152" s="627">
        <v>100000000</v>
      </c>
      <c r="M152" s="35">
        <f t="shared" si="22"/>
        <v>300000000</v>
      </c>
    </row>
    <row r="153" spans="1:13" ht="13" x14ac:dyDescent="0.3">
      <c r="A153" s="17">
        <v>23010115</v>
      </c>
      <c r="B153" s="18"/>
      <c r="C153" s="19"/>
      <c r="D153" s="19"/>
      <c r="E153" s="18"/>
      <c r="F153" s="20" t="s">
        <v>235</v>
      </c>
      <c r="G153" s="627">
        <v>30000000</v>
      </c>
      <c r="H153" s="627"/>
      <c r="I153" s="627"/>
      <c r="J153" s="627">
        <v>30000000</v>
      </c>
      <c r="K153" s="627">
        <v>30000000</v>
      </c>
      <c r="L153" s="627">
        <v>30000000</v>
      </c>
      <c r="M153" s="35">
        <f t="shared" si="22"/>
        <v>90000000</v>
      </c>
    </row>
    <row r="154" spans="1:13" ht="13" x14ac:dyDescent="0.3">
      <c r="A154" s="17">
        <v>23010117</v>
      </c>
      <c r="B154" s="18"/>
      <c r="C154" s="19"/>
      <c r="D154" s="19"/>
      <c r="E154" s="18"/>
      <c r="F154" s="20" t="s">
        <v>283</v>
      </c>
      <c r="G154" s="627">
        <v>5000000</v>
      </c>
      <c r="H154" s="627"/>
      <c r="I154" s="627"/>
      <c r="J154" s="627"/>
      <c r="K154" s="627"/>
      <c r="L154" s="627"/>
      <c r="M154" s="35">
        <f t="shared" ref="M154:M159" si="30">J154+K154+L154</f>
        <v>0</v>
      </c>
    </row>
    <row r="155" spans="1:13" ht="13" x14ac:dyDescent="0.3">
      <c r="A155" s="17">
        <v>23010118</v>
      </c>
      <c r="B155" s="18"/>
      <c r="C155" s="19"/>
      <c r="D155" s="19"/>
      <c r="E155" s="18"/>
      <c r="F155" s="20" t="s">
        <v>285</v>
      </c>
      <c r="G155" s="627">
        <v>3000000</v>
      </c>
      <c r="H155" s="627"/>
      <c r="I155" s="627"/>
      <c r="J155" s="627"/>
      <c r="K155" s="627"/>
      <c r="L155" s="627"/>
      <c r="M155" s="35">
        <f t="shared" si="30"/>
        <v>0</v>
      </c>
    </row>
    <row r="156" spans="1:13" ht="13" x14ac:dyDescent="0.3">
      <c r="A156" s="17">
        <v>23010119</v>
      </c>
      <c r="B156" s="18"/>
      <c r="C156" s="19"/>
      <c r="D156" s="19"/>
      <c r="E156" s="18"/>
      <c r="F156" s="20" t="s">
        <v>286</v>
      </c>
      <c r="G156" s="627">
        <v>179000000</v>
      </c>
      <c r="H156" s="627"/>
      <c r="I156" s="627"/>
      <c r="J156" s="627"/>
      <c r="K156" s="627">
        <v>220000000</v>
      </c>
      <c r="L156" s="627"/>
      <c r="M156" s="35">
        <f t="shared" si="30"/>
        <v>220000000</v>
      </c>
    </row>
    <row r="157" spans="1:13" ht="13" x14ac:dyDescent="0.3">
      <c r="A157" s="17">
        <v>23010123</v>
      </c>
      <c r="B157" s="18"/>
      <c r="C157" s="19"/>
      <c r="D157" s="19"/>
      <c r="E157" s="18"/>
      <c r="F157" s="20" t="s">
        <v>288</v>
      </c>
      <c r="G157" s="627">
        <v>2000000</v>
      </c>
      <c r="H157" s="627"/>
      <c r="I157" s="627"/>
      <c r="J157" s="627"/>
      <c r="K157" s="627"/>
      <c r="L157" s="627"/>
      <c r="M157" s="35">
        <f t="shared" si="30"/>
        <v>0</v>
      </c>
    </row>
    <row r="158" spans="1:13" ht="13" x14ac:dyDescent="0.3">
      <c r="A158" s="17">
        <v>23010125</v>
      </c>
      <c r="B158" s="18"/>
      <c r="C158" s="19"/>
      <c r="D158" s="19"/>
      <c r="E158" s="18"/>
      <c r="F158" s="20" t="s">
        <v>538</v>
      </c>
      <c r="G158" s="627">
        <v>0</v>
      </c>
      <c r="H158" s="627"/>
      <c r="I158" s="627"/>
      <c r="J158" s="627">
        <v>70000000</v>
      </c>
      <c r="K158" s="627"/>
      <c r="L158" s="627"/>
      <c r="M158" s="35">
        <f t="shared" si="30"/>
        <v>70000000</v>
      </c>
    </row>
    <row r="159" spans="1:13" ht="13" x14ac:dyDescent="0.3">
      <c r="A159" s="17">
        <v>23010128</v>
      </c>
      <c r="B159" s="18"/>
      <c r="C159" s="19"/>
      <c r="D159" s="19"/>
      <c r="E159" s="18"/>
      <c r="F159" s="20" t="s">
        <v>392</v>
      </c>
      <c r="G159" s="627">
        <v>0</v>
      </c>
      <c r="H159" s="627"/>
      <c r="I159" s="627"/>
      <c r="J159" s="627">
        <v>35000000</v>
      </c>
      <c r="K159" s="627"/>
      <c r="L159" s="627">
        <v>170000000</v>
      </c>
      <c r="M159" s="35">
        <f t="shared" si="30"/>
        <v>205000000</v>
      </c>
    </row>
    <row r="160" spans="1:13" ht="13" x14ac:dyDescent="0.3">
      <c r="A160" s="13">
        <v>2302</v>
      </c>
      <c r="B160" s="14"/>
      <c r="C160" s="15"/>
      <c r="D160" s="15"/>
      <c r="E160" s="14"/>
      <c r="F160" s="38" t="s">
        <v>73</v>
      </c>
      <c r="G160" s="626">
        <f t="shared" ref="G160:H160" si="31">G161</f>
        <v>425000000</v>
      </c>
      <c r="H160" s="626">
        <f t="shared" si="31"/>
        <v>0</v>
      </c>
      <c r="I160" s="626"/>
      <c r="J160" s="626">
        <f>J161</f>
        <v>1350000000</v>
      </c>
      <c r="K160" s="626">
        <f t="shared" ref="K160:M160" si="32">K161</f>
        <v>1285000000</v>
      </c>
      <c r="L160" s="626">
        <f t="shared" si="32"/>
        <v>1285000000</v>
      </c>
      <c r="M160" s="626">
        <f t="shared" si="32"/>
        <v>3920000000</v>
      </c>
    </row>
    <row r="161" spans="1:13" ht="26" x14ac:dyDescent="0.3">
      <c r="A161" s="13">
        <v>230201</v>
      </c>
      <c r="B161" s="14"/>
      <c r="C161" s="15"/>
      <c r="D161" s="15"/>
      <c r="E161" s="14"/>
      <c r="F161" s="38" t="s">
        <v>74</v>
      </c>
      <c r="G161" s="626">
        <f>SUM(G162:G162)</f>
        <v>425000000</v>
      </c>
      <c r="H161" s="626">
        <f>SUM(H162:H162)</f>
        <v>0</v>
      </c>
      <c r="I161" s="626"/>
      <c r="J161" s="626">
        <f>SUM(J162)</f>
        <v>1350000000</v>
      </c>
      <c r="K161" s="626">
        <f t="shared" ref="K161:M161" si="33">SUM(K162)</f>
        <v>1285000000</v>
      </c>
      <c r="L161" s="626">
        <f t="shared" si="33"/>
        <v>1285000000</v>
      </c>
      <c r="M161" s="626">
        <f t="shared" si="33"/>
        <v>3920000000</v>
      </c>
    </row>
    <row r="162" spans="1:13" ht="13" x14ac:dyDescent="0.3">
      <c r="A162" s="17">
        <v>23020101</v>
      </c>
      <c r="B162" s="18"/>
      <c r="C162" s="19"/>
      <c r="D162" s="19"/>
      <c r="E162" s="18"/>
      <c r="F162" s="37" t="s">
        <v>290</v>
      </c>
      <c r="G162" s="627">
        <v>425000000</v>
      </c>
      <c r="H162" s="627"/>
      <c r="I162" s="627"/>
      <c r="J162" s="627">
        <v>1350000000</v>
      </c>
      <c r="K162" s="626">
        <v>1285000000</v>
      </c>
      <c r="L162" s="626">
        <v>1285000000</v>
      </c>
      <c r="M162" s="35">
        <f t="shared" ref="M162:M166" si="34">J162+K162+L162</f>
        <v>3920000000</v>
      </c>
    </row>
    <row r="163" spans="1:13" ht="13" x14ac:dyDescent="0.3">
      <c r="A163" s="13">
        <v>2303</v>
      </c>
      <c r="B163" s="14"/>
      <c r="C163" s="15"/>
      <c r="D163" s="15"/>
      <c r="E163" s="14"/>
      <c r="F163" s="38" t="s">
        <v>76</v>
      </c>
      <c r="G163" s="626">
        <f t="shared" ref="G163:L163" si="35">G164</f>
        <v>639500000</v>
      </c>
      <c r="H163" s="626">
        <f t="shared" si="35"/>
        <v>360295224.79000002</v>
      </c>
      <c r="I163" s="626"/>
      <c r="J163" s="626">
        <f t="shared" si="35"/>
        <v>965000000</v>
      </c>
      <c r="K163" s="626">
        <f t="shared" si="35"/>
        <v>965000000</v>
      </c>
      <c r="L163" s="626">
        <f t="shared" si="35"/>
        <v>965000000</v>
      </c>
      <c r="M163" s="35">
        <f t="shared" si="34"/>
        <v>2895000000</v>
      </c>
    </row>
    <row r="164" spans="1:13" ht="26" x14ac:dyDescent="0.3">
      <c r="A164" s="13">
        <v>230301</v>
      </c>
      <c r="B164" s="14"/>
      <c r="C164" s="15"/>
      <c r="D164" s="15"/>
      <c r="E164" s="14"/>
      <c r="F164" s="38" t="s">
        <v>77</v>
      </c>
      <c r="G164" s="626">
        <f>SUM(G165:G166)</f>
        <v>639500000</v>
      </c>
      <c r="H164" s="626">
        <f>SUM(H165:H166)</f>
        <v>360295224.79000002</v>
      </c>
      <c r="I164" s="626"/>
      <c r="J164" s="626">
        <f>SUM(J165:J166)</f>
        <v>965000000</v>
      </c>
      <c r="K164" s="626">
        <f>SUM(K165:K166)</f>
        <v>965000000</v>
      </c>
      <c r="L164" s="626">
        <f>SUM(L165:L166)</f>
        <v>965000000</v>
      </c>
      <c r="M164" s="35">
        <f t="shared" si="34"/>
        <v>2895000000</v>
      </c>
    </row>
    <row r="165" spans="1:13" ht="13" x14ac:dyDescent="0.3">
      <c r="A165" s="17">
        <v>23030101</v>
      </c>
      <c r="B165" s="18"/>
      <c r="C165" s="19"/>
      <c r="D165" s="19"/>
      <c r="E165" s="18"/>
      <c r="F165" s="37" t="s">
        <v>504</v>
      </c>
      <c r="G165" s="627">
        <v>53500000</v>
      </c>
      <c r="H165" s="627"/>
      <c r="I165" s="627"/>
      <c r="J165" s="627"/>
      <c r="K165" s="627"/>
      <c r="L165" s="627"/>
      <c r="M165" s="35">
        <f t="shared" si="34"/>
        <v>0</v>
      </c>
    </row>
    <row r="166" spans="1:13" ht="13" x14ac:dyDescent="0.3">
      <c r="A166" s="17">
        <v>23030121</v>
      </c>
      <c r="B166" s="18"/>
      <c r="C166" s="19"/>
      <c r="D166" s="19"/>
      <c r="E166" s="18"/>
      <c r="F166" s="37" t="s">
        <v>291</v>
      </c>
      <c r="G166" s="627">
        <v>586000000</v>
      </c>
      <c r="H166" s="627">
        <v>360295224.79000002</v>
      </c>
      <c r="I166" s="627"/>
      <c r="J166" s="627">
        <v>965000000</v>
      </c>
      <c r="K166" s="627">
        <v>965000000</v>
      </c>
      <c r="L166" s="627">
        <v>965000000</v>
      </c>
      <c r="M166" s="35">
        <f t="shared" si="34"/>
        <v>2895000000</v>
      </c>
    </row>
    <row r="167" spans="1:13" ht="13" x14ac:dyDescent="0.3">
      <c r="A167" s="777"/>
      <c r="B167" s="777"/>
      <c r="C167" s="777"/>
      <c r="D167" s="777"/>
      <c r="E167" s="777"/>
      <c r="F167" s="11" t="s">
        <v>85</v>
      </c>
      <c r="G167" s="778"/>
      <c r="H167" s="778"/>
      <c r="I167" s="778"/>
      <c r="J167" s="778"/>
      <c r="K167" s="778"/>
      <c r="L167" s="778"/>
      <c r="M167" s="778"/>
    </row>
    <row r="168" spans="1:13" ht="13" x14ac:dyDescent="0.3">
      <c r="A168" s="779"/>
      <c r="B168" s="779"/>
      <c r="C168" s="779"/>
      <c r="D168" s="779"/>
      <c r="E168" s="779"/>
      <c r="F168" s="16" t="s">
        <v>86</v>
      </c>
      <c r="G168" s="628">
        <f>SUM(G89)</f>
        <v>1930569445.3599999</v>
      </c>
      <c r="H168" s="628">
        <f>SUM(H89)</f>
        <v>946792697.34000003</v>
      </c>
      <c r="I168" s="628"/>
      <c r="J168" s="628">
        <f>SUM(J89)</f>
        <v>1454800283.3870111</v>
      </c>
      <c r="K168" s="628">
        <f>SUM(K89)</f>
        <v>1854005707.3599999</v>
      </c>
      <c r="L168" s="628">
        <f>SUM(L89)</f>
        <v>2354005707.3600001</v>
      </c>
      <c r="M168" s="629">
        <f>SUM(M89)</f>
        <v>5662811698.1070118</v>
      </c>
    </row>
    <row r="169" spans="1:13" ht="13" x14ac:dyDescent="0.3">
      <c r="A169" s="779"/>
      <c r="B169" s="779"/>
      <c r="C169" s="779"/>
      <c r="D169" s="779"/>
      <c r="E169" s="779"/>
      <c r="F169" s="16" t="s">
        <v>87</v>
      </c>
      <c r="G169" s="628">
        <f>SUM(G97)</f>
        <v>2700000000</v>
      </c>
      <c r="H169" s="628">
        <f>SUM(H97)</f>
        <v>2122525575.8299999</v>
      </c>
      <c r="I169" s="628"/>
      <c r="J169" s="628">
        <f>SUM(J97)</f>
        <v>3000000000</v>
      </c>
      <c r="K169" s="628">
        <f>SUM(K97)</f>
        <v>3000000000</v>
      </c>
      <c r="L169" s="628">
        <f>SUM(L97)</f>
        <v>3000000000</v>
      </c>
      <c r="M169" s="629">
        <f>SUM(M97)</f>
        <v>9000000000</v>
      </c>
    </row>
    <row r="170" spans="1:13" ht="13" x14ac:dyDescent="0.3">
      <c r="A170" s="779"/>
      <c r="B170" s="779"/>
      <c r="C170" s="779"/>
      <c r="D170" s="779"/>
      <c r="E170" s="779"/>
      <c r="F170" s="16" t="s">
        <v>238</v>
      </c>
      <c r="G170" s="628">
        <f>SUM(G144)</f>
        <v>2400000000</v>
      </c>
      <c r="H170" s="628">
        <f>SUM(H144)</f>
        <v>976562499.78999996</v>
      </c>
      <c r="I170" s="628"/>
      <c r="J170" s="628">
        <f>SUM(J144)</f>
        <v>3000000000</v>
      </c>
      <c r="K170" s="628">
        <f>SUM(K144)</f>
        <v>3000000000</v>
      </c>
      <c r="L170" s="628">
        <f>SUM(L144)</f>
        <v>3000000000</v>
      </c>
      <c r="M170" s="629">
        <f>SUM(M144)</f>
        <v>9000000000</v>
      </c>
    </row>
    <row r="171" spans="1:13" ht="13" x14ac:dyDescent="0.3">
      <c r="A171" s="779"/>
      <c r="B171" s="779"/>
      <c r="C171" s="779"/>
      <c r="D171" s="779"/>
      <c r="E171" s="779"/>
      <c r="F171" s="16" t="s">
        <v>88</v>
      </c>
      <c r="G171" s="630">
        <f>SUM(G168:G170)</f>
        <v>7030569445.3599997</v>
      </c>
      <c r="H171" s="630">
        <f>SUM(H168:H170)</f>
        <v>4045880772.96</v>
      </c>
      <c r="I171" s="630"/>
      <c r="J171" s="630">
        <f>SUM(J168:J170)</f>
        <v>7454800283.3870106</v>
      </c>
      <c r="K171" s="630">
        <f>SUM(K168:K170)</f>
        <v>7854005707.3599997</v>
      </c>
      <c r="L171" s="630">
        <f>SUM(L168:L170)</f>
        <v>8354005707.3600006</v>
      </c>
      <c r="M171" s="629">
        <f t="shared" ref="M171" si="36">SUM(J171:L171)</f>
        <v>23662811698.10701</v>
      </c>
    </row>
    <row r="174" spans="1:13" ht="14.5" x14ac:dyDescent="0.35">
      <c r="A174" s="983" t="s">
        <v>0</v>
      </c>
      <c r="B174" s="983"/>
      <c r="C174" s="983"/>
      <c r="D174" s="983"/>
      <c r="E174" s="983"/>
      <c r="F174" s="983"/>
      <c r="G174" s="983"/>
      <c r="H174" s="983"/>
      <c r="I174" s="983"/>
      <c r="J174" s="983"/>
      <c r="K174" s="983"/>
      <c r="L174" s="983"/>
      <c r="M174" s="983"/>
    </row>
    <row r="175" spans="1:13" ht="14.5" x14ac:dyDescent="0.35">
      <c r="A175" s="982" t="s">
        <v>1578</v>
      </c>
      <c r="B175" s="982"/>
      <c r="C175" s="982"/>
      <c r="D175" s="982"/>
      <c r="E175" s="982"/>
      <c r="F175" s="982"/>
      <c r="G175" s="982"/>
      <c r="H175" s="982"/>
      <c r="I175" s="982"/>
      <c r="J175" s="982"/>
      <c r="K175" s="982"/>
      <c r="L175" s="982"/>
      <c r="M175" s="982"/>
    </row>
    <row r="176" spans="1:13" ht="58" x14ac:dyDescent="0.35">
      <c r="A176" s="631" t="s">
        <v>1</v>
      </c>
      <c r="B176" s="631" t="s">
        <v>2</v>
      </c>
      <c r="C176" s="631" t="s">
        <v>3</v>
      </c>
      <c r="D176" s="631" t="s">
        <v>4</v>
      </c>
      <c r="E176" s="631" t="s">
        <v>5</v>
      </c>
      <c r="F176" s="632" t="s">
        <v>6</v>
      </c>
      <c r="G176" s="631" t="s">
        <v>7</v>
      </c>
      <c r="H176" s="631" t="s">
        <v>1414</v>
      </c>
      <c r="I176" s="631"/>
      <c r="J176" s="631" t="s">
        <v>9</v>
      </c>
      <c r="K176" s="631" t="s">
        <v>10</v>
      </c>
      <c r="L176" s="631" t="s">
        <v>11</v>
      </c>
      <c r="M176" s="631" t="s">
        <v>12</v>
      </c>
    </row>
    <row r="177" spans="1:13" ht="14.5" x14ac:dyDescent="0.35">
      <c r="A177" s="633">
        <v>2</v>
      </c>
      <c r="B177" s="634"/>
      <c r="C177" s="635"/>
      <c r="D177" s="635"/>
      <c r="E177" s="634"/>
      <c r="F177" s="636" t="s">
        <v>18</v>
      </c>
      <c r="G177" s="637">
        <f>G178+G186+G219</f>
        <v>2070476659.8400002</v>
      </c>
      <c r="H177" s="637">
        <f>H178+H186+H219</f>
        <v>1440340694.8800001</v>
      </c>
      <c r="I177" s="637"/>
      <c r="J177" s="637">
        <f>J178+J186+J219</f>
        <v>2566495540.4420552</v>
      </c>
      <c r="K177" s="637">
        <f>K178+K186+K219</f>
        <v>3405495540.4420552</v>
      </c>
      <c r="L177" s="637">
        <f>L178+L186+L219</f>
        <v>3505406340.4420552</v>
      </c>
      <c r="M177" s="638">
        <f>J177+K177+L177</f>
        <v>9477397421.3261662</v>
      </c>
    </row>
    <row r="178" spans="1:13" ht="14.5" x14ac:dyDescent="0.35">
      <c r="A178" s="633">
        <v>21</v>
      </c>
      <c r="B178" s="634"/>
      <c r="C178" s="635"/>
      <c r="D178" s="635"/>
      <c r="E178" s="634"/>
      <c r="F178" s="636" t="s">
        <v>19</v>
      </c>
      <c r="G178" s="637">
        <f>G179+G182</f>
        <v>270476659.84000003</v>
      </c>
      <c r="H178" s="637">
        <f>H179+H182</f>
        <v>202857494.88</v>
      </c>
      <c r="I178" s="637"/>
      <c r="J178" s="637">
        <f>J179+J182</f>
        <v>466495540.44205511</v>
      </c>
      <c r="K178" s="637">
        <f>K179+K182</f>
        <v>466495540.44205511</v>
      </c>
      <c r="L178" s="637">
        <f>L179+L182</f>
        <v>466495540.44205511</v>
      </c>
      <c r="M178" s="638">
        <f t="shared" ref="M178:M239" si="37">J178+K178+L178</f>
        <v>1399486621.3261652</v>
      </c>
    </row>
    <row r="179" spans="1:13" ht="14.5" x14ac:dyDescent="0.35">
      <c r="A179" s="633">
        <v>2101</v>
      </c>
      <c r="B179" s="634"/>
      <c r="C179" s="635"/>
      <c r="D179" s="635"/>
      <c r="E179" s="634"/>
      <c r="F179" s="636" t="s">
        <v>20</v>
      </c>
      <c r="G179" s="637">
        <f t="shared" ref="G179:L180" si="38">G180</f>
        <v>257117422.84</v>
      </c>
      <c r="H179" s="637">
        <v>192838067.13</v>
      </c>
      <c r="I179" s="637"/>
      <c r="J179" s="637">
        <f t="shared" si="38"/>
        <v>450740841.12205511</v>
      </c>
      <c r="K179" s="637">
        <f t="shared" si="38"/>
        <v>450740841.12205511</v>
      </c>
      <c r="L179" s="637">
        <f t="shared" si="38"/>
        <v>450740841.12205511</v>
      </c>
      <c r="M179" s="638">
        <f t="shared" si="37"/>
        <v>1352222523.3661654</v>
      </c>
    </row>
    <row r="180" spans="1:13" ht="14.5" x14ac:dyDescent="0.35">
      <c r="A180" s="633">
        <v>210101</v>
      </c>
      <c r="B180" s="634"/>
      <c r="C180" s="635"/>
      <c r="D180" s="635"/>
      <c r="E180" s="634"/>
      <c r="F180" s="636" t="s">
        <v>21</v>
      </c>
      <c r="G180" s="637">
        <f>G181</f>
        <v>257117422.84</v>
      </c>
      <c r="H180" s="637">
        <v>192838067.13</v>
      </c>
      <c r="I180" s="637"/>
      <c r="J180" s="637">
        <f>J181</f>
        <v>450740841.12205511</v>
      </c>
      <c r="K180" s="637">
        <f t="shared" si="38"/>
        <v>450740841.12205511</v>
      </c>
      <c r="L180" s="637">
        <f t="shared" si="38"/>
        <v>450740841.12205511</v>
      </c>
      <c r="M180" s="638">
        <f t="shared" si="37"/>
        <v>1352222523.3661654</v>
      </c>
    </row>
    <row r="181" spans="1:13" ht="14.5" x14ac:dyDescent="0.35">
      <c r="A181" s="639">
        <v>21010101</v>
      </c>
      <c r="B181" s="640"/>
      <c r="C181" s="641"/>
      <c r="D181" s="641"/>
      <c r="E181" s="640"/>
      <c r="F181" s="642" t="s">
        <v>20</v>
      </c>
      <c r="G181" s="643">
        <v>257117422.84</v>
      </c>
      <c r="H181" s="643">
        <v>192838067.13</v>
      </c>
      <c r="I181" s="643"/>
      <c r="J181" s="643">
        <v>450740841.12205511</v>
      </c>
      <c r="K181" s="643">
        <v>450740841.12205511</v>
      </c>
      <c r="L181" s="643">
        <v>450740841.12205511</v>
      </c>
      <c r="M181" s="638">
        <f t="shared" si="37"/>
        <v>1352222523.3661654</v>
      </c>
    </row>
    <row r="182" spans="1:13" ht="14.5" x14ac:dyDescent="0.35">
      <c r="A182" s="633">
        <v>2102</v>
      </c>
      <c r="B182" s="634"/>
      <c r="C182" s="635"/>
      <c r="D182" s="635"/>
      <c r="E182" s="634"/>
      <c r="F182" s="636" t="s">
        <v>22</v>
      </c>
      <c r="G182" s="637">
        <f>G183</f>
        <v>13359237</v>
      </c>
      <c r="H182" s="637">
        <f>H183</f>
        <v>10019427.75</v>
      </c>
      <c r="I182" s="637"/>
      <c r="J182" s="637">
        <v>15754699.32</v>
      </c>
      <c r="K182" s="637">
        <v>15754699.32</v>
      </c>
      <c r="L182" s="637">
        <v>15754699.32</v>
      </c>
      <c r="M182" s="638">
        <f t="shared" si="37"/>
        <v>47264097.960000001</v>
      </c>
    </row>
    <row r="183" spans="1:13" ht="14.5" x14ac:dyDescent="0.35">
      <c r="A183" s="633">
        <v>210201</v>
      </c>
      <c r="B183" s="634"/>
      <c r="C183" s="635"/>
      <c r="D183" s="635"/>
      <c r="E183" s="634"/>
      <c r="F183" s="636" t="s">
        <v>23</v>
      </c>
      <c r="G183" s="637">
        <f>G184+G185</f>
        <v>13359237</v>
      </c>
      <c r="H183" s="637">
        <v>10019427.75</v>
      </c>
      <c r="I183" s="637"/>
      <c r="J183" s="637">
        <v>15754699.32</v>
      </c>
      <c r="K183" s="637">
        <v>15754699.32</v>
      </c>
      <c r="L183" s="637">
        <v>15754699.32</v>
      </c>
      <c r="M183" s="638">
        <f t="shared" si="37"/>
        <v>47264097.960000001</v>
      </c>
    </row>
    <row r="184" spans="1:13" ht="14.5" x14ac:dyDescent="0.35">
      <c r="A184" s="639">
        <v>21020102</v>
      </c>
      <c r="B184" s="640"/>
      <c r="C184" s="641"/>
      <c r="D184" s="641"/>
      <c r="E184" s="640"/>
      <c r="F184" s="642" t="s">
        <v>25</v>
      </c>
      <c r="G184" s="643">
        <v>5444361</v>
      </c>
      <c r="H184" s="643">
        <v>4083270.75</v>
      </c>
      <c r="I184" s="643"/>
      <c r="J184" s="643">
        <v>5114361</v>
      </c>
      <c r="K184" s="643">
        <v>5114361</v>
      </c>
      <c r="L184" s="643">
        <v>5114361</v>
      </c>
      <c r="M184" s="638">
        <f t="shared" si="37"/>
        <v>15343083</v>
      </c>
    </row>
    <row r="185" spans="1:13" ht="14.5" x14ac:dyDescent="0.35">
      <c r="A185" s="639">
        <v>21020103</v>
      </c>
      <c r="B185" s="640"/>
      <c r="C185" s="641"/>
      <c r="D185" s="641"/>
      <c r="E185" s="640"/>
      <c r="F185" s="642" t="s">
        <v>251</v>
      </c>
      <c r="G185" s="643">
        <v>7914876</v>
      </c>
      <c r="H185" s="643">
        <v>5936157</v>
      </c>
      <c r="I185" s="643"/>
      <c r="J185" s="643">
        <v>10640338.32</v>
      </c>
      <c r="K185" s="643">
        <v>10640338.32</v>
      </c>
      <c r="L185" s="643">
        <v>10640338.32</v>
      </c>
      <c r="M185" s="638">
        <f t="shared" si="37"/>
        <v>31921014.960000001</v>
      </c>
    </row>
    <row r="186" spans="1:13" ht="14.5" x14ac:dyDescent="0.35">
      <c r="A186" s="633">
        <v>2202</v>
      </c>
      <c r="B186" s="634"/>
      <c r="C186" s="635"/>
      <c r="D186" s="635"/>
      <c r="E186" s="634"/>
      <c r="F186" s="636" t="s">
        <v>27</v>
      </c>
      <c r="G186" s="637">
        <f t="shared" ref="G186:L186" si="39">G187+G190+G194+G198+G205+G208+G211+G214</f>
        <v>900000000</v>
      </c>
      <c r="H186" s="637">
        <f t="shared" si="39"/>
        <v>337483200</v>
      </c>
      <c r="I186" s="637"/>
      <c r="J186" s="637">
        <f t="shared" si="39"/>
        <v>900000000</v>
      </c>
      <c r="K186" s="637">
        <f t="shared" si="39"/>
        <v>944000000</v>
      </c>
      <c r="L186" s="637">
        <f t="shared" si="39"/>
        <v>944160800</v>
      </c>
      <c r="M186" s="638">
        <f t="shared" si="37"/>
        <v>2788160800</v>
      </c>
    </row>
    <row r="187" spans="1:13" ht="14.5" x14ac:dyDescent="0.35">
      <c r="A187" s="633">
        <v>220201</v>
      </c>
      <c r="B187" s="634"/>
      <c r="C187" s="635"/>
      <c r="D187" s="635"/>
      <c r="E187" s="634"/>
      <c r="F187" s="636" t="s">
        <v>28</v>
      </c>
      <c r="G187" s="637">
        <f>SUM(G188:G189)</f>
        <v>90000000</v>
      </c>
      <c r="H187" s="637">
        <f>SUM(H188:H189)</f>
        <v>28023300</v>
      </c>
      <c r="I187" s="637"/>
      <c r="J187" s="637">
        <f>SUM(J188:J189)</f>
        <v>120000000</v>
      </c>
      <c r="K187" s="637">
        <f>SUM(K188:K189)</f>
        <v>126000000</v>
      </c>
      <c r="L187" s="637">
        <f>SUM(L188:L189)</f>
        <v>132300000</v>
      </c>
      <c r="M187" s="638">
        <f t="shared" si="37"/>
        <v>378300000</v>
      </c>
    </row>
    <row r="188" spans="1:13" ht="14.5" x14ac:dyDescent="0.35">
      <c r="A188" s="639">
        <v>22020101</v>
      </c>
      <c r="B188" s="640">
        <v>70160</v>
      </c>
      <c r="C188" s="641"/>
      <c r="D188" s="644" t="s">
        <v>205</v>
      </c>
      <c r="E188" s="640">
        <v>50610801</v>
      </c>
      <c r="F188" s="642" t="s">
        <v>29</v>
      </c>
      <c r="G188" s="643">
        <v>70000000</v>
      </c>
      <c r="H188" s="643">
        <v>28023300</v>
      </c>
      <c r="I188" s="643"/>
      <c r="J188" s="643">
        <v>120000000</v>
      </c>
      <c r="K188" s="643">
        <v>126000000</v>
      </c>
      <c r="L188" s="643">
        <v>132300000</v>
      </c>
      <c r="M188" s="638">
        <f t="shared" si="37"/>
        <v>378300000</v>
      </c>
    </row>
    <row r="189" spans="1:13" ht="14.5" x14ac:dyDescent="0.35">
      <c r="A189" s="639">
        <v>22020102</v>
      </c>
      <c r="B189" s="640">
        <v>70160</v>
      </c>
      <c r="C189" s="641"/>
      <c r="D189" s="644" t="s">
        <v>205</v>
      </c>
      <c r="E189" s="640">
        <v>50610801</v>
      </c>
      <c r="F189" s="642" t="s">
        <v>30</v>
      </c>
      <c r="G189" s="643">
        <v>20000000</v>
      </c>
      <c r="H189" s="643"/>
      <c r="I189" s="643"/>
      <c r="J189" s="643"/>
      <c r="K189" s="643"/>
      <c r="L189" s="643"/>
      <c r="M189" s="638">
        <f t="shared" si="37"/>
        <v>0</v>
      </c>
    </row>
    <row r="190" spans="1:13" ht="14.5" x14ac:dyDescent="0.35">
      <c r="A190" s="633">
        <v>220202</v>
      </c>
      <c r="B190" s="634"/>
      <c r="C190" s="635"/>
      <c r="D190" s="635"/>
      <c r="E190" s="634"/>
      <c r="F190" s="636" t="s">
        <v>31</v>
      </c>
      <c r="G190" s="637">
        <f>SUM(G191:G193)</f>
        <v>10800000</v>
      </c>
      <c r="H190" s="637">
        <f>SUM(H191:H193)</f>
        <v>1563000</v>
      </c>
      <c r="I190" s="637"/>
      <c r="J190" s="637">
        <f>SUM(J191:J193)</f>
        <v>10800000</v>
      </c>
      <c r="K190" s="637">
        <f>SUM(K191:K193)</f>
        <v>11340000</v>
      </c>
      <c r="L190" s="637">
        <f>SUM(L191:L193)</f>
        <v>10907000</v>
      </c>
      <c r="M190" s="638">
        <f t="shared" si="37"/>
        <v>33047000</v>
      </c>
    </row>
    <row r="191" spans="1:13" ht="14.5" x14ac:dyDescent="0.35">
      <c r="A191" s="639">
        <v>22020201</v>
      </c>
      <c r="B191" s="640">
        <v>70160</v>
      </c>
      <c r="C191" s="641"/>
      <c r="D191" s="644" t="s">
        <v>205</v>
      </c>
      <c r="E191" s="640">
        <v>50610801</v>
      </c>
      <c r="F191" s="642" t="s">
        <v>32</v>
      </c>
      <c r="G191" s="643">
        <v>3000000</v>
      </c>
      <c r="H191" s="643">
        <v>785000</v>
      </c>
      <c r="I191" s="643"/>
      <c r="J191" s="643">
        <v>3000000</v>
      </c>
      <c r="K191" s="643">
        <v>3150000</v>
      </c>
      <c r="L191" s="643">
        <v>2307500</v>
      </c>
      <c r="M191" s="638">
        <f t="shared" si="37"/>
        <v>8457500</v>
      </c>
    </row>
    <row r="192" spans="1:13" ht="14.5" x14ac:dyDescent="0.35">
      <c r="A192" s="639">
        <v>22020202</v>
      </c>
      <c r="B192" s="640">
        <v>70160</v>
      </c>
      <c r="C192" s="641"/>
      <c r="D192" s="644" t="s">
        <v>205</v>
      </c>
      <c r="E192" s="640">
        <v>50610801</v>
      </c>
      <c r="F192" s="642" t="s">
        <v>33</v>
      </c>
      <c r="G192" s="643">
        <v>2800000</v>
      </c>
      <c r="H192" s="643"/>
      <c r="I192" s="643"/>
      <c r="J192" s="643">
        <v>2800000</v>
      </c>
      <c r="K192" s="643">
        <v>2940000</v>
      </c>
      <c r="L192" s="643">
        <v>3087000</v>
      </c>
      <c r="M192" s="638">
        <f t="shared" si="37"/>
        <v>8827000</v>
      </c>
    </row>
    <row r="193" spans="1:13" ht="14.5" x14ac:dyDescent="0.35">
      <c r="A193" s="639">
        <v>22020204</v>
      </c>
      <c r="B193" s="640">
        <v>70160</v>
      </c>
      <c r="C193" s="641"/>
      <c r="D193" s="644" t="s">
        <v>205</v>
      </c>
      <c r="E193" s="640">
        <v>50610801</v>
      </c>
      <c r="F193" s="642" t="s">
        <v>316</v>
      </c>
      <c r="G193" s="643">
        <v>5000000</v>
      </c>
      <c r="H193" s="643">
        <v>778000</v>
      </c>
      <c r="I193" s="643"/>
      <c r="J193" s="643">
        <v>5000000</v>
      </c>
      <c r="K193" s="643">
        <v>5250000</v>
      </c>
      <c r="L193" s="643">
        <v>5512500</v>
      </c>
      <c r="M193" s="638">
        <f t="shared" si="37"/>
        <v>15762500</v>
      </c>
    </row>
    <row r="194" spans="1:13" ht="14.5" x14ac:dyDescent="0.35">
      <c r="A194" s="633">
        <v>220203</v>
      </c>
      <c r="B194" s="634"/>
      <c r="C194" s="635"/>
      <c r="D194" s="635"/>
      <c r="E194" s="634"/>
      <c r="F194" s="636" t="s">
        <v>37</v>
      </c>
      <c r="G194" s="637">
        <f>SUM(G195:G197)</f>
        <v>41700000</v>
      </c>
      <c r="H194" s="637">
        <f>SUM(H195:H197)</f>
        <v>4991500</v>
      </c>
      <c r="I194" s="637"/>
      <c r="J194" s="637">
        <f>SUM(J195:J197)</f>
        <v>26700000</v>
      </c>
      <c r="K194" s="637">
        <f>SUM(K195:K197)</f>
        <v>28035000</v>
      </c>
      <c r="L194" s="637">
        <f>SUM(L195:L197)</f>
        <v>29436750</v>
      </c>
      <c r="M194" s="638">
        <f t="shared" si="37"/>
        <v>84171750</v>
      </c>
    </row>
    <row r="195" spans="1:13" ht="29" x14ac:dyDescent="0.35">
      <c r="A195" s="639">
        <v>22020301</v>
      </c>
      <c r="B195" s="640">
        <v>70160</v>
      </c>
      <c r="C195" s="641"/>
      <c r="D195" s="644" t="s">
        <v>205</v>
      </c>
      <c r="E195" s="640">
        <v>50610801</v>
      </c>
      <c r="F195" s="642" t="s">
        <v>38</v>
      </c>
      <c r="G195" s="643">
        <v>30000000</v>
      </c>
      <c r="H195" s="643">
        <v>4775500</v>
      </c>
      <c r="I195" s="643"/>
      <c r="J195" s="643">
        <v>20000000</v>
      </c>
      <c r="K195" s="643">
        <v>21000000</v>
      </c>
      <c r="L195" s="643">
        <v>22050000</v>
      </c>
      <c r="M195" s="638">
        <f t="shared" si="37"/>
        <v>63050000</v>
      </c>
    </row>
    <row r="196" spans="1:13" ht="14.5" x14ac:dyDescent="0.35">
      <c r="A196" s="639">
        <v>22020303</v>
      </c>
      <c r="B196" s="640"/>
      <c r="C196" s="641"/>
      <c r="D196" s="641"/>
      <c r="E196" s="640"/>
      <c r="F196" s="642" t="s">
        <v>40</v>
      </c>
      <c r="G196" s="643">
        <v>1700000</v>
      </c>
      <c r="H196" s="643">
        <v>216000</v>
      </c>
      <c r="I196" s="643"/>
      <c r="J196" s="643">
        <v>1700000</v>
      </c>
      <c r="K196" s="643">
        <v>1785000</v>
      </c>
      <c r="L196" s="643">
        <v>1874250</v>
      </c>
      <c r="M196" s="638">
        <f t="shared" si="37"/>
        <v>5359250</v>
      </c>
    </row>
    <row r="197" spans="1:13" ht="14.5" x14ac:dyDescent="0.35">
      <c r="A197" s="639">
        <v>22020309</v>
      </c>
      <c r="B197" s="640"/>
      <c r="C197" s="641"/>
      <c r="D197" s="641"/>
      <c r="E197" s="640"/>
      <c r="F197" s="642" t="s">
        <v>221</v>
      </c>
      <c r="G197" s="643">
        <v>10000000</v>
      </c>
      <c r="H197" s="643"/>
      <c r="I197" s="643"/>
      <c r="J197" s="643">
        <v>5000000</v>
      </c>
      <c r="K197" s="643">
        <v>5250000</v>
      </c>
      <c r="L197" s="643">
        <v>5512500</v>
      </c>
      <c r="M197" s="638">
        <f t="shared" si="37"/>
        <v>15762500</v>
      </c>
    </row>
    <row r="198" spans="1:13" ht="14.5" x14ac:dyDescent="0.35">
      <c r="A198" s="633">
        <v>220204</v>
      </c>
      <c r="B198" s="634"/>
      <c r="C198" s="635"/>
      <c r="D198" s="635"/>
      <c r="E198" s="634"/>
      <c r="F198" s="636" t="s">
        <v>42</v>
      </c>
      <c r="G198" s="637">
        <f>SUM(G199:G204)</f>
        <v>228796000</v>
      </c>
      <c r="H198" s="637">
        <f>SUM(H199:H204)</f>
        <v>145040000</v>
      </c>
      <c r="I198" s="637"/>
      <c r="J198" s="637">
        <f>SUM(J199:J204)</f>
        <v>215796000</v>
      </c>
      <c r="K198" s="637">
        <f>SUM(K199:K204)</f>
        <v>226585800</v>
      </c>
      <c r="L198" s="637">
        <f>SUM(L199:L204)</f>
        <v>236925090</v>
      </c>
      <c r="M198" s="638">
        <f t="shared" si="37"/>
        <v>679306890</v>
      </c>
    </row>
    <row r="199" spans="1:13" ht="29" x14ac:dyDescent="0.35">
      <c r="A199" s="639">
        <v>22020401</v>
      </c>
      <c r="B199" s="640">
        <v>70160</v>
      </c>
      <c r="C199" s="641"/>
      <c r="D199" s="644" t="s">
        <v>205</v>
      </c>
      <c r="E199" s="640">
        <v>50610801</v>
      </c>
      <c r="F199" s="642" t="s">
        <v>43</v>
      </c>
      <c r="G199" s="643">
        <v>131796000</v>
      </c>
      <c r="H199" s="643">
        <v>89090000</v>
      </c>
      <c r="I199" s="643"/>
      <c r="J199" s="643">
        <v>128796000</v>
      </c>
      <c r="K199" s="643">
        <v>135235800</v>
      </c>
      <c r="L199" s="643">
        <v>141007590</v>
      </c>
      <c r="M199" s="638">
        <f t="shared" si="37"/>
        <v>405039390</v>
      </c>
    </row>
    <row r="200" spans="1:13" ht="14.5" x14ac:dyDescent="0.35">
      <c r="A200" s="639">
        <v>22020402</v>
      </c>
      <c r="B200" s="640">
        <v>70160</v>
      </c>
      <c r="C200" s="641"/>
      <c r="D200" s="644" t="s">
        <v>205</v>
      </c>
      <c r="E200" s="640">
        <v>50610801</v>
      </c>
      <c r="F200" s="642" t="s">
        <v>44</v>
      </c>
      <c r="G200" s="643">
        <v>10000000</v>
      </c>
      <c r="H200" s="643">
        <v>7500000</v>
      </c>
      <c r="I200" s="643"/>
      <c r="J200" s="643">
        <v>20000000</v>
      </c>
      <c r="K200" s="643">
        <v>21000000</v>
      </c>
      <c r="L200" s="643">
        <v>22050000</v>
      </c>
      <c r="M200" s="638">
        <f t="shared" si="37"/>
        <v>63050000</v>
      </c>
    </row>
    <row r="201" spans="1:13" ht="29" x14ac:dyDescent="0.35">
      <c r="A201" s="639">
        <v>22020403</v>
      </c>
      <c r="B201" s="640">
        <v>70160</v>
      </c>
      <c r="C201" s="641"/>
      <c r="D201" s="644" t="s">
        <v>205</v>
      </c>
      <c r="E201" s="640">
        <v>50610801</v>
      </c>
      <c r="F201" s="642" t="s">
        <v>45</v>
      </c>
      <c r="G201" s="643">
        <v>19000000</v>
      </c>
      <c r="H201" s="643">
        <v>18750000</v>
      </c>
      <c r="I201" s="643"/>
      <c r="J201" s="643">
        <v>19000000</v>
      </c>
      <c r="K201" s="643">
        <v>19950000</v>
      </c>
      <c r="L201" s="643">
        <v>20947500</v>
      </c>
      <c r="M201" s="638">
        <f t="shared" si="37"/>
        <v>59897500</v>
      </c>
    </row>
    <row r="202" spans="1:13" ht="14.5" x14ac:dyDescent="0.35">
      <c r="A202" s="639">
        <v>22020404</v>
      </c>
      <c r="B202" s="640">
        <v>70160</v>
      </c>
      <c r="C202" s="641"/>
      <c r="D202" s="644" t="s">
        <v>205</v>
      </c>
      <c r="E202" s="640">
        <v>50610801</v>
      </c>
      <c r="F202" s="642" t="s">
        <v>46</v>
      </c>
      <c r="G202" s="643">
        <v>5000000</v>
      </c>
      <c r="H202" s="643">
        <v>500000</v>
      </c>
      <c r="I202" s="643"/>
      <c r="J202" s="643">
        <v>5000000</v>
      </c>
      <c r="K202" s="643">
        <v>5250000</v>
      </c>
      <c r="L202" s="643">
        <v>5512500</v>
      </c>
      <c r="M202" s="638">
        <f t="shared" si="37"/>
        <v>15762500</v>
      </c>
    </row>
    <row r="203" spans="1:13" ht="14.5" x14ac:dyDescent="0.35">
      <c r="A203" s="639">
        <v>22020405</v>
      </c>
      <c r="B203" s="640">
        <v>70160</v>
      </c>
      <c r="C203" s="641"/>
      <c r="D203" s="644" t="s">
        <v>205</v>
      </c>
      <c r="E203" s="640">
        <v>50610801</v>
      </c>
      <c r="F203" s="642" t="s">
        <v>47</v>
      </c>
      <c r="G203" s="643">
        <v>43000000</v>
      </c>
      <c r="H203" s="643">
        <v>29200000</v>
      </c>
      <c r="I203" s="643"/>
      <c r="J203" s="643">
        <v>43000000</v>
      </c>
      <c r="K203" s="643">
        <v>45150000</v>
      </c>
      <c r="L203" s="643">
        <v>47407500</v>
      </c>
      <c r="M203" s="638">
        <f t="shared" si="37"/>
        <v>135557500</v>
      </c>
    </row>
    <row r="204" spans="1:13" ht="14.5" x14ac:dyDescent="0.35">
      <c r="A204" s="639">
        <v>22020406</v>
      </c>
      <c r="B204" s="640">
        <v>70160</v>
      </c>
      <c r="C204" s="641"/>
      <c r="D204" s="644" t="s">
        <v>205</v>
      </c>
      <c r="E204" s="640">
        <v>50610801</v>
      </c>
      <c r="F204" s="642" t="s">
        <v>48</v>
      </c>
      <c r="G204" s="643">
        <v>20000000</v>
      </c>
      <c r="H204" s="643">
        <v>0</v>
      </c>
      <c r="I204" s="643"/>
      <c r="J204" s="643"/>
      <c r="K204" s="643"/>
      <c r="L204" s="643"/>
      <c r="M204" s="638">
        <f t="shared" si="37"/>
        <v>0</v>
      </c>
    </row>
    <row r="205" spans="1:13" ht="14.5" x14ac:dyDescent="0.35">
      <c r="A205" s="633">
        <v>220205</v>
      </c>
      <c r="B205" s="634"/>
      <c r="C205" s="635"/>
      <c r="D205" s="635"/>
      <c r="E205" s="634"/>
      <c r="F205" s="636" t="s">
        <v>49</v>
      </c>
      <c r="G205" s="637">
        <f t="shared" ref="G205:L205" si="40">G206+G207</f>
        <v>193500000</v>
      </c>
      <c r="H205" s="637">
        <f t="shared" si="40"/>
        <v>0</v>
      </c>
      <c r="I205" s="637"/>
      <c r="J205" s="637">
        <f t="shared" si="40"/>
        <v>193500000</v>
      </c>
      <c r="K205" s="637">
        <f t="shared" si="40"/>
        <v>202175000</v>
      </c>
      <c r="L205" s="637">
        <f t="shared" si="40"/>
        <v>212283750</v>
      </c>
      <c r="M205" s="638">
        <f t="shared" si="37"/>
        <v>607958750</v>
      </c>
    </row>
    <row r="206" spans="1:13" ht="14.5" x14ac:dyDescent="0.35">
      <c r="A206" s="639">
        <v>22020501</v>
      </c>
      <c r="B206" s="640">
        <v>70160</v>
      </c>
      <c r="C206" s="641"/>
      <c r="D206" s="644" t="s">
        <v>205</v>
      </c>
      <c r="E206" s="640">
        <v>50610801</v>
      </c>
      <c r="F206" s="642" t="s">
        <v>50</v>
      </c>
      <c r="G206" s="643">
        <v>20000000</v>
      </c>
      <c r="H206" s="643">
        <v>0</v>
      </c>
      <c r="I206" s="643"/>
      <c r="J206" s="643">
        <v>20000000</v>
      </c>
      <c r="K206" s="643">
        <v>21000000</v>
      </c>
      <c r="L206" s="643">
        <v>22050000</v>
      </c>
      <c r="M206" s="638">
        <f t="shared" si="37"/>
        <v>63050000</v>
      </c>
    </row>
    <row r="207" spans="1:13" ht="14.5" x14ac:dyDescent="0.35">
      <c r="A207" s="639">
        <v>22020502</v>
      </c>
      <c r="B207" s="640">
        <v>70160</v>
      </c>
      <c r="C207" s="641"/>
      <c r="D207" s="644" t="s">
        <v>205</v>
      </c>
      <c r="E207" s="640">
        <v>50610801</v>
      </c>
      <c r="F207" s="642" t="s">
        <v>222</v>
      </c>
      <c r="G207" s="643">
        <v>173500000</v>
      </c>
      <c r="H207" s="643">
        <v>0</v>
      </c>
      <c r="I207" s="643"/>
      <c r="J207" s="643">
        <v>173500000</v>
      </c>
      <c r="K207" s="643">
        <v>181175000</v>
      </c>
      <c r="L207" s="643">
        <v>190233750</v>
      </c>
      <c r="M207" s="638">
        <f t="shared" si="37"/>
        <v>544908750</v>
      </c>
    </row>
    <row r="208" spans="1:13" ht="14.5" x14ac:dyDescent="0.35">
      <c r="A208" s="633">
        <v>220206</v>
      </c>
      <c r="B208" s="640"/>
      <c r="C208" s="635"/>
      <c r="D208" s="644"/>
      <c r="E208" s="634"/>
      <c r="F208" s="636" t="s">
        <v>51</v>
      </c>
      <c r="G208" s="637">
        <f>SUM(G209:G210)</f>
        <v>97000000</v>
      </c>
      <c r="H208" s="637">
        <f>SUM(H209:H210)</f>
        <v>45000000</v>
      </c>
      <c r="I208" s="637"/>
      <c r="J208" s="637">
        <f>SUM(J209:J210)</f>
        <v>97000000</v>
      </c>
      <c r="K208" s="637">
        <f>SUM(K209:K210)</f>
        <v>101850000</v>
      </c>
      <c r="L208" s="637">
        <f>SUM(L209:L210)</f>
        <v>106942500</v>
      </c>
      <c r="M208" s="638">
        <f t="shared" si="37"/>
        <v>305792500</v>
      </c>
    </row>
    <row r="209" spans="1:13" ht="14.5" x14ac:dyDescent="0.35">
      <c r="A209" s="639">
        <v>22020604</v>
      </c>
      <c r="B209" s="640"/>
      <c r="C209" s="641"/>
      <c r="D209" s="641"/>
      <c r="E209" s="640"/>
      <c r="F209" s="642" t="s">
        <v>943</v>
      </c>
      <c r="G209" s="643">
        <v>90000000</v>
      </c>
      <c r="H209" s="643">
        <v>45000000</v>
      </c>
      <c r="I209" s="643"/>
      <c r="J209" s="643">
        <v>90000000</v>
      </c>
      <c r="K209" s="643">
        <v>94500000</v>
      </c>
      <c r="L209" s="643">
        <v>99225000</v>
      </c>
      <c r="M209" s="638">
        <f t="shared" si="37"/>
        <v>283725000</v>
      </c>
    </row>
    <row r="210" spans="1:13" ht="14.5" x14ac:dyDescent="0.35">
      <c r="A210" s="639">
        <v>22020605</v>
      </c>
      <c r="B210" s="640">
        <v>70160</v>
      </c>
      <c r="C210" s="641"/>
      <c r="D210" s="644" t="s">
        <v>205</v>
      </c>
      <c r="E210" s="640">
        <v>50610801</v>
      </c>
      <c r="F210" s="642" t="s">
        <v>53</v>
      </c>
      <c r="G210" s="643">
        <v>7000000</v>
      </c>
      <c r="H210" s="643">
        <v>0</v>
      </c>
      <c r="I210" s="643"/>
      <c r="J210" s="643">
        <v>7000000</v>
      </c>
      <c r="K210" s="643">
        <v>7350000</v>
      </c>
      <c r="L210" s="643">
        <v>7717500</v>
      </c>
      <c r="M210" s="638">
        <f t="shared" si="37"/>
        <v>22067500</v>
      </c>
    </row>
    <row r="211" spans="1:13" ht="14.5" x14ac:dyDescent="0.35">
      <c r="A211" s="633">
        <v>220208</v>
      </c>
      <c r="B211" s="634"/>
      <c r="C211" s="635"/>
      <c r="D211" s="635"/>
      <c r="E211" s="634"/>
      <c r="F211" s="636" t="s">
        <v>54</v>
      </c>
      <c r="G211" s="637">
        <f>SUM(G212:G213)</f>
        <v>93270000</v>
      </c>
      <c r="H211" s="637">
        <f>SUM(H212:H213)</f>
        <v>40102000</v>
      </c>
      <c r="I211" s="637"/>
      <c r="J211" s="637">
        <f>SUM(J212:J213)</f>
        <v>91270000</v>
      </c>
      <c r="K211" s="637">
        <f>SUM(K212:K213)</f>
        <v>95833500</v>
      </c>
      <c r="L211" s="637">
        <f>SUM(L212:L213)</f>
        <v>100625175</v>
      </c>
      <c r="M211" s="638">
        <f t="shared" si="37"/>
        <v>287728675</v>
      </c>
    </row>
    <row r="212" spans="1:13" ht="14.5" x14ac:dyDescent="0.35">
      <c r="A212" s="639">
        <v>22020801</v>
      </c>
      <c r="B212" s="640">
        <v>70160</v>
      </c>
      <c r="C212" s="641"/>
      <c r="D212" s="644" t="s">
        <v>205</v>
      </c>
      <c r="E212" s="640">
        <v>50610801</v>
      </c>
      <c r="F212" s="642" t="s">
        <v>55</v>
      </c>
      <c r="G212" s="643">
        <v>52270000</v>
      </c>
      <c r="H212" s="643">
        <v>20802000</v>
      </c>
      <c r="I212" s="643"/>
      <c r="J212" s="643">
        <v>52270000</v>
      </c>
      <c r="K212" s="643">
        <v>54883500</v>
      </c>
      <c r="L212" s="643">
        <v>57627675</v>
      </c>
      <c r="M212" s="638">
        <f t="shared" si="37"/>
        <v>164781175</v>
      </c>
    </row>
    <row r="213" spans="1:13" ht="14.5" x14ac:dyDescent="0.35">
      <c r="A213" s="639">
        <v>22020803</v>
      </c>
      <c r="B213" s="640">
        <v>70160</v>
      </c>
      <c r="C213" s="641"/>
      <c r="D213" s="644" t="s">
        <v>205</v>
      </c>
      <c r="E213" s="640">
        <v>50610801</v>
      </c>
      <c r="F213" s="642" t="s">
        <v>56</v>
      </c>
      <c r="G213" s="643">
        <v>41000000</v>
      </c>
      <c r="H213" s="643">
        <v>19300000</v>
      </c>
      <c r="I213" s="643"/>
      <c r="J213" s="643">
        <v>39000000</v>
      </c>
      <c r="K213" s="643">
        <v>40950000</v>
      </c>
      <c r="L213" s="643">
        <v>42997500</v>
      </c>
      <c r="M213" s="638">
        <f t="shared" si="37"/>
        <v>122947500</v>
      </c>
    </row>
    <row r="214" spans="1:13" ht="14.5" x14ac:dyDescent="0.35">
      <c r="A214" s="633">
        <v>220210</v>
      </c>
      <c r="B214" s="634"/>
      <c r="C214" s="635"/>
      <c r="D214" s="635"/>
      <c r="E214" s="634"/>
      <c r="F214" s="636" t="s">
        <v>57</v>
      </c>
      <c r="G214" s="637">
        <f>SUM(G215:G218)</f>
        <v>144934000</v>
      </c>
      <c r="H214" s="637">
        <f>SUM(H215:H218)</f>
        <v>72763400</v>
      </c>
      <c r="I214" s="637"/>
      <c r="J214" s="637">
        <f>SUM(J215:J218)</f>
        <v>144934000</v>
      </c>
      <c r="K214" s="637">
        <f>SUM(K215:K218)</f>
        <v>152180700</v>
      </c>
      <c r="L214" s="637">
        <f>SUM(L215:L218)</f>
        <v>114740535</v>
      </c>
      <c r="M214" s="638">
        <f t="shared" si="37"/>
        <v>411855235</v>
      </c>
    </row>
    <row r="215" spans="1:13" ht="14.5" x14ac:dyDescent="0.35">
      <c r="A215" s="639">
        <v>22021004</v>
      </c>
      <c r="B215" s="640">
        <v>70160</v>
      </c>
      <c r="C215" s="641"/>
      <c r="D215" s="644" t="s">
        <v>205</v>
      </c>
      <c r="E215" s="640">
        <v>50610801</v>
      </c>
      <c r="F215" s="642" t="s">
        <v>61</v>
      </c>
      <c r="G215" s="643">
        <v>44904000</v>
      </c>
      <c r="H215" s="643">
        <v>18834400</v>
      </c>
      <c r="I215" s="643"/>
      <c r="J215" s="643">
        <v>42904000</v>
      </c>
      <c r="K215" s="643">
        <v>45049200</v>
      </c>
      <c r="L215" s="643">
        <v>2252460</v>
      </c>
      <c r="M215" s="638">
        <f t="shared" si="37"/>
        <v>90205660</v>
      </c>
    </row>
    <row r="216" spans="1:13" ht="14.5" x14ac:dyDescent="0.35">
      <c r="A216" s="639">
        <v>22021007</v>
      </c>
      <c r="B216" s="640">
        <v>70160</v>
      </c>
      <c r="C216" s="641"/>
      <c r="D216" s="644" t="s">
        <v>205</v>
      </c>
      <c r="E216" s="640">
        <v>50610801</v>
      </c>
      <c r="F216" s="642" t="s">
        <v>63</v>
      </c>
      <c r="G216" s="643">
        <v>94530000</v>
      </c>
      <c r="H216" s="643">
        <v>50329000</v>
      </c>
      <c r="I216" s="643"/>
      <c r="J216" s="643">
        <v>90530000</v>
      </c>
      <c r="K216" s="643">
        <v>95056500</v>
      </c>
      <c r="L216" s="643">
        <v>99809325</v>
      </c>
      <c r="M216" s="638">
        <f t="shared" si="37"/>
        <v>285395825</v>
      </c>
    </row>
    <row r="217" spans="1:13" ht="14.5" x14ac:dyDescent="0.35">
      <c r="A217" s="639">
        <v>22021009</v>
      </c>
      <c r="B217" s="640">
        <v>70160</v>
      </c>
      <c r="C217" s="641"/>
      <c r="D217" s="644" t="s">
        <v>205</v>
      </c>
      <c r="E217" s="640">
        <v>50610801</v>
      </c>
      <c r="F217" s="642" t="s">
        <v>519</v>
      </c>
      <c r="G217" s="643">
        <v>500000</v>
      </c>
      <c r="H217" s="643">
        <v>400000</v>
      </c>
      <c r="I217" s="643"/>
      <c r="J217" s="643">
        <v>1500000</v>
      </c>
      <c r="K217" s="643">
        <v>1575000</v>
      </c>
      <c r="L217" s="643">
        <v>1653750</v>
      </c>
      <c r="M217" s="638">
        <f t="shared" si="37"/>
        <v>4728750</v>
      </c>
    </row>
    <row r="218" spans="1:13" ht="14.5" x14ac:dyDescent="0.35">
      <c r="A218" s="639">
        <v>22021021</v>
      </c>
      <c r="B218" s="640">
        <v>70160</v>
      </c>
      <c r="C218" s="641"/>
      <c r="D218" s="644" t="s">
        <v>205</v>
      </c>
      <c r="E218" s="640">
        <v>50610801</v>
      </c>
      <c r="F218" s="642" t="s">
        <v>225</v>
      </c>
      <c r="G218" s="643">
        <v>5000000</v>
      </c>
      <c r="H218" s="643">
        <v>3200000</v>
      </c>
      <c r="I218" s="643"/>
      <c r="J218" s="643">
        <v>10000000</v>
      </c>
      <c r="K218" s="643">
        <v>10500000</v>
      </c>
      <c r="L218" s="643">
        <v>11025000</v>
      </c>
      <c r="M218" s="638">
        <f t="shared" si="37"/>
        <v>31525000</v>
      </c>
    </row>
    <row r="219" spans="1:13" ht="14.5" x14ac:dyDescent="0.35">
      <c r="A219" s="633">
        <v>23</v>
      </c>
      <c r="B219" s="634"/>
      <c r="C219" s="635"/>
      <c r="D219" s="635"/>
      <c r="E219" s="634"/>
      <c r="F219" s="636" t="s">
        <v>69</v>
      </c>
      <c r="G219" s="637">
        <f t="shared" ref="G219:L219" si="41">G220+G232+G236</f>
        <v>900000000</v>
      </c>
      <c r="H219" s="637">
        <f t="shared" si="41"/>
        <v>900000000</v>
      </c>
      <c r="I219" s="637"/>
      <c r="J219" s="637">
        <f t="shared" si="41"/>
        <v>1200000000</v>
      </c>
      <c r="K219" s="637">
        <f t="shared" si="41"/>
        <v>1995000000</v>
      </c>
      <c r="L219" s="637">
        <f t="shared" si="41"/>
        <v>2094750000</v>
      </c>
      <c r="M219" s="638">
        <f t="shared" si="37"/>
        <v>5289750000</v>
      </c>
    </row>
    <row r="220" spans="1:13" ht="14.5" x14ac:dyDescent="0.35">
      <c r="A220" s="633">
        <v>2301</v>
      </c>
      <c r="B220" s="634"/>
      <c r="C220" s="635"/>
      <c r="D220" s="635"/>
      <c r="E220" s="634"/>
      <c r="F220" s="636" t="s">
        <v>70</v>
      </c>
      <c r="G220" s="637">
        <f t="shared" ref="G220:L220" si="42">G221</f>
        <v>50000000</v>
      </c>
      <c r="H220" s="637">
        <f t="shared" si="42"/>
        <v>50000000</v>
      </c>
      <c r="I220" s="637"/>
      <c r="J220" s="637">
        <f t="shared" si="42"/>
        <v>550000000</v>
      </c>
      <c r="K220" s="637">
        <f t="shared" si="42"/>
        <v>1085000000</v>
      </c>
      <c r="L220" s="637">
        <f t="shared" si="42"/>
        <v>1074750000</v>
      </c>
      <c r="M220" s="638">
        <f t="shared" si="37"/>
        <v>2709750000</v>
      </c>
    </row>
    <row r="221" spans="1:13" ht="14.5" x14ac:dyDescent="0.35">
      <c r="A221" s="633">
        <v>230101</v>
      </c>
      <c r="B221" s="634"/>
      <c r="C221" s="635"/>
      <c r="D221" s="635"/>
      <c r="E221" s="634"/>
      <c r="F221" s="636" t="s">
        <v>71</v>
      </c>
      <c r="G221" s="637">
        <f>SUM(G222:G231)</f>
        <v>50000000</v>
      </c>
      <c r="H221" s="637">
        <f>SUM(H222:H231)</f>
        <v>50000000</v>
      </c>
      <c r="I221" s="637"/>
      <c r="J221" s="637">
        <f>SUM(J222:J231)</f>
        <v>550000000</v>
      </c>
      <c r="K221" s="637">
        <f>SUM(K222:K231)</f>
        <v>1085000000</v>
      </c>
      <c r="L221" s="637">
        <f>SUM(L222:L231)</f>
        <v>1074750000</v>
      </c>
      <c r="M221" s="638">
        <f t="shared" si="37"/>
        <v>2709750000</v>
      </c>
    </row>
    <row r="222" spans="1:13" ht="14.5" x14ac:dyDescent="0.35">
      <c r="A222" s="639">
        <v>23010105</v>
      </c>
      <c r="B222" s="640"/>
      <c r="C222" s="641"/>
      <c r="D222" s="641"/>
      <c r="E222" s="640"/>
      <c r="F222" s="642" t="s">
        <v>231</v>
      </c>
      <c r="G222" s="643"/>
      <c r="H222" s="643"/>
      <c r="I222" s="643"/>
      <c r="J222" s="643">
        <v>330000000</v>
      </c>
      <c r="K222" s="643">
        <v>765000000</v>
      </c>
      <c r="L222" s="643">
        <v>800000000</v>
      </c>
      <c r="M222" s="638">
        <f t="shared" si="37"/>
        <v>1895000000</v>
      </c>
    </row>
    <row r="223" spans="1:13" ht="14.5" x14ac:dyDescent="0.35">
      <c r="A223" s="639">
        <v>23010106</v>
      </c>
      <c r="B223" s="640"/>
      <c r="C223" s="641"/>
      <c r="D223" s="641"/>
      <c r="E223" s="640"/>
      <c r="F223" s="642" t="s">
        <v>437</v>
      </c>
      <c r="G223" s="643"/>
      <c r="H223" s="643"/>
      <c r="I223" s="643"/>
      <c r="J223" s="643">
        <v>100000000</v>
      </c>
      <c r="K223" s="643"/>
      <c r="L223" s="643"/>
      <c r="M223" s="638">
        <f t="shared" si="37"/>
        <v>100000000</v>
      </c>
    </row>
    <row r="224" spans="1:13" ht="14.5" x14ac:dyDescent="0.35">
      <c r="A224" s="639">
        <v>23010107</v>
      </c>
      <c r="B224" s="640"/>
      <c r="C224" s="641"/>
      <c r="D224" s="641"/>
      <c r="E224" s="640"/>
      <c r="F224" s="642" t="s">
        <v>459</v>
      </c>
      <c r="G224" s="643"/>
      <c r="H224" s="643"/>
      <c r="I224" s="643"/>
      <c r="J224" s="643"/>
      <c r="K224" s="643">
        <v>90000000</v>
      </c>
      <c r="L224" s="643">
        <v>94750000</v>
      </c>
      <c r="M224" s="638">
        <f t="shared" si="37"/>
        <v>184750000</v>
      </c>
    </row>
    <row r="225" spans="1:13" ht="14.5" x14ac:dyDescent="0.35">
      <c r="A225" s="639">
        <v>23010108</v>
      </c>
      <c r="B225" s="640"/>
      <c r="C225" s="641"/>
      <c r="D225" s="641"/>
      <c r="E225" s="640"/>
      <c r="F225" s="642" t="s">
        <v>230</v>
      </c>
      <c r="G225" s="643"/>
      <c r="H225" s="643"/>
      <c r="I225" s="643"/>
      <c r="J225" s="643">
        <v>50000000</v>
      </c>
      <c r="K225" s="643">
        <v>85000000</v>
      </c>
      <c r="L225" s="643"/>
      <c r="M225" s="638">
        <f t="shared" si="37"/>
        <v>135000000</v>
      </c>
    </row>
    <row r="226" spans="1:13" ht="14.5" x14ac:dyDescent="0.35">
      <c r="A226" s="639">
        <v>23010112</v>
      </c>
      <c r="B226" s="640"/>
      <c r="C226" s="641"/>
      <c r="D226" s="641"/>
      <c r="E226" s="640"/>
      <c r="F226" s="642" t="s">
        <v>232</v>
      </c>
      <c r="G226" s="643">
        <v>20000000</v>
      </c>
      <c r="H226" s="643">
        <v>20000000</v>
      </c>
      <c r="I226" s="643"/>
      <c r="J226" s="643">
        <v>40000000</v>
      </c>
      <c r="K226" s="643">
        <v>60000000</v>
      </c>
      <c r="L226" s="643">
        <v>70000000</v>
      </c>
      <c r="M226" s="638">
        <f t="shared" si="37"/>
        <v>170000000</v>
      </c>
    </row>
    <row r="227" spans="1:13" ht="14.5" x14ac:dyDescent="0.35">
      <c r="A227" s="639">
        <v>23010113</v>
      </c>
      <c r="B227" s="640"/>
      <c r="C227" s="641"/>
      <c r="D227" s="641"/>
      <c r="E227" s="640"/>
      <c r="F227" s="642" t="s">
        <v>233</v>
      </c>
      <c r="G227" s="643">
        <v>20000000</v>
      </c>
      <c r="H227" s="643">
        <v>20000000</v>
      </c>
      <c r="I227" s="643"/>
      <c r="J227" s="643">
        <v>20000000</v>
      </c>
      <c r="K227" s="643">
        <v>25000000</v>
      </c>
      <c r="L227" s="643">
        <v>30000000</v>
      </c>
      <c r="M227" s="638">
        <f t="shared" si="37"/>
        <v>75000000</v>
      </c>
    </row>
    <row r="228" spans="1:13" ht="14.5" x14ac:dyDescent="0.35">
      <c r="A228" s="639">
        <v>23010114</v>
      </c>
      <c r="B228" s="640"/>
      <c r="C228" s="641"/>
      <c r="D228" s="641"/>
      <c r="E228" s="640"/>
      <c r="F228" s="642" t="s">
        <v>234</v>
      </c>
      <c r="G228" s="643">
        <v>5000000</v>
      </c>
      <c r="H228" s="643">
        <v>5000000</v>
      </c>
      <c r="I228" s="643"/>
      <c r="J228" s="643">
        <v>5000000</v>
      </c>
      <c r="K228" s="643">
        <v>10000000</v>
      </c>
      <c r="L228" s="643">
        <v>15000000</v>
      </c>
      <c r="M228" s="638">
        <f t="shared" si="37"/>
        <v>30000000</v>
      </c>
    </row>
    <row r="229" spans="1:13" ht="14.5" x14ac:dyDescent="0.35">
      <c r="A229" s="639">
        <v>23010115</v>
      </c>
      <c r="B229" s="640"/>
      <c r="C229" s="641"/>
      <c r="D229" s="641"/>
      <c r="E229" s="640"/>
      <c r="F229" s="642" t="s">
        <v>235</v>
      </c>
      <c r="G229" s="643">
        <v>5000000</v>
      </c>
      <c r="H229" s="643">
        <v>5000000</v>
      </c>
      <c r="I229" s="643"/>
      <c r="J229" s="643">
        <v>5000000</v>
      </c>
      <c r="K229" s="643">
        <v>10000000</v>
      </c>
      <c r="L229" s="643">
        <v>15000000</v>
      </c>
      <c r="M229" s="638">
        <f t="shared" si="37"/>
        <v>30000000</v>
      </c>
    </row>
    <row r="230" spans="1:13" ht="14.5" x14ac:dyDescent="0.35">
      <c r="A230" s="639">
        <v>23010117</v>
      </c>
      <c r="B230" s="640"/>
      <c r="C230" s="641"/>
      <c r="D230" s="641"/>
      <c r="E230" s="640"/>
      <c r="F230" s="642" t="s">
        <v>283</v>
      </c>
      <c r="G230" s="643"/>
      <c r="H230" s="643"/>
      <c r="I230" s="643"/>
      <c r="J230" s="643"/>
      <c r="K230" s="643">
        <v>20000000</v>
      </c>
      <c r="L230" s="643">
        <v>25000000</v>
      </c>
      <c r="M230" s="638">
        <f t="shared" si="37"/>
        <v>45000000</v>
      </c>
    </row>
    <row r="231" spans="1:13" ht="14.5" x14ac:dyDescent="0.35">
      <c r="A231" s="639">
        <v>23010118</v>
      </c>
      <c r="B231" s="640"/>
      <c r="C231" s="641"/>
      <c r="D231" s="641"/>
      <c r="E231" s="640"/>
      <c r="F231" s="642" t="s">
        <v>285</v>
      </c>
      <c r="G231" s="643"/>
      <c r="H231" s="643"/>
      <c r="I231" s="643"/>
      <c r="J231" s="643"/>
      <c r="K231" s="643">
        <v>20000000</v>
      </c>
      <c r="L231" s="643">
        <v>25000000</v>
      </c>
      <c r="M231" s="638">
        <f t="shared" si="37"/>
        <v>45000000</v>
      </c>
    </row>
    <row r="232" spans="1:13" ht="14.5" x14ac:dyDescent="0.35">
      <c r="A232" s="633">
        <v>2302</v>
      </c>
      <c r="B232" s="634"/>
      <c r="C232" s="635"/>
      <c r="D232" s="635"/>
      <c r="E232" s="634"/>
      <c r="F232" s="645" t="s">
        <v>73</v>
      </c>
      <c r="G232" s="637">
        <f t="shared" ref="G232:L232" si="43">G233</f>
        <v>550000000</v>
      </c>
      <c r="H232" s="637">
        <f t="shared" si="43"/>
        <v>550000000</v>
      </c>
      <c r="I232" s="637"/>
      <c r="J232" s="637">
        <f t="shared" si="43"/>
        <v>350000000</v>
      </c>
      <c r="K232" s="637">
        <f t="shared" si="43"/>
        <v>600000000</v>
      </c>
      <c r="L232" s="637">
        <f t="shared" si="43"/>
        <v>670000000</v>
      </c>
      <c r="M232" s="638">
        <f t="shared" si="37"/>
        <v>1620000000</v>
      </c>
    </row>
    <row r="233" spans="1:13" ht="29" x14ac:dyDescent="0.35">
      <c r="A233" s="633">
        <v>230201</v>
      </c>
      <c r="B233" s="634"/>
      <c r="C233" s="635"/>
      <c r="D233" s="635"/>
      <c r="E233" s="634"/>
      <c r="F233" s="645" t="s">
        <v>1579</v>
      </c>
      <c r="G233" s="637">
        <f>G234+G235</f>
        <v>550000000</v>
      </c>
      <c r="H233" s="637">
        <f>SUM(H234:H235)</f>
        <v>550000000</v>
      </c>
      <c r="I233" s="637"/>
      <c r="J233" s="637">
        <f>SUM(J234:J235)</f>
        <v>350000000</v>
      </c>
      <c r="K233" s="637">
        <f>SUM(K234:K235)</f>
        <v>600000000</v>
      </c>
      <c r="L233" s="637">
        <f>SUM(L234:L235)</f>
        <v>670000000</v>
      </c>
      <c r="M233" s="638">
        <f t="shared" si="37"/>
        <v>1620000000</v>
      </c>
    </row>
    <row r="234" spans="1:13" ht="29" x14ac:dyDescent="0.35">
      <c r="A234" s="639">
        <v>23020101</v>
      </c>
      <c r="B234" s="640"/>
      <c r="C234" s="641"/>
      <c r="D234" s="641"/>
      <c r="E234" s="640"/>
      <c r="F234" s="646" t="s">
        <v>290</v>
      </c>
      <c r="G234" s="643">
        <v>480000000</v>
      </c>
      <c r="H234" s="643">
        <v>480000000</v>
      </c>
      <c r="I234" s="643"/>
      <c r="J234" s="643">
        <v>300000000</v>
      </c>
      <c r="K234" s="643">
        <v>520000000</v>
      </c>
      <c r="L234" s="643">
        <v>600000000</v>
      </c>
      <c r="M234" s="638">
        <f t="shared" si="37"/>
        <v>1420000000</v>
      </c>
    </row>
    <row r="235" spans="1:13" ht="29" x14ac:dyDescent="0.35">
      <c r="A235" s="639">
        <v>23020105</v>
      </c>
      <c r="B235" s="640"/>
      <c r="C235" s="641"/>
      <c r="D235" s="641"/>
      <c r="E235" s="640"/>
      <c r="F235" s="642" t="s">
        <v>395</v>
      </c>
      <c r="G235" s="643">
        <v>70000000</v>
      </c>
      <c r="H235" s="643">
        <v>70000000</v>
      </c>
      <c r="I235" s="643"/>
      <c r="J235" s="643">
        <v>50000000</v>
      </c>
      <c r="K235" s="643">
        <v>80000000</v>
      </c>
      <c r="L235" s="643">
        <v>70000000</v>
      </c>
      <c r="M235" s="638">
        <f t="shared" si="37"/>
        <v>200000000</v>
      </c>
    </row>
    <row r="236" spans="1:13" ht="14.5" x14ac:dyDescent="0.35">
      <c r="A236" s="633">
        <v>2303</v>
      </c>
      <c r="B236" s="634"/>
      <c r="C236" s="635"/>
      <c r="D236" s="635"/>
      <c r="E236" s="634"/>
      <c r="F236" s="645" t="s">
        <v>76</v>
      </c>
      <c r="G236" s="637">
        <f t="shared" ref="G236:L236" si="44">G237</f>
        <v>300000000</v>
      </c>
      <c r="H236" s="637">
        <f t="shared" si="44"/>
        <v>300000000</v>
      </c>
      <c r="I236" s="637"/>
      <c r="J236" s="637">
        <f t="shared" si="44"/>
        <v>300000000</v>
      </c>
      <c r="K236" s="637">
        <f t="shared" si="44"/>
        <v>310000000</v>
      </c>
      <c r="L236" s="637">
        <f t="shared" si="44"/>
        <v>350000000</v>
      </c>
      <c r="M236" s="638">
        <f t="shared" si="37"/>
        <v>960000000</v>
      </c>
    </row>
    <row r="237" spans="1:13" ht="29" x14ac:dyDescent="0.35">
      <c r="A237" s="633">
        <v>230301</v>
      </c>
      <c r="B237" s="634"/>
      <c r="C237" s="635"/>
      <c r="D237" s="635"/>
      <c r="E237" s="634"/>
      <c r="F237" s="645" t="s">
        <v>77</v>
      </c>
      <c r="G237" s="637">
        <f>SUM(G238:G239)</f>
        <v>300000000</v>
      </c>
      <c r="H237" s="637">
        <f>SUM(H238:H239)</f>
        <v>300000000</v>
      </c>
      <c r="I237" s="637"/>
      <c r="J237" s="637">
        <f>SUM(J238:J239)</f>
        <v>300000000</v>
      </c>
      <c r="K237" s="637">
        <f>SUM(K238:K239)</f>
        <v>310000000</v>
      </c>
      <c r="L237" s="637">
        <f>SUM(L238:L239)</f>
        <v>350000000</v>
      </c>
      <c r="M237" s="638">
        <f t="shared" si="37"/>
        <v>960000000</v>
      </c>
    </row>
    <row r="238" spans="1:13" ht="29" x14ac:dyDescent="0.35">
      <c r="A238" s="639">
        <v>23030101</v>
      </c>
      <c r="B238" s="640"/>
      <c r="C238" s="641"/>
      <c r="D238" s="641"/>
      <c r="E238" s="640"/>
      <c r="F238" s="646" t="s">
        <v>504</v>
      </c>
      <c r="G238" s="643">
        <v>300000000</v>
      </c>
      <c r="H238" s="643">
        <v>300000000</v>
      </c>
      <c r="I238" s="643"/>
      <c r="J238" s="643">
        <v>300000000</v>
      </c>
      <c r="K238" s="643">
        <v>280000000</v>
      </c>
      <c r="L238" s="643">
        <v>300000000</v>
      </c>
      <c r="M238" s="638">
        <f t="shared" si="37"/>
        <v>880000000</v>
      </c>
    </row>
    <row r="239" spans="1:13" ht="14.5" x14ac:dyDescent="0.35">
      <c r="A239" s="639">
        <v>23030104</v>
      </c>
      <c r="B239" s="640"/>
      <c r="C239" s="641"/>
      <c r="D239" s="641"/>
      <c r="E239" s="640"/>
      <c r="F239" s="646" t="s">
        <v>475</v>
      </c>
      <c r="G239" s="643"/>
      <c r="H239" s="643"/>
      <c r="I239" s="643"/>
      <c r="J239" s="643"/>
      <c r="K239" s="643">
        <v>30000000</v>
      </c>
      <c r="L239" s="643">
        <v>50000000</v>
      </c>
      <c r="M239" s="638">
        <f t="shared" si="37"/>
        <v>80000000</v>
      </c>
    </row>
    <row r="240" spans="1:13" ht="14.5" x14ac:dyDescent="0.35">
      <c r="A240" s="647"/>
      <c r="B240" s="647"/>
      <c r="C240" s="647"/>
      <c r="D240" s="647"/>
      <c r="E240" s="647"/>
      <c r="F240" s="648" t="s">
        <v>85</v>
      </c>
      <c r="G240" s="649"/>
      <c r="H240" s="649"/>
      <c r="I240" s="649"/>
      <c r="J240" s="649"/>
      <c r="K240" s="649"/>
      <c r="L240" s="649"/>
      <c r="M240" s="649"/>
    </row>
    <row r="241" spans="1:13" ht="14.5" x14ac:dyDescent="0.35">
      <c r="A241" s="639"/>
      <c r="B241" s="639"/>
      <c r="C241" s="639"/>
      <c r="D241" s="639"/>
      <c r="E241" s="639"/>
      <c r="F241" s="636" t="s">
        <v>86</v>
      </c>
      <c r="G241" s="650">
        <f>SUM(G178)</f>
        <v>270476659.84000003</v>
      </c>
      <c r="H241" s="650">
        <f>SUM(H178)</f>
        <v>202857494.88</v>
      </c>
      <c r="I241" s="650"/>
      <c r="J241" s="650">
        <f>SUM(J178)</f>
        <v>466495540.44205511</v>
      </c>
      <c r="K241" s="650">
        <f>SUM(K178)</f>
        <v>466495540.44205511</v>
      </c>
      <c r="L241" s="650">
        <f>SUM(L178)</f>
        <v>466495540.44205511</v>
      </c>
      <c r="M241" s="651">
        <f>SUM(J241:L241)</f>
        <v>1399486621.3261652</v>
      </c>
    </row>
    <row r="242" spans="1:13" ht="14.5" x14ac:dyDescent="0.35">
      <c r="A242" s="639"/>
      <c r="B242" s="639"/>
      <c r="C242" s="639"/>
      <c r="D242" s="639"/>
      <c r="E242" s="639"/>
      <c r="F242" s="636" t="s">
        <v>87</v>
      </c>
      <c r="G242" s="650">
        <f>SUM(G186)</f>
        <v>900000000</v>
      </c>
      <c r="H242" s="650">
        <f>SUM(H186)</f>
        <v>337483200</v>
      </c>
      <c r="I242" s="650"/>
      <c r="J242" s="650">
        <f>SUM(J186)</f>
        <v>900000000</v>
      </c>
      <c r="K242" s="650">
        <f>SUM(K186)</f>
        <v>944000000</v>
      </c>
      <c r="L242" s="650">
        <f>SUM(L186)</f>
        <v>944160800</v>
      </c>
      <c r="M242" s="651">
        <f>SUM(J242:L242)</f>
        <v>2788160800</v>
      </c>
    </row>
    <row r="243" spans="1:13" ht="14.5" x14ac:dyDescent="0.35">
      <c r="A243" s="639"/>
      <c r="B243" s="639"/>
      <c r="C243" s="639"/>
      <c r="D243" s="639"/>
      <c r="E243" s="639"/>
      <c r="F243" s="636" t="s">
        <v>238</v>
      </c>
      <c r="G243" s="650">
        <f>SUM(J219)</f>
        <v>1200000000</v>
      </c>
      <c r="H243" s="650">
        <f>SUM(K219)</f>
        <v>1995000000</v>
      </c>
      <c r="I243" s="650"/>
      <c r="J243" s="650">
        <f>SUM(J219)</f>
        <v>1200000000</v>
      </c>
      <c r="K243" s="650">
        <f>SUM(K219)</f>
        <v>1995000000</v>
      </c>
      <c r="L243" s="650">
        <f>SUM(L219)</f>
        <v>2094750000</v>
      </c>
      <c r="M243" s="651">
        <f t="shared" ref="M243:M244" si="45">SUM(J243:L243)</f>
        <v>5289750000</v>
      </c>
    </row>
    <row r="244" spans="1:13" ht="14.5" x14ac:dyDescent="0.35">
      <c r="A244" s="639"/>
      <c r="B244" s="639"/>
      <c r="C244" s="639"/>
      <c r="D244" s="639"/>
      <c r="E244" s="639"/>
      <c r="F244" s="636" t="s">
        <v>88</v>
      </c>
      <c r="G244" s="652">
        <f t="shared" ref="G244:L244" si="46">SUM(G241:G243)</f>
        <v>2370476659.8400002</v>
      </c>
      <c r="H244" s="652">
        <f t="shared" si="46"/>
        <v>2535340694.8800001</v>
      </c>
      <c r="I244" s="652"/>
      <c r="J244" s="652">
        <f t="shared" si="46"/>
        <v>2566495540.4420552</v>
      </c>
      <c r="K244" s="652">
        <f t="shared" si="46"/>
        <v>3405495540.4420552</v>
      </c>
      <c r="L244" s="652">
        <f t="shared" si="46"/>
        <v>3505406340.4420552</v>
      </c>
      <c r="M244" s="651">
        <f t="shared" si="45"/>
        <v>9477397421.3261662</v>
      </c>
    </row>
    <row r="247" spans="1:13" ht="20" x14ac:dyDescent="0.4">
      <c r="A247" s="949" t="s">
        <v>0</v>
      </c>
      <c r="B247" s="949"/>
      <c r="C247" s="949"/>
      <c r="D247" s="949"/>
      <c r="E247" s="949"/>
      <c r="F247" s="949"/>
      <c r="G247" s="949"/>
      <c r="H247" s="949"/>
      <c r="I247" s="949"/>
      <c r="J247" s="949"/>
      <c r="K247" s="949"/>
      <c r="L247" s="949"/>
      <c r="M247" s="949"/>
    </row>
    <row r="248" spans="1:13" ht="15.5" x14ac:dyDescent="0.35">
      <c r="A248" s="950" t="s">
        <v>1580</v>
      </c>
      <c r="B248" s="950"/>
      <c r="C248" s="950"/>
      <c r="D248" s="950"/>
      <c r="E248" s="950"/>
      <c r="F248" s="950"/>
      <c r="G248" s="950"/>
      <c r="H248" s="950"/>
      <c r="I248" s="950"/>
      <c r="J248" s="950"/>
      <c r="K248" s="950"/>
      <c r="L248" s="950"/>
      <c r="M248" s="950"/>
    </row>
    <row r="249" spans="1:13" ht="52" x14ac:dyDescent="0.3">
      <c r="A249" s="11" t="s">
        <v>1</v>
      </c>
      <c r="B249" s="11" t="s">
        <v>2</v>
      </c>
      <c r="C249" s="11" t="s">
        <v>3</v>
      </c>
      <c r="D249" s="11" t="s">
        <v>4</v>
      </c>
      <c r="E249" s="11" t="s">
        <v>5</v>
      </c>
      <c r="F249" s="12" t="s">
        <v>6</v>
      </c>
      <c r="G249" s="11" t="s">
        <v>7</v>
      </c>
      <c r="H249" s="11" t="s">
        <v>1414</v>
      </c>
      <c r="I249" s="11"/>
      <c r="J249" s="11" t="s">
        <v>9</v>
      </c>
      <c r="K249" s="11" t="s">
        <v>10</v>
      </c>
      <c r="L249" s="11" t="s">
        <v>11</v>
      </c>
      <c r="M249" s="11" t="s">
        <v>12</v>
      </c>
    </row>
    <row r="250" spans="1:13" ht="13" x14ac:dyDescent="0.3">
      <c r="A250" s="13">
        <v>2</v>
      </c>
      <c r="B250" s="14"/>
      <c r="C250" s="15"/>
      <c r="D250" s="15"/>
      <c r="E250" s="14"/>
      <c r="F250" s="16" t="s">
        <v>18</v>
      </c>
      <c r="G250" s="626">
        <f>G252+G256+G260+G266+G272+G274</f>
        <v>80000000</v>
      </c>
      <c r="H250" s="626">
        <f>H252+H256+H260+H266+H272+H274</f>
        <v>63708000</v>
      </c>
      <c r="I250" s="626"/>
      <c r="J250" s="626">
        <f>J251+J281</f>
        <v>300000000</v>
      </c>
      <c r="K250" s="626">
        <f>K251+K281</f>
        <v>301000000</v>
      </c>
      <c r="L250" s="626">
        <f>L251+L281</f>
        <v>302000000</v>
      </c>
      <c r="M250" s="626">
        <f>M251+M281</f>
        <v>903000000</v>
      </c>
    </row>
    <row r="251" spans="1:13" ht="13" x14ac:dyDescent="0.3">
      <c r="A251" s="13">
        <v>2202</v>
      </c>
      <c r="B251" s="14"/>
      <c r="C251" s="15"/>
      <c r="D251" s="15"/>
      <c r="E251" s="14"/>
      <c r="F251" s="16" t="s">
        <v>27</v>
      </c>
      <c r="G251" s="626">
        <f>G252+G256+G260+G266+G272+G274</f>
        <v>80000000</v>
      </c>
      <c r="H251" s="626">
        <f>H252+H256+H260+H266+H272+H274</f>
        <v>63708000</v>
      </c>
      <c r="I251" s="626"/>
      <c r="J251" s="626">
        <f>J252+J256+J260+J266+J272+J274</f>
        <v>100000000</v>
      </c>
      <c r="K251" s="626">
        <f t="shared" ref="K251:M251" si="47">K252+K256+K260+K266+K272+K274</f>
        <v>100000000</v>
      </c>
      <c r="L251" s="626">
        <f t="shared" si="47"/>
        <v>100000000</v>
      </c>
      <c r="M251" s="626">
        <f t="shared" si="47"/>
        <v>300000000</v>
      </c>
    </row>
    <row r="252" spans="1:13" ht="13" x14ac:dyDescent="0.3">
      <c r="A252" s="13">
        <v>220201</v>
      </c>
      <c r="B252" s="14"/>
      <c r="C252" s="15"/>
      <c r="D252" s="15"/>
      <c r="E252" s="14"/>
      <c r="F252" s="16" t="s">
        <v>28</v>
      </c>
      <c r="G252" s="626">
        <f>G253+G254+G255</f>
        <v>29000000</v>
      </c>
      <c r="H252" s="626">
        <f>H253+H254</f>
        <v>10740000</v>
      </c>
      <c r="I252" s="626"/>
      <c r="J252" s="626">
        <f>J253+J254</f>
        <v>20000000</v>
      </c>
      <c r="K252" s="626">
        <f t="shared" ref="K252:L252" si="48">K253+K254</f>
        <v>20000000</v>
      </c>
      <c r="L252" s="626">
        <f t="shared" si="48"/>
        <v>20000000</v>
      </c>
      <c r="M252" s="35">
        <f t="shared" ref="M252:M280" si="49">J252+K252+L252</f>
        <v>60000000</v>
      </c>
    </row>
    <row r="253" spans="1:13" ht="13" x14ac:dyDescent="0.3">
      <c r="A253" s="17">
        <v>22020101</v>
      </c>
      <c r="B253" s="18"/>
      <c r="C253" s="19"/>
      <c r="D253" s="19"/>
      <c r="E253" s="18"/>
      <c r="F253" s="20" t="s">
        <v>29</v>
      </c>
      <c r="G253" s="627">
        <v>9000000</v>
      </c>
      <c r="H253" s="627">
        <v>5740000</v>
      </c>
      <c r="I253" s="627"/>
      <c r="J253" s="627">
        <v>10000000</v>
      </c>
      <c r="K253" s="627">
        <v>10000000</v>
      </c>
      <c r="L253" s="627">
        <v>10000000</v>
      </c>
      <c r="M253" s="35">
        <f t="shared" si="49"/>
        <v>30000000</v>
      </c>
    </row>
    <row r="254" spans="1:13" ht="13" x14ac:dyDescent="0.3">
      <c r="A254" s="17">
        <v>22020102</v>
      </c>
      <c r="B254" s="18"/>
      <c r="C254" s="19"/>
      <c r="D254" s="19"/>
      <c r="E254" s="18"/>
      <c r="F254" s="20" t="s">
        <v>30</v>
      </c>
      <c r="G254" s="627">
        <v>5000000</v>
      </c>
      <c r="H254" s="627">
        <v>5000000</v>
      </c>
      <c r="I254" s="627"/>
      <c r="J254" s="627">
        <v>10000000</v>
      </c>
      <c r="K254" s="627">
        <v>10000000</v>
      </c>
      <c r="L254" s="627">
        <v>10000000</v>
      </c>
      <c r="M254" s="35">
        <f t="shared" si="49"/>
        <v>30000000</v>
      </c>
    </row>
    <row r="255" spans="1:13" ht="13" x14ac:dyDescent="0.3">
      <c r="A255" s="17">
        <v>22020103</v>
      </c>
      <c r="B255" s="18"/>
      <c r="C255" s="19"/>
      <c r="D255" s="19"/>
      <c r="E255" s="18"/>
      <c r="F255" s="20" t="s">
        <v>219</v>
      </c>
      <c r="G255" s="627">
        <v>15000000</v>
      </c>
      <c r="H255" s="627"/>
      <c r="I255" s="627"/>
      <c r="J255" s="627"/>
      <c r="K255" s="627"/>
      <c r="L255" s="627"/>
      <c r="M255" s="35">
        <f t="shared" si="49"/>
        <v>0</v>
      </c>
    </row>
    <row r="256" spans="1:13" ht="13" x14ac:dyDescent="0.3">
      <c r="A256" s="13">
        <v>220202</v>
      </c>
      <c r="B256" s="14"/>
      <c r="C256" s="15"/>
      <c r="D256" s="15"/>
      <c r="E256" s="14"/>
      <c r="F256" s="16" t="s">
        <v>31</v>
      </c>
      <c r="G256" s="626">
        <f>SUM(G257:G259)</f>
        <v>600000</v>
      </c>
      <c r="H256" s="626"/>
      <c r="I256" s="626"/>
      <c r="J256" s="626">
        <f>SUM(J257:J259)</f>
        <v>1106000</v>
      </c>
      <c r="K256" s="626">
        <f>SUM(K257:K259)</f>
        <v>1106000</v>
      </c>
      <c r="L256" s="626">
        <f>SUM(L257:L259)</f>
        <v>1106000</v>
      </c>
      <c r="M256" s="35">
        <f t="shared" si="49"/>
        <v>3318000</v>
      </c>
    </row>
    <row r="257" spans="1:13" ht="13" x14ac:dyDescent="0.3">
      <c r="A257" s="17">
        <v>22020201</v>
      </c>
      <c r="B257" s="18"/>
      <c r="C257" s="19"/>
      <c r="D257" s="19"/>
      <c r="E257" s="18"/>
      <c r="F257" s="20" t="s">
        <v>32</v>
      </c>
      <c r="G257" s="627"/>
      <c r="H257" s="627"/>
      <c r="I257" s="627"/>
      <c r="J257" s="627"/>
      <c r="K257" s="627"/>
      <c r="L257" s="627"/>
      <c r="M257" s="35">
        <f t="shared" si="49"/>
        <v>0</v>
      </c>
    </row>
    <row r="258" spans="1:13" ht="13" x14ac:dyDescent="0.3">
      <c r="A258" s="17">
        <v>22020202</v>
      </c>
      <c r="B258" s="18"/>
      <c r="C258" s="19"/>
      <c r="D258" s="19"/>
      <c r="E258" s="18"/>
      <c r="F258" s="20" t="s">
        <v>33</v>
      </c>
      <c r="G258" s="627">
        <v>600000</v>
      </c>
      <c r="H258" s="627">
        <v>270000</v>
      </c>
      <c r="I258" s="627"/>
      <c r="J258" s="627">
        <v>480000</v>
      </c>
      <c r="K258" s="627">
        <v>480000</v>
      </c>
      <c r="L258" s="627">
        <v>480000</v>
      </c>
      <c r="M258" s="35">
        <f t="shared" si="49"/>
        <v>1440000</v>
      </c>
    </row>
    <row r="259" spans="1:13" ht="13" x14ac:dyDescent="0.3">
      <c r="A259" s="17">
        <v>22020203</v>
      </c>
      <c r="B259" s="18"/>
      <c r="C259" s="19"/>
      <c r="D259" s="19"/>
      <c r="E259" s="18"/>
      <c r="F259" s="20" t="s">
        <v>34</v>
      </c>
      <c r="G259" s="627"/>
      <c r="H259" s="627"/>
      <c r="I259" s="627"/>
      <c r="J259" s="627">
        <v>626000</v>
      </c>
      <c r="K259" s="627">
        <v>626000</v>
      </c>
      <c r="L259" s="627">
        <v>626000</v>
      </c>
      <c r="M259" s="35">
        <f t="shared" si="49"/>
        <v>1878000</v>
      </c>
    </row>
    <row r="260" spans="1:13" ht="13" x14ac:dyDescent="0.3">
      <c r="A260" s="13">
        <v>220203</v>
      </c>
      <c r="B260" s="14"/>
      <c r="C260" s="15"/>
      <c r="D260" s="15"/>
      <c r="E260" s="14"/>
      <c r="F260" s="16" t="s">
        <v>37</v>
      </c>
      <c r="G260" s="626">
        <f>SUM(G261:G265)</f>
        <v>6500000</v>
      </c>
      <c r="H260" s="626">
        <f>SUM(H261:H265)</f>
        <v>5243000</v>
      </c>
      <c r="I260" s="626"/>
      <c r="J260" s="626">
        <f>SUM(J261:J265)</f>
        <v>6830000</v>
      </c>
      <c r="K260" s="626">
        <f>SUM(K261:K265)</f>
        <v>6830000</v>
      </c>
      <c r="L260" s="626">
        <f>SUM(L261:L265)</f>
        <v>6830000</v>
      </c>
      <c r="M260" s="35">
        <f t="shared" si="49"/>
        <v>20490000</v>
      </c>
    </row>
    <row r="261" spans="1:13" ht="13" x14ac:dyDescent="0.3">
      <c r="A261" s="17">
        <v>22020301</v>
      </c>
      <c r="B261" s="18"/>
      <c r="C261" s="19"/>
      <c r="D261" s="19"/>
      <c r="E261" s="18"/>
      <c r="F261" s="20" t="s">
        <v>38</v>
      </c>
      <c r="G261" s="627">
        <v>1772000</v>
      </c>
      <c r="H261" s="627">
        <v>1480000</v>
      </c>
      <c r="I261" s="627"/>
      <c r="J261" s="627">
        <v>2000000</v>
      </c>
      <c r="K261" s="627">
        <v>2000000</v>
      </c>
      <c r="L261" s="627">
        <v>2000000</v>
      </c>
      <c r="M261" s="35">
        <f t="shared" si="49"/>
        <v>6000000</v>
      </c>
    </row>
    <row r="262" spans="1:13" ht="13" x14ac:dyDescent="0.3">
      <c r="A262" s="17">
        <v>22020302</v>
      </c>
      <c r="B262" s="18"/>
      <c r="C262" s="19"/>
      <c r="D262" s="19"/>
      <c r="E262" s="18"/>
      <c r="F262" s="20" t="s">
        <v>39</v>
      </c>
      <c r="G262" s="627">
        <v>1800000</v>
      </c>
      <c r="H262" s="627">
        <v>1550000</v>
      </c>
      <c r="I262" s="627"/>
      <c r="J262" s="627">
        <v>2000000</v>
      </c>
      <c r="K262" s="627">
        <v>2000000</v>
      </c>
      <c r="L262" s="627">
        <v>2000000</v>
      </c>
      <c r="M262" s="35">
        <f t="shared" si="49"/>
        <v>6000000</v>
      </c>
    </row>
    <row r="263" spans="1:13" ht="13" x14ac:dyDescent="0.3">
      <c r="A263" s="17">
        <v>22020303</v>
      </c>
      <c r="B263" s="18"/>
      <c r="C263" s="19"/>
      <c r="D263" s="19"/>
      <c r="E263" s="18"/>
      <c r="F263" s="20" t="s">
        <v>40</v>
      </c>
      <c r="G263" s="627">
        <v>378000</v>
      </c>
      <c r="H263" s="627">
        <v>63000</v>
      </c>
      <c r="I263" s="627"/>
      <c r="J263" s="627">
        <v>270000</v>
      </c>
      <c r="K263" s="627">
        <v>270000</v>
      </c>
      <c r="L263" s="627">
        <v>270000</v>
      </c>
      <c r="M263" s="35">
        <f t="shared" si="49"/>
        <v>810000</v>
      </c>
    </row>
    <row r="264" spans="1:13" ht="13" x14ac:dyDescent="0.3">
      <c r="A264" s="17">
        <v>22020305</v>
      </c>
      <c r="B264" s="18"/>
      <c r="C264" s="19"/>
      <c r="D264" s="19"/>
      <c r="E264" s="18"/>
      <c r="F264" s="20" t="s">
        <v>41</v>
      </c>
      <c r="G264" s="627">
        <v>2200000</v>
      </c>
      <c r="H264" s="627">
        <v>1800000</v>
      </c>
      <c r="I264" s="627"/>
      <c r="J264" s="627">
        <v>2210000</v>
      </c>
      <c r="K264" s="627">
        <v>2210000</v>
      </c>
      <c r="L264" s="627">
        <v>2210000</v>
      </c>
      <c r="M264" s="35">
        <f t="shared" si="49"/>
        <v>6630000</v>
      </c>
    </row>
    <row r="265" spans="1:13" ht="13" x14ac:dyDescent="0.3">
      <c r="A265" s="17">
        <v>22020309</v>
      </c>
      <c r="B265" s="18"/>
      <c r="C265" s="19"/>
      <c r="D265" s="19"/>
      <c r="E265" s="18"/>
      <c r="F265" s="20" t="s">
        <v>221</v>
      </c>
      <c r="G265" s="627">
        <v>350000</v>
      </c>
      <c r="H265" s="627">
        <v>350000</v>
      </c>
      <c r="I265" s="627"/>
      <c r="J265" s="627">
        <v>350000</v>
      </c>
      <c r="K265" s="627">
        <v>350000</v>
      </c>
      <c r="L265" s="627">
        <v>350000</v>
      </c>
      <c r="M265" s="35">
        <f t="shared" si="49"/>
        <v>1050000</v>
      </c>
    </row>
    <row r="266" spans="1:13" ht="13" x14ac:dyDescent="0.3">
      <c r="A266" s="13">
        <v>220204</v>
      </c>
      <c r="B266" s="14"/>
      <c r="C266" s="15"/>
      <c r="D266" s="15"/>
      <c r="E266" s="14"/>
      <c r="F266" s="16" t="s">
        <v>42</v>
      </c>
      <c r="G266" s="626">
        <f>SUM(G267:G271)</f>
        <v>14800000</v>
      </c>
      <c r="H266" s="626">
        <f>SUM(H267:H271)</f>
        <v>11000290.800000001</v>
      </c>
      <c r="I266" s="626"/>
      <c r="J266" s="626">
        <f>SUM(J267:J271)</f>
        <v>13444000</v>
      </c>
      <c r="K266" s="626">
        <f>SUM(K267:K271)</f>
        <v>13444000</v>
      </c>
      <c r="L266" s="626">
        <f>SUM(L267:L271)</f>
        <v>13444000</v>
      </c>
      <c r="M266" s="35">
        <f t="shared" si="49"/>
        <v>40332000</v>
      </c>
    </row>
    <row r="267" spans="1:13" ht="26" x14ac:dyDescent="0.3">
      <c r="A267" s="17">
        <v>22020401</v>
      </c>
      <c r="B267" s="18"/>
      <c r="C267" s="19"/>
      <c r="D267" s="19"/>
      <c r="E267" s="18"/>
      <c r="F267" s="20" t="s">
        <v>43</v>
      </c>
      <c r="G267" s="627">
        <v>800000</v>
      </c>
      <c r="H267" s="627">
        <v>300290.8</v>
      </c>
      <c r="I267" s="627"/>
      <c r="J267" s="627">
        <v>2000000</v>
      </c>
      <c r="K267" s="627">
        <v>2000000</v>
      </c>
      <c r="L267" s="627">
        <v>2000000</v>
      </c>
      <c r="M267" s="35">
        <f t="shared" si="49"/>
        <v>6000000</v>
      </c>
    </row>
    <row r="268" spans="1:13" ht="13" x14ac:dyDescent="0.3">
      <c r="A268" s="17">
        <v>22020402</v>
      </c>
      <c r="B268" s="18"/>
      <c r="C268" s="19"/>
      <c r="D268" s="19"/>
      <c r="E268" s="18"/>
      <c r="F268" s="20" t="s">
        <v>44</v>
      </c>
      <c r="G268" s="627">
        <v>3500000</v>
      </c>
      <c r="H268" s="627">
        <v>2200000</v>
      </c>
      <c r="I268" s="627"/>
      <c r="J268" s="627">
        <v>2000000</v>
      </c>
      <c r="K268" s="627">
        <v>2000000</v>
      </c>
      <c r="L268" s="627">
        <v>2000000</v>
      </c>
      <c r="M268" s="35">
        <f t="shared" si="49"/>
        <v>6000000</v>
      </c>
    </row>
    <row r="269" spans="1:13" ht="26" x14ac:dyDescent="0.3">
      <c r="A269" s="17">
        <v>22020403</v>
      </c>
      <c r="B269" s="18"/>
      <c r="C269" s="19"/>
      <c r="D269" s="19"/>
      <c r="E269" s="18"/>
      <c r="F269" s="20" t="s">
        <v>45</v>
      </c>
      <c r="G269" s="627">
        <v>7000000</v>
      </c>
      <c r="H269" s="627">
        <v>5000000</v>
      </c>
      <c r="I269" s="627"/>
      <c r="J269" s="627">
        <v>4000000</v>
      </c>
      <c r="K269" s="627">
        <v>4000000</v>
      </c>
      <c r="L269" s="627">
        <v>4000000</v>
      </c>
      <c r="M269" s="35">
        <f t="shared" si="49"/>
        <v>12000000</v>
      </c>
    </row>
    <row r="270" spans="1:13" ht="13" x14ac:dyDescent="0.3">
      <c r="A270" s="17">
        <v>22020404</v>
      </c>
      <c r="B270" s="18"/>
      <c r="C270" s="19"/>
      <c r="D270" s="19"/>
      <c r="E270" s="18"/>
      <c r="F270" s="20" t="s">
        <v>46</v>
      </c>
      <c r="G270" s="627">
        <v>2000000</v>
      </c>
      <c r="H270" s="627">
        <v>2000000</v>
      </c>
      <c r="I270" s="627"/>
      <c r="J270" s="627">
        <v>2000000</v>
      </c>
      <c r="K270" s="627">
        <v>2000000</v>
      </c>
      <c r="L270" s="627">
        <v>2000000</v>
      </c>
      <c r="M270" s="35">
        <f t="shared" si="49"/>
        <v>6000000</v>
      </c>
    </row>
    <row r="271" spans="1:13" ht="13" x14ac:dyDescent="0.3">
      <c r="A271" s="17">
        <v>22020406</v>
      </c>
      <c r="B271" s="18"/>
      <c r="C271" s="19"/>
      <c r="D271" s="19"/>
      <c r="E271" s="18"/>
      <c r="F271" s="20" t="s">
        <v>48</v>
      </c>
      <c r="G271" s="627">
        <v>1500000</v>
      </c>
      <c r="H271" s="627">
        <v>1500000</v>
      </c>
      <c r="I271" s="627"/>
      <c r="J271" s="627">
        <v>3444000</v>
      </c>
      <c r="K271" s="627">
        <v>3444000</v>
      </c>
      <c r="L271" s="627">
        <v>3444000</v>
      </c>
      <c r="M271" s="35">
        <f t="shared" si="49"/>
        <v>10332000</v>
      </c>
    </row>
    <row r="272" spans="1:13" ht="13" x14ac:dyDescent="0.3">
      <c r="A272" s="13">
        <v>220208</v>
      </c>
      <c r="B272" s="14"/>
      <c r="C272" s="15"/>
      <c r="D272" s="15"/>
      <c r="E272" s="14"/>
      <c r="F272" s="16" t="s">
        <v>54</v>
      </c>
      <c r="G272" s="626">
        <f>SUM(G273:G273)</f>
        <v>2000000</v>
      </c>
      <c r="H272" s="626">
        <f>SUM(H273:H273)</f>
        <v>2700000</v>
      </c>
      <c r="I272" s="626"/>
      <c r="J272" s="626">
        <f>SUM(J273:J273)</f>
        <v>4000000</v>
      </c>
      <c r="K272" s="626">
        <f>SUM(K273:K273)</f>
        <v>4000000</v>
      </c>
      <c r="L272" s="626">
        <f>SUM(L273:L273)</f>
        <v>4000000</v>
      </c>
      <c r="M272" s="35">
        <f t="shared" si="49"/>
        <v>12000000</v>
      </c>
    </row>
    <row r="273" spans="1:13" ht="13" x14ac:dyDescent="0.3">
      <c r="A273" s="17">
        <v>22020801</v>
      </c>
      <c r="B273" s="18"/>
      <c r="C273" s="19"/>
      <c r="D273" s="19"/>
      <c r="E273" s="18"/>
      <c r="F273" s="20" t="s">
        <v>55</v>
      </c>
      <c r="G273" s="627">
        <v>2000000</v>
      </c>
      <c r="H273" s="627">
        <v>2700000</v>
      </c>
      <c r="I273" s="627"/>
      <c r="J273" s="627">
        <v>4000000</v>
      </c>
      <c r="K273" s="627">
        <v>4000000</v>
      </c>
      <c r="L273" s="627">
        <v>4000000</v>
      </c>
      <c r="M273" s="35">
        <f t="shared" si="49"/>
        <v>12000000</v>
      </c>
    </row>
    <row r="274" spans="1:13" ht="13" x14ac:dyDescent="0.3">
      <c r="A274" s="13">
        <v>220210</v>
      </c>
      <c r="B274" s="14"/>
      <c r="C274" s="15"/>
      <c r="D274" s="15"/>
      <c r="E274" s="14"/>
      <c r="F274" s="16" t="s">
        <v>57</v>
      </c>
      <c r="G274" s="626">
        <f>SUM(G275:G280)</f>
        <v>27100000</v>
      </c>
      <c r="H274" s="626">
        <f>SUM(H275:H280)</f>
        <v>34024709.200000003</v>
      </c>
      <c r="I274" s="626"/>
      <c r="J274" s="626">
        <v>54620000</v>
      </c>
      <c r="K274" s="626">
        <v>54620000</v>
      </c>
      <c r="L274" s="626">
        <v>54620000</v>
      </c>
      <c r="M274" s="35">
        <f t="shared" si="49"/>
        <v>163860000</v>
      </c>
    </row>
    <row r="275" spans="1:13" ht="13" x14ac:dyDescent="0.3">
      <c r="A275" s="17">
        <v>22021001</v>
      </c>
      <c r="B275" s="18"/>
      <c r="C275" s="19"/>
      <c r="D275" s="19"/>
      <c r="E275" s="18"/>
      <c r="F275" s="20" t="s">
        <v>58</v>
      </c>
      <c r="G275" s="627">
        <v>2000000</v>
      </c>
      <c r="H275" s="627">
        <v>700000</v>
      </c>
      <c r="I275" s="627"/>
      <c r="J275" s="627">
        <v>2000000</v>
      </c>
      <c r="K275" s="627">
        <v>2000000</v>
      </c>
      <c r="L275" s="627">
        <v>2000000</v>
      </c>
      <c r="M275" s="35">
        <f t="shared" si="49"/>
        <v>6000000</v>
      </c>
    </row>
    <row r="276" spans="1:13" ht="13" x14ac:dyDescent="0.3">
      <c r="A276" s="17">
        <v>22021002</v>
      </c>
      <c r="B276" s="18"/>
      <c r="C276" s="19"/>
      <c r="D276" s="19"/>
      <c r="E276" s="18"/>
      <c r="F276" s="20" t="s">
        <v>59</v>
      </c>
      <c r="G276" s="627">
        <v>5000000</v>
      </c>
      <c r="H276" s="627">
        <v>9610000</v>
      </c>
      <c r="I276" s="627"/>
      <c r="J276" s="627">
        <v>8500000</v>
      </c>
      <c r="K276" s="627">
        <v>8500000</v>
      </c>
      <c r="L276" s="627">
        <v>8500000</v>
      </c>
      <c r="M276" s="35">
        <f t="shared" si="49"/>
        <v>25500000</v>
      </c>
    </row>
    <row r="277" spans="1:13" ht="13" x14ac:dyDescent="0.3">
      <c r="A277" s="17">
        <v>22021003</v>
      </c>
      <c r="B277" s="18"/>
      <c r="C277" s="19"/>
      <c r="D277" s="19"/>
      <c r="E277" s="18"/>
      <c r="F277" s="20" t="s">
        <v>60</v>
      </c>
      <c r="G277" s="627">
        <v>500000</v>
      </c>
      <c r="H277" s="627">
        <v>300000</v>
      </c>
      <c r="I277" s="627"/>
      <c r="J277" s="627">
        <v>500000</v>
      </c>
      <c r="K277" s="627">
        <v>500000</v>
      </c>
      <c r="L277" s="627">
        <v>500000</v>
      </c>
      <c r="M277" s="35">
        <f t="shared" si="49"/>
        <v>1500000</v>
      </c>
    </row>
    <row r="278" spans="1:13" ht="13" x14ac:dyDescent="0.3">
      <c r="A278" s="17">
        <v>22021004</v>
      </c>
      <c r="B278" s="18"/>
      <c r="C278" s="19"/>
      <c r="D278" s="19"/>
      <c r="E278" s="18"/>
      <c r="F278" s="20" t="s">
        <v>61</v>
      </c>
      <c r="G278" s="627">
        <v>2000000</v>
      </c>
      <c r="H278" s="627">
        <v>1978000</v>
      </c>
      <c r="I278" s="627"/>
      <c r="J278" s="627">
        <v>2000000</v>
      </c>
      <c r="K278" s="627">
        <v>2000000</v>
      </c>
      <c r="L278" s="627">
        <v>2000000</v>
      </c>
      <c r="M278" s="35">
        <f t="shared" si="49"/>
        <v>6000000</v>
      </c>
    </row>
    <row r="279" spans="1:13" ht="13" x14ac:dyDescent="0.3">
      <c r="A279" s="17">
        <v>22021006</v>
      </c>
      <c r="B279" s="18"/>
      <c r="C279" s="19"/>
      <c r="D279" s="19"/>
      <c r="E279" s="18"/>
      <c r="F279" s="20" t="s">
        <v>62</v>
      </c>
      <c r="G279" s="627">
        <v>100000</v>
      </c>
      <c r="H279" s="627">
        <v>90000</v>
      </c>
      <c r="I279" s="627"/>
      <c r="J279" s="627">
        <v>120000</v>
      </c>
      <c r="K279" s="627">
        <v>120000</v>
      </c>
      <c r="L279" s="627">
        <v>120000</v>
      </c>
      <c r="M279" s="35">
        <f t="shared" si="49"/>
        <v>360000</v>
      </c>
    </row>
    <row r="280" spans="1:13" ht="13" x14ac:dyDescent="0.3">
      <c r="A280" s="17">
        <v>22021007</v>
      </c>
      <c r="B280" s="18"/>
      <c r="C280" s="19"/>
      <c r="D280" s="19"/>
      <c r="E280" s="18"/>
      <c r="F280" s="20" t="s">
        <v>63</v>
      </c>
      <c r="G280" s="627">
        <v>17500000</v>
      </c>
      <c r="H280" s="627">
        <v>21346709.199999999</v>
      </c>
      <c r="I280" s="627"/>
      <c r="J280" s="627">
        <v>40000000</v>
      </c>
      <c r="K280" s="627">
        <v>40000000</v>
      </c>
      <c r="L280" s="627">
        <v>40000000</v>
      </c>
      <c r="M280" s="35">
        <f t="shared" si="49"/>
        <v>120000000</v>
      </c>
    </row>
    <row r="281" spans="1:13" ht="13" x14ac:dyDescent="0.3">
      <c r="A281" s="13">
        <v>23</v>
      </c>
      <c r="B281" s="14"/>
      <c r="C281" s="15"/>
      <c r="D281" s="15"/>
      <c r="E281" s="14"/>
      <c r="F281" s="16" t="s">
        <v>69</v>
      </c>
      <c r="G281" s="626">
        <f>G282+G292</f>
        <v>50000000</v>
      </c>
      <c r="H281" s="626">
        <f t="shared" ref="H281:M281" si="50">H282+H292</f>
        <v>50000000</v>
      </c>
      <c r="I281" s="626">
        <f t="shared" si="50"/>
        <v>0</v>
      </c>
      <c r="J281" s="626">
        <f t="shared" si="50"/>
        <v>200000000</v>
      </c>
      <c r="K281" s="626">
        <f t="shared" si="50"/>
        <v>201000000</v>
      </c>
      <c r="L281" s="626">
        <f t="shared" si="50"/>
        <v>202000000</v>
      </c>
      <c r="M281" s="34">
        <f t="shared" si="50"/>
        <v>603000000</v>
      </c>
    </row>
    <row r="282" spans="1:13" ht="13" x14ac:dyDescent="0.3">
      <c r="A282" s="13">
        <v>2301</v>
      </c>
      <c r="B282" s="14"/>
      <c r="C282" s="15"/>
      <c r="D282" s="15"/>
      <c r="E282" s="14"/>
      <c r="F282" s="16" t="s">
        <v>70</v>
      </c>
      <c r="G282" s="626">
        <f t="shared" ref="G282:L282" si="51">G283</f>
        <v>50000000</v>
      </c>
      <c r="H282" s="626">
        <f t="shared" si="51"/>
        <v>50000000</v>
      </c>
      <c r="I282" s="626"/>
      <c r="J282" s="626">
        <f t="shared" si="51"/>
        <v>180000000</v>
      </c>
      <c r="K282" s="626">
        <f t="shared" si="51"/>
        <v>132000000</v>
      </c>
      <c r="L282" s="626">
        <f t="shared" si="51"/>
        <v>123200000</v>
      </c>
      <c r="M282" s="35">
        <f t="shared" ref="M282:M294" si="52">J282+K282+L282</f>
        <v>435200000</v>
      </c>
    </row>
    <row r="283" spans="1:13" ht="13" x14ac:dyDescent="0.3">
      <c r="A283" s="13">
        <v>230101</v>
      </c>
      <c r="B283" s="14"/>
      <c r="C283" s="15"/>
      <c r="D283" s="15"/>
      <c r="E283" s="14"/>
      <c r="F283" s="16" t="s">
        <v>71</v>
      </c>
      <c r="G283" s="626">
        <f>SUM(G284:G291)</f>
        <v>50000000</v>
      </c>
      <c r="H283" s="626">
        <f>SUM(H284:H291)</f>
        <v>50000000</v>
      </c>
      <c r="I283" s="626"/>
      <c r="J283" s="626">
        <f>SUM(J284:J291)</f>
        <v>180000000</v>
      </c>
      <c r="K283" s="626">
        <f>SUM(K284:K291)</f>
        <v>132000000</v>
      </c>
      <c r="L283" s="626">
        <f>SUM(L284:L291)</f>
        <v>123200000</v>
      </c>
      <c r="M283" s="35">
        <f t="shared" si="52"/>
        <v>435200000</v>
      </c>
    </row>
    <row r="284" spans="1:13" ht="13" x14ac:dyDescent="0.3">
      <c r="A284" s="17">
        <v>23010105</v>
      </c>
      <c r="B284" s="18"/>
      <c r="C284" s="19"/>
      <c r="D284" s="19"/>
      <c r="E284" s="18"/>
      <c r="F284" s="20" t="s">
        <v>231</v>
      </c>
      <c r="G284" s="627"/>
      <c r="H284" s="627"/>
      <c r="I284" s="627"/>
      <c r="J284" s="627">
        <v>50000000</v>
      </c>
      <c r="K284" s="627">
        <v>70081000</v>
      </c>
      <c r="L284" s="627"/>
      <c r="M284" s="35">
        <f t="shared" si="52"/>
        <v>120081000</v>
      </c>
    </row>
    <row r="285" spans="1:13" ht="13" x14ac:dyDescent="0.3">
      <c r="A285" s="17">
        <v>23010108</v>
      </c>
      <c r="B285" s="18"/>
      <c r="C285" s="19"/>
      <c r="D285" s="19"/>
      <c r="E285" s="18"/>
      <c r="F285" s="20" t="s">
        <v>230</v>
      </c>
      <c r="G285" s="627"/>
      <c r="H285" s="627"/>
      <c r="I285" s="627"/>
      <c r="J285" s="627">
        <v>102125000</v>
      </c>
      <c r="K285" s="627"/>
      <c r="L285" s="627"/>
      <c r="M285" s="35">
        <f t="shared" si="52"/>
        <v>102125000</v>
      </c>
    </row>
    <row r="286" spans="1:13" ht="13" x14ac:dyDescent="0.3">
      <c r="A286" s="17">
        <v>23010112</v>
      </c>
      <c r="B286" s="18"/>
      <c r="C286" s="19"/>
      <c r="D286" s="19"/>
      <c r="E286" s="18"/>
      <c r="F286" s="20" t="s">
        <v>232</v>
      </c>
      <c r="G286" s="627">
        <v>14684000</v>
      </c>
      <c r="H286" s="627">
        <v>14684000</v>
      </c>
      <c r="I286" s="627"/>
      <c r="J286" s="627">
        <v>17507000</v>
      </c>
      <c r="K286" s="627">
        <v>42248000</v>
      </c>
      <c r="L286" s="627">
        <v>67512000</v>
      </c>
      <c r="M286" s="35">
        <f t="shared" si="52"/>
        <v>127267000</v>
      </c>
    </row>
    <row r="287" spans="1:13" ht="13" x14ac:dyDescent="0.3">
      <c r="A287" s="17">
        <v>23010113</v>
      </c>
      <c r="B287" s="18"/>
      <c r="C287" s="19"/>
      <c r="D287" s="19"/>
      <c r="E287" s="18"/>
      <c r="F287" s="20" t="s">
        <v>233</v>
      </c>
      <c r="G287" s="627">
        <v>5693000</v>
      </c>
      <c r="H287" s="627">
        <v>5693000</v>
      </c>
      <c r="I287" s="627"/>
      <c r="J287" s="627">
        <v>5350000</v>
      </c>
      <c r="K287" s="627">
        <v>10836000</v>
      </c>
      <c r="L287" s="627">
        <v>32501200</v>
      </c>
      <c r="M287" s="35">
        <f t="shared" si="52"/>
        <v>48687200</v>
      </c>
    </row>
    <row r="288" spans="1:13" ht="13" x14ac:dyDescent="0.3">
      <c r="A288" s="17">
        <v>23010114</v>
      </c>
      <c r="B288" s="18"/>
      <c r="C288" s="19"/>
      <c r="D288" s="19"/>
      <c r="E288" s="18"/>
      <c r="F288" s="20" t="s">
        <v>234</v>
      </c>
      <c r="G288" s="627">
        <v>3700000</v>
      </c>
      <c r="H288" s="627">
        <v>3700000</v>
      </c>
      <c r="I288" s="627"/>
      <c r="J288" s="627">
        <v>3680000</v>
      </c>
      <c r="K288" s="627">
        <v>6800000</v>
      </c>
      <c r="L288" s="627">
        <v>20760000</v>
      </c>
      <c r="M288" s="35">
        <f t="shared" si="52"/>
        <v>31240000</v>
      </c>
    </row>
    <row r="289" spans="1:13" ht="13" x14ac:dyDescent="0.3">
      <c r="A289" s="17">
        <v>23010117</v>
      </c>
      <c r="B289" s="18"/>
      <c r="C289" s="19"/>
      <c r="D289" s="19"/>
      <c r="E289" s="18"/>
      <c r="F289" s="20" t="s">
        <v>283</v>
      </c>
      <c r="G289" s="627">
        <v>855000</v>
      </c>
      <c r="H289" s="627">
        <v>855000</v>
      </c>
      <c r="I289" s="627"/>
      <c r="J289" s="627">
        <v>450000</v>
      </c>
      <c r="K289" s="627">
        <v>459000</v>
      </c>
      <c r="L289" s="627">
        <v>550800</v>
      </c>
      <c r="M289" s="35">
        <f t="shared" si="52"/>
        <v>1459800</v>
      </c>
    </row>
    <row r="290" spans="1:13" ht="13" x14ac:dyDescent="0.3">
      <c r="A290" s="17">
        <v>23010118</v>
      </c>
      <c r="B290" s="18"/>
      <c r="C290" s="19"/>
      <c r="D290" s="19"/>
      <c r="E290" s="18"/>
      <c r="F290" s="20" t="s">
        <v>285</v>
      </c>
      <c r="G290" s="627">
        <v>1500000</v>
      </c>
      <c r="H290" s="627">
        <v>1500000</v>
      </c>
      <c r="I290" s="627"/>
      <c r="J290" s="627">
        <v>888000</v>
      </c>
      <c r="K290" s="627">
        <v>1576000</v>
      </c>
      <c r="L290" s="627">
        <v>1876000</v>
      </c>
      <c r="M290" s="35">
        <f t="shared" si="52"/>
        <v>4340000</v>
      </c>
    </row>
    <row r="291" spans="1:13" ht="13" x14ac:dyDescent="0.3">
      <c r="A291" s="17">
        <v>23010121</v>
      </c>
      <c r="B291" s="18"/>
      <c r="C291" s="19"/>
      <c r="D291" s="19"/>
      <c r="E291" s="18"/>
      <c r="F291" s="20" t="s">
        <v>1031</v>
      </c>
      <c r="G291" s="627">
        <v>23568000</v>
      </c>
      <c r="H291" s="627">
        <v>23568000</v>
      </c>
      <c r="I291" s="627"/>
      <c r="J291" s="627"/>
      <c r="K291" s="627"/>
      <c r="L291" s="627"/>
      <c r="M291" s="35">
        <f t="shared" si="52"/>
        <v>0</v>
      </c>
    </row>
    <row r="292" spans="1:13" ht="13" x14ac:dyDescent="0.3">
      <c r="A292" s="13">
        <v>2303</v>
      </c>
      <c r="B292" s="14"/>
      <c r="C292" s="15"/>
      <c r="D292" s="15"/>
      <c r="E292" s="14"/>
      <c r="F292" s="38" t="s">
        <v>76</v>
      </c>
      <c r="G292" s="626">
        <f t="shared" ref="G292:L292" si="53">G293</f>
        <v>0</v>
      </c>
      <c r="H292" s="626">
        <f t="shared" si="53"/>
        <v>0</v>
      </c>
      <c r="I292" s="626"/>
      <c r="J292" s="626">
        <f t="shared" si="53"/>
        <v>20000000</v>
      </c>
      <c r="K292" s="626">
        <f t="shared" si="53"/>
        <v>69000000</v>
      </c>
      <c r="L292" s="626">
        <f t="shared" si="53"/>
        <v>78800000</v>
      </c>
      <c r="M292" s="35">
        <f t="shared" si="52"/>
        <v>167800000</v>
      </c>
    </row>
    <row r="293" spans="1:13" ht="26" x14ac:dyDescent="0.3">
      <c r="A293" s="13">
        <v>230301</v>
      </c>
      <c r="B293" s="14"/>
      <c r="C293" s="15"/>
      <c r="D293" s="15"/>
      <c r="E293" s="14"/>
      <c r="F293" s="38" t="s">
        <v>77</v>
      </c>
      <c r="G293" s="626">
        <f>SUM(G294:G294)</f>
        <v>0</v>
      </c>
      <c r="H293" s="626">
        <f>SUM(H294:H294)</f>
        <v>0</v>
      </c>
      <c r="I293" s="626"/>
      <c r="J293" s="626">
        <f>SUM(J294:J294)</f>
        <v>20000000</v>
      </c>
      <c r="K293" s="626">
        <f>SUM(K294:K294)</f>
        <v>69000000</v>
      </c>
      <c r="L293" s="626">
        <f>SUM(L294:L294)</f>
        <v>78800000</v>
      </c>
      <c r="M293" s="35">
        <f t="shared" si="52"/>
        <v>167800000</v>
      </c>
    </row>
    <row r="294" spans="1:13" ht="13" x14ac:dyDescent="0.3">
      <c r="A294" s="17">
        <v>23030101</v>
      </c>
      <c r="B294" s="18"/>
      <c r="C294" s="19"/>
      <c r="D294" s="19"/>
      <c r="E294" s="18"/>
      <c r="F294" s="37" t="s">
        <v>504</v>
      </c>
      <c r="G294" s="627"/>
      <c r="H294" s="627"/>
      <c r="I294" s="627"/>
      <c r="J294" s="627">
        <v>20000000</v>
      </c>
      <c r="K294" s="627">
        <v>69000000</v>
      </c>
      <c r="L294" s="627">
        <v>78800000</v>
      </c>
      <c r="M294" s="35">
        <f t="shared" si="52"/>
        <v>167800000</v>
      </c>
    </row>
    <row r="295" spans="1:13" x14ac:dyDescent="0.25">
      <c r="A295" s="779"/>
      <c r="B295" s="779"/>
      <c r="C295" s="779"/>
      <c r="D295" s="779"/>
      <c r="E295" s="779"/>
      <c r="F295" s="780"/>
      <c r="G295" s="778"/>
      <c r="H295" s="778"/>
      <c r="I295" s="778"/>
      <c r="J295" s="778"/>
      <c r="K295" s="778"/>
      <c r="L295" s="778"/>
      <c r="M295" s="778"/>
    </row>
    <row r="296" spans="1:13" ht="13" x14ac:dyDescent="0.3">
      <c r="A296" s="779"/>
      <c r="B296" s="779"/>
      <c r="C296" s="779"/>
      <c r="D296" s="779"/>
      <c r="E296" s="779"/>
      <c r="F296" s="11" t="s">
        <v>85</v>
      </c>
      <c r="G296" s="778"/>
      <c r="H296" s="778"/>
      <c r="I296" s="778"/>
      <c r="J296" s="778"/>
      <c r="K296" s="778"/>
      <c r="L296" s="778"/>
      <c r="M296" s="778"/>
    </row>
    <row r="297" spans="1:13" ht="13" x14ac:dyDescent="0.3">
      <c r="A297" s="779"/>
      <c r="B297" s="779"/>
      <c r="C297" s="779"/>
      <c r="D297" s="779"/>
      <c r="E297" s="779"/>
      <c r="F297" s="16" t="s">
        <v>87</v>
      </c>
      <c r="G297" s="628">
        <f>G251</f>
        <v>80000000</v>
      </c>
      <c r="H297" s="628">
        <f>SUM(H251)</f>
        <v>63708000</v>
      </c>
      <c r="I297" s="628">
        <f>SUM(I251)</f>
        <v>0</v>
      </c>
      <c r="J297" s="628">
        <f>SUM(J251)</f>
        <v>100000000</v>
      </c>
      <c r="K297" s="628">
        <f>SUM(K251)</f>
        <v>100000000</v>
      </c>
      <c r="L297" s="628">
        <f>SUM(L251)</f>
        <v>100000000</v>
      </c>
      <c r="M297" s="629">
        <f>SUM(J297:L297)</f>
        <v>300000000</v>
      </c>
    </row>
    <row r="298" spans="1:13" ht="13" x14ac:dyDescent="0.3">
      <c r="A298" s="779"/>
      <c r="B298" s="779"/>
      <c r="C298" s="779"/>
      <c r="D298" s="779"/>
      <c r="E298" s="779"/>
      <c r="F298" s="16" t="s">
        <v>238</v>
      </c>
      <c r="G298" s="628">
        <f>G281</f>
        <v>50000000</v>
      </c>
      <c r="H298" s="628">
        <f t="shared" ref="H298:I298" si="54">SUM(H281)</f>
        <v>50000000</v>
      </c>
      <c r="I298" s="628">
        <f t="shared" si="54"/>
        <v>0</v>
      </c>
      <c r="J298" s="628">
        <f>SUM(J281)</f>
        <v>200000000</v>
      </c>
      <c r="K298" s="628">
        <f t="shared" ref="K298:L298" si="55">SUM(K281)</f>
        <v>201000000</v>
      </c>
      <c r="L298" s="628">
        <f t="shared" si="55"/>
        <v>202000000</v>
      </c>
      <c r="M298" s="629">
        <f>SUM(J298:L298)</f>
        <v>603000000</v>
      </c>
    </row>
    <row r="299" spans="1:13" ht="13" x14ac:dyDescent="0.3">
      <c r="A299" s="779"/>
      <c r="B299" s="779"/>
      <c r="C299" s="779"/>
      <c r="D299" s="779"/>
      <c r="E299" s="779"/>
      <c r="F299" s="16"/>
      <c r="G299" s="628"/>
      <c r="H299" s="628"/>
      <c r="I299" s="628"/>
      <c r="J299" s="628"/>
      <c r="K299" s="628"/>
      <c r="L299" s="628"/>
      <c r="M299" s="629"/>
    </row>
    <row r="300" spans="1:13" ht="13" x14ac:dyDescent="0.3">
      <c r="A300" s="779"/>
      <c r="B300" s="779"/>
      <c r="C300" s="779"/>
      <c r="D300" s="779"/>
      <c r="E300" s="779"/>
      <c r="F300" s="16" t="s">
        <v>88</v>
      </c>
      <c r="G300" s="630">
        <f>SUM(G297:G298)</f>
        <v>130000000</v>
      </c>
      <c r="H300" s="630">
        <f>SUM(H297:H298)</f>
        <v>113708000</v>
      </c>
      <c r="I300" s="778"/>
      <c r="J300" s="630">
        <f>SUM(J297:J298)</f>
        <v>300000000</v>
      </c>
      <c r="K300" s="630">
        <f>SUM(K297:K298)</f>
        <v>301000000</v>
      </c>
      <c r="L300" s="630">
        <f>SUM(L297:L298)</f>
        <v>302000000</v>
      </c>
      <c r="M300" s="629">
        <f t="shared" ref="M300" si="56">SUM(J300:L300)</f>
        <v>903000000</v>
      </c>
    </row>
    <row r="303" spans="1:13" ht="14.5" x14ac:dyDescent="0.35">
      <c r="A303" s="983" t="s">
        <v>0</v>
      </c>
      <c r="B303" s="983"/>
      <c r="C303" s="983"/>
      <c r="D303" s="983"/>
      <c r="E303" s="983"/>
      <c r="F303" s="983"/>
      <c r="G303" s="983"/>
      <c r="H303" s="983"/>
      <c r="I303" s="983"/>
      <c r="J303" s="983"/>
      <c r="K303" s="983"/>
      <c r="L303" s="983"/>
      <c r="M303" s="983"/>
    </row>
    <row r="304" spans="1:13" ht="14.5" x14ac:dyDescent="0.35">
      <c r="A304" s="982" t="s">
        <v>1581</v>
      </c>
      <c r="B304" s="982"/>
      <c r="C304" s="982"/>
      <c r="D304" s="982"/>
      <c r="E304" s="982"/>
      <c r="F304" s="982"/>
      <c r="G304" s="982"/>
      <c r="H304" s="982"/>
      <c r="I304" s="982"/>
      <c r="J304" s="982"/>
      <c r="K304" s="982"/>
      <c r="L304" s="982"/>
      <c r="M304" s="982"/>
    </row>
    <row r="305" spans="1:13" ht="58" x14ac:dyDescent="0.35">
      <c r="A305" s="631" t="s">
        <v>1</v>
      </c>
      <c r="B305" s="653" t="s">
        <v>2</v>
      </c>
      <c r="C305" s="653" t="s">
        <v>3</v>
      </c>
      <c r="D305" s="653" t="s">
        <v>4</v>
      </c>
      <c r="E305" s="653" t="s">
        <v>5</v>
      </c>
      <c r="F305" s="632" t="s">
        <v>6</v>
      </c>
      <c r="G305" s="654" t="s">
        <v>7</v>
      </c>
      <c r="H305" s="654" t="s">
        <v>1414</v>
      </c>
      <c r="I305" s="654"/>
      <c r="J305" s="654" t="s">
        <v>9</v>
      </c>
      <c r="K305" s="654" t="s">
        <v>10</v>
      </c>
      <c r="L305" s="654" t="s">
        <v>11</v>
      </c>
      <c r="M305" s="631" t="s">
        <v>12</v>
      </c>
    </row>
    <row r="306" spans="1:13" ht="14.5" x14ac:dyDescent="0.25">
      <c r="A306" s="655">
        <v>2</v>
      </c>
      <c r="B306" s="655"/>
      <c r="C306" s="656"/>
      <c r="D306" s="656"/>
      <c r="E306" s="655"/>
      <c r="F306" s="657" t="s">
        <v>18</v>
      </c>
      <c r="G306" s="658">
        <f>G307+G315+G356+G316</f>
        <v>10975879562.25</v>
      </c>
      <c r="H306" s="658">
        <f t="shared" ref="H306:M306" si="57">H307+H315+H356</f>
        <v>2680504224</v>
      </c>
      <c r="I306" s="658">
        <f t="shared" si="57"/>
        <v>0</v>
      </c>
      <c r="J306" s="658">
        <f t="shared" si="57"/>
        <v>5073497157.1599998</v>
      </c>
      <c r="K306" s="658">
        <f t="shared" si="57"/>
        <v>5173497157.1599998</v>
      </c>
      <c r="L306" s="658">
        <f t="shared" si="57"/>
        <v>5273497157.1599998</v>
      </c>
      <c r="M306" s="659">
        <f t="shared" si="57"/>
        <v>15520491471.48</v>
      </c>
    </row>
    <row r="307" spans="1:13" ht="14.5" x14ac:dyDescent="0.25">
      <c r="A307" s="655">
        <v>21</v>
      </c>
      <c r="B307" s="655"/>
      <c r="C307" s="656"/>
      <c r="D307" s="656"/>
      <c r="E307" s="655"/>
      <c r="F307" s="657" t="s">
        <v>19</v>
      </c>
      <c r="G307" s="658">
        <f>G308+G311</f>
        <v>1159659562.25</v>
      </c>
      <c r="H307" s="658">
        <f>H308+H311</f>
        <v>869744671.5</v>
      </c>
      <c r="I307" s="658"/>
      <c r="J307" s="658">
        <f>J308+J311</f>
        <v>873497157.15999997</v>
      </c>
      <c r="K307" s="658">
        <f>K308+K311</f>
        <v>873497157.16000009</v>
      </c>
      <c r="L307" s="658">
        <f>L308+L311</f>
        <v>873497157.16000009</v>
      </c>
      <c r="M307" s="659">
        <f>M308+M311</f>
        <v>2620491471.48</v>
      </c>
    </row>
    <row r="308" spans="1:13" ht="14.5" x14ac:dyDescent="0.25">
      <c r="A308" s="655">
        <v>2101</v>
      </c>
      <c r="B308" s="655"/>
      <c r="C308" s="656"/>
      <c r="D308" s="656"/>
      <c r="E308" s="655"/>
      <c r="F308" s="657" t="s">
        <v>20</v>
      </c>
      <c r="G308" s="658">
        <f t="shared" ref="G308:L309" si="58">G309</f>
        <v>1142610055.25</v>
      </c>
      <c r="H308" s="658">
        <f t="shared" si="58"/>
        <v>856957541.25</v>
      </c>
      <c r="I308" s="658"/>
      <c r="J308" s="658">
        <f t="shared" si="58"/>
        <v>852852457.83999991</v>
      </c>
      <c r="K308" s="658">
        <f t="shared" si="58"/>
        <v>852852457.84000003</v>
      </c>
      <c r="L308" s="658">
        <f t="shared" si="58"/>
        <v>852852457.84000003</v>
      </c>
      <c r="M308" s="660">
        <f t="shared" ref="M308:M371" si="59">J308+K308+L308</f>
        <v>2558557373.52</v>
      </c>
    </row>
    <row r="309" spans="1:13" ht="14.5" x14ac:dyDescent="0.25">
      <c r="A309" s="655">
        <v>210101</v>
      </c>
      <c r="B309" s="655"/>
      <c r="C309" s="656"/>
      <c r="D309" s="656"/>
      <c r="E309" s="655"/>
      <c r="F309" s="657" t="s">
        <v>21</v>
      </c>
      <c r="G309" s="658">
        <f>G310</f>
        <v>1142610055.25</v>
      </c>
      <c r="H309" s="658">
        <f t="shared" si="58"/>
        <v>856957541.25</v>
      </c>
      <c r="I309" s="658"/>
      <c r="J309" s="658">
        <f t="shared" si="58"/>
        <v>852852457.83999991</v>
      </c>
      <c r="K309" s="658">
        <f t="shared" si="58"/>
        <v>852852457.84000003</v>
      </c>
      <c r="L309" s="658">
        <f t="shared" si="58"/>
        <v>852852457.84000003</v>
      </c>
      <c r="M309" s="660">
        <f t="shared" si="59"/>
        <v>2558557373.52</v>
      </c>
    </row>
    <row r="310" spans="1:13" ht="14.5" x14ac:dyDescent="0.25">
      <c r="A310" s="661">
        <v>21010101</v>
      </c>
      <c r="B310" s="661"/>
      <c r="C310" s="662"/>
      <c r="D310" s="662"/>
      <c r="E310" s="661"/>
      <c r="F310" s="663" t="s">
        <v>20</v>
      </c>
      <c r="G310" s="664">
        <v>1142610055.25</v>
      </c>
      <c r="H310" s="664">
        <v>856957541.25</v>
      </c>
      <c r="I310" s="664"/>
      <c r="J310" s="664">
        <v>852852457.83999991</v>
      </c>
      <c r="K310" s="664">
        <v>852852457.84000003</v>
      </c>
      <c r="L310" s="664">
        <v>852852457.84000003</v>
      </c>
      <c r="M310" s="660">
        <f t="shared" si="59"/>
        <v>2558557373.52</v>
      </c>
    </row>
    <row r="311" spans="1:13" ht="14.5" x14ac:dyDescent="0.25">
      <c r="A311" s="655">
        <v>2102</v>
      </c>
      <c r="B311" s="655"/>
      <c r="C311" s="656"/>
      <c r="D311" s="656"/>
      <c r="E311" s="655"/>
      <c r="F311" s="657" t="s">
        <v>22</v>
      </c>
      <c r="G311" s="658">
        <f>G312</f>
        <v>17049507</v>
      </c>
      <c r="H311" s="658">
        <f>H312</f>
        <v>12787130.25</v>
      </c>
      <c r="I311" s="658"/>
      <c r="J311" s="658">
        <v>20644699.32</v>
      </c>
      <c r="K311" s="658">
        <v>20644699.32</v>
      </c>
      <c r="L311" s="658">
        <v>20644699.32</v>
      </c>
      <c r="M311" s="659">
        <f t="shared" ref="M311" si="60">M312</f>
        <v>61934097.960000001</v>
      </c>
    </row>
    <row r="312" spans="1:13" ht="14.5" x14ac:dyDescent="0.25">
      <c r="A312" s="655">
        <v>210201</v>
      </c>
      <c r="B312" s="655"/>
      <c r="C312" s="656"/>
      <c r="D312" s="656"/>
      <c r="E312" s="655"/>
      <c r="F312" s="657" t="s">
        <v>23</v>
      </c>
      <c r="G312" s="658">
        <f>G313+G314</f>
        <v>17049507</v>
      </c>
      <c r="H312" s="658">
        <f>H313+H314</f>
        <v>12787130.25</v>
      </c>
      <c r="I312" s="658"/>
      <c r="J312" s="658">
        <v>20644699.32</v>
      </c>
      <c r="K312" s="658">
        <v>20644699.32</v>
      </c>
      <c r="L312" s="658">
        <v>20644699.32</v>
      </c>
      <c r="M312" s="659">
        <f t="shared" ref="M312" si="61">M313+M314</f>
        <v>61934097.960000001</v>
      </c>
    </row>
    <row r="313" spans="1:13" ht="14.5" x14ac:dyDescent="0.25">
      <c r="A313" s="661">
        <v>21020101</v>
      </c>
      <c r="B313" s="661"/>
      <c r="C313" s="662"/>
      <c r="D313" s="662"/>
      <c r="E313" s="661"/>
      <c r="F313" s="663" t="s">
        <v>24</v>
      </c>
      <c r="G313" s="664">
        <v>7914876</v>
      </c>
      <c r="H313" s="664">
        <v>5936157</v>
      </c>
      <c r="I313" s="664"/>
      <c r="J313" s="664">
        <v>10640338.32</v>
      </c>
      <c r="K313" s="664">
        <v>10640338.32</v>
      </c>
      <c r="L313" s="664">
        <v>10640338.32</v>
      </c>
      <c r="M313" s="660">
        <f t="shared" si="59"/>
        <v>31921014.960000001</v>
      </c>
    </row>
    <row r="314" spans="1:13" ht="14.5" x14ac:dyDescent="0.25">
      <c r="A314" s="661">
        <v>21020102</v>
      </c>
      <c r="B314" s="661"/>
      <c r="C314" s="662"/>
      <c r="D314" s="662"/>
      <c r="E314" s="661"/>
      <c r="F314" s="663" t="s">
        <v>25</v>
      </c>
      <c r="G314" s="664">
        <v>9134631</v>
      </c>
      <c r="H314" s="664">
        <v>6850973.25</v>
      </c>
      <c r="I314" s="664"/>
      <c r="J314" s="664">
        <v>10004361</v>
      </c>
      <c r="K314" s="664">
        <v>10004361</v>
      </c>
      <c r="L314" s="664">
        <v>10004361</v>
      </c>
      <c r="M314" s="660">
        <f t="shared" si="59"/>
        <v>30013083</v>
      </c>
    </row>
    <row r="315" spans="1:13" ht="14.5" x14ac:dyDescent="0.25">
      <c r="A315" s="655">
        <v>22</v>
      </c>
      <c r="B315" s="655"/>
      <c r="C315" s="656"/>
      <c r="D315" s="656"/>
      <c r="E315" s="655"/>
      <c r="F315" s="657" t="s">
        <v>26</v>
      </c>
      <c r="G315" s="658">
        <f t="shared" ref="G315:H315" si="62">G316+G354</f>
        <v>5616220000</v>
      </c>
      <c r="H315" s="658">
        <f t="shared" si="62"/>
        <v>1804009440</v>
      </c>
      <c r="I315" s="658">
        <f t="shared" ref="I315" si="63">SUM(I354)</f>
        <v>0</v>
      </c>
      <c r="J315" s="658">
        <f>J316+J354</f>
        <v>4000000000</v>
      </c>
      <c r="K315" s="658">
        <f t="shared" ref="K315:L315" si="64">K316+K354</f>
        <v>4000000000</v>
      </c>
      <c r="L315" s="658">
        <f t="shared" si="64"/>
        <v>4000000000</v>
      </c>
      <c r="M315" s="660">
        <f t="shared" si="59"/>
        <v>12000000000</v>
      </c>
    </row>
    <row r="316" spans="1:13" ht="14.5" x14ac:dyDescent="0.25">
      <c r="A316" s="665">
        <v>2202</v>
      </c>
      <c r="B316" s="665"/>
      <c r="C316" s="666"/>
      <c r="D316" s="666"/>
      <c r="E316" s="665"/>
      <c r="F316" s="667" t="s">
        <v>27</v>
      </c>
      <c r="G316" s="658">
        <f>G317+G321+G323+G326+G333+G336+G341+G343+G346+G348+G354</f>
        <v>4000000000</v>
      </c>
      <c r="H316" s="658">
        <f>H317+H321+H323+H326+H333+H336+H341+H343+H346+H348</f>
        <v>1404009440</v>
      </c>
      <c r="I316" s="658"/>
      <c r="J316" s="658">
        <f>J317+J321+J323+J326+J333+J336+J341+J343+J346+J348</f>
        <v>2600000000</v>
      </c>
      <c r="K316" s="658">
        <f t="shared" ref="K316:L316" si="65">K317+K321+K323+K326+K333+K336+K341+K343+K346+K348</f>
        <v>2600000000</v>
      </c>
      <c r="L316" s="658">
        <f t="shared" si="65"/>
        <v>2600000000</v>
      </c>
      <c r="M316" s="668">
        <f t="shared" si="59"/>
        <v>7800000000</v>
      </c>
    </row>
    <row r="317" spans="1:13" ht="14.5" x14ac:dyDescent="0.25">
      <c r="A317" s="655">
        <v>220201</v>
      </c>
      <c r="B317" s="655"/>
      <c r="C317" s="656"/>
      <c r="D317" s="656"/>
      <c r="E317" s="655"/>
      <c r="F317" s="657" t="s">
        <v>28</v>
      </c>
      <c r="G317" s="658">
        <f>SUM(G318:G320)</f>
        <v>169606500</v>
      </c>
      <c r="H317" s="658">
        <f>SUM(H318:H320)</f>
        <v>107425600</v>
      </c>
      <c r="I317" s="658"/>
      <c r="J317" s="658">
        <f>SUM(J318:J320)</f>
        <v>177000000</v>
      </c>
      <c r="K317" s="658">
        <f t="shared" ref="K317:L317" si="66">SUM(K318:K320)</f>
        <v>177000000</v>
      </c>
      <c r="L317" s="658">
        <f t="shared" si="66"/>
        <v>177000000</v>
      </c>
      <c r="M317" s="660">
        <f t="shared" si="59"/>
        <v>531000000</v>
      </c>
    </row>
    <row r="318" spans="1:13" ht="14.5" x14ac:dyDescent="0.25">
      <c r="A318" s="661">
        <v>22020101</v>
      </c>
      <c r="B318" s="661">
        <v>70331</v>
      </c>
      <c r="C318" s="662"/>
      <c r="D318" s="662" t="s">
        <v>205</v>
      </c>
      <c r="E318" s="661">
        <v>50610800</v>
      </c>
      <c r="F318" s="663" t="s">
        <v>29</v>
      </c>
      <c r="G318" s="664">
        <v>80000000</v>
      </c>
      <c r="H318" s="664">
        <v>80000000</v>
      </c>
      <c r="I318" s="664"/>
      <c r="J318" s="664">
        <v>100000000</v>
      </c>
      <c r="K318" s="664">
        <v>100000000</v>
      </c>
      <c r="L318" s="664">
        <v>100000000</v>
      </c>
      <c r="M318" s="660">
        <f t="shared" si="59"/>
        <v>300000000</v>
      </c>
    </row>
    <row r="319" spans="1:13" ht="14.5" x14ac:dyDescent="0.25">
      <c r="A319" s="661">
        <v>22020102</v>
      </c>
      <c r="B319" s="661">
        <v>70331</v>
      </c>
      <c r="C319" s="662"/>
      <c r="D319" s="662" t="s">
        <v>205</v>
      </c>
      <c r="E319" s="661">
        <v>50610800</v>
      </c>
      <c r="F319" s="663" t="s">
        <v>30</v>
      </c>
      <c r="G319" s="664">
        <v>69606500</v>
      </c>
      <c r="H319" s="664">
        <v>27425600</v>
      </c>
      <c r="I319" s="664"/>
      <c r="J319" s="664">
        <v>72000000</v>
      </c>
      <c r="K319" s="664">
        <v>72000000</v>
      </c>
      <c r="L319" s="664">
        <v>72000000</v>
      </c>
      <c r="M319" s="660">
        <f t="shared" si="59"/>
        <v>216000000</v>
      </c>
    </row>
    <row r="320" spans="1:13" ht="29" x14ac:dyDescent="0.25">
      <c r="A320" s="661">
        <v>22020103</v>
      </c>
      <c r="B320" s="661">
        <v>70331</v>
      </c>
      <c r="C320" s="662"/>
      <c r="D320" s="662" t="s">
        <v>205</v>
      </c>
      <c r="E320" s="661">
        <v>50610800</v>
      </c>
      <c r="F320" s="663" t="s">
        <v>219</v>
      </c>
      <c r="G320" s="664">
        <v>20000000</v>
      </c>
      <c r="H320" s="664"/>
      <c r="I320" s="664"/>
      <c r="J320" s="664">
        <v>5000000</v>
      </c>
      <c r="K320" s="664">
        <v>5000000</v>
      </c>
      <c r="L320" s="664">
        <v>5000000</v>
      </c>
      <c r="M320" s="660">
        <f t="shared" si="59"/>
        <v>15000000</v>
      </c>
    </row>
    <row r="321" spans="1:13" ht="14.5" x14ac:dyDescent="0.25">
      <c r="A321" s="655">
        <v>220202</v>
      </c>
      <c r="B321" s="661"/>
      <c r="C321" s="662"/>
      <c r="D321" s="662"/>
      <c r="E321" s="661"/>
      <c r="F321" s="657" t="s">
        <v>31</v>
      </c>
      <c r="G321" s="658">
        <f>SUM(G322:G322)</f>
        <v>700000</v>
      </c>
      <c r="H321" s="658">
        <f>SUM(H322:H322)</f>
        <v>0</v>
      </c>
      <c r="I321" s="658"/>
      <c r="J321" s="658">
        <f>SUM(J322:J322)</f>
        <v>150000</v>
      </c>
      <c r="K321" s="658">
        <f t="shared" ref="K321:L321" si="67">SUM(K322:K322)</f>
        <v>150000</v>
      </c>
      <c r="L321" s="658">
        <f t="shared" si="67"/>
        <v>150000</v>
      </c>
      <c r="M321" s="660">
        <f t="shared" si="59"/>
        <v>450000</v>
      </c>
    </row>
    <row r="322" spans="1:13" ht="14.5" x14ac:dyDescent="0.25">
      <c r="A322" s="661">
        <v>22020205</v>
      </c>
      <c r="B322" s="661">
        <v>70331</v>
      </c>
      <c r="C322" s="662"/>
      <c r="D322" s="662" t="s">
        <v>205</v>
      </c>
      <c r="E322" s="661">
        <v>50610800</v>
      </c>
      <c r="F322" s="663" t="s">
        <v>35</v>
      </c>
      <c r="G322" s="664">
        <v>700000</v>
      </c>
      <c r="H322" s="664"/>
      <c r="I322" s="664"/>
      <c r="J322" s="664">
        <v>150000</v>
      </c>
      <c r="K322" s="664">
        <v>150000</v>
      </c>
      <c r="L322" s="664">
        <v>150000</v>
      </c>
      <c r="M322" s="660">
        <f t="shared" si="59"/>
        <v>450000</v>
      </c>
    </row>
    <row r="323" spans="1:13" ht="14.5" x14ac:dyDescent="0.25">
      <c r="A323" s="655">
        <v>220203</v>
      </c>
      <c r="B323" s="661"/>
      <c r="C323" s="662"/>
      <c r="D323" s="662"/>
      <c r="E323" s="661"/>
      <c r="F323" s="657" t="s">
        <v>37</v>
      </c>
      <c r="G323" s="658">
        <f>SUM(G324:G325)</f>
        <v>42025000</v>
      </c>
      <c r="H323" s="658">
        <f>SUM(H324:H325)</f>
        <v>6161500</v>
      </c>
      <c r="I323" s="658"/>
      <c r="J323" s="658">
        <f>SUM(J324:J325)</f>
        <v>18025000</v>
      </c>
      <c r="K323" s="658">
        <f t="shared" ref="K323:L323" si="68">SUM(K324:K325)</f>
        <v>18025000</v>
      </c>
      <c r="L323" s="658">
        <f t="shared" si="68"/>
        <v>18025000</v>
      </c>
      <c r="M323" s="660">
        <f t="shared" si="59"/>
        <v>54075000</v>
      </c>
    </row>
    <row r="324" spans="1:13" ht="29" x14ac:dyDescent="0.25">
      <c r="A324" s="661">
        <v>22020301</v>
      </c>
      <c r="B324" s="661">
        <v>70331</v>
      </c>
      <c r="C324" s="662"/>
      <c r="D324" s="662" t="s">
        <v>205</v>
      </c>
      <c r="E324" s="661">
        <v>50610800</v>
      </c>
      <c r="F324" s="663" t="s">
        <v>38</v>
      </c>
      <c r="G324" s="664">
        <v>42000000</v>
      </c>
      <c r="H324" s="664">
        <v>6161500</v>
      </c>
      <c r="I324" s="664"/>
      <c r="J324" s="664">
        <v>18000000</v>
      </c>
      <c r="K324" s="664">
        <v>18000000</v>
      </c>
      <c r="L324" s="664">
        <v>18000000</v>
      </c>
      <c r="M324" s="660">
        <f t="shared" si="59"/>
        <v>54000000</v>
      </c>
    </row>
    <row r="325" spans="1:13" ht="14.5" x14ac:dyDescent="0.25">
      <c r="A325" s="661">
        <v>22020303</v>
      </c>
      <c r="B325" s="661">
        <v>70331</v>
      </c>
      <c r="C325" s="662"/>
      <c r="D325" s="662" t="s">
        <v>205</v>
      </c>
      <c r="E325" s="661">
        <v>50610800</v>
      </c>
      <c r="F325" s="663" t="s">
        <v>40</v>
      </c>
      <c r="G325" s="664">
        <v>25000</v>
      </c>
      <c r="H325" s="664"/>
      <c r="I325" s="664"/>
      <c r="J325" s="664">
        <v>25000</v>
      </c>
      <c r="K325" s="664">
        <v>25000</v>
      </c>
      <c r="L325" s="664">
        <v>25000</v>
      </c>
      <c r="M325" s="660">
        <f t="shared" si="59"/>
        <v>75000</v>
      </c>
    </row>
    <row r="326" spans="1:13" ht="14.5" x14ac:dyDescent="0.25">
      <c r="A326" s="655">
        <v>220204</v>
      </c>
      <c r="B326" s="661"/>
      <c r="C326" s="662"/>
      <c r="D326" s="662"/>
      <c r="E326" s="661"/>
      <c r="F326" s="657" t="s">
        <v>42</v>
      </c>
      <c r="G326" s="658">
        <f>SUM(G327:G332)</f>
        <v>58500000</v>
      </c>
      <c r="H326" s="658">
        <f>SUM(H327:H332)</f>
        <v>21352000</v>
      </c>
      <c r="I326" s="658"/>
      <c r="J326" s="658">
        <f>SUM(J327:J332)</f>
        <v>66500000</v>
      </c>
      <c r="K326" s="658">
        <f t="shared" ref="K326:L326" si="69">SUM(K327:K332)</f>
        <v>66500000</v>
      </c>
      <c r="L326" s="658">
        <f t="shared" si="69"/>
        <v>66500000</v>
      </c>
      <c r="M326" s="660">
        <f t="shared" si="59"/>
        <v>199500000</v>
      </c>
    </row>
    <row r="327" spans="1:13" ht="29" x14ac:dyDescent="0.25">
      <c r="A327" s="661">
        <v>22020401</v>
      </c>
      <c r="B327" s="661">
        <v>70331</v>
      </c>
      <c r="C327" s="662"/>
      <c r="D327" s="662" t="s">
        <v>205</v>
      </c>
      <c r="E327" s="661">
        <v>50610800</v>
      </c>
      <c r="F327" s="663" t="s">
        <v>43</v>
      </c>
      <c r="G327" s="664">
        <v>5000000</v>
      </c>
      <c r="H327" s="664">
        <v>350000</v>
      </c>
      <c r="I327" s="664"/>
      <c r="J327" s="664">
        <v>3000000</v>
      </c>
      <c r="K327" s="664">
        <v>3000000</v>
      </c>
      <c r="L327" s="664">
        <v>3000000</v>
      </c>
      <c r="M327" s="660">
        <f t="shared" si="59"/>
        <v>9000000</v>
      </c>
    </row>
    <row r="328" spans="1:13" ht="14.5" x14ac:dyDescent="0.25">
      <c r="A328" s="661">
        <v>22020402</v>
      </c>
      <c r="B328" s="661">
        <v>70331</v>
      </c>
      <c r="C328" s="662"/>
      <c r="D328" s="662" t="s">
        <v>205</v>
      </c>
      <c r="E328" s="661">
        <v>50610800</v>
      </c>
      <c r="F328" s="663" t="s">
        <v>44</v>
      </c>
      <c r="G328" s="664">
        <v>10000000</v>
      </c>
      <c r="H328" s="664">
        <v>20000</v>
      </c>
      <c r="I328" s="664"/>
      <c r="J328" s="664">
        <v>5000000</v>
      </c>
      <c r="K328" s="664">
        <v>5000000</v>
      </c>
      <c r="L328" s="664">
        <v>5000000</v>
      </c>
      <c r="M328" s="660">
        <f t="shared" si="59"/>
        <v>15000000</v>
      </c>
    </row>
    <row r="329" spans="1:13" ht="29" x14ac:dyDescent="0.25">
      <c r="A329" s="661">
        <v>22020403</v>
      </c>
      <c r="B329" s="661">
        <v>70331</v>
      </c>
      <c r="C329" s="662"/>
      <c r="D329" s="662" t="s">
        <v>205</v>
      </c>
      <c r="E329" s="661">
        <v>50610800</v>
      </c>
      <c r="F329" s="663" t="s">
        <v>45</v>
      </c>
      <c r="G329" s="664"/>
      <c r="H329" s="664"/>
      <c r="I329" s="664"/>
      <c r="J329" s="664">
        <v>10000000</v>
      </c>
      <c r="K329" s="664">
        <v>10000000</v>
      </c>
      <c r="L329" s="664">
        <v>10000000</v>
      </c>
      <c r="M329" s="660">
        <f t="shared" si="59"/>
        <v>30000000</v>
      </c>
    </row>
    <row r="330" spans="1:13" ht="14.5" x14ac:dyDescent="0.25">
      <c r="A330" s="661">
        <v>22020404</v>
      </c>
      <c r="B330" s="661">
        <v>70331</v>
      </c>
      <c r="C330" s="662"/>
      <c r="D330" s="662" t="s">
        <v>205</v>
      </c>
      <c r="E330" s="661">
        <v>50610800</v>
      </c>
      <c r="F330" s="663" t="s">
        <v>46</v>
      </c>
      <c r="G330" s="664">
        <v>3500000</v>
      </c>
      <c r="H330" s="664">
        <v>342000</v>
      </c>
      <c r="I330" s="664"/>
      <c r="J330" s="664">
        <v>3500000</v>
      </c>
      <c r="K330" s="664">
        <v>3500000</v>
      </c>
      <c r="L330" s="664">
        <v>3500000</v>
      </c>
      <c r="M330" s="660">
        <f t="shared" si="59"/>
        <v>10500000</v>
      </c>
    </row>
    <row r="331" spans="1:13" ht="14.5" x14ac:dyDescent="0.25">
      <c r="A331" s="661">
        <v>22020405</v>
      </c>
      <c r="B331" s="661">
        <v>70331</v>
      </c>
      <c r="C331" s="662"/>
      <c r="D331" s="662" t="s">
        <v>205</v>
      </c>
      <c r="E331" s="661">
        <v>50610800</v>
      </c>
      <c r="F331" s="663" t="s">
        <v>47</v>
      </c>
      <c r="G331" s="664">
        <v>10000000</v>
      </c>
      <c r="H331" s="664"/>
      <c r="I331" s="664"/>
      <c r="J331" s="664">
        <v>10000000</v>
      </c>
      <c r="K331" s="664">
        <v>10000000</v>
      </c>
      <c r="L331" s="664">
        <v>10000000</v>
      </c>
      <c r="M331" s="660">
        <f t="shared" si="59"/>
        <v>30000000</v>
      </c>
    </row>
    <row r="332" spans="1:13" ht="14.5" x14ac:dyDescent="0.25">
      <c r="A332" s="661">
        <v>22020406</v>
      </c>
      <c r="B332" s="661">
        <v>70331</v>
      </c>
      <c r="C332" s="662"/>
      <c r="D332" s="662" t="s">
        <v>205</v>
      </c>
      <c r="E332" s="661">
        <v>50610800</v>
      </c>
      <c r="F332" s="663" t="s">
        <v>48</v>
      </c>
      <c r="G332" s="664">
        <v>30000000</v>
      </c>
      <c r="H332" s="664">
        <v>20640000</v>
      </c>
      <c r="I332" s="664"/>
      <c r="J332" s="664">
        <v>35000000</v>
      </c>
      <c r="K332" s="664">
        <v>35000000</v>
      </c>
      <c r="L332" s="664">
        <v>35000000</v>
      </c>
      <c r="M332" s="660">
        <f t="shared" si="59"/>
        <v>105000000</v>
      </c>
    </row>
    <row r="333" spans="1:13" ht="14.5" x14ac:dyDescent="0.25">
      <c r="A333" s="655">
        <v>220205</v>
      </c>
      <c r="B333" s="661"/>
      <c r="C333" s="662"/>
      <c r="D333" s="662"/>
      <c r="E333" s="661"/>
      <c r="F333" s="657" t="s">
        <v>49</v>
      </c>
      <c r="G333" s="658">
        <f t="shared" ref="G333:L333" si="70">G334+G335</f>
        <v>16000000</v>
      </c>
      <c r="H333" s="658">
        <f t="shared" si="70"/>
        <v>2180000</v>
      </c>
      <c r="I333" s="658"/>
      <c r="J333" s="658">
        <f t="shared" si="70"/>
        <v>135000000</v>
      </c>
      <c r="K333" s="658">
        <f t="shared" si="70"/>
        <v>135000000</v>
      </c>
      <c r="L333" s="658">
        <f t="shared" si="70"/>
        <v>135000000</v>
      </c>
      <c r="M333" s="660">
        <f t="shared" si="59"/>
        <v>405000000</v>
      </c>
    </row>
    <row r="334" spans="1:13" ht="14.5" x14ac:dyDescent="0.25">
      <c r="A334" s="661">
        <v>22020501</v>
      </c>
      <c r="B334" s="661">
        <v>70331</v>
      </c>
      <c r="C334" s="662"/>
      <c r="D334" s="662" t="s">
        <v>205</v>
      </c>
      <c r="E334" s="661">
        <v>50610800</v>
      </c>
      <c r="F334" s="663" t="s">
        <v>50</v>
      </c>
      <c r="G334" s="664">
        <v>15000000</v>
      </c>
      <c r="H334" s="664">
        <v>2180000</v>
      </c>
      <c r="I334" s="664"/>
      <c r="J334" s="664">
        <v>35000000</v>
      </c>
      <c r="K334" s="664">
        <v>35000000</v>
      </c>
      <c r="L334" s="664">
        <v>35000000</v>
      </c>
      <c r="M334" s="660">
        <f t="shared" si="59"/>
        <v>105000000</v>
      </c>
    </row>
    <row r="335" spans="1:13" ht="14.5" x14ac:dyDescent="0.25">
      <c r="A335" s="661">
        <v>22020502</v>
      </c>
      <c r="B335" s="661">
        <v>70331</v>
      </c>
      <c r="C335" s="662"/>
      <c r="D335" s="662" t="s">
        <v>205</v>
      </c>
      <c r="E335" s="661">
        <v>50610800</v>
      </c>
      <c r="F335" s="663" t="s">
        <v>222</v>
      </c>
      <c r="G335" s="664">
        <v>1000000</v>
      </c>
      <c r="H335" s="664"/>
      <c r="I335" s="664"/>
      <c r="J335" s="664">
        <v>100000000</v>
      </c>
      <c r="K335" s="664">
        <v>100000000</v>
      </c>
      <c r="L335" s="664">
        <v>100000000</v>
      </c>
      <c r="M335" s="660">
        <f t="shared" si="59"/>
        <v>300000000</v>
      </c>
    </row>
    <row r="336" spans="1:13" ht="14.5" x14ac:dyDescent="0.25">
      <c r="A336" s="655">
        <v>220206</v>
      </c>
      <c r="B336" s="661"/>
      <c r="C336" s="662"/>
      <c r="D336" s="662"/>
      <c r="E336" s="661"/>
      <c r="F336" s="657" t="s">
        <v>51</v>
      </c>
      <c r="G336" s="658">
        <f>SUM(G337:G340)</f>
        <v>108150000</v>
      </c>
      <c r="H336" s="658">
        <f>SUM(H337:H340)</f>
        <v>3815000</v>
      </c>
      <c r="I336" s="658"/>
      <c r="J336" s="658">
        <f>SUM(J337:J340)</f>
        <v>64250000</v>
      </c>
      <c r="K336" s="658">
        <f t="shared" ref="K336:L336" si="71">SUM(K337:K340)</f>
        <v>64250000</v>
      </c>
      <c r="L336" s="658">
        <f t="shared" si="71"/>
        <v>64250000</v>
      </c>
      <c r="M336" s="660">
        <f t="shared" si="59"/>
        <v>192750000</v>
      </c>
    </row>
    <row r="337" spans="1:13" ht="14.5" x14ac:dyDescent="0.25">
      <c r="A337" s="661">
        <v>22020601</v>
      </c>
      <c r="B337" s="661">
        <v>70331</v>
      </c>
      <c r="C337" s="662"/>
      <c r="D337" s="662" t="s">
        <v>205</v>
      </c>
      <c r="E337" s="661">
        <v>50610800</v>
      </c>
      <c r="F337" s="663" t="s">
        <v>52</v>
      </c>
      <c r="G337" s="664">
        <v>7500000</v>
      </c>
      <c r="H337" s="664"/>
      <c r="I337" s="664"/>
      <c r="J337" s="664">
        <v>3000000</v>
      </c>
      <c r="K337" s="664">
        <v>3000000</v>
      </c>
      <c r="L337" s="664">
        <v>3000000</v>
      </c>
      <c r="M337" s="660">
        <f t="shared" si="59"/>
        <v>9000000</v>
      </c>
    </row>
    <row r="338" spans="1:13" ht="14.5" x14ac:dyDescent="0.25">
      <c r="A338" s="661">
        <v>22020602</v>
      </c>
      <c r="B338" s="661">
        <v>70331</v>
      </c>
      <c r="C338" s="662"/>
      <c r="D338" s="662" t="s">
        <v>205</v>
      </c>
      <c r="E338" s="661">
        <v>50610800</v>
      </c>
      <c r="F338" s="663" t="s">
        <v>223</v>
      </c>
      <c r="G338" s="664">
        <v>50200000</v>
      </c>
      <c r="H338" s="664"/>
      <c r="I338" s="664"/>
      <c r="J338" s="664"/>
      <c r="K338" s="664"/>
      <c r="L338" s="664"/>
      <c r="M338" s="660">
        <f t="shared" si="59"/>
        <v>0</v>
      </c>
    </row>
    <row r="339" spans="1:13" ht="14.5" x14ac:dyDescent="0.25">
      <c r="A339" s="661">
        <v>22020603</v>
      </c>
      <c r="B339" s="661">
        <v>70331</v>
      </c>
      <c r="C339" s="662"/>
      <c r="D339" s="662" t="s">
        <v>205</v>
      </c>
      <c r="E339" s="661">
        <v>50610800</v>
      </c>
      <c r="F339" s="663" t="s">
        <v>455</v>
      </c>
      <c r="G339" s="664">
        <v>50200000</v>
      </c>
      <c r="H339" s="664">
        <v>3800000</v>
      </c>
      <c r="I339" s="664"/>
      <c r="J339" s="664">
        <v>61000000</v>
      </c>
      <c r="K339" s="664">
        <v>61000000</v>
      </c>
      <c r="L339" s="664">
        <v>61000000</v>
      </c>
      <c r="M339" s="660">
        <f t="shared" si="59"/>
        <v>183000000</v>
      </c>
    </row>
    <row r="340" spans="1:13" ht="14.5" x14ac:dyDescent="0.25">
      <c r="A340" s="661">
        <v>22020605</v>
      </c>
      <c r="B340" s="661">
        <v>70331</v>
      </c>
      <c r="C340" s="662"/>
      <c r="D340" s="662" t="s">
        <v>205</v>
      </c>
      <c r="E340" s="661">
        <v>50610800</v>
      </c>
      <c r="F340" s="663" t="s">
        <v>53</v>
      </c>
      <c r="G340" s="664">
        <v>250000</v>
      </c>
      <c r="H340" s="664">
        <v>15000</v>
      </c>
      <c r="I340" s="664"/>
      <c r="J340" s="664">
        <v>250000</v>
      </c>
      <c r="K340" s="664">
        <v>250000</v>
      </c>
      <c r="L340" s="664">
        <v>250000</v>
      </c>
      <c r="M340" s="660">
        <f t="shared" si="59"/>
        <v>750000</v>
      </c>
    </row>
    <row r="341" spans="1:13" ht="29" x14ac:dyDescent="0.25">
      <c r="A341" s="655">
        <v>220207</v>
      </c>
      <c r="B341" s="661"/>
      <c r="C341" s="662"/>
      <c r="D341" s="662"/>
      <c r="E341" s="661"/>
      <c r="F341" s="657" t="s">
        <v>268</v>
      </c>
      <c r="G341" s="658">
        <f>SUM(G342:G342)</f>
        <v>1500000000</v>
      </c>
      <c r="H341" s="658">
        <f>SUM(H342:H342)</f>
        <v>807493340</v>
      </c>
      <c r="I341" s="658"/>
      <c r="J341" s="658">
        <f>SUM(J342:J342)</f>
        <v>1500000000</v>
      </c>
      <c r="K341" s="658">
        <f t="shared" ref="K341:L341" si="72">SUM(K342:K342)</f>
        <v>1500000000</v>
      </c>
      <c r="L341" s="658">
        <f t="shared" si="72"/>
        <v>1500000000</v>
      </c>
      <c r="M341" s="660">
        <f t="shared" si="59"/>
        <v>4500000000</v>
      </c>
    </row>
    <row r="342" spans="1:13" ht="14.5" x14ac:dyDescent="0.25">
      <c r="A342" s="661">
        <v>22020703</v>
      </c>
      <c r="B342" s="661">
        <v>70331</v>
      </c>
      <c r="C342" s="662"/>
      <c r="D342" s="662" t="s">
        <v>205</v>
      </c>
      <c r="E342" s="661">
        <v>50610800</v>
      </c>
      <c r="F342" s="663" t="s">
        <v>365</v>
      </c>
      <c r="G342" s="664">
        <v>1500000000</v>
      </c>
      <c r="H342" s="664">
        <v>807493340</v>
      </c>
      <c r="I342" s="664"/>
      <c r="J342" s="664">
        <v>1500000000</v>
      </c>
      <c r="K342" s="664">
        <v>1500000000</v>
      </c>
      <c r="L342" s="664">
        <v>1500000000</v>
      </c>
      <c r="M342" s="660">
        <f t="shared" si="59"/>
        <v>4500000000</v>
      </c>
    </row>
    <row r="343" spans="1:13" ht="14.5" x14ac:dyDescent="0.25">
      <c r="A343" s="655">
        <v>220208</v>
      </c>
      <c r="B343" s="661"/>
      <c r="C343" s="662"/>
      <c r="D343" s="662"/>
      <c r="E343" s="661"/>
      <c r="F343" s="657" t="s">
        <v>54</v>
      </c>
      <c r="G343" s="658">
        <f>SUM(G344:G345)</f>
        <v>32325000</v>
      </c>
      <c r="H343" s="658">
        <f>SUM(H344:H345)</f>
        <v>1376000</v>
      </c>
      <c r="I343" s="658"/>
      <c r="J343" s="658">
        <f>SUM(J344:J345)</f>
        <v>30000000</v>
      </c>
      <c r="K343" s="658">
        <f t="shared" ref="K343:L343" si="73">SUM(K344:K345)</f>
        <v>30000000</v>
      </c>
      <c r="L343" s="658">
        <f t="shared" si="73"/>
        <v>30000000</v>
      </c>
      <c r="M343" s="660">
        <f t="shared" si="59"/>
        <v>90000000</v>
      </c>
    </row>
    <row r="344" spans="1:13" ht="14.5" x14ac:dyDescent="0.25">
      <c r="A344" s="661">
        <v>22020801</v>
      </c>
      <c r="B344" s="661">
        <v>70331</v>
      </c>
      <c r="C344" s="662"/>
      <c r="D344" s="662" t="s">
        <v>205</v>
      </c>
      <c r="E344" s="661">
        <v>50610800</v>
      </c>
      <c r="F344" s="663" t="s">
        <v>55</v>
      </c>
      <c r="G344" s="664">
        <v>1825000</v>
      </c>
      <c r="H344" s="664">
        <v>120000</v>
      </c>
      <c r="I344" s="664"/>
      <c r="J344" s="664">
        <v>2000000</v>
      </c>
      <c r="K344" s="664">
        <v>2000000</v>
      </c>
      <c r="L344" s="664">
        <v>2000000</v>
      </c>
      <c r="M344" s="660">
        <f t="shared" si="59"/>
        <v>6000000</v>
      </c>
    </row>
    <row r="345" spans="1:13" ht="14.5" x14ac:dyDescent="0.25">
      <c r="A345" s="661">
        <v>22020803</v>
      </c>
      <c r="B345" s="661">
        <v>70331</v>
      </c>
      <c r="C345" s="662"/>
      <c r="D345" s="662" t="s">
        <v>205</v>
      </c>
      <c r="E345" s="661">
        <v>50610800</v>
      </c>
      <c r="F345" s="663" t="s">
        <v>56</v>
      </c>
      <c r="G345" s="664">
        <v>30500000</v>
      </c>
      <c r="H345" s="664">
        <v>1256000</v>
      </c>
      <c r="I345" s="664"/>
      <c r="J345" s="664">
        <v>28000000</v>
      </c>
      <c r="K345" s="664">
        <v>28000000</v>
      </c>
      <c r="L345" s="664">
        <v>28000000</v>
      </c>
      <c r="M345" s="660">
        <f t="shared" si="59"/>
        <v>84000000</v>
      </c>
    </row>
    <row r="346" spans="1:13" ht="14.5" x14ac:dyDescent="0.25">
      <c r="A346" s="655">
        <v>220209</v>
      </c>
      <c r="B346" s="661"/>
      <c r="C346" s="662"/>
      <c r="D346" s="662"/>
      <c r="E346" s="661"/>
      <c r="F346" s="657" t="s">
        <v>271</v>
      </c>
      <c r="G346" s="658">
        <f>SUM(G347:G347)</f>
        <v>450000</v>
      </c>
      <c r="H346" s="658">
        <f>SUM(H347:H347)</f>
        <v>0</v>
      </c>
      <c r="I346" s="658"/>
      <c r="J346" s="658">
        <f>SUM(J347:J347)</f>
        <v>350000</v>
      </c>
      <c r="K346" s="658">
        <f t="shared" ref="K346:L346" si="74">SUM(K347:K347)</f>
        <v>350000</v>
      </c>
      <c r="L346" s="658">
        <f t="shared" si="74"/>
        <v>350000</v>
      </c>
      <c r="M346" s="660">
        <f t="shared" si="59"/>
        <v>1050000</v>
      </c>
    </row>
    <row r="347" spans="1:13" ht="14.5" x14ac:dyDescent="0.25">
      <c r="A347" s="661">
        <v>22020901</v>
      </c>
      <c r="B347" s="661">
        <v>70331</v>
      </c>
      <c r="C347" s="662"/>
      <c r="D347" s="662" t="s">
        <v>205</v>
      </c>
      <c r="E347" s="661">
        <v>50610800</v>
      </c>
      <c r="F347" s="663" t="s">
        <v>315</v>
      </c>
      <c r="G347" s="664">
        <v>450000</v>
      </c>
      <c r="H347" s="664"/>
      <c r="I347" s="664"/>
      <c r="J347" s="664">
        <v>350000</v>
      </c>
      <c r="K347" s="664">
        <v>350000</v>
      </c>
      <c r="L347" s="664">
        <v>350000</v>
      </c>
      <c r="M347" s="660">
        <f t="shared" si="59"/>
        <v>1050000</v>
      </c>
    </row>
    <row r="348" spans="1:13" ht="14.5" x14ac:dyDescent="0.25">
      <c r="A348" s="655">
        <v>220210</v>
      </c>
      <c r="B348" s="661"/>
      <c r="C348" s="662"/>
      <c r="D348" s="662"/>
      <c r="E348" s="661"/>
      <c r="F348" s="657" t="s">
        <v>57</v>
      </c>
      <c r="G348" s="658">
        <f>SUM(G349:G353)</f>
        <v>456023500</v>
      </c>
      <c r="H348" s="658">
        <f>SUM(H349:H353)</f>
        <v>454206000</v>
      </c>
      <c r="I348" s="658"/>
      <c r="J348" s="658">
        <f>SUM(J349:J353)</f>
        <v>608725000</v>
      </c>
      <c r="K348" s="658">
        <f t="shared" ref="K348:L348" si="75">SUM(K349:K353)</f>
        <v>608725000</v>
      </c>
      <c r="L348" s="658">
        <f t="shared" si="75"/>
        <v>608725000</v>
      </c>
      <c r="M348" s="660">
        <f t="shared" si="59"/>
        <v>1826175000</v>
      </c>
    </row>
    <row r="349" spans="1:13" ht="14.5" x14ac:dyDescent="0.25">
      <c r="A349" s="661">
        <v>22021001</v>
      </c>
      <c r="B349" s="661">
        <v>70331</v>
      </c>
      <c r="C349" s="662"/>
      <c r="D349" s="662" t="s">
        <v>205</v>
      </c>
      <c r="E349" s="661">
        <v>50610800</v>
      </c>
      <c r="F349" s="669" t="s">
        <v>58</v>
      </c>
      <c r="G349" s="664"/>
      <c r="H349" s="664"/>
      <c r="I349" s="664"/>
      <c r="J349" s="664">
        <v>965000</v>
      </c>
      <c r="K349" s="664">
        <v>965000</v>
      </c>
      <c r="L349" s="664">
        <v>965000</v>
      </c>
      <c r="M349" s="660">
        <f t="shared" si="59"/>
        <v>2895000</v>
      </c>
    </row>
    <row r="350" spans="1:13" ht="14.5" x14ac:dyDescent="0.25">
      <c r="A350" s="661">
        <v>22021006</v>
      </c>
      <c r="B350" s="661">
        <v>70331</v>
      </c>
      <c r="C350" s="662"/>
      <c r="D350" s="662" t="s">
        <v>205</v>
      </c>
      <c r="E350" s="661">
        <v>50610800</v>
      </c>
      <c r="F350" s="669" t="s">
        <v>62</v>
      </c>
      <c r="G350" s="664"/>
      <c r="H350" s="664"/>
      <c r="I350" s="664"/>
      <c r="J350" s="664">
        <v>260000</v>
      </c>
      <c r="K350" s="664">
        <v>260000</v>
      </c>
      <c r="L350" s="664">
        <v>260000</v>
      </c>
      <c r="M350" s="660">
        <f t="shared" si="59"/>
        <v>780000</v>
      </c>
    </row>
    <row r="351" spans="1:13" ht="14.5" x14ac:dyDescent="0.25">
      <c r="A351" s="661">
        <v>22021007</v>
      </c>
      <c r="B351" s="661">
        <v>70331</v>
      </c>
      <c r="C351" s="662"/>
      <c r="D351" s="662" t="s">
        <v>205</v>
      </c>
      <c r="E351" s="661">
        <v>50610800</v>
      </c>
      <c r="F351" s="669" t="s">
        <v>63</v>
      </c>
      <c r="G351" s="664">
        <v>450000000</v>
      </c>
      <c r="H351" s="664">
        <v>450000000</v>
      </c>
      <c r="I351" s="664"/>
      <c r="J351" s="664">
        <v>600000000</v>
      </c>
      <c r="K351" s="664">
        <v>600000000</v>
      </c>
      <c r="L351" s="664">
        <v>600000000</v>
      </c>
      <c r="M351" s="660">
        <f t="shared" si="59"/>
        <v>1800000000</v>
      </c>
    </row>
    <row r="352" spans="1:13" ht="14.5" x14ac:dyDescent="0.25">
      <c r="A352" s="661">
        <v>22021008</v>
      </c>
      <c r="B352" s="661">
        <v>70331</v>
      </c>
      <c r="C352" s="662"/>
      <c r="D352" s="662" t="s">
        <v>205</v>
      </c>
      <c r="E352" s="661">
        <v>50610800</v>
      </c>
      <c r="F352" s="669" t="s">
        <v>64</v>
      </c>
      <c r="G352" s="664">
        <v>6023500</v>
      </c>
      <c r="H352" s="664">
        <v>4206000</v>
      </c>
      <c r="I352" s="664"/>
      <c r="J352" s="664">
        <v>6500000</v>
      </c>
      <c r="K352" s="664">
        <v>6500000</v>
      </c>
      <c r="L352" s="664">
        <v>6500000</v>
      </c>
      <c r="M352" s="660">
        <f t="shared" si="59"/>
        <v>19500000</v>
      </c>
    </row>
    <row r="353" spans="1:13" ht="14.5" x14ac:dyDescent="0.25">
      <c r="A353" s="661">
        <v>22021014</v>
      </c>
      <c r="B353" s="661">
        <v>70331</v>
      </c>
      <c r="C353" s="662"/>
      <c r="D353" s="662" t="s">
        <v>205</v>
      </c>
      <c r="E353" s="661">
        <v>50610800</v>
      </c>
      <c r="F353" s="669" t="s">
        <v>224</v>
      </c>
      <c r="G353" s="664"/>
      <c r="H353" s="664"/>
      <c r="I353" s="664"/>
      <c r="J353" s="664">
        <v>1000000</v>
      </c>
      <c r="K353" s="664">
        <v>1000000</v>
      </c>
      <c r="L353" s="664">
        <v>1000000</v>
      </c>
      <c r="M353" s="660">
        <f t="shared" si="59"/>
        <v>3000000</v>
      </c>
    </row>
    <row r="354" spans="1:13" ht="14.5" x14ac:dyDescent="0.25">
      <c r="A354" s="655">
        <v>2207</v>
      </c>
      <c r="B354" s="661"/>
      <c r="C354" s="662"/>
      <c r="D354" s="662"/>
      <c r="E354" s="661"/>
      <c r="F354" s="657" t="s">
        <v>926</v>
      </c>
      <c r="G354" s="658">
        <f>SUM(G355:G355)</f>
        <v>1616220000</v>
      </c>
      <c r="H354" s="658">
        <f>SUM(H355:H355)</f>
        <v>400000000</v>
      </c>
      <c r="I354" s="658"/>
      <c r="J354" s="658">
        <f>SUM(J355:J355)</f>
        <v>1400000000</v>
      </c>
      <c r="K354" s="658">
        <f t="shared" ref="K354:L354" si="76">SUM(K355:K355)</f>
        <v>1400000000</v>
      </c>
      <c r="L354" s="658">
        <f t="shared" si="76"/>
        <v>1400000000</v>
      </c>
      <c r="M354" s="660">
        <f t="shared" si="59"/>
        <v>4200000000</v>
      </c>
    </row>
    <row r="355" spans="1:13" ht="14.5" x14ac:dyDescent="0.25">
      <c r="A355" s="661">
        <v>22070107</v>
      </c>
      <c r="B355" s="661">
        <v>70181</v>
      </c>
      <c r="C355" s="662"/>
      <c r="D355" s="662" t="s">
        <v>205</v>
      </c>
      <c r="E355" s="661">
        <v>50610800</v>
      </c>
      <c r="F355" s="663" t="s">
        <v>927</v>
      </c>
      <c r="G355" s="664">
        <v>1616220000</v>
      </c>
      <c r="H355" s="664">
        <v>400000000</v>
      </c>
      <c r="I355" s="664"/>
      <c r="J355" s="664">
        <v>1400000000</v>
      </c>
      <c r="K355" s="664">
        <v>1400000000</v>
      </c>
      <c r="L355" s="664">
        <v>1400000000</v>
      </c>
      <c r="M355" s="660">
        <f t="shared" si="59"/>
        <v>4200000000</v>
      </c>
    </row>
    <row r="356" spans="1:13" ht="14.5" x14ac:dyDescent="0.25">
      <c r="A356" s="655">
        <v>23</v>
      </c>
      <c r="B356" s="655"/>
      <c r="C356" s="656"/>
      <c r="D356" s="656"/>
      <c r="E356" s="655"/>
      <c r="F356" s="657" t="s">
        <v>69</v>
      </c>
      <c r="G356" s="658">
        <f>G357+G366+G369</f>
        <v>200000000</v>
      </c>
      <c r="H356" s="658">
        <f t="shared" ref="H356:M356" si="77">H357+H366+H369</f>
        <v>6750112.5</v>
      </c>
      <c r="I356" s="658"/>
      <c r="J356" s="658">
        <f t="shared" si="77"/>
        <v>200000000</v>
      </c>
      <c r="K356" s="658">
        <f t="shared" si="77"/>
        <v>300000000</v>
      </c>
      <c r="L356" s="658">
        <f t="shared" si="77"/>
        <v>400000000</v>
      </c>
      <c r="M356" s="659">
        <f t="shared" si="77"/>
        <v>900000000</v>
      </c>
    </row>
    <row r="357" spans="1:13" ht="14.5" x14ac:dyDescent="0.25">
      <c r="A357" s="655">
        <v>2301</v>
      </c>
      <c r="B357" s="655"/>
      <c r="C357" s="656"/>
      <c r="D357" s="656"/>
      <c r="E357" s="655"/>
      <c r="F357" s="657" t="s">
        <v>70</v>
      </c>
      <c r="G357" s="658">
        <f t="shared" ref="G357:L357" si="78">G358</f>
        <v>143900000</v>
      </c>
      <c r="H357" s="658">
        <f t="shared" si="78"/>
        <v>2562000</v>
      </c>
      <c r="I357" s="658"/>
      <c r="J357" s="658">
        <f t="shared" si="78"/>
        <v>178500000</v>
      </c>
      <c r="K357" s="658">
        <f t="shared" si="78"/>
        <v>203000000</v>
      </c>
      <c r="L357" s="658">
        <f t="shared" si="78"/>
        <v>288550000</v>
      </c>
      <c r="M357" s="660">
        <f t="shared" si="59"/>
        <v>670050000</v>
      </c>
    </row>
    <row r="358" spans="1:13" ht="14.5" x14ac:dyDescent="0.25">
      <c r="A358" s="655">
        <v>230101</v>
      </c>
      <c r="B358" s="655"/>
      <c r="C358" s="656"/>
      <c r="D358" s="656"/>
      <c r="E358" s="655"/>
      <c r="F358" s="657" t="s">
        <v>71</v>
      </c>
      <c r="G358" s="658">
        <f>SUM(G359:G365)</f>
        <v>143900000</v>
      </c>
      <c r="H358" s="658">
        <f>SUM(H359:H365)</f>
        <v>2562000</v>
      </c>
      <c r="I358" s="658"/>
      <c r="J358" s="658">
        <f>SUM(J359:J365)</f>
        <v>178500000</v>
      </c>
      <c r="K358" s="658">
        <f>SUM(K359:K365)</f>
        <v>203000000</v>
      </c>
      <c r="L358" s="658">
        <f>SUM(L359:L365)</f>
        <v>288550000</v>
      </c>
      <c r="M358" s="660">
        <f t="shared" si="59"/>
        <v>670050000</v>
      </c>
    </row>
    <row r="359" spans="1:13" ht="14.5" x14ac:dyDescent="0.25">
      <c r="A359" s="661">
        <v>23010112</v>
      </c>
      <c r="B359" s="661">
        <v>70331</v>
      </c>
      <c r="C359" s="662" t="s">
        <v>1582</v>
      </c>
      <c r="D359" s="662" t="s">
        <v>1583</v>
      </c>
      <c r="E359" s="661">
        <v>50610800</v>
      </c>
      <c r="F359" s="663" t="s">
        <v>232</v>
      </c>
      <c r="G359" s="664">
        <v>70000000</v>
      </c>
      <c r="H359" s="664">
        <v>2000000</v>
      </c>
      <c r="I359" s="664"/>
      <c r="J359" s="664">
        <v>50000000</v>
      </c>
      <c r="K359" s="664">
        <v>100000000</v>
      </c>
      <c r="L359" s="664">
        <v>125000000</v>
      </c>
      <c r="M359" s="660">
        <f t="shared" si="59"/>
        <v>275000000</v>
      </c>
    </row>
    <row r="360" spans="1:13" ht="14.5" x14ac:dyDescent="0.25">
      <c r="A360" s="661">
        <v>23010113</v>
      </c>
      <c r="B360" s="661">
        <v>70331</v>
      </c>
      <c r="C360" s="662" t="s">
        <v>1584</v>
      </c>
      <c r="D360" s="662" t="s">
        <v>1583</v>
      </c>
      <c r="E360" s="661">
        <v>50610800</v>
      </c>
      <c r="F360" s="663" t="s">
        <v>233</v>
      </c>
      <c r="G360" s="664">
        <v>12000000</v>
      </c>
      <c r="H360" s="664">
        <v>350000</v>
      </c>
      <c r="I360" s="664"/>
      <c r="J360" s="664">
        <v>42300000</v>
      </c>
      <c r="K360" s="664">
        <v>25000000</v>
      </c>
      <c r="L360" s="664">
        <v>52000000</v>
      </c>
      <c r="M360" s="660">
        <f t="shared" si="59"/>
        <v>119300000</v>
      </c>
    </row>
    <row r="361" spans="1:13" ht="14.5" x14ac:dyDescent="0.25">
      <c r="A361" s="661">
        <v>23010114</v>
      </c>
      <c r="B361" s="661">
        <v>70331</v>
      </c>
      <c r="C361" s="662" t="s">
        <v>1585</v>
      </c>
      <c r="D361" s="662" t="s">
        <v>1583</v>
      </c>
      <c r="E361" s="661">
        <v>50610800</v>
      </c>
      <c r="F361" s="663" t="s">
        <v>234</v>
      </c>
      <c r="G361" s="664">
        <v>4000000</v>
      </c>
      <c r="H361" s="664"/>
      <c r="I361" s="664"/>
      <c r="J361" s="664">
        <v>4000000</v>
      </c>
      <c r="K361" s="664">
        <v>5800000</v>
      </c>
      <c r="L361" s="664">
        <v>10000000</v>
      </c>
      <c r="M361" s="660">
        <f t="shared" si="59"/>
        <v>19800000</v>
      </c>
    </row>
    <row r="362" spans="1:13" ht="14.5" x14ac:dyDescent="0.25">
      <c r="A362" s="661">
        <v>23010115</v>
      </c>
      <c r="B362" s="661">
        <v>70331</v>
      </c>
      <c r="C362" s="662" t="s">
        <v>1586</v>
      </c>
      <c r="D362" s="662" t="s">
        <v>1583</v>
      </c>
      <c r="E362" s="661">
        <v>50610800</v>
      </c>
      <c r="F362" s="663" t="s">
        <v>235</v>
      </c>
      <c r="G362" s="664">
        <v>7000000</v>
      </c>
      <c r="H362" s="664"/>
      <c r="I362" s="664"/>
      <c r="J362" s="664">
        <v>7000000</v>
      </c>
      <c r="K362" s="664">
        <v>7000000</v>
      </c>
      <c r="L362" s="664">
        <v>15200000</v>
      </c>
      <c r="M362" s="660">
        <f t="shared" si="59"/>
        <v>29200000</v>
      </c>
    </row>
    <row r="363" spans="1:13" ht="14.5" x14ac:dyDescent="0.25">
      <c r="A363" s="661">
        <v>23010117</v>
      </c>
      <c r="B363" s="661">
        <v>70331</v>
      </c>
      <c r="C363" s="662" t="s">
        <v>1587</v>
      </c>
      <c r="D363" s="662" t="s">
        <v>1583</v>
      </c>
      <c r="E363" s="661">
        <v>50610800</v>
      </c>
      <c r="F363" s="663" t="s">
        <v>283</v>
      </c>
      <c r="G363" s="664">
        <v>100000</v>
      </c>
      <c r="H363" s="664"/>
      <c r="I363" s="664"/>
      <c r="J363" s="664">
        <v>100000</v>
      </c>
      <c r="K363" s="664">
        <v>100000</v>
      </c>
      <c r="L363" s="664">
        <v>700000</v>
      </c>
      <c r="M363" s="660">
        <f t="shared" si="59"/>
        <v>900000</v>
      </c>
    </row>
    <row r="364" spans="1:13" ht="14.5" x14ac:dyDescent="0.25">
      <c r="A364" s="661">
        <v>23010118</v>
      </c>
      <c r="B364" s="661">
        <v>70331</v>
      </c>
      <c r="C364" s="662" t="s">
        <v>1588</v>
      </c>
      <c r="D364" s="662" t="s">
        <v>1583</v>
      </c>
      <c r="E364" s="661">
        <v>50610800</v>
      </c>
      <c r="F364" s="663" t="s">
        <v>285</v>
      </c>
      <c r="G364" s="664">
        <v>800000</v>
      </c>
      <c r="H364" s="664"/>
      <c r="I364" s="664"/>
      <c r="J364" s="664">
        <v>100000</v>
      </c>
      <c r="K364" s="664">
        <v>100000</v>
      </c>
      <c r="L364" s="664">
        <v>650000</v>
      </c>
      <c r="M364" s="660">
        <f t="shared" si="59"/>
        <v>850000</v>
      </c>
    </row>
    <row r="365" spans="1:13" ht="14.5" x14ac:dyDescent="0.25">
      <c r="A365" s="661">
        <v>23010125</v>
      </c>
      <c r="B365" s="661">
        <v>70331</v>
      </c>
      <c r="C365" s="662" t="s">
        <v>1589</v>
      </c>
      <c r="D365" s="662" t="s">
        <v>1583</v>
      </c>
      <c r="E365" s="661">
        <v>50610800</v>
      </c>
      <c r="F365" s="663" t="s">
        <v>538</v>
      </c>
      <c r="G365" s="664">
        <v>50000000</v>
      </c>
      <c r="H365" s="664">
        <v>212000</v>
      </c>
      <c r="I365" s="664"/>
      <c r="J365" s="664">
        <v>75000000</v>
      </c>
      <c r="K365" s="664">
        <v>65000000</v>
      </c>
      <c r="L365" s="664">
        <v>85000000</v>
      </c>
      <c r="M365" s="660">
        <f t="shared" si="59"/>
        <v>225000000</v>
      </c>
    </row>
    <row r="366" spans="1:13" ht="14.5" x14ac:dyDescent="0.25">
      <c r="A366" s="655">
        <v>2303</v>
      </c>
      <c r="B366" s="655"/>
      <c r="C366" s="656"/>
      <c r="D366" s="656"/>
      <c r="E366" s="655"/>
      <c r="F366" s="670" t="s">
        <v>76</v>
      </c>
      <c r="G366" s="658">
        <f t="shared" ref="G366:L366" si="79">G367</f>
        <v>6300000</v>
      </c>
      <c r="H366" s="658">
        <f t="shared" si="79"/>
        <v>3883112.5</v>
      </c>
      <c r="I366" s="658"/>
      <c r="J366" s="658">
        <f t="shared" si="79"/>
        <v>15000000</v>
      </c>
      <c r="K366" s="658">
        <f t="shared" si="79"/>
        <v>25000000</v>
      </c>
      <c r="L366" s="658">
        <f t="shared" si="79"/>
        <v>35650000</v>
      </c>
      <c r="M366" s="660">
        <f t="shared" si="59"/>
        <v>75650000</v>
      </c>
    </row>
    <row r="367" spans="1:13" ht="29" x14ac:dyDescent="0.25">
      <c r="A367" s="655">
        <v>230301</v>
      </c>
      <c r="B367" s="655"/>
      <c r="C367" s="656"/>
      <c r="D367" s="656"/>
      <c r="E367" s="655"/>
      <c r="F367" s="670" t="s">
        <v>77</v>
      </c>
      <c r="G367" s="658">
        <f>SUM(G368:G368)</f>
        <v>6300000</v>
      </c>
      <c r="H367" s="658">
        <f>SUM(H368:H368)</f>
        <v>3883112.5</v>
      </c>
      <c r="I367" s="658"/>
      <c r="J367" s="658">
        <f>SUM(J368:J368)</f>
        <v>15000000</v>
      </c>
      <c r="K367" s="658">
        <f>SUM(K368:K368)</f>
        <v>25000000</v>
      </c>
      <c r="L367" s="658">
        <f>SUM(L368:L368)</f>
        <v>35650000</v>
      </c>
      <c r="M367" s="660">
        <f t="shared" si="59"/>
        <v>75650000</v>
      </c>
    </row>
    <row r="368" spans="1:13" ht="29" x14ac:dyDescent="0.25">
      <c r="A368" s="661">
        <v>23030101</v>
      </c>
      <c r="B368" s="661">
        <v>70331</v>
      </c>
      <c r="C368" s="662" t="s">
        <v>1590</v>
      </c>
      <c r="D368" s="662" t="s">
        <v>1583</v>
      </c>
      <c r="E368" s="661">
        <v>50610800</v>
      </c>
      <c r="F368" s="671" t="s">
        <v>504</v>
      </c>
      <c r="G368" s="664">
        <v>6300000</v>
      </c>
      <c r="H368" s="664">
        <v>3883112.5</v>
      </c>
      <c r="I368" s="664"/>
      <c r="J368" s="664">
        <v>15000000</v>
      </c>
      <c r="K368" s="664">
        <v>25000000</v>
      </c>
      <c r="L368" s="664">
        <v>35650000</v>
      </c>
      <c r="M368" s="660">
        <f t="shared" si="59"/>
        <v>75650000</v>
      </c>
    </row>
    <row r="369" spans="1:13" ht="14.5" x14ac:dyDescent="0.25">
      <c r="A369" s="655">
        <v>2305</v>
      </c>
      <c r="B369" s="655"/>
      <c r="C369" s="656"/>
      <c r="D369" s="656"/>
      <c r="E369" s="655"/>
      <c r="F369" s="657" t="s">
        <v>79</v>
      </c>
      <c r="G369" s="658">
        <f t="shared" ref="G369:L369" si="80">G370</f>
        <v>49800000</v>
      </c>
      <c r="H369" s="658">
        <f t="shared" si="80"/>
        <v>305000</v>
      </c>
      <c r="I369" s="658"/>
      <c r="J369" s="658">
        <f t="shared" si="80"/>
        <v>6500000</v>
      </c>
      <c r="K369" s="658">
        <f t="shared" si="80"/>
        <v>72000000</v>
      </c>
      <c r="L369" s="658">
        <f t="shared" si="80"/>
        <v>75800000</v>
      </c>
      <c r="M369" s="660">
        <f t="shared" si="59"/>
        <v>154300000</v>
      </c>
    </row>
    <row r="370" spans="1:13" ht="14.5" x14ac:dyDescent="0.25">
      <c r="A370" s="655">
        <v>230501</v>
      </c>
      <c r="B370" s="655"/>
      <c r="C370" s="656"/>
      <c r="D370" s="656"/>
      <c r="E370" s="655"/>
      <c r="F370" s="657" t="s">
        <v>80</v>
      </c>
      <c r="G370" s="658">
        <f>SUM(G371:G372)</f>
        <v>49800000</v>
      </c>
      <c r="H370" s="658">
        <f>SUM(H371:H372)</f>
        <v>305000</v>
      </c>
      <c r="I370" s="658"/>
      <c r="J370" s="658">
        <f>SUM(J371:J372)</f>
        <v>6500000</v>
      </c>
      <c r="K370" s="658">
        <f>SUM(K371:K372)</f>
        <v>72000000</v>
      </c>
      <c r="L370" s="658">
        <f>SUM(L371:L372)</f>
        <v>75800000</v>
      </c>
      <c r="M370" s="660">
        <f t="shared" si="59"/>
        <v>154300000</v>
      </c>
    </row>
    <row r="371" spans="1:13" ht="14.5" x14ac:dyDescent="0.25">
      <c r="A371" s="661">
        <v>23050103</v>
      </c>
      <c r="B371" s="661">
        <v>70331</v>
      </c>
      <c r="C371" s="662" t="s">
        <v>1591</v>
      </c>
      <c r="D371" s="662" t="s">
        <v>1583</v>
      </c>
      <c r="E371" s="661">
        <v>50610800</v>
      </c>
      <c r="F371" s="663" t="s">
        <v>82</v>
      </c>
      <c r="G371" s="664">
        <v>4800000</v>
      </c>
      <c r="H371" s="664"/>
      <c r="I371" s="664"/>
      <c r="J371" s="664">
        <v>1500000</v>
      </c>
      <c r="K371" s="664">
        <v>27000000</v>
      </c>
      <c r="L371" s="664">
        <v>30000000</v>
      </c>
      <c r="M371" s="660">
        <f t="shared" si="59"/>
        <v>58500000</v>
      </c>
    </row>
    <row r="372" spans="1:13" ht="14.5" x14ac:dyDescent="0.25">
      <c r="A372" s="672">
        <v>23050104</v>
      </c>
      <c r="B372" s="672">
        <v>70331</v>
      </c>
      <c r="C372" s="673" t="s">
        <v>1592</v>
      </c>
      <c r="D372" s="673" t="s">
        <v>1583</v>
      </c>
      <c r="E372" s="672">
        <v>50610800</v>
      </c>
      <c r="F372" s="674" t="s">
        <v>83</v>
      </c>
      <c r="G372" s="675">
        <v>45000000</v>
      </c>
      <c r="H372" s="675">
        <v>305000</v>
      </c>
      <c r="I372" s="675"/>
      <c r="J372" s="675">
        <v>5000000</v>
      </c>
      <c r="K372" s="675">
        <v>45000000</v>
      </c>
      <c r="L372" s="675">
        <v>45800000</v>
      </c>
      <c r="M372" s="676">
        <f t="shared" ref="M372" si="81">J372+K372+L372</f>
        <v>95800000</v>
      </c>
    </row>
    <row r="373" spans="1:13" ht="14.5" x14ac:dyDescent="0.35">
      <c r="A373" s="639"/>
      <c r="B373" s="639"/>
      <c r="C373" s="639"/>
      <c r="D373" s="639"/>
      <c r="E373" s="639"/>
      <c r="F373" s="633" t="s">
        <v>85</v>
      </c>
      <c r="G373" s="677"/>
      <c r="H373" s="678"/>
      <c r="I373" s="679"/>
      <c r="J373" s="680"/>
      <c r="K373" s="680"/>
      <c r="L373" s="680"/>
      <c r="M373" s="681">
        <f t="shared" ref="M373:M377" si="82">SUM(J373:L373)</f>
        <v>0</v>
      </c>
    </row>
    <row r="374" spans="1:13" ht="14.5" x14ac:dyDescent="0.35">
      <c r="A374" s="639"/>
      <c r="B374" s="639"/>
      <c r="C374" s="639"/>
      <c r="D374" s="639"/>
      <c r="E374" s="639"/>
      <c r="F374" s="682" t="s">
        <v>86</v>
      </c>
      <c r="G374" s="683">
        <f>SUM(G307)</f>
        <v>1159659562.25</v>
      </c>
      <c r="H374" s="683">
        <f>SUM(H307)</f>
        <v>869744671.5</v>
      </c>
      <c r="I374" s="683"/>
      <c r="J374" s="683">
        <f>SUM(K307)</f>
        <v>873497157.16000009</v>
      </c>
      <c r="K374" s="683">
        <f>SUM(L307)</f>
        <v>873497157.16000009</v>
      </c>
      <c r="L374" s="683">
        <v>873497157.16000009</v>
      </c>
      <c r="M374" s="681">
        <f t="shared" si="82"/>
        <v>2620491471.4800005</v>
      </c>
    </row>
    <row r="375" spans="1:13" ht="14.5" x14ac:dyDescent="0.35">
      <c r="A375" s="639"/>
      <c r="B375" s="639"/>
      <c r="C375" s="639"/>
      <c r="D375" s="639"/>
      <c r="E375" s="639"/>
      <c r="F375" s="682" t="s">
        <v>87</v>
      </c>
      <c r="G375" s="638">
        <f t="shared" ref="G375:L375" si="83">SUM(G316+G354)</f>
        <v>5616220000</v>
      </c>
      <c r="H375" s="638">
        <f t="shared" si="83"/>
        <v>1804009440</v>
      </c>
      <c r="I375" s="638">
        <f t="shared" si="83"/>
        <v>0</v>
      </c>
      <c r="J375" s="638">
        <f t="shared" si="83"/>
        <v>4000000000</v>
      </c>
      <c r="K375" s="638">
        <f t="shared" si="83"/>
        <v>4000000000</v>
      </c>
      <c r="L375" s="638">
        <f t="shared" si="83"/>
        <v>4000000000</v>
      </c>
      <c r="M375" s="681">
        <f t="shared" si="82"/>
        <v>12000000000</v>
      </c>
    </row>
    <row r="376" spans="1:13" ht="14.5" x14ac:dyDescent="0.35">
      <c r="A376" s="639"/>
      <c r="B376" s="639"/>
      <c r="C376" s="639"/>
      <c r="D376" s="639"/>
      <c r="E376" s="639"/>
      <c r="F376" s="682" t="s">
        <v>69</v>
      </c>
      <c r="G376" s="683">
        <f t="shared" ref="G376:L376" si="84">SUM(G356)</f>
        <v>200000000</v>
      </c>
      <c r="H376" s="683">
        <f t="shared" si="84"/>
        <v>6750112.5</v>
      </c>
      <c r="I376" s="683">
        <f t="shared" si="84"/>
        <v>0</v>
      </c>
      <c r="J376" s="683">
        <f t="shared" si="84"/>
        <v>200000000</v>
      </c>
      <c r="K376" s="683">
        <f t="shared" si="84"/>
        <v>300000000</v>
      </c>
      <c r="L376" s="683">
        <f t="shared" si="84"/>
        <v>400000000</v>
      </c>
      <c r="M376" s="681">
        <f t="shared" si="82"/>
        <v>900000000</v>
      </c>
    </row>
    <row r="377" spans="1:13" ht="14.5" x14ac:dyDescent="0.35">
      <c r="A377" s="639"/>
      <c r="B377" s="639"/>
      <c r="C377" s="639"/>
      <c r="D377" s="639"/>
      <c r="E377" s="639"/>
      <c r="F377" s="682" t="s">
        <v>88</v>
      </c>
      <c r="G377" s="638">
        <f>SUM(G374:G376)</f>
        <v>6975879562.25</v>
      </c>
      <c r="H377" s="638">
        <f t="shared" ref="H377:L377" si="85">SUM(H374:H376)</f>
        <v>2680504224</v>
      </c>
      <c r="I377" s="638">
        <f t="shared" si="85"/>
        <v>0</v>
      </c>
      <c r="J377" s="638">
        <f t="shared" si="85"/>
        <v>5073497157.1599998</v>
      </c>
      <c r="K377" s="638">
        <f t="shared" si="85"/>
        <v>5173497157.1599998</v>
      </c>
      <c r="L377" s="638">
        <f t="shared" si="85"/>
        <v>5273497157.1599998</v>
      </c>
      <c r="M377" s="681">
        <f t="shared" si="82"/>
        <v>15520491471.48</v>
      </c>
    </row>
    <row r="380" spans="1:13" ht="14.5" x14ac:dyDescent="0.35">
      <c r="A380" s="983" t="s">
        <v>0</v>
      </c>
      <c r="B380" s="983"/>
      <c r="C380" s="983"/>
      <c r="D380" s="983"/>
      <c r="E380" s="983"/>
      <c r="F380" s="983"/>
      <c r="G380" s="983"/>
      <c r="H380" s="983"/>
      <c r="I380" s="983"/>
      <c r="J380" s="983"/>
      <c r="K380" s="983"/>
      <c r="L380" s="983"/>
      <c r="M380" s="983"/>
    </row>
    <row r="381" spans="1:13" ht="14.5" x14ac:dyDescent="0.35">
      <c r="A381" s="982" t="s">
        <v>1593</v>
      </c>
      <c r="B381" s="982"/>
      <c r="C381" s="982"/>
      <c r="D381" s="982"/>
      <c r="E381" s="982"/>
      <c r="F381" s="982"/>
      <c r="G381" s="982"/>
      <c r="H381" s="982"/>
      <c r="I381" s="982"/>
      <c r="J381" s="982"/>
      <c r="K381" s="982"/>
      <c r="L381" s="982"/>
      <c r="M381" s="982"/>
    </row>
    <row r="382" spans="1:13" ht="58" x14ac:dyDescent="0.25">
      <c r="A382" s="684" t="s">
        <v>1</v>
      </c>
      <c r="B382" s="684" t="s">
        <v>2</v>
      </c>
      <c r="C382" s="684" t="s">
        <v>3</v>
      </c>
      <c r="D382" s="684" t="s">
        <v>4</v>
      </c>
      <c r="E382" s="684" t="s">
        <v>5</v>
      </c>
      <c r="F382" s="685" t="s">
        <v>6</v>
      </c>
      <c r="G382" s="686" t="s">
        <v>7</v>
      </c>
      <c r="H382" s="684" t="s">
        <v>1414</v>
      </c>
      <c r="I382" s="684"/>
      <c r="J382" s="686" t="s">
        <v>9</v>
      </c>
      <c r="K382" s="686" t="s">
        <v>10</v>
      </c>
      <c r="L382" s="686" t="s">
        <v>11</v>
      </c>
      <c r="M382" s="684" t="s">
        <v>12</v>
      </c>
    </row>
    <row r="383" spans="1:13" ht="14.5" x14ac:dyDescent="0.35">
      <c r="A383" s="633">
        <v>2202</v>
      </c>
      <c r="B383" s="634"/>
      <c r="C383" s="634"/>
      <c r="D383" s="634"/>
      <c r="E383" s="634"/>
      <c r="F383" s="636" t="s">
        <v>27</v>
      </c>
      <c r="G383" s="681">
        <f>G384+G386+G388+G390+G392</f>
        <v>20000000</v>
      </c>
      <c r="H383" s="681">
        <f>H384+H390</f>
        <v>0</v>
      </c>
      <c r="I383" s="681"/>
      <c r="J383" s="687">
        <f>J384+J386+J388+J390+J392</f>
        <v>20000000</v>
      </c>
      <c r="K383" s="687">
        <f t="shared" ref="K383:L383" si="86">K384+K386+K388+K390+K392</f>
        <v>20000000</v>
      </c>
      <c r="L383" s="687">
        <f t="shared" si="86"/>
        <v>20000000</v>
      </c>
      <c r="M383" s="681">
        <f t="shared" ref="M383:M401" si="87">SUM(J383:L383)</f>
        <v>60000000</v>
      </c>
    </row>
    <row r="384" spans="1:13" ht="14.5" x14ac:dyDescent="0.35">
      <c r="A384" s="655">
        <v>220201</v>
      </c>
      <c r="B384" s="634"/>
      <c r="C384" s="634"/>
      <c r="D384" s="634"/>
      <c r="E384" s="634"/>
      <c r="F384" s="657" t="s">
        <v>28</v>
      </c>
      <c r="G384" s="681">
        <f t="shared" ref="G384:L384" si="88">SUM(G385:G385)</f>
        <v>4000000</v>
      </c>
      <c r="H384" s="681">
        <f t="shared" si="88"/>
        <v>0</v>
      </c>
      <c r="I384" s="681"/>
      <c r="J384" s="687">
        <f t="shared" si="88"/>
        <v>2000000</v>
      </c>
      <c r="K384" s="687">
        <f t="shared" si="88"/>
        <v>2000000</v>
      </c>
      <c r="L384" s="687">
        <f t="shared" si="88"/>
        <v>2000000</v>
      </c>
      <c r="M384" s="681">
        <f t="shared" si="87"/>
        <v>6000000</v>
      </c>
    </row>
    <row r="385" spans="1:13" ht="14.5" x14ac:dyDescent="0.25">
      <c r="A385" s="661">
        <v>22020101</v>
      </c>
      <c r="B385" s="688"/>
      <c r="C385" s="661">
        <v>70331</v>
      </c>
      <c r="D385" s="689" t="s">
        <v>205</v>
      </c>
      <c r="E385" s="661">
        <v>50610800</v>
      </c>
      <c r="F385" s="663" t="s">
        <v>29</v>
      </c>
      <c r="G385" s="690">
        <v>4000000</v>
      </c>
      <c r="H385" s="690"/>
      <c r="I385" s="690"/>
      <c r="J385" s="691">
        <v>2000000</v>
      </c>
      <c r="K385" s="691">
        <v>2000000</v>
      </c>
      <c r="L385" s="691">
        <v>2000000</v>
      </c>
      <c r="M385" s="692">
        <f t="shared" si="87"/>
        <v>6000000</v>
      </c>
    </row>
    <row r="386" spans="1:13" ht="14.5" x14ac:dyDescent="0.35">
      <c r="A386" s="655">
        <v>220202</v>
      </c>
      <c r="B386" s="634"/>
      <c r="C386" s="634"/>
      <c r="D386" s="634"/>
      <c r="E386" s="634"/>
      <c r="F386" s="636" t="s">
        <v>31</v>
      </c>
      <c r="G386" s="681">
        <f>SUM(G387)</f>
        <v>1000000</v>
      </c>
      <c r="H386" s="681">
        <f>SUM(H390:H390)</f>
        <v>0</v>
      </c>
      <c r="I386" s="681"/>
      <c r="J386" s="687">
        <f>SUM(J387)</f>
        <v>250000</v>
      </c>
      <c r="K386" s="687">
        <f t="shared" ref="K386:L386" si="89">SUM(K387)</f>
        <v>250000</v>
      </c>
      <c r="L386" s="687">
        <f t="shared" si="89"/>
        <v>250000</v>
      </c>
      <c r="M386" s="692">
        <f t="shared" si="87"/>
        <v>750000</v>
      </c>
    </row>
    <row r="387" spans="1:13" ht="14.5" x14ac:dyDescent="0.25">
      <c r="A387" s="661">
        <v>22020208</v>
      </c>
      <c r="B387" s="688"/>
      <c r="C387" s="661">
        <v>70331</v>
      </c>
      <c r="D387" s="689" t="s">
        <v>205</v>
      </c>
      <c r="E387" s="661">
        <v>50610800</v>
      </c>
      <c r="F387" s="663" t="s">
        <v>1594</v>
      </c>
      <c r="G387" s="690">
        <v>1000000</v>
      </c>
      <c r="H387" s="690"/>
      <c r="I387" s="690"/>
      <c r="J387" s="691">
        <v>250000</v>
      </c>
      <c r="K387" s="691">
        <v>250000</v>
      </c>
      <c r="L387" s="691">
        <v>250000</v>
      </c>
      <c r="M387" s="692">
        <f t="shared" si="87"/>
        <v>750000</v>
      </c>
    </row>
    <row r="388" spans="1:13" ht="14.5" x14ac:dyDescent="0.25">
      <c r="A388" s="655">
        <v>220203</v>
      </c>
      <c r="B388" s="688"/>
      <c r="C388" s="688"/>
      <c r="D388" s="688"/>
      <c r="E388" s="688"/>
      <c r="F388" s="657" t="s">
        <v>37</v>
      </c>
      <c r="G388" s="692">
        <f>SUM(G389)</f>
        <v>1000000</v>
      </c>
      <c r="H388" s="692">
        <f>SUM(H392:H392)</f>
        <v>0</v>
      </c>
      <c r="I388" s="692"/>
      <c r="J388" s="659">
        <f>SUM(J389)</f>
        <v>950000</v>
      </c>
      <c r="K388" s="659">
        <f t="shared" ref="K388:L388" si="90">SUM(K389)</f>
        <v>950000</v>
      </c>
      <c r="L388" s="659">
        <f t="shared" si="90"/>
        <v>950000</v>
      </c>
      <c r="M388" s="692">
        <f t="shared" si="87"/>
        <v>2850000</v>
      </c>
    </row>
    <row r="389" spans="1:13" ht="29" x14ac:dyDescent="0.25">
      <c r="A389" s="661">
        <v>22020301</v>
      </c>
      <c r="B389" s="688"/>
      <c r="C389" s="661">
        <v>70331</v>
      </c>
      <c r="D389" s="689" t="s">
        <v>205</v>
      </c>
      <c r="E389" s="661">
        <v>50610800</v>
      </c>
      <c r="F389" s="663" t="s">
        <v>1595</v>
      </c>
      <c r="G389" s="690">
        <v>1000000</v>
      </c>
      <c r="H389" s="690"/>
      <c r="I389" s="690"/>
      <c r="J389" s="691">
        <v>950000</v>
      </c>
      <c r="K389" s="691">
        <v>950000</v>
      </c>
      <c r="L389" s="691">
        <v>950000</v>
      </c>
      <c r="M389" s="692">
        <f t="shared" si="87"/>
        <v>2850000</v>
      </c>
    </row>
    <row r="390" spans="1:13" ht="14.5" x14ac:dyDescent="0.35">
      <c r="A390" s="633">
        <v>220205</v>
      </c>
      <c r="B390" s="634"/>
      <c r="C390" s="634"/>
      <c r="D390" s="634"/>
      <c r="E390" s="634"/>
      <c r="F390" s="636" t="s">
        <v>49</v>
      </c>
      <c r="G390" s="681">
        <f t="shared" ref="G390:L392" si="91">SUM(G391:G391)</f>
        <v>11000000</v>
      </c>
      <c r="H390" s="681">
        <f t="shared" si="91"/>
        <v>0</v>
      </c>
      <c r="I390" s="681"/>
      <c r="J390" s="687">
        <f t="shared" si="91"/>
        <v>16000000</v>
      </c>
      <c r="K390" s="687">
        <f t="shared" si="91"/>
        <v>16000000</v>
      </c>
      <c r="L390" s="687">
        <f t="shared" si="91"/>
        <v>16000000</v>
      </c>
      <c r="M390" s="681">
        <f t="shared" si="87"/>
        <v>48000000</v>
      </c>
    </row>
    <row r="391" spans="1:13" ht="14.5" x14ac:dyDescent="0.35">
      <c r="A391" s="639">
        <v>22020501</v>
      </c>
      <c r="B391" s="634"/>
      <c r="C391" s="639">
        <v>70331</v>
      </c>
      <c r="D391" s="693" t="s">
        <v>205</v>
      </c>
      <c r="E391" s="639">
        <v>50610800</v>
      </c>
      <c r="F391" s="642" t="s">
        <v>50</v>
      </c>
      <c r="G391" s="694">
        <v>11000000</v>
      </c>
      <c r="H391" s="694"/>
      <c r="I391" s="694"/>
      <c r="J391" s="695">
        <v>16000000</v>
      </c>
      <c r="K391" s="695">
        <v>16000000</v>
      </c>
      <c r="L391" s="695">
        <v>16000000</v>
      </c>
      <c r="M391" s="681">
        <f t="shared" si="87"/>
        <v>48000000</v>
      </c>
    </row>
    <row r="392" spans="1:13" ht="14.5" x14ac:dyDescent="0.35">
      <c r="A392" s="633">
        <v>220210</v>
      </c>
      <c r="B392" s="634"/>
      <c r="C392" s="634"/>
      <c r="D392" s="634"/>
      <c r="E392" s="634"/>
      <c r="F392" s="636" t="s">
        <v>1596</v>
      </c>
      <c r="G392" s="681">
        <f>SUM(G393:G394)</f>
        <v>3000000</v>
      </c>
      <c r="H392" s="681">
        <f t="shared" si="91"/>
        <v>0</v>
      </c>
      <c r="I392" s="681"/>
      <c r="J392" s="687">
        <f>SUM(J393:J394)</f>
        <v>800000</v>
      </c>
      <c r="K392" s="687">
        <f t="shared" ref="K392:L392" si="92">SUM(K393:K394)</f>
        <v>800000</v>
      </c>
      <c r="L392" s="687">
        <f t="shared" si="92"/>
        <v>800000</v>
      </c>
      <c r="M392" s="681">
        <f t="shared" si="87"/>
        <v>2400000</v>
      </c>
    </row>
    <row r="393" spans="1:13" ht="14.5" x14ac:dyDescent="0.35">
      <c r="A393" s="639">
        <v>22021003</v>
      </c>
      <c r="B393" s="634"/>
      <c r="C393" s="639">
        <v>70331</v>
      </c>
      <c r="D393" s="693" t="s">
        <v>205</v>
      </c>
      <c r="E393" s="639">
        <v>50610800</v>
      </c>
      <c r="F393" s="642" t="s">
        <v>60</v>
      </c>
      <c r="G393" s="694">
        <v>2000000</v>
      </c>
      <c r="H393" s="694"/>
      <c r="I393" s="694"/>
      <c r="J393" s="695">
        <v>300000</v>
      </c>
      <c r="K393" s="695">
        <v>300000</v>
      </c>
      <c r="L393" s="695">
        <v>300000</v>
      </c>
      <c r="M393" s="681">
        <f t="shared" si="87"/>
        <v>900000</v>
      </c>
    </row>
    <row r="394" spans="1:13" ht="14.5" x14ac:dyDescent="0.35">
      <c r="A394" s="639">
        <v>22021021</v>
      </c>
      <c r="B394" s="634"/>
      <c r="C394" s="639">
        <v>70331</v>
      </c>
      <c r="D394" s="693" t="s">
        <v>205</v>
      </c>
      <c r="E394" s="639">
        <v>50610800</v>
      </c>
      <c r="F394" s="642" t="s">
        <v>225</v>
      </c>
      <c r="G394" s="694">
        <v>1000000</v>
      </c>
      <c r="H394" s="694"/>
      <c r="I394" s="694"/>
      <c r="J394" s="695">
        <v>500000</v>
      </c>
      <c r="K394" s="695">
        <v>500000</v>
      </c>
      <c r="L394" s="695">
        <v>500000</v>
      </c>
      <c r="M394" s="681">
        <f t="shared" si="87"/>
        <v>1500000</v>
      </c>
    </row>
    <row r="395" spans="1:13" ht="14.5" x14ac:dyDescent="0.35">
      <c r="A395" s="639"/>
      <c r="B395" s="639"/>
      <c r="C395" s="639"/>
      <c r="D395" s="639"/>
      <c r="E395" s="639"/>
      <c r="F395" s="633" t="s">
        <v>85</v>
      </c>
      <c r="G395" s="678"/>
      <c r="H395" s="679"/>
      <c r="I395" s="679"/>
      <c r="J395" s="680"/>
      <c r="K395" s="680"/>
      <c r="L395" s="680"/>
      <c r="M395" s="681">
        <f t="shared" si="87"/>
        <v>0</v>
      </c>
    </row>
    <row r="396" spans="1:13" ht="14.5" x14ac:dyDescent="0.35">
      <c r="A396" s="639"/>
      <c r="B396" s="639"/>
      <c r="C396" s="639"/>
      <c r="D396" s="639"/>
      <c r="E396" s="639"/>
      <c r="F396" s="682"/>
      <c r="G396" s="696"/>
      <c r="H396" s="679"/>
      <c r="I396" s="679"/>
      <c r="J396" s="697"/>
      <c r="K396" s="697"/>
      <c r="L396" s="697"/>
      <c r="M396" s="681">
        <f t="shared" si="87"/>
        <v>0</v>
      </c>
    </row>
    <row r="397" spans="1:13" ht="14.5" x14ac:dyDescent="0.35">
      <c r="A397" s="639"/>
      <c r="B397" s="639"/>
      <c r="C397" s="639"/>
      <c r="D397" s="639"/>
      <c r="E397" s="639"/>
      <c r="F397" s="682" t="s">
        <v>86</v>
      </c>
      <c r="G397" s="683"/>
      <c r="H397" s="683"/>
      <c r="I397" s="683"/>
      <c r="J397" s="698"/>
      <c r="K397" s="698"/>
      <c r="L397" s="698"/>
      <c r="M397" s="681">
        <f t="shared" si="87"/>
        <v>0</v>
      </c>
    </row>
    <row r="398" spans="1:13" ht="14.5" x14ac:dyDescent="0.35">
      <c r="A398" s="639"/>
      <c r="B398" s="639"/>
      <c r="C398" s="639"/>
      <c r="D398" s="639"/>
      <c r="E398" s="639"/>
      <c r="F398" s="682" t="s">
        <v>87</v>
      </c>
      <c r="G398" s="638">
        <f t="shared" ref="G398:L398" si="93">G383</f>
        <v>20000000</v>
      </c>
      <c r="H398" s="638">
        <f t="shared" si="93"/>
        <v>0</v>
      </c>
      <c r="I398" s="638"/>
      <c r="J398" s="699">
        <f t="shared" si="93"/>
        <v>20000000</v>
      </c>
      <c r="K398" s="699">
        <f t="shared" si="93"/>
        <v>20000000</v>
      </c>
      <c r="L398" s="699">
        <f t="shared" si="93"/>
        <v>20000000</v>
      </c>
      <c r="M398" s="681">
        <f t="shared" si="87"/>
        <v>60000000</v>
      </c>
    </row>
    <row r="399" spans="1:13" ht="14.5" x14ac:dyDescent="0.35">
      <c r="A399" s="639"/>
      <c r="B399" s="639"/>
      <c r="C399" s="639"/>
      <c r="D399" s="639"/>
      <c r="E399" s="639"/>
      <c r="F399" s="682" t="s">
        <v>69</v>
      </c>
      <c r="G399" s="683"/>
      <c r="H399" s="683"/>
      <c r="I399" s="683"/>
      <c r="J399" s="698"/>
      <c r="K399" s="698"/>
      <c r="L399" s="698"/>
      <c r="M399" s="681">
        <f t="shared" si="87"/>
        <v>0</v>
      </c>
    </row>
    <row r="400" spans="1:13" ht="14.5" x14ac:dyDescent="0.35">
      <c r="A400" s="639"/>
      <c r="B400" s="639"/>
      <c r="C400" s="639"/>
      <c r="D400" s="639"/>
      <c r="E400" s="639"/>
      <c r="F400" s="682"/>
      <c r="G400" s="683"/>
      <c r="H400" s="683"/>
      <c r="I400" s="683"/>
      <c r="J400" s="698"/>
      <c r="K400" s="698"/>
      <c r="L400" s="698"/>
      <c r="M400" s="681">
        <f t="shared" si="87"/>
        <v>0</v>
      </c>
    </row>
    <row r="401" spans="1:13" ht="14.5" x14ac:dyDescent="0.35">
      <c r="A401" s="639"/>
      <c r="B401" s="639"/>
      <c r="C401" s="639"/>
      <c r="D401" s="639"/>
      <c r="E401" s="639"/>
      <c r="F401" s="682" t="s">
        <v>88</v>
      </c>
      <c r="G401" s="638">
        <f>SUM(G383)</f>
        <v>20000000</v>
      </c>
      <c r="H401" s="638">
        <f t="shared" ref="H401" si="94">SUM(H383)</f>
        <v>0</v>
      </c>
      <c r="I401" s="638"/>
      <c r="J401" s="699">
        <f>SUM(J383)</f>
        <v>20000000</v>
      </c>
      <c r="K401" s="699">
        <f t="shared" ref="K401:L401" si="95">SUM(K383)</f>
        <v>20000000</v>
      </c>
      <c r="L401" s="699">
        <f t="shared" si="95"/>
        <v>20000000</v>
      </c>
      <c r="M401" s="681">
        <f t="shared" si="87"/>
        <v>60000000</v>
      </c>
    </row>
    <row r="402" spans="1:13" ht="14.5" x14ac:dyDescent="0.35">
      <c r="A402" s="647"/>
      <c r="B402" s="647"/>
      <c r="C402" s="647"/>
      <c r="D402" s="647"/>
      <c r="E402" s="647"/>
      <c r="F402" s="700"/>
      <c r="G402" s="701"/>
      <c r="H402" s="649"/>
      <c r="I402" s="649"/>
      <c r="J402" s="701"/>
      <c r="K402" s="701"/>
      <c r="L402" s="701"/>
      <c r="M402" s="649"/>
    </row>
    <row r="403" spans="1:13" ht="14.5" x14ac:dyDescent="0.35">
      <c r="A403" s="647"/>
      <c r="B403" s="647"/>
      <c r="C403" s="647"/>
      <c r="D403" s="647"/>
      <c r="E403" s="647"/>
      <c r="F403" s="700"/>
      <c r="G403" s="701"/>
      <c r="H403" s="649"/>
      <c r="I403" s="649"/>
      <c r="J403" s="701"/>
      <c r="K403" s="701"/>
      <c r="L403" s="701"/>
      <c r="M403" s="649"/>
    </row>
    <row r="404" spans="1:13" ht="14.5" x14ac:dyDescent="0.35">
      <c r="A404" s="983" t="s">
        <v>0</v>
      </c>
      <c r="B404" s="983"/>
      <c r="C404" s="983"/>
      <c r="D404" s="983"/>
      <c r="E404" s="983"/>
      <c r="F404" s="983"/>
      <c r="G404" s="983"/>
      <c r="H404" s="983"/>
      <c r="I404" s="983"/>
      <c r="J404" s="983"/>
      <c r="K404" s="983"/>
      <c r="L404" s="983"/>
      <c r="M404" s="983"/>
    </row>
    <row r="405" spans="1:13" ht="14.5" x14ac:dyDescent="0.35">
      <c r="A405" s="982" t="s">
        <v>1597</v>
      </c>
      <c r="B405" s="982"/>
      <c r="C405" s="982"/>
      <c r="D405" s="982"/>
      <c r="E405" s="982"/>
      <c r="F405" s="982"/>
      <c r="G405" s="982"/>
      <c r="H405" s="982"/>
      <c r="I405" s="982"/>
      <c r="J405" s="982"/>
      <c r="K405" s="982"/>
      <c r="L405" s="982"/>
      <c r="M405" s="982"/>
    </row>
    <row r="406" spans="1:13" ht="58" x14ac:dyDescent="0.25">
      <c r="A406" s="684" t="s">
        <v>1</v>
      </c>
      <c r="B406" s="684" t="s">
        <v>2</v>
      </c>
      <c r="C406" s="684" t="s">
        <v>3</v>
      </c>
      <c r="D406" s="684" t="s">
        <v>4</v>
      </c>
      <c r="E406" s="684" t="s">
        <v>5</v>
      </c>
      <c r="F406" s="685" t="s">
        <v>6</v>
      </c>
      <c r="G406" s="684" t="s">
        <v>7</v>
      </c>
      <c r="H406" s="684" t="s">
        <v>1414</v>
      </c>
      <c r="I406" s="684"/>
      <c r="J406" s="686" t="s">
        <v>9</v>
      </c>
      <c r="K406" s="686" t="s">
        <v>10</v>
      </c>
      <c r="L406" s="686" t="s">
        <v>11</v>
      </c>
      <c r="M406" s="684" t="s">
        <v>12</v>
      </c>
    </row>
    <row r="407" spans="1:13" ht="14.5" x14ac:dyDescent="0.35">
      <c r="A407" s="633">
        <v>2</v>
      </c>
      <c r="B407" s="684"/>
      <c r="C407" s="702"/>
      <c r="D407" s="702"/>
      <c r="E407" s="639"/>
      <c r="F407" s="632" t="s">
        <v>1319</v>
      </c>
      <c r="G407" s="681">
        <f>SUM(G409,G412,G418,G420,G422,G424)</f>
        <v>50000000</v>
      </c>
      <c r="H407" s="637">
        <f t="shared" ref="H407" si="96">SUM(H408)</f>
        <v>0</v>
      </c>
      <c r="I407" s="637"/>
      <c r="J407" s="687">
        <f>J408</f>
        <v>50000000</v>
      </c>
      <c r="K407" s="687">
        <f t="shared" ref="K407:M407" si="97">K408</f>
        <v>50000000</v>
      </c>
      <c r="L407" s="687">
        <f t="shared" si="97"/>
        <v>50000000</v>
      </c>
      <c r="M407" s="687">
        <f t="shared" si="97"/>
        <v>150000000</v>
      </c>
    </row>
    <row r="408" spans="1:13" ht="14.5" x14ac:dyDescent="0.35">
      <c r="A408" s="633">
        <v>2202</v>
      </c>
      <c r="B408" s="639"/>
      <c r="C408" s="702"/>
      <c r="D408" s="702"/>
      <c r="E408" s="639"/>
      <c r="F408" s="703" t="s">
        <v>27</v>
      </c>
      <c r="G408" s="681">
        <f>G409++G412+G418+G420+G422+G424</f>
        <v>50000000</v>
      </c>
      <c r="H408" s="637">
        <f t="shared" ref="H408" si="98">H409+H412+H418+H420+H422+H424</f>
        <v>0</v>
      </c>
      <c r="I408" s="637"/>
      <c r="J408" s="687">
        <f>J409++J412+J418+J420+J422+J424</f>
        <v>50000000</v>
      </c>
      <c r="K408" s="687">
        <f t="shared" ref="K408:L408" si="99">K409++K412+K418+K420+K422+K424</f>
        <v>50000000</v>
      </c>
      <c r="L408" s="687">
        <f t="shared" si="99"/>
        <v>50000000</v>
      </c>
      <c r="M408" s="681">
        <f t="shared" ref="M408:M437" si="100">SUM(J408:L408)</f>
        <v>150000000</v>
      </c>
    </row>
    <row r="409" spans="1:13" ht="14.5" x14ac:dyDescent="0.35">
      <c r="A409" s="633">
        <v>220201</v>
      </c>
      <c r="B409" s="639"/>
      <c r="C409" s="702"/>
      <c r="D409" s="702"/>
      <c r="E409" s="639"/>
      <c r="F409" s="703" t="s">
        <v>1349</v>
      </c>
      <c r="G409" s="681">
        <f>SUM(G410:G411)</f>
        <v>17000000</v>
      </c>
      <c r="H409" s="637">
        <f>SUM(H410:H411)</f>
        <v>0</v>
      </c>
      <c r="I409" s="637"/>
      <c r="J409" s="687">
        <f>SUM(J410:J411)</f>
        <v>7000000</v>
      </c>
      <c r="K409" s="687">
        <f t="shared" ref="K409:L409" si="101">SUM(K410:K411)</f>
        <v>7000000</v>
      </c>
      <c r="L409" s="687">
        <f t="shared" si="101"/>
        <v>7000000</v>
      </c>
      <c r="M409" s="681">
        <f t="shared" si="100"/>
        <v>21000000</v>
      </c>
    </row>
    <row r="410" spans="1:13" ht="14.5" x14ac:dyDescent="0.35">
      <c r="A410" s="639">
        <v>22020101</v>
      </c>
      <c r="B410" s="639"/>
      <c r="C410" s="702"/>
      <c r="D410" s="702" t="s">
        <v>205</v>
      </c>
      <c r="E410" s="639">
        <v>50610800</v>
      </c>
      <c r="F410" s="704" t="s">
        <v>29</v>
      </c>
      <c r="G410" s="694">
        <v>10000000</v>
      </c>
      <c r="H410" s="637"/>
      <c r="I410" s="637"/>
      <c r="J410" s="695">
        <v>3000000</v>
      </c>
      <c r="K410" s="695">
        <v>3000000</v>
      </c>
      <c r="L410" s="695">
        <v>3000000</v>
      </c>
      <c r="M410" s="694">
        <f t="shared" si="100"/>
        <v>9000000</v>
      </c>
    </row>
    <row r="411" spans="1:13" ht="14.5" x14ac:dyDescent="0.35">
      <c r="A411" s="639">
        <v>22020102</v>
      </c>
      <c r="B411" s="639">
        <v>70331</v>
      </c>
      <c r="C411" s="702"/>
      <c r="D411" s="702" t="s">
        <v>205</v>
      </c>
      <c r="E411" s="639">
        <v>50610800</v>
      </c>
      <c r="F411" s="704" t="s">
        <v>30</v>
      </c>
      <c r="G411" s="694">
        <v>7000000</v>
      </c>
      <c r="H411" s="637"/>
      <c r="I411" s="637"/>
      <c r="J411" s="695">
        <v>4000000</v>
      </c>
      <c r="K411" s="695">
        <v>4000000</v>
      </c>
      <c r="L411" s="695">
        <v>4000000</v>
      </c>
      <c r="M411" s="694">
        <f t="shared" si="100"/>
        <v>12000000</v>
      </c>
    </row>
    <row r="412" spans="1:13" ht="14.5" x14ac:dyDescent="0.35">
      <c r="A412" s="633">
        <v>220203</v>
      </c>
      <c r="B412" s="639">
        <v>70331</v>
      </c>
      <c r="C412" s="702"/>
      <c r="D412" s="702"/>
      <c r="E412" s="639"/>
      <c r="F412" s="703" t="s">
        <v>37</v>
      </c>
      <c r="G412" s="681">
        <f>SUM(G413:G417)</f>
        <v>3400000</v>
      </c>
      <c r="H412" s="637">
        <f>SUM(H413:H413)</f>
        <v>0</v>
      </c>
      <c r="I412" s="637"/>
      <c r="J412" s="687">
        <f>J413+J414+J415+J416+J417</f>
        <v>1370000</v>
      </c>
      <c r="K412" s="687">
        <f t="shared" ref="K412:M412" si="102">K413+K414+K415+K416+K417</f>
        <v>1370000</v>
      </c>
      <c r="L412" s="687">
        <f t="shared" si="102"/>
        <v>1370000</v>
      </c>
      <c r="M412" s="687">
        <f t="shared" si="102"/>
        <v>4110000</v>
      </c>
    </row>
    <row r="413" spans="1:13" ht="29" x14ac:dyDescent="0.35">
      <c r="A413" s="661">
        <v>22020301</v>
      </c>
      <c r="B413" s="639"/>
      <c r="C413" s="656"/>
      <c r="D413" s="656" t="s">
        <v>205</v>
      </c>
      <c r="E413" s="661">
        <v>50610800</v>
      </c>
      <c r="F413" s="663" t="s">
        <v>38</v>
      </c>
      <c r="G413" s="690">
        <v>1000000</v>
      </c>
      <c r="H413" s="705"/>
      <c r="I413" s="705"/>
      <c r="J413" s="691">
        <v>700000</v>
      </c>
      <c r="K413" s="691">
        <v>700000</v>
      </c>
      <c r="L413" s="691">
        <v>700000</v>
      </c>
      <c r="M413" s="690">
        <f t="shared" si="100"/>
        <v>2100000</v>
      </c>
    </row>
    <row r="414" spans="1:13" ht="14.5" x14ac:dyDescent="0.35">
      <c r="A414" s="661">
        <v>22020302</v>
      </c>
      <c r="B414" s="661">
        <v>70331</v>
      </c>
      <c r="C414" s="656"/>
      <c r="D414" s="656"/>
      <c r="E414" s="661">
        <v>50610800</v>
      </c>
      <c r="F414" s="642" t="s">
        <v>39</v>
      </c>
      <c r="G414" s="690">
        <v>1000000</v>
      </c>
      <c r="H414" s="637"/>
      <c r="I414" s="637"/>
      <c r="J414" s="691">
        <v>100000</v>
      </c>
      <c r="K414" s="691">
        <v>100000</v>
      </c>
      <c r="L414" s="691">
        <v>100000</v>
      </c>
      <c r="M414" s="694">
        <f t="shared" si="100"/>
        <v>300000</v>
      </c>
    </row>
    <row r="415" spans="1:13" ht="14.5" x14ac:dyDescent="0.35">
      <c r="A415" s="661">
        <v>22020303</v>
      </c>
      <c r="B415" s="661">
        <v>70331</v>
      </c>
      <c r="C415" s="656"/>
      <c r="D415" s="656"/>
      <c r="E415" s="661">
        <v>50610800</v>
      </c>
      <c r="F415" s="642" t="s">
        <v>40</v>
      </c>
      <c r="G415" s="690">
        <v>500000</v>
      </c>
      <c r="H415" s="637"/>
      <c r="I415" s="637"/>
      <c r="J415" s="691">
        <v>20000</v>
      </c>
      <c r="K415" s="691">
        <v>20000</v>
      </c>
      <c r="L415" s="691">
        <v>20000</v>
      </c>
      <c r="M415" s="694">
        <f t="shared" si="100"/>
        <v>60000</v>
      </c>
    </row>
    <row r="416" spans="1:13" ht="14.5" x14ac:dyDescent="0.35">
      <c r="A416" s="661">
        <v>22020305</v>
      </c>
      <c r="B416" s="661">
        <v>70331</v>
      </c>
      <c r="C416" s="656"/>
      <c r="D416" s="656"/>
      <c r="E416" s="661">
        <v>50610800</v>
      </c>
      <c r="F416" s="642" t="s">
        <v>41</v>
      </c>
      <c r="G416" s="690">
        <v>500000</v>
      </c>
      <c r="H416" s="637"/>
      <c r="I416" s="637"/>
      <c r="J416" s="691">
        <v>350000</v>
      </c>
      <c r="K416" s="691">
        <v>350000</v>
      </c>
      <c r="L416" s="691">
        <v>350000</v>
      </c>
      <c r="M416" s="694">
        <f t="shared" si="100"/>
        <v>1050000</v>
      </c>
    </row>
    <row r="417" spans="1:13" ht="14.5" x14ac:dyDescent="0.35">
      <c r="A417" s="661">
        <v>22020310</v>
      </c>
      <c r="B417" s="661">
        <v>70331</v>
      </c>
      <c r="C417" s="656"/>
      <c r="D417" s="656"/>
      <c r="E417" s="661">
        <v>50610800</v>
      </c>
      <c r="F417" s="642" t="s">
        <v>1598</v>
      </c>
      <c r="G417" s="690">
        <v>400000</v>
      </c>
      <c r="H417" s="637"/>
      <c r="I417" s="637"/>
      <c r="J417" s="691">
        <v>200000</v>
      </c>
      <c r="K417" s="691">
        <v>200000</v>
      </c>
      <c r="L417" s="691">
        <v>200000</v>
      </c>
      <c r="M417" s="694">
        <f t="shared" si="100"/>
        <v>600000</v>
      </c>
    </row>
    <row r="418" spans="1:13" ht="14.5" x14ac:dyDescent="0.35">
      <c r="A418" s="633">
        <v>220204</v>
      </c>
      <c r="B418" s="661">
        <v>70331</v>
      </c>
      <c r="C418" s="702"/>
      <c r="D418" s="702"/>
      <c r="E418" s="639"/>
      <c r="F418" s="703" t="s">
        <v>42</v>
      </c>
      <c r="G418" s="681">
        <f>SUM(G419:G419)</f>
        <v>4500000</v>
      </c>
      <c r="H418" s="637">
        <f>SUM(H419:H419)</f>
        <v>0</v>
      </c>
      <c r="I418" s="637"/>
      <c r="J418" s="687">
        <f>SUM(J419:J419)</f>
        <v>1500000</v>
      </c>
      <c r="K418" s="687">
        <f t="shared" ref="K418:L418" si="103">SUM(K419:K419)</f>
        <v>1500000</v>
      </c>
      <c r="L418" s="687">
        <f t="shared" si="103"/>
        <v>1500000</v>
      </c>
      <c r="M418" s="681">
        <f t="shared" si="100"/>
        <v>4500000</v>
      </c>
    </row>
    <row r="419" spans="1:13" ht="14.5" x14ac:dyDescent="0.35">
      <c r="A419" s="639">
        <v>22020402</v>
      </c>
      <c r="B419" s="639"/>
      <c r="C419" s="702"/>
      <c r="D419" s="702" t="s">
        <v>205</v>
      </c>
      <c r="E419" s="639">
        <v>50610800</v>
      </c>
      <c r="F419" s="704" t="s">
        <v>44</v>
      </c>
      <c r="G419" s="694">
        <v>4500000</v>
      </c>
      <c r="H419" s="637"/>
      <c r="I419" s="637"/>
      <c r="J419" s="695">
        <v>1500000</v>
      </c>
      <c r="K419" s="695">
        <v>1500000</v>
      </c>
      <c r="L419" s="695">
        <v>1500000</v>
      </c>
      <c r="M419" s="694">
        <f t="shared" si="100"/>
        <v>4500000</v>
      </c>
    </row>
    <row r="420" spans="1:13" ht="14.5" x14ac:dyDescent="0.35">
      <c r="A420" s="633">
        <v>220205</v>
      </c>
      <c r="B420" s="639">
        <v>70331</v>
      </c>
      <c r="C420" s="702"/>
      <c r="D420" s="702"/>
      <c r="E420" s="639"/>
      <c r="F420" s="703" t="s">
        <v>49</v>
      </c>
      <c r="G420" s="681">
        <f>SUM(G421:G421)</f>
        <v>5000000</v>
      </c>
      <c r="H420" s="637">
        <f>SUM(H421:H421)</f>
        <v>0</v>
      </c>
      <c r="I420" s="637"/>
      <c r="J420" s="687">
        <f>SUM(J421:J421)</f>
        <v>28850000</v>
      </c>
      <c r="K420" s="687">
        <f t="shared" ref="K420:L420" si="104">SUM(K421:K421)</f>
        <v>28850000</v>
      </c>
      <c r="L420" s="687">
        <f t="shared" si="104"/>
        <v>28850000</v>
      </c>
      <c r="M420" s="681">
        <f t="shared" si="100"/>
        <v>86550000</v>
      </c>
    </row>
    <row r="421" spans="1:13" ht="14.5" x14ac:dyDescent="0.35">
      <c r="A421" s="639">
        <v>22020501</v>
      </c>
      <c r="B421" s="639"/>
      <c r="C421" s="702"/>
      <c r="D421" s="702" t="s">
        <v>205</v>
      </c>
      <c r="E421" s="639">
        <v>50610800</v>
      </c>
      <c r="F421" s="704" t="s">
        <v>50</v>
      </c>
      <c r="G421" s="694">
        <v>5000000</v>
      </c>
      <c r="H421" s="637"/>
      <c r="I421" s="637"/>
      <c r="J421" s="695">
        <v>28850000</v>
      </c>
      <c r="K421" s="695">
        <v>28850000</v>
      </c>
      <c r="L421" s="695">
        <v>28850000</v>
      </c>
      <c r="M421" s="694">
        <f t="shared" si="100"/>
        <v>86550000</v>
      </c>
    </row>
    <row r="422" spans="1:13" ht="29" x14ac:dyDescent="0.35">
      <c r="A422" s="655">
        <v>220207</v>
      </c>
      <c r="B422" s="639">
        <v>70331</v>
      </c>
      <c r="C422" s="656"/>
      <c r="D422" s="656"/>
      <c r="E422" s="661"/>
      <c r="F422" s="657" t="s">
        <v>1599</v>
      </c>
      <c r="G422" s="692">
        <f>SUM(G423:G423)</f>
        <v>3600000</v>
      </c>
      <c r="H422" s="705">
        <f>SUM(H423:H423)</f>
        <v>0</v>
      </c>
      <c r="I422" s="705"/>
      <c r="J422" s="659">
        <f>SUM(J423:J423)</f>
        <v>5000000</v>
      </c>
      <c r="K422" s="659">
        <f t="shared" ref="K422:L422" si="105">SUM(K423:K423)</f>
        <v>5000000</v>
      </c>
      <c r="L422" s="659">
        <f t="shared" si="105"/>
        <v>5000000</v>
      </c>
      <c r="M422" s="692">
        <f t="shared" si="100"/>
        <v>15000000</v>
      </c>
    </row>
    <row r="423" spans="1:13" ht="14.5" x14ac:dyDescent="0.35">
      <c r="A423" s="639">
        <v>22020703</v>
      </c>
      <c r="B423" s="661"/>
      <c r="C423" s="702"/>
      <c r="D423" s="702" t="s">
        <v>205</v>
      </c>
      <c r="E423" s="639">
        <v>50610800</v>
      </c>
      <c r="F423" s="704" t="s">
        <v>365</v>
      </c>
      <c r="G423" s="694">
        <v>3600000</v>
      </c>
      <c r="H423" s="637"/>
      <c r="I423" s="637"/>
      <c r="J423" s="695">
        <v>5000000</v>
      </c>
      <c r="K423" s="695">
        <v>5000000</v>
      </c>
      <c r="L423" s="695">
        <v>5000000</v>
      </c>
      <c r="M423" s="694">
        <f t="shared" si="100"/>
        <v>15000000</v>
      </c>
    </row>
    <row r="424" spans="1:13" ht="14.5" x14ac:dyDescent="0.35">
      <c r="A424" s="633">
        <v>220210</v>
      </c>
      <c r="B424" s="639">
        <v>70331</v>
      </c>
      <c r="C424" s="702"/>
      <c r="D424" s="702"/>
      <c r="E424" s="639">
        <v>50610800</v>
      </c>
      <c r="F424" s="703" t="s">
        <v>57</v>
      </c>
      <c r="G424" s="681">
        <f>SUM(G425:G431)</f>
        <v>16500000</v>
      </c>
      <c r="H424" s="637">
        <f>SUM(H428:H428)</f>
        <v>0</v>
      </c>
      <c r="I424" s="637"/>
      <c r="J424" s="687">
        <f>SUM(J425:J431)</f>
        <v>6280000</v>
      </c>
      <c r="K424" s="687">
        <f t="shared" ref="K424:L424" si="106">SUM(K425:K431)</f>
        <v>6280000</v>
      </c>
      <c r="L424" s="687">
        <f t="shared" si="106"/>
        <v>6280000</v>
      </c>
      <c r="M424" s="681">
        <f t="shared" si="100"/>
        <v>18840000</v>
      </c>
    </row>
    <row r="425" spans="1:13" ht="14.5" x14ac:dyDescent="0.35">
      <c r="A425" s="639">
        <v>22021001</v>
      </c>
      <c r="B425" s="639">
        <v>70331</v>
      </c>
      <c r="C425" s="702"/>
      <c r="D425" s="702"/>
      <c r="E425" s="639">
        <v>50610800</v>
      </c>
      <c r="F425" s="704" t="s">
        <v>1600</v>
      </c>
      <c r="G425" s="694">
        <v>3000000</v>
      </c>
      <c r="H425" s="637"/>
      <c r="I425" s="637"/>
      <c r="J425" s="695">
        <v>350000</v>
      </c>
      <c r="K425" s="695">
        <v>350000</v>
      </c>
      <c r="L425" s="695">
        <v>350000</v>
      </c>
      <c r="M425" s="694">
        <f t="shared" si="100"/>
        <v>1050000</v>
      </c>
    </row>
    <row r="426" spans="1:13" ht="14.5" x14ac:dyDescent="0.35">
      <c r="A426" s="639">
        <v>22021002</v>
      </c>
      <c r="B426" s="639">
        <v>70331</v>
      </c>
      <c r="C426" s="702"/>
      <c r="D426" s="702"/>
      <c r="E426" s="639">
        <v>50610800</v>
      </c>
      <c r="F426" s="704" t="s">
        <v>59</v>
      </c>
      <c r="G426" s="694">
        <v>2000000</v>
      </c>
      <c r="H426" s="637"/>
      <c r="I426" s="637"/>
      <c r="J426" s="695">
        <v>500000</v>
      </c>
      <c r="K426" s="695">
        <v>500000</v>
      </c>
      <c r="L426" s="695">
        <v>500000</v>
      </c>
      <c r="M426" s="694">
        <f t="shared" si="100"/>
        <v>1500000</v>
      </c>
    </row>
    <row r="427" spans="1:13" ht="14.5" x14ac:dyDescent="0.35">
      <c r="A427" s="639">
        <v>22021003</v>
      </c>
      <c r="B427" s="639">
        <v>70331</v>
      </c>
      <c r="C427" s="702"/>
      <c r="D427" s="702"/>
      <c r="E427" s="639">
        <v>50610800</v>
      </c>
      <c r="F427" s="704" t="s">
        <v>60</v>
      </c>
      <c r="G427" s="694">
        <v>5000000</v>
      </c>
      <c r="H427" s="637"/>
      <c r="I427" s="637"/>
      <c r="J427" s="695">
        <v>2500000</v>
      </c>
      <c r="K427" s="695">
        <v>2500000</v>
      </c>
      <c r="L427" s="695">
        <v>2500000</v>
      </c>
      <c r="M427" s="694">
        <f t="shared" si="100"/>
        <v>7500000</v>
      </c>
    </row>
    <row r="428" spans="1:13" ht="14.5" x14ac:dyDescent="0.35">
      <c r="A428" s="706">
        <v>22021007</v>
      </c>
      <c r="B428" s="639">
        <v>70331</v>
      </c>
      <c r="C428" s="707"/>
      <c r="D428" s="707" t="s">
        <v>205</v>
      </c>
      <c r="E428" s="639">
        <v>50610800</v>
      </c>
      <c r="F428" s="708" t="s">
        <v>63</v>
      </c>
      <c r="G428" s="694">
        <v>2500000</v>
      </c>
      <c r="H428" s="637"/>
      <c r="I428" s="637"/>
      <c r="J428" s="695">
        <v>1500000</v>
      </c>
      <c r="K428" s="695">
        <v>1500000</v>
      </c>
      <c r="L428" s="695">
        <v>1500000</v>
      </c>
      <c r="M428" s="694">
        <f t="shared" si="100"/>
        <v>4500000</v>
      </c>
    </row>
    <row r="429" spans="1:13" ht="14.5" x14ac:dyDescent="0.35">
      <c r="A429" s="706">
        <v>22021008</v>
      </c>
      <c r="B429" s="639">
        <v>70331</v>
      </c>
      <c r="C429" s="707"/>
      <c r="D429" s="707" t="s">
        <v>881</v>
      </c>
      <c r="E429" s="639">
        <v>50610800</v>
      </c>
      <c r="F429" s="708" t="s">
        <v>64</v>
      </c>
      <c r="G429" s="694">
        <v>2000000</v>
      </c>
      <c r="H429" s="637"/>
      <c r="I429" s="637"/>
      <c r="J429" s="695">
        <v>500000</v>
      </c>
      <c r="K429" s="695">
        <v>500000</v>
      </c>
      <c r="L429" s="695">
        <v>500000</v>
      </c>
      <c r="M429" s="694">
        <f t="shared" si="100"/>
        <v>1500000</v>
      </c>
    </row>
    <row r="430" spans="1:13" ht="14.5" x14ac:dyDescent="0.35">
      <c r="A430" s="706">
        <v>22021021</v>
      </c>
      <c r="B430" s="639">
        <v>70331</v>
      </c>
      <c r="C430" s="707"/>
      <c r="D430" s="707" t="s">
        <v>881</v>
      </c>
      <c r="E430" s="639">
        <v>50610800</v>
      </c>
      <c r="F430" s="708" t="s">
        <v>225</v>
      </c>
      <c r="G430" s="694">
        <v>1000000</v>
      </c>
      <c r="H430" s="637"/>
      <c r="I430" s="637"/>
      <c r="J430" s="695">
        <v>430000</v>
      </c>
      <c r="K430" s="695">
        <v>430000</v>
      </c>
      <c r="L430" s="695">
        <v>430000</v>
      </c>
      <c r="M430" s="694">
        <f t="shared" si="100"/>
        <v>1290000</v>
      </c>
    </row>
    <row r="431" spans="1:13" ht="14.5" x14ac:dyDescent="0.35">
      <c r="A431" s="706">
        <v>22021033</v>
      </c>
      <c r="B431" s="639">
        <v>70331</v>
      </c>
      <c r="C431" s="707"/>
      <c r="D431" s="707"/>
      <c r="E431" s="639">
        <v>50610800</v>
      </c>
      <c r="F431" s="708" t="s">
        <v>387</v>
      </c>
      <c r="G431" s="694">
        <v>1000000</v>
      </c>
      <c r="H431" s="637"/>
      <c r="I431" s="637"/>
      <c r="J431" s="695">
        <v>500000</v>
      </c>
      <c r="K431" s="695">
        <v>500000</v>
      </c>
      <c r="L431" s="695">
        <v>500000</v>
      </c>
      <c r="M431" s="694">
        <f t="shared" si="100"/>
        <v>1500000</v>
      </c>
    </row>
    <row r="432" spans="1:13" ht="14.5" x14ac:dyDescent="0.35">
      <c r="A432" s="639"/>
      <c r="B432" s="639">
        <v>70331</v>
      </c>
      <c r="C432" s="639"/>
      <c r="D432" s="639"/>
      <c r="E432" s="639"/>
      <c r="F432" s="709"/>
      <c r="G432" s="696"/>
      <c r="H432" s="704"/>
      <c r="I432" s="704"/>
      <c r="J432" s="697"/>
      <c r="K432" s="697"/>
      <c r="L432" s="697"/>
      <c r="M432" s="681">
        <f t="shared" si="100"/>
        <v>0</v>
      </c>
    </row>
    <row r="433" spans="1:13" ht="14.5" x14ac:dyDescent="0.35">
      <c r="A433" s="639"/>
      <c r="B433" s="639"/>
      <c r="C433" s="639"/>
      <c r="D433" s="639"/>
      <c r="E433" s="639"/>
      <c r="F433" s="633" t="s">
        <v>85</v>
      </c>
      <c r="G433" s="678"/>
      <c r="H433" s="704"/>
      <c r="I433" s="704"/>
      <c r="J433" s="680"/>
      <c r="K433" s="680"/>
      <c r="L433" s="680"/>
      <c r="M433" s="681">
        <f t="shared" si="100"/>
        <v>0</v>
      </c>
    </row>
    <row r="434" spans="1:13" ht="14.5" x14ac:dyDescent="0.35">
      <c r="A434" s="639"/>
      <c r="B434" s="639"/>
      <c r="C434" s="639"/>
      <c r="D434" s="639"/>
      <c r="E434" s="639"/>
      <c r="F434" s="682" t="s">
        <v>86</v>
      </c>
      <c r="G434" s="683"/>
      <c r="H434" s="710"/>
      <c r="I434" s="710"/>
      <c r="J434" s="698"/>
      <c r="K434" s="698"/>
      <c r="L434" s="698"/>
      <c r="M434" s="681">
        <f t="shared" si="100"/>
        <v>0</v>
      </c>
    </row>
    <row r="435" spans="1:13" ht="14.5" x14ac:dyDescent="0.35">
      <c r="A435" s="639"/>
      <c r="B435" s="639"/>
      <c r="C435" s="639"/>
      <c r="D435" s="639"/>
      <c r="E435" s="639"/>
      <c r="F435" s="682" t="s">
        <v>87</v>
      </c>
      <c r="G435" s="683">
        <f>G408</f>
        <v>50000000</v>
      </c>
      <c r="H435" s="710"/>
      <c r="I435" s="710"/>
      <c r="J435" s="698">
        <f>J408</f>
        <v>50000000</v>
      </c>
      <c r="K435" s="698">
        <f>K408</f>
        <v>50000000</v>
      </c>
      <c r="L435" s="698">
        <f>L408</f>
        <v>50000000</v>
      </c>
      <c r="M435" s="681">
        <f t="shared" si="100"/>
        <v>150000000</v>
      </c>
    </row>
    <row r="436" spans="1:13" ht="14.5" x14ac:dyDescent="0.35">
      <c r="A436" s="639"/>
      <c r="B436" s="639"/>
      <c r="C436" s="639"/>
      <c r="D436" s="639"/>
      <c r="E436" s="639"/>
      <c r="F436" s="682" t="s">
        <v>69</v>
      </c>
      <c r="G436" s="683"/>
      <c r="H436" s="710"/>
      <c r="I436" s="710"/>
      <c r="J436" s="698"/>
      <c r="K436" s="698"/>
      <c r="L436" s="698"/>
      <c r="M436" s="681">
        <f t="shared" si="100"/>
        <v>0</v>
      </c>
    </row>
    <row r="437" spans="1:13" ht="14.5" x14ac:dyDescent="0.35">
      <c r="A437" s="639"/>
      <c r="B437" s="639"/>
      <c r="C437" s="639"/>
      <c r="D437" s="639"/>
      <c r="E437" s="639"/>
      <c r="F437" s="682" t="s">
        <v>88</v>
      </c>
      <c r="G437" s="638">
        <f>SUM(G407)</f>
        <v>50000000</v>
      </c>
      <c r="H437" s="711">
        <f t="shared" ref="H437" si="107">SUM(H434:H436)</f>
        <v>0</v>
      </c>
      <c r="I437" s="711"/>
      <c r="J437" s="699">
        <f>SUM(J407)</f>
        <v>50000000</v>
      </c>
      <c r="K437" s="699">
        <f t="shared" ref="K437:L437" si="108">SUM(K407)</f>
        <v>50000000</v>
      </c>
      <c r="L437" s="699">
        <f t="shared" si="108"/>
        <v>50000000</v>
      </c>
      <c r="M437" s="681">
        <f t="shared" si="100"/>
        <v>150000000</v>
      </c>
    </row>
  </sheetData>
  <mergeCells count="15">
    <mergeCell ref="A174:M174"/>
    <mergeCell ref="A1:M1"/>
    <mergeCell ref="A2:M2"/>
    <mergeCell ref="A71:E71"/>
    <mergeCell ref="A78:M78"/>
    <mergeCell ref="A79:M79"/>
    <mergeCell ref="A381:M381"/>
    <mergeCell ref="A404:M404"/>
    <mergeCell ref="A405:M405"/>
    <mergeCell ref="A175:M175"/>
    <mergeCell ref="A247:M247"/>
    <mergeCell ref="A248:M248"/>
    <mergeCell ref="A303:M303"/>
    <mergeCell ref="A304:M304"/>
    <mergeCell ref="A380:M380"/>
  </mergeCells>
  <pageMargins left="2.72" right="0.15748031496062992" top="0.74803149606299213" bottom="0.74803149606299213" header="0.35433070866141736" footer="0.31496062992125984"/>
  <pageSetup paperSize="5" scale="7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64715-0D83-4DF3-8C16-A0EF20FAF551}">
  <dimension ref="A1:L236"/>
  <sheetViews>
    <sheetView workbookViewId="0">
      <selection activeCell="A4" sqref="A4:L4"/>
    </sheetView>
  </sheetViews>
  <sheetFormatPr defaultColWidth="9.1796875" defaultRowHeight="12.5" x14ac:dyDescent="0.25"/>
  <cols>
    <col min="1" max="1" width="19" style="1" customWidth="1"/>
    <col min="2" max="2" width="9.1796875" style="1"/>
    <col min="3" max="3" width="11.453125" style="1" customWidth="1"/>
    <col min="4" max="4" width="10.54296875" style="1" customWidth="1"/>
    <col min="5" max="5" width="13.54296875" style="1" customWidth="1"/>
    <col min="6" max="6" width="11.453125" style="1" customWidth="1"/>
    <col min="7" max="8" width="15.453125" style="1" customWidth="1"/>
    <col min="9" max="9" width="15" style="1" customWidth="1"/>
    <col min="10" max="10" width="13.81640625" style="1" customWidth="1"/>
    <col min="11" max="12" width="16.54296875" style="1" customWidth="1"/>
    <col min="13" max="16384" width="9.1796875" style="1"/>
  </cols>
  <sheetData>
    <row r="1" spans="1:12" x14ac:dyDescent="0.25">
      <c r="A1" s="970" t="s">
        <v>384</v>
      </c>
      <c r="B1" s="970"/>
      <c r="C1" s="970"/>
      <c r="D1" s="970"/>
      <c r="E1" s="970"/>
      <c r="F1" s="970"/>
      <c r="G1" s="970"/>
      <c r="H1" s="970"/>
      <c r="I1" s="970"/>
      <c r="J1" s="970"/>
      <c r="K1" s="970"/>
      <c r="L1" s="970"/>
    </row>
    <row r="2" spans="1:12" x14ac:dyDescent="0.25">
      <c r="A2" s="990" t="s">
        <v>89</v>
      </c>
      <c r="B2" s="990"/>
      <c r="C2" s="990"/>
      <c r="D2" s="990"/>
      <c r="E2" s="990"/>
      <c r="F2" s="990"/>
      <c r="G2" s="990"/>
      <c r="H2" s="990"/>
      <c r="I2" s="990"/>
      <c r="J2" s="990"/>
      <c r="K2" s="990"/>
      <c r="L2" s="990"/>
    </row>
    <row r="3" spans="1:12" x14ac:dyDescent="0.25">
      <c r="A3" s="990" t="s">
        <v>90</v>
      </c>
      <c r="B3" s="991"/>
      <c r="C3" s="991"/>
      <c r="D3" s="991"/>
      <c r="E3" s="991"/>
      <c r="F3" s="991"/>
      <c r="G3" s="991"/>
      <c r="H3" s="991"/>
      <c r="I3" s="991"/>
      <c r="J3" s="991"/>
      <c r="K3" s="991"/>
      <c r="L3" s="991"/>
    </row>
    <row r="4" spans="1:12" x14ac:dyDescent="0.25">
      <c r="A4" s="992" t="s">
        <v>1601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992"/>
    </row>
    <row r="5" spans="1:12" ht="34.5" x14ac:dyDescent="0.25">
      <c r="A5" s="713" t="s">
        <v>91</v>
      </c>
      <c r="B5" s="714"/>
      <c r="C5" s="713" t="s">
        <v>92</v>
      </c>
      <c r="D5" s="713" t="s">
        <v>93</v>
      </c>
      <c r="E5" s="713" t="s">
        <v>94</v>
      </c>
      <c r="F5" s="713" t="s">
        <v>95</v>
      </c>
      <c r="G5" s="713" t="s">
        <v>96</v>
      </c>
      <c r="H5" s="713" t="s">
        <v>97</v>
      </c>
      <c r="I5" s="713" t="s">
        <v>98</v>
      </c>
      <c r="J5" s="713" t="s">
        <v>99</v>
      </c>
      <c r="K5" s="713" t="s">
        <v>100</v>
      </c>
      <c r="L5" s="715" t="s">
        <v>101</v>
      </c>
    </row>
    <row r="6" spans="1:12" x14ac:dyDescent="0.25">
      <c r="A6" s="716"/>
      <c r="B6" s="717"/>
      <c r="C6" s="717"/>
      <c r="D6" s="718"/>
      <c r="E6" s="717"/>
      <c r="F6" s="717"/>
      <c r="G6" s="717"/>
      <c r="H6" s="717"/>
      <c r="I6" s="717"/>
      <c r="J6" s="717"/>
      <c r="K6" s="717"/>
      <c r="L6" s="712" t="s">
        <v>650</v>
      </c>
    </row>
    <row r="7" spans="1:12" x14ac:dyDescent="0.25">
      <c r="A7" s="717"/>
      <c r="B7" s="717"/>
      <c r="C7" s="719" t="s">
        <v>113</v>
      </c>
      <c r="D7" s="720">
        <v>9</v>
      </c>
      <c r="E7" s="720">
        <v>1372909.5404159999</v>
      </c>
      <c r="F7" s="720">
        <v>30000</v>
      </c>
      <c r="G7" s="720"/>
      <c r="H7" s="720">
        <f t="shared" ref="H7:H18" si="0">SUM(E7:G7)</f>
        <v>1402909.5404159999</v>
      </c>
      <c r="I7" s="720">
        <f t="shared" ref="I7:I18" si="1">D7*E7</f>
        <v>12356185.863744</v>
      </c>
      <c r="J7" s="720">
        <f t="shared" ref="J7:J18" si="2">D7*F7</f>
        <v>270000</v>
      </c>
      <c r="K7" s="720">
        <f t="shared" ref="K7:K18" si="3">D7*G7</f>
        <v>0</v>
      </c>
      <c r="L7" s="720">
        <f t="shared" ref="L7:L18" si="4">D7*H7</f>
        <v>12626185.863744</v>
      </c>
    </row>
    <row r="8" spans="1:12" x14ac:dyDescent="0.25">
      <c r="A8" s="717"/>
      <c r="B8" s="717"/>
      <c r="C8" s="719" t="s">
        <v>607</v>
      </c>
      <c r="D8" s="720">
        <v>2</v>
      </c>
      <c r="E8" s="720">
        <v>1418299.9016159999</v>
      </c>
      <c r="F8" s="720">
        <v>30000</v>
      </c>
      <c r="G8" s="720"/>
      <c r="H8" s="720">
        <f t="shared" si="0"/>
        <v>1448299.9016159999</v>
      </c>
      <c r="I8" s="720">
        <f t="shared" si="1"/>
        <v>2836599.8032319997</v>
      </c>
      <c r="J8" s="720">
        <f t="shared" si="2"/>
        <v>60000</v>
      </c>
      <c r="K8" s="720">
        <f t="shared" si="3"/>
        <v>0</v>
      </c>
      <c r="L8" s="720">
        <f t="shared" si="4"/>
        <v>2896599.8032319997</v>
      </c>
    </row>
    <row r="9" spans="1:12" x14ac:dyDescent="0.25">
      <c r="A9" s="717"/>
      <c r="B9" s="717"/>
      <c r="C9" s="719" t="s">
        <v>297</v>
      </c>
      <c r="D9" s="720">
        <v>1</v>
      </c>
      <c r="E9" s="720">
        <v>1191655.517616</v>
      </c>
      <c r="F9" s="720">
        <v>30000</v>
      </c>
      <c r="G9" s="720"/>
      <c r="H9" s="720">
        <f t="shared" si="0"/>
        <v>1221655.517616</v>
      </c>
      <c r="I9" s="720">
        <f t="shared" si="1"/>
        <v>1191655.517616</v>
      </c>
      <c r="J9" s="720">
        <f t="shared" si="2"/>
        <v>30000</v>
      </c>
      <c r="K9" s="720">
        <f t="shared" si="3"/>
        <v>0</v>
      </c>
      <c r="L9" s="720">
        <f t="shared" si="4"/>
        <v>1221655.517616</v>
      </c>
    </row>
    <row r="10" spans="1:12" x14ac:dyDescent="0.25">
      <c r="A10" s="717"/>
      <c r="B10" s="717"/>
      <c r="C10" s="719" t="s">
        <v>401</v>
      </c>
      <c r="D10" s="720">
        <v>1</v>
      </c>
      <c r="E10" s="720">
        <v>1317601.5205679999</v>
      </c>
      <c r="F10" s="720">
        <v>30000</v>
      </c>
      <c r="G10" s="720"/>
      <c r="H10" s="720">
        <f t="shared" si="0"/>
        <v>1347601.5205679999</v>
      </c>
      <c r="I10" s="720">
        <f t="shared" si="1"/>
        <v>1317601.5205679999</v>
      </c>
      <c r="J10" s="720">
        <f t="shared" si="2"/>
        <v>30000</v>
      </c>
      <c r="K10" s="720">
        <f t="shared" si="3"/>
        <v>0</v>
      </c>
      <c r="L10" s="720">
        <f t="shared" si="4"/>
        <v>1347601.5205679999</v>
      </c>
    </row>
    <row r="11" spans="1:12" x14ac:dyDescent="0.25">
      <c r="A11" s="717"/>
      <c r="B11" s="717"/>
      <c r="C11" s="719" t="s">
        <v>139</v>
      </c>
      <c r="D11" s="720">
        <v>1</v>
      </c>
      <c r="E11" s="720">
        <v>1463498.4114000001</v>
      </c>
      <c r="F11" s="720">
        <v>30000</v>
      </c>
      <c r="G11" s="720"/>
      <c r="H11" s="720">
        <f t="shared" si="0"/>
        <v>1493498.4114000001</v>
      </c>
      <c r="I11" s="720">
        <f t="shared" si="1"/>
        <v>1463498.4114000001</v>
      </c>
      <c r="J11" s="720">
        <f t="shared" si="2"/>
        <v>30000</v>
      </c>
      <c r="K11" s="720">
        <f t="shared" si="3"/>
        <v>0</v>
      </c>
      <c r="L11" s="720">
        <f t="shared" si="4"/>
        <v>1493498.4114000001</v>
      </c>
    </row>
    <row r="12" spans="1:12" x14ac:dyDescent="0.25">
      <c r="A12" s="717"/>
      <c r="B12" s="717"/>
      <c r="C12" s="719" t="s">
        <v>552</v>
      </c>
      <c r="D12" s="720">
        <v>1</v>
      </c>
      <c r="E12" s="720">
        <v>1791770.8482000001</v>
      </c>
      <c r="F12" s="720">
        <v>30000</v>
      </c>
      <c r="G12" s="720"/>
      <c r="H12" s="720">
        <f t="shared" si="0"/>
        <v>1821770.8482000001</v>
      </c>
      <c r="I12" s="720">
        <f t="shared" si="1"/>
        <v>1791770.8482000001</v>
      </c>
      <c r="J12" s="720">
        <f t="shared" si="2"/>
        <v>30000</v>
      </c>
      <c r="K12" s="720">
        <f t="shared" si="3"/>
        <v>0</v>
      </c>
      <c r="L12" s="720">
        <f t="shared" si="4"/>
        <v>1821770.8482000001</v>
      </c>
    </row>
    <row r="13" spans="1:12" x14ac:dyDescent="0.25">
      <c r="A13" s="717"/>
      <c r="B13" s="717"/>
      <c r="C13" s="719" t="s">
        <v>299</v>
      </c>
      <c r="D13" s="720">
        <v>1</v>
      </c>
      <c r="E13" s="720">
        <v>1690540.2738000001</v>
      </c>
      <c r="F13" s="720">
        <v>30000</v>
      </c>
      <c r="G13" s="720"/>
      <c r="H13" s="720">
        <f t="shared" si="0"/>
        <v>1720540.2738000001</v>
      </c>
      <c r="I13" s="720">
        <f t="shared" si="1"/>
        <v>1690540.2738000001</v>
      </c>
      <c r="J13" s="720">
        <f t="shared" si="2"/>
        <v>30000</v>
      </c>
      <c r="K13" s="720">
        <f t="shared" si="3"/>
        <v>0</v>
      </c>
      <c r="L13" s="720">
        <f t="shared" si="4"/>
        <v>1720540.2738000001</v>
      </c>
    </row>
    <row r="14" spans="1:12" x14ac:dyDescent="0.25">
      <c r="A14" s="717"/>
      <c r="B14" s="717"/>
      <c r="C14" s="719" t="s">
        <v>165</v>
      </c>
      <c r="D14" s="720">
        <v>1</v>
      </c>
      <c r="E14" s="720">
        <v>2083376.3601599999</v>
      </c>
      <c r="F14" s="720">
        <v>30000</v>
      </c>
      <c r="G14" s="720"/>
      <c r="H14" s="720">
        <f t="shared" si="0"/>
        <v>2113376.3601599997</v>
      </c>
      <c r="I14" s="720">
        <f t="shared" si="1"/>
        <v>2083376.3601599999</v>
      </c>
      <c r="J14" s="720">
        <f t="shared" si="2"/>
        <v>30000</v>
      </c>
      <c r="K14" s="720">
        <f t="shared" si="3"/>
        <v>0</v>
      </c>
      <c r="L14" s="720">
        <f t="shared" si="4"/>
        <v>2113376.3601599997</v>
      </c>
    </row>
    <row r="15" spans="1:12" x14ac:dyDescent="0.25">
      <c r="A15" s="717"/>
      <c r="B15" s="721"/>
      <c r="C15" s="719" t="s">
        <v>404</v>
      </c>
      <c r="D15" s="357">
        <v>1</v>
      </c>
      <c r="E15" s="720">
        <v>2307237.6105</v>
      </c>
      <c r="F15" s="720">
        <v>30000</v>
      </c>
      <c r="G15" s="720"/>
      <c r="H15" s="720">
        <f t="shared" si="0"/>
        <v>2337237.6105</v>
      </c>
      <c r="I15" s="720">
        <f t="shared" si="1"/>
        <v>2307237.6105</v>
      </c>
      <c r="J15" s="720">
        <f t="shared" si="2"/>
        <v>30000</v>
      </c>
      <c r="K15" s="720">
        <f t="shared" si="3"/>
        <v>0</v>
      </c>
      <c r="L15" s="720">
        <f t="shared" si="4"/>
        <v>2337237.6105</v>
      </c>
    </row>
    <row r="16" spans="1:12" x14ac:dyDescent="0.25">
      <c r="A16" s="717"/>
      <c r="B16" s="717"/>
      <c r="C16" s="719" t="s">
        <v>677</v>
      </c>
      <c r="D16" s="720">
        <v>1</v>
      </c>
      <c r="E16" s="720">
        <v>2688985.7370000002</v>
      </c>
      <c r="F16" s="720">
        <v>30000</v>
      </c>
      <c r="G16" s="720"/>
      <c r="H16" s="720">
        <f t="shared" si="0"/>
        <v>2718985.7370000002</v>
      </c>
      <c r="I16" s="720">
        <f t="shared" si="1"/>
        <v>2688985.7370000002</v>
      </c>
      <c r="J16" s="720">
        <f t="shared" si="2"/>
        <v>30000</v>
      </c>
      <c r="K16" s="720">
        <f t="shared" si="3"/>
        <v>0</v>
      </c>
      <c r="L16" s="720">
        <f t="shared" si="4"/>
        <v>2718985.7370000002</v>
      </c>
    </row>
    <row r="17" spans="1:12" x14ac:dyDescent="0.25">
      <c r="A17" s="717"/>
      <c r="B17" s="717"/>
      <c r="C17" s="719" t="s">
        <v>1117</v>
      </c>
      <c r="D17" s="720">
        <v>2</v>
      </c>
      <c r="E17" s="720">
        <v>2778197.9538599998</v>
      </c>
      <c r="F17" s="720">
        <v>30000</v>
      </c>
      <c r="G17" s="720"/>
      <c r="H17" s="720">
        <f t="shared" si="0"/>
        <v>2808197.9538599998</v>
      </c>
      <c r="I17" s="720">
        <f t="shared" si="1"/>
        <v>5556395.9077199996</v>
      </c>
      <c r="J17" s="720">
        <f t="shared" si="2"/>
        <v>60000</v>
      </c>
      <c r="K17" s="720">
        <f t="shared" si="3"/>
        <v>0</v>
      </c>
      <c r="L17" s="720">
        <f t="shared" si="4"/>
        <v>5616395.9077199996</v>
      </c>
    </row>
    <row r="18" spans="1:12" x14ac:dyDescent="0.25">
      <c r="A18" s="717"/>
      <c r="B18" s="717"/>
      <c r="C18" s="719" t="s">
        <v>1602</v>
      </c>
      <c r="D18" s="720">
        <v>2</v>
      </c>
      <c r="E18" s="720">
        <v>4584212.5724999998</v>
      </c>
      <c r="F18" s="720">
        <v>30000</v>
      </c>
      <c r="G18" s="720"/>
      <c r="H18" s="720">
        <f t="shared" si="0"/>
        <v>4614212.5724999998</v>
      </c>
      <c r="I18" s="720">
        <f t="shared" si="1"/>
        <v>9168425.1449999996</v>
      </c>
      <c r="J18" s="720">
        <f t="shared" si="2"/>
        <v>60000</v>
      </c>
      <c r="K18" s="720">
        <f t="shared" si="3"/>
        <v>0</v>
      </c>
      <c r="L18" s="720">
        <f t="shared" si="4"/>
        <v>9228425.1449999996</v>
      </c>
    </row>
    <row r="19" spans="1:12" x14ac:dyDescent="0.25">
      <c r="A19" s="717"/>
      <c r="B19" s="721" t="s">
        <v>201</v>
      </c>
      <c r="C19" s="719" t="s">
        <v>202</v>
      </c>
      <c r="D19" s="357">
        <f t="shared" ref="D19:L19" si="5">SUM(D7:D18)</f>
        <v>23</v>
      </c>
      <c r="E19" s="357">
        <f t="shared" si="5"/>
        <v>24688286.247636005</v>
      </c>
      <c r="F19" s="357">
        <f t="shared" si="5"/>
        <v>360000</v>
      </c>
      <c r="G19" s="357">
        <f t="shared" si="5"/>
        <v>0</v>
      </c>
      <c r="H19" s="357">
        <f t="shared" si="5"/>
        <v>25048286.247635998</v>
      </c>
      <c r="I19" s="357">
        <f t="shared" si="5"/>
        <v>44452272.998940006</v>
      </c>
      <c r="J19" s="357">
        <f t="shared" si="5"/>
        <v>690000</v>
      </c>
      <c r="K19" s="357">
        <f t="shared" si="5"/>
        <v>0</v>
      </c>
      <c r="L19" s="357">
        <f t="shared" si="5"/>
        <v>45142272.998940006</v>
      </c>
    </row>
    <row r="20" spans="1:12" x14ac:dyDescent="0.25">
      <c r="A20" s="717"/>
      <c r="B20" s="717"/>
      <c r="C20" s="722" t="s">
        <v>1603</v>
      </c>
      <c r="D20" s="720">
        <v>1</v>
      </c>
      <c r="E20" s="723">
        <v>1247870.04</v>
      </c>
      <c r="F20" s="720">
        <v>374361</v>
      </c>
      <c r="G20" s="720">
        <v>10640338.32</v>
      </c>
      <c r="H20" s="720">
        <f t="shared" ref="H20" si="6">SUM(E20:G20)</f>
        <v>12262569.359999999</v>
      </c>
      <c r="I20" s="720">
        <f t="shared" ref="I20" si="7">D20*E20</f>
        <v>1247870.04</v>
      </c>
      <c r="J20" s="720">
        <f t="shared" ref="J20" si="8">D20*F20</f>
        <v>374361</v>
      </c>
      <c r="K20" s="720">
        <f t="shared" ref="K20" si="9">D20*G20</f>
        <v>10640338.32</v>
      </c>
      <c r="L20" s="720">
        <f t="shared" ref="L20" si="10">D20*H20</f>
        <v>12262569.359999999</v>
      </c>
    </row>
    <row r="21" spans="1:12" x14ac:dyDescent="0.25">
      <c r="A21" s="717"/>
      <c r="B21" s="724" t="s">
        <v>201</v>
      </c>
      <c r="C21" s="725"/>
      <c r="D21" s="357">
        <f t="shared" ref="D21:L21" si="11">SUM(D20:D20)</f>
        <v>1</v>
      </c>
      <c r="E21" s="357">
        <f t="shared" si="11"/>
        <v>1247870.04</v>
      </c>
      <c r="F21" s="357">
        <f t="shared" si="11"/>
        <v>374361</v>
      </c>
      <c r="G21" s="357">
        <f t="shared" si="11"/>
        <v>10640338.32</v>
      </c>
      <c r="H21" s="357">
        <f t="shared" si="11"/>
        <v>12262569.359999999</v>
      </c>
      <c r="I21" s="357">
        <f t="shared" si="11"/>
        <v>1247870.04</v>
      </c>
      <c r="J21" s="357">
        <f t="shared" si="11"/>
        <v>374361</v>
      </c>
      <c r="K21" s="357">
        <f t="shared" si="11"/>
        <v>10640338.32</v>
      </c>
      <c r="L21" s="357">
        <f t="shared" si="11"/>
        <v>12262569.359999999</v>
      </c>
    </row>
    <row r="22" spans="1:12" x14ac:dyDescent="0.25">
      <c r="A22" s="717"/>
      <c r="B22" s="717"/>
      <c r="C22" s="722"/>
      <c r="D22" s="720"/>
      <c r="E22" s="720"/>
      <c r="F22" s="720"/>
      <c r="G22" s="720"/>
      <c r="H22" s="720"/>
      <c r="I22" s="720"/>
      <c r="J22" s="720"/>
      <c r="K22" s="720"/>
      <c r="L22" s="720"/>
    </row>
    <row r="23" spans="1:12" x14ac:dyDescent="0.25">
      <c r="A23" s="724" t="s">
        <v>204</v>
      </c>
      <c r="B23" s="717"/>
      <c r="C23" s="717"/>
      <c r="D23" s="726">
        <f>D19+D21</f>
        <v>24</v>
      </c>
      <c r="E23" s="727">
        <f t="shared" ref="E23:L23" si="12">SUM(E19:E20)</f>
        <v>25936156.287636004</v>
      </c>
      <c r="F23" s="727">
        <f t="shared" si="12"/>
        <v>734361</v>
      </c>
      <c r="G23" s="727">
        <f t="shared" si="12"/>
        <v>10640338.32</v>
      </c>
      <c r="H23" s="727">
        <f t="shared" si="12"/>
        <v>37310855.607635997</v>
      </c>
      <c r="I23" s="727">
        <f t="shared" si="12"/>
        <v>45700143.038940005</v>
      </c>
      <c r="J23" s="727">
        <f t="shared" si="12"/>
        <v>1064361</v>
      </c>
      <c r="K23" s="727">
        <f t="shared" si="12"/>
        <v>10640338.32</v>
      </c>
      <c r="L23" s="727">
        <f t="shared" si="12"/>
        <v>57404842.358940005</v>
      </c>
    </row>
    <row r="24" spans="1:12" x14ac:dyDescent="0.25">
      <c r="A24" s="7"/>
      <c r="B24" s="7"/>
      <c r="C24" s="8"/>
      <c r="D24" s="9"/>
      <c r="E24" s="10"/>
      <c r="F24" s="10"/>
      <c r="G24" s="10"/>
      <c r="H24" s="10"/>
      <c r="I24" s="10"/>
      <c r="J24" s="10"/>
      <c r="K24" s="10"/>
      <c r="L24" s="10"/>
    </row>
    <row r="26" spans="1:12" x14ac:dyDescent="0.25">
      <c r="A26" s="993" t="s">
        <v>0</v>
      </c>
      <c r="B26" s="993"/>
      <c r="C26" s="993"/>
      <c r="D26" s="993"/>
      <c r="E26" s="993"/>
      <c r="F26" s="993"/>
      <c r="G26" s="993"/>
      <c r="H26" s="993"/>
      <c r="I26" s="993"/>
      <c r="J26" s="993"/>
      <c r="K26" s="993"/>
      <c r="L26" s="993"/>
    </row>
    <row r="27" spans="1:12" x14ac:dyDescent="0.25">
      <c r="A27" s="989" t="s">
        <v>89</v>
      </c>
      <c r="B27" s="989"/>
      <c r="C27" s="989"/>
      <c r="D27" s="989"/>
      <c r="E27" s="989"/>
      <c r="F27" s="989"/>
      <c r="G27" s="989"/>
      <c r="H27" s="989"/>
      <c r="I27" s="989"/>
      <c r="J27" s="989"/>
      <c r="K27" s="989"/>
      <c r="L27" s="989"/>
    </row>
    <row r="28" spans="1:12" x14ac:dyDescent="0.25">
      <c r="A28" s="989" t="s">
        <v>90</v>
      </c>
      <c r="B28" s="998"/>
      <c r="C28" s="998"/>
      <c r="D28" s="998"/>
      <c r="E28" s="998"/>
      <c r="F28" s="998"/>
      <c r="G28" s="998"/>
      <c r="H28" s="998"/>
      <c r="I28" s="998"/>
      <c r="J28" s="998"/>
      <c r="K28" s="998"/>
      <c r="L28" s="998"/>
    </row>
    <row r="29" spans="1:12" x14ac:dyDescent="0.25">
      <c r="A29" s="999" t="s">
        <v>1604</v>
      </c>
      <c r="B29" s="999"/>
      <c r="C29" s="999"/>
      <c r="D29" s="999"/>
      <c r="E29" s="999"/>
      <c r="F29" s="999"/>
      <c r="G29" s="999"/>
      <c r="H29" s="999"/>
      <c r="I29" s="999"/>
      <c r="J29" s="999"/>
      <c r="K29" s="999"/>
      <c r="L29" s="999"/>
    </row>
    <row r="30" spans="1:12" ht="34.5" x14ac:dyDescent="0.25">
      <c r="A30" s="730" t="s">
        <v>91</v>
      </c>
      <c r="B30" s="731"/>
      <c r="C30" s="730" t="s">
        <v>92</v>
      </c>
      <c r="D30" s="730" t="s">
        <v>93</v>
      </c>
      <c r="E30" s="730" t="s">
        <v>94</v>
      </c>
      <c r="F30" s="730" t="s">
        <v>95</v>
      </c>
      <c r="G30" s="730" t="s">
        <v>96</v>
      </c>
      <c r="H30" s="730" t="s">
        <v>97</v>
      </c>
      <c r="I30" s="730" t="s">
        <v>98</v>
      </c>
      <c r="J30" s="730" t="s">
        <v>99</v>
      </c>
      <c r="K30" s="730" t="s">
        <v>100</v>
      </c>
      <c r="L30" s="732" t="s">
        <v>101</v>
      </c>
    </row>
    <row r="31" spans="1:12" x14ac:dyDescent="0.25">
      <c r="A31" s="733"/>
      <c r="B31" s="734"/>
      <c r="C31" s="734"/>
      <c r="D31" s="735"/>
      <c r="E31" s="734"/>
      <c r="F31" s="734"/>
      <c r="G31" s="734"/>
      <c r="H31" s="734"/>
      <c r="I31" s="734"/>
      <c r="J31" s="734"/>
      <c r="K31" s="734"/>
      <c r="L31" s="729" t="s">
        <v>650</v>
      </c>
    </row>
    <row r="32" spans="1:12" x14ac:dyDescent="0.25">
      <c r="A32" s="734"/>
      <c r="B32" s="734"/>
      <c r="C32" s="736" t="s">
        <v>367</v>
      </c>
      <c r="D32" s="737">
        <v>4</v>
      </c>
      <c r="E32" s="737">
        <v>1125702.5027999999</v>
      </c>
      <c r="F32" s="737">
        <v>30000</v>
      </c>
      <c r="G32" s="737"/>
      <c r="H32" s="737">
        <f t="shared" ref="H32:H95" si="13">SUM(E32:G32)</f>
        <v>1155702.5027999999</v>
      </c>
      <c r="I32" s="737">
        <f t="shared" ref="I32:I95" si="14">D32*E32</f>
        <v>4502810.0111999996</v>
      </c>
      <c r="J32" s="737">
        <f t="shared" ref="J32:J95" si="15">D32*F32</f>
        <v>120000</v>
      </c>
      <c r="K32" s="737">
        <f t="shared" ref="K32:K95" si="16">D32*G32</f>
        <v>0</v>
      </c>
      <c r="L32" s="737">
        <f t="shared" ref="L32:L95" si="17">D32*H32</f>
        <v>4622810.0111999996</v>
      </c>
    </row>
    <row r="33" spans="1:12" x14ac:dyDescent="0.25">
      <c r="A33" s="734"/>
      <c r="B33" s="734"/>
      <c r="C33" s="736" t="s">
        <v>296</v>
      </c>
      <c r="D33" s="737">
        <v>1</v>
      </c>
      <c r="E33" s="737">
        <v>1144407.8811840001</v>
      </c>
      <c r="F33" s="737">
        <v>30000</v>
      </c>
      <c r="G33" s="737"/>
      <c r="H33" s="737">
        <f t="shared" si="13"/>
        <v>1174407.8811840001</v>
      </c>
      <c r="I33" s="737">
        <f t="shared" si="14"/>
        <v>1144407.8811840001</v>
      </c>
      <c r="J33" s="737">
        <f t="shared" si="15"/>
        <v>30000</v>
      </c>
      <c r="K33" s="737">
        <f t="shared" si="16"/>
        <v>0</v>
      </c>
      <c r="L33" s="737">
        <f t="shared" si="17"/>
        <v>1174407.8811840001</v>
      </c>
    </row>
    <row r="34" spans="1:12" x14ac:dyDescent="0.25">
      <c r="A34" s="734"/>
      <c r="B34" s="734"/>
      <c r="C34" s="736" t="s">
        <v>442</v>
      </c>
      <c r="D34" s="737">
        <v>5</v>
      </c>
      <c r="E34" s="737">
        <v>1125704.365584</v>
      </c>
      <c r="F34" s="737">
        <v>30000</v>
      </c>
      <c r="G34" s="737"/>
      <c r="H34" s="737">
        <f t="shared" si="13"/>
        <v>1155704.365584</v>
      </c>
      <c r="I34" s="737">
        <f t="shared" si="14"/>
        <v>5628521.8279200001</v>
      </c>
      <c r="J34" s="737">
        <f t="shared" si="15"/>
        <v>150000</v>
      </c>
      <c r="K34" s="737">
        <f t="shared" si="16"/>
        <v>0</v>
      </c>
      <c r="L34" s="737">
        <f t="shared" si="17"/>
        <v>5778521.8279200001</v>
      </c>
    </row>
    <row r="35" spans="1:12" x14ac:dyDescent="0.25">
      <c r="A35" s="734"/>
      <c r="B35" s="734"/>
      <c r="C35" s="736" t="s">
        <v>106</v>
      </c>
      <c r="D35" s="737">
        <v>4</v>
      </c>
      <c r="E35" s="737">
        <v>1148178.156</v>
      </c>
      <c r="F35" s="737">
        <v>30000</v>
      </c>
      <c r="G35" s="737"/>
      <c r="H35" s="737">
        <f t="shared" si="13"/>
        <v>1178178.156</v>
      </c>
      <c r="I35" s="737">
        <f t="shared" si="14"/>
        <v>4592712.6239999998</v>
      </c>
      <c r="J35" s="737">
        <f t="shared" si="15"/>
        <v>120000</v>
      </c>
      <c r="K35" s="737">
        <f t="shared" si="16"/>
        <v>0</v>
      </c>
      <c r="L35" s="737">
        <f t="shared" si="17"/>
        <v>4712712.6239999998</v>
      </c>
    </row>
    <row r="36" spans="1:12" x14ac:dyDescent="0.25">
      <c r="A36" s="734"/>
      <c r="B36" s="734"/>
      <c r="C36" s="736" t="s">
        <v>107</v>
      </c>
      <c r="D36" s="737">
        <v>6</v>
      </c>
      <c r="E36" s="737">
        <v>1169875.6311840001</v>
      </c>
      <c r="F36" s="737">
        <v>30000</v>
      </c>
      <c r="G36" s="737"/>
      <c r="H36" s="737">
        <f t="shared" si="13"/>
        <v>1199875.6311840001</v>
      </c>
      <c r="I36" s="737">
        <f t="shared" si="14"/>
        <v>7019253.7871040003</v>
      </c>
      <c r="J36" s="737">
        <f t="shared" si="15"/>
        <v>180000</v>
      </c>
      <c r="K36" s="737">
        <f t="shared" si="16"/>
        <v>0</v>
      </c>
      <c r="L36" s="737">
        <f t="shared" si="17"/>
        <v>7199253.7871040003</v>
      </c>
    </row>
    <row r="37" spans="1:12" x14ac:dyDescent="0.25">
      <c r="A37" s="734"/>
      <c r="B37" s="734"/>
      <c r="C37" s="736" t="s">
        <v>109</v>
      </c>
      <c r="D37" s="737">
        <v>5</v>
      </c>
      <c r="E37" s="737">
        <v>1193125.5039840001</v>
      </c>
      <c r="F37" s="737">
        <v>30000</v>
      </c>
      <c r="G37" s="737"/>
      <c r="H37" s="737">
        <f t="shared" si="13"/>
        <v>1223125.5039840001</v>
      </c>
      <c r="I37" s="737">
        <f t="shared" si="14"/>
        <v>5965627.5199200008</v>
      </c>
      <c r="J37" s="737">
        <f t="shared" si="15"/>
        <v>150000</v>
      </c>
      <c r="K37" s="737">
        <f t="shared" si="16"/>
        <v>0</v>
      </c>
      <c r="L37" s="737">
        <f t="shared" si="17"/>
        <v>6115627.5199200008</v>
      </c>
    </row>
    <row r="38" spans="1:12" x14ac:dyDescent="0.25">
      <c r="A38" s="734"/>
      <c r="B38" s="734"/>
      <c r="C38" s="736" t="s">
        <v>111</v>
      </c>
      <c r="D38" s="737">
        <v>8</v>
      </c>
      <c r="E38" s="737">
        <v>1215599.2944</v>
      </c>
      <c r="F38" s="737">
        <v>30000</v>
      </c>
      <c r="G38" s="737"/>
      <c r="H38" s="737">
        <f t="shared" si="13"/>
        <v>1245599.2944</v>
      </c>
      <c r="I38" s="737">
        <f t="shared" si="14"/>
        <v>9724794.3552000001</v>
      </c>
      <c r="J38" s="737">
        <f t="shared" si="15"/>
        <v>240000</v>
      </c>
      <c r="K38" s="737">
        <f t="shared" si="16"/>
        <v>0</v>
      </c>
      <c r="L38" s="737">
        <f t="shared" si="17"/>
        <v>9964794.3552000001</v>
      </c>
    </row>
    <row r="39" spans="1:12" x14ac:dyDescent="0.25">
      <c r="A39" s="734"/>
      <c r="B39" s="734"/>
      <c r="C39" s="736" t="s">
        <v>549</v>
      </c>
      <c r="D39" s="737">
        <v>4</v>
      </c>
      <c r="E39" s="737">
        <v>1260548.738016</v>
      </c>
      <c r="F39" s="737">
        <v>30000</v>
      </c>
      <c r="G39" s="737"/>
      <c r="H39" s="737">
        <f t="shared" si="13"/>
        <v>1290548.738016</v>
      </c>
      <c r="I39" s="737">
        <f t="shared" si="14"/>
        <v>5042194.9520640001</v>
      </c>
      <c r="J39" s="737">
        <f t="shared" si="15"/>
        <v>120000</v>
      </c>
      <c r="K39" s="737">
        <f t="shared" si="16"/>
        <v>0</v>
      </c>
      <c r="L39" s="737">
        <f t="shared" si="17"/>
        <v>5162194.9520640001</v>
      </c>
    </row>
    <row r="40" spans="1:12" x14ac:dyDescent="0.25">
      <c r="A40" s="734"/>
      <c r="B40" s="734"/>
      <c r="C40" s="736" t="s">
        <v>330</v>
      </c>
      <c r="D40" s="737">
        <v>3</v>
      </c>
      <c r="E40" s="737">
        <v>1283022.2955839999</v>
      </c>
      <c r="F40" s="737">
        <v>30000</v>
      </c>
      <c r="G40" s="737"/>
      <c r="H40" s="737">
        <f t="shared" si="13"/>
        <v>1313022.2955839999</v>
      </c>
      <c r="I40" s="737">
        <f t="shared" si="14"/>
        <v>3849066.8867520001</v>
      </c>
      <c r="J40" s="737">
        <f t="shared" si="15"/>
        <v>90000</v>
      </c>
      <c r="K40" s="737">
        <f t="shared" si="16"/>
        <v>0</v>
      </c>
      <c r="L40" s="737">
        <f t="shared" si="17"/>
        <v>3939066.8867520001</v>
      </c>
    </row>
    <row r="41" spans="1:12" x14ac:dyDescent="0.25">
      <c r="A41" s="734"/>
      <c r="B41" s="734"/>
      <c r="C41" s="736" t="s">
        <v>1083</v>
      </c>
      <c r="D41" s="737">
        <v>8</v>
      </c>
      <c r="E41" s="737">
        <v>1305395.262816</v>
      </c>
      <c r="F41" s="737">
        <v>30000</v>
      </c>
      <c r="G41" s="737"/>
      <c r="H41" s="737">
        <f t="shared" si="13"/>
        <v>1335395.262816</v>
      </c>
      <c r="I41" s="737">
        <f t="shared" si="14"/>
        <v>10443162.102528</v>
      </c>
      <c r="J41" s="737">
        <f t="shared" si="15"/>
        <v>240000</v>
      </c>
      <c r="K41" s="737">
        <f t="shared" si="16"/>
        <v>0</v>
      </c>
      <c r="L41" s="737">
        <f t="shared" si="17"/>
        <v>10683162.102528</v>
      </c>
    </row>
    <row r="42" spans="1:12" x14ac:dyDescent="0.25">
      <c r="A42" s="734"/>
      <c r="B42" s="734"/>
      <c r="C42" s="736" t="s">
        <v>1094</v>
      </c>
      <c r="D42" s="737">
        <v>4</v>
      </c>
      <c r="E42" s="737">
        <v>1327971.7392</v>
      </c>
      <c r="F42" s="737">
        <v>30000</v>
      </c>
      <c r="G42" s="737"/>
      <c r="H42" s="737">
        <f t="shared" si="13"/>
        <v>1357971.7392</v>
      </c>
      <c r="I42" s="737">
        <f t="shared" si="14"/>
        <v>5311886.9567999998</v>
      </c>
      <c r="J42" s="737">
        <f t="shared" si="15"/>
        <v>120000</v>
      </c>
      <c r="K42" s="737">
        <f t="shared" si="16"/>
        <v>0</v>
      </c>
      <c r="L42" s="737">
        <f t="shared" si="17"/>
        <v>5431886.9567999998</v>
      </c>
    </row>
    <row r="43" spans="1:12" x14ac:dyDescent="0.25">
      <c r="A43" s="734"/>
      <c r="B43" s="734"/>
      <c r="C43" s="736" t="s">
        <v>482</v>
      </c>
      <c r="D43" s="737">
        <v>10</v>
      </c>
      <c r="E43" s="737">
        <v>1350445.5296160001</v>
      </c>
      <c r="F43" s="737">
        <v>30000</v>
      </c>
      <c r="G43" s="737"/>
      <c r="H43" s="737">
        <f t="shared" si="13"/>
        <v>1380445.5296160001</v>
      </c>
      <c r="I43" s="737">
        <f t="shared" si="14"/>
        <v>13504455.296160001</v>
      </c>
      <c r="J43" s="737">
        <f t="shared" si="15"/>
        <v>300000</v>
      </c>
      <c r="K43" s="737">
        <f t="shared" si="16"/>
        <v>0</v>
      </c>
      <c r="L43" s="737">
        <f t="shared" si="17"/>
        <v>13804455.296160001</v>
      </c>
    </row>
    <row r="44" spans="1:12" x14ac:dyDescent="0.25">
      <c r="A44" s="734"/>
      <c r="B44" s="734"/>
      <c r="C44" s="736" t="s">
        <v>113</v>
      </c>
      <c r="D44" s="737">
        <v>87</v>
      </c>
      <c r="E44" s="737">
        <v>1372909.5404159999</v>
      </c>
      <c r="F44" s="737">
        <v>30000</v>
      </c>
      <c r="G44" s="737"/>
      <c r="H44" s="737">
        <f t="shared" si="13"/>
        <v>1402909.5404159999</v>
      </c>
      <c r="I44" s="737">
        <f t="shared" si="14"/>
        <v>119443130.01619199</v>
      </c>
      <c r="J44" s="737">
        <f t="shared" si="15"/>
        <v>2610000</v>
      </c>
      <c r="K44" s="737">
        <f t="shared" si="16"/>
        <v>0</v>
      </c>
      <c r="L44" s="737">
        <f t="shared" si="17"/>
        <v>122053130.01619199</v>
      </c>
    </row>
    <row r="45" spans="1:12" x14ac:dyDescent="0.25">
      <c r="A45" s="734"/>
      <c r="B45" s="734"/>
      <c r="C45" s="736" t="s">
        <v>368</v>
      </c>
      <c r="D45" s="737">
        <v>8</v>
      </c>
      <c r="E45" s="737">
        <v>1183226.1075840001</v>
      </c>
      <c r="F45" s="737">
        <v>30000</v>
      </c>
      <c r="G45" s="737"/>
      <c r="H45" s="737">
        <f t="shared" si="13"/>
        <v>1213226.1075840001</v>
      </c>
      <c r="I45" s="737">
        <f t="shared" si="14"/>
        <v>9465808.8606720008</v>
      </c>
      <c r="J45" s="737">
        <f t="shared" si="15"/>
        <v>240000</v>
      </c>
      <c r="K45" s="737">
        <f t="shared" si="16"/>
        <v>0</v>
      </c>
      <c r="L45" s="737">
        <f t="shared" si="17"/>
        <v>9705808.8606720008</v>
      </c>
    </row>
    <row r="46" spans="1:12" x14ac:dyDescent="0.25">
      <c r="A46" s="734"/>
      <c r="B46" s="734"/>
      <c r="C46" s="736" t="s">
        <v>118</v>
      </c>
      <c r="D46" s="737">
        <v>3</v>
      </c>
      <c r="E46" s="737">
        <v>1235498.6207999999</v>
      </c>
      <c r="F46" s="737">
        <v>30000</v>
      </c>
      <c r="G46" s="737"/>
      <c r="H46" s="737">
        <f t="shared" si="13"/>
        <v>1265498.6207999999</v>
      </c>
      <c r="I46" s="737">
        <f t="shared" si="14"/>
        <v>3706495.8624</v>
      </c>
      <c r="J46" s="737">
        <f t="shared" si="15"/>
        <v>90000</v>
      </c>
      <c r="K46" s="737">
        <f t="shared" si="16"/>
        <v>0</v>
      </c>
      <c r="L46" s="737">
        <f t="shared" si="17"/>
        <v>3796495.8624</v>
      </c>
    </row>
    <row r="47" spans="1:12" x14ac:dyDescent="0.25">
      <c r="A47" s="734"/>
      <c r="B47" s="734"/>
      <c r="C47" s="736" t="s">
        <v>550</v>
      </c>
      <c r="D47" s="737">
        <v>2</v>
      </c>
      <c r="E47" s="737">
        <v>1338978.134784</v>
      </c>
      <c r="F47" s="737">
        <v>30000</v>
      </c>
      <c r="G47" s="737"/>
      <c r="H47" s="737">
        <f t="shared" si="13"/>
        <v>1368978.134784</v>
      </c>
      <c r="I47" s="737">
        <f t="shared" si="14"/>
        <v>2677956.269568</v>
      </c>
      <c r="J47" s="737">
        <f t="shared" si="15"/>
        <v>60000</v>
      </c>
      <c r="K47" s="737">
        <f t="shared" si="16"/>
        <v>0</v>
      </c>
      <c r="L47" s="737">
        <f t="shared" si="17"/>
        <v>2737956.269568</v>
      </c>
    </row>
    <row r="48" spans="1:12" x14ac:dyDescent="0.25">
      <c r="A48" s="734"/>
      <c r="B48" s="734"/>
      <c r="C48" s="736" t="s">
        <v>483</v>
      </c>
      <c r="D48" s="737">
        <v>6</v>
      </c>
      <c r="E48" s="737">
        <v>1470529.5708000001</v>
      </c>
      <c r="F48" s="737">
        <v>30000</v>
      </c>
      <c r="G48" s="737"/>
      <c r="H48" s="737">
        <f t="shared" si="13"/>
        <v>1500529.5708000001</v>
      </c>
      <c r="I48" s="737">
        <f t="shared" si="14"/>
        <v>8823177.4248000011</v>
      </c>
      <c r="J48" s="737">
        <f t="shared" si="15"/>
        <v>180000</v>
      </c>
      <c r="K48" s="737">
        <f t="shared" si="16"/>
        <v>0</v>
      </c>
      <c r="L48" s="737">
        <f t="shared" si="17"/>
        <v>9003177.4248000011</v>
      </c>
    </row>
    <row r="49" spans="1:12" x14ac:dyDescent="0.25">
      <c r="A49" s="734"/>
      <c r="B49" s="734"/>
      <c r="C49" s="736" t="s">
        <v>297</v>
      </c>
      <c r="D49" s="737">
        <v>4</v>
      </c>
      <c r="E49" s="737">
        <v>1191655.517616</v>
      </c>
      <c r="F49" s="737">
        <v>30000</v>
      </c>
      <c r="G49" s="737"/>
      <c r="H49" s="737">
        <f t="shared" si="13"/>
        <v>1221655.517616</v>
      </c>
      <c r="I49" s="737">
        <f t="shared" si="14"/>
        <v>4766622.0704640001</v>
      </c>
      <c r="J49" s="737">
        <f t="shared" si="15"/>
        <v>120000</v>
      </c>
      <c r="K49" s="737">
        <f t="shared" si="16"/>
        <v>0</v>
      </c>
      <c r="L49" s="737">
        <f t="shared" si="17"/>
        <v>4886622.0704640001</v>
      </c>
    </row>
    <row r="50" spans="1:12" x14ac:dyDescent="0.25">
      <c r="A50" s="734"/>
      <c r="B50" s="734"/>
      <c r="C50" s="736" t="s">
        <v>211</v>
      </c>
      <c r="D50" s="737">
        <v>6</v>
      </c>
      <c r="E50" s="737">
        <v>1255302.4227839999</v>
      </c>
      <c r="F50" s="737">
        <v>30000</v>
      </c>
      <c r="G50" s="737"/>
      <c r="H50" s="737">
        <f t="shared" si="13"/>
        <v>1285302.4227839999</v>
      </c>
      <c r="I50" s="737">
        <f t="shared" si="14"/>
        <v>7531814.5367040001</v>
      </c>
      <c r="J50" s="737">
        <f t="shared" si="15"/>
        <v>180000</v>
      </c>
      <c r="K50" s="737">
        <f t="shared" si="16"/>
        <v>0</v>
      </c>
      <c r="L50" s="737">
        <f t="shared" si="17"/>
        <v>7711814.5367040001</v>
      </c>
    </row>
    <row r="51" spans="1:12" x14ac:dyDescent="0.25">
      <c r="A51" s="734"/>
      <c r="B51" s="734"/>
      <c r="C51" s="736" t="s">
        <v>560</v>
      </c>
      <c r="D51" s="737">
        <v>2</v>
      </c>
      <c r="E51" s="737">
        <v>1509888.879216</v>
      </c>
      <c r="F51" s="737">
        <v>30000</v>
      </c>
      <c r="G51" s="737"/>
      <c r="H51" s="737">
        <f t="shared" si="13"/>
        <v>1539888.879216</v>
      </c>
      <c r="I51" s="737">
        <f t="shared" si="14"/>
        <v>3019777.7584319999</v>
      </c>
      <c r="J51" s="737">
        <f t="shared" si="15"/>
        <v>60000</v>
      </c>
      <c r="K51" s="737">
        <f t="shared" si="16"/>
        <v>0</v>
      </c>
      <c r="L51" s="737">
        <f t="shared" si="17"/>
        <v>3079777.7584319999</v>
      </c>
    </row>
    <row r="52" spans="1:12" x14ac:dyDescent="0.25">
      <c r="A52" s="734"/>
      <c r="B52" s="734"/>
      <c r="C52" s="736" t="s">
        <v>139</v>
      </c>
      <c r="D52" s="737">
        <v>3</v>
      </c>
      <c r="E52" s="737">
        <v>1463498.4114000001</v>
      </c>
      <c r="F52" s="737">
        <v>30000</v>
      </c>
      <c r="G52" s="737"/>
      <c r="H52" s="737">
        <f t="shared" si="13"/>
        <v>1493498.4114000001</v>
      </c>
      <c r="I52" s="737">
        <f t="shared" si="14"/>
        <v>4390495.2342000008</v>
      </c>
      <c r="J52" s="737">
        <f t="shared" si="15"/>
        <v>90000</v>
      </c>
      <c r="K52" s="737">
        <f t="shared" si="16"/>
        <v>0</v>
      </c>
      <c r="L52" s="737">
        <f t="shared" si="17"/>
        <v>4480495.2342000008</v>
      </c>
    </row>
    <row r="53" spans="1:12" x14ac:dyDescent="0.25">
      <c r="A53" s="734"/>
      <c r="B53" s="734"/>
      <c r="C53" s="736" t="s">
        <v>333</v>
      </c>
      <c r="D53" s="737">
        <v>2</v>
      </c>
      <c r="E53" s="737">
        <v>1499975.0208000001</v>
      </c>
      <c r="F53" s="737">
        <v>30000</v>
      </c>
      <c r="G53" s="737"/>
      <c r="H53" s="737">
        <f t="shared" si="13"/>
        <v>1529975.0208000001</v>
      </c>
      <c r="I53" s="737">
        <f t="shared" si="14"/>
        <v>2999950.0416000001</v>
      </c>
      <c r="J53" s="737">
        <f t="shared" si="15"/>
        <v>60000</v>
      </c>
      <c r="K53" s="737">
        <f t="shared" si="16"/>
        <v>0</v>
      </c>
      <c r="L53" s="737">
        <f t="shared" si="17"/>
        <v>3059950.0416000001</v>
      </c>
    </row>
    <row r="54" spans="1:12" x14ac:dyDescent="0.25">
      <c r="A54" s="734"/>
      <c r="B54" s="734"/>
      <c r="C54" s="736" t="s">
        <v>298</v>
      </c>
      <c r="D54" s="737">
        <v>2</v>
      </c>
      <c r="E54" s="737">
        <v>1536449.811768</v>
      </c>
      <c r="F54" s="737">
        <v>30000</v>
      </c>
      <c r="G54" s="737"/>
      <c r="H54" s="737">
        <f t="shared" si="13"/>
        <v>1566449.811768</v>
      </c>
      <c r="I54" s="737">
        <f t="shared" si="14"/>
        <v>3072899.623536</v>
      </c>
      <c r="J54" s="737">
        <f t="shared" si="15"/>
        <v>60000</v>
      </c>
      <c r="K54" s="737">
        <f t="shared" si="16"/>
        <v>0</v>
      </c>
      <c r="L54" s="737">
        <f t="shared" si="17"/>
        <v>3132899.623536</v>
      </c>
    </row>
    <row r="55" spans="1:12" x14ac:dyDescent="0.25">
      <c r="A55" s="734"/>
      <c r="B55" s="734"/>
      <c r="C55" s="736" t="s">
        <v>143</v>
      </c>
      <c r="D55" s="737">
        <v>2</v>
      </c>
      <c r="E55" s="737">
        <v>1572990.7481999998</v>
      </c>
      <c r="F55" s="737">
        <v>30000</v>
      </c>
      <c r="G55" s="737"/>
      <c r="H55" s="737">
        <f t="shared" si="13"/>
        <v>1602990.7481999998</v>
      </c>
      <c r="I55" s="737">
        <f t="shared" si="14"/>
        <v>3145981.4963999996</v>
      </c>
      <c r="J55" s="737">
        <f t="shared" si="15"/>
        <v>60000</v>
      </c>
      <c r="K55" s="737">
        <f t="shared" si="16"/>
        <v>0</v>
      </c>
      <c r="L55" s="737">
        <f t="shared" si="17"/>
        <v>3205981.4963999996</v>
      </c>
    </row>
    <row r="56" spans="1:12" x14ac:dyDescent="0.25">
      <c r="A56" s="734"/>
      <c r="B56" s="734"/>
      <c r="C56" s="736" t="s">
        <v>535</v>
      </c>
      <c r="D56" s="737">
        <v>7</v>
      </c>
      <c r="E56" s="737">
        <v>1609399.1664</v>
      </c>
      <c r="F56" s="737">
        <v>30000</v>
      </c>
      <c r="G56" s="737"/>
      <c r="H56" s="737">
        <f t="shared" si="13"/>
        <v>1639399.1664</v>
      </c>
      <c r="I56" s="737">
        <f t="shared" si="14"/>
        <v>11265794.164799999</v>
      </c>
      <c r="J56" s="737">
        <f t="shared" si="15"/>
        <v>210000</v>
      </c>
      <c r="K56" s="737">
        <f t="shared" si="16"/>
        <v>0</v>
      </c>
      <c r="L56" s="737">
        <f t="shared" si="17"/>
        <v>11475794.164799999</v>
      </c>
    </row>
    <row r="57" spans="1:12" x14ac:dyDescent="0.25">
      <c r="A57" s="734"/>
      <c r="B57" s="734"/>
      <c r="C57" s="736" t="s">
        <v>402</v>
      </c>
      <c r="D57" s="737">
        <v>1</v>
      </c>
      <c r="E57" s="737">
        <v>1645871.911632</v>
      </c>
      <c r="F57" s="737">
        <v>30000</v>
      </c>
      <c r="G57" s="737"/>
      <c r="H57" s="737">
        <f t="shared" si="13"/>
        <v>1675871.911632</v>
      </c>
      <c r="I57" s="737">
        <f t="shared" si="14"/>
        <v>1645871.911632</v>
      </c>
      <c r="J57" s="737">
        <f t="shared" si="15"/>
        <v>30000</v>
      </c>
      <c r="K57" s="737">
        <f t="shared" si="16"/>
        <v>0</v>
      </c>
      <c r="L57" s="737">
        <f t="shared" si="17"/>
        <v>1675871.911632</v>
      </c>
    </row>
    <row r="58" spans="1:12" x14ac:dyDescent="0.25">
      <c r="A58" s="734"/>
      <c r="B58" s="734"/>
      <c r="C58" s="736" t="s">
        <v>403</v>
      </c>
      <c r="D58" s="737">
        <v>12</v>
      </c>
      <c r="E58" s="737">
        <v>1682346.7026</v>
      </c>
      <c r="F58" s="737">
        <v>30000</v>
      </c>
      <c r="G58" s="737"/>
      <c r="H58" s="737">
        <f t="shared" si="13"/>
        <v>1712346.7026</v>
      </c>
      <c r="I58" s="737">
        <f t="shared" si="14"/>
        <v>20188160.431199998</v>
      </c>
      <c r="J58" s="737">
        <f t="shared" si="15"/>
        <v>360000</v>
      </c>
      <c r="K58" s="737">
        <f t="shared" si="16"/>
        <v>0</v>
      </c>
      <c r="L58" s="737">
        <f t="shared" si="17"/>
        <v>20548160.431199998</v>
      </c>
    </row>
    <row r="59" spans="1:12" x14ac:dyDescent="0.25">
      <c r="A59" s="734"/>
      <c r="B59" s="734"/>
      <c r="C59" s="736" t="s">
        <v>552</v>
      </c>
      <c r="D59" s="737">
        <v>15</v>
      </c>
      <c r="E59" s="737">
        <v>1791770.8482000001</v>
      </c>
      <c r="F59" s="737">
        <v>30000</v>
      </c>
      <c r="G59" s="737"/>
      <c r="H59" s="737">
        <f t="shared" si="13"/>
        <v>1821770.8482000001</v>
      </c>
      <c r="I59" s="737">
        <f t="shared" si="14"/>
        <v>26876562.723000001</v>
      </c>
      <c r="J59" s="737">
        <f t="shared" si="15"/>
        <v>450000</v>
      </c>
      <c r="K59" s="737">
        <f t="shared" si="16"/>
        <v>0</v>
      </c>
      <c r="L59" s="737">
        <f t="shared" si="17"/>
        <v>27326562.723000001</v>
      </c>
    </row>
    <row r="60" spans="1:12" x14ac:dyDescent="0.25">
      <c r="A60" s="734"/>
      <c r="B60" s="734"/>
      <c r="C60" s="736" t="s">
        <v>147</v>
      </c>
      <c r="D60" s="737">
        <v>21</v>
      </c>
      <c r="E60" s="737">
        <v>1828245.6391679998</v>
      </c>
      <c r="F60" s="737">
        <v>30000</v>
      </c>
      <c r="G60" s="737"/>
      <c r="H60" s="737">
        <f t="shared" si="13"/>
        <v>1858245.6391679998</v>
      </c>
      <c r="I60" s="737">
        <f t="shared" si="14"/>
        <v>38393158.422527999</v>
      </c>
      <c r="J60" s="737">
        <f t="shared" si="15"/>
        <v>630000</v>
      </c>
      <c r="K60" s="737">
        <f t="shared" si="16"/>
        <v>0</v>
      </c>
      <c r="L60" s="737">
        <f t="shared" si="17"/>
        <v>39023158.422527999</v>
      </c>
    </row>
    <row r="61" spans="1:12" x14ac:dyDescent="0.25">
      <c r="A61" s="734"/>
      <c r="B61" s="734"/>
      <c r="C61" s="736" t="s">
        <v>299</v>
      </c>
      <c r="D61" s="737">
        <v>5</v>
      </c>
      <c r="E61" s="737">
        <v>1690540.2738000001</v>
      </c>
      <c r="F61" s="737">
        <v>30000</v>
      </c>
      <c r="G61" s="737"/>
      <c r="H61" s="737">
        <f t="shared" si="13"/>
        <v>1720540.2738000001</v>
      </c>
      <c r="I61" s="737">
        <f t="shared" si="14"/>
        <v>8452701.3690000009</v>
      </c>
      <c r="J61" s="737">
        <f t="shared" si="15"/>
        <v>150000</v>
      </c>
      <c r="K61" s="737">
        <f t="shared" si="16"/>
        <v>0</v>
      </c>
      <c r="L61" s="737">
        <f t="shared" si="17"/>
        <v>8602701.3690000009</v>
      </c>
    </row>
    <row r="62" spans="1:12" x14ac:dyDescent="0.25">
      <c r="A62" s="734"/>
      <c r="B62" s="734"/>
      <c r="C62" s="736" t="s">
        <v>213</v>
      </c>
      <c r="D62" s="737">
        <v>1</v>
      </c>
      <c r="E62" s="737">
        <v>1777218.3737999999</v>
      </c>
      <c r="F62" s="737">
        <v>30000</v>
      </c>
      <c r="G62" s="737"/>
      <c r="H62" s="737">
        <f t="shared" si="13"/>
        <v>1807218.3737999999</v>
      </c>
      <c r="I62" s="737">
        <f t="shared" si="14"/>
        <v>1777218.3737999999</v>
      </c>
      <c r="J62" s="737">
        <f t="shared" si="15"/>
        <v>30000</v>
      </c>
      <c r="K62" s="737">
        <f t="shared" si="16"/>
        <v>0</v>
      </c>
      <c r="L62" s="737">
        <f t="shared" si="17"/>
        <v>1807218.3737999999</v>
      </c>
    </row>
    <row r="63" spans="1:12" x14ac:dyDescent="0.25">
      <c r="A63" s="734"/>
      <c r="B63" s="734"/>
      <c r="C63" s="736" t="s">
        <v>152</v>
      </c>
      <c r="D63" s="737"/>
      <c r="E63" s="737">
        <v>1907233.5312000001</v>
      </c>
      <c r="F63" s="737">
        <v>30000</v>
      </c>
      <c r="G63" s="737">
        <v>800</v>
      </c>
      <c r="H63" s="737">
        <f t="shared" si="13"/>
        <v>1938033.5312000001</v>
      </c>
      <c r="I63" s="737">
        <f t="shared" si="14"/>
        <v>0</v>
      </c>
      <c r="J63" s="737">
        <f t="shared" si="15"/>
        <v>0</v>
      </c>
      <c r="K63" s="737">
        <f t="shared" si="16"/>
        <v>0</v>
      </c>
      <c r="L63" s="737">
        <f t="shared" si="17"/>
        <v>0</v>
      </c>
    </row>
    <row r="64" spans="1:12" x14ac:dyDescent="0.25">
      <c r="A64" s="734"/>
      <c r="B64" s="734"/>
      <c r="C64" s="736" t="s">
        <v>244</v>
      </c>
      <c r="D64" s="737">
        <v>5</v>
      </c>
      <c r="E64" s="737">
        <v>1950567.0462000002</v>
      </c>
      <c r="F64" s="737">
        <v>30000</v>
      </c>
      <c r="G64" s="737"/>
      <c r="H64" s="737">
        <f t="shared" si="13"/>
        <v>1980567.0462000002</v>
      </c>
      <c r="I64" s="737">
        <f t="shared" si="14"/>
        <v>9752835.2310000006</v>
      </c>
      <c r="J64" s="737">
        <f t="shared" si="15"/>
        <v>150000</v>
      </c>
      <c r="K64" s="737">
        <f t="shared" si="16"/>
        <v>0</v>
      </c>
      <c r="L64" s="737">
        <f t="shared" si="17"/>
        <v>9902835.2310000006</v>
      </c>
    </row>
    <row r="65" spans="1:12" x14ac:dyDescent="0.25">
      <c r="A65" s="734"/>
      <c r="B65" s="734"/>
      <c r="C65" s="736" t="s">
        <v>536</v>
      </c>
      <c r="D65" s="737">
        <v>6</v>
      </c>
      <c r="E65" s="737">
        <v>1993909.8599999999</v>
      </c>
      <c r="F65" s="737">
        <v>30000</v>
      </c>
      <c r="G65" s="737"/>
      <c r="H65" s="737">
        <f t="shared" si="13"/>
        <v>2023909.8599999999</v>
      </c>
      <c r="I65" s="737">
        <f t="shared" si="14"/>
        <v>11963459.16</v>
      </c>
      <c r="J65" s="737">
        <f t="shared" si="15"/>
        <v>180000</v>
      </c>
      <c r="K65" s="737">
        <f t="shared" si="16"/>
        <v>0</v>
      </c>
      <c r="L65" s="737">
        <f t="shared" si="17"/>
        <v>12143459.16</v>
      </c>
    </row>
    <row r="66" spans="1:12" x14ac:dyDescent="0.25">
      <c r="A66" s="734"/>
      <c r="B66" s="734"/>
      <c r="C66" s="736" t="s">
        <v>1086</v>
      </c>
      <c r="D66" s="737">
        <v>3</v>
      </c>
      <c r="E66" s="737">
        <v>2210601.3462</v>
      </c>
      <c r="F66" s="737">
        <v>30000</v>
      </c>
      <c r="G66" s="737"/>
      <c r="H66" s="737">
        <f t="shared" si="13"/>
        <v>2240601.3462</v>
      </c>
      <c r="I66" s="737">
        <f t="shared" si="14"/>
        <v>6631804.0385999996</v>
      </c>
      <c r="J66" s="737">
        <f t="shared" si="15"/>
        <v>90000</v>
      </c>
      <c r="K66" s="737">
        <f t="shared" si="16"/>
        <v>0</v>
      </c>
      <c r="L66" s="737">
        <f t="shared" si="17"/>
        <v>6721804.0385999996</v>
      </c>
    </row>
    <row r="67" spans="1:12" x14ac:dyDescent="0.25">
      <c r="A67" s="734"/>
      <c r="B67" s="734"/>
      <c r="C67" s="736" t="s">
        <v>157</v>
      </c>
      <c r="D67" s="737">
        <v>4</v>
      </c>
      <c r="E67" s="737">
        <v>1916271.7064999999</v>
      </c>
      <c r="F67" s="737">
        <v>30000</v>
      </c>
      <c r="G67" s="737">
        <v>1600</v>
      </c>
      <c r="H67" s="737">
        <f t="shared" si="13"/>
        <v>1947871.7064999999</v>
      </c>
      <c r="I67" s="737">
        <f t="shared" si="14"/>
        <v>7665086.8259999994</v>
      </c>
      <c r="J67" s="737">
        <f t="shared" si="15"/>
        <v>120000</v>
      </c>
      <c r="K67" s="737">
        <f t="shared" si="16"/>
        <v>6400</v>
      </c>
      <c r="L67" s="737">
        <f t="shared" si="17"/>
        <v>7791486.8259999994</v>
      </c>
    </row>
    <row r="68" spans="1:12" x14ac:dyDescent="0.25">
      <c r="A68" s="734"/>
      <c r="B68" s="734"/>
      <c r="C68" s="736" t="s">
        <v>302</v>
      </c>
      <c r="D68" s="737">
        <v>13</v>
      </c>
      <c r="E68" s="737">
        <v>1970763.5010600002</v>
      </c>
      <c r="F68" s="737">
        <v>30000</v>
      </c>
      <c r="G68" s="737"/>
      <c r="H68" s="737">
        <f t="shared" si="13"/>
        <v>2000763.5010600002</v>
      </c>
      <c r="I68" s="737">
        <f t="shared" si="14"/>
        <v>25619925.513780002</v>
      </c>
      <c r="J68" s="737">
        <f t="shared" si="15"/>
        <v>390000</v>
      </c>
      <c r="K68" s="737">
        <f t="shared" si="16"/>
        <v>0</v>
      </c>
      <c r="L68" s="737">
        <f t="shared" si="17"/>
        <v>26009925.513780002</v>
      </c>
    </row>
    <row r="69" spans="1:12" x14ac:dyDescent="0.25">
      <c r="A69" s="734"/>
      <c r="B69" s="734"/>
      <c r="C69" s="736" t="s">
        <v>159</v>
      </c>
      <c r="D69" s="737">
        <v>2</v>
      </c>
      <c r="E69" s="737">
        <v>2018619.0261900001</v>
      </c>
      <c r="F69" s="737">
        <v>30000</v>
      </c>
      <c r="G69" s="737"/>
      <c r="H69" s="737">
        <f t="shared" si="13"/>
        <v>2048619.0261900001</v>
      </c>
      <c r="I69" s="737">
        <f t="shared" si="14"/>
        <v>4037238.0523800002</v>
      </c>
      <c r="J69" s="737">
        <f t="shared" si="15"/>
        <v>60000</v>
      </c>
      <c r="K69" s="737">
        <f t="shared" si="16"/>
        <v>0</v>
      </c>
      <c r="L69" s="737">
        <f t="shared" si="17"/>
        <v>4097238.0523800002</v>
      </c>
    </row>
    <row r="70" spans="1:12" x14ac:dyDescent="0.25">
      <c r="A70" s="734"/>
      <c r="B70" s="734"/>
      <c r="C70" s="736" t="s">
        <v>161</v>
      </c>
      <c r="D70" s="737">
        <v>2</v>
      </c>
      <c r="E70" s="737">
        <v>2069793.7838099999</v>
      </c>
      <c r="F70" s="737">
        <v>30000</v>
      </c>
      <c r="G70" s="737"/>
      <c r="H70" s="737">
        <f t="shared" si="13"/>
        <v>2099793.7838099999</v>
      </c>
      <c r="I70" s="737">
        <f t="shared" si="14"/>
        <v>4139587.5676199999</v>
      </c>
      <c r="J70" s="737">
        <f t="shared" si="15"/>
        <v>60000</v>
      </c>
      <c r="K70" s="737">
        <f t="shared" si="16"/>
        <v>0</v>
      </c>
      <c r="L70" s="737">
        <f t="shared" si="17"/>
        <v>4199587.5676199999</v>
      </c>
    </row>
    <row r="71" spans="1:12" x14ac:dyDescent="0.25">
      <c r="A71" s="734"/>
      <c r="B71" s="734"/>
      <c r="C71" s="736" t="s">
        <v>162</v>
      </c>
      <c r="D71" s="737">
        <v>1</v>
      </c>
      <c r="E71" s="737">
        <v>2120968.3218750004</v>
      </c>
      <c r="F71" s="737">
        <v>30000</v>
      </c>
      <c r="G71" s="737"/>
      <c r="H71" s="737">
        <f t="shared" si="13"/>
        <v>2150968.3218750004</v>
      </c>
      <c r="I71" s="737">
        <f t="shared" si="14"/>
        <v>2120968.3218750004</v>
      </c>
      <c r="J71" s="737">
        <f t="shared" si="15"/>
        <v>30000</v>
      </c>
      <c r="K71" s="737">
        <f t="shared" si="16"/>
        <v>0</v>
      </c>
      <c r="L71" s="737">
        <f t="shared" si="17"/>
        <v>2150968.3218750004</v>
      </c>
    </row>
    <row r="72" spans="1:12" x14ac:dyDescent="0.25">
      <c r="A72" s="734"/>
      <c r="B72" s="734"/>
      <c r="C72" s="736" t="s">
        <v>335</v>
      </c>
      <c r="D72" s="737">
        <v>1</v>
      </c>
      <c r="E72" s="737">
        <v>2172141.1034999997</v>
      </c>
      <c r="F72" s="737">
        <v>30000</v>
      </c>
      <c r="G72" s="737"/>
      <c r="H72" s="737">
        <f t="shared" si="13"/>
        <v>2202141.1034999997</v>
      </c>
      <c r="I72" s="737">
        <f t="shared" si="14"/>
        <v>2172141.1034999997</v>
      </c>
      <c r="J72" s="737">
        <f t="shared" si="15"/>
        <v>30000</v>
      </c>
      <c r="K72" s="737">
        <f t="shared" si="16"/>
        <v>0</v>
      </c>
      <c r="L72" s="737">
        <f t="shared" si="17"/>
        <v>2202141.1034999997</v>
      </c>
    </row>
    <row r="73" spans="1:12" x14ac:dyDescent="0.25">
      <c r="A73" s="734"/>
      <c r="B73" s="734"/>
      <c r="C73" s="736" t="s">
        <v>245</v>
      </c>
      <c r="D73" s="737">
        <v>1</v>
      </c>
      <c r="E73" s="737">
        <v>2276288.7741899998</v>
      </c>
      <c r="F73" s="737">
        <v>30000</v>
      </c>
      <c r="G73" s="737"/>
      <c r="H73" s="737">
        <f t="shared" si="13"/>
        <v>2306288.7741899998</v>
      </c>
      <c r="I73" s="737">
        <f t="shared" si="14"/>
        <v>2276288.7741899998</v>
      </c>
      <c r="J73" s="737">
        <f t="shared" si="15"/>
        <v>30000</v>
      </c>
      <c r="K73" s="737">
        <f t="shared" si="16"/>
        <v>0</v>
      </c>
      <c r="L73" s="737">
        <f t="shared" si="17"/>
        <v>2306288.7741899998</v>
      </c>
    </row>
    <row r="74" spans="1:12" x14ac:dyDescent="0.25">
      <c r="A74" s="734"/>
      <c r="B74" s="734"/>
      <c r="C74" s="736" t="s">
        <v>166</v>
      </c>
      <c r="D74" s="737">
        <v>5</v>
      </c>
      <c r="E74" s="737">
        <v>2138226.2618399998</v>
      </c>
      <c r="F74" s="737">
        <v>30000</v>
      </c>
      <c r="G74" s="737"/>
      <c r="H74" s="737">
        <f t="shared" si="13"/>
        <v>2168226.2618399998</v>
      </c>
      <c r="I74" s="737">
        <f t="shared" si="14"/>
        <v>10691131.3092</v>
      </c>
      <c r="J74" s="737">
        <f t="shared" si="15"/>
        <v>150000</v>
      </c>
      <c r="K74" s="737">
        <f t="shared" si="16"/>
        <v>0</v>
      </c>
      <c r="L74" s="737">
        <f t="shared" si="17"/>
        <v>10841131.3092</v>
      </c>
    </row>
    <row r="75" spans="1:12" x14ac:dyDescent="0.25">
      <c r="A75" s="734"/>
      <c r="B75" s="734"/>
      <c r="C75" s="736" t="s">
        <v>167</v>
      </c>
      <c r="D75" s="737">
        <v>6</v>
      </c>
      <c r="E75" s="737">
        <v>2193077.6616600002</v>
      </c>
      <c r="F75" s="737">
        <v>30000</v>
      </c>
      <c r="G75" s="737">
        <v>3200</v>
      </c>
      <c r="H75" s="737">
        <f t="shared" si="13"/>
        <v>2226277.6616600002</v>
      </c>
      <c r="I75" s="737">
        <f t="shared" si="14"/>
        <v>13158465.96996</v>
      </c>
      <c r="J75" s="737">
        <f t="shared" si="15"/>
        <v>180000</v>
      </c>
      <c r="K75" s="737">
        <f t="shared" si="16"/>
        <v>19200</v>
      </c>
      <c r="L75" s="737">
        <f t="shared" si="17"/>
        <v>13357665.96996</v>
      </c>
    </row>
    <row r="76" spans="1:12" x14ac:dyDescent="0.25">
      <c r="A76" s="734"/>
      <c r="B76" s="734"/>
      <c r="C76" s="736" t="s">
        <v>169</v>
      </c>
      <c r="D76" s="737">
        <v>3</v>
      </c>
      <c r="E76" s="737">
        <v>2247927.5633399999</v>
      </c>
      <c r="F76" s="737">
        <v>30000</v>
      </c>
      <c r="G76" s="737"/>
      <c r="H76" s="737">
        <f t="shared" si="13"/>
        <v>2277927.5633399999</v>
      </c>
      <c r="I76" s="737">
        <f t="shared" si="14"/>
        <v>6743782.6900199996</v>
      </c>
      <c r="J76" s="737">
        <f t="shared" si="15"/>
        <v>90000</v>
      </c>
      <c r="K76" s="737">
        <f t="shared" si="16"/>
        <v>0</v>
      </c>
      <c r="L76" s="737">
        <f t="shared" si="17"/>
        <v>6833782.6900199996</v>
      </c>
    </row>
    <row r="77" spans="1:12" x14ac:dyDescent="0.25">
      <c r="A77" s="734"/>
      <c r="B77" s="734"/>
      <c r="C77" s="736" t="s">
        <v>172</v>
      </c>
      <c r="D77" s="737">
        <v>1</v>
      </c>
      <c r="E77" s="737">
        <v>2357630.577</v>
      </c>
      <c r="F77" s="737">
        <v>30000</v>
      </c>
      <c r="G77" s="737"/>
      <c r="H77" s="737">
        <f t="shared" si="13"/>
        <v>2387630.577</v>
      </c>
      <c r="I77" s="737">
        <f t="shared" si="14"/>
        <v>2357630.577</v>
      </c>
      <c r="J77" s="737">
        <f t="shared" si="15"/>
        <v>30000</v>
      </c>
      <c r="K77" s="737">
        <f t="shared" si="16"/>
        <v>0</v>
      </c>
      <c r="L77" s="737">
        <f t="shared" si="17"/>
        <v>2387630.577</v>
      </c>
    </row>
    <row r="78" spans="1:12" x14ac:dyDescent="0.25">
      <c r="A78" s="734"/>
      <c r="B78" s="734"/>
      <c r="C78" s="736" t="s">
        <v>173</v>
      </c>
      <c r="D78" s="737">
        <v>7</v>
      </c>
      <c r="E78" s="737">
        <v>2412480.2646599999</v>
      </c>
      <c r="F78" s="737">
        <v>30000</v>
      </c>
      <c r="G78" s="737">
        <v>3200</v>
      </c>
      <c r="H78" s="737">
        <f t="shared" si="13"/>
        <v>2445680.2646599999</v>
      </c>
      <c r="I78" s="737">
        <f t="shared" si="14"/>
        <v>16887361.852619998</v>
      </c>
      <c r="J78" s="737">
        <f t="shared" si="15"/>
        <v>210000</v>
      </c>
      <c r="K78" s="737">
        <f t="shared" si="16"/>
        <v>22400</v>
      </c>
      <c r="L78" s="737">
        <f t="shared" si="17"/>
        <v>17119761.852619998</v>
      </c>
    </row>
    <row r="79" spans="1:12" x14ac:dyDescent="0.25">
      <c r="A79" s="734"/>
      <c r="B79" s="734"/>
      <c r="C79" s="736" t="s">
        <v>337</v>
      </c>
      <c r="D79" s="737">
        <v>1</v>
      </c>
      <c r="E79" s="737">
        <v>2577033.1800000002</v>
      </c>
      <c r="F79" s="737">
        <v>30000</v>
      </c>
      <c r="G79" s="737"/>
      <c r="H79" s="737">
        <f t="shared" si="13"/>
        <v>2607033.1800000002</v>
      </c>
      <c r="I79" s="737">
        <f t="shared" si="14"/>
        <v>2577033.1800000002</v>
      </c>
      <c r="J79" s="737">
        <f t="shared" si="15"/>
        <v>30000</v>
      </c>
      <c r="K79" s="737">
        <f t="shared" si="16"/>
        <v>0</v>
      </c>
      <c r="L79" s="737">
        <f t="shared" si="17"/>
        <v>2607033.1800000002</v>
      </c>
    </row>
    <row r="80" spans="1:12" x14ac:dyDescent="0.25">
      <c r="A80" s="734"/>
      <c r="B80" s="738"/>
      <c r="C80" s="736" t="s">
        <v>404</v>
      </c>
      <c r="D80" s="737">
        <v>2</v>
      </c>
      <c r="E80" s="737">
        <v>2307237.6105</v>
      </c>
      <c r="F80" s="737">
        <v>30000</v>
      </c>
      <c r="G80" s="737"/>
      <c r="H80" s="737">
        <f t="shared" si="13"/>
        <v>2337237.6105</v>
      </c>
      <c r="I80" s="737">
        <f t="shared" si="14"/>
        <v>4614475.2209999999</v>
      </c>
      <c r="J80" s="737">
        <f t="shared" si="15"/>
        <v>60000</v>
      </c>
      <c r="K80" s="737">
        <f t="shared" si="16"/>
        <v>0</v>
      </c>
      <c r="L80" s="737">
        <f t="shared" si="17"/>
        <v>4674475.2209999999</v>
      </c>
    </row>
    <row r="81" spans="1:12" x14ac:dyDescent="0.25">
      <c r="A81" s="734"/>
      <c r="B81" s="738"/>
      <c r="C81" s="736" t="s">
        <v>175</v>
      </c>
      <c r="D81" s="737">
        <v>11</v>
      </c>
      <c r="E81" s="737">
        <v>2470020.1784999999</v>
      </c>
      <c r="F81" s="737">
        <v>30000</v>
      </c>
      <c r="G81" s="737"/>
      <c r="H81" s="737">
        <f t="shared" si="13"/>
        <v>2500020.1784999999</v>
      </c>
      <c r="I81" s="737">
        <f t="shared" si="14"/>
        <v>27170221.963500001</v>
      </c>
      <c r="J81" s="737">
        <f t="shared" si="15"/>
        <v>330000</v>
      </c>
      <c r="K81" s="737">
        <f t="shared" si="16"/>
        <v>0</v>
      </c>
      <c r="L81" s="737">
        <f t="shared" si="17"/>
        <v>27500221.963500001</v>
      </c>
    </row>
    <row r="82" spans="1:12" x14ac:dyDescent="0.25">
      <c r="A82" s="734"/>
      <c r="B82" s="734"/>
      <c r="C82" s="736" t="s">
        <v>176</v>
      </c>
      <c r="D82" s="737">
        <v>6</v>
      </c>
      <c r="E82" s="737">
        <v>2551411.4625000004</v>
      </c>
      <c r="F82" s="737">
        <v>30000</v>
      </c>
      <c r="G82" s="737"/>
      <c r="H82" s="737">
        <f t="shared" si="13"/>
        <v>2581411.4625000004</v>
      </c>
      <c r="I82" s="737">
        <f t="shared" si="14"/>
        <v>15308468.775000002</v>
      </c>
      <c r="J82" s="737">
        <f t="shared" si="15"/>
        <v>180000</v>
      </c>
      <c r="K82" s="737">
        <f t="shared" si="16"/>
        <v>0</v>
      </c>
      <c r="L82" s="737">
        <f t="shared" si="17"/>
        <v>15488468.775000002</v>
      </c>
    </row>
    <row r="83" spans="1:12" x14ac:dyDescent="0.25">
      <c r="A83" s="734"/>
      <c r="B83" s="734"/>
      <c r="C83" s="736" t="s">
        <v>583</v>
      </c>
      <c r="D83" s="737">
        <v>5</v>
      </c>
      <c r="E83" s="737">
        <v>2632802.7464999999</v>
      </c>
      <c r="F83" s="737">
        <v>30000</v>
      </c>
      <c r="G83" s="737">
        <v>800</v>
      </c>
      <c r="H83" s="737">
        <f t="shared" si="13"/>
        <v>2663602.7464999999</v>
      </c>
      <c r="I83" s="737">
        <f t="shared" si="14"/>
        <v>13164013.7325</v>
      </c>
      <c r="J83" s="737">
        <f t="shared" si="15"/>
        <v>150000</v>
      </c>
      <c r="K83" s="737">
        <f t="shared" si="16"/>
        <v>4000</v>
      </c>
      <c r="L83" s="737">
        <f t="shared" si="17"/>
        <v>13318013.7325</v>
      </c>
    </row>
    <row r="84" spans="1:12" x14ac:dyDescent="0.25">
      <c r="A84" s="734"/>
      <c r="B84" s="734"/>
      <c r="C84" s="736" t="s">
        <v>675</v>
      </c>
      <c r="D84" s="737">
        <v>4</v>
      </c>
      <c r="E84" s="737">
        <v>2714194.0304999999</v>
      </c>
      <c r="F84" s="737">
        <v>30000</v>
      </c>
      <c r="G84" s="737"/>
      <c r="H84" s="737">
        <f t="shared" si="13"/>
        <v>2744194.0304999999</v>
      </c>
      <c r="I84" s="737">
        <f t="shared" si="14"/>
        <v>10856776.122</v>
      </c>
      <c r="J84" s="737">
        <f t="shared" si="15"/>
        <v>120000</v>
      </c>
      <c r="K84" s="737">
        <f t="shared" si="16"/>
        <v>0</v>
      </c>
      <c r="L84" s="737">
        <f t="shared" si="17"/>
        <v>10976776.122</v>
      </c>
    </row>
    <row r="85" spans="1:12" x14ac:dyDescent="0.25">
      <c r="A85" s="734"/>
      <c r="B85" s="734"/>
      <c r="C85" s="736" t="s">
        <v>676</v>
      </c>
      <c r="D85" s="737">
        <v>5</v>
      </c>
      <c r="E85" s="737">
        <v>2795585.3145000003</v>
      </c>
      <c r="F85" s="737">
        <v>30000</v>
      </c>
      <c r="G85" s="737"/>
      <c r="H85" s="737">
        <f t="shared" si="13"/>
        <v>2825585.3145000003</v>
      </c>
      <c r="I85" s="737">
        <f t="shared" si="14"/>
        <v>13977926.572500002</v>
      </c>
      <c r="J85" s="737">
        <f t="shared" si="15"/>
        <v>150000</v>
      </c>
      <c r="K85" s="737">
        <f t="shared" si="16"/>
        <v>0</v>
      </c>
      <c r="L85" s="737">
        <f t="shared" si="17"/>
        <v>14127926.572500002</v>
      </c>
    </row>
    <row r="86" spans="1:12" x14ac:dyDescent="0.25">
      <c r="A86" s="734"/>
      <c r="B86" s="734"/>
      <c r="C86" s="736" t="s">
        <v>339</v>
      </c>
      <c r="D86" s="737">
        <v>1</v>
      </c>
      <c r="E86" s="737">
        <v>3121150.4504999998</v>
      </c>
      <c r="F86" s="737">
        <v>30000</v>
      </c>
      <c r="G86" s="737"/>
      <c r="H86" s="737">
        <f t="shared" si="13"/>
        <v>3151150.4504999998</v>
      </c>
      <c r="I86" s="737">
        <f t="shared" si="14"/>
        <v>3121150.4504999998</v>
      </c>
      <c r="J86" s="737">
        <f t="shared" si="15"/>
        <v>30000</v>
      </c>
      <c r="K86" s="737">
        <f t="shared" si="16"/>
        <v>0</v>
      </c>
      <c r="L86" s="737">
        <f t="shared" si="17"/>
        <v>3151150.4504999998</v>
      </c>
    </row>
    <row r="87" spans="1:12" x14ac:dyDescent="0.25">
      <c r="A87" s="734"/>
      <c r="B87" s="734"/>
      <c r="C87" s="736" t="s">
        <v>1150</v>
      </c>
      <c r="D87" s="737">
        <v>1</v>
      </c>
      <c r="E87" s="737">
        <v>2513740.6121399999</v>
      </c>
      <c r="F87" s="737">
        <v>30000</v>
      </c>
      <c r="G87" s="737"/>
      <c r="H87" s="737">
        <f t="shared" si="13"/>
        <v>2543740.6121399999</v>
      </c>
      <c r="I87" s="737">
        <f t="shared" si="14"/>
        <v>2513740.6121399999</v>
      </c>
      <c r="J87" s="737">
        <f t="shared" si="15"/>
        <v>30000</v>
      </c>
      <c r="K87" s="737">
        <f t="shared" si="16"/>
        <v>0</v>
      </c>
      <c r="L87" s="737">
        <f t="shared" si="17"/>
        <v>2543740.6121399999</v>
      </c>
    </row>
    <row r="88" spans="1:12" x14ac:dyDescent="0.25">
      <c r="A88" s="734"/>
      <c r="B88" s="734"/>
      <c r="C88" s="736" t="s">
        <v>1117</v>
      </c>
      <c r="D88" s="737">
        <v>6</v>
      </c>
      <c r="E88" s="737">
        <v>2778197.9538599998</v>
      </c>
      <c r="F88" s="737">
        <v>30000</v>
      </c>
      <c r="G88" s="737"/>
      <c r="H88" s="737">
        <f t="shared" si="13"/>
        <v>2808197.9538599998</v>
      </c>
      <c r="I88" s="737">
        <f t="shared" si="14"/>
        <v>16669187.723159999</v>
      </c>
      <c r="J88" s="737">
        <f t="shared" si="15"/>
        <v>180000</v>
      </c>
      <c r="K88" s="737">
        <f t="shared" si="16"/>
        <v>0</v>
      </c>
      <c r="L88" s="737">
        <f t="shared" si="17"/>
        <v>16849187.723159999</v>
      </c>
    </row>
    <row r="89" spans="1:12" x14ac:dyDescent="0.25">
      <c r="A89" s="734"/>
      <c r="B89" s="734"/>
      <c r="C89" s="736" t="s">
        <v>185</v>
      </c>
      <c r="D89" s="737">
        <v>13</v>
      </c>
      <c r="E89" s="737">
        <v>2864232.4905000003</v>
      </c>
      <c r="F89" s="737">
        <v>30000</v>
      </c>
      <c r="G89" s="737"/>
      <c r="H89" s="737">
        <f t="shared" si="13"/>
        <v>2894232.4905000003</v>
      </c>
      <c r="I89" s="737">
        <f t="shared" si="14"/>
        <v>37235022.376500003</v>
      </c>
      <c r="J89" s="737">
        <f t="shared" si="15"/>
        <v>390000</v>
      </c>
      <c r="K89" s="737">
        <f t="shared" si="16"/>
        <v>0</v>
      </c>
      <c r="L89" s="737">
        <f t="shared" si="17"/>
        <v>37625022.376500003</v>
      </c>
    </row>
    <row r="90" spans="1:12" x14ac:dyDescent="0.25">
      <c r="A90" s="734"/>
      <c r="B90" s="734"/>
      <c r="C90" s="736" t="s">
        <v>320</v>
      </c>
      <c r="D90" s="737">
        <v>9</v>
      </c>
      <c r="E90" s="737">
        <v>2951856.7833600002</v>
      </c>
      <c r="F90" s="737">
        <v>30000</v>
      </c>
      <c r="G90" s="737"/>
      <c r="H90" s="737">
        <f t="shared" si="13"/>
        <v>2981856.7833600002</v>
      </c>
      <c r="I90" s="737">
        <f t="shared" si="14"/>
        <v>26566711.050240003</v>
      </c>
      <c r="J90" s="737">
        <f t="shared" si="15"/>
        <v>270000</v>
      </c>
      <c r="K90" s="737">
        <f t="shared" si="16"/>
        <v>0</v>
      </c>
      <c r="L90" s="737">
        <f t="shared" si="17"/>
        <v>26836711.050240003</v>
      </c>
    </row>
    <row r="91" spans="1:12" x14ac:dyDescent="0.25">
      <c r="A91" s="734"/>
      <c r="B91" s="734"/>
      <c r="C91" s="736" t="s">
        <v>341</v>
      </c>
      <c r="D91" s="737">
        <v>5</v>
      </c>
      <c r="E91" s="737">
        <v>3214724.3688599998</v>
      </c>
      <c r="F91" s="737">
        <v>30000</v>
      </c>
      <c r="G91" s="737"/>
      <c r="H91" s="737">
        <f t="shared" si="13"/>
        <v>3244724.3688599998</v>
      </c>
      <c r="I91" s="737">
        <f t="shared" si="14"/>
        <v>16073621.844299998</v>
      </c>
      <c r="J91" s="737">
        <f t="shared" si="15"/>
        <v>150000</v>
      </c>
      <c r="K91" s="737">
        <f t="shared" si="16"/>
        <v>0</v>
      </c>
      <c r="L91" s="737">
        <f t="shared" si="17"/>
        <v>16223621.844299998</v>
      </c>
    </row>
    <row r="92" spans="1:12" x14ac:dyDescent="0.25">
      <c r="A92" s="734"/>
      <c r="B92" s="734"/>
      <c r="C92" s="736" t="s">
        <v>1605</v>
      </c>
      <c r="D92" s="737">
        <v>3</v>
      </c>
      <c r="E92" s="737">
        <v>4395268.8783</v>
      </c>
      <c r="F92" s="737">
        <v>30000</v>
      </c>
      <c r="G92" s="737"/>
      <c r="H92" s="737">
        <f t="shared" si="13"/>
        <v>4425268.8783</v>
      </c>
      <c r="I92" s="737">
        <f t="shared" si="14"/>
        <v>13185806.6349</v>
      </c>
      <c r="J92" s="737">
        <f t="shared" si="15"/>
        <v>90000</v>
      </c>
      <c r="K92" s="737">
        <f t="shared" si="16"/>
        <v>0</v>
      </c>
      <c r="L92" s="737">
        <f t="shared" si="17"/>
        <v>13275806.6349</v>
      </c>
    </row>
    <row r="93" spans="1:12" x14ac:dyDescent="0.25">
      <c r="A93" s="734"/>
      <c r="B93" s="734"/>
      <c r="C93" s="736" t="s">
        <v>1602</v>
      </c>
      <c r="D93" s="737">
        <v>6</v>
      </c>
      <c r="E93" s="737">
        <v>4584212.5724999998</v>
      </c>
      <c r="F93" s="737">
        <v>30000</v>
      </c>
      <c r="G93" s="737">
        <v>800</v>
      </c>
      <c r="H93" s="737">
        <f t="shared" si="13"/>
        <v>4615012.5724999998</v>
      </c>
      <c r="I93" s="737">
        <f t="shared" si="14"/>
        <v>27505275.434999999</v>
      </c>
      <c r="J93" s="737">
        <f t="shared" si="15"/>
        <v>180000</v>
      </c>
      <c r="K93" s="737">
        <f t="shared" si="16"/>
        <v>4800</v>
      </c>
      <c r="L93" s="737">
        <f t="shared" si="17"/>
        <v>27690075.434999999</v>
      </c>
    </row>
    <row r="94" spans="1:12" x14ac:dyDescent="0.25">
      <c r="A94" s="734"/>
      <c r="B94" s="734"/>
      <c r="C94" s="736" t="s">
        <v>1606</v>
      </c>
      <c r="D94" s="737">
        <v>8</v>
      </c>
      <c r="E94" s="737">
        <v>4773150.3942</v>
      </c>
      <c r="F94" s="737">
        <v>30000</v>
      </c>
      <c r="G94" s="737"/>
      <c r="H94" s="737">
        <f t="shared" si="13"/>
        <v>4803150.3942</v>
      </c>
      <c r="I94" s="737">
        <f t="shared" si="14"/>
        <v>38185203.1536</v>
      </c>
      <c r="J94" s="737">
        <f t="shared" si="15"/>
        <v>240000</v>
      </c>
      <c r="K94" s="737">
        <f t="shared" si="16"/>
        <v>0</v>
      </c>
      <c r="L94" s="737">
        <f t="shared" si="17"/>
        <v>38425203.1536</v>
      </c>
    </row>
    <row r="95" spans="1:12" x14ac:dyDescent="0.25">
      <c r="A95" s="734"/>
      <c r="B95" s="734"/>
      <c r="C95" s="736" t="s">
        <v>1607</v>
      </c>
      <c r="D95" s="737">
        <v>2</v>
      </c>
      <c r="E95" s="737">
        <v>4942511.415</v>
      </c>
      <c r="F95" s="737">
        <v>30000</v>
      </c>
      <c r="G95" s="737">
        <v>1600</v>
      </c>
      <c r="H95" s="737">
        <f t="shared" si="13"/>
        <v>4974111.415</v>
      </c>
      <c r="I95" s="737">
        <f t="shared" si="14"/>
        <v>9885022.8300000001</v>
      </c>
      <c r="J95" s="737">
        <f t="shared" si="15"/>
        <v>60000</v>
      </c>
      <c r="K95" s="737">
        <f t="shared" si="16"/>
        <v>3200</v>
      </c>
      <c r="L95" s="737">
        <f t="shared" si="17"/>
        <v>9948222.8300000001</v>
      </c>
    </row>
    <row r="96" spans="1:12" x14ac:dyDescent="0.25">
      <c r="A96" s="734"/>
      <c r="B96" s="734"/>
      <c r="C96" s="736" t="s">
        <v>1608</v>
      </c>
      <c r="D96" s="737">
        <v>9</v>
      </c>
      <c r="E96" s="737">
        <v>5151024.3933000006</v>
      </c>
      <c r="F96" s="737">
        <v>30000</v>
      </c>
      <c r="G96" s="737">
        <v>800</v>
      </c>
      <c r="H96" s="737">
        <f t="shared" ref="H96:H105" si="18">SUM(E96:G96)</f>
        <v>5181824.3933000006</v>
      </c>
      <c r="I96" s="737">
        <f t="shared" ref="I96:I105" si="19">D96*E96</f>
        <v>46359219.539700001</v>
      </c>
      <c r="J96" s="737">
        <f t="shared" ref="J96:J105" si="20">D96*F96</f>
        <v>270000</v>
      </c>
      <c r="K96" s="737">
        <f t="shared" ref="K96:K105" si="21">D96*G96</f>
        <v>7200</v>
      </c>
      <c r="L96" s="737">
        <f t="shared" ref="L96:L105" si="22">D96*H96</f>
        <v>46636419.539700001</v>
      </c>
    </row>
    <row r="97" spans="1:12" x14ac:dyDescent="0.25">
      <c r="A97" s="734"/>
      <c r="B97" s="734"/>
      <c r="C97" s="736" t="s">
        <v>1609</v>
      </c>
      <c r="D97" s="737">
        <v>1</v>
      </c>
      <c r="E97" s="737">
        <v>5339958.2216999996</v>
      </c>
      <c r="F97" s="737">
        <v>30000</v>
      </c>
      <c r="G97" s="737">
        <v>800</v>
      </c>
      <c r="H97" s="737">
        <f t="shared" si="18"/>
        <v>5370758.2216999996</v>
      </c>
      <c r="I97" s="737">
        <f t="shared" si="19"/>
        <v>5339958.2216999996</v>
      </c>
      <c r="J97" s="737">
        <f t="shared" si="20"/>
        <v>30000</v>
      </c>
      <c r="K97" s="737">
        <f t="shared" si="21"/>
        <v>800</v>
      </c>
      <c r="L97" s="737">
        <f t="shared" si="22"/>
        <v>5370758.2216999996</v>
      </c>
    </row>
    <row r="98" spans="1:12" x14ac:dyDescent="0.25">
      <c r="A98" s="734"/>
      <c r="B98" s="734"/>
      <c r="C98" s="736" t="s">
        <v>1610</v>
      </c>
      <c r="D98" s="737">
        <v>5</v>
      </c>
      <c r="E98" s="737">
        <v>4987192.0274999999</v>
      </c>
      <c r="F98" s="737">
        <v>30000</v>
      </c>
      <c r="G98" s="737"/>
      <c r="H98" s="737">
        <f t="shared" si="18"/>
        <v>5017192.0274999999</v>
      </c>
      <c r="I98" s="737">
        <f t="shared" si="19"/>
        <v>24935960.137499999</v>
      </c>
      <c r="J98" s="737">
        <f t="shared" si="20"/>
        <v>150000</v>
      </c>
      <c r="K98" s="737">
        <f t="shared" si="21"/>
        <v>0</v>
      </c>
      <c r="L98" s="737">
        <f t="shared" si="22"/>
        <v>25085960.137499999</v>
      </c>
    </row>
    <row r="99" spans="1:12" x14ac:dyDescent="0.25">
      <c r="A99" s="734"/>
      <c r="B99" s="734"/>
      <c r="C99" s="736" t="s">
        <v>1611</v>
      </c>
      <c r="D99" s="737">
        <v>4</v>
      </c>
      <c r="E99" s="737">
        <v>5210343.18</v>
      </c>
      <c r="F99" s="737">
        <v>30000</v>
      </c>
      <c r="G99" s="737"/>
      <c r="H99" s="737">
        <f t="shared" si="18"/>
        <v>5240343.18</v>
      </c>
      <c r="I99" s="737">
        <f t="shared" si="19"/>
        <v>20841372.719999999</v>
      </c>
      <c r="J99" s="737">
        <f t="shared" si="20"/>
        <v>120000</v>
      </c>
      <c r="K99" s="737">
        <f t="shared" si="21"/>
        <v>0</v>
      </c>
      <c r="L99" s="737">
        <f t="shared" si="22"/>
        <v>20961372.719999999</v>
      </c>
    </row>
    <row r="100" spans="1:12" x14ac:dyDescent="0.25">
      <c r="A100" s="734"/>
      <c r="B100" s="734"/>
      <c r="C100" s="736" t="s">
        <v>193</v>
      </c>
      <c r="D100" s="737">
        <v>6</v>
      </c>
      <c r="E100" s="737">
        <v>5433496.1793</v>
      </c>
      <c r="F100" s="737">
        <v>30000</v>
      </c>
      <c r="G100" s="737"/>
      <c r="H100" s="737">
        <f t="shared" si="18"/>
        <v>5463496.1793</v>
      </c>
      <c r="I100" s="737">
        <f t="shared" si="19"/>
        <v>32600977.075800002</v>
      </c>
      <c r="J100" s="737">
        <f t="shared" si="20"/>
        <v>180000</v>
      </c>
      <c r="K100" s="737">
        <f t="shared" si="21"/>
        <v>0</v>
      </c>
      <c r="L100" s="737">
        <f t="shared" si="22"/>
        <v>32780977.075800002</v>
      </c>
    </row>
    <row r="101" spans="1:12" x14ac:dyDescent="0.25">
      <c r="A101" s="734"/>
      <c r="B101" s="734"/>
      <c r="C101" s="736" t="s">
        <v>194</v>
      </c>
      <c r="D101" s="737">
        <v>5</v>
      </c>
      <c r="E101" s="737">
        <v>5656649.4094500002</v>
      </c>
      <c r="F101" s="737">
        <v>30000</v>
      </c>
      <c r="G101" s="737"/>
      <c r="H101" s="737">
        <f t="shared" si="18"/>
        <v>5686649.4094500002</v>
      </c>
      <c r="I101" s="737">
        <f t="shared" si="19"/>
        <v>28283247.047250003</v>
      </c>
      <c r="J101" s="737">
        <f t="shared" si="20"/>
        <v>150000</v>
      </c>
      <c r="K101" s="737">
        <f t="shared" si="21"/>
        <v>0</v>
      </c>
      <c r="L101" s="737">
        <f t="shared" si="22"/>
        <v>28433247.047250003</v>
      </c>
    </row>
    <row r="102" spans="1:12" x14ac:dyDescent="0.25">
      <c r="A102" s="734"/>
      <c r="B102" s="734"/>
      <c r="C102" s="736" t="s">
        <v>195</v>
      </c>
      <c r="D102" s="737">
        <v>2</v>
      </c>
      <c r="E102" s="737">
        <v>5879802.4087499995</v>
      </c>
      <c r="F102" s="737">
        <v>30000</v>
      </c>
      <c r="G102" s="737"/>
      <c r="H102" s="737">
        <f t="shared" si="18"/>
        <v>5909802.4087499995</v>
      </c>
      <c r="I102" s="737">
        <f t="shared" si="19"/>
        <v>11759604.817499999</v>
      </c>
      <c r="J102" s="737">
        <f t="shared" si="20"/>
        <v>60000</v>
      </c>
      <c r="K102" s="737">
        <f t="shared" si="21"/>
        <v>0</v>
      </c>
      <c r="L102" s="737">
        <f t="shared" si="22"/>
        <v>11819604.817499999</v>
      </c>
    </row>
    <row r="103" spans="1:12" x14ac:dyDescent="0.25">
      <c r="A103" s="734"/>
      <c r="B103" s="734"/>
      <c r="C103" s="736" t="s">
        <v>347</v>
      </c>
      <c r="D103" s="737">
        <v>5</v>
      </c>
      <c r="E103" s="737">
        <v>6853289.4895050004</v>
      </c>
      <c r="F103" s="737">
        <v>30000</v>
      </c>
      <c r="G103" s="737"/>
      <c r="H103" s="737">
        <f t="shared" si="18"/>
        <v>6883289.4895050004</v>
      </c>
      <c r="I103" s="737">
        <f t="shared" si="19"/>
        <v>34266447.447525002</v>
      </c>
      <c r="J103" s="737">
        <f t="shared" si="20"/>
        <v>150000</v>
      </c>
      <c r="K103" s="737">
        <f t="shared" si="21"/>
        <v>0</v>
      </c>
      <c r="L103" s="737">
        <f t="shared" si="22"/>
        <v>34416447.447525002</v>
      </c>
    </row>
    <row r="104" spans="1:12" x14ac:dyDescent="0.25">
      <c r="A104" s="734"/>
      <c r="B104" s="734"/>
      <c r="C104" s="736" t="s">
        <v>199</v>
      </c>
      <c r="D104" s="737">
        <v>1</v>
      </c>
      <c r="E104" s="737">
        <v>7862673.85812</v>
      </c>
      <c r="F104" s="737">
        <v>30000</v>
      </c>
      <c r="G104" s="737"/>
      <c r="H104" s="737">
        <f t="shared" si="18"/>
        <v>7892673.85812</v>
      </c>
      <c r="I104" s="737">
        <f t="shared" si="19"/>
        <v>7862673.85812</v>
      </c>
      <c r="J104" s="737">
        <f t="shared" si="20"/>
        <v>30000</v>
      </c>
      <c r="K104" s="737">
        <f t="shared" si="21"/>
        <v>0</v>
      </c>
      <c r="L104" s="737">
        <f t="shared" si="22"/>
        <v>7892673.85812</v>
      </c>
    </row>
    <row r="105" spans="1:12" x14ac:dyDescent="0.25">
      <c r="A105" s="734"/>
      <c r="B105" s="734"/>
      <c r="C105" s="736" t="s">
        <v>309</v>
      </c>
      <c r="D105" s="737">
        <v>2</v>
      </c>
      <c r="E105" s="737">
        <v>7451767.0146654006</v>
      </c>
      <c r="F105" s="737">
        <v>30000</v>
      </c>
      <c r="G105" s="737"/>
      <c r="H105" s="737">
        <f t="shared" si="18"/>
        <v>7481767.0146654006</v>
      </c>
      <c r="I105" s="737">
        <f t="shared" si="19"/>
        <v>14903534.029330801</v>
      </c>
      <c r="J105" s="737">
        <f t="shared" si="20"/>
        <v>60000</v>
      </c>
      <c r="K105" s="737">
        <f t="shared" si="21"/>
        <v>0</v>
      </c>
      <c r="L105" s="737">
        <f t="shared" si="22"/>
        <v>14963534.029330801</v>
      </c>
    </row>
    <row r="106" spans="1:12" x14ac:dyDescent="0.25">
      <c r="A106" s="734"/>
      <c r="B106" s="738" t="s">
        <v>201</v>
      </c>
      <c r="C106" s="736" t="s">
        <v>202</v>
      </c>
      <c r="D106" s="728">
        <f t="shared" ref="D106:L106" si="23">SUM(D32:D105)</f>
        <v>439</v>
      </c>
      <c r="E106" s="728">
        <f t="shared" si="23"/>
        <v>191276299.55587143</v>
      </c>
      <c r="F106" s="728">
        <f t="shared" si="23"/>
        <v>2220000</v>
      </c>
      <c r="G106" s="728">
        <f t="shared" si="23"/>
        <v>13600</v>
      </c>
      <c r="H106" s="728">
        <f t="shared" si="23"/>
        <v>193509899.55587143</v>
      </c>
      <c r="I106" s="728">
        <f t="shared" si="23"/>
        <v>990352830.35077095</v>
      </c>
      <c r="J106" s="728">
        <f t="shared" si="23"/>
        <v>13170000</v>
      </c>
      <c r="K106" s="728">
        <f t="shared" si="23"/>
        <v>68000</v>
      </c>
      <c r="L106" s="728">
        <f t="shared" si="23"/>
        <v>1003590830.350771</v>
      </c>
    </row>
    <row r="107" spans="1:12" ht="23" x14ac:dyDescent="0.25">
      <c r="A107" s="739" t="s">
        <v>1612</v>
      </c>
      <c r="B107" s="734" t="s">
        <v>1613</v>
      </c>
      <c r="C107" s="736" t="s">
        <v>1614</v>
      </c>
      <c r="D107" s="737">
        <v>4</v>
      </c>
      <c r="E107" s="737">
        <v>5232255.432</v>
      </c>
      <c r="F107" s="737">
        <v>30000</v>
      </c>
      <c r="G107" s="737"/>
      <c r="H107" s="737">
        <f>SUM(E107:G107)</f>
        <v>5262255.432</v>
      </c>
      <c r="I107" s="737">
        <f>D107*E107</f>
        <v>20929021.728</v>
      </c>
      <c r="J107" s="737">
        <f>D107*F107</f>
        <v>120000</v>
      </c>
      <c r="K107" s="737">
        <f>D107*G107</f>
        <v>0</v>
      </c>
      <c r="L107" s="737">
        <f>D107*H107</f>
        <v>21049021.728</v>
      </c>
    </row>
    <row r="108" spans="1:12" ht="23" x14ac:dyDescent="0.25">
      <c r="A108" s="739" t="s">
        <v>1615</v>
      </c>
      <c r="B108" s="734" t="s">
        <v>1613</v>
      </c>
      <c r="C108" s="736" t="s">
        <v>1616</v>
      </c>
      <c r="D108" s="737">
        <v>7</v>
      </c>
      <c r="E108" s="737">
        <v>5259921.432</v>
      </c>
      <c r="F108" s="737">
        <v>30000</v>
      </c>
      <c r="G108" s="737"/>
      <c r="H108" s="737">
        <f t="shared" ref="H108:H115" si="24">SUM(E108:G108)</f>
        <v>5289921.432</v>
      </c>
      <c r="I108" s="737">
        <f t="shared" ref="I108:I112" si="25">D108*E108</f>
        <v>36819450.024000004</v>
      </c>
      <c r="J108" s="737">
        <f t="shared" ref="J108:J115" si="26">D108*F108</f>
        <v>210000</v>
      </c>
      <c r="K108" s="737">
        <f t="shared" ref="K108:K115" si="27">D108*G108</f>
        <v>0</v>
      </c>
      <c r="L108" s="737">
        <f t="shared" ref="L108:L112" si="28">D108*H108</f>
        <v>37029450.024000004</v>
      </c>
    </row>
    <row r="109" spans="1:12" ht="34.5" x14ac:dyDescent="0.25">
      <c r="A109" s="739" t="s">
        <v>1617</v>
      </c>
      <c r="B109" s="734" t="s">
        <v>1613</v>
      </c>
      <c r="C109" s="736" t="s">
        <v>1618</v>
      </c>
      <c r="D109" s="737">
        <v>10</v>
      </c>
      <c r="E109" s="737">
        <v>5843861.7779999999</v>
      </c>
      <c r="F109" s="737">
        <v>30000</v>
      </c>
      <c r="G109" s="737"/>
      <c r="H109" s="737">
        <f t="shared" si="24"/>
        <v>5873861.7779999999</v>
      </c>
      <c r="I109" s="737">
        <f t="shared" si="25"/>
        <v>58438617.780000001</v>
      </c>
      <c r="J109" s="737">
        <f t="shared" si="26"/>
        <v>300000</v>
      </c>
      <c r="K109" s="737">
        <f t="shared" si="27"/>
        <v>0</v>
      </c>
      <c r="L109" s="737">
        <f t="shared" si="28"/>
        <v>58738617.780000001</v>
      </c>
    </row>
    <row r="110" spans="1:12" ht="23" x14ac:dyDescent="0.25">
      <c r="A110" s="739" t="s">
        <v>1619</v>
      </c>
      <c r="B110" s="734" t="s">
        <v>1613</v>
      </c>
      <c r="C110" s="736" t="s">
        <v>1620</v>
      </c>
      <c r="D110" s="737">
        <v>20</v>
      </c>
      <c r="E110" s="737">
        <v>6336862.2419999996</v>
      </c>
      <c r="F110" s="737">
        <v>30000</v>
      </c>
      <c r="G110" s="737"/>
      <c r="H110" s="737">
        <f t="shared" si="24"/>
        <v>6366862.2419999996</v>
      </c>
      <c r="I110" s="737">
        <f t="shared" si="25"/>
        <v>126737244.83999999</v>
      </c>
      <c r="J110" s="737">
        <f t="shared" si="26"/>
        <v>600000</v>
      </c>
      <c r="K110" s="737">
        <f t="shared" si="27"/>
        <v>0</v>
      </c>
      <c r="L110" s="737">
        <f t="shared" si="28"/>
        <v>127337244.83999999</v>
      </c>
    </row>
    <row r="111" spans="1:12" ht="23" x14ac:dyDescent="0.25">
      <c r="A111" s="739" t="s">
        <v>1621</v>
      </c>
      <c r="B111" s="734" t="s">
        <v>1613</v>
      </c>
      <c r="C111" s="736" t="s">
        <v>1622</v>
      </c>
      <c r="D111" s="737">
        <v>12</v>
      </c>
      <c r="E111" s="737">
        <v>7027902.5219999999</v>
      </c>
      <c r="F111" s="737">
        <v>30000</v>
      </c>
      <c r="G111" s="737"/>
      <c r="H111" s="737">
        <f t="shared" si="24"/>
        <v>7057902.5219999999</v>
      </c>
      <c r="I111" s="737">
        <f t="shared" si="25"/>
        <v>84334830.263999999</v>
      </c>
      <c r="J111" s="737">
        <f t="shared" si="26"/>
        <v>360000</v>
      </c>
      <c r="K111" s="737">
        <f t="shared" si="27"/>
        <v>0</v>
      </c>
      <c r="L111" s="737">
        <f t="shared" si="28"/>
        <v>84694830.263999999</v>
      </c>
    </row>
    <row r="112" spans="1:12" ht="23" x14ac:dyDescent="0.25">
      <c r="A112" s="739" t="s">
        <v>1623</v>
      </c>
      <c r="B112" s="734" t="s">
        <v>1613</v>
      </c>
      <c r="C112" s="736" t="s">
        <v>1624</v>
      </c>
      <c r="D112" s="737">
        <v>9</v>
      </c>
      <c r="E112" s="737">
        <v>7779990.6179999989</v>
      </c>
      <c r="F112" s="737">
        <v>30000</v>
      </c>
      <c r="G112" s="737"/>
      <c r="H112" s="737">
        <f t="shared" si="24"/>
        <v>7809990.6179999989</v>
      </c>
      <c r="I112" s="737">
        <f t="shared" si="25"/>
        <v>70019915.561999992</v>
      </c>
      <c r="J112" s="737">
        <f t="shared" si="26"/>
        <v>270000</v>
      </c>
      <c r="K112" s="737">
        <f t="shared" si="27"/>
        <v>0</v>
      </c>
      <c r="L112" s="737">
        <f t="shared" si="28"/>
        <v>70289915.561999992</v>
      </c>
    </row>
    <row r="113" spans="1:12" x14ac:dyDescent="0.25">
      <c r="A113" s="734" t="s">
        <v>1625</v>
      </c>
      <c r="B113" s="734" t="s">
        <v>1613</v>
      </c>
      <c r="C113" s="740" t="s">
        <v>1626</v>
      </c>
      <c r="D113" s="737">
        <v>5</v>
      </c>
      <c r="E113" s="737">
        <v>11406798.934560001</v>
      </c>
      <c r="F113" s="737">
        <v>30000</v>
      </c>
      <c r="G113" s="737"/>
      <c r="H113" s="737">
        <f t="shared" si="24"/>
        <v>11436798.934560001</v>
      </c>
      <c r="I113" s="737">
        <v>22813597.869120002</v>
      </c>
      <c r="J113" s="737">
        <f t="shared" si="26"/>
        <v>150000</v>
      </c>
      <c r="K113" s="737">
        <f t="shared" si="27"/>
        <v>0</v>
      </c>
      <c r="L113" s="737">
        <v>22873597.869120002</v>
      </c>
    </row>
    <row r="114" spans="1:12" x14ac:dyDescent="0.25">
      <c r="A114" s="734" t="s">
        <v>1627</v>
      </c>
      <c r="B114" s="734" t="s">
        <v>1628</v>
      </c>
      <c r="C114" s="740" t="s">
        <v>1629</v>
      </c>
      <c r="D114" s="737">
        <v>2</v>
      </c>
      <c r="E114" s="737">
        <v>11406798.934560001</v>
      </c>
      <c r="F114" s="737">
        <v>374361</v>
      </c>
      <c r="G114" s="737">
        <f>924075.55+1848152</f>
        <v>2772227.55</v>
      </c>
      <c r="H114" s="737">
        <f t="shared" si="24"/>
        <v>14553387.484560002</v>
      </c>
      <c r="I114" s="737">
        <v>22813597.869120002</v>
      </c>
      <c r="J114" s="737">
        <f t="shared" si="26"/>
        <v>748722</v>
      </c>
      <c r="K114" s="737">
        <f t="shared" si="27"/>
        <v>5544455.0999999996</v>
      </c>
      <c r="L114" s="737">
        <v>22873597.869120002</v>
      </c>
    </row>
    <row r="115" spans="1:12" x14ac:dyDescent="0.25">
      <c r="A115" s="734"/>
      <c r="B115" s="734"/>
      <c r="C115" s="740"/>
      <c r="D115" s="737"/>
      <c r="E115" s="737"/>
      <c r="F115" s="737"/>
      <c r="G115" s="737"/>
      <c r="H115" s="737">
        <f t="shared" si="24"/>
        <v>0</v>
      </c>
      <c r="I115" s="737">
        <f t="shared" ref="I115" si="29">D115*E115</f>
        <v>0</v>
      </c>
      <c r="J115" s="737">
        <f t="shared" si="26"/>
        <v>0</v>
      </c>
      <c r="K115" s="737">
        <f t="shared" si="27"/>
        <v>0</v>
      </c>
      <c r="L115" s="737">
        <f t="shared" ref="L115" si="30">D115*H115</f>
        <v>0</v>
      </c>
    </row>
    <row r="116" spans="1:12" x14ac:dyDescent="0.25">
      <c r="A116" s="734"/>
      <c r="B116" s="741" t="s">
        <v>201</v>
      </c>
      <c r="C116" s="742"/>
      <c r="D116" s="728">
        <f t="shared" ref="D116:J116" si="31">SUM(D107:D115)</f>
        <v>69</v>
      </c>
      <c r="E116" s="728">
        <f t="shared" si="31"/>
        <v>60294391.893119998</v>
      </c>
      <c r="F116" s="728">
        <f t="shared" si="31"/>
        <v>584361</v>
      </c>
      <c r="G116" s="728">
        <f t="shared" si="31"/>
        <v>2772227.55</v>
      </c>
      <c r="H116" s="728">
        <f t="shared" si="31"/>
        <v>63650980.443120003</v>
      </c>
      <c r="I116" s="728">
        <f t="shared" si="31"/>
        <v>442906275.93623996</v>
      </c>
      <c r="J116" s="728">
        <f t="shared" si="31"/>
        <v>2758722</v>
      </c>
      <c r="K116" s="728"/>
      <c r="L116" s="728">
        <f>SUM(L107:L115)</f>
        <v>444886275.93623996</v>
      </c>
    </row>
    <row r="117" spans="1:12" x14ac:dyDescent="0.25">
      <c r="A117" s="734"/>
      <c r="B117" s="734"/>
      <c r="C117" s="740"/>
      <c r="D117" s="737"/>
      <c r="E117" s="737"/>
      <c r="F117" s="737"/>
      <c r="G117" s="737"/>
      <c r="H117" s="737"/>
      <c r="I117" s="737"/>
      <c r="J117" s="737"/>
      <c r="K117" s="737"/>
      <c r="L117" s="737"/>
    </row>
    <row r="118" spans="1:12" x14ac:dyDescent="0.25">
      <c r="A118" s="741" t="s">
        <v>204</v>
      </c>
      <c r="B118" s="734"/>
      <c r="C118" s="734"/>
      <c r="D118" s="743">
        <f>D106+D116</f>
        <v>508</v>
      </c>
      <c r="E118" s="744">
        <f t="shared" ref="E118:J118" si="32">SUM(E106:E114)</f>
        <v>251570691.44899145</v>
      </c>
      <c r="F118" s="744">
        <f t="shared" si="32"/>
        <v>2804361</v>
      </c>
      <c r="G118" s="744">
        <f t="shared" si="32"/>
        <v>2785827.55</v>
      </c>
      <c r="H118" s="744">
        <f t="shared" si="32"/>
        <v>257160879.99899146</v>
      </c>
      <c r="I118" s="744">
        <f t="shared" si="32"/>
        <v>1433259106.2870111</v>
      </c>
      <c r="J118" s="744">
        <f t="shared" si="32"/>
        <v>15928722</v>
      </c>
      <c r="K118" s="744">
        <f>SUM(K106:K116)</f>
        <v>5612455.0999999996</v>
      </c>
      <c r="L118" s="744">
        <f>I118+J118+K118</f>
        <v>1454800283.3870111</v>
      </c>
    </row>
    <row r="121" spans="1:12" ht="14.5" x14ac:dyDescent="0.35">
      <c r="A121" s="1000" t="s">
        <v>0</v>
      </c>
      <c r="B121" s="1000"/>
      <c r="C121" s="1000"/>
      <c r="D121" s="1000"/>
      <c r="E121" s="1000"/>
      <c r="F121" s="1000"/>
      <c r="G121" s="1000"/>
      <c r="H121" s="1000"/>
      <c r="I121" s="1000"/>
      <c r="J121" s="1000"/>
      <c r="K121" s="1000"/>
      <c r="L121" s="1000"/>
    </row>
    <row r="122" spans="1:12" ht="14.5" x14ac:dyDescent="0.35">
      <c r="A122" s="1001" t="s">
        <v>89</v>
      </c>
      <c r="B122" s="1001"/>
      <c r="C122" s="1001"/>
      <c r="D122" s="1001"/>
      <c r="E122" s="1001"/>
      <c r="F122" s="1001"/>
      <c r="G122" s="1001"/>
      <c r="H122" s="1001"/>
      <c r="I122" s="1001"/>
      <c r="J122" s="1001"/>
      <c r="K122" s="1001"/>
      <c r="L122" s="1001"/>
    </row>
    <row r="123" spans="1:12" ht="14.5" x14ac:dyDescent="0.35">
      <c r="A123" s="1001" t="s">
        <v>90</v>
      </c>
      <c r="B123" s="1002"/>
      <c r="C123" s="1002"/>
      <c r="D123" s="1002"/>
      <c r="E123" s="1002"/>
      <c r="F123" s="1002"/>
      <c r="G123" s="1002"/>
      <c r="H123" s="1002"/>
      <c r="I123" s="1002"/>
      <c r="J123" s="1002"/>
      <c r="K123" s="1002"/>
      <c r="L123" s="1002"/>
    </row>
    <row r="124" spans="1:12" ht="14.5" x14ac:dyDescent="0.35">
      <c r="A124" s="1003" t="s">
        <v>1630</v>
      </c>
      <c r="B124" s="1003"/>
      <c r="C124" s="1003"/>
      <c r="D124" s="1003"/>
      <c r="E124" s="1003"/>
      <c r="F124" s="1003"/>
      <c r="G124" s="1003"/>
      <c r="H124" s="1003"/>
      <c r="I124" s="1003"/>
      <c r="J124" s="1003"/>
      <c r="K124" s="1003"/>
      <c r="L124" s="1003"/>
    </row>
    <row r="125" spans="1:12" ht="43.5" x14ac:dyDescent="0.35">
      <c r="A125" s="747" t="s">
        <v>91</v>
      </c>
      <c r="B125" s="748"/>
      <c r="C125" s="747" t="s">
        <v>92</v>
      </c>
      <c r="D125" s="747" t="s">
        <v>93</v>
      </c>
      <c r="E125" s="747" t="s">
        <v>94</v>
      </c>
      <c r="F125" s="747" t="s">
        <v>95</v>
      </c>
      <c r="G125" s="747" t="s">
        <v>96</v>
      </c>
      <c r="H125" s="747" t="s">
        <v>97</v>
      </c>
      <c r="I125" s="747" t="s">
        <v>98</v>
      </c>
      <c r="J125" s="747" t="s">
        <v>99</v>
      </c>
      <c r="K125" s="747" t="s">
        <v>100</v>
      </c>
      <c r="L125" s="749" t="s">
        <v>101</v>
      </c>
    </row>
    <row r="126" spans="1:12" ht="14.5" x14ac:dyDescent="0.35">
      <c r="A126" s="750"/>
      <c r="B126" s="708"/>
      <c r="C126" s="708"/>
      <c r="D126" s="751"/>
      <c r="E126" s="708"/>
      <c r="F126" s="708"/>
      <c r="G126" s="708"/>
      <c r="H126" s="708"/>
      <c r="I126" s="708"/>
      <c r="J126" s="708"/>
      <c r="K126" s="708"/>
      <c r="L126" s="746" t="s">
        <v>650</v>
      </c>
    </row>
    <row r="127" spans="1:12" ht="14.5" x14ac:dyDescent="0.35">
      <c r="A127" s="708"/>
      <c r="B127" s="708"/>
      <c r="C127" s="752" t="s">
        <v>523</v>
      </c>
      <c r="D127" s="753">
        <v>10</v>
      </c>
      <c r="E127" s="753">
        <v>1100847.8415839998</v>
      </c>
      <c r="F127" s="753">
        <v>30000</v>
      </c>
      <c r="G127" s="753"/>
      <c r="H127" s="753">
        <f t="shared" ref="H127:H163" si="33">SUM(E127:G127)</f>
        <v>1130847.8415839998</v>
      </c>
      <c r="I127" s="753">
        <f t="shared" ref="I127:I163" si="34">D127*E127</f>
        <v>11008478.415839998</v>
      </c>
      <c r="J127" s="753">
        <f t="shared" ref="J127:J163" si="35">D127*F127</f>
        <v>300000</v>
      </c>
      <c r="K127" s="753">
        <f t="shared" ref="K127:K163" si="36">D127*G127</f>
        <v>0</v>
      </c>
      <c r="L127" s="753">
        <f t="shared" ref="L127:L163" si="37">D127*H127</f>
        <v>11308478.415839998</v>
      </c>
    </row>
    <row r="128" spans="1:12" ht="14.5" x14ac:dyDescent="0.35">
      <c r="A128" s="708"/>
      <c r="B128" s="708"/>
      <c r="C128" s="752" t="s">
        <v>107</v>
      </c>
      <c r="D128" s="753">
        <v>8</v>
      </c>
      <c r="E128" s="753">
        <v>1169875.6311840001</v>
      </c>
      <c r="F128" s="753">
        <v>30000</v>
      </c>
      <c r="G128" s="753"/>
      <c r="H128" s="753">
        <f t="shared" si="33"/>
        <v>1199875.6311840001</v>
      </c>
      <c r="I128" s="753">
        <f t="shared" si="34"/>
        <v>9359005.0494720004</v>
      </c>
      <c r="J128" s="753">
        <f t="shared" si="35"/>
        <v>240000</v>
      </c>
      <c r="K128" s="753">
        <f t="shared" si="36"/>
        <v>0</v>
      </c>
      <c r="L128" s="753">
        <f t="shared" si="37"/>
        <v>9599005.0494720004</v>
      </c>
    </row>
    <row r="129" spans="1:12" ht="14.5" x14ac:dyDescent="0.35">
      <c r="A129" s="708"/>
      <c r="B129" s="708"/>
      <c r="C129" s="752" t="s">
        <v>113</v>
      </c>
      <c r="D129" s="753">
        <v>24</v>
      </c>
      <c r="E129" s="753">
        <v>1372909.5404159999</v>
      </c>
      <c r="F129" s="753">
        <v>30000</v>
      </c>
      <c r="G129" s="753"/>
      <c r="H129" s="753">
        <f t="shared" si="33"/>
        <v>1402909.5404159999</v>
      </c>
      <c r="I129" s="753">
        <f t="shared" si="34"/>
        <v>32949828.969983999</v>
      </c>
      <c r="J129" s="753">
        <f t="shared" si="35"/>
        <v>720000</v>
      </c>
      <c r="K129" s="753">
        <f t="shared" si="36"/>
        <v>0</v>
      </c>
      <c r="L129" s="753">
        <f t="shared" si="37"/>
        <v>33669828.969983995</v>
      </c>
    </row>
    <row r="130" spans="1:12" ht="14.5" x14ac:dyDescent="0.35">
      <c r="A130" s="708"/>
      <c r="B130" s="708"/>
      <c r="C130" s="752" t="s">
        <v>210</v>
      </c>
      <c r="D130" s="753">
        <v>1</v>
      </c>
      <c r="E130" s="753">
        <v>1444415.6675999998</v>
      </c>
      <c r="F130" s="753">
        <v>30000</v>
      </c>
      <c r="G130" s="753"/>
      <c r="H130" s="753">
        <f t="shared" si="33"/>
        <v>1474415.6675999998</v>
      </c>
      <c r="I130" s="753">
        <f t="shared" si="34"/>
        <v>1444415.6675999998</v>
      </c>
      <c r="J130" s="753">
        <f t="shared" si="35"/>
        <v>30000</v>
      </c>
      <c r="K130" s="753">
        <f t="shared" si="36"/>
        <v>0</v>
      </c>
      <c r="L130" s="753">
        <f t="shared" si="37"/>
        <v>1474415.6675999998</v>
      </c>
    </row>
    <row r="131" spans="1:12" ht="14.5" x14ac:dyDescent="0.35">
      <c r="A131" s="708"/>
      <c r="B131" s="708"/>
      <c r="C131" s="752" t="s">
        <v>483</v>
      </c>
      <c r="D131" s="753">
        <v>3</v>
      </c>
      <c r="E131" s="753">
        <v>1470529.5708000001</v>
      </c>
      <c r="F131" s="753">
        <v>30000</v>
      </c>
      <c r="G131" s="753"/>
      <c r="H131" s="753">
        <f t="shared" si="33"/>
        <v>1500529.5708000001</v>
      </c>
      <c r="I131" s="753">
        <f t="shared" si="34"/>
        <v>4411588.7124000005</v>
      </c>
      <c r="J131" s="753">
        <f t="shared" si="35"/>
        <v>90000</v>
      </c>
      <c r="K131" s="753">
        <f t="shared" si="36"/>
        <v>0</v>
      </c>
      <c r="L131" s="753">
        <f t="shared" si="37"/>
        <v>4501588.7124000005</v>
      </c>
    </row>
    <row r="132" spans="1:12" ht="14.5" x14ac:dyDescent="0.35">
      <c r="A132" s="708"/>
      <c r="B132" s="708"/>
      <c r="C132" s="752" t="s">
        <v>124</v>
      </c>
      <c r="D132" s="753">
        <v>2</v>
      </c>
      <c r="E132" s="753">
        <v>1159832.8800000001</v>
      </c>
      <c r="F132" s="753">
        <v>30000</v>
      </c>
      <c r="G132" s="753"/>
      <c r="H132" s="753">
        <f t="shared" si="33"/>
        <v>1189832.8800000001</v>
      </c>
      <c r="I132" s="753">
        <f t="shared" si="34"/>
        <v>2319665.7600000002</v>
      </c>
      <c r="J132" s="753">
        <f t="shared" si="35"/>
        <v>60000</v>
      </c>
      <c r="K132" s="753">
        <f t="shared" si="36"/>
        <v>0</v>
      </c>
      <c r="L132" s="753">
        <f t="shared" si="37"/>
        <v>2379665.7600000002</v>
      </c>
    </row>
    <row r="133" spans="1:12" ht="14.5" x14ac:dyDescent="0.35">
      <c r="A133" s="708"/>
      <c r="B133" s="708"/>
      <c r="C133" s="752" t="s">
        <v>130</v>
      </c>
      <c r="D133" s="753">
        <v>1</v>
      </c>
      <c r="E133" s="753">
        <v>1382596.698816</v>
      </c>
      <c r="F133" s="753">
        <v>30000</v>
      </c>
      <c r="G133" s="753"/>
      <c r="H133" s="753">
        <f t="shared" si="33"/>
        <v>1412596.698816</v>
      </c>
      <c r="I133" s="753">
        <f t="shared" si="34"/>
        <v>1382596.698816</v>
      </c>
      <c r="J133" s="753">
        <f t="shared" si="35"/>
        <v>30000</v>
      </c>
      <c r="K133" s="753">
        <f t="shared" si="36"/>
        <v>0</v>
      </c>
      <c r="L133" s="753">
        <f t="shared" si="37"/>
        <v>1412596.698816</v>
      </c>
    </row>
    <row r="134" spans="1:12" ht="14.5" x14ac:dyDescent="0.35">
      <c r="A134" s="708"/>
      <c r="B134" s="708"/>
      <c r="C134" s="752" t="s">
        <v>131</v>
      </c>
      <c r="D134" s="753">
        <v>1</v>
      </c>
      <c r="E134" s="753">
        <v>1446241.7412</v>
      </c>
      <c r="F134" s="753">
        <v>30000</v>
      </c>
      <c r="G134" s="753"/>
      <c r="H134" s="753">
        <f t="shared" si="33"/>
        <v>1476241.7412</v>
      </c>
      <c r="I134" s="753">
        <f t="shared" si="34"/>
        <v>1446241.7412</v>
      </c>
      <c r="J134" s="753">
        <f t="shared" si="35"/>
        <v>30000</v>
      </c>
      <c r="K134" s="753">
        <f t="shared" si="36"/>
        <v>0</v>
      </c>
      <c r="L134" s="753">
        <f t="shared" si="37"/>
        <v>1476241.7412</v>
      </c>
    </row>
    <row r="135" spans="1:12" ht="14.5" x14ac:dyDescent="0.35">
      <c r="A135" s="708"/>
      <c r="B135" s="708"/>
      <c r="C135" s="752" t="s">
        <v>472</v>
      </c>
      <c r="D135" s="753">
        <v>1</v>
      </c>
      <c r="E135" s="753">
        <v>1573535.7843840001</v>
      </c>
      <c r="F135" s="753">
        <v>30000</v>
      </c>
      <c r="G135" s="753"/>
      <c r="H135" s="753">
        <f t="shared" si="33"/>
        <v>1603535.7843840001</v>
      </c>
      <c r="I135" s="753">
        <f t="shared" si="34"/>
        <v>1573535.7843840001</v>
      </c>
      <c r="J135" s="753">
        <f t="shared" si="35"/>
        <v>30000</v>
      </c>
      <c r="K135" s="753">
        <f t="shared" si="36"/>
        <v>0</v>
      </c>
      <c r="L135" s="753">
        <f t="shared" si="37"/>
        <v>1603535.7843840001</v>
      </c>
    </row>
    <row r="136" spans="1:12" ht="14.5" x14ac:dyDescent="0.35">
      <c r="A136" s="708"/>
      <c r="B136" s="708"/>
      <c r="C136" s="752" t="s">
        <v>401</v>
      </c>
      <c r="D136" s="753">
        <v>2</v>
      </c>
      <c r="E136" s="753">
        <v>1317601.5205679999</v>
      </c>
      <c r="F136" s="753">
        <v>30000</v>
      </c>
      <c r="G136" s="753"/>
      <c r="H136" s="753">
        <f t="shared" si="33"/>
        <v>1347601.5205679999</v>
      </c>
      <c r="I136" s="753">
        <f t="shared" si="34"/>
        <v>2635203.0411359998</v>
      </c>
      <c r="J136" s="753">
        <f t="shared" si="35"/>
        <v>60000</v>
      </c>
      <c r="K136" s="753">
        <f t="shared" si="36"/>
        <v>0</v>
      </c>
      <c r="L136" s="753">
        <f t="shared" si="37"/>
        <v>2695203.0411359998</v>
      </c>
    </row>
    <row r="137" spans="1:12" ht="14.5" x14ac:dyDescent="0.35">
      <c r="A137" s="708"/>
      <c r="B137" s="708"/>
      <c r="C137" s="752" t="s">
        <v>133</v>
      </c>
      <c r="D137" s="753">
        <v>3</v>
      </c>
      <c r="E137" s="753">
        <v>1354076.0842319999</v>
      </c>
      <c r="F137" s="753">
        <v>30000</v>
      </c>
      <c r="G137" s="753"/>
      <c r="H137" s="753">
        <f t="shared" si="33"/>
        <v>1384076.0842319999</v>
      </c>
      <c r="I137" s="753">
        <f t="shared" si="34"/>
        <v>4062228.252696</v>
      </c>
      <c r="J137" s="753">
        <f t="shared" si="35"/>
        <v>90000</v>
      </c>
      <c r="K137" s="753">
        <f t="shared" si="36"/>
        <v>0</v>
      </c>
      <c r="L137" s="753">
        <f t="shared" si="37"/>
        <v>4152228.252696</v>
      </c>
    </row>
    <row r="138" spans="1:12" ht="14.5" x14ac:dyDescent="0.35">
      <c r="A138" s="708"/>
      <c r="B138" s="708"/>
      <c r="C138" s="752" t="s">
        <v>333</v>
      </c>
      <c r="D138" s="753">
        <v>1</v>
      </c>
      <c r="E138" s="753">
        <v>1499975.0208000001</v>
      </c>
      <c r="F138" s="753">
        <v>30000</v>
      </c>
      <c r="G138" s="753"/>
      <c r="H138" s="753">
        <f t="shared" si="33"/>
        <v>1529975.0208000001</v>
      </c>
      <c r="I138" s="753">
        <f t="shared" si="34"/>
        <v>1499975.0208000001</v>
      </c>
      <c r="J138" s="753">
        <f t="shared" si="35"/>
        <v>30000</v>
      </c>
      <c r="K138" s="753">
        <f t="shared" si="36"/>
        <v>0</v>
      </c>
      <c r="L138" s="753">
        <f t="shared" si="37"/>
        <v>1529975.0208000001</v>
      </c>
    </row>
    <row r="139" spans="1:12" ht="14.5" x14ac:dyDescent="0.35">
      <c r="A139" s="708"/>
      <c r="B139" s="708"/>
      <c r="C139" s="752" t="s">
        <v>143</v>
      </c>
      <c r="D139" s="753">
        <v>1</v>
      </c>
      <c r="E139" s="753">
        <v>1572990.7481999998</v>
      </c>
      <c r="F139" s="753">
        <v>30000</v>
      </c>
      <c r="G139" s="753"/>
      <c r="H139" s="753">
        <f t="shared" si="33"/>
        <v>1602990.7481999998</v>
      </c>
      <c r="I139" s="753">
        <f t="shared" si="34"/>
        <v>1572990.7481999998</v>
      </c>
      <c r="J139" s="753">
        <f t="shared" si="35"/>
        <v>30000</v>
      </c>
      <c r="K139" s="753">
        <f t="shared" si="36"/>
        <v>0</v>
      </c>
      <c r="L139" s="753">
        <f t="shared" si="37"/>
        <v>1602990.7481999998</v>
      </c>
    </row>
    <row r="140" spans="1:12" ht="14.5" x14ac:dyDescent="0.35">
      <c r="A140" s="708"/>
      <c r="B140" s="708"/>
      <c r="C140" s="752" t="s">
        <v>535</v>
      </c>
      <c r="D140" s="753">
        <v>2</v>
      </c>
      <c r="E140" s="753">
        <v>1609399.1664</v>
      </c>
      <c r="F140" s="753">
        <v>30000</v>
      </c>
      <c r="G140" s="753"/>
      <c r="H140" s="753">
        <f t="shared" si="33"/>
        <v>1639399.1664</v>
      </c>
      <c r="I140" s="753">
        <f t="shared" si="34"/>
        <v>3218798.3328</v>
      </c>
      <c r="J140" s="753">
        <f t="shared" si="35"/>
        <v>60000</v>
      </c>
      <c r="K140" s="753">
        <f t="shared" si="36"/>
        <v>0</v>
      </c>
      <c r="L140" s="753">
        <f t="shared" si="37"/>
        <v>3278798.3328</v>
      </c>
    </row>
    <row r="141" spans="1:12" ht="14.5" x14ac:dyDescent="0.35">
      <c r="A141" s="708"/>
      <c r="B141" s="708"/>
      <c r="C141" s="752" t="s">
        <v>319</v>
      </c>
      <c r="D141" s="753">
        <v>1</v>
      </c>
      <c r="E141" s="753">
        <v>1718823.3120000002</v>
      </c>
      <c r="F141" s="753">
        <v>30000</v>
      </c>
      <c r="G141" s="753"/>
      <c r="H141" s="753">
        <f t="shared" si="33"/>
        <v>1748823.3120000002</v>
      </c>
      <c r="I141" s="753">
        <f t="shared" si="34"/>
        <v>1718823.3120000002</v>
      </c>
      <c r="J141" s="753">
        <f t="shared" si="35"/>
        <v>30000</v>
      </c>
      <c r="K141" s="753">
        <f t="shared" si="36"/>
        <v>0</v>
      </c>
      <c r="L141" s="753">
        <f t="shared" si="37"/>
        <v>1748823.3120000002</v>
      </c>
    </row>
    <row r="142" spans="1:12" ht="14.5" x14ac:dyDescent="0.35">
      <c r="A142" s="708"/>
      <c r="B142" s="708"/>
      <c r="C142" s="752" t="s">
        <v>212</v>
      </c>
      <c r="D142" s="753">
        <v>3</v>
      </c>
      <c r="E142" s="753">
        <v>1755296.0572319999</v>
      </c>
      <c r="F142" s="753">
        <v>30000</v>
      </c>
      <c r="G142" s="753"/>
      <c r="H142" s="753">
        <f t="shared" si="33"/>
        <v>1785296.0572319999</v>
      </c>
      <c r="I142" s="753">
        <f t="shared" si="34"/>
        <v>5265888.1716959998</v>
      </c>
      <c r="J142" s="753">
        <f t="shared" si="35"/>
        <v>90000</v>
      </c>
      <c r="K142" s="753">
        <f t="shared" si="36"/>
        <v>0</v>
      </c>
      <c r="L142" s="753">
        <f t="shared" si="37"/>
        <v>5355888.1716959998</v>
      </c>
    </row>
    <row r="143" spans="1:12" ht="14.5" x14ac:dyDescent="0.35">
      <c r="A143" s="708"/>
      <c r="B143" s="708"/>
      <c r="C143" s="752" t="s">
        <v>552</v>
      </c>
      <c r="D143" s="753">
        <v>2</v>
      </c>
      <c r="E143" s="753">
        <v>1791770.8482000001</v>
      </c>
      <c r="F143" s="753">
        <v>30000</v>
      </c>
      <c r="G143" s="753"/>
      <c r="H143" s="753">
        <f t="shared" si="33"/>
        <v>1821770.8482000001</v>
      </c>
      <c r="I143" s="753">
        <f t="shared" si="34"/>
        <v>3583541.6964000002</v>
      </c>
      <c r="J143" s="753">
        <f t="shared" si="35"/>
        <v>60000</v>
      </c>
      <c r="K143" s="753">
        <f t="shared" si="36"/>
        <v>0</v>
      </c>
      <c r="L143" s="753">
        <f t="shared" si="37"/>
        <v>3643541.6964000002</v>
      </c>
    </row>
    <row r="144" spans="1:12" ht="14.5" x14ac:dyDescent="0.35">
      <c r="A144" s="708"/>
      <c r="B144" s="708"/>
      <c r="C144" s="752" t="s">
        <v>147</v>
      </c>
      <c r="D144" s="753">
        <v>2</v>
      </c>
      <c r="E144" s="753">
        <v>1828245.6391679998</v>
      </c>
      <c r="F144" s="753">
        <v>30000</v>
      </c>
      <c r="G144" s="753"/>
      <c r="H144" s="753">
        <f t="shared" si="33"/>
        <v>1858245.6391679998</v>
      </c>
      <c r="I144" s="753">
        <f t="shared" si="34"/>
        <v>3656491.2783359997</v>
      </c>
      <c r="J144" s="753">
        <f t="shared" si="35"/>
        <v>60000</v>
      </c>
      <c r="K144" s="753">
        <f t="shared" si="36"/>
        <v>0</v>
      </c>
      <c r="L144" s="753">
        <f t="shared" si="37"/>
        <v>3716491.2783359997</v>
      </c>
    </row>
    <row r="145" spans="1:12" ht="14.5" x14ac:dyDescent="0.35">
      <c r="A145" s="708"/>
      <c r="B145" s="708"/>
      <c r="C145" s="752" t="s">
        <v>149</v>
      </c>
      <c r="D145" s="753">
        <v>2</v>
      </c>
      <c r="E145" s="753">
        <v>1647201.2238000003</v>
      </c>
      <c r="F145" s="753">
        <v>30000</v>
      </c>
      <c r="G145" s="753"/>
      <c r="H145" s="753">
        <f t="shared" si="33"/>
        <v>1677201.2238000003</v>
      </c>
      <c r="I145" s="753">
        <f t="shared" si="34"/>
        <v>3294402.4476000005</v>
      </c>
      <c r="J145" s="753">
        <f t="shared" si="35"/>
        <v>60000</v>
      </c>
      <c r="K145" s="753">
        <f t="shared" si="36"/>
        <v>0</v>
      </c>
      <c r="L145" s="753">
        <f t="shared" si="37"/>
        <v>3354402.4476000005</v>
      </c>
    </row>
    <row r="146" spans="1:12" ht="14.5" x14ac:dyDescent="0.35">
      <c r="A146" s="708"/>
      <c r="B146" s="708"/>
      <c r="C146" s="752" t="s">
        <v>152</v>
      </c>
      <c r="D146" s="753">
        <v>1</v>
      </c>
      <c r="E146" s="753">
        <v>1907233.5312000001</v>
      </c>
      <c r="F146" s="753">
        <v>30000</v>
      </c>
      <c r="G146" s="753"/>
      <c r="H146" s="753">
        <f t="shared" si="33"/>
        <v>1937233.5312000001</v>
      </c>
      <c r="I146" s="753">
        <f t="shared" si="34"/>
        <v>1907233.5312000001</v>
      </c>
      <c r="J146" s="753">
        <f t="shared" si="35"/>
        <v>30000</v>
      </c>
      <c r="K146" s="753">
        <f t="shared" si="36"/>
        <v>0</v>
      </c>
      <c r="L146" s="753">
        <f t="shared" si="37"/>
        <v>1937233.5312000001</v>
      </c>
    </row>
    <row r="147" spans="1:12" ht="14.5" x14ac:dyDescent="0.35">
      <c r="A147" s="708"/>
      <c r="B147" s="708"/>
      <c r="C147" s="752" t="s">
        <v>1086</v>
      </c>
      <c r="D147" s="753">
        <v>3</v>
      </c>
      <c r="E147" s="753">
        <v>2210601.3462</v>
      </c>
      <c r="F147" s="753">
        <v>30000</v>
      </c>
      <c r="G147" s="753"/>
      <c r="H147" s="753">
        <f t="shared" si="33"/>
        <v>2240601.3462</v>
      </c>
      <c r="I147" s="753">
        <f t="shared" si="34"/>
        <v>6631804.0385999996</v>
      </c>
      <c r="J147" s="753">
        <f t="shared" si="35"/>
        <v>90000</v>
      </c>
      <c r="K147" s="753">
        <f t="shared" si="36"/>
        <v>0</v>
      </c>
      <c r="L147" s="753">
        <f t="shared" si="37"/>
        <v>6721804.0385999996</v>
      </c>
    </row>
    <row r="148" spans="1:12" ht="14.5" x14ac:dyDescent="0.35">
      <c r="A148" s="708"/>
      <c r="B148" s="708"/>
      <c r="C148" s="752" t="s">
        <v>334</v>
      </c>
      <c r="D148" s="753">
        <v>1</v>
      </c>
      <c r="E148" s="753">
        <v>1813922.4108150001</v>
      </c>
      <c r="F148" s="753">
        <v>30000</v>
      </c>
      <c r="G148" s="753"/>
      <c r="H148" s="753">
        <f t="shared" si="33"/>
        <v>1843922.4108150001</v>
      </c>
      <c r="I148" s="753">
        <f t="shared" si="34"/>
        <v>1813922.4108150001</v>
      </c>
      <c r="J148" s="753">
        <f t="shared" si="35"/>
        <v>30000</v>
      </c>
      <c r="K148" s="753">
        <f t="shared" si="36"/>
        <v>0</v>
      </c>
      <c r="L148" s="753">
        <f t="shared" si="37"/>
        <v>1843922.4108150001</v>
      </c>
    </row>
    <row r="149" spans="1:12" ht="14.5" x14ac:dyDescent="0.35">
      <c r="A149" s="708"/>
      <c r="B149" s="708"/>
      <c r="C149" s="752" t="s">
        <v>157</v>
      </c>
      <c r="D149" s="753">
        <v>3</v>
      </c>
      <c r="E149" s="753">
        <v>1916271.7064999999</v>
      </c>
      <c r="F149" s="753">
        <v>30000</v>
      </c>
      <c r="G149" s="753"/>
      <c r="H149" s="753">
        <f t="shared" si="33"/>
        <v>1946271.7064999999</v>
      </c>
      <c r="I149" s="753">
        <f t="shared" si="34"/>
        <v>5748815.1195</v>
      </c>
      <c r="J149" s="753">
        <f t="shared" si="35"/>
        <v>90000</v>
      </c>
      <c r="K149" s="753">
        <f t="shared" si="36"/>
        <v>0</v>
      </c>
      <c r="L149" s="753">
        <f t="shared" si="37"/>
        <v>5838815.1195</v>
      </c>
    </row>
    <row r="150" spans="1:12" ht="14.5" x14ac:dyDescent="0.35">
      <c r="A150" s="708"/>
      <c r="B150" s="708"/>
      <c r="C150" s="752" t="s">
        <v>245</v>
      </c>
      <c r="D150" s="753">
        <v>1</v>
      </c>
      <c r="E150" s="753">
        <v>2276288.7741899998</v>
      </c>
      <c r="F150" s="753">
        <v>30000</v>
      </c>
      <c r="G150" s="753"/>
      <c r="H150" s="753">
        <f t="shared" si="33"/>
        <v>2306288.7741899998</v>
      </c>
      <c r="I150" s="753">
        <f t="shared" si="34"/>
        <v>2276288.7741899998</v>
      </c>
      <c r="J150" s="753">
        <f t="shared" si="35"/>
        <v>30000</v>
      </c>
      <c r="K150" s="753">
        <f t="shared" si="36"/>
        <v>0</v>
      </c>
      <c r="L150" s="753">
        <f t="shared" si="37"/>
        <v>2306288.7741899998</v>
      </c>
    </row>
    <row r="151" spans="1:12" ht="14.5" x14ac:dyDescent="0.35">
      <c r="A151" s="708"/>
      <c r="B151" s="708"/>
      <c r="C151" s="752" t="s">
        <v>336</v>
      </c>
      <c r="D151" s="753">
        <v>3</v>
      </c>
      <c r="E151" s="753">
        <v>2028524.9603400002</v>
      </c>
      <c r="F151" s="753">
        <v>30000</v>
      </c>
      <c r="G151" s="753"/>
      <c r="H151" s="753">
        <f t="shared" si="33"/>
        <v>2058524.9603400002</v>
      </c>
      <c r="I151" s="753">
        <f t="shared" si="34"/>
        <v>6085574.8810200002</v>
      </c>
      <c r="J151" s="753">
        <f t="shared" si="35"/>
        <v>90000</v>
      </c>
      <c r="K151" s="753">
        <f t="shared" si="36"/>
        <v>0</v>
      </c>
      <c r="L151" s="753">
        <f t="shared" si="37"/>
        <v>6175574.8810200002</v>
      </c>
    </row>
    <row r="152" spans="1:12" ht="14.5" x14ac:dyDescent="0.35">
      <c r="A152" s="708"/>
      <c r="B152" s="708"/>
      <c r="C152" s="752" t="s">
        <v>167</v>
      </c>
      <c r="D152" s="753">
        <v>2</v>
      </c>
      <c r="E152" s="753">
        <v>2193077.6616600002</v>
      </c>
      <c r="F152" s="753">
        <v>30000</v>
      </c>
      <c r="G152" s="753"/>
      <c r="H152" s="753">
        <f t="shared" si="33"/>
        <v>2223077.6616600002</v>
      </c>
      <c r="I152" s="753">
        <f t="shared" si="34"/>
        <v>4386155.3233200004</v>
      </c>
      <c r="J152" s="753">
        <f t="shared" si="35"/>
        <v>60000</v>
      </c>
      <c r="K152" s="753">
        <f t="shared" si="36"/>
        <v>0</v>
      </c>
      <c r="L152" s="753">
        <f t="shared" si="37"/>
        <v>4446155.3233200004</v>
      </c>
    </row>
    <row r="153" spans="1:12" ht="14.5" x14ac:dyDescent="0.35">
      <c r="A153" s="708"/>
      <c r="B153" s="708"/>
      <c r="C153" s="752" t="s">
        <v>169</v>
      </c>
      <c r="D153" s="753">
        <v>3</v>
      </c>
      <c r="E153" s="753">
        <v>2247927.5633399999</v>
      </c>
      <c r="F153" s="753">
        <v>30000</v>
      </c>
      <c r="G153" s="753"/>
      <c r="H153" s="753">
        <f t="shared" si="33"/>
        <v>2277927.5633399999</v>
      </c>
      <c r="I153" s="753">
        <f t="shared" si="34"/>
        <v>6743782.6900199996</v>
      </c>
      <c r="J153" s="753">
        <f t="shared" si="35"/>
        <v>90000</v>
      </c>
      <c r="K153" s="753">
        <f t="shared" si="36"/>
        <v>0</v>
      </c>
      <c r="L153" s="753">
        <f t="shared" si="37"/>
        <v>6833782.6900199996</v>
      </c>
    </row>
    <row r="154" spans="1:12" ht="14.5" x14ac:dyDescent="0.35">
      <c r="A154" s="708"/>
      <c r="B154" s="708"/>
      <c r="C154" s="752" t="s">
        <v>170</v>
      </c>
      <c r="D154" s="753">
        <v>1</v>
      </c>
      <c r="E154" s="753">
        <v>2302778.9631599998</v>
      </c>
      <c r="F154" s="753">
        <v>30000</v>
      </c>
      <c r="G154" s="753"/>
      <c r="H154" s="753">
        <f t="shared" si="33"/>
        <v>2332778.9631599998</v>
      </c>
      <c r="I154" s="753">
        <f t="shared" si="34"/>
        <v>2302778.9631599998</v>
      </c>
      <c r="J154" s="753">
        <f t="shared" si="35"/>
        <v>30000</v>
      </c>
      <c r="K154" s="753">
        <f t="shared" si="36"/>
        <v>0</v>
      </c>
      <c r="L154" s="753">
        <f t="shared" si="37"/>
        <v>2332778.9631599998</v>
      </c>
    </row>
    <row r="155" spans="1:12" ht="14.5" x14ac:dyDescent="0.35">
      <c r="A155" s="708"/>
      <c r="B155" s="708"/>
      <c r="C155" s="752" t="s">
        <v>173</v>
      </c>
      <c r="D155" s="753">
        <v>1</v>
      </c>
      <c r="E155" s="753">
        <v>2412480.2646599999</v>
      </c>
      <c r="F155" s="753">
        <v>30000</v>
      </c>
      <c r="G155" s="753"/>
      <c r="H155" s="753">
        <f t="shared" si="33"/>
        <v>2442480.2646599999</v>
      </c>
      <c r="I155" s="753">
        <f t="shared" si="34"/>
        <v>2412480.2646599999</v>
      </c>
      <c r="J155" s="753">
        <f t="shared" si="35"/>
        <v>30000</v>
      </c>
      <c r="K155" s="753">
        <f t="shared" si="36"/>
        <v>0</v>
      </c>
      <c r="L155" s="753">
        <f t="shared" si="37"/>
        <v>2442480.2646599999</v>
      </c>
    </row>
    <row r="156" spans="1:12" ht="14.5" x14ac:dyDescent="0.35">
      <c r="A156" s="708"/>
      <c r="B156" s="708"/>
      <c r="C156" s="752" t="s">
        <v>214</v>
      </c>
      <c r="D156" s="753">
        <v>1</v>
      </c>
      <c r="E156" s="753">
        <v>2467331.8785000001</v>
      </c>
      <c r="F156" s="753">
        <v>30000</v>
      </c>
      <c r="G156" s="753"/>
      <c r="H156" s="753">
        <f t="shared" si="33"/>
        <v>2497331.8785000001</v>
      </c>
      <c r="I156" s="753">
        <f t="shared" si="34"/>
        <v>2467331.8785000001</v>
      </c>
      <c r="J156" s="753">
        <f t="shared" si="35"/>
        <v>30000</v>
      </c>
      <c r="K156" s="753">
        <f t="shared" si="36"/>
        <v>0</v>
      </c>
      <c r="L156" s="753">
        <f t="shared" si="37"/>
        <v>2497331.8785000001</v>
      </c>
    </row>
    <row r="157" spans="1:12" ht="14.5" x14ac:dyDescent="0.35">
      <c r="A157" s="708"/>
      <c r="B157" s="708"/>
      <c r="C157" s="752" t="s">
        <v>215</v>
      </c>
      <c r="D157" s="753">
        <v>1</v>
      </c>
      <c r="E157" s="753">
        <v>2522181.5661599999</v>
      </c>
      <c r="F157" s="753">
        <v>30000</v>
      </c>
      <c r="G157" s="753"/>
      <c r="H157" s="753">
        <f t="shared" si="33"/>
        <v>2552181.5661599999</v>
      </c>
      <c r="I157" s="753">
        <f t="shared" si="34"/>
        <v>2522181.5661599999</v>
      </c>
      <c r="J157" s="753">
        <f t="shared" si="35"/>
        <v>30000</v>
      </c>
      <c r="K157" s="753">
        <f t="shared" si="36"/>
        <v>0</v>
      </c>
      <c r="L157" s="753">
        <f t="shared" si="37"/>
        <v>2552181.5661599999</v>
      </c>
    </row>
    <row r="158" spans="1:12" ht="14.5" x14ac:dyDescent="0.35">
      <c r="A158" s="708"/>
      <c r="B158" s="708"/>
      <c r="C158" s="752" t="s">
        <v>1614</v>
      </c>
      <c r="D158" s="753">
        <v>1</v>
      </c>
      <c r="E158" s="753">
        <v>5232255.432</v>
      </c>
      <c r="F158" s="753">
        <v>30000</v>
      </c>
      <c r="G158" s="753"/>
      <c r="H158" s="753">
        <f t="shared" si="33"/>
        <v>5262255.432</v>
      </c>
      <c r="I158" s="753">
        <f t="shared" si="34"/>
        <v>5232255.432</v>
      </c>
      <c r="J158" s="753">
        <f t="shared" si="35"/>
        <v>30000</v>
      </c>
      <c r="K158" s="753">
        <f t="shared" si="36"/>
        <v>0</v>
      </c>
      <c r="L158" s="753">
        <f t="shared" si="37"/>
        <v>5262255.432</v>
      </c>
    </row>
    <row r="159" spans="1:12" ht="14.5" x14ac:dyDescent="0.35">
      <c r="A159" s="708"/>
      <c r="B159" s="754"/>
      <c r="C159" s="752" t="s">
        <v>303</v>
      </c>
      <c r="D159" s="745">
        <v>4</v>
      </c>
      <c r="E159" s="753">
        <v>2388628.8944999999</v>
      </c>
      <c r="F159" s="753">
        <v>30000</v>
      </c>
      <c r="G159" s="753"/>
      <c r="H159" s="753">
        <f t="shared" si="33"/>
        <v>2418628.8944999999</v>
      </c>
      <c r="I159" s="753">
        <f t="shared" si="34"/>
        <v>9554515.5779999997</v>
      </c>
      <c r="J159" s="753">
        <f t="shared" si="35"/>
        <v>120000</v>
      </c>
      <c r="K159" s="753">
        <f t="shared" si="36"/>
        <v>0</v>
      </c>
      <c r="L159" s="753">
        <f t="shared" si="37"/>
        <v>9674515.5779999997</v>
      </c>
    </row>
    <row r="160" spans="1:12" ht="14.5" x14ac:dyDescent="0.35">
      <c r="A160" s="708"/>
      <c r="B160" s="708"/>
      <c r="C160" s="752" t="s">
        <v>175</v>
      </c>
      <c r="D160" s="745">
        <v>1</v>
      </c>
      <c r="E160" s="753">
        <v>2470020.1784999999</v>
      </c>
      <c r="F160" s="753">
        <v>30000</v>
      </c>
      <c r="G160" s="753"/>
      <c r="H160" s="753">
        <f t="shared" si="33"/>
        <v>2500020.1784999999</v>
      </c>
      <c r="I160" s="753">
        <f t="shared" si="34"/>
        <v>2470020.1784999999</v>
      </c>
      <c r="J160" s="753">
        <f t="shared" si="35"/>
        <v>30000</v>
      </c>
      <c r="K160" s="753">
        <f t="shared" si="36"/>
        <v>0</v>
      </c>
      <c r="L160" s="753">
        <f t="shared" si="37"/>
        <v>2500020.1784999999</v>
      </c>
    </row>
    <row r="161" spans="1:12" ht="14.5" x14ac:dyDescent="0.35">
      <c r="A161" s="708"/>
      <c r="B161" s="708"/>
      <c r="C161" s="752" t="s">
        <v>583</v>
      </c>
      <c r="D161" s="753">
        <v>2</v>
      </c>
      <c r="E161" s="753">
        <v>2632802.7464999999</v>
      </c>
      <c r="F161" s="753">
        <v>30000</v>
      </c>
      <c r="G161" s="753"/>
      <c r="H161" s="753">
        <f t="shared" si="33"/>
        <v>2662802.7464999999</v>
      </c>
      <c r="I161" s="753">
        <f t="shared" si="34"/>
        <v>5265605.4929999998</v>
      </c>
      <c r="J161" s="753">
        <f t="shared" si="35"/>
        <v>60000</v>
      </c>
      <c r="K161" s="753">
        <f t="shared" si="36"/>
        <v>0</v>
      </c>
      <c r="L161" s="753">
        <f t="shared" si="37"/>
        <v>5325605.4929999998</v>
      </c>
    </row>
    <row r="162" spans="1:12" ht="14.5" x14ac:dyDescent="0.35">
      <c r="A162" s="708"/>
      <c r="B162" s="708"/>
      <c r="C162" s="752" t="s">
        <v>676</v>
      </c>
      <c r="D162" s="753">
        <v>1</v>
      </c>
      <c r="E162" s="753">
        <v>2795585.3145000003</v>
      </c>
      <c r="F162" s="753">
        <v>30000</v>
      </c>
      <c r="G162" s="753"/>
      <c r="H162" s="753">
        <f t="shared" si="33"/>
        <v>2825585.3145000003</v>
      </c>
      <c r="I162" s="753">
        <f t="shared" si="34"/>
        <v>2795585.3145000003</v>
      </c>
      <c r="J162" s="753">
        <f t="shared" si="35"/>
        <v>30000</v>
      </c>
      <c r="K162" s="753">
        <f t="shared" si="36"/>
        <v>0</v>
      </c>
      <c r="L162" s="753">
        <f t="shared" si="37"/>
        <v>2825585.3145000003</v>
      </c>
    </row>
    <row r="163" spans="1:12" ht="14.5" x14ac:dyDescent="0.35">
      <c r="A163" s="708"/>
      <c r="B163" s="708"/>
      <c r="C163" s="752" t="s">
        <v>247</v>
      </c>
      <c r="D163" s="753">
        <v>1</v>
      </c>
      <c r="E163" s="753">
        <v>3039759.1665000003</v>
      </c>
      <c r="F163" s="753">
        <v>30000</v>
      </c>
      <c r="G163" s="753"/>
      <c r="H163" s="753">
        <f t="shared" si="33"/>
        <v>3069759.1665000003</v>
      </c>
      <c r="I163" s="753">
        <f t="shared" si="34"/>
        <v>3039759.1665000003</v>
      </c>
      <c r="J163" s="753">
        <f t="shared" si="35"/>
        <v>30000</v>
      </c>
      <c r="K163" s="753">
        <f t="shared" si="36"/>
        <v>0</v>
      </c>
      <c r="L163" s="753">
        <f t="shared" si="37"/>
        <v>3069759.1665000003</v>
      </c>
    </row>
    <row r="164" spans="1:12" ht="14.5" x14ac:dyDescent="0.35">
      <c r="A164" s="708"/>
      <c r="B164" s="708"/>
      <c r="C164" s="752" t="s">
        <v>1616</v>
      </c>
      <c r="D164" s="753">
        <v>1</v>
      </c>
      <c r="E164" s="753">
        <v>5259921.432</v>
      </c>
      <c r="F164" s="753">
        <v>30000</v>
      </c>
      <c r="G164" s="753"/>
      <c r="H164" s="753">
        <v>5289921.432</v>
      </c>
      <c r="I164" s="753">
        <v>5259921.432</v>
      </c>
      <c r="J164" s="753">
        <v>30000</v>
      </c>
      <c r="K164" s="753">
        <v>0</v>
      </c>
      <c r="L164" s="753">
        <v>5289921.432</v>
      </c>
    </row>
    <row r="165" spans="1:12" ht="14.5" x14ac:dyDescent="0.35">
      <c r="A165" s="708"/>
      <c r="B165" s="708"/>
      <c r="C165" s="752" t="s">
        <v>1150</v>
      </c>
      <c r="D165" s="753">
        <v>2</v>
      </c>
      <c r="E165" s="753">
        <v>2513740.6121399999</v>
      </c>
      <c r="F165" s="753">
        <v>30000</v>
      </c>
      <c r="G165" s="753"/>
      <c r="H165" s="753">
        <f t="shared" ref="H165:H178" si="38">SUM(E165:G165)</f>
        <v>2543740.6121399999</v>
      </c>
      <c r="I165" s="753">
        <f t="shared" ref="I165:I178" si="39">D165*E165</f>
        <v>5027481.2242799997</v>
      </c>
      <c r="J165" s="753">
        <f t="shared" ref="J165:J178" si="40">D165*F165</f>
        <v>60000</v>
      </c>
      <c r="K165" s="753">
        <f t="shared" ref="K165:K178" si="41">D165*G165</f>
        <v>0</v>
      </c>
      <c r="L165" s="753">
        <f t="shared" ref="L165:L178" si="42">D165*H165</f>
        <v>5087481.2242799997</v>
      </c>
    </row>
    <row r="166" spans="1:12" ht="14.5" x14ac:dyDescent="0.35">
      <c r="A166" s="708"/>
      <c r="B166" s="708"/>
      <c r="C166" s="752" t="s">
        <v>489</v>
      </c>
      <c r="D166" s="753">
        <v>2</v>
      </c>
      <c r="E166" s="753">
        <v>2601363.27636</v>
      </c>
      <c r="F166" s="753">
        <v>30000</v>
      </c>
      <c r="G166" s="753"/>
      <c r="H166" s="753">
        <f t="shared" si="38"/>
        <v>2631363.27636</v>
      </c>
      <c r="I166" s="753">
        <f t="shared" si="39"/>
        <v>5202726.55272</v>
      </c>
      <c r="J166" s="753">
        <f t="shared" si="40"/>
        <v>60000</v>
      </c>
      <c r="K166" s="753">
        <f t="shared" si="41"/>
        <v>0</v>
      </c>
      <c r="L166" s="753">
        <f t="shared" si="42"/>
        <v>5262726.55272</v>
      </c>
    </row>
    <row r="167" spans="1:12" ht="14.5" x14ac:dyDescent="0.35">
      <c r="A167" s="708"/>
      <c r="B167" s="708"/>
      <c r="C167" s="752" t="s">
        <v>677</v>
      </c>
      <c r="D167" s="753">
        <v>3</v>
      </c>
      <c r="E167" s="753">
        <v>2688985.7370000002</v>
      </c>
      <c r="F167" s="753">
        <v>30000</v>
      </c>
      <c r="G167" s="753"/>
      <c r="H167" s="753">
        <f t="shared" si="38"/>
        <v>2718985.7370000002</v>
      </c>
      <c r="I167" s="753">
        <f t="shared" si="39"/>
        <v>8066957.2110000011</v>
      </c>
      <c r="J167" s="753">
        <f t="shared" si="40"/>
        <v>90000</v>
      </c>
      <c r="K167" s="753">
        <f t="shared" si="41"/>
        <v>0</v>
      </c>
      <c r="L167" s="753">
        <f t="shared" si="42"/>
        <v>8156957.2110000011</v>
      </c>
    </row>
    <row r="168" spans="1:12" ht="14.5" x14ac:dyDescent="0.35">
      <c r="A168" s="708"/>
      <c r="B168" s="708"/>
      <c r="C168" s="752" t="s">
        <v>185</v>
      </c>
      <c r="D168" s="753">
        <v>3</v>
      </c>
      <c r="E168" s="753">
        <v>2864232.4905000003</v>
      </c>
      <c r="F168" s="753">
        <v>30000</v>
      </c>
      <c r="G168" s="753"/>
      <c r="H168" s="753">
        <f t="shared" si="38"/>
        <v>2894232.4905000003</v>
      </c>
      <c r="I168" s="753">
        <f t="shared" si="39"/>
        <v>8592697.4715000018</v>
      </c>
      <c r="J168" s="753">
        <f t="shared" si="40"/>
        <v>90000</v>
      </c>
      <c r="K168" s="753">
        <f t="shared" si="41"/>
        <v>0</v>
      </c>
      <c r="L168" s="753">
        <f t="shared" si="42"/>
        <v>8682697.4715000018</v>
      </c>
    </row>
    <row r="169" spans="1:12" ht="14.5" x14ac:dyDescent="0.35">
      <c r="A169" s="708"/>
      <c r="B169" s="708"/>
      <c r="C169" s="752" t="s">
        <v>1631</v>
      </c>
      <c r="D169" s="753">
        <v>2</v>
      </c>
      <c r="E169" s="753">
        <v>4206338.8082999997</v>
      </c>
      <c r="F169" s="753">
        <v>30000</v>
      </c>
      <c r="G169" s="753"/>
      <c r="H169" s="753">
        <f t="shared" si="38"/>
        <v>4236338.8082999997</v>
      </c>
      <c r="I169" s="753">
        <f t="shared" si="39"/>
        <v>8412677.6165999994</v>
      </c>
      <c r="J169" s="753">
        <f t="shared" si="40"/>
        <v>60000</v>
      </c>
      <c r="K169" s="753">
        <f t="shared" si="41"/>
        <v>0</v>
      </c>
      <c r="L169" s="753">
        <f t="shared" si="42"/>
        <v>8472677.6165999994</v>
      </c>
    </row>
    <row r="170" spans="1:12" ht="14.5" x14ac:dyDescent="0.35">
      <c r="A170" s="708"/>
      <c r="B170" s="708"/>
      <c r="C170" s="752" t="s">
        <v>1605</v>
      </c>
      <c r="D170" s="753">
        <v>1</v>
      </c>
      <c r="E170" s="753">
        <v>4395268.8783</v>
      </c>
      <c r="F170" s="753">
        <v>30000</v>
      </c>
      <c r="G170" s="753"/>
      <c r="H170" s="753">
        <f t="shared" si="38"/>
        <v>4425268.8783</v>
      </c>
      <c r="I170" s="753">
        <f t="shared" si="39"/>
        <v>4395268.8783</v>
      </c>
      <c r="J170" s="753">
        <f t="shared" si="40"/>
        <v>30000</v>
      </c>
      <c r="K170" s="753">
        <f t="shared" si="41"/>
        <v>0</v>
      </c>
      <c r="L170" s="753">
        <f t="shared" si="42"/>
        <v>4425268.8783</v>
      </c>
    </row>
    <row r="171" spans="1:12" ht="14.5" x14ac:dyDescent="0.35">
      <c r="A171" s="708"/>
      <c r="B171" s="708"/>
      <c r="C171" s="752" t="s">
        <v>1606</v>
      </c>
      <c r="D171" s="753">
        <v>1</v>
      </c>
      <c r="E171" s="753">
        <v>4773150.3942</v>
      </c>
      <c r="F171" s="753">
        <v>30000</v>
      </c>
      <c r="G171" s="753"/>
      <c r="H171" s="753">
        <f t="shared" si="38"/>
        <v>4803150.3942</v>
      </c>
      <c r="I171" s="753">
        <f t="shared" si="39"/>
        <v>4773150.3942</v>
      </c>
      <c r="J171" s="753">
        <f t="shared" si="40"/>
        <v>30000</v>
      </c>
      <c r="K171" s="753">
        <f t="shared" si="41"/>
        <v>0</v>
      </c>
      <c r="L171" s="753">
        <f t="shared" si="42"/>
        <v>4803150.3942</v>
      </c>
    </row>
    <row r="172" spans="1:12" ht="14.5" x14ac:dyDescent="0.35">
      <c r="A172" s="708"/>
      <c r="B172" s="708"/>
      <c r="C172" s="752" t="s">
        <v>1632</v>
      </c>
      <c r="D172" s="753">
        <v>26</v>
      </c>
      <c r="E172" s="753">
        <v>4540887.8757000007</v>
      </c>
      <c r="F172" s="753">
        <v>30000</v>
      </c>
      <c r="G172" s="753"/>
      <c r="H172" s="753">
        <f t="shared" si="38"/>
        <v>4570887.8757000007</v>
      </c>
      <c r="I172" s="753">
        <f t="shared" si="39"/>
        <v>118063084.76820001</v>
      </c>
      <c r="J172" s="753">
        <f t="shared" si="40"/>
        <v>780000</v>
      </c>
      <c r="K172" s="753">
        <f t="shared" si="41"/>
        <v>0</v>
      </c>
      <c r="L172" s="753">
        <f t="shared" si="42"/>
        <v>118843084.76820001</v>
      </c>
    </row>
    <row r="173" spans="1:12" ht="14.5" x14ac:dyDescent="0.35">
      <c r="A173" s="708"/>
      <c r="B173" s="708"/>
      <c r="C173" s="752" t="s">
        <v>1610</v>
      </c>
      <c r="D173" s="753">
        <v>1</v>
      </c>
      <c r="E173" s="753">
        <v>4987192.0274999999</v>
      </c>
      <c r="F173" s="753">
        <v>30000</v>
      </c>
      <c r="G173" s="753"/>
      <c r="H173" s="753">
        <f t="shared" si="38"/>
        <v>5017192.0274999999</v>
      </c>
      <c r="I173" s="753">
        <f t="shared" si="39"/>
        <v>4987192.0274999999</v>
      </c>
      <c r="J173" s="753">
        <f t="shared" si="40"/>
        <v>30000</v>
      </c>
      <c r="K173" s="753">
        <f t="shared" si="41"/>
        <v>0</v>
      </c>
      <c r="L173" s="753">
        <f t="shared" si="42"/>
        <v>5017192.0274999999</v>
      </c>
    </row>
    <row r="174" spans="1:12" ht="14.5" x14ac:dyDescent="0.35">
      <c r="A174" s="708"/>
      <c r="B174" s="708"/>
      <c r="C174" s="752" t="s">
        <v>1611</v>
      </c>
      <c r="D174" s="753">
        <v>2</v>
      </c>
      <c r="E174" s="753">
        <v>5210343.18</v>
      </c>
      <c r="F174" s="753">
        <v>30000</v>
      </c>
      <c r="G174" s="753"/>
      <c r="H174" s="753">
        <f t="shared" si="38"/>
        <v>5240343.18</v>
      </c>
      <c r="I174" s="753">
        <f t="shared" si="39"/>
        <v>10420686.359999999</v>
      </c>
      <c r="J174" s="753">
        <f t="shared" si="40"/>
        <v>60000</v>
      </c>
      <c r="K174" s="753">
        <f t="shared" si="41"/>
        <v>0</v>
      </c>
      <c r="L174" s="753">
        <f t="shared" si="42"/>
        <v>10480686.359999999</v>
      </c>
    </row>
    <row r="175" spans="1:12" ht="14.5" x14ac:dyDescent="0.35">
      <c r="A175" s="708"/>
      <c r="B175" s="708"/>
      <c r="C175" s="752" t="s">
        <v>195</v>
      </c>
      <c r="D175" s="753">
        <v>1</v>
      </c>
      <c r="E175" s="753">
        <v>5879802.4087499995</v>
      </c>
      <c r="F175" s="753">
        <v>30000</v>
      </c>
      <c r="G175" s="753"/>
      <c r="H175" s="753">
        <f t="shared" si="38"/>
        <v>5909802.4087499995</v>
      </c>
      <c r="I175" s="753">
        <f t="shared" si="39"/>
        <v>5879802.4087499995</v>
      </c>
      <c r="J175" s="753">
        <f t="shared" si="40"/>
        <v>30000</v>
      </c>
      <c r="K175" s="753">
        <f t="shared" si="41"/>
        <v>0</v>
      </c>
      <c r="L175" s="753">
        <f t="shared" si="42"/>
        <v>5909802.4087499995</v>
      </c>
    </row>
    <row r="176" spans="1:12" ht="14.5" x14ac:dyDescent="0.35">
      <c r="A176" s="708"/>
      <c r="B176" s="708"/>
      <c r="C176" s="752" t="s">
        <v>1622</v>
      </c>
      <c r="D176" s="753">
        <v>4</v>
      </c>
      <c r="E176" s="753">
        <v>7027902.5219999999</v>
      </c>
      <c r="F176" s="753">
        <v>30000</v>
      </c>
      <c r="G176" s="753"/>
      <c r="H176" s="753">
        <f t="shared" si="38"/>
        <v>7057902.5219999999</v>
      </c>
      <c r="I176" s="753">
        <f t="shared" si="39"/>
        <v>28111610.088</v>
      </c>
      <c r="J176" s="753">
        <f t="shared" si="40"/>
        <v>120000</v>
      </c>
      <c r="K176" s="753">
        <f t="shared" si="41"/>
        <v>0</v>
      </c>
      <c r="L176" s="753">
        <f t="shared" si="42"/>
        <v>28231610.088</v>
      </c>
    </row>
    <row r="177" spans="1:12" ht="14.5" x14ac:dyDescent="0.35">
      <c r="A177" s="708"/>
      <c r="B177" s="708"/>
      <c r="C177" s="752" t="s">
        <v>1624</v>
      </c>
      <c r="D177" s="753">
        <v>8</v>
      </c>
      <c r="E177" s="753">
        <v>7779990.6179999989</v>
      </c>
      <c r="F177" s="753">
        <v>30000</v>
      </c>
      <c r="G177" s="753"/>
      <c r="H177" s="753">
        <f t="shared" si="38"/>
        <v>7809990.6179999989</v>
      </c>
      <c r="I177" s="753">
        <f t="shared" si="39"/>
        <v>62239924.943999991</v>
      </c>
      <c r="J177" s="753">
        <f t="shared" si="40"/>
        <v>240000</v>
      </c>
      <c r="K177" s="753">
        <f t="shared" si="41"/>
        <v>0</v>
      </c>
      <c r="L177" s="753">
        <f t="shared" si="42"/>
        <v>62479924.943999991</v>
      </c>
    </row>
    <row r="178" spans="1:12" ht="14.5" x14ac:dyDescent="0.35">
      <c r="A178" s="708"/>
      <c r="B178" s="754" t="s">
        <v>201</v>
      </c>
      <c r="C178" s="752" t="s">
        <v>351</v>
      </c>
      <c r="D178" s="753"/>
      <c r="E178" s="753">
        <v>9265451.0170446001</v>
      </c>
      <c r="F178" s="753">
        <v>30000</v>
      </c>
      <c r="G178" s="753"/>
      <c r="H178" s="753">
        <f t="shared" si="38"/>
        <v>9295451.0170446001</v>
      </c>
      <c r="I178" s="753">
        <f t="shared" si="39"/>
        <v>0</v>
      </c>
      <c r="J178" s="753">
        <f t="shared" si="40"/>
        <v>0</v>
      </c>
      <c r="K178" s="753">
        <f t="shared" si="41"/>
        <v>0</v>
      </c>
      <c r="L178" s="753">
        <f t="shared" si="42"/>
        <v>0</v>
      </c>
    </row>
    <row r="179" spans="1:12" ht="14.5" x14ac:dyDescent="0.35">
      <c r="A179" s="708"/>
      <c r="B179" s="708" t="s">
        <v>311</v>
      </c>
      <c r="C179" s="752" t="s">
        <v>202</v>
      </c>
      <c r="D179" s="745">
        <f t="shared" ref="D179:L179" si="43">SUM(D127:D178)</f>
        <v>158</v>
      </c>
      <c r="E179" s="745">
        <f t="shared" si="43"/>
        <v>147068408.61360359</v>
      </c>
      <c r="F179" s="745">
        <f t="shared" si="43"/>
        <v>1560000</v>
      </c>
      <c r="G179" s="745">
        <f t="shared" si="43"/>
        <v>0</v>
      </c>
      <c r="H179" s="745">
        <f t="shared" si="43"/>
        <v>148628408.61360359</v>
      </c>
      <c r="I179" s="745">
        <f t="shared" si="43"/>
        <v>449492971.08205509</v>
      </c>
      <c r="J179" s="745">
        <f t="shared" si="43"/>
        <v>4740000</v>
      </c>
      <c r="K179" s="745">
        <f t="shared" si="43"/>
        <v>0</v>
      </c>
      <c r="L179" s="745">
        <f t="shared" si="43"/>
        <v>454232971.08205509</v>
      </c>
    </row>
    <row r="180" spans="1:12" ht="14.5" x14ac:dyDescent="0.35">
      <c r="A180" s="708"/>
      <c r="B180" s="708"/>
      <c r="C180" s="755" t="s">
        <v>203</v>
      </c>
      <c r="D180" s="753"/>
      <c r="E180" s="756">
        <v>1247870.04</v>
      </c>
      <c r="F180" s="753">
        <v>374361</v>
      </c>
      <c r="G180" s="753">
        <v>10640338.32</v>
      </c>
      <c r="H180" s="753">
        <f>SUM(E180:G180)</f>
        <v>12262569.359999999</v>
      </c>
      <c r="I180" s="753">
        <f>D180*E180</f>
        <v>0</v>
      </c>
      <c r="J180" s="753">
        <f>D180*F180</f>
        <v>0</v>
      </c>
      <c r="K180" s="753">
        <f>D180*G180</f>
        <v>0</v>
      </c>
      <c r="L180" s="753">
        <f>D180*H180</f>
        <v>0</v>
      </c>
    </row>
    <row r="181" spans="1:12" ht="29" x14ac:dyDescent="0.35">
      <c r="A181" s="708"/>
      <c r="B181" s="752"/>
      <c r="C181" s="755" t="s">
        <v>1633</v>
      </c>
      <c r="D181" s="753">
        <v>1</v>
      </c>
      <c r="E181" s="756">
        <v>1247870.04</v>
      </c>
      <c r="F181" s="753">
        <v>374361</v>
      </c>
      <c r="G181" s="753">
        <v>10640338.32</v>
      </c>
      <c r="H181" s="753">
        <f>SUM(E181:G181)</f>
        <v>12262569.359999999</v>
      </c>
      <c r="I181" s="753">
        <f>D181*E181</f>
        <v>1247870.04</v>
      </c>
      <c r="J181" s="753">
        <f>D181*F181</f>
        <v>374361</v>
      </c>
      <c r="K181" s="753">
        <f>D181*G181</f>
        <v>10640338.32</v>
      </c>
      <c r="L181" s="753">
        <f>D181*H181</f>
        <v>12262569.359999999</v>
      </c>
    </row>
    <row r="182" spans="1:12" ht="14.5" x14ac:dyDescent="0.35">
      <c r="A182" s="757"/>
      <c r="B182" s="757"/>
      <c r="C182" s="758"/>
      <c r="D182" s="745">
        <f t="shared" ref="D182:L182" si="44">SUM(D180:D181)</f>
        <v>1</v>
      </c>
      <c r="E182" s="745">
        <f t="shared" si="44"/>
        <v>2495740.08</v>
      </c>
      <c r="F182" s="745">
        <f t="shared" si="44"/>
        <v>748722</v>
      </c>
      <c r="G182" s="745">
        <f t="shared" si="44"/>
        <v>21280676.640000001</v>
      </c>
      <c r="H182" s="745">
        <f t="shared" si="44"/>
        <v>24525138.719999999</v>
      </c>
      <c r="I182" s="745">
        <f t="shared" si="44"/>
        <v>1247870.04</v>
      </c>
      <c r="J182" s="745">
        <f t="shared" si="44"/>
        <v>374361</v>
      </c>
      <c r="K182" s="745">
        <f t="shared" si="44"/>
        <v>10640338.32</v>
      </c>
      <c r="L182" s="745">
        <f t="shared" si="44"/>
        <v>12262569.359999999</v>
      </c>
    </row>
    <row r="183" spans="1:12" ht="14.5" x14ac:dyDescent="0.35">
      <c r="A183" s="757"/>
      <c r="B183" s="757"/>
      <c r="C183" s="708"/>
      <c r="D183" s="759">
        <f>D179+D182</f>
        <v>159</v>
      </c>
      <c r="E183" s="760">
        <f t="shared" ref="E183:L183" si="45">SUM(E179:E181)</f>
        <v>149564148.69360358</v>
      </c>
      <c r="F183" s="760">
        <f t="shared" si="45"/>
        <v>2308722</v>
      </c>
      <c r="G183" s="760">
        <f t="shared" si="45"/>
        <v>21280676.640000001</v>
      </c>
      <c r="H183" s="760">
        <f t="shared" si="45"/>
        <v>173153547.33360362</v>
      </c>
      <c r="I183" s="760">
        <f t="shared" si="45"/>
        <v>450740841.12205511</v>
      </c>
      <c r="J183" s="760">
        <f t="shared" si="45"/>
        <v>5114361</v>
      </c>
      <c r="K183" s="760">
        <f t="shared" si="45"/>
        <v>10640338.32</v>
      </c>
      <c r="L183" s="760">
        <f t="shared" si="45"/>
        <v>466495540.44205511</v>
      </c>
    </row>
    <row r="186" spans="1:12" ht="14" x14ac:dyDescent="0.3">
      <c r="A186" s="994" t="s">
        <v>0</v>
      </c>
      <c r="B186" s="994"/>
      <c r="C186" s="994"/>
      <c r="D186" s="994"/>
      <c r="E186" s="994"/>
      <c r="F186" s="994"/>
      <c r="G186" s="994"/>
      <c r="H186" s="994"/>
      <c r="I186" s="994"/>
      <c r="J186" s="994"/>
      <c r="K186" s="994"/>
      <c r="L186" s="994"/>
    </row>
    <row r="187" spans="1:12" ht="14" x14ac:dyDescent="0.3">
      <c r="A187" s="995" t="s">
        <v>89</v>
      </c>
      <c r="B187" s="995"/>
      <c r="C187" s="995"/>
      <c r="D187" s="995"/>
      <c r="E187" s="995"/>
      <c r="F187" s="995"/>
      <c r="G187" s="995"/>
      <c r="H187" s="995"/>
      <c r="I187" s="995"/>
      <c r="J187" s="995"/>
      <c r="K187" s="995"/>
      <c r="L187" s="995"/>
    </row>
    <row r="188" spans="1:12" ht="14" x14ac:dyDescent="0.3">
      <c r="A188" s="995" t="s">
        <v>90</v>
      </c>
      <c r="B188" s="996"/>
      <c r="C188" s="996"/>
      <c r="D188" s="996"/>
      <c r="E188" s="996"/>
      <c r="F188" s="996"/>
      <c r="G188" s="996"/>
      <c r="H188" s="996"/>
      <c r="I188" s="996"/>
      <c r="J188" s="996"/>
      <c r="K188" s="996"/>
      <c r="L188" s="996"/>
    </row>
    <row r="189" spans="1:12" ht="15.5" x14ac:dyDescent="0.35">
      <c r="A189" s="997" t="s">
        <v>1634</v>
      </c>
      <c r="B189" s="997"/>
      <c r="C189" s="997"/>
      <c r="D189" s="997"/>
      <c r="E189" s="997"/>
      <c r="F189" s="997"/>
      <c r="G189" s="997"/>
      <c r="H189" s="997"/>
      <c r="I189" s="997"/>
      <c r="J189" s="997"/>
      <c r="K189" s="997"/>
      <c r="L189" s="997"/>
    </row>
    <row r="190" spans="1:12" ht="34.5" x14ac:dyDescent="0.25">
      <c r="A190" s="730" t="s">
        <v>91</v>
      </c>
      <c r="B190" s="731"/>
      <c r="C190" s="730" t="s">
        <v>92</v>
      </c>
      <c r="D190" s="730" t="s">
        <v>641</v>
      </c>
      <c r="E190" s="730" t="s">
        <v>94</v>
      </c>
      <c r="F190" s="730" t="s">
        <v>95</v>
      </c>
      <c r="G190" s="730" t="s">
        <v>96</v>
      </c>
      <c r="H190" s="730" t="s">
        <v>97</v>
      </c>
      <c r="I190" s="730" t="s">
        <v>98</v>
      </c>
      <c r="J190" s="730" t="s">
        <v>99</v>
      </c>
      <c r="K190" s="730" t="s">
        <v>100</v>
      </c>
      <c r="L190" s="732" t="s">
        <v>101</v>
      </c>
    </row>
    <row r="191" spans="1:12" x14ac:dyDescent="0.25">
      <c r="A191" s="733"/>
      <c r="B191" s="734"/>
      <c r="C191" s="734"/>
      <c r="D191" s="735"/>
      <c r="E191" s="734"/>
      <c r="F191" s="734"/>
      <c r="G191" s="734"/>
      <c r="H191" s="734"/>
      <c r="I191" s="734"/>
      <c r="J191" s="734"/>
      <c r="K191" s="734"/>
      <c r="L191" s="729" t="s">
        <v>650</v>
      </c>
    </row>
    <row r="192" spans="1:12" x14ac:dyDescent="0.25">
      <c r="A192" s="734"/>
      <c r="B192" s="734"/>
      <c r="C192" s="736" t="s">
        <v>523</v>
      </c>
      <c r="D192" s="737">
        <v>1</v>
      </c>
      <c r="E192" s="737">
        <v>1060678.7499999995</v>
      </c>
      <c r="F192" s="737">
        <v>30000</v>
      </c>
      <c r="G192" s="737"/>
      <c r="H192" s="737">
        <f t="shared" ref="H192:H231" si="46">SUM(E192:G192)</f>
        <v>1090678.7499999995</v>
      </c>
      <c r="I192" s="737">
        <f t="shared" ref="I192:I231" si="47">D192*E192</f>
        <v>1060678.7499999995</v>
      </c>
      <c r="J192" s="737">
        <f t="shared" ref="J192:J231" si="48">D192*F192</f>
        <v>30000</v>
      </c>
      <c r="K192" s="737">
        <f t="shared" ref="K192:K231" si="49">D192*G192</f>
        <v>0</v>
      </c>
      <c r="L192" s="737">
        <f t="shared" ref="L192:L231" si="50">D192*H192</f>
        <v>1090678.7499999995</v>
      </c>
    </row>
    <row r="193" spans="1:12" x14ac:dyDescent="0.25">
      <c r="A193" s="734"/>
      <c r="B193" s="734"/>
      <c r="C193" s="736" t="s">
        <v>1059</v>
      </c>
      <c r="D193" s="737">
        <v>1</v>
      </c>
      <c r="E193" s="737">
        <v>1067982.5000000005</v>
      </c>
      <c r="F193" s="737">
        <v>30000</v>
      </c>
      <c r="G193" s="737"/>
      <c r="H193" s="737">
        <f t="shared" si="46"/>
        <v>1097982.5000000005</v>
      </c>
      <c r="I193" s="737">
        <f t="shared" si="47"/>
        <v>1067982.5000000005</v>
      </c>
      <c r="J193" s="737">
        <f t="shared" si="48"/>
        <v>30000</v>
      </c>
      <c r="K193" s="737">
        <f t="shared" si="49"/>
        <v>0</v>
      </c>
      <c r="L193" s="737">
        <f t="shared" si="50"/>
        <v>1097982.5000000005</v>
      </c>
    </row>
    <row r="194" spans="1:12" x14ac:dyDescent="0.25">
      <c r="A194" s="734"/>
      <c r="B194" s="734"/>
      <c r="C194" s="736" t="s">
        <v>105</v>
      </c>
      <c r="D194" s="737">
        <v>6</v>
      </c>
      <c r="E194" s="737">
        <v>1153397.4999999995</v>
      </c>
      <c r="F194" s="737">
        <v>30000</v>
      </c>
      <c r="G194" s="737"/>
      <c r="H194" s="737">
        <f t="shared" si="46"/>
        <v>1183397.4999999995</v>
      </c>
      <c r="I194" s="737">
        <f t="shared" si="47"/>
        <v>6920384.9999999972</v>
      </c>
      <c r="J194" s="737">
        <f t="shared" si="48"/>
        <v>180000</v>
      </c>
      <c r="K194" s="737">
        <f t="shared" si="49"/>
        <v>0</v>
      </c>
      <c r="L194" s="737">
        <f t="shared" si="50"/>
        <v>7100384.9999999972</v>
      </c>
    </row>
    <row r="195" spans="1:12" x14ac:dyDescent="0.25">
      <c r="A195" s="734"/>
      <c r="B195" s="734"/>
      <c r="C195" s="736" t="s">
        <v>448</v>
      </c>
      <c r="D195" s="737">
        <v>2</v>
      </c>
      <c r="E195" s="737">
        <v>1147607.4999999995</v>
      </c>
      <c r="F195" s="737">
        <v>30000</v>
      </c>
      <c r="G195" s="737"/>
      <c r="H195" s="737">
        <f t="shared" si="46"/>
        <v>1177607.4999999995</v>
      </c>
      <c r="I195" s="737">
        <f t="shared" si="47"/>
        <v>2295214.9999999991</v>
      </c>
      <c r="J195" s="737">
        <f t="shared" si="48"/>
        <v>60000</v>
      </c>
      <c r="K195" s="737">
        <f t="shared" si="49"/>
        <v>0</v>
      </c>
      <c r="L195" s="737">
        <f t="shared" si="50"/>
        <v>2355214.9999999991</v>
      </c>
    </row>
    <row r="196" spans="1:12" x14ac:dyDescent="0.25">
      <c r="A196" s="734"/>
      <c r="B196" s="734"/>
      <c r="C196" s="736" t="s">
        <v>133</v>
      </c>
      <c r="D196" s="737">
        <v>2</v>
      </c>
      <c r="E196" s="737">
        <v>1186546.2500000005</v>
      </c>
      <c r="F196" s="737">
        <v>30000</v>
      </c>
      <c r="G196" s="737"/>
      <c r="H196" s="737">
        <f t="shared" si="46"/>
        <v>1216546.2500000005</v>
      </c>
      <c r="I196" s="737">
        <f t="shared" si="47"/>
        <v>2373092.5000000009</v>
      </c>
      <c r="J196" s="737">
        <f t="shared" si="48"/>
        <v>60000</v>
      </c>
      <c r="K196" s="737">
        <f t="shared" si="49"/>
        <v>0</v>
      </c>
      <c r="L196" s="737">
        <f t="shared" si="50"/>
        <v>2433092.5000000009</v>
      </c>
    </row>
    <row r="197" spans="1:12" x14ac:dyDescent="0.25">
      <c r="A197" s="734"/>
      <c r="B197" s="734"/>
      <c r="C197" s="736" t="s">
        <v>134</v>
      </c>
      <c r="D197" s="737">
        <v>1</v>
      </c>
      <c r="E197" s="737">
        <v>1215425.0000000042</v>
      </c>
      <c r="F197" s="737">
        <v>30000</v>
      </c>
      <c r="G197" s="737"/>
      <c r="H197" s="737">
        <f t="shared" si="46"/>
        <v>1245425.0000000042</v>
      </c>
      <c r="I197" s="737">
        <f t="shared" si="47"/>
        <v>1215425.0000000042</v>
      </c>
      <c r="J197" s="737">
        <f t="shared" si="48"/>
        <v>30000</v>
      </c>
      <c r="K197" s="737">
        <f t="shared" si="49"/>
        <v>0</v>
      </c>
      <c r="L197" s="737">
        <f t="shared" si="50"/>
        <v>1245425.0000000042</v>
      </c>
    </row>
    <row r="198" spans="1:12" x14ac:dyDescent="0.25">
      <c r="A198" s="734"/>
      <c r="B198" s="734"/>
      <c r="C198" s="736" t="s">
        <v>136</v>
      </c>
      <c r="D198" s="737">
        <v>1</v>
      </c>
      <c r="E198" s="737">
        <v>1244303.7500000042</v>
      </c>
      <c r="F198" s="737">
        <v>30000</v>
      </c>
      <c r="G198" s="737"/>
      <c r="H198" s="737">
        <f t="shared" si="46"/>
        <v>1274303.7500000042</v>
      </c>
      <c r="I198" s="737">
        <f t="shared" si="47"/>
        <v>1244303.7500000042</v>
      </c>
      <c r="J198" s="737">
        <f t="shared" si="48"/>
        <v>30000</v>
      </c>
      <c r="K198" s="737">
        <f t="shared" si="49"/>
        <v>0</v>
      </c>
      <c r="L198" s="737">
        <f t="shared" si="50"/>
        <v>1274303.7500000042</v>
      </c>
    </row>
    <row r="199" spans="1:12" x14ac:dyDescent="0.25">
      <c r="A199" s="734"/>
      <c r="B199" s="734"/>
      <c r="C199" s="736" t="s">
        <v>552</v>
      </c>
      <c r="D199" s="737">
        <v>1</v>
      </c>
      <c r="E199" s="737">
        <v>1533092.4999999958</v>
      </c>
      <c r="F199" s="737">
        <v>30000</v>
      </c>
      <c r="G199" s="737"/>
      <c r="H199" s="737">
        <f t="shared" si="46"/>
        <v>1563092.4999999958</v>
      </c>
      <c r="I199" s="737">
        <f t="shared" si="47"/>
        <v>1533092.4999999958</v>
      </c>
      <c r="J199" s="737">
        <f t="shared" si="48"/>
        <v>30000</v>
      </c>
      <c r="K199" s="737">
        <f t="shared" si="49"/>
        <v>0</v>
      </c>
      <c r="L199" s="737">
        <f t="shared" si="50"/>
        <v>1563092.4999999958</v>
      </c>
    </row>
    <row r="200" spans="1:12" x14ac:dyDescent="0.25">
      <c r="A200" s="734"/>
      <c r="B200" s="734"/>
      <c r="C200" s="736" t="s">
        <v>147</v>
      </c>
      <c r="D200" s="737">
        <v>4</v>
      </c>
      <c r="E200" s="737">
        <v>1561971.2499999958</v>
      </c>
      <c r="F200" s="737">
        <v>30000</v>
      </c>
      <c r="G200" s="737"/>
      <c r="H200" s="737">
        <f t="shared" si="46"/>
        <v>1591971.2499999958</v>
      </c>
      <c r="I200" s="737">
        <f t="shared" si="47"/>
        <v>6247884.9999999832</v>
      </c>
      <c r="J200" s="737">
        <f t="shared" si="48"/>
        <v>120000</v>
      </c>
      <c r="K200" s="737">
        <f t="shared" si="49"/>
        <v>0</v>
      </c>
      <c r="L200" s="737">
        <f t="shared" si="50"/>
        <v>6367884.9999999832</v>
      </c>
    </row>
    <row r="201" spans="1:12" x14ac:dyDescent="0.25">
      <c r="A201" s="734"/>
      <c r="B201" s="734"/>
      <c r="C201" s="736" t="s">
        <v>149</v>
      </c>
      <c r="D201" s="737">
        <v>1</v>
      </c>
      <c r="E201" s="737">
        <v>1392755.0000000042</v>
      </c>
      <c r="F201" s="737">
        <v>30000</v>
      </c>
      <c r="G201" s="737"/>
      <c r="H201" s="737">
        <f t="shared" si="46"/>
        <v>1422755.0000000042</v>
      </c>
      <c r="I201" s="737">
        <f t="shared" si="47"/>
        <v>1392755.0000000042</v>
      </c>
      <c r="J201" s="737">
        <f t="shared" si="48"/>
        <v>30000</v>
      </c>
      <c r="K201" s="737">
        <f t="shared" si="49"/>
        <v>0</v>
      </c>
      <c r="L201" s="737">
        <f t="shared" si="50"/>
        <v>1422755.0000000042</v>
      </c>
    </row>
    <row r="202" spans="1:12" x14ac:dyDescent="0.25">
      <c r="A202" s="734"/>
      <c r="B202" s="734"/>
      <c r="C202" s="736" t="s">
        <v>299</v>
      </c>
      <c r="D202" s="737">
        <v>1</v>
      </c>
      <c r="E202" s="737">
        <v>1426235.0000000042</v>
      </c>
      <c r="F202" s="737">
        <v>30000</v>
      </c>
      <c r="G202" s="737"/>
      <c r="H202" s="737">
        <f t="shared" si="46"/>
        <v>1456235.0000000042</v>
      </c>
      <c r="I202" s="737">
        <f t="shared" si="47"/>
        <v>1426235.0000000042</v>
      </c>
      <c r="J202" s="737">
        <f t="shared" si="48"/>
        <v>30000</v>
      </c>
      <c r="K202" s="737">
        <f t="shared" si="49"/>
        <v>0</v>
      </c>
      <c r="L202" s="737">
        <f t="shared" si="50"/>
        <v>1456235.0000000042</v>
      </c>
    </row>
    <row r="203" spans="1:12" x14ac:dyDescent="0.25">
      <c r="A203" s="734"/>
      <c r="B203" s="734"/>
      <c r="C203" s="736" t="s">
        <v>151</v>
      </c>
      <c r="D203" s="737">
        <v>1</v>
      </c>
      <c r="E203" s="737">
        <v>1459715.0000000042</v>
      </c>
      <c r="F203" s="737">
        <v>30000</v>
      </c>
      <c r="G203" s="737"/>
      <c r="H203" s="737">
        <f t="shared" si="46"/>
        <v>1489715.0000000042</v>
      </c>
      <c r="I203" s="737">
        <f t="shared" si="47"/>
        <v>1459715.0000000042</v>
      </c>
      <c r="J203" s="737">
        <f t="shared" si="48"/>
        <v>30000</v>
      </c>
      <c r="K203" s="737">
        <f t="shared" si="49"/>
        <v>0</v>
      </c>
      <c r="L203" s="737">
        <f t="shared" si="50"/>
        <v>1489715.0000000042</v>
      </c>
    </row>
    <row r="204" spans="1:12" x14ac:dyDescent="0.25">
      <c r="A204" s="734"/>
      <c r="B204" s="734"/>
      <c r="C204" s="736" t="s">
        <v>155</v>
      </c>
      <c r="D204" s="737">
        <v>2</v>
      </c>
      <c r="E204" s="737">
        <v>1560755.0000000042</v>
      </c>
      <c r="F204" s="737">
        <v>30000</v>
      </c>
      <c r="G204" s="737"/>
      <c r="H204" s="737">
        <f t="shared" si="46"/>
        <v>1590755.0000000042</v>
      </c>
      <c r="I204" s="737">
        <f t="shared" si="47"/>
        <v>3121510.0000000084</v>
      </c>
      <c r="J204" s="737">
        <f t="shared" si="48"/>
        <v>60000</v>
      </c>
      <c r="K204" s="737">
        <f t="shared" si="49"/>
        <v>0</v>
      </c>
      <c r="L204" s="737">
        <f t="shared" si="50"/>
        <v>3181510.0000000084</v>
      </c>
    </row>
    <row r="205" spans="1:12" x14ac:dyDescent="0.25">
      <c r="A205" s="734"/>
      <c r="B205" s="734"/>
      <c r="C205" s="736" t="s">
        <v>157</v>
      </c>
      <c r="D205" s="737">
        <v>2</v>
      </c>
      <c r="E205" s="737">
        <v>1600284.9999999958</v>
      </c>
      <c r="F205" s="737">
        <v>30000</v>
      </c>
      <c r="G205" s="737"/>
      <c r="H205" s="737">
        <f t="shared" si="46"/>
        <v>1630284.9999999958</v>
      </c>
      <c r="I205" s="737">
        <f t="shared" si="47"/>
        <v>3200569.9999999916</v>
      </c>
      <c r="J205" s="737">
        <f t="shared" si="48"/>
        <v>60000</v>
      </c>
      <c r="K205" s="737">
        <f t="shared" si="49"/>
        <v>0</v>
      </c>
      <c r="L205" s="737">
        <f t="shared" si="50"/>
        <v>3260569.9999999916</v>
      </c>
    </row>
    <row r="206" spans="1:12" x14ac:dyDescent="0.25">
      <c r="A206" s="734"/>
      <c r="B206" s="734"/>
      <c r="C206" s="736" t="s">
        <v>302</v>
      </c>
      <c r="D206" s="737">
        <v>1</v>
      </c>
      <c r="E206" s="737">
        <v>1639813.7499999958</v>
      </c>
      <c r="F206" s="737">
        <v>30000</v>
      </c>
      <c r="G206" s="737"/>
      <c r="H206" s="737">
        <f t="shared" si="46"/>
        <v>1669813.7499999958</v>
      </c>
      <c r="I206" s="737">
        <f t="shared" si="47"/>
        <v>1639813.7499999958</v>
      </c>
      <c r="J206" s="737">
        <f t="shared" si="48"/>
        <v>30000</v>
      </c>
      <c r="K206" s="737">
        <f t="shared" si="49"/>
        <v>0</v>
      </c>
      <c r="L206" s="737">
        <f t="shared" si="50"/>
        <v>1669813.7499999958</v>
      </c>
    </row>
    <row r="207" spans="1:12" x14ac:dyDescent="0.25">
      <c r="A207" s="734"/>
      <c r="B207" s="734"/>
      <c r="C207" s="736" t="s">
        <v>165</v>
      </c>
      <c r="D207" s="737">
        <v>3</v>
      </c>
      <c r="E207" s="737">
        <v>1728414.9999999958</v>
      </c>
      <c r="F207" s="737">
        <v>30000</v>
      </c>
      <c r="G207" s="737"/>
      <c r="H207" s="737">
        <f t="shared" si="46"/>
        <v>1758414.9999999958</v>
      </c>
      <c r="I207" s="737">
        <f t="shared" si="47"/>
        <v>5185244.999999987</v>
      </c>
      <c r="J207" s="737">
        <f t="shared" si="48"/>
        <v>90000</v>
      </c>
      <c r="K207" s="737">
        <f t="shared" si="49"/>
        <v>0</v>
      </c>
      <c r="L207" s="737">
        <f t="shared" si="50"/>
        <v>5275244.999999987</v>
      </c>
    </row>
    <row r="208" spans="1:12" x14ac:dyDescent="0.25">
      <c r="A208" s="734"/>
      <c r="B208" s="734"/>
      <c r="C208" s="736" t="s">
        <v>166</v>
      </c>
      <c r="D208" s="737">
        <v>2</v>
      </c>
      <c r="E208" s="737">
        <v>1770788.7500000042</v>
      </c>
      <c r="F208" s="737">
        <v>30000</v>
      </c>
      <c r="G208" s="737"/>
      <c r="H208" s="737">
        <f t="shared" si="46"/>
        <v>1800788.7500000042</v>
      </c>
      <c r="I208" s="737">
        <f t="shared" si="47"/>
        <v>3541577.5000000084</v>
      </c>
      <c r="J208" s="737">
        <f t="shared" si="48"/>
        <v>60000</v>
      </c>
      <c r="K208" s="737">
        <f t="shared" si="49"/>
        <v>0</v>
      </c>
      <c r="L208" s="737">
        <f t="shared" si="50"/>
        <v>3601577.5000000084</v>
      </c>
    </row>
    <row r="209" spans="1:12" x14ac:dyDescent="0.25">
      <c r="A209" s="734"/>
      <c r="B209" s="734"/>
      <c r="C209" s="736" t="s">
        <v>167</v>
      </c>
      <c r="D209" s="737">
        <v>3</v>
      </c>
      <c r="E209" s="737">
        <v>1813162.5</v>
      </c>
      <c r="F209" s="737">
        <v>30000</v>
      </c>
      <c r="G209" s="737"/>
      <c r="H209" s="737">
        <f t="shared" si="46"/>
        <v>1843162.5</v>
      </c>
      <c r="I209" s="737">
        <f t="shared" si="47"/>
        <v>5439487.5</v>
      </c>
      <c r="J209" s="737">
        <f t="shared" si="48"/>
        <v>90000</v>
      </c>
      <c r="K209" s="737">
        <f t="shared" si="49"/>
        <v>0</v>
      </c>
      <c r="L209" s="737">
        <f t="shared" si="50"/>
        <v>5529487.5</v>
      </c>
    </row>
    <row r="210" spans="1:12" x14ac:dyDescent="0.25">
      <c r="A210" s="734"/>
      <c r="B210" s="734"/>
      <c r="C210" s="736" t="s">
        <v>169</v>
      </c>
      <c r="D210" s="737">
        <v>1</v>
      </c>
      <c r="E210" s="737">
        <v>1855535.0000000042</v>
      </c>
      <c r="F210" s="737">
        <v>30000</v>
      </c>
      <c r="G210" s="737"/>
      <c r="H210" s="737">
        <f t="shared" si="46"/>
        <v>1885535.0000000042</v>
      </c>
      <c r="I210" s="737">
        <f t="shared" si="47"/>
        <v>1855535.0000000042</v>
      </c>
      <c r="J210" s="737">
        <f t="shared" si="48"/>
        <v>30000</v>
      </c>
      <c r="K210" s="737">
        <f t="shared" si="49"/>
        <v>0</v>
      </c>
      <c r="L210" s="737">
        <f t="shared" si="50"/>
        <v>1885535.0000000042</v>
      </c>
    </row>
    <row r="211" spans="1:12" x14ac:dyDescent="0.25">
      <c r="A211" s="734"/>
      <c r="B211" s="734"/>
      <c r="C211" s="736" t="s">
        <v>1635</v>
      </c>
      <c r="D211" s="737">
        <v>50</v>
      </c>
      <c r="E211" s="737">
        <v>2279271.2499999958</v>
      </c>
      <c r="F211" s="737">
        <v>30000</v>
      </c>
      <c r="G211" s="737"/>
      <c r="H211" s="737">
        <f t="shared" si="46"/>
        <v>2309271.2499999958</v>
      </c>
      <c r="I211" s="737">
        <f t="shared" si="47"/>
        <v>113963562.49999979</v>
      </c>
      <c r="J211" s="737">
        <f t="shared" si="48"/>
        <v>1500000</v>
      </c>
      <c r="K211" s="737">
        <f t="shared" si="49"/>
        <v>0</v>
      </c>
      <c r="L211" s="737">
        <f t="shared" si="50"/>
        <v>115463562.49999979</v>
      </c>
    </row>
    <row r="212" spans="1:12" x14ac:dyDescent="0.25">
      <c r="A212" s="734"/>
      <c r="B212" s="734"/>
      <c r="C212" s="736" t="s">
        <v>303</v>
      </c>
      <c r="D212" s="737">
        <v>1</v>
      </c>
      <c r="E212" s="737">
        <v>1952878.7499999958</v>
      </c>
      <c r="F212" s="737">
        <v>30000</v>
      </c>
      <c r="G212" s="737"/>
      <c r="H212" s="737">
        <f t="shared" si="46"/>
        <v>1982878.7499999958</v>
      </c>
      <c r="I212" s="737">
        <f t="shared" si="47"/>
        <v>1952878.7499999958</v>
      </c>
      <c r="J212" s="737">
        <f t="shared" si="48"/>
        <v>30000</v>
      </c>
      <c r="K212" s="737">
        <f t="shared" si="49"/>
        <v>0</v>
      </c>
      <c r="L212" s="737">
        <f t="shared" si="50"/>
        <v>1982878.7499999958</v>
      </c>
    </row>
    <row r="213" spans="1:12" x14ac:dyDescent="0.25">
      <c r="A213" s="734"/>
      <c r="B213" s="734"/>
      <c r="C213" s="736" t="s">
        <v>176</v>
      </c>
      <c r="D213" s="737">
        <v>1</v>
      </c>
      <c r="E213" s="737">
        <v>2084331.2499999958</v>
      </c>
      <c r="F213" s="737">
        <v>30000</v>
      </c>
      <c r="G213" s="737"/>
      <c r="H213" s="737">
        <f t="shared" si="46"/>
        <v>2114331.2499999958</v>
      </c>
      <c r="I213" s="737">
        <f t="shared" si="47"/>
        <v>2084331.2499999958</v>
      </c>
      <c r="J213" s="737">
        <f t="shared" si="48"/>
        <v>30000</v>
      </c>
      <c r="K213" s="737">
        <f t="shared" si="49"/>
        <v>0</v>
      </c>
      <c r="L213" s="737">
        <f t="shared" si="50"/>
        <v>2114331.2499999958</v>
      </c>
    </row>
    <row r="214" spans="1:12" x14ac:dyDescent="0.25">
      <c r="A214" s="734"/>
      <c r="B214" s="734"/>
      <c r="C214" s="736" t="s">
        <v>178</v>
      </c>
      <c r="D214" s="737">
        <v>2</v>
      </c>
      <c r="E214" s="737">
        <v>2150057.4999999958</v>
      </c>
      <c r="F214" s="737">
        <v>30000</v>
      </c>
      <c r="G214" s="737"/>
      <c r="H214" s="737">
        <f t="shared" si="46"/>
        <v>2180057.4999999958</v>
      </c>
      <c r="I214" s="737">
        <f t="shared" si="47"/>
        <v>4300114.9999999916</v>
      </c>
      <c r="J214" s="737">
        <f t="shared" si="48"/>
        <v>60000</v>
      </c>
      <c r="K214" s="737">
        <f t="shared" si="49"/>
        <v>0</v>
      </c>
      <c r="L214" s="737">
        <f t="shared" si="50"/>
        <v>4360114.9999999916</v>
      </c>
    </row>
    <row r="215" spans="1:12" x14ac:dyDescent="0.25">
      <c r="A215" s="734"/>
      <c r="B215" s="738"/>
      <c r="C215" s="736" t="s">
        <v>340</v>
      </c>
      <c r="D215" s="728">
        <v>4</v>
      </c>
      <c r="E215" s="737">
        <v>2201611.2500000042</v>
      </c>
      <c r="F215" s="737">
        <v>30000</v>
      </c>
      <c r="G215" s="737"/>
      <c r="H215" s="737">
        <f t="shared" si="46"/>
        <v>2231611.2500000042</v>
      </c>
      <c r="I215" s="737">
        <f t="shared" si="47"/>
        <v>8806445.0000000168</v>
      </c>
      <c r="J215" s="737">
        <f t="shared" si="48"/>
        <v>120000</v>
      </c>
      <c r="K215" s="737">
        <f t="shared" si="49"/>
        <v>0</v>
      </c>
      <c r="L215" s="737">
        <f t="shared" si="50"/>
        <v>8926445.0000000168</v>
      </c>
    </row>
    <row r="216" spans="1:12" x14ac:dyDescent="0.25">
      <c r="A216" s="734"/>
      <c r="B216" s="734"/>
      <c r="C216" s="736" t="s">
        <v>183</v>
      </c>
      <c r="D216" s="737">
        <v>1</v>
      </c>
      <c r="E216" s="737">
        <v>2271097.5</v>
      </c>
      <c r="F216" s="737">
        <v>30000</v>
      </c>
      <c r="G216" s="737"/>
      <c r="H216" s="737">
        <f t="shared" si="46"/>
        <v>2301097.5</v>
      </c>
      <c r="I216" s="737">
        <f t="shared" si="47"/>
        <v>2271097.5</v>
      </c>
      <c r="J216" s="737">
        <f t="shared" si="48"/>
        <v>30000</v>
      </c>
      <c r="K216" s="737">
        <f t="shared" si="49"/>
        <v>0</v>
      </c>
      <c r="L216" s="737">
        <f t="shared" si="50"/>
        <v>2301097.5</v>
      </c>
    </row>
    <row r="217" spans="1:12" x14ac:dyDescent="0.25">
      <c r="A217" s="734"/>
      <c r="B217" s="734"/>
      <c r="C217" s="736" t="s">
        <v>186</v>
      </c>
      <c r="D217" s="737">
        <v>1</v>
      </c>
      <c r="E217" s="737">
        <v>2479558.7499999958</v>
      </c>
      <c r="F217" s="737">
        <v>30000</v>
      </c>
      <c r="G217" s="737"/>
      <c r="H217" s="737">
        <f t="shared" si="46"/>
        <v>2509558.7499999958</v>
      </c>
      <c r="I217" s="737">
        <f t="shared" si="47"/>
        <v>2479558.7499999958</v>
      </c>
      <c r="J217" s="737">
        <f t="shared" si="48"/>
        <v>30000</v>
      </c>
      <c r="K217" s="737">
        <f t="shared" si="49"/>
        <v>0</v>
      </c>
      <c r="L217" s="737">
        <f t="shared" si="50"/>
        <v>2509558.7499999958</v>
      </c>
    </row>
    <row r="218" spans="1:12" x14ac:dyDescent="0.25">
      <c r="A218" s="734"/>
      <c r="B218" s="734"/>
      <c r="C218" s="736" t="s">
        <v>342</v>
      </c>
      <c r="D218" s="737">
        <v>1</v>
      </c>
      <c r="E218" s="737">
        <v>2688018.75</v>
      </c>
      <c r="F218" s="737">
        <v>30000</v>
      </c>
      <c r="G218" s="737"/>
      <c r="H218" s="737">
        <f t="shared" si="46"/>
        <v>2718018.75</v>
      </c>
      <c r="I218" s="737">
        <f t="shared" si="47"/>
        <v>2688018.75</v>
      </c>
      <c r="J218" s="737">
        <f t="shared" si="48"/>
        <v>30000</v>
      </c>
      <c r="K218" s="737">
        <f t="shared" si="49"/>
        <v>0</v>
      </c>
      <c r="L218" s="737">
        <f t="shared" si="50"/>
        <v>2718018.75</v>
      </c>
    </row>
    <row r="219" spans="1:12" x14ac:dyDescent="0.25">
      <c r="A219" s="734"/>
      <c r="B219" s="734"/>
      <c r="C219" s="736" t="s">
        <v>1636</v>
      </c>
      <c r="D219" s="737">
        <v>130</v>
      </c>
      <c r="E219" s="737">
        <v>2757506.25</v>
      </c>
      <c r="F219" s="737">
        <v>30000</v>
      </c>
      <c r="G219" s="737"/>
      <c r="H219" s="737">
        <f t="shared" si="46"/>
        <v>2787506.25</v>
      </c>
      <c r="I219" s="737">
        <f t="shared" si="47"/>
        <v>358475812.5</v>
      </c>
      <c r="J219" s="737">
        <f t="shared" si="48"/>
        <v>3900000</v>
      </c>
      <c r="K219" s="737">
        <f t="shared" si="49"/>
        <v>0</v>
      </c>
      <c r="L219" s="737">
        <f t="shared" si="50"/>
        <v>362375812.5</v>
      </c>
    </row>
    <row r="220" spans="1:12" x14ac:dyDescent="0.25">
      <c r="A220" s="734"/>
      <c r="B220" s="734"/>
      <c r="C220" s="736" t="s">
        <v>405</v>
      </c>
      <c r="D220" s="737">
        <v>1</v>
      </c>
      <c r="E220" s="737">
        <v>2313742.5</v>
      </c>
      <c r="F220" s="737">
        <v>30000</v>
      </c>
      <c r="G220" s="737"/>
      <c r="H220" s="737">
        <f t="shared" si="46"/>
        <v>2343742.5</v>
      </c>
      <c r="I220" s="737">
        <f t="shared" si="47"/>
        <v>2313742.5</v>
      </c>
      <c r="J220" s="737">
        <f t="shared" si="48"/>
        <v>30000</v>
      </c>
      <c r="K220" s="737">
        <f t="shared" si="49"/>
        <v>0</v>
      </c>
      <c r="L220" s="737">
        <f t="shared" si="50"/>
        <v>2343742.5</v>
      </c>
    </row>
    <row r="221" spans="1:12" x14ac:dyDescent="0.25">
      <c r="A221" s="734"/>
      <c r="B221" s="734"/>
      <c r="C221" s="736" t="s">
        <v>449</v>
      </c>
      <c r="D221" s="737">
        <v>1</v>
      </c>
      <c r="E221" s="737">
        <v>2388548.7500000042</v>
      </c>
      <c r="F221" s="737">
        <v>30000</v>
      </c>
      <c r="G221" s="737"/>
      <c r="H221" s="737">
        <f t="shared" si="46"/>
        <v>2418548.7500000042</v>
      </c>
      <c r="I221" s="737">
        <f t="shared" si="47"/>
        <v>2388548.7500000042</v>
      </c>
      <c r="J221" s="737">
        <f t="shared" si="48"/>
        <v>30000</v>
      </c>
      <c r="K221" s="737">
        <f t="shared" si="49"/>
        <v>0</v>
      </c>
      <c r="L221" s="737">
        <f t="shared" si="50"/>
        <v>2418548.7500000042</v>
      </c>
    </row>
    <row r="222" spans="1:12" x14ac:dyDescent="0.25">
      <c r="A222" s="734"/>
      <c r="B222" s="734"/>
      <c r="C222" s="736" t="s">
        <v>188</v>
      </c>
      <c r="D222" s="737">
        <v>2</v>
      </c>
      <c r="E222" s="737">
        <v>2612968.7499999958</v>
      </c>
      <c r="F222" s="737">
        <v>30000</v>
      </c>
      <c r="G222" s="737"/>
      <c r="H222" s="737">
        <f t="shared" si="46"/>
        <v>2642968.7499999958</v>
      </c>
      <c r="I222" s="737">
        <f t="shared" si="47"/>
        <v>5225937.4999999916</v>
      </c>
      <c r="J222" s="737">
        <f t="shared" si="48"/>
        <v>60000</v>
      </c>
      <c r="K222" s="737">
        <f t="shared" si="49"/>
        <v>0</v>
      </c>
      <c r="L222" s="737">
        <f t="shared" si="50"/>
        <v>5285937.4999999916</v>
      </c>
    </row>
    <row r="223" spans="1:12" x14ac:dyDescent="0.25">
      <c r="A223" s="734"/>
      <c r="B223" s="734"/>
      <c r="C223" s="736" t="s">
        <v>1637</v>
      </c>
      <c r="D223" s="737">
        <v>70</v>
      </c>
      <c r="E223" s="737">
        <v>2987000.0000000042</v>
      </c>
      <c r="F223" s="737">
        <v>30000</v>
      </c>
      <c r="G223" s="737"/>
      <c r="H223" s="737">
        <f t="shared" si="46"/>
        <v>3017000.0000000042</v>
      </c>
      <c r="I223" s="737">
        <f t="shared" si="47"/>
        <v>209090000.0000003</v>
      </c>
      <c r="J223" s="737">
        <f t="shared" si="48"/>
        <v>2100000</v>
      </c>
      <c r="K223" s="737">
        <f t="shared" si="49"/>
        <v>0</v>
      </c>
      <c r="L223" s="737">
        <f t="shared" si="50"/>
        <v>211190000.0000003</v>
      </c>
    </row>
    <row r="224" spans="1:12" x14ac:dyDescent="0.25">
      <c r="A224" s="734"/>
      <c r="B224" s="734"/>
      <c r="C224" s="733" t="s">
        <v>321</v>
      </c>
      <c r="D224" s="737">
        <v>1</v>
      </c>
      <c r="E224" s="737">
        <v>2998646.25</v>
      </c>
      <c r="F224" s="737">
        <v>30000</v>
      </c>
      <c r="G224" s="737"/>
      <c r="H224" s="737">
        <f t="shared" si="46"/>
        <v>3028646.25</v>
      </c>
      <c r="I224" s="737">
        <f t="shared" si="47"/>
        <v>2998646.25</v>
      </c>
      <c r="J224" s="737">
        <f t="shared" si="48"/>
        <v>30000</v>
      </c>
      <c r="K224" s="737">
        <f t="shared" si="49"/>
        <v>0</v>
      </c>
      <c r="L224" s="737">
        <f t="shared" si="50"/>
        <v>3028646.25</v>
      </c>
    </row>
    <row r="225" spans="1:12" x14ac:dyDescent="0.25">
      <c r="A225" s="734"/>
      <c r="B225" s="734"/>
      <c r="C225" s="733" t="s">
        <v>193</v>
      </c>
      <c r="D225" s="737">
        <v>1</v>
      </c>
      <c r="E225" s="737">
        <v>3311001.2499999963</v>
      </c>
      <c r="F225" s="737">
        <v>30000</v>
      </c>
      <c r="G225" s="737"/>
      <c r="H225" s="737">
        <f t="shared" si="46"/>
        <v>3341001.2499999963</v>
      </c>
      <c r="I225" s="737">
        <f t="shared" si="47"/>
        <v>3311001.2499999963</v>
      </c>
      <c r="J225" s="737">
        <f t="shared" si="48"/>
        <v>30000</v>
      </c>
      <c r="K225" s="737">
        <f t="shared" si="49"/>
        <v>0</v>
      </c>
      <c r="L225" s="737">
        <f t="shared" si="50"/>
        <v>3341001.2499999963</v>
      </c>
    </row>
    <row r="226" spans="1:12" x14ac:dyDescent="0.25">
      <c r="A226" s="734"/>
      <c r="B226" s="734"/>
      <c r="C226" s="736" t="s">
        <v>1638</v>
      </c>
      <c r="D226" s="737">
        <v>8</v>
      </c>
      <c r="E226" s="737">
        <v>3727475.0000000037</v>
      </c>
      <c r="F226" s="737">
        <v>30000</v>
      </c>
      <c r="G226" s="737"/>
      <c r="H226" s="737">
        <f t="shared" si="46"/>
        <v>3757475.0000000037</v>
      </c>
      <c r="I226" s="737">
        <f t="shared" si="47"/>
        <v>29819800.00000003</v>
      </c>
      <c r="J226" s="737">
        <f t="shared" si="48"/>
        <v>240000</v>
      </c>
      <c r="K226" s="737">
        <f t="shared" si="49"/>
        <v>0</v>
      </c>
      <c r="L226" s="737">
        <f t="shared" si="50"/>
        <v>30059800.00000003</v>
      </c>
    </row>
    <row r="227" spans="1:12" x14ac:dyDescent="0.25">
      <c r="A227" s="734"/>
      <c r="B227" s="734"/>
      <c r="C227" s="733" t="s">
        <v>198</v>
      </c>
      <c r="D227" s="737">
        <v>1</v>
      </c>
      <c r="E227" s="737">
        <v>3867086.25</v>
      </c>
      <c r="F227" s="737">
        <v>30000</v>
      </c>
      <c r="G227" s="737"/>
      <c r="H227" s="737">
        <f t="shared" si="46"/>
        <v>3897086.25</v>
      </c>
      <c r="I227" s="737">
        <f t="shared" si="47"/>
        <v>3867086.25</v>
      </c>
      <c r="J227" s="737">
        <f t="shared" si="48"/>
        <v>30000</v>
      </c>
      <c r="K227" s="737">
        <f t="shared" si="49"/>
        <v>0</v>
      </c>
      <c r="L227" s="737">
        <f t="shared" si="50"/>
        <v>3897086.25</v>
      </c>
    </row>
    <row r="228" spans="1:12" x14ac:dyDescent="0.25">
      <c r="A228" s="734"/>
      <c r="B228" s="734"/>
      <c r="C228" s="733" t="s">
        <v>594</v>
      </c>
      <c r="D228" s="737">
        <v>1</v>
      </c>
      <c r="E228" s="737">
        <v>4367613.75</v>
      </c>
      <c r="F228" s="737">
        <v>30000</v>
      </c>
      <c r="G228" s="737"/>
      <c r="H228" s="737">
        <f t="shared" si="46"/>
        <v>4397613.75</v>
      </c>
      <c r="I228" s="737">
        <f t="shared" si="47"/>
        <v>4367613.75</v>
      </c>
      <c r="J228" s="737">
        <f t="shared" si="48"/>
        <v>30000</v>
      </c>
      <c r="K228" s="737">
        <f t="shared" si="49"/>
        <v>0</v>
      </c>
      <c r="L228" s="737">
        <f t="shared" si="50"/>
        <v>4397613.75</v>
      </c>
    </row>
    <row r="229" spans="1:12" x14ac:dyDescent="0.25">
      <c r="A229" s="734"/>
      <c r="B229" s="734"/>
      <c r="C229" s="736" t="s">
        <v>1639</v>
      </c>
      <c r="D229" s="737">
        <v>7</v>
      </c>
      <c r="E229" s="737">
        <v>4492746.2499999963</v>
      </c>
      <c r="F229" s="737">
        <v>30000</v>
      </c>
      <c r="G229" s="737"/>
      <c r="H229" s="737">
        <f t="shared" si="46"/>
        <v>4522746.2499999963</v>
      </c>
      <c r="I229" s="737">
        <f t="shared" si="47"/>
        <v>31449223.749999974</v>
      </c>
      <c r="J229" s="737">
        <f t="shared" si="48"/>
        <v>210000</v>
      </c>
      <c r="K229" s="737">
        <f t="shared" si="49"/>
        <v>0</v>
      </c>
      <c r="L229" s="737">
        <f t="shared" si="50"/>
        <v>31659223.749999974</v>
      </c>
    </row>
    <row r="230" spans="1:12" x14ac:dyDescent="0.25">
      <c r="A230" s="734"/>
      <c r="B230" s="734"/>
      <c r="C230" s="733" t="s">
        <v>200</v>
      </c>
      <c r="D230" s="737">
        <v>1</v>
      </c>
      <c r="E230" s="737">
        <v>7530664.0500000007</v>
      </c>
      <c r="F230" s="737">
        <v>30000</v>
      </c>
      <c r="G230" s="737"/>
      <c r="H230" s="737">
        <f t="shared" si="46"/>
        <v>7560664.0500000007</v>
      </c>
      <c r="I230" s="737">
        <f t="shared" si="47"/>
        <v>7530664.0500000007</v>
      </c>
      <c r="J230" s="737">
        <f t="shared" si="48"/>
        <v>30000</v>
      </c>
      <c r="K230" s="737">
        <f t="shared" si="49"/>
        <v>0</v>
      </c>
      <c r="L230" s="737">
        <f t="shared" si="50"/>
        <v>7560664.0500000007</v>
      </c>
    </row>
    <row r="231" spans="1:12" x14ac:dyDescent="0.25">
      <c r="A231" s="734"/>
      <c r="B231" s="734"/>
      <c r="C231" s="736" t="s">
        <v>1640</v>
      </c>
      <c r="D231" s="737">
        <v>20</v>
      </c>
      <c r="E231" s="737">
        <v>8750837.25</v>
      </c>
      <c r="F231" s="737">
        <v>30000</v>
      </c>
      <c r="G231" s="737"/>
      <c r="H231" s="737">
        <f t="shared" si="46"/>
        <v>8780837.25</v>
      </c>
      <c r="I231" s="737">
        <f t="shared" si="47"/>
        <v>175016745</v>
      </c>
      <c r="J231" s="737">
        <f t="shared" si="48"/>
        <v>600000</v>
      </c>
      <c r="K231" s="737">
        <f t="shared" si="49"/>
        <v>0</v>
      </c>
      <c r="L231" s="737">
        <f t="shared" si="50"/>
        <v>175616745</v>
      </c>
    </row>
    <row r="232" spans="1:12" x14ac:dyDescent="0.25">
      <c r="A232" s="734"/>
      <c r="B232" s="738" t="s">
        <v>201</v>
      </c>
      <c r="C232" s="736" t="s">
        <v>202</v>
      </c>
      <c r="D232" s="728">
        <f>SUM(D192:D230)</f>
        <v>321</v>
      </c>
      <c r="E232" s="728">
        <f>SUM(E192:E230)</f>
        <v>88880289.049999997</v>
      </c>
      <c r="F232" s="728">
        <f>SUM(F192:F230)</f>
        <v>1170000</v>
      </c>
      <c r="G232" s="728"/>
      <c r="H232" s="728">
        <f>SUM(H192:H230)</f>
        <v>90050289.049999997</v>
      </c>
      <c r="I232" s="728">
        <f>SUM(I192:I230)</f>
        <v>851604587.79999995</v>
      </c>
      <c r="J232" s="728">
        <f>SUM(J192:J230)</f>
        <v>9630000</v>
      </c>
      <c r="K232" s="728">
        <f>SUM(K192:K230)</f>
        <v>0</v>
      </c>
      <c r="L232" s="728">
        <f>SUM(L192:L230)</f>
        <v>861234587.79999995</v>
      </c>
    </row>
    <row r="233" spans="1:12" x14ac:dyDescent="0.25">
      <c r="A233" s="734"/>
      <c r="B233" s="734"/>
      <c r="C233" s="740" t="s">
        <v>203</v>
      </c>
      <c r="D233" s="737">
        <v>1</v>
      </c>
      <c r="E233" s="761">
        <v>1247870.04</v>
      </c>
      <c r="F233" s="737">
        <v>374361</v>
      </c>
      <c r="G233" s="737">
        <v>10640338.32</v>
      </c>
      <c r="H233" s="737">
        <f t="shared" ref="H233" si="51">SUM(E233:G233)</f>
        <v>12262569.359999999</v>
      </c>
      <c r="I233" s="737">
        <f t="shared" ref="I233" si="52">D233*E233</f>
        <v>1247870.04</v>
      </c>
      <c r="J233" s="737">
        <f t="shared" ref="J233" si="53">D233*F233</f>
        <v>374361</v>
      </c>
      <c r="K233" s="737">
        <f t="shared" ref="K233" si="54">D233*G233</f>
        <v>10640338.32</v>
      </c>
      <c r="L233" s="737">
        <f t="shared" ref="L233" si="55">D233*H233</f>
        <v>12262569.359999999</v>
      </c>
    </row>
    <row r="234" spans="1:12" x14ac:dyDescent="0.25">
      <c r="A234" s="734"/>
      <c r="B234" s="741" t="s">
        <v>201</v>
      </c>
      <c r="C234" s="742"/>
      <c r="D234" s="728">
        <f t="shared" ref="D234:L234" si="56">SUM(D233:D233)</f>
        <v>1</v>
      </c>
      <c r="E234" s="728">
        <f t="shared" si="56"/>
        <v>1247870.04</v>
      </c>
      <c r="F234" s="728">
        <f t="shared" si="56"/>
        <v>374361</v>
      </c>
      <c r="G234" s="728">
        <f t="shared" si="56"/>
        <v>10640338.32</v>
      </c>
      <c r="H234" s="728">
        <f t="shared" si="56"/>
        <v>12262569.359999999</v>
      </c>
      <c r="I234" s="728">
        <f t="shared" si="56"/>
        <v>1247870.04</v>
      </c>
      <c r="J234" s="728">
        <f t="shared" si="56"/>
        <v>374361</v>
      </c>
      <c r="K234" s="728">
        <f t="shared" si="56"/>
        <v>10640338.32</v>
      </c>
      <c r="L234" s="728">
        <f t="shared" si="56"/>
        <v>12262569.359999999</v>
      </c>
    </row>
    <row r="235" spans="1:12" x14ac:dyDescent="0.25">
      <c r="A235" s="734"/>
      <c r="B235" s="734"/>
      <c r="C235" s="740"/>
      <c r="D235" s="737"/>
      <c r="E235" s="737"/>
      <c r="F235" s="737"/>
      <c r="G235" s="737"/>
      <c r="H235" s="737"/>
      <c r="I235" s="737"/>
      <c r="J235" s="737"/>
      <c r="K235" s="737"/>
      <c r="L235" s="737"/>
    </row>
    <row r="236" spans="1:12" x14ac:dyDescent="0.25">
      <c r="A236" s="741" t="s">
        <v>204</v>
      </c>
      <c r="B236" s="734"/>
      <c r="C236" s="734"/>
      <c r="D236" s="743">
        <f>D232+D234</f>
        <v>322</v>
      </c>
      <c r="E236" s="744">
        <f t="shared" ref="E236:L236" si="57">SUM(E232:E233)</f>
        <v>90128159.090000004</v>
      </c>
      <c r="F236" s="744">
        <f t="shared" si="57"/>
        <v>1544361</v>
      </c>
      <c r="G236" s="744">
        <f t="shared" si="57"/>
        <v>10640338.32</v>
      </c>
      <c r="H236" s="744">
        <f t="shared" si="57"/>
        <v>102312858.41</v>
      </c>
      <c r="I236" s="744">
        <f t="shared" si="57"/>
        <v>852852457.83999991</v>
      </c>
      <c r="J236" s="744">
        <f t="shared" si="57"/>
        <v>10004361</v>
      </c>
      <c r="K236" s="744">
        <f t="shared" si="57"/>
        <v>10640338.32</v>
      </c>
      <c r="L236" s="744">
        <f t="shared" si="57"/>
        <v>873497157.15999997</v>
      </c>
    </row>
  </sheetData>
  <mergeCells count="16">
    <mergeCell ref="A186:L186"/>
    <mergeCell ref="A187:L187"/>
    <mergeCell ref="A188:L188"/>
    <mergeCell ref="A189:L189"/>
    <mergeCell ref="A28:L28"/>
    <mergeCell ref="A29:L29"/>
    <mergeCell ref="A121:L121"/>
    <mergeCell ref="A122:L122"/>
    <mergeCell ref="A123:L123"/>
    <mergeCell ref="A124:L124"/>
    <mergeCell ref="A27:L27"/>
    <mergeCell ref="A1:L1"/>
    <mergeCell ref="A2:L2"/>
    <mergeCell ref="A3:L3"/>
    <mergeCell ref="A4:L4"/>
    <mergeCell ref="A26:L26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CEE4C-CA8B-4A10-8A71-03786F1538B5}">
  <sheetPr>
    <pageSetUpPr fitToPage="1"/>
  </sheetPr>
  <dimension ref="A1:N2747"/>
  <sheetViews>
    <sheetView zoomScale="70" zoomScaleNormal="70" workbookViewId="0">
      <selection sqref="A1:M1"/>
    </sheetView>
  </sheetViews>
  <sheetFormatPr defaultColWidth="9.1796875" defaultRowHeight="12.5" x14ac:dyDescent="0.25"/>
  <cols>
    <col min="1" max="1" width="13.1796875" style="5" customWidth="1"/>
    <col min="2" max="2" width="12.81640625" style="5" customWidth="1"/>
    <col min="3" max="3" width="21.453125" style="5" customWidth="1"/>
    <col min="4" max="4" width="11.1796875" style="5" customWidth="1"/>
    <col min="5" max="5" width="14.26953125" style="5" customWidth="1"/>
    <col min="6" max="6" width="50.54296875" style="6" customWidth="1"/>
    <col min="7" max="7" width="24.453125" style="1" customWidth="1"/>
    <col min="8" max="8" width="24.54296875" style="1" customWidth="1"/>
    <col min="9" max="9" width="9.453125" style="1" customWidth="1"/>
    <col min="10" max="10" width="27.453125" style="1" customWidth="1"/>
    <col min="11" max="11" width="28.7265625" style="1" customWidth="1"/>
    <col min="12" max="12" width="24.81640625" style="1" bestFit="1" customWidth="1"/>
    <col min="13" max="13" width="26.54296875" style="1" bestFit="1" customWidth="1"/>
    <col min="14" max="16384" width="9.1796875" style="1"/>
  </cols>
  <sheetData>
    <row r="1" spans="1:13" ht="20.25" customHeight="1" x14ac:dyDescent="0.45">
      <c r="A1" s="951" t="s">
        <v>0</v>
      </c>
      <c r="B1" s="951"/>
      <c r="C1" s="951"/>
      <c r="D1" s="951"/>
      <c r="E1" s="951"/>
      <c r="F1" s="951"/>
      <c r="G1" s="951"/>
      <c r="H1" s="951"/>
      <c r="I1" s="951"/>
      <c r="J1" s="951"/>
      <c r="K1" s="951"/>
      <c r="L1" s="951"/>
      <c r="M1" s="951"/>
    </row>
    <row r="2" spans="1:13" ht="18.5" x14ac:dyDescent="0.45">
      <c r="A2" s="930" t="s">
        <v>877</v>
      </c>
      <c r="B2" s="930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</row>
    <row r="3" spans="1:13" ht="92.5" x14ac:dyDescent="0.45">
      <c r="A3" s="100" t="s">
        <v>1</v>
      </c>
      <c r="B3" s="100" t="s">
        <v>2</v>
      </c>
      <c r="C3" s="100" t="s">
        <v>3</v>
      </c>
      <c r="D3" s="100" t="s">
        <v>4</v>
      </c>
      <c r="E3" s="100" t="s">
        <v>5</v>
      </c>
      <c r="F3" s="67" t="s">
        <v>6</v>
      </c>
      <c r="G3" s="100" t="s">
        <v>7</v>
      </c>
      <c r="H3" s="100" t="s">
        <v>8</v>
      </c>
      <c r="I3" s="100"/>
      <c r="J3" s="100" t="s">
        <v>9</v>
      </c>
      <c r="K3" s="100" t="s">
        <v>10</v>
      </c>
      <c r="L3" s="100" t="s">
        <v>11</v>
      </c>
      <c r="M3" s="100" t="s">
        <v>12</v>
      </c>
    </row>
    <row r="4" spans="1:13" ht="18.5" x14ac:dyDescent="0.45">
      <c r="A4" s="74"/>
      <c r="B4" s="75"/>
      <c r="C4" s="76"/>
      <c r="D4" s="76"/>
      <c r="E4" s="75"/>
      <c r="F4" s="77"/>
      <c r="G4" s="311"/>
      <c r="H4" s="81"/>
      <c r="I4" s="81"/>
      <c r="J4" s="81"/>
      <c r="K4" s="81"/>
      <c r="L4" s="81"/>
      <c r="M4" s="81"/>
    </row>
    <row r="5" spans="1:13" ht="18.5" x14ac:dyDescent="0.45">
      <c r="A5" s="64">
        <v>2</v>
      </c>
      <c r="B5" s="65"/>
      <c r="C5" s="66"/>
      <c r="D5" s="66"/>
      <c r="E5" s="65"/>
      <c r="F5" s="70" t="s">
        <v>18</v>
      </c>
      <c r="G5" s="358">
        <f>G6+G68</f>
        <v>849063071</v>
      </c>
      <c r="H5" s="80">
        <f>H6+H68</f>
        <v>234164138.21000001</v>
      </c>
      <c r="I5" s="80">
        <f>I6+I68</f>
        <v>0</v>
      </c>
      <c r="J5" s="80">
        <f>SUM(J6,J16,J68)</f>
        <v>1401201841.8600001</v>
      </c>
      <c r="K5" s="80">
        <f>SUM(K6,K16,K68)</f>
        <v>1401201841.8600001</v>
      </c>
      <c r="L5" s="80">
        <f>SUM(L6,L16,L68)</f>
        <v>1401201841.8600001</v>
      </c>
      <c r="M5" s="69">
        <f>J5+K5+L5</f>
        <v>4203605525.5800004</v>
      </c>
    </row>
    <row r="6" spans="1:13" ht="18.5" x14ac:dyDescent="0.45">
      <c r="A6" s="64">
        <v>21</v>
      </c>
      <c r="B6" s="65"/>
      <c r="C6" s="66"/>
      <c r="D6" s="66"/>
      <c r="E6" s="65"/>
      <c r="F6" s="70" t="s">
        <v>19</v>
      </c>
      <c r="G6" s="358">
        <f>G7+G12</f>
        <v>79063071</v>
      </c>
      <c r="H6" s="80">
        <f>H7+H12</f>
        <v>74164138.210000008</v>
      </c>
      <c r="I6" s="80"/>
      <c r="J6" s="80">
        <v>101201841.86000001</v>
      </c>
      <c r="K6" s="80">
        <v>101201841.86000001</v>
      </c>
      <c r="L6" s="80">
        <v>101201841.86000001</v>
      </c>
      <c r="M6" s="69">
        <f t="shared" ref="M6:M69" si="0">J6+K6+L6</f>
        <v>303605525.58000004</v>
      </c>
    </row>
    <row r="7" spans="1:13" ht="18.5" x14ac:dyDescent="0.45">
      <c r="A7" s="64">
        <v>2101</v>
      </c>
      <c r="B7" s="65"/>
      <c r="C7" s="66"/>
      <c r="D7" s="66"/>
      <c r="E7" s="65"/>
      <c r="F7" s="70" t="s">
        <v>20</v>
      </c>
      <c r="G7" s="358">
        <f>G8</f>
        <v>45905501</v>
      </c>
      <c r="H7" s="80">
        <f>H8</f>
        <v>41006568.210000001</v>
      </c>
      <c r="I7" s="80"/>
      <c r="J7" s="80">
        <v>88897142.540000007</v>
      </c>
      <c r="K7" s="80">
        <v>88897142.540000007</v>
      </c>
      <c r="L7" s="80">
        <v>88897142.540000007</v>
      </c>
      <c r="M7" s="69">
        <v>262947817.5</v>
      </c>
    </row>
    <row r="8" spans="1:13" ht="18.5" x14ac:dyDescent="0.45">
      <c r="A8" s="64">
        <v>210101</v>
      </c>
      <c r="B8" s="65"/>
      <c r="C8" s="66"/>
      <c r="D8" s="66"/>
      <c r="E8" s="65"/>
      <c r="F8" s="70" t="s">
        <v>21</v>
      </c>
      <c r="G8" s="358">
        <v>45905501</v>
      </c>
      <c r="H8" s="80">
        <f>H9+H10+H11</f>
        <v>41006568.210000001</v>
      </c>
      <c r="I8" s="80"/>
      <c r="J8" s="80">
        <v>88897142.540000007</v>
      </c>
      <c r="K8" s="80">
        <v>88897142.540000007</v>
      </c>
      <c r="L8" s="80">
        <v>88897142.540000007</v>
      </c>
      <c r="M8" s="69">
        <v>262947817.5</v>
      </c>
    </row>
    <row r="9" spans="1:13" ht="18.5" x14ac:dyDescent="0.45">
      <c r="A9" s="74">
        <v>21010101</v>
      </c>
      <c r="B9" s="75"/>
      <c r="C9" s="76"/>
      <c r="D9" s="76"/>
      <c r="E9" s="75"/>
      <c r="F9" s="77" t="s">
        <v>20</v>
      </c>
      <c r="G9" s="311"/>
      <c r="H9" s="81"/>
      <c r="I9" s="81"/>
      <c r="J9" s="81">
        <v>88897142.540000007</v>
      </c>
      <c r="K9" s="81">
        <v>88897142.540000007</v>
      </c>
      <c r="L9" s="81">
        <v>88897142.540000007</v>
      </c>
      <c r="M9" s="69">
        <v>262947817.5</v>
      </c>
    </row>
    <row r="10" spans="1:13" ht="18.5" x14ac:dyDescent="0.45">
      <c r="A10" s="74">
        <v>21010102</v>
      </c>
      <c r="B10" s="75"/>
      <c r="C10" s="76"/>
      <c r="D10" s="76"/>
      <c r="E10" s="75"/>
      <c r="F10" s="77" t="s">
        <v>532</v>
      </c>
      <c r="G10" s="311"/>
      <c r="H10" s="81">
        <v>41006568.210000001</v>
      </c>
      <c r="I10" s="81"/>
      <c r="J10" s="81"/>
      <c r="K10" s="81"/>
      <c r="L10" s="81"/>
      <c r="M10" s="69">
        <v>0</v>
      </c>
    </row>
    <row r="11" spans="1:13" ht="37" x14ac:dyDescent="0.45">
      <c r="A11" s="74">
        <v>21010103</v>
      </c>
      <c r="B11" s="75"/>
      <c r="C11" s="76"/>
      <c r="D11" s="76"/>
      <c r="E11" s="75"/>
      <c r="F11" s="77" t="s">
        <v>250</v>
      </c>
      <c r="G11" s="311"/>
      <c r="H11" s="81"/>
      <c r="I11" s="81"/>
      <c r="J11" s="81"/>
      <c r="K11" s="81"/>
      <c r="L11" s="81"/>
      <c r="M11" s="69">
        <v>0</v>
      </c>
    </row>
    <row r="12" spans="1:13" ht="18.5" x14ac:dyDescent="0.45">
      <c r="A12" s="64">
        <v>2102</v>
      </c>
      <c r="B12" s="65"/>
      <c r="C12" s="66"/>
      <c r="D12" s="66"/>
      <c r="E12" s="65"/>
      <c r="F12" s="70" t="s">
        <v>22</v>
      </c>
      <c r="G12" s="358">
        <f>G13</f>
        <v>33157570</v>
      </c>
      <c r="H12" s="80">
        <f>H13</f>
        <v>33157570</v>
      </c>
      <c r="I12" s="80">
        <f>I13</f>
        <v>0</v>
      </c>
      <c r="J12" s="80">
        <v>12304699.32</v>
      </c>
      <c r="K12" s="80">
        <v>12304699.32</v>
      </c>
      <c r="L12" s="81">
        <v>12304699.32</v>
      </c>
      <c r="M12" s="69">
        <v>3870000</v>
      </c>
    </row>
    <row r="13" spans="1:13" ht="18.5" x14ac:dyDescent="0.45">
      <c r="A13" s="64">
        <v>210201</v>
      </c>
      <c r="B13" s="65"/>
      <c r="C13" s="66"/>
      <c r="D13" s="66"/>
      <c r="E13" s="65"/>
      <c r="F13" s="70" t="s">
        <v>23</v>
      </c>
      <c r="G13" s="358">
        <v>33157570</v>
      </c>
      <c r="H13" s="80">
        <v>33157570</v>
      </c>
      <c r="I13" s="80"/>
      <c r="J13" s="80">
        <v>12304699.32</v>
      </c>
      <c r="K13" s="81">
        <v>12304699.32</v>
      </c>
      <c r="L13" s="81">
        <v>12304699.32</v>
      </c>
      <c r="M13" s="69">
        <v>3870000</v>
      </c>
    </row>
    <row r="14" spans="1:13" ht="18.5" x14ac:dyDescent="0.45">
      <c r="A14" s="74">
        <v>21020101</v>
      </c>
      <c r="B14" s="75"/>
      <c r="C14" s="76"/>
      <c r="D14" s="76"/>
      <c r="E14" s="75"/>
      <c r="F14" s="77" t="s">
        <v>24</v>
      </c>
      <c r="G14" s="311">
        <v>1431109</v>
      </c>
      <c r="H14" s="81"/>
      <c r="I14" s="81"/>
      <c r="J14" s="81">
        <v>10640338.32</v>
      </c>
      <c r="K14" s="81">
        <v>10640338.32</v>
      </c>
      <c r="L14" s="81">
        <v>10640338.32</v>
      </c>
      <c r="M14" s="69">
        <v>0</v>
      </c>
    </row>
    <row r="15" spans="1:13" ht="18.5" x14ac:dyDescent="0.45">
      <c r="A15" s="74">
        <v>21020102</v>
      </c>
      <c r="B15" s="75"/>
      <c r="C15" s="76"/>
      <c r="D15" s="76"/>
      <c r="E15" s="75"/>
      <c r="F15" s="77" t="s">
        <v>25</v>
      </c>
      <c r="G15" s="311">
        <v>31726461</v>
      </c>
      <c r="H15" s="81"/>
      <c r="I15" s="81"/>
      <c r="J15" s="81">
        <v>1290000</v>
      </c>
      <c r="K15" s="81">
        <v>1290000</v>
      </c>
      <c r="L15" s="81">
        <v>1290000</v>
      </c>
      <c r="M15" s="69">
        <v>3870000</v>
      </c>
    </row>
    <row r="16" spans="1:13" ht="18.5" x14ac:dyDescent="0.45">
      <c r="A16" s="64">
        <v>2202</v>
      </c>
      <c r="B16" s="65"/>
      <c r="C16" s="66"/>
      <c r="D16" s="66"/>
      <c r="E16" s="65"/>
      <c r="F16" s="70" t="s">
        <v>27</v>
      </c>
      <c r="G16" s="358">
        <f>G17+G22+G29+G35+G42+G44+G48+G50+G53+G55</f>
        <v>600000000</v>
      </c>
      <c r="H16" s="80">
        <f>H17+H22+H29+H35+H42+H44+H48+H50+H53+H55</f>
        <v>350021700</v>
      </c>
      <c r="I16" s="80"/>
      <c r="J16" s="80">
        <f>SUM(J17,J22,J29,J35,J42,J44,J50,J53,J55)</f>
        <v>500000000</v>
      </c>
      <c r="K16" s="80">
        <f>SUM(K17,K22,K29,K35,K42,K44,K50,K53,K55)</f>
        <v>500000000</v>
      </c>
      <c r="L16" s="80">
        <f>SUM(L17,L22,L29,L35,L42,L44,L50,L53,L55)</f>
        <v>500000000</v>
      </c>
      <c r="M16" s="69">
        <f t="shared" si="0"/>
        <v>1500000000</v>
      </c>
    </row>
    <row r="17" spans="1:13" ht="18.5" x14ac:dyDescent="0.45">
      <c r="A17" s="64">
        <v>220201</v>
      </c>
      <c r="B17" s="65"/>
      <c r="C17" s="66"/>
      <c r="D17" s="66"/>
      <c r="E17" s="65"/>
      <c r="F17" s="70" t="s">
        <v>28</v>
      </c>
      <c r="G17" s="358">
        <f>SUM(G18:G21)</f>
        <v>200000000</v>
      </c>
      <c r="H17" s="80">
        <f>SUM(H18:H21)</f>
        <v>77501000</v>
      </c>
      <c r="I17" s="80"/>
      <c r="J17" s="80">
        <f>SUM(J18:J21)</f>
        <v>50000000</v>
      </c>
      <c r="K17" s="80">
        <f>SUM(K18:K21)</f>
        <v>50000000</v>
      </c>
      <c r="L17" s="80">
        <f>SUM(L18:L21)</f>
        <v>50000000</v>
      </c>
      <c r="M17" s="69">
        <f t="shared" si="0"/>
        <v>150000000</v>
      </c>
    </row>
    <row r="18" spans="1:13" ht="18.5" x14ac:dyDescent="0.45">
      <c r="A18" s="74">
        <v>22020101</v>
      </c>
      <c r="B18" s="75"/>
      <c r="C18" s="76"/>
      <c r="D18" s="76"/>
      <c r="E18" s="75"/>
      <c r="F18" s="77" t="s">
        <v>29</v>
      </c>
      <c r="G18" s="311">
        <v>50000000</v>
      </c>
      <c r="H18" s="81">
        <v>47566000</v>
      </c>
      <c r="I18" s="81"/>
      <c r="J18" s="81">
        <v>25000000</v>
      </c>
      <c r="K18" s="81">
        <v>25000000</v>
      </c>
      <c r="L18" s="81">
        <v>25000000</v>
      </c>
      <c r="M18" s="69">
        <f t="shared" si="0"/>
        <v>75000000</v>
      </c>
    </row>
    <row r="19" spans="1:13" ht="18.5" x14ac:dyDescent="0.45">
      <c r="A19" s="74">
        <v>22020102</v>
      </c>
      <c r="B19" s="75"/>
      <c r="C19" s="76"/>
      <c r="D19" s="76"/>
      <c r="E19" s="75"/>
      <c r="F19" s="77" t="s">
        <v>30</v>
      </c>
      <c r="G19" s="311">
        <v>20000000</v>
      </c>
      <c r="H19" s="81">
        <v>11951000</v>
      </c>
      <c r="I19" s="81"/>
      <c r="J19" s="81">
        <v>10000000</v>
      </c>
      <c r="K19" s="81">
        <v>10000000</v>
      </c>
      <c r="L19" s="81">
        <v>10000000</v>
      </c>
      <c r="M19" s="69">
        <f t="shared" si="0"/>
        <v>30000000</v>
      </c>
    </row>
    <row r="20" spans="1:13" ht="37" x14ac:dyDescent="0.45">
      <c r="A20" s="74">
        <v>22020103</v>
      </c>
      <c r="B20" s="75"/>
      <c r="C20" s="76"/>
      <c r="D20" s="76"/>
      <c r="E20" s="75"/>
      <c r="F20" s="77" t="s">
        <v>219</v>
      </c>
      <c r="G20" s="311">
        <v>60000000</v>
      </c>
      <c r="H20" s="81"/>
      <c r="I20" s="81"/>
      <c r="J20" s="81"/>
      <c r="K20" s="81"/>
      <c r="L20" s="81"/>
      <c r="M20" s="69">
        <f t="shared" si="0"/>
        <v>0</v>
      </c>
    </row>
    <row r="21" spans="1:13" ht="37" x14ac:dyDescent="0.45">
      <c r="A21" s="74">
        <v>22020104</v>
      </c>
      <c r="B21" s="75"/>
      <c r="C21" s="76"/>
      <c r="D21" s="76"/>
      <c r="E21" s="75"/>
      <c r="F21" s="77" t="s">
        <v>220</v>
      </c>
      <c r="G21" s="311">
        <v>70000000</v>
      </c>
      <c r="H21" s="81">
        <v>17984000</v>
      </c>
      <c r="I21" s="81"/>
      <c r="J21" s="81">
        <v>15000000</v>
      </c>
      <c r="K21" s="81">
        <v>15000000</v>
      </c>
      <c r="L21" s="81">
        <v>15000000</v>
      </c>
      <c r="M21" s="69">
        <f>J21+K21+L21</f>
        <v>45000000</v>
      </c>
    </row>
    <row r="22" spans="1:13" ht="18.5" x14ac:dyDescent="0.45">
      <c r="A22" s="64">
        <v>220202</v>
      </c>
      <c r="B22" s="65"/>
      <c r="C22" s="66"/>
      <c r="D22" s="66"/>
      <c r="E22" s="65"/>
      <c r="F22" s="70" t="s">
        <v>31</v>
      </c>
      <c r="G22" s="358">
        <f>SUM(G23:G28)</f>
        <v>11500000</v>
      </c>
      <c r="H22" s="80">
        <f>SUM(H23:H28)</f>
        <v>326600</v>
      </c>
      <c r="I22" s="80"/>
      <c r="J22" s="80">
        <f>SUM(J23:J28)</f>
        <v>3000000</v>
      </c>
      <c r="K22" s="80">
        <f>SUM(K23:K28)</f>
        <v>3000000</v>
      </c>
      <c r="L22" s="80">
        <f>SUM(L23:L28)</f>
        <v>3000000</v>
      </c>
      <c r="M22" s="69">
        <f t="shared" si="0"/>
        <v>9000000</v>
      </c>
    </row>
    <row r="23" spans="1:13" ht="18.5" x14ac:dyDescent="0.45">
      <c r="A23" s="74">
        <v>22020201</v>
      </c>
      <c r="B23" s="75"/>
      <c r="C23" s="76"/>
      <c r="D23" s="76"/>
      <c r="E23" s="75"/>
      <c r="F23" s="77" t="s">
        <v>32</v>
      </c>
      <c r="G23" s="311">
        <v>2000000</v>
      </c>
      <c r="H23" s="81"/>
      <c r="I23" s="81"/>
      <c r="J23" s="81">
        <v>500000</v>
      </c>
      <c r="K23" s="81">
        <v>500000</v>
      </c>
      <c r="L23" s="81">
        <v>500000</v>
      </c>
      <c r="M23" s="69">
        <f t="shared" si="0"/>
        <v>1500000</v>
      </c>
    </row>
    <row r="24" spans="1:13" ht="18.5" x14ac:dyDescent="0.45">
      <c r="A24" s="74">
        <v>22020202</v>
      </c>
      <c r="B24" s="75"/>
      <c r="C24" s="76"/>
      <c r="D24" s="76"/>
      <c r="E24" s="75"/>
      <c r="F24" s="77" t="s">
        <v>33</v>
      </c>
      <c r="G24" s="311">
        <v>0</v>
      </c>
      <c r="H24" s="81"/>
      <c r="I24" s="81"/>
      <c r="J24" s="81"/>
      <c r="K24" s="81"/>
      <c r="L24" s="81"/>
      <c r="M24" s="69">
        <f t="shared" si="0"/>
        <v>0</v>
      </c>
    </row>
    <row r="25" spans="1:13" ht="18.5" x14ac:dyDescent="0.45">
      <c r="A25" s="74">
        <v>22020203</v>
      </c>
      <c r="B25" s="75"/>
      <c r="C25" s="76"/>
      <c r="D25" s="76"/>
      <c r="E25" s="75"/>
      <c r="F25" s="77" t="s">
        <v>34</v>
      </c>
      <c r="G25" s="311">
        <v>4000000</v>
      </c>
      <c r="H25" s="81">
        <v>140600</v>
      </c>
      <c r="I25" s="81"/>
      <c r="J25" s="81">
        <v>1000000</v>
      </c>
      <c r="K25" s="81">
        <v>1000000</v>
      </c>
      <c r="L25" s="81">
        <v>1000000</v>
      </c>
      <c r="M25" s="69">
        <f t="shared" si="0"/>
        <v>3000000</v>
      </c>
    </row>
    <row r="26" spans="1:13" ht="18.5" x14ac:dyDescent="0.45">
      <c r="A26" s="74">
        <v>22020204</v>
      </c>
      <c r="B26" s="75"/>
      <c r="C26" s="76"/>
      <c r="D26" s="76"/>
      <c r="E26" s="75"/>
      <c r="F26" s="77" t="s">
        <v>316</v>
      </c>
      <c r="G26" s="311"/>
      <c r="H26" s="81"/>
      <c r="I26" s="81"/>
      <c r="J26" s="81"/>
      <c r="K26" s="81"/>
      <c r="L26" s="81"/>
      <c r="M26" s="69">
        <f t="shared" si="0"/>
        <v>0</v>
      </c>
    </row>
    <row r="27" spans="1:13" ht="18.5" x14ac:dyDescent="0.45">
      <c r="A27" s="74">
        <v>22020205</v>
      </c>
      <c r="B27" s="75"/>
      <c r="C27" s="76"/>
      <c r="D27" s="76"/>
      <c r="E27" s="75"/>
      <c r="F27" s="77" t="s">
        <v>35</v>
      </c>
      <c r="G27" s="311">
        <v>500000</v>
      </c>
      <c r="H27" s="81">
        <v>186000</v>
      </c>
      <c r="I27" s="81"/>
      <c r="J27" s="81">
        <v>500000</v>
      </c>
      <c r="K27" s="81">
        <v>500000</v>
      </c>
      <c r="L27" s="81">
        <v>500000</v>
      </c>
      <c r="M27" s="69">
        <f t="shared" si="0"/>
        <v>1500000</v>
      </c>
    </row>
    <row r="28" spans="1:13" ht="37" x14ac:dyDescent="0.45">
      <c r="A28" s="74">
        <v>22020209</v>
      </c>
      <c r="B28" s="75"/>
      <c r="C28" s="76"/>
      <c r="D28" s="76"/>
      <c r="E28" s="75"/>
      <c r="F28" s="77" t="s">
        <v>323</v>
      </c>
      <c r="G28" s="311">
        <v>5000000</v>
      </c>
      <c r="H28" s="81"/>
      <c r="I28" s="81"/>
      <c r="J28" s="81">
        <v>1000000</v>
      </c>
      <c r="K28" s="81">
        <v>1000000</v>
      </c>
      <c r="L28" s="81">
        <v>1000000</v>
      </c>
      <c r="M28" s="69">
        <f t="shared" si="0"/>
        <v>3000000</v>
      </c>
    </row>
    <row r="29" spans="1:13" ht="18.5" x14ac:dyDescent="0.45">
      <c r="A29" s="64">
        <v>220203</v>
      </c>
      <c r="B29" s="65"/>
      <c r="C29" s="66"/>
      <c r="D29" s="66"/>
      <c r="E29" s="65"/>
      <c r="F29" s="70" t="s">
        <v>37</v>
      </c>
      <c r="G29" s="358">
        <f>SUM(G30:G34)</f>
        <v>12500000</v>
      </c>
      <c r="H29" s="80">
        <f>SUM(H30:H34)</f>
        <v>1875500</v>
      </c>
      <c r="I29" s="80"/>
      <c r="J29" s="80">
        <f>SUM(J30:J34)</f>
        <v>4000000</v>
      </c>
      <c r="K29" s="80">
        <f>SUM(K30:K34)</f>
        <v>4000000</v>
      </c>
      <c r="L29" s="80">
        <f>SUM(L30:L34)</f>
        <v>4000000</v>
      </c>
      <c r="M29" s="69">
        <f>J29+K29+L29</f>
        <v>12000000</v>
      </c>
    </row>
    <row r="30" spans="1:13" ht="37" x14ac:dyDescent="0.45">
      <c r="A30" s="74">
        <v>22020301</v>
      </c>
      <c r="B30" s="75"/>
      <c r="C30" s="76"/>
      <c r="D30" s="76"/>
      <c r="E30" s="75"/>
      <c r="F30" s="77" t="s">
        <v>38</v>
      </c>
      <c r="G30" s="311">
        <v>10000000</v>
      </c>
      <c r="H30" s="81">
        <v>1875500</v>
      </c>
      <c r="I30" s="81"/>
      <c r="J30" s="81">
        <v>3000000</v>
      </c>
      <c r="K30" s="81">
        <v>3000000</v>
      </c>
      <c r="L30" s="81">
        <v>3000000</v>
      </c>
      <c r="M30" s="69">
        <f t="shared" si="0"/>
        <v>9000000</v>
      </c>
    </row>
    <row r="31" spans="1:13" ht="18.5" x14ac:dyDescent="0.45">
      <c r="A31" s="74">
        <v>22020302</v>
      </c>
      <c r="B31" s="75"/>
      <c r="C31" s="76"/>
      <c r="D31" s="76"/>
      <c r="E31" s="75"/>
      <c r="F31" s="77" t="s">
        <v>39</v>
      </c>
      <c r="G31" s="311">
        <v>500000</v>
      </c>
      <c r="H31" s="81"/>
      <c r="I31" s="81"/>
      <c r="J31" s="81"/>
      <c r="K31" s="81"/>
      <c r="L31" s="81"/>
      <c r="M31" s="69">
        <f t="shared" si="0"/>
        <v>0</v>
      </c>
    </row>
    <row r="32" spans="1:13" ht="18.5" x14ac:dyDescent="0.45">
      <c r="A32" s="74">
        <v>22020303</v>
      </c>
      <c r="B32" s="75"/>
      <c r="C32" s="76"/>
      <c r="D32" s="76"/>
      <c r="E32" s="75"/>
      <c r="F32" s="77" t="s">
        <v>40</v>
      </c>
      <c r="G32" s="311">
        <v>500000</v>
      </c>
      <c r="H32" s="81"/>
      <c r="I32" s="81"/>
      <c r="J32" s="81"/>
      <c r="K32" s="81"/>
      <c r="L32" s="81"/>
      <c r="M32" s="69">
        <f>J32+K32+L32</f>
        <v>0</v>
      </c>
    </row>
    <row r="33" spans="1:13" ht="18.5" x14ac:dyDescent="0.45">
      <c r="A33" s="74">
        <v>22020304</v>
      </c>
      <c r="B33" s="75"/>
      <c r="C33" s="76"/>
      <c r="D33" s="76"/>
      <c r="E33" s="75"/>
      <c r="F33" s="77" t="s">
        <v>413</v>
      </c>
      <c r="G33" s="311">
        <v>500000</v>
      </c>
      <c r="H33" s="81"/>
      <c r="I33" s="81"/>
      <c r="J33" s="81"/>
      <c r="K33" s="81"/>
      <c r="L33" s="81"/>
      <c r="M33" s="69">
        <f t="shared" si="0"/>
        <v>0</v>
      </c>
    </row>
    <row r="34" spans="1:13" ht="18.5" x14ac:dyDescent="0.45">
      <c r="A34" s="74">
        <v>22020305</v>
      </c>
      <c r="B34" s="75"/>
      <c r="C34" s="76"/>
      <c r="D34" s="76"/>
      <c r="E34" s="75"/>
      <c r="F34" s="77" t="s">
        <v>41</v>
      </c>
      <c r="G34" s="311">
        <v>1000000</v>
      </c>
      <c r="H34" s="81"/>
      <c r="I34" s="81"/>
      <c r="J34" s="81">
        <v>1000000</v>
      </c>
      <c r="K34" s="81">
        <v>1000000</v>
      </c>
      <c r="L34" s="81">
        <v>1000000</v>
      </c>
      <c r="M34" s="69">
        <f t="shared" si="0"/>
        <v>3000000</v>
      </c>
    </row>
    <row r="35" spans="1:13" ht="18.5" x14ac:dyDescent="0.45">
      <c r="A35" s="64">
        <v>220204</v>
      </c>
      <c r="B35" s="65"/>
      <c r="C35" s="66"/>
      <c r="D35" s="66"/>
      <c r="E35" s="65"/>
      <c r="F35" s="70" t="s">
        <v>42</v>
      </c>
      <c r="G35" s="358">
        <f>SUM(G36:G41)</f>
        <v>14000000</v>
      </c>
      <c r="H35" s="80">
        <f>SUM(H36:H41)</f>
        <v>0</v>
      </c>
      <c r="I35" s="80"/>
      <c r="J35" s="80">
        <f>SUM(J36:J41)</f>
        <v>6000000</v>
      </c>
      <c r="K35" s="80">
        <f>SUM(K36:K41)</f>
        <v>6000000</v>
      </c>
      <c r="L35" s="80">
        <f>SUM(L36:L41)</f>
        <v>6000000</v>
      </c>
      <c r="M35" s="69">
        <f t="shared" si="0"/>
        <v>18000000</v>
      </c>
    </row>
    <row r="36" spans="1:13" ht="37" x14ac:dyDescent="0.45">
      <c r="A36" s="74">
        <v>22020401</v>
      </c>
      <c r="B36" s="75"/>
      <c r="C36" s="76"/>
      <c r="D36" s="76"/>
      <c r="E36" s="75"/>
      <c r="F36" s="77" t="s">
        <v>43</v>
      </c>
      <c r="G36" s="311">
        <v>2000000</v>
      </c>
      <c r="H36" s="81"/>
      <c r="I36" s="81"/>
      <c r="J36" s="81"/>
      <c r="K36" s="81"/>
      <c r="L36" s="81"/>
      <c r="M36" s="69">
        <f t="shared" si="0"/>
        <v>0</v>
      </c>
    </row>
    <row r="37" spans="1:13" ht="18.5" x14ac:dyDescent="0.45">
      <c r="A37" s="74">
        <v>22020402</v>
      </c>
      <c r="B37" s="75"/>
      <c r="C37" s="76"/>
      <c r="D37" s="76"/>
      <c r="E37" s="75"/>
      <c r="F37" s="77" t="s">
        <v>44</v>
      </c>
      <c r="G37" s="311">
        <v>2000000</v>
      </c>
      <c r="H37" s="81"/>
      <c r="I37" s="81"/>
      <c r="J37" s="81">
        <v>1000000</v>
      </c>
      <c r="K37" s="81">
        <v>1000000</v>
      </c>
      <c r="L37" s="81">
        <v>1000000</v>
      </c>
      <c r="M37" s="69">
        <f t="shared" si="0"/>
        <v>3000000</v>
      </c>
    </row>
    <row r="38" spans="1:13" ht="37" x14ac:dyDescent="0.45">
      <c r="A38" s="74">
        <v>22020403</v>
      </c>
      <c r="B38" s="75"/>
      <c r="C38" s="76"/>
      <c r="D38" s="76"/>
      <c r="E38" s="75"/>
      <c r="F38" s="77" t="s">
        <v>45</v>
      </c>
      <c r="G38" s="311">
        <v>2000000</v>
      </c>
      <c r="H38" s="81"/>
      <c r="I38" s="81"/>
      <c r="J38" s="81"/>
      <c r="K38" s="81"/>
      <c r="L38" s="81"/>
      <c r="M38" s="69">
        <f>J38+K38+L38</f>
        <v>0</v>
      </c>
    </row>
    <row r="39" spans="1:13" ht="18.5" x14ac:dyDescent="0.45">
      <c r="A39" s="74">
        <v>22020404</v>
      </c>
      <c r="B39" s="75"/>
      <c r="C39" s="76"/>
      <c r="D39" s="76"/>
      <c r="E39" s="75"/>
      <c r="F39" s="77" t="s">
        <v>46</v>
      </c>
      <c r="G39" s="311">
        <v>2000000</v>
      </c>
      <c r="H39" s="81"/>
      <c r="I39" s="81"/>
      <c r="J39" s="81">
        <v>1000000</v>
      </c>
      <c r="K39" s="81">
        <v>1000000</v>
      </c>
      <c r="L39" s="81">
        <v>1000000</v>
      </c>
      <c r="M39" s="69">
        <f t="shared" si="0"/>
        <v>3000000</v>
      </c>
    </row>
    <row r="40" spans="1:13" ht="18.5" x14ac:dyDescent="0.45">
      <c r="A40" s="74">
        <v>22020405</v>
      </c>
      <c r="B40" s="75"/>
      <c r="C40" s="76"/>
      <c r="D40" s="76"/>
      <c r="E40" s="75"/>
      <c r="F40" s="77" t="s">
        <v>47</v>
      </c>
      <c r="G40" s="311">
        <v>3000000</v>
      </c>
      <c r="H40" s="81"/>
      <c r="I40" s="81"/>
      <c r="J40" s="81">
        <v>3000000</v>
      </c>
      <c r="K40" s="81">
        <v>3000000</v>
      </c>
      <c r="L40" s="81">
        <v>3000000</v>
      </c>
      <c r="M40" s="69">
        <f t="shared" si="0"/>
        <v>9000000</v>
      </c>
    </row>
    <row r="41" spans="1:13" ht="18.5" x14ac:dyDescent="0.45">
      <c r="A41" s="74">
        <v>22020406</v>
      </c>
      <c r="B41" s="75"/>
      <c r="C41" s="76"/>
      <c r="D41" s="76"/>
      <c r="E41" s="75"/>
      <c r="F41" s="77" t="s">
        <v>48</v>
      </c>
      <c r="G41" s="311">
        <v>3000000</v>
      </c>
      <c r="H41" s="81"/>
      <c r="I41" s="81"/>
      <c r="J41" s="81">
        <v>1000000</v>
      </c>
      <c r="K41" s="81">
        <v>1000000</v>
      </c>
      <c r="L41" s="81">
        <v>1000000</v>
      </c>
      <c r="M41" s="69">
        <f t="shared" si="0"/>
        <v>3000000</v>
      </c>
    </row>
    <row r="42" spans="1:13" ht="18.5" x14ac:dyDescent="0.45">
      <c r="A42" s="64">
        <v>220205</v>
      </c>
      <c r="B42" s="65"/>
      <c r="C42" s="66"/>
      <c r="D42" s="66"/>
      <c r="E42" s="65"/>
      <c r="F42" s="70" t="s">
        <v>49</v>
      </c>
      <c r="G42" s="358">
        <f t="shared" ref="G42:L42" si="1">G43</f>
        <v>20000000</v>
      </c>
      <c r="H42" s="80">
        <f t="shared" si="1"/>
        <v>0</v>
      </c>
      <c r="I42" s="80">
        <f t="shared" si="1"/>
        <v>0</v>
      </c>
      <c r="J42" s="80">
        <f t="shared" si="1"/>
        <v>200000000</v>
      </c>
      <c r="K42" s="80">
        <f t="shared" si="1"/>
        <v>200000000</v>
      </c>
      <c r="L42" s="80">
        <f t="shared" si="1"/>
        <v>200000000</v>
      </c>
      <c r="M42" s="69">
        <f t="shared" si="0"/>
        <v>600000000</v>
      </c>
    </row>
    <row r="43" spans="1:13" ht="18.5" x14ac:dyDescent="0.45">
      <c r="A43" s="74">
        <v>22020501</v>
      </c>
      <c r="B43" s="75"/>
      <c r="C43" s="76"/>
      <c r="D43" s="76"/>
      <c r="E43" s="75"/>
      <c r="F43" s="77" t="s">
        <v>50</v>
      </c>
      <c r="G43" s="311">
        <v>20000000</v>
      </c>
      <c r="H43" s="81"/>
      <c r="I43" s="81"/>
      <c r="J43" s="81">
        <v>200000000</v>
      </c>
      <c r="K43" s="81">
        <v>200000000</v>
      </c>
      <c r="L43" s="81">
        <v>200000000</v>
      </c>
      <c r="M43" s="69">
        <f t="shared" si="0"/>
        <v>600000000</v>
      </c>
    </row>
    <row r="44" spans="1:13" ht="18.5" x14ac:dyDescent="0.45">
      <c r="A44" s="64">
        <v>220206</v>
      </c>
      <c r="B44" s="65"/>
      <c r="C44" s="66"/>
      <c r="D44" s="66"/>
      <c r="E44" s="65"/>
      <c r="F44" s="70" t="s">
        <v>51</v>
      </c>
      <c r="G44" s="358">
        <f>SUM(G45:G47)</f>
        <v>5000000</v>
      </c>
      <c r="H44" s="80">
        <f>SUM(H45:H47)</f>
        <v>0</v>
      </c>
      <c r="I44" s="80"/>
      <c r="J44" s="80">
        <f>SUM(J45:J47)</f>
        <v>12000000</v>
      </c>
      <c r="K44" s="80">
        <f>SUM(K45:K47)</f>
        <v>12000000</v>
      </c>
      <c r="L44" s="80">
        <f>SUM(L45:L47)</f>
        <v>12000000</v>
      </c>
      <c r="M44" s="69">
        <f t="shared" si="0"/>
        <v>36000000</v>
      </c>
    </row>
    <row r="45" spans="1:13" ht="18.5" x14ac:dyDescent="0.45">
      <c r="A45" s="74">
        <v>22020601</v>
      </c>
      <c r="B45" s="75"/>
      <c r="C45" s="76"/>
      <c r="D45" s="76"/>
      <c r="E45" s="75"/>
      <c r="F45" s="77" t="s">
        <v>52</v>
      </c>
      <c r="G45" s="311">
        <v>5000000</v>
      </c>
      <c r="H45" s="81"/>
      <c r="I45" s="81"/>
      <c r="J45" s="81">
        <v>1000000</v>
      </c>
      <c r="K45" s="81">
        <v>1000000</v>
      </c>
      <c r="L45" s="81">
        <v>1000000</v>
      </c>
      <c r="M45" s="69">
        <f t="shared" si="0"/>
        <v>3000000</v>
      </c>
    </row>
    <row r="46" spans="1:13" ht="18.5" x14ac:dyDescent="0.45">
      <c r="A46" s="74">
        <v>22020603</v>
      </c>
      <c r="B46" s="75"/>
      <c r="C46" s="76"/>
      <c r="D46" s="76"/>
      <c r="E46" s="75"/>
      <c r="F46" s="77" t="s">
        <v>223</v>
      </c>
      <c r="G46" s="311"/>
      <c r="H46" s="81"/>
      <c r="I46" s="81"/>
      <c r="J46" s="81">
        <v>10000000</v>
      </c>
      <c r="K46" s="81">
        <v>10000000</v>
      </c>
      <c r="L46" s="81">
        <v>10000000</v>
      </c>
      <c r="M46" s="69">
        <f t="shared" si="0"/>
        <v>30000000</v>
      </c>
    </row>
    <row r="47" spans="1:13" ht="18.5" x14ac:dyDescent="0.45">
      <c r="A47" s="74">
        <v>22020605</v>
      </c>
      <c r="B47" s="75"/>
      <c r="C47" s="76"/>
      <c r="D47" s="76"/>
      <c r="E47" s="75"/>
      <c r="F47" s="77" t="s">
        <v>53</v>
      </c>
      <c r="G47" s="311"/>
      <c r="H47" s="81"/>
      <c r="I47" s="81"/>
      <c r="J47" s="81">
        <v>1000000</v>
      </c>
      <c r="K47" s="81">
        <v>1000000</v>
      </c>
      <c r="L47" s="81">
        <v>1000000</v>
      </c>
      <c r="M47" s="69">
        <f t="shared" si="0"/>
        <v>3000000</v>
      </c>
    </row>
    <row r="48" spans="1:13" ht="37" x14ac:dyDescent="0.45">
      <c r="A48" s="64">
        <v>220207</v>
      </c>
      <c r="B48" s="65"/>
      <c r="C48" s="66"/>
      <c r="D48" s="66"/>
      <c r="E48" s="65"/>
      <c r="F48" s="70" t="s">
        <v>268</v>
      </c>
      <c r="G48" s="358">
        <f>SUM(G49:G49)</f>
        <v>9500000</v>
      </c>
      <c r="H48" s="80">
        <f>SUM(H49:H49)</f>
        <v>0</v>
      </c>
      <c r="I48" s="80"/>
      <c r="J48" s="80">
        <f>SUM(J49:J49)</f>
        <v>0</v>
      </c>
      <c r="K48" s="80">
        <f>SUM(K49:K49)</f>
        <v>0</v>
      </c>
      <c r="L48" s="80">
        <f>SUM(L49:L49)</f>
        <v>0</v>
      </c>
      <c r="M48" s="69">
        <f t="shared" si="0"/>
        <v>0</v>
      </c>
    </row>
    <row r="49" spans="1:13" ht="18.5" x14ac:dyDescent="0.45">
      <c r="A49" s="74">
        <v>22020703</v>
      </c>
      <c r="B49" s="75"/>
      <c r="C49" s="76"/>
      <c r="D49" s="76"/>
      <c r="E49" s="75"/>
      <c r="F49" s="77" t="s">
        <v>365</v>
      </c>
      <c r="G49" s="311">
        <v>9500000</v>
      </c>
      <c r="H49" s="81"/>
      <c r="I49" s="81"/>
      <c r="J49" s="81"/>
      <c r="K49" s="81"/>
      <c r="L49" s="81"/>
      <c r="M49" s="69">
        <f t="shared" si="0"/>
        <v>0</v>
      </c>
    </row>
    <row r="50" spans="1:13" ht="18.5" x14ac:dyDescent="0.45">
      <c r="A50" s="64">
        <v>220208</v>
      </c>
      <c r="B50" s="65"/>
      <c r="C50" s="66"/>
      <c r="D50" s="66"/>
      <c r="E50" s="65"/>
      <c r="F50" s="70" t="s">
        <v>54</v>
      </c>
      <c r="G50" s="358">
        <f>SUM(G51:G52)</f>
        <v>20000000</v>
      </c>
      <c r="H50" s="80">
        <f>SUM(H51:H52)</f>
        <v>2114100</v>
      </c>
      <c r="I50" s="80"/>
      <c r="J50" s="80">
        <f>SUM(J51:J52)</f>
        <v>7000000</v>
      </c>
      <c r="K50" s="80">
        <f>SUM(K51:K52)</f>
        <v>7000000</v>
      </c>
      <c r="L50" s="80">
        <f>SUM(L51:L52)</f>
        <v>7000000</v>
      </c>
      <c r="M50" s="69">
        <f t="shared" si="0"/>
        <v>21000000</v>
      </c>
    </row>
    <row r="51" spans="1:13" ht="18.5" x14ac:dyDescent="0.45">
      <c r="A51" s="74">
        <v>22020801</v>
      </c>
      <c r="B51" s="75"/>
      <c r="C51" s="76"/>
      <c r="D51" s="76"/>
      <c r="E51" s="75"/>
      <c r="F51" s="77" t="s">
        <v>55</v>
      </c>
      <c r="G51" s="311">
        <v>10000000</v>
      </c>
      <c r="H51" s="81"/>
      <c r="I51" s="81"/>
      <c r="J51" s="81">
        <v>4000000</v>
      </c>
      <c r="K51" s="81">
        <v>4000000</v>
      </c>
      <c r="L51" s="81">
        <v>4000000</v>
      </c>
      <c r="M51" s="69">
        <f t="shared" si="0"/>
        <v>12000000</v>
      </c>
    </row>
    <row r="52" spans="1:13" ht="18.5" x14ac:dyDescent="0.45">
      <c r="A52" s="74">
        <v>22020803</v>
      </c>
      <c r="B52" s="75"/>
      <c r="C52" s="76"/>
      <c r="D52" s="76"/>
      <c r="E52" s="75"/>
      <c r="F52" s="77" t="s">
        <v>56</v>
      </c>
      <c r="G52" s="311">
        <v>10000000</v>
      </c>
      <c r="H52" s="81">
        <v>2114100</v>
      </c>
      <c r="I52" s="81"/>
      <c r="J52" s="81">
        <v>3000000</v>
      </c>
      <c r="K52" s="81">
        <v>3000000</v>
      </c>
      <c r="L52" s="81">
        <v>3000000</v>
      </c>
      <c r="M52" s="69">
        <f t="shared" si="0"/>
        <v>9000000</v>
      </c>
    </row>
    <row r="53" spans="1:13" ht="18.5" x14ac:dyDescent="0.45">
      <c r="A53" s="64">
        <v>220209</v>
      </c>
      <c r="B53" s="65"/>
      <c r="C53" s="66"/>
      <c r="D53" s="66"/>
      <c r="E53" s="65"/>
      <c r="F53" s="70" t="s">
        <v>271</v>
      </c>
      <c r="G53" s="358">
        <f>SUM(G54:G54)</f>
        <v>0</v>
      </c>
      <c r="H53" s="80">
        <f>SUM(H54:H54)</f>
        <v>0</v>
      </c>
      <c r="I53" s="80"/>
      <c r="J53" s="80">
        <f>SUM(J54:J54)</f>
        <v>1000000</v>
      </c>
      <c r="K53" s="80">
        <f>SUM(K54:K54)</f>
        <v>1000000</v>
      </c>
      <c r="L53" s="80">
        <f>SUM(L54:L54)</f>
        <v>1000000</v>
      </c>
      <c r="M53" s="69">
        <f t="shared" si="0"/>
        <v>3000000</v>
      </c>
    </row>
    <row r="54" spans="1:13" ht="18.5" x14ac:dyDescent="0.45">
      <c r="A54" s="74">
        <v>22020901</v>
      </c>
      <c r="B54" s="75"/>
      <c r="C54" s="76"/>
      <c r="D54" s="76"/>
      <c r="E54" s="75"/>
      <c r="F54" s="77" t="s">
        <v>315</v>
      </c>
      <c r="G54" s="311"/>
      <c r="H54" s="81"/>
      <c r="I54" s="81"/>
      <c r="J54" s="81">
        <v>1000000</v>
      </c>
      <c r="K54" s="81">
        <v>1000000</v>
      </c>
      <c r="L54" s="81">
        <v>1000000</v>
      </c>
      <c r="M54" s="69">
        <f t="shared" si="0"/>
        <v>3000000</v>
      </c>
    </row>
    <row r="55" spans="1:13" ht="18.5" x14ac:dyDescent="0.45">
      <c r="A55" s="64">
        <v>220210</v>
      </c>
      <c r="B55" s="65"/>
      <c r="C55" s="66"/>
      <c r="D55" s="66"/>
      <c r="E55" s="65"/>
      <c r="F55" s="70" t="s">
        <v>57</v>
      </c>
      <c r="G55" s="358">
        <f>SUM(G56:G67)</f>
        <v>307500000</v>
      </c>
      <c r="H55" s="80">
        <f>SUM(H56:H67)</f>
        <v>268204500</v>
      </c>
      <c r="I55" s="80"/>
      <c r="J55" s="80">
        <f>SUM(J56:J67)</f>
        <v>217000000</v>
      </c>
      <c r="K55" s="80">
        <f>SUM(K56:K67)</f>
        <v>217000000</v>
      </c>
      <c r="L55" s="80">
        <f>SUM(L56:L67)</f>
        <v>217000000</v>
      </c>
      <c r="M55" s="69">
        <f t="shared" si="0"/>
        <v>651000000</v>
      </c>
    </row>
    <row r="56" spans="1:13" ht="18.5" x14ac:dyDescent="0.45">
      <c r="A56" s="74">
        <v>22021001</v>
      </c>
      <c r="B56" s="75"/>
      <c r="C56" s="76"/>
      <c r="D56" s="76"/>
      <c r="E56" s="75"/>
      <c r="F56" s="77" t="s">
        <v>58</v>
      </c>
      <c r="G56" s="311">
        <v>5000000</v>
      </c>
      <c r="H56" s="81">
        <v>444000</v>
      </c>
      <c r="I56" s="81"/>
      <c r="J56" s="81">
        <v>1500000</v>
      </c>
      <c r="K56" s="81">
        <v>1500000</v>
      </c>
      <c r="L56" s="81">
        <v>1500000</v>
      </c>
      <c r="M56" s="69">
        <f t="shared" si="0"/>
        <v>4500000</v>
      </c>
    </row>
    <row r="57" spans="1:13" ht="18.5" x14ac:dyDescent="0.45">
      <c r="A57" s="74">
        <v>22021002</v>
      </c>
      <c r="B57" s="75"/>
      <c r="C57" s="76"/>
      <c r="D57" s="76"/>
      <c r="E57" s="75"/>
      <c r="F57" s="77" t="s">
        <v>59</v>
      </c>
      <c r="G57" s="311"/>
      <c r="H57" s="81"/>
      <c r="I57" s="81"/>
      <c r="J57" s="81">
        <v>1500000</v>
      </c>
      <c r="K57" s="81">
        <v>1500000</v>
      </c>
      <c r="L57" s="81">
        <v>1500000</v>
      </c>
      <c r="M57" s="69">
        <f t="shared" si="0"/>
        <v>4500000</v>
      </c>
    </row>
    <row r="58" spans="1:13" ht="18.5" x14ac:dyDescent="0.45">
      <c r="A58" s="74">
        <v>22021003</v>
      </c>
      <c r="B58" s="75"/>
      <c r="C58" s="76"/>
      <c r="D58" s="76"/>
      <c r="E58" s="75"/>
      <c r="F58" s="77" t="s">
        <v>60</v>
      </c>
      <c r="G58" s="311"/>
      <c r="H58" s="81"/>
      <c r="I58" s="81"/>
      <c r="J58" s="81">
        <v>1500000</v>
      </c>
      <c r="K58" s="81">
        <v>1500000</v>
      </c>
      <c r="L58" s="81">
        <v>1500000</v>
      </c>
      <c r="M58" s="69">
        <f t="shared" si="0"/>
        <v>4500000</v>
      </c>
    </row>
    <row r="59" spans="1:13" ht="18.5" x14ac:dyDescent="0.45">
      <c r="A59" s="74">
        <v>22021007</v>
      </c>
      <c r="B59" s="75"/>
      <c r="C59" s="76"/>
      <c r="D59" s="76"/>
      <c r="E59" s="75"/>
      <c r="F59" s="77" t="s">
        <v>63</v>
      </c>
      <c r="G59" s="311">
        <v>301500000</v>
      </c>
      <c r="H59" s="81">
        <v>267760500</v>
      </c>
      <c r="I59" s="81"/>
      <c r="J59" s="81">
        <v>200000000</v>
      </c>
      <c r="K59" s="81">
        <v>200000000</v>
      </c>
      <c r="L59" s="81">
        <v>200000000</v>
      </c>
      <c r="M59" s="69">
        <f t="shared" si="0"/>
        <v>600000000</v>
      </c>
    </row>
    <row r="60" spans="1:13" ht="18.5" x14ac:dyDescent="0.45">
      <c r="A60" s="74">
        <v>22021008</v>
      </c>
      <c r="B60" s="75"/>
      <c r="C60" s="76"/>
      <c r="D60" s="76"/>
      <c r="E60" s="75"/>
      <c r="F60" s="77" t="s">
        <v>64</v>
      </c>
      <c r="G60" s="311">
        <v>500000</v>
      </c>
      <c r="H60" s="81"/>
      <c r="I60" s="81"/>
      <c r="J60" s="81"/>
      <c r="K60" s="81"/>
      <c r="L60" s="81"/>
      <c r="M60" s="69">
        <f t="shared" si="0"/>
        <v>0</v>
      </c>
    </row>
    <row r="61" spans="1:13" ht="37" x14ac:dyDescent="0.45">
      <c r="A61" s="74">
        <v>22021014</v>
      </c>
      <c r="B61" s="75"/>
      <c r="C61" s="76"/>
      <c r="D61" s="76"/>
      <c r="E61" s="75"/>
      <c r="F61" s="77" t="s">
        <v>224</v>
      </c>
      <c r="G61" s="311">
        <v>500000</v>
      </c>
      <c r="H61" s="81"/>
      <c r="I61" s="81"/>
      <c r="J61" s="81"/>
      <c r="K61" s="81"/>
      <c r="L61" s="81"/>
      <c r="M61" s="69">
        <f t="shared" si="0"/>
        <v>0</v>
      </c>
    </row>
    <row r="62" spans="1:13" ht="18.5" x14ac:dyDescent="0.45">
      <c r="A62" s="74">
        <v>22021020</v>
      </c>
      <c r="B62" s="75"/>
      <c r="C62" s="76"/>
      <c r="D62" s="76"/>
      <c r="E62" s="75"/>
      <c r="F62" s="77" t="s">
        <v>661</v>
      </c>
      <c r="G62" s="311"/>
      <c r="H62" s="81"/>
      <c r="I62" s="81"/>
      <c r="J62" s="81">
        <v>1500000</v>
      </c>
      <c r="K62" s="81">
        <v>1500000</v>
      </c>
      <c r="L62" s="81">
        <v>1500000</v>
      </c>
      <c r="M62" s="69">
        <f t="shared" si="0"/>
        <v>4500000</v>
      </c>
    </row>
    <row r="63" spans="1:13" ht="18.5" x14ac:dyDescent="0.45">
      <c r="A63" s="74">
        <v>22021026</v>
      </c>
      <c r="B63" s="75"/>
      <c r="C63" s="76"/>
      <c r="D63" s="76"/>
      <c r="E63" s="75"/>
      <c r="F63" s="77" t="s">
        <v>66</v>
      </c>
      <c r="G63" s="311"/>
      <c r="H63" s="81"/>
      <c r="I63" s="81"/>
      <c r="J63" s="81">
        <v>1500000</v>
      </c>
      <c r="K63" s="81">
        <v>1500000</v>
      </c>
      <c r="L63" s="81">
        <v>1500000</v>
      </c>
      <c r="M63" s="69">
        <f t="shared" si="0"/>
        <v>4500000</v>
      </c>
    </row>
    <row r="64" spans="1:13" ht="18.5" x14ac:dyDescent="0.45">
      <c r="A64" s="74">
        <v>22021028</v>
      </c>
      <c r="B64" s="75"/>
      <c r="C64" s="76"/>
      <c r="D64" s="76"/>
      <c r="E64" s="75"/>
      <c r="F64" s="77" t="s">
        <v>386</v>
      </c>
      <c r="G64" s="311"/>
      <c r="H64" s="81"/>
      <c r="I64" s="81"/>
      <c r="J64" s="81">
        <v>1500000</v>
      </c>
      <c r="K64" s="81">
        <v>1500000</v>
      </c>
      <c r="L64" s="81">
        <v>1500000</v>
      </c>
      <c r="M64" s="69">
        <f t="shared" si="0"/>
        <v>4500000</v>
      </c>
    </row>
    <row r="65" spans="1:13" ht="18.5" x14ac:dyDescent="0.45">
      <c r="A65" s="74">
        <v>22021030</v>
      </c>
      <c r="B65" s="75"/>
      <c r="C65" s="76"/>
      <c r="D65" s="76"/>
      <c r="E65" s="75"/>
      <c r="F65" s="77" t="s">
        <v>663</v>
      </c>
      <c r="G65" s="311"/>
      <c r="H65" s="81"/>
      <c r="I65" s="81"/>
      <c r="J65" s="81">
        <v>1500000</v>
      </c>
      <c r="K65" s="81">
        <v>1500000</v>
      </c>
      <c r="L65" s="81">
        <v>1500000</v>
      </c>
      <c r="M65" s="69">
        <f t="shared" si="0"/>
        <v>4500000</v>
      </c>
    </row>
    <row r="66" spans="1:13" ht="18.5" x14ac:dyDescent="0.45">
      <c r="A66" s="74">
        <v>22021033</v>
      </c>
      <c r="B66" s="75"/>
      <c r="C66" s="76"/>
      <c r="D66" s="76"/>
      <c r="E66" s="75"/>
      <c r="F66" s="77" t="s">
        <v>387</v>
      </c>
      <c r="G66" s="311"/>
      <c r="H66" s="81"/>
      <c r="I66" s="81"/>
      <c r="J66" s="81">
        <v>1500000</v>
      </c>
      <c r="K66" s="81">
        <v>1500000</v>
      </c>
      <c r="L66" s="81">
        <v>1500000</v>
      </c>
      <c r="M66" s="69">
        <f t="shared" si="0"/>
        <v>4500000</v>
      </c>
    </row>
    <row r="67" spans="1:13" ht="18.5" x14ac:dyDescent="0.45">
      <c r="A67" s="74">
        <v>22021036</v>
      </c>
      <c r="B67" s="75"/>
      <c r="C67" s="76"/>
      <c r="D67" s="76"/>
      <c r="E67" s="75"/>
      <c r="F67" s="77" t="s">
        <v>417</v>
      </c>
      <c r="G67" s="311"/>
      <c r="H67" s="81"/>
      <c r="I67" s="81"/>
      <c r="J67" s="81">
        <v>5000000</v>
      </c>
      <c r="K67" s="81">
        <v>5000000</v>
      </c>
      <c r="L67" s="81">
        <v>5000000</v>
      </c>
      <c r="M67" s="69">
        <f t="shared" si="0"/>
        <v>15000000</v>
      </c>
    </row>
    <row r="68" spans="1:13" ht="18.5" x14ac:dyDescent="0.45">
      <c r="A68" s="64">
        <v>23</v>
      </c>
      <c r="B68" s="65"/>
      <c r="C68" s="66"/>
      <c r="D68" s="66"/>
      <c r="E68" s="65"/>
      <c r="F68" s="70" t="s">
        <v>69</v>
      </c>
      <c r="G68" s="358">
        <f>G69+G78+G80</f>
        <v>770000000</v>
      </c>
      <c r="H68" s="80">
        <f>H69+H78+H80</f>
        <v>160000000</v>
      </c>
      <c r="I68" s="80"/>
      <c r="J68" s="80">
        <f>SUM(J70,J80)</f>
        <v>800000000</v>
      </c>
      <c r="K68" s="80">
        <f>SUM(K70,K80)</f>
        <v>800000000</v>
      </c>
      <c r="L68" s="80">
        <f>SUM(L70,L80)</f>
        <v>800000000</v>
      </c>
      <c r="M68" s="69">
        <f t="shared" si="0"/>
        <v>2400000000</v>
      </c>
    </row>
    <row r="69" spans="1:13" ht="18.5" x14ac:dyDescent="0.45">
      <c r="A69" s="64">
        <v>2301</v>
      </c>
      <c r="B69" s="65"/>
      <c r="C69" s="66"/>
      <c r="D69" s="66"/>
      <c r="E69" s="65"/>
      <c r="F69" s="70" t="s">
        <v>70</v>
      </c>
      <c r="G69" s="358">
        <f t="shared" ref="G69:L69" si="2">G70</f>
        <v>60000000</v>
      </c>
      <c r="H69" s="80">
        <f t="shared" si="2"/>
        <v>15200000</v>
      </c>
      <c r="I69" s="80"/>
      <c r="J69" s="80">
        <f t="shared" si="2"/>
        <v>375000000</v>
      </c>
      <c r="K69" s="80">
        <f t="shared" si="2"/>
        <v>375000000</v>
      </c>
      <c r="L69" s="80">
        <f t="shared" si="2"/>
        <v>375000000</v>
      </c>
      <c r="M69" s="69">
        <f t="shared" si="0"/>
        <v>1125000000</v>
      </c>
    </row>
    <row r="70" spans="1:13" ht="18.5" x14ac:dyDescent="0.45">
      <c r="A70" s="64">
        <v>230101</v>
      </c>
      <c r="B70" s="65"/>
      <c r="C70" s="66"/>
      <c r="D70" s="66"/>
      <c r="E70" s="65"/>
      <c r="F70" s="70" t="s">
        <v>71</v>
      </c>
      <c r="G70" s="358">
        <f>SUM(G71:G76)</f>
        <v>60000000</v>
      </c>
      <c r="H70" s="80">
        <f>SUM(H71:H76)</f>
        <v>15200000</v>
      </c>
      <c r="I70" s="80"/>
      <c r="J70" s="80">
        <f>SUM(J71:J76)</f>
        <v>375000000</v>
      </c>
      <c r="K70" s="80">
        <f>SUM(K71:K76)</f>
        <v>375000000</v>
      </c>
      <c r="L70" s="80">
        <f>SUM(L71:L76)</f>
        <v>375000000</v>
      </c>
      <c r="M70" s="69">
        <f t="shared" ref="M70:M87" si="3">J70+K70+L70</f>
        <v>1125000000</v>
      </c>
    </row>
    <row r="71" spans="1:13" ht="37" x14ac:dyDescent="0.45">
      <c r="A71" s="74">
        <v>23010112</v>
      </c>
      <c r="B71" s="75"/>
      <c r="C71" s="76"/>
      <c r="D71" s="76"/>
      <c r="E71" s="75"/>
      <c r="F71" s="77" t="s">
        <v>232</v>
      </c>
      <c r="G71" s="311">
        <v>40000000</v>
      </c>
      <c r="H71" s="81">
        <v>15200000</v>
      </c>
      <c r="I71" s="81"/>
      <c r="J71" s="81">
        <v>40000000</v>
      </c>
      <c r="K71" s="81">
        <v>40000000</v>
      </c>
      <c r="L71" s="81">
        <v>40000000</v>
      </c>
      <c r="M71" s="69">
        <f t="shared" si="3"/>
        <v>120000000</v>
      </c>
    </row>
    <row r="72" spans="1:13" ht="18.5" x14ac:dyDescent="0.45">
      <c r="A72" s="74">
        <v>23010113</v>
      </c>
      <c r="B72" s="75"/>
      <c r="C72" s="76"/>
      <c r="D72" s="76"/>
      <c r="E72" s="75"/>
      <c r="F72" s="77" t="s">
        <v>233</v>
      </c>
      <c r="G72" s="311">
        <v>10000000</v>
      </c>
      <c r="H72" s="81"/>
      <c r="I72" s="81"/>
      <c r="J72" s="81">
        <v>20000000</v>
      </c>
      <c r="K72" s="81">
        <v>20000000</v>
      </c>
      <c r="L72" s="81">
        <v>20000000</v>
      </c>
      <c r="M72" s="69">
        <f t="shared" si="3"/>
        <v>60000000</v>
      </c>
    </row>
    <row r="73" spans="1:13" ht="18.5" x14ac:dyDescent="0.45">
      <c r="A73" s="74">
        <v>23010114</v>
      </c>
      <c r="B73" s="75"/>
      <c r="C73" s="76"/>
      <c r="D73" s="76"/>
      <c r="E73" s="75"/>
      <c r="F73" s="77" t="s">
        <v>234</v>
      </c>
      <c r="G73" s="311">
        <v>5000000</v>
      </c>
      <c r="H73" s="81"/>
      <c r="I73" s="81"/>
      <c r="J73" s="81">
        <v>5000000</v>
      </c>
      <c r="K73" s="81">
        <v>5000000</v>
      </c>
      <c r="L73" s="81">
        <v>5000000</v>
      </c>
      <c r="M73" s="69">
        <f t="shared" si="3"/>
        <v>15000000</v>
      </c>
    </row>
    <row r="74" spans="1:13" ht="18.5" x14ac:dyDescent="0.45">
      <c r="A74" s="74">
        <v>23010117</v>
      </c>
      <c r="B74" s="75"/>
      <c r="C74" s="76"/>
      <c r="D74" s="76"/>
      <c r="E74" s="75"/>
      <c r="F74" s="77" t="s">
        <v>283</v>
      </c>
      <c r="G74" s="311">
        <v>2000000</v>
      </c>
      <c r="H74" s="81"/>
      <c r="I74" s="81"/>
      <c r="J74" s="81">
        <v>5000000</v>
      </c>
      <c r="K74" s="81">
        <v>5000000</v>
      </c>
      <c r="L74" s="81">
        <v>5000000</v>
      </c>
      <c r="M74" s="69">
        <f t="shared" si="3"/>
        <v>15000000</v>
      </c>
    </row>
    <row r="75" spans="1:13" ht="18.5" x14ac:dyDescent="0.45">
      <c r="A75" s="74">
        <v>23010118</v>
      </c>
      <c r="B75" s="75"/>
      <c r="C75" s="76"/>
      <c r="D75" s="76"/>
      <c r="E75" s="75"/>
      <c r="F75" s="77" t="s">
        <v>285</v>
      </c>
      <c r="G75" s="311">
        <v>3000000</v>
      </c>
      <c r="H75" s="81"/>
      <c r="I75" s="81"/>
      <c r="J75" s="81">
        <v>5000000</v>
      </c>
      <c r="K75" s="81">
        <v>5000000</v>
      </c>
      <c r="L75" s="81">
        <v>5000000</v>
      </c>
      <c r="M75" s="69">
        <f t="shared" si="3"/>
        <v>15000000</v>
      </c>
    </row>
    <row r="76" spans="1:13" ht="18.5" x14ac:dyDescent="0.45">
      <c r="A76" s="359">
        <v>230201</v>
      </c>
      <c r="B76" s="75"/>
      <c r="C76" s="75"/>
      <c r="D76" s="75"/>
      <c r="E76" s="75"/>
      <c r="F76" s="65" t="s">
        <v>878</v>
      </c>
      <c r="G76" s="75"/>
      <c r="H76" s="360"/>
      <c r="I76" s="360"/>
      <c r="J76" s="361">
        <f>J77</f>
        <v>300000000</v>
      </c>
      <c r="K76" s="361">
        <f>K77</f>
        <v>300000000</v>
      </c>
      <c r="L76" s="361">
        <f>L77</f>
        <v>300000000</v>
      </c>
      <c r="M76" s="69">
        <f t="shared" si="3"/>
        <v>900000000</v>
      </c>
    </row>
    <row r="77" spans="1:13" ht="37" x14ac:dyDescent="0.45">
      <c r="A77" s="74">
        <v>23010140</v>
      </c>
      <c r="B77" s="75"/>
      <c r="C77" s="76"/>
      <c r="D77" s="76"/>
      <c r="E77" s="75"/>
      <c r="F77" s="91" t="s">
        <v>290</v>
      </c>
      <c r="G77" s="311"/>
      <c r="H77" s="81"/>
      <c r="I77" s="81"/>
      <c r="J77" s="81">
        <v>300000000</v>
      </c>
      <c r="K77" s="81">
        <v>300000000</v>
      </c>
      <c r="L77" s="81">
        <v>300000000</v>
      </c>
      <c r="M77" s="69">
        <f t="shared" si="3"/>
        <v>900000000</v>
      </c>
    </row>
    <row r="78" spans="1:13" ht="18.5" x14ac:dyDescent="0.45">
      <c r="A78" s="74">
        <v>23020101</v>
      </c>
      <c r="B78" s="65"/>
      <c r="C78" s="66"/>
      <c r="D78" s="66"/>
      <c r="E78" s="65"/>
      <c r="F78" s="90" t="s">
        <v>76</v>
      </c>
      <c r="G78" s="358"/>
      <c r="H78" s="80"/>
      <c r="I78" s="80"/>
      <c r="J78" s="80">
        <v>5000000</v>
      </c>
      <c r="K78" s="80">
        <v>5000000</v>
      </c>
      <c r="L78" s="80">
        <v>5000000</v>
      </c>
      <c r="M78" s="69">
        <f t="shared" si="3"/>
        <v>15000000</v>
      </c>
    </row>
    <row r="79" spans="1:13" ht="37" x14ac:dyDescent="0.45">
      <c r="A79" s="64">
        <v>2303</v>
      </c>
      <c r="B79" s="75"/>
      <c r="C79" s="76"/>
      <c r="D79" s="76"/>
      <c r="E79" s="75"/>
      <c r="F79" s="91" t="s">
        <v>291</v>
      </c>
      <c r="G79" s="311"/>
      <c r="H79" s="81"/>
      <c r="I79" s="81"/>
      <c r="J79" s="81">
        <v>5000000</v>
      </c>
      <c r="K79" s="81">
        <v>5000000</v>
      </c>
      <c r="L79" s="81">
        <v>5000000</v>
      </c>
      <c r="M79" s="69">
        <f t="shared" si="3"/>
        <v>15000000</v>
      </c>
    </row>
    <row r="80" spans="1:13" ht="18.5" x14ac:dyDescent="0.45">
      <c r="A80" s="74">
        <v>23030121</v>
      </c>
      <c r="B80" s="65"/>
      <c r="C80" s="66"/>
      <c r="D80" s="66"/>
      <c r="E80" s="65"/>
      <c r="F80" s="70" t="s">
        <v>79</v>
      </c>
      <c r="G80" s="362">
        <f>G81</f>
        <v>710000000</v>
      </c>
      <c r="H80" s="92">
        <f>H81</f>
        <v>144800000</v>
      </c>
      <c r="I80" s="92"/>
      <c r="J80" s="92">
        <f>SUM(J82,J85,J86,J87)</f>
        <v>425000000</v>
      </c>
      <c r="K80" s="92">
        <f>SUM(K82,K85,K86,K87)</f>
        <v>425000000</v>
      </c>
      <c r="L80" s="92">
        <f>SUM(L82,L85,L86,L87)</f>
        <v>425000000</v>
      </c>
      <c r="M80" s="69">
        <f t="shared" si="3"/>
        <v>1275000000</v>
      </c>
    </row>
    <row r="81" spans="1:13" ht="18.5" x14ac:dyDescent="0.45">
      <c r="A81" s="64">
        <v>2305</v>
      </c>
      <c r="B81" s="65"/>
      <c r="C81" s="66"/>
      <c r="D81" s="66"/>
      <c r="E81" s="65"/>
      <c r="F81" s="70" t="s">
        <v>80</v>
      </c>
      <c r="G81" s="362">
        <f>SUM(G82:G86)</f>
        <v>710000000</v>
      </c>
      <c r="H81" s="92">
        <f>SUM(H82:H86)</f>
        <v>144800000</v>
      </c>
      <c r="I81" s="92"/>
      <c r="J81" s="92">
        <f>SUM(J82:J86)</f>
        <v>375000000</v>
      </c>
      <c r="K81" s="92">
        <f>SUM(K82:K86)</f>
        <v>375000000</v>
      </c>
      <c r="L81" s="92">
        <f>SUM(L82:L86)</f>
        <v>375000000</v>
      </c>
      <c r="M81" s="69">
        <f t="shared" si="3"/>
        <v>1125000000</v>
      </c>
    </row>
    <row r="82" spans="1:13" ht="18.5" x14ac:dyDescent="0.45">
      <c r="A82" s="64">
        <v>230501</v>
      </c>
      <c r="B82" s="75"/>
      <c r="C82" s="76"/>
      <c r="D82" s="76"/>
      <c r="E82" s="75"/>
      <c r="F82" s="91" t="s">
        <v>81</v>
      </c>
      <c r="G82" s="311">
        <v>600000000</v>
      </c>
      <c r="H82" s="81">
        <v>101800000</v>
      </c>
      <c r="I82" s="81"/>
      <c r="J82" s="81">
        <v>125000000</v>
      </c>
      <c r="K82" s="81">
        <v>125000000</v>
      </c>
      <c r="L82" s="81">
        <v>125000000</v>
      </c>
      <c r="M82" s="69">
        <f t="shared" si="3"/>
        <v>375000000</v>
      </c>
    </row>
    <row r="83" spans="1:13" ht="18.5" x14ac:dyDescent="0.45">
      <c r="A83" s="74">
        <v>23050101</v>
      </c>
      <c r="B83" s="75"/>
      <c r="C83" s="76"/>
      <c r="D83" s="76"/>
      <c r="E83" s="75"/>
      <c r="F83" s="91" t="s">
        <v>426</v>
      </c>
      <c r="G83" s="311">
        <v>10000000</v>
      </c>
      <c r="H83" s="81"/>
      <c r="I83" s="81"/>
      <c r="J83" s="81">
        <v>0</v>
      </c>
      <c r="K83" s="81">
        <v>0</v>
      </c>
      <c r="L83" s="81">
        <v>0</v>
      </c>
      <c r="M83" s="69">
        <f t="shared" si="3"/>
        <v>0</v>
      </c>
    </row>
    <row r="84" spans="1:13" ht="18.5" x14ac:dyDescent="0.45">
      <c r="A84" s="74">
        <v>23050102</v>
      </c>
      <c r="B84" s="75"/>
      <c r="C84" s="76"/>
      <c r="D84" s="76"/>
      <c r="E84" s="75"/>
      <c r="F84" s="77" t="s">
        <v>82</v>
      </c>
      <c r="G84" s="311">
        <v>50000000</v>
      </c>
      <c r="H84" s="81"/>
      <c r="I84" s="81"/>
      <c r="J84" s="81"/>
      <c r="K84" s="81"/>
      <c r="L84" s="81"/>
      <c r="M84" s="69">
        <f t="shared" si="3"/>
        <v>0</v>
      </c>
    </row>
    <row r="85" spans="1:13" ht="18.5" x14ac:dyDescent="0.45">
      <c r="A85" s="74">
        <v>23050103</v>
      </c>
      <c r="B85" s="75"/>
      <c r="C85" s="76"/>
      <c r="D85" s="76"/>
      <c r="E85" s="75"/>
      <c r="F85" s="77" t="s">
        <v>83</v>
      </c>
      <c r="G85" s="311">
        <v>50000000</v>
      </c>
      <c r="H85" s="81">
        <v>43000000</v>
      </c>
      <c r="I85" s="81"/>
      <c r="J85" s="81">
        <v>50000000</v>
      </c>
      <c r="K85" s="81">
        <v>50000000</v>
      </c>
      <c r="L85" s="81">
        <v>50000000</v>
      </c>
      <c r="M85" s="69">
        <f t="shared" si="3"/>
        <v>150000000</v>
      </c>
    </row>
    <row r="86" spans="1:13" ht="18.5" x14ac:dyDescent="0.45">
      <c r="A86" s="74">
        <v>23050104</v>
      </c>
      <c r="B86" s="75"/>
      <c r="C86" s="76"/>
      <c r="D86" s="76"/>
      <c r="E86" s="75"/>
      <c r="F86" s="77" t="s">
        <v>84</v>
      </c>
      <c r="G86" s="311"/>
      <c r="H86" s="81"/>
      <c r="I86" s="81"/>
      <c r="J86" s="81">
        <v>200000000</v>
      </c>
      <c r="K86" s="81">
        <v>200000000</v>
      </c>
      <c r="L86" s="81">
        <v>200000000</v>
      </c>
      <c r="M86" s="69">
        <f t="shared" si="3"/>
        <v>600000000</v>
      </c>
    </row>
    <row r="87" spans="1:13" ht="18.5" x14ac:dyDescent="0.45">
      <c r="A87" s="74">
        <v>23050108</v>
      </c>
      <c r="B87" s="75"/>
      <c r="C87" s="76"/>
      <c r="D87" s="76"/>
      <c r="E87" s="75"/>
      <c r="F87" s="77" t="s">
        <v>879</v>
      </c>
      <c r="G87" s="311"/>
      <c r="H87" s="81"/>
      <c r="I87" s="81"/>
      <c r="J87" s="81">
        <v>50000000</v>
      </c>
      <c r="K87" s="81">
        <v>50000000</v>
      </c>
      <c r="L87" s="81">
        <v>50000000</v>
      </c>
      <c r="M87" s="69">
        <f t="shared" si="3"/>
        <v>150000000</v>
      </c>
    </row>
    <row r="88" spans="1:13" ht="18.5" x14ac:dyDescent="0.45">
      <c r="A88" s="74"/>
      <c r="B88" s="74"/>
      <c r="C88" s="74"/>
      <c r="D88" s="74"/>
      <c r="E88" s="74"/>
      <c r="F88" s="100" t="s">
        <v>85</v>
      </c>
      <c r="G88" s="363"/>
      <c r="H88" s="364"/>
      <c r="I88" s="364"/>
      <c r="J88" s="364"/>
      <c r="K88" s="364"/>
      <c r="L88" s="364"/>
      <c r="M88" s="364"/>
    </row>
    <row r="89" spans="1:13" ht="18.5" x14ac:dyDescent="0.45">
      <c r="A89" s="74"/>
      <c r="B89" s="74"/>
      <c r="C89" s="74"/>
      <c r="D89" s="74"/>
      <c r="E89" s="74"/>
      <c r="F89" s="70" t="s">
        <v>86</v>
      </c>
      <c r="G89" s="365">
        <f>G6</f>
        <v>79063071</v>
      </c>
      <c r="H89" s="366">
        <f>H6</f>
        <v>74164138.210000008</v>
      </c>
      <c r="I89" s="366"/>
      <c r="J89" s="366">
        <f>J6</f>
        <v>101201841.86000001</v>
      </c>
      <c r="K89" s="366">
        <f>K6</f>
        <v>101201841.86000001</v>
      </c>
      <c r="L89" s="366">
        <f>L6</f>
        <v>101201841.86000001</v>
      </c>
      <c r="M89" s="366">
        <f>M6</f>
        <v>303605525.58000004</v>
      </c>
    </row>
    <row r="90" spans="1:13" ht="18.5" x14ac:dyDescent="0.45">
      <c r="A90" s="74"/>
      <c r="B90" s="74"/>
      <c r="C90" s="74"/>
      <c r="D90" s="74"/>
      <c r="E90" s="74"/>
      <c r="F90" s="70" t="s">
        <v>87</v>
      </c>
      <c r="G90" s="365">
        <f>G16</f>
        <v>600000000</v>
      </c>
      <c r="H90" s="366">
        <f>H16</f>
        <v>350021700</v>
      </c>
      <c r="I90" s="366"/>
      <c r="J90" s="366">
        <f>J16</f>
        <v>500000000</v>
      </c>
      <c r="K90" s="366">
        <f>K16</f>
        <v>500000000</v>
      </c>
      <c r="L90" s="366">
        <f>L16</f>
        <v>500000000</v>
      </c>
      <c r="M90" s="366">
        <f>M16</f>
        <v>1500000000</v>
      </c>
    </row>
    <row r="91" spans="1:13" ht="18.5" x14ac:dyDescent="0.45">
      <c r="A91" s="74"/>
      <c r="B91" s="74"/>
      <c r="C91" s="74"/>
      <c r="D91" s="74"/>
      <c r="E91" s="74"/>
      <c r="F91" s="70" t="s">
        <v>69</v>
      </c>
      <c r="G91" s="365">
        <f>G68</f>
        <v>770000000</v>
      </c>
      <c r="H91" s="366">
        <f>H68</f>
        <v>160000000</v>
      </c>
      <c r="I91" s="366"/>
      <c r="J91" s="366">
        <f>J68</f>
        <v>800000000</v>
      </c>
      <c r="K91" s="366">
        <f>K68</f>
        <v>800000000</v>
      </c>
      <c r="L91" s="366">
        <f>L68</f>
        <v>800000000</v>
      </c>
      <c r="M91" s="366">
        <f>SUM(J91:L91)</f>
        <v>2400000000</v>
      </c>
    </row>
    <row r="92" spans="1:13" ht="18.5" x14ac:dyDescent="0.45">
      <c r="A92" s="74"/>
      <c r="B92" s="74"/>
      <c r="C92" s="74"/>
      <c r="D92" s="74"/>
      <c r="E92" s="74"/>
      <c r="F92" s="70"/>
      <c r="G92" s="363"/>
      <c r="H92" s="364"/>
      <c r="I92" s="366"/>
      <c r="J92" s="364"/>
      <c r="K92" s="364"/>
      <c r="L92" s="364"/>
      <c r="M92" s="364"/>
    </row>
    <row r="93" spans="1:13" ht="18.5" x14ac:dyDescent="0.45">
      <c r="A93" s="64"/>
      <c r="B93" s="64"/>
      <c r="C93" s="64"/>
      <c r="D93" s="64"/>
      <c r="E93" s="64"/>
      <c r="F93" s="70" t="s">
        <v>88</v>
      </c>
      <c r="G93" s="365">
        <f>SUM(G89:G92)</f>
        <v>1449063071</v>
      </c>
      <c r="H93" s="366">
        <f t="shared" ref="H93:M93" si="4">SUM(H89:H92)</f>
        <v>584185838.21000004</v>
      </c>
      <c r="I93" s="366">
        <f t="shared" si="4"/>
        <v>0</v>
      </c>
      <c r="J93" s="366">
        <f t="shared" si="4"/>
        <v>1401201841.8600001</v>
      </c>
      <c r="K93" s="366">
        <f t="shared" si="4"/>
        <v>1401201841.8600001</v>
      </c>
      <c r="L93" s="366">
        <f t="shared" si="4"/>
        <v>1401201841.8600001</v>
      </c>
      <c r="M93" s="366">
        <f t="shared" si="4"/>
        <v>4203605525.5799999</v>
      </c>
    </row>
    <row r="94" spans="1:13" ht="18.5" x14ac:dyDescent="0.45">
      <c r="A94" s="93"/>
      <c r="B94" s="93"/>
      <c r="C94" s="93"/>
      <c r="D94" s="93"/>
      <c r="E94" s="93"/>
      <c r="F94" s="367"/>
      <c r="G94" s="269"/>
      <c r="H94" s="269"/>
      <c r="I94" s="269"/>
      <c r="J94" s="269"/>
      <c r="K94" s="269"/>
      <c r="L94" s="269"/>
      <c r="M94" s="269"/>
    </row>
    <row r="95" spans="1:13" ht="18.5" x14ac:dyDescent="0.45">
      <c r="A95" s="93"/>
      <c r="B95" s="93"/>
      <c r="C95" s="93"/>
      <c r="D95" s="93"/>
      <c r="E95" s="93"/>
      <c r="F95" s="367"/>
      <c r="G95" s="269"/>
      <c r="H95" s="269"/>
      <c r="I95" s="269"/>
      <c r="J95" s="269"/>
      <c r="K95" s="269"/>
      <c r="L95" s="269"/>
      <c r="M95" s="269"/>
    </row>
    <row r="96" spans="1:13" ht="18.5" x14ac:dyDescent="0.45">
      <c r="A96" s="951" t="s">
        <v>0</v>
      </c>
      <c r="B96" s="951"/>
      <c r="C96" s="951"/>
      <c r="D96" s="951"/>
      <c r="E96" s="951"/>
      <c r="F96" s="951"/>
      <c r="G96" s="951"/>
      <c r="H96" s="951"/>
      <c r="I96" s="951"/>
      <c r="J96" s="951"/>
      <c r="K96" s="951"/>
      <c r="L96" s="951"/>
      <c r="M96" s="951"/>
    </row>
    <row r="97" spans="1:13" ht="18.5" x14ac:dyDescent="0.45">
      <c r="A97" s="930" t="s">
        <v>880</v>
      </c>
      <c r="B97" s="930"/>
      <c r="C97" s="930"/>
      <c r="D97" s="930"/>
      <c r="E97" s="930"/>
      <c r="F97" s="930"/>
      <c r="G97" s="930"/>
      <c r="H97" s="930"/>
      <c r="I97" s="930"/>
      <c r="J97" s="930"/>
      <c r="K97" s="930"/>
      <c r="L97" s="930"/>
      <c r="M97" s="930"/>
    </row>
    <row r="98" spans="1:13" ht="92.5" x14ac:dyDescent="0.45">
      <c r="A98" s="100" t="s">
        <v>1</v>
      </c>
      <c r="B98" s="100" t="s">
        <v>2</v>
      </c>
      <c r="C98" s="100" t="s">
        <v>3</v>
      </c>
      <c r="D98" s="100" t="s">
        <v>4</v>
      </c>
      <c r="E98" s="100" t="s">
        <v>5</v>
      </c>
      <c r="F98" s="67" t="s">
        <v>6</v>
      </c>
      <c r="G98" s="100" t="s">
        <v>7</v>
      </c>
      <c r="H98" s="100" t="s">
        <v>8</v>
      </c>
      <c r="I98" s="100"/>
      <c r="J98" s="368" t="s">
        <v>9</v>
      </c>
      <c r="K98" s="368" t="s">
        <v>10</v>
      </c>
      <c r="L98" s="368" t="s">
        <v>11</v>
      </c>
      <c r="M98" s="368" t="s">
        <v>12</v>
      </c>
    </row>
    <row r="99" spans="1:13" ht="18.5" x14ac:dyDescent="0.45">
      <c r="A99" s="100"/>
      <c r="B99" s="100"/>
      <c r="C99" s="100"/>
      <c r="D99" s="100"/>
      <c r="E99" s="100"/>
      <c r="F99" s="73" t="s">
        <v>678</v>
      </c>
      <c r="G99" s="369"/>
      <c r="H99" s="369"/>
      <c r="I99" s="369"/>
      <c r="J99" s="370"/>
      <c r="K99" s="370"/>
      <c r="L99" s="370"/>
      <c r="M99" s="368"/>
    </row>
    <row r="100" spans="1:13" ht="18.5" x14ac:dyDescent="0.45">
      <c r="A100" s="64">
        <v>2202</v>
      </c>
      <c r="B100" s="65"/>
      <c r="C100" s="66"/>
      <c r="D100" s="66"/>
      <c r="E100" s="65"/>
      <c r="F100" s="70" t="s">
        <v>27</v>
      </c>
      <c r="G100" s="358">
        <f>SUM(G104,G101,G111,G115,G122,G124,G127,G131,G136,G138)</f>
        <v>300000000</v>
      </c>
      <c r="H100" s="358">
        <f>H101+H104+H111+H115+H122+H124+H127+H131+H136+H138</f>
        <v>104118800</v>
      </c>
      <c r="I100" s="358"/>
      <c r="J100" s="80">
        <f>SUM(J101,J111,J115,J122,J124,J138)</f>
        <v>300000000</v>
      </c>
      <c r="K100" s="80">
        <f>SUM(K101,K111,K115,K122,K124,K138)</f>
        <v>300000000</v>
      </c>
      <c r="L100" s="80">
        <f>SUM(L101,L111,L115,L122,L124,L138)</f>
        <v>300000000</v>
      </c>
      <c r="M100" s="80">
        <f>SUM(M101,M111,M115,M122,M124,M138)</f>
        <v>900000000</v>
      </c>
    </row>
    <row r="101" spans="1:13" ht="18.5" x14ac:dyDescent="0.45">
      <c r="A101" s="64">
        <v>220201</v>
      </c>
      <c r="B101" s="65">
        <v>70980</v>
      </c>
      <c r="C101" s="66"/>
      <c r="D101" s="66" t="s">
        <v>205</v>
      </c>
      <c r="E101" s="65">
        <v>50610801</v>
      </c>
      <c r="F101" s="70" t="s">
        <v>28</v>
      </c>
      <c r="G101" s="358">
        <f>SUM(G102:G103)</f>
        <v>8100000</v>
      </c>
      <c r="H101" s="358">
        <f>SUM(H102:H103)</f>
        <v>3820000</v>
      </c>
      <c r="I101" s="358"/>
      <c r="J101" s="80">
        <f>SUM(J102:J103)</f>
        <v>5000000</v>
      </c>
      <c r="K101" s="80">
        <f>SUM(K102:K103)</f>
        <v>5000000</v>
      </c>
      <c r="L101" s="80">
        <f>SUM(L102:L103)</f>
        <v>5000000</v>
      </c>
      <c r="M101" s="69">
        <f t="shared" ref="M101:M121" si="5">J101+K101+L101</f>
        <v>15000000</v>
      </c>
    </row>
    <row r="102" spans="1:13" ht="18.5" x14ac:dyDescent="0.45">
      <c r="A102" s="74">
        <v>22020101</v>
      </c>
      <c r="B102" s="65">
        <v>70980</v>
      </c>
      <c r="C102" s="76"/>
      <c r="D102" s="66" t="s">
        <v>881</v>
      </c>
      <c r="E102" s="65">
        <v>50610801</v>
      </c>
      <c r="F102" s="77" t="s">
        <v>29</v>
      </c>
      <c r="G102" s="311">
        <v>3100000</v>
      </c>
      <c r="H102" s="311"/>
      <c r="I102" s="311"/>
      <c r="J102" s="81"/>
      <c r="K102" s="81"/>
      <c r="L102" s="81"/>
      <c r="M102" s="69">
        <f t="shared" si="5"/>
        <v>0</v>
      </c>
    </row>
    <row r="103" spans="1:13" ht="18.5" x14ac:dyDescent="0.45">
      <c r="A103" s="74">
        <v>22020102</v>
      </c>
      <c r="B103" s="65">
        <v>70980</v>
      </c>
      <c r="C103" s="76"/>
      <c r="D103" s="66" t="s">
        <v>882</v>
      </c>
      <c r="E103" s="65">
        <v>50610801</v>
      </c>
      <c r="F103" s="77" t="s">
        <v>30</v>
      </c>
      <c r="G103" s="311">
        <v>5000000</v>
      </c>
      <c r="H103" s="311">
        <v>3820000</v>
      </c>
      <c r="I103" s="311"/>
      <c r="J103" s="81">
        <v>5000000</v>
      </c>
      <c r="K103" s="81">
        <v>5000000</v>
      </c>
      <c r="L103" s="81">
        <v>5000000</v>
      </c>
      <c r="M103" s="69">
        <f t="shared" si="5"/>
        <v>15000000</v>
      </c>
    </row>
    <row r="104" spans="1:13" ht="18.5" x14ac:dyDescent="0.45">
      <c r="A104" s="64">
        <v>220202</v>
      </c>
      <c r="B104" s="65"/>
      <c r="C104" s="66"/>
      <c r="D104" s="66"/>
      <c r="E104" s="65"/>
      <c r="F104" s="70" t="s">
        <v>31</v>
      </c>
      <c r="G104" s="358">
        <f>SUM(G105:G110)</f>
        <v>850000</v>
      </c>
      <c r="H104" s="358">
        <f>SUM(H105:H110)</f>
        <v>0</v>
      </c>
      <c r="I104" s="358"/>
      <c r="J104" s="80">
        <f>SUM(J105:J110)</f>
        <v>0</v>
      </c>
      <c r="K104" s="80">
        <f>SUM(K105:K110)</f>
        <v>0</v>
      </c>
      <c r="L104" s="80">
        <f>SUM(L105:L110)</f>
        <v>0</v>
      </c>
      <c r="M104" s="69">
        <f t="shared" si="5"/>
        <v>0</v>
      </c>
    </row>
    <row r="105" spans="1:13" ht="18.5" x14ac:dyDescent="0.45">
      <c r="A105" s="74">
        <v>22020201</v>
      </c>
      <c r="B105" s="65">
        <v>70980</v>
      </c>
      <c r="C105" s="76"/>
      <c r="D105" s="66" t="s">
        <v>882</v>
      </c>
      <c r="E105" s="65">
        <v>50610801</v>
      </c>
      <c r="F105" s="77" t="s">
        <v>32</v>
      </c>
      <c r="G105" s="311">
        <v>100000</v>
      </c>
      <c r="H105" s="311"/>
      <c r="I105" s="311"/>
      <c r="J105" s="81"/>
      <c r="K105" s="81"/>
      <c r="L105" s="81"/>
      <c r="M105" s="69">
        <f t="shared" si="5"/>
        <v>0</v>
      </c>
    </row>
    <row r="106" spans="1:13" ht="18.5" x14ac:dyDescent="0.45">
      <c r="A106" s="74">
        <v>22020202</v>
      </c>
      <c r="B106" s="65">
        <v>70980</v>
      </c>
      <c r="C106" s="76"/>
      <c r="D106" s="66" t="s">
        <v>883</v>
      </c>
      <c r="E106" s="65">
        <v>50610801</v>
      </c>
      <c r="F106" s="77" t="s">
        <v>33</v>
      </c>
      <c r="G106" s="311">
        <v>100000</v>
      </c>
      <c r="H106" s="311"/>
      <c r="I106" s="311"/>
      <c r="J106" s="81"/>
      <c r="K106" s="81"/>
      <c r="L106" s="81"/>
      <c r="M106" s="69">
        <f t="shared" si="5"/>
        <v>0</v>
      </c>
    </row>
    <row r="107" spans="1:13" ht="18.5" x14ac:dyDescent="0.45">
      <c r="A107" s="74">
        <v>22020203</v>
      </c>
      <c r="B107" s="65">
        <v>70980</v>
      </c>
      <c r="C107" s="76"/>
      <c r="D107" s="66" t="s">
        <v>884</v>
      </c>
      <c r="E107" s="65">
        <v>50610801</v>
      </c>
      <c r="F107" s="77" t="s">
        <v>34</v>
      </c>
      <c r="G107" s="311">
        <v>50000</v>
      </c>
      <c r="H107" s="311"/>
      <c r="I107" s="311"/>
      <c r="J107" s="81"/>
      <c r="K107" s="81"/>
      <c r="L107" s="81"/>
      <c r="M107" s="69">
        <f t="shared" si="5"/>
        <v>0</v>
      </c>
    </row>
    <row r="108" spans="1:13" ht="18.5" x14ac:dyDescent="0.45">
      <c r="A108" s="74">
        <v>22020204</v>
      </c>
      <c r="B108" s="65">
        <v>70980</v>
      </c>
      <c r="C108" s="76"/>
      <c r="D108" s="66" t="s">
        <v>885</v>
      </c>
      <c r="E108" s="65">
        <v>50610801</v>
      </c>
      <c r="F108" s="77" t="s">
        <v>316</v>
      </c>
      <c r="G108" s="311">
        <v>200000</v>
      </c>
      <c r="H108" s="311"/>
      <c r="I108" s="311"/>
      <c r="J108" s="81"/>
      <c r="K108" s="81"/>
      <c r="L108" s="81"/>
      <c r="M108" s="69">
        <f t="shared" si="5"/>
        <v>0</v>
      </c>
    </row>
    <row r="109" spans="1:13" ht="18.5" x14ac:dyDescent="0.45">
      <c r="A109" s="74">
        <v>22020205</v>
      </c>
      <c r="B109" s="65">
        <v>70980</v>
      </c>
      <c r="C109" s="76"/>
      <c r="D109" s="66" t="s">
        <v>886</v>
      </c>
      <c r="E109" s="65">
        <v>50610801</v>
      </c>
      <c r="F109" s="77" t="s">
        <v>35</v>
      </c>
      <c r="G109" s="311">
        <v>200000</v>
      </c>
      <c r="H109" s="311"/>
      <c r="I109" s="311"/>
      <c r="J109" s="81"/>
      <c r="K109" s="81"/>
      <c r="L109" s="81"/>
      <c r="M109" s="69">
        <f t="shared" si="5"/>
        <v>0</v>
      </c>
    </row>
    <row r="110" spans="1:13" ht="18.5" x14ac:dyDescent="0.45">
      <c r="A110" s="74">
        <v>22020206</v>
      </c>
      <c r="B110" s="65">
        <v>70980</v>
      </c>
      <c r="C110" s="76"/>
      <c r="D110" s="66" t="s">
        <v>887</v>
      </c>
      <c r="E110" s="65">
        <v>50610801</v>
      </c>
      <c r="F110" s="77" t="s">
        <v>36</v>
      </c>
      <c r="G110" s="311">
        <v>200000</v>
      </c>
      <c r="H110" s="311"/>
      <c r="I110" s="311"/>
      <c r="J110" s="81"/>
      <c r="K110" s="81"/>
      <c r="L110" s="81"/>
      <c r="M110" s="69">
        <f t="shared" si="5"/>
        <v>0</v>
      </c>
    </row>
    <row r="111" spans="1:13" ht="18.5" x14ac:dyDescent="0.45">
      <c r="A111" s="64">
        <v>220203</v>
      </c>
      <c r="B111" s="65"/>
      <c r="C111" s="66"/>
      <c r="D111" s="66"/>
      <c r="E111" s="65"/>
      <c r="F111" s="70" t="s">
        <v>37</v>
      </c>
      <c r="G111" s="358">
        <f>SUM(G112:G114)</f>
        <v>4200000</v>
      </c>
      <c r="H111" s="358">
        <f>SUM(H112:H114)</f>
        <v>0</v>
      </c>
      <c r="I111" s="358"/>
      <c r="J111" s="80">
        <f>SUM(J112:J114)</f>
        <v>5000000</v>
      </c>
      <c r="K111" s="80">
        <f>SUM(K112:K114)</f>
        <v>5000000</v>
      </c>
      <c r="L111" s="80">
        <f>SUM(L112:L114)</f>
        <v>5000000</v>
      </c>
      <c r="M111" s="69">
        <f t="shared" si="5"/>
        <v>15000000</v>
      </c>
    </row>
    <row r="112" spans="1:13" ht="37" x14ac:dyDescent="0.45">
      <c r="A112" s="74">
        <v>22020301</v>
      </c>
      <c r="B112" s="65">
        <v>70980</v>
      </c>
      <c r="C112" s="76"/>
      <c r="D112" s="66" t="s">
        <v>887</v>
      </c>
      <c r="E112" s="65">
        <v>50610801</v>
      </c>
      <c r="F112" s="77" t="s">
        <v>38</v>
      </c>
      <c r="G112" s="311">
        <v>2000000</v>
      </c>
      <c r="H112" s="311"/>
      <c r="I112" s="311"/>
      <c r="J112" s="81">
        <v>5000000</v>
      </c>
      <c r="K112" s="81">
        <v>5000000</v>
      </c>
      <c r="L112" s="81">
        <v>5000000</v>
      </c>
      <c r="M112" s="69">
        <f t="shared" si="5"/>
        <v>15000000</v>
      </c>
    </row>
    <row r="113" spans="1:13" ht="18.5" x14ac:dyDescent="0.45">
      <c r="A113" s="74">
        <v>22020303</v>
      </c>
      <c r="B113" s="65">
        <v>70980</v>
      </c>
      <c r="C113" s="76"/>
      <c r="D113" s="66" t="s">
        <v>887</v>
      </c>
      <c r="E113" s="65">
        <v>50610801</v>
      </c>
      <c r="F113" s="77" t="s">
        <v>40</v>
      </c>
      <c r="G113" s="311">
        <v>200000</v>
      </c>
      <c r="H113" s="311"/>
      <c r="I113" s="311"/>
      <c r="J113" s="81"/>
      <c r="K113" s="81"/>
      <c r="L113" s="81"/>
      <c r="M113" s="69">
        <f t="shared" si="5"/>
        <v>0</v>
      </c>
    </row>
    <row r="114" spans="1:13" ht="18.5" x14ac:dyDescent="0.45">
      <c r="A114" s="74">
        <v>22020309</v>
      </c>
      <c r="B114" s="65">
        <v>70980</v>
      </c>
      <c r="C114" s="76"/>
      <c r="D114" s="66" t="s">
        <v>887</v>
      </c>
      <c r="E114" s="65">
        <v>50610801</v>
      </c>
      <c r="F114" s="77" t="s">
        <v>221</v>
      </c>
      <c r="G114" s="311">
        <v>2000000</v>
      </c>
      <c r="H114" s="311"/>
      <c r="I114" s="311"/>
      <c r="J114" s="81"/>
      <c r="K114" s="81"/>
      <c r="L114" s="81"/>
      <c r="M114" s="69">
        <f t="shared" si="5"/>
        <v>0</v>
      </c>
    </row>
    <row r="115" spans="1:13" ht="18.5" x14ac:dyDescent="0.45">
      <c r="A115" s="64">
        <v>220204</v>
      </c>
      <c r="B115" s="65"/>
      <c r="C115" s="66"/>
      <c r="D115" s="66"/>
      <c r="E115" s="65"/>
      <c r="F115" s="70" t="s">
        <v>42</v>
      </c>
      <c r="G115" s="358">
        <f t="shared" ref="G115:M115" si="6">SUM(G116:G121)</f>
        <v>10800000</v>
      </c>
      <c r="H115" s="358">
        <f t="shared" si="6"/>
        <v>0</v>
      </c>
      <c r="I115" s="358"/>
      <c r="J115" s="80">
        <f t="shared" si="6"/>
        <v>4500000</v>
      </c>
      <c r="K115" s="80">
        <f t="shared" si="6"/>
        <v>4500000</v>
      </c>
      <c r="L115" s="80">
        <f t="shared" si="6"/>
        <v>4500000</v>
      </c>
      <c r="M115" s="371">
        <f t="shared" si="6"/>
        <v>13500000</v>
      </c>
    </row>
    <row r="116" spans="1:13" ht="37" x14ac:dyDescent="0.45">
      <c r="A116" s="74">
        <v>22020401</v>
      </c>
      <c r="B116" s="65">
        <v>70980</v>
      </c>
      <c r="C116" s="76"/>
      <c r="D116" s="66" t="s">
        <v>887</v>
      </c>
      <c r="E116" s="65">
        <v>50610801</v>
      </c>
      <c r="F116" s="77" t="s">
        <v>43</v>
      </c>
      <c r="G116" s="311">
        <v>1000000</v>
      </c>
      <c r="H116" s="311"/>
      <c r="I116" s="311"/>
      <c r="J116" s="81">
        <v>500000</v>
      </c>
      <c r="K116" s="81">
        <v>500000</v>
      </c>
      <c r="L116" s="81">
        <v>500000</v>
      </c>
      <c r="M116" s="69">
        <f t="shared" si="5"/>
        <v>1500000</v>
      </c>
    </row>
    <row r="117" spans="1:13" ht="18.5" x14ac:dyDescent="0.45">
      <c r="A117" s="74">
        <v>22020402</v>
      </c>
      <c r="B117" s="65">
        <v>70980</v>
      </c>
      <c r="C117" s="76"/>
      <c r="D117" s="66" t="s">
        <v>888</v>
      </c>
      <c r="E117" s="65">
        <v>50610801</v>
      </c>
      <c r="F117" s="77" t="s">
        <v>44</v>
      </c>
      <c r="G117" s="311">
        <v>4000000</v>
      </c>
      <c r="H117" s="311"/>
      <c r="I117" s="311"/>
      <c r="J117" s="81">
        <v>4000000</v>
      </c>
      <c r="K117" s="81">
        <v>4000000</v>
      </c>
      <c r="L117" s="81">
        <v>4000000</v>
      </c>
      <c r="M117" s="69">
        <f t="shared" si="5"/>
        <v>12000000</v>
      </c>
    </row>
    <row r="118" spans="1:13" ht="37" x14ac:dyDescent="0.45">
      <c r="A118" s="74">
        <v>22020403</v>
      </c>
      <c r="B118" s="65">
        <v>70980</v>
      </c>
      <c r="C118" s="76"/>
      <c r="D118" s="66" t="s">
        <v>889</v>
      </c>
      <c r="E118" s="65">
        <v>50610801</v>
      </c>
      <c r="F118" s="77" t="s">
        <v>45</v>
      </c>
      <c r="G118" s="311">
        <v>500000</v>
      </c>
      <c r="H118" s="311"/>
      <c r="I118" s="311"/>
      <c r="J118" s="81"/>
      <c r="K118" s="81"/>
      <c r="L118" s="81"/>
      <c r="M118" s="69">
        <f t="shared" si="5"/>
        <v>0</v>
      </c>
    </row>
    <row r="119" spans="1:13" ht="18.5" x14ac:dyDescent="0.45">
      <c r="A119" s="74">
        <v>22020404</v>
      </c>
      <c r="B119" s="65">
        <v>70980</v>
      </c>
      <c r="C119" s="76"/>
      <c r="D119" s="66" t="s">
        <v>890</v>
      </c>
      <c r="E119" s="65">
        <v>50610801</v>
      </c>
      <c r="F119" s="77" t="s">
        <v>46</v>
      </c>
      <c r="G119" s="311">
        <v>1000000</v>
      </c>
      <c r="H119" s="311"/>
      <c r="I119" s="311"/>
      <c r="J119" s="81"/>
      <c r="K119" s="81"/>
      <c r="L119" s="81"/>
      <c r="M119" s="69">
        <f t="shared" si="5"/>
        <v>0</v>
      </c>
    </row>
    <row r="120" spans="1:13" ht="18.5" x14ac:dyDescent="0.45">
      <c r="A120" s="74">
        <v>22020405</v>
      </c>
      <c r="B120" s="65">
        <v>70980</v>
      </c>
      <c r="C120" s="76"/>
      <c r="D120" s="66" t="s">
        <v>891</v>
      </c>
      <c r="E120" s="65">
        <v>50610801</v>
      </c>
      <c r="F120" s="77" t="s">
        <v>47</v>
      </c>
      <c r="G120" s="311">
        <v>500000</v>
      </c>
      <c r="H120" s="311"/>
      <c r="I120" s="311"/>
      <c r="J120" s="81"/>
      <c r="K120" s="81"/>
      <c r="L120" s="81"/>
      <c r="M120" s="69">
        <f t="shared" si="5"/>
        <v>0</v>
      </c>
    </row>
    <row r="121" spans="1:13" ht="18.5" x14ac:dyDescent="0.45">
      <c r="A121" s="74">
        <v>22020406</v>
      </c>
      <c r="B121" s="65">
        <v>70980</v>
      </c>
      <c r="C121" s="76"/>
      <c r="D121" s="66" t="s">
        <v>892</v>
      </c>
      <c r="E121" s="65">
        <v>50610801</v>
      </c>
      <c r="F121" s="77" t="s">
        <v>48</v>
      </c>
      <c r="G121" s="311">
        <v>3800000</v>
      </c>
      <c r="H121" s="311"/>
      <c r="I121" s="311"/>
      <c r="J121" s="81"/>
      <c r="K121" s="81"/>
      <c r="L121" s="81"/>
      <c r="M121" s="69">
        <f t="shared" si="5"/>
        <v>0</v>
      </c>
    </row>
    <row r="122" spans="1:13" ht="18.5" x14ac:dyDescent="0.45">
      <c r="A122" s="64">
        <v>220205</v>
      </c>
      <c r="B122" s="65"/>
      <c r="C122" s="66"/>
      <c r="D122" s="66"/>
      <c r="E122" s="65"/>
      <c r="F122" s="70" t="s">
        <v>49</v>
      </c>
      <c r="G122" s="358">
        <f>G123</f>
        <v>194000000</v>
      </c>
      <c r="H122" s="358">
        <f>H123</f>
        <v>42798800</v>
      </c>
      <c r="I122" s="358"/>
      <c r="J122" s="80">
        <f>J123</f>
        <v>200000000</v>
      </c>
      <c r="K122" s="80">
        <f>K123</f>
        <v>200000000</v>
      </c>
      <c r="L122" s="80">
        <f>L123</f>
        <v>200000000</v>
      </c>
      <c r="M122" s="80">
        <f>M123</f>
        <v>600000000</v>
      </c>
    </row>
    <row r="123" spans="1:13" ht="18.5" x14ac:dyDescent="0.45">
      <c r="A123" s="74">
        <v>22020501</v>
      </c>
      <c r="B123" s="65">
        <v>70980</v>
      </c>
      <c r="C123" s="76"/>
      <c r="D123" s="66" t="s">
        <v>892</v>
      </c>
      <c r="E123" s="65">
        <v>50610801</v>
      </c>
      <c r="F123" s="77" t="s">
        <v>50</v>
      </c>
      <c r="G123" s="311">
        <v>194000000</v>
      </c>
      <c r="H123" s="311">
        <v>42798800</v>
      </c>
      <c r="I123" s="311"/>
      <c r="J123" s="81">
        <v>200000000</v>
      </c>
      <c r="K123" s="81">
        <v>200000000</v>
      </c>
      <c r="L123" s="81">
        <v>200000000</v>
      </c>
      <c r="M123" s="69">
        <f t="shared" ref="M123:M157" si="7">J123+K123+L123</f>
        <v>600000000</v>
      </c>
    </row>
    <row r="124" spans="1:13" ht="18.5" x14ac:dyDescent="0.45">
      <c r="A124" s="64">
        <v>220206</v>
      </c>
      <c r="B124" s="65"/>
      <c r="C124" s="66"/>
      <c r="D124" s="66"/>
      <c r="E124" s="65"/>
      <c r="F124" s="70" t="s">
        <v>51</v>
      </c>
      <c r="G124" s="358">
        <f>SUM(G125:G126)</f>
        <v>11000000</v>
      </c>
      <c r="H124" s="358">
        <f>SUM(H125:H126)</f>
        <v>28600000</v>
      </c>
      <c r="I124" s="358"/>
      <c r="J124" s="80">
        <f>SUM(J125:J126)</f>
        <v>20000000</v>
      </c>
      <c r="K124" s="80">
        <f>SUM(K125:K126)</f>
        <v>20000000</v>
      </c>
      <c r="L124" s="80">
        <f>SUM(L125:L126)</f>
        <v>20000000</v>
      </c>
      <c r="M124" s="69">
        <f t="shared" si="7"/>
        <v>60000000</v>
      </c>
    </row>
    <row r="125" spans="1:13" ht="18.5" x14ac:dyDescent="0.45">
      <c r="A125" s="74">
        <v>22020602</v>
      </c>
      <c r="B125" s="65">
        <v>70980</v>
      </c>
      <c r="C125" s="76"/>
      <c r="D125" s="66" t="s">
        <v>892</v>
      </c>
      <c r="E125" s="65">
        <v>50610801</v>
      </c>
      <c r="F125" s="77" t="s">
        <v>223</v>
      </c>
      <c r="G125" s="311">
        <v>10000000</v>
      </c>
      <c r="H125" s="311">
        <v>28600000</v>
      </c>
      <c r="I125" s="311"/>
      <c r="J125" s="81">
        <v>20000000</v>
      </c>
      <c r="K125" s="81">
        <v>20000000</v>
      </c>
      <c r="L125" s="81">
        <v>20000000</v>
      </c>
      <c r="M125" s="69">
        <f t="shared" si="7"/>
        <v>60000000</v>
      </c>
    </row>
    <row r="126" spans="1:13" ht="18.5" x14ac:dyDescent="0.45">
      <c r="A126" s="74">
        <v>22020605</v>
      </c>
      <c r="B126" s="65">
        <v>70980</v>
      </c>
      <c r="C126" s="76"/>
      <c r="D126" s="66" t="s">
        <v>892</v>
      </c>
      <c r="E126" s="65">
        <v>50610801</v>
      </c>
      <c r="F126" s="77" t="s">
        <v>53</v>
      </c>
      <c r="G126" s="311">
        <v>1000000</v>
      </c>
      <c r="H126" s="311"/>
      <c r="I126" s="311"/>
      <c r="J126" s="81"/>
      <c r="K126" s="81"/>
      <c r="L126" s="81"/>
      <c r="M126" s="69">
        <f t="shared" si="7"/>
        <v>0</v>
      </c>
    </row>
    <row r="127" spans="1:13" ht="37" x14ac:dyDescent="0.45">
      <c r="A127" s="64">
        <v>220207</v>
      </c>
      <c r="B127" s="65"/>
      <c r="C127" s="66"/>
      <c r="D127" s="66"/>
      <c r="E127" s="65"/>
      <c r="F127" s="70" t="s">
        <v>268</v>
      </c>
      <c r="G127" s="358">
        <f>SUM(G128:G130)</f>
        <v>600000</v>
      </c>
      <c r="H127" s="358">
        <f>SUM(H128:H130)</f>
        <v>300000</v>
      </c>
      <c r="I127" s="358"/>
      <c r="J127" s="80">
        <f>SUM(J128:J130)</f>
        <v>0</v>
      </c>
      <c r="K127" s="80"/>
      <c r="L127" s="80">
        <f>SUM(L128:L130)</f>
        <v>0</v>
      </c>
      <c r="M127" s="69">
        <f t="shared" si="7"/>
        <v>0</v>
      </c>
    </row>
    <row r="128" spans="1:13" ht="18.5" x14ac:dyDescent="0.45">
      <c r="A128" s="74">
        <v>22020701</v>
      </c>
      <c r="B128" s="65">
        <v>70980</v>
      </c>
      <c r="C128" s="76"/>
      <c r="D128" s="66" t="s">
        <v>892</v>
      </c>
      <c r="E128" s="65">
        <v>50610801</v>
      </c>
      <c r="F128" s="77" t="s">
        <v>269</v>
      </c>
      <c r="G128" s="311">
        <v>100000</v>
      </c>
      <c r="H128" s="311"/>
      <c r="I128" s="311"/>
      <c r="J128" s="81"/>
      <c r="K128" s="81"/>
      <c r="L128" s="81"/>
      <c r="M128" s="69">
        <f t="shared" si="7"/>
        <v>0</v>
      </c>
    </row>
    <row r="129" spans="1:13" ht="18.5" x14ac:dyDescent="0.45">
      <c r="A129" s="74">
        <v>22020702</v>
      </c>
      <c r="B129" s="65">
        <v>70980</v>
      </c>
      <c r="C129" s="76"/>
      <c r="D129" s="66" t="s">
        <v>892</v>
      </c>
      <c r="E129" s="65">
        <v>50610801</v>
      </c>
      <c r="F129" s="77" t="s">
        <v>416</v>
      </c>
      <c r="G129" s="311">
        <v>200000</v>
      </c>
      <c r="H129" s="311"/>
      <c r="I129" s="311"/>
      <c r="J129" s="81"/>
      <c r="K129" s="81"/>
      <c r="L129" s="81"/>
      <c r="M129" s="69">
        <f t="shared" si="7"/>
        <v>0</v>
      </c>
    </row>
    <row r="130" spans="1:13" ht="18.5" x14ac:dyDescent="0.45">
      <c r="A130" s="74">
        <v>22020703</v>
      </c>
      <c r="B130" s="65">
        <v>70980</v>
      </c>
      <c r="C130" s="76"/>
      <c r="D130" s="66" t="s">
        <v>892</v>
      </c>
      <c r="E130" s="65">
        <v>50610801</v>
      </c>
      <c r="F130" s="77" t="s">
        <v>365</v>
      </c>
      <c r="G130" s="311">
        <v>300000</v>
      </c>
      <c r="H130" s="311">
        <v>300000</v>
      </c>
      <c r="I130" s="311"/>
      <c r="J130" s="81"/>
      <c r="K130" s="81"/>
      <c r="L130" s="81"/>
      <c r="M130" s="69">
        <f t="shared" si="7"/>
        <v>0</v>
      </c>
    </row>
    <row r="131" spans="1:13" ht="18.5" x14ac:dyDescent="0.45">
      <c r="A131" s="64">
        <v>220208</v>
      </c>
      <c r="B131" s="65"/>
      <c r="C131" s="66"/>
      <c r="D131" s="66"/>
      <c r="E131" s="65"/>
      <c r="F131" s="70" t="s">
        <v>54</v>
      </c>
      <c r="G131" s="358">
        <f>SUM(G132:G135)</f>
        <v>2200000</v>
      </c>
      <c r="H131" s="358">
        <f>SUM(H132:H135)</f>
        <v>0</v>
      </c>
      <c r="I131" s="358"/>
      <c r="J131" s="80">
        <f>SUM(J132:J135)</f>
        <v>0</v>
      </c>
      <c r="K131" s="80">
        <f>SUM(K132:K135)</f>
        <v>0</v>
      </c>
      <c r="L131" s="80">
        <f>SUM(L132:L135)</f>
        <v>0</v>
      </c>
      <c r="M131" s="69">
        <f t="shared" si="7"/>
        <v>0</v>
      </c>
    </row>
    <row r="132" spans="1:13" ht="18.5" x14ac:dyDescent="0.45">
      <c r="A132" s="74">
        <v>22020801</v>
      </c>
      <c r="B132" s="65">
        <v>70980</v>
      </c>
      <c r="C132" s="76"/>
      <c r="D132" s="66" t="s">
        <v>892</v>
      </c>
      <c r="E132" s="65">
        <v>50610801</v>
      </c>
      <c r="F132" s="77" t="s">
        <v>55</v>
      </c>
      <c r="G132" s="311">
        <v>500000</v>
      </c>
      <c r="H132" s="311"/>
      <c r="I132" s="311"/>
      <c r="J132" s="81"/>
      <c r="K132" s="81"/>
      <c r="L132" s="81"/>
      <c r="M132" s="69">
        <f t="shared" si="7"/>
        <v>0</v>
      </c>
    </row>
    <row r="133" spans="1:13" ht="18.5" x14ac:dyDescent="0.45">
      <c r="A133" s="74">
        <v>22020802</v>
      </c>
      <c r="B133" s="65">
        <v>70980</v>
      </c>
      <c r="C133" s="76"/>
      <c r="D133" s="66" t="s">
        <v>893</v>
      </c>
      <c r="E133" s="65">
        <v>50610801</v>
      </c>
      <c r="F133" s="77" t="s">
        <v>517</v>
      </c>
      <c r="G133" s="311">
        <v>500000</v>
      </c>
      <c r="H133" s="311"/>
      <c r="I133" s="311"/>
      <c r="J133" s="81"/>
      <c r="K133" s="81"/>
      <c r="L133" s="81"/>
      <c r="M133" s="69">
        <f t="shared" si="7"/>
        <v>0</v>
      </c>
    </row>
    <row r="134" spans="1:13" ht="18.5" x14ac:dyDescent="0.45">
      <c r="A134" s="74">
        <v>22020803</v>
      </c>
      <c r="B134" s="65">
        <v>70980</v>
      </c>
      <c r="C134" s="76"/>
      <c r="D134" s="66" t="s">
        <v>894</v>
      </c>
      <c r="E134" s="65">
        <v>50610801</v>
      </c>
      <c r="F134" s="77" t="s">
        <v>56</v>
      </c>
      <c r="G134" s="311">
        <v>200000</v>
      </c>
      <c r="H134" s="311"/>
      <c r="I134" s="311"/>
      <c r="J134" s="81"/>
      <c r="K134" s="81"/>
      <c r="L134" s="81"/>
      <c r="M134" s="69">
        <f t="shared" si="7"/>
        <v>0</v>
      </c>
    </row>
    <row r="135" spans="1:13" ht="18.5" x14ac:dyDescent="0.45">
      <c r="A135" s="74">
        <v>22020805</v>
      </c>
      <c r="B135" s="65">
        <v>70980</v>
      </c>
      <c r="C135" s="76"/>
      <c r="D135" s="66" t="s">
        <v>895</v>
      </c>
      <c r="E135" s="65">
        <v>50610801</v>
      </c>
      <c r="F135" s="77" t="s">
        <v>436</v>
      </c>
      <c r="G135" s="311">
        <v>1000000</v>
      </c>
      <c r="H135" s="311"/>
      <c r="I135" s="311"/>
      <c r="J135" s="81"/>
      <c r="K135" s="81"/>
      <c r="L135" s="81"/>
      <c r="M135" s="69">
        <f t="shared" si="7"/>
        <v>0</v>
      </c>
    </row>
    <row r="136" spans="1:13" ht="18.5" x14ac:dyDescent="0.45">
      <c r="A136" s="64">
        <v>220209</v>
      </c>
      <c r="B136" s="65"/>
      <c r="C136" s="66"/>
      <c r="D136" s="66"/>
      <c r="E136" s="65"/>
      <c r="F136" s="70" t="s">
        <v>271</v>
      </c>
      <c r="G136" s="358">
        <f>SUM(G137:G137)</f>
        <v>50000</v>
      </c>
      <c r="H136" s="358">
        <f>SUM(H137:H137)</f>
        <v>0</v>
      </c>
      <c r="I136" s="358"/>
      <c r="J136" s="80">
        <f>SUM(J137:J137)</f>
        <v>0</v>
      </c>
      <c r="K136" s="80">
        <f>SUM(K137:K137)</f>
        <v>0</v>
      </c>
      <c r="L136" s="80">
        <f>SUM(L137:L137)</f>
        <v>0</v>
      </c>
      <c r="M136" s="69">
        <f t="shared" si="7"/>
        <v>0</v>
      </c>
    </row>
    <row r="137" spans="1:13" ht="18.5" x14ac:dyDescent="0.45">
      <c r="A137" s="74">
        <v>22020901</v>
      </c>
      <c r="B137" s="65">
        <v>70980</v>
      </c>
      <c r="C137" s="76"/>
      <c r="D137" s="66" t="s">
        <v>895</v>
      </c>
      <c r="E137" s="65">
        <v>50610801</v>
      </c>
      <c r="F137" s="77" t="s">
        <v>315</v>
      </c>
      <c r="G137" s="311">
        <v>50000</v>
      </c>
      <c r="H137" s="311"/>
      <c r="I137" s="311"/>
      <c r="J137" s="81"/>
      <c r="K137" s="81"/>
      <c r="L137" s="81"/>
      <c r="M137" s="69">
        <f t="shared" si="7"/>
        <v>0</v>
      </c>
    </row>
    <row r="138" spans="1:13" ht="18.5" x14ac:dyDescent="0.45">
      <c r="A138" s="64">
        <v>220210</v>
      </c>
      <c r="B138" s="65"/>
      <c r="C138" s="66"/>
      <c r="D138" s="66"/>
      <c r="E138" s="65"/>
      <c r="F138" s="70" t="s">
        <v>57</v>
      </c>
      <c r="G138" s="358">
        <f>SUM(G139:G158)</f>
        <v>68200000</v>
      </c>
      <c r="H138" s="358">
        <f>SUM(H139:H158)</f>
        <v>28600000</v>
      </c>
      <c r="I138" s="358"/>
      <c r="J138" s="80">
        <f>SUM(J139:J158)</f>
        <v>65500000</v>
      </c>
      <c r="K138" s="80">
        <f>SUM(K139:K158)</f>
        <v>65500000</v>
      </c>
      <c r="L138" s="80">
        <f>SUM(L139:L158)</f>
        <v>65500000</v>
      </c>
      <c r="M138" s="69">
        <f t="shared" si="7"/>
        <v>196500000</v>
      </c>
    </row>
    <row r="139" spans="1:13" ht="18.5" x14ac:dyDescent="0.45">
      <c r="A139" s="74">
        <v>22021001</v>
      </c>
      <c r="B139" s="65">
        <v>70980</v>
      </c>
      <c r="C139" s="76"/>
      <c r="D139" s="66" t="s">
        <v>895</v>
      </c>
      <c r="E139" s="65">
        <v>50610801</v>
      </c>
      <c r="F139" s="77" t="s">
        <v>58</v>
      </c>
      <c r="G139" s="311">
        <v>3000000</v>
      </c>
      <c r="H139" s="311"/>
      <c r="I139" s="311"/>
      <c r="J139" s="81"/>
      <c r="K139" s="81"/>
      <c r="L139" s="81"/>
      <c r="M139" s="69">
        <f t="shared" si="7"/>
        <v>0</v>
      </c>
    </row>
    <row r="140" spans="1:13" ht="18.5" x14ac:dyDescent="0.45">
      <c r="A140" s="74">
        <v>22021002</v>
      </c>
      <c r="B140" s="65">
        <v>70980</v>
      </c>
      <c r="C140" s="76"/>
      <c r="D140" s="66" t="s">
        <v>896</v>
      </c>
      <c r="E140" s="65">
        <v>50610801</v>
      </c>
      <c r="F140" s="77" t="s">
        <v>59</v>
      </c>
      <c r="G140" s="311">
        <v>10000000</v>
      </c>
      <c r="H140" s="311"/>
      <c r="I140" s="311"/>
      <c r="J140" s="81">
        <v>5000000</v>
      </c>
      <c r="K140" s="372">
        <v>5000000</v>
      </c>
      <c r="L140" s="81">
        <v>5000000</v>
      </c>
      <c r="M140" s="69">
        <f t="shared" si="7"/>
        <v>15000000</v>
      </c>
    </row>
    <row r="141" spans="1:13" ht="18.5" x14ac:dyDescent="0.45">
      <c r="A141" s="74">
        <v>22021003</v>
      </c>
      <c r="B141" s="65">
        <v>70980</v>
      </c>
      <c r="C141" s="76"/>
      <c r="D141" s="66" t="s">
        <v>897</v>
      </c>
      <c r="E141" s="65">
        <v>50610801</v>
      </c>
      <c r="F141" s="77" t="s">
        <v>60</v>
      </c>
      <c r="G141" s="311">
        <v>1000000</v>
      </c>
      <c r="H141" s="311"/>
      <c r="I141" s="311"/>
      <c r="J141" s="81">
        <v>25000000</v>
      </c>
      <c r="K141" s="81">
        <v>25000000</v>
      </c>
      <c r="L141" s="81">
        <v>25000000</v>
      </c>
      <c r="M141" s="69">
        <f t="shared" si="7"/>
        <v>75000000</v>
      </c>
    </row>
    <row r="142" spans="1:13" ht="18.5" x14ac:dyDescent="0.45">
      <c r="A142" s="74">
        <v>22021004</v>
      </c>
      <c r="B142" s="65">
        <v>70980</v>
      </c>
      <c r="C142" s="76"/>
      <c r="D142" s="66" t="s">
        <v>898</v>
      </c>
      <c r="E142" s="65">
        <v>50610801</v>
      </c>
      <c r="F142" s="77" t="s">
        <v>61</v>
      </c>
      <c r="G142" s="311">
        <v>500000</v>
      </c>
      <c r="H142" s="311"/>
      <c r="I142" s="311"/>
      <c r="J142" s="81"/>
      <c r="K142" s="81"/>
      <c r="L142" s="81"/>
      <c r="M142" s="69">
        <f t="shared" si="7"/>
        <v>0</v>
      </c>
    </row>
    <row r="143" spans="1:13" ht="18.5" x14ac:dyDescent="0.45">
      <c r="A143" s="74">
        <v>22021006</v>
      </c>
      <c r="B143" s="65">
        <v>70980</v>
      </c>
      <c r="C143" s="76"/>
      <c r="D143" s="66" t="s">
        <v>899</v>
      </c>
      <c r="E143" s="65">
        <v>50610801</v>
      </c>
      <c r="F143" s="77" t="s">
        <v>62</v>
      </c>
      <c r="G143" s="311">
        <v>200000</v>
      </c>
      <c r="H143" s="311"/>
      <c r="I143" s="311"/>
      <c r="J143" s="81"/>
      <c r="K143" s="81"/>
      <c r="L143" s="81"/>
      <c r="M143" s="69">
        <f t="shared" si="7"/>
        <v>0</v>
      </c>
    </row>
    <row r="144" spans="1:13" ht="18.5" x14ac:dyDescent="0.45">
      <c r="A144" s="74">
        <v>22021007</v>
      </c>
      <c r="B144" s="65">
        <v>70980</v>
      </c>
      <c r="C144" s="76"/>
      <c r="D144" s="66" t="s">
        <v>900</v>
      </c>
      <c r="E144" s="65">
        <v>50610801</v>
      </c>
      <c r="F144" s="77" t="s">
        <v>63</v>
      </c>
      <c r="G144" s="311">
        <v>5000000</v>
      </c>
      <c r="H144" s="311"/>
      <c r="I144" s="311"/>
      <c r="J144" s="81"/>
      <c r="K144" s="81"/>
      <c r="L144" s="81"/>
      <c r="M144" s="69">
        <f t="shared" si="7"/>
        <v>0</v>
      </c>
    </row>
    <row r="145" spans="1:13" ht="18.5" x14ac:dyDescent="0.45">
      <c r="A145" s="74">
        <v>22021008</v>
      </c>
      <c r="B145" s="65">
        <v>70980</v>
      </c>
      <c r="C145" s="76"/>
      <c r="D145" s="66" t="s">
        <v>901</v>
      </c>
      <c r="E145" s="65">
        <v>50610801</v>
      </c>
      <c r="F145" s="77" t="s">
        <v>64</v>
      </c>
      <c r="G145" s="311">
        <v>3000000</v>
      </c>
      <c r="H145" s="311"/>
      <c r="I145" s="311"/>
      <c r="J145" s="81">
        <v>5000000</v>
      </c>
      <c r="K145" s="81">
        <v>5000000</v>
      </c>
      <c r="L145" s="81">
        <v>5000000</v>
      </c>
      <c r="M145" s="69">
        <f t="shared" si="7"/>
        <v>15000000</v>
      </c>
    </row>
    <row r="146" spans="1:13" ht="18.5" x14ac:dyDescent="0.45">
      <c r="A146" s="74">
        <v>22021009</v>
      </c>
      <c r="B146" s="65">
        <v>70980</v>
      </c>
      <c r="C146" s="76"/>
      <c r="D146" s="66" t="s">
        <v>902</v>
      </c>
      <c r="E146" s="65">
        <v>50610801</v>
      </c>
      <c r="F146" s="77" t="s">
        <v>519</v>
      </c>
      <c r="G146" s="311">
        <v>1000000</v>
      </c>
      <c r="H146" s="311"/>
      <c r="I146" s="311"/>
      <c r="J146" s="81"/>
      <c r="K146" s="81"/>
      <c r="L146" s="81"/>
      <c r="M146" s="69">
        <f t="shared" si="7"/>
        <v>0</v>
      </c>
    </row>
    <row r="147" spans="1:13" ht="37" x14ac:dyDescent="0.45">
      <c r="A147" s="74">
        <v>22021014</v>
      </c>
      <c r="B147" s="65">
        <v>70980</v>
      </c>
      <c r="C147" s="76"/>
      <c r="D147" s="66" t="s">
        <v>902</v>
      </c>
      <c r="E147" s="65">
        <v>50610801</v>
      </c>
      <c r="F147" s="77" t="s">
        <v>224</v>
      </c>
      <c r="G147" s="311">
        <v>1000000</v>
      </c>
      <c r="H147" s="311"/>
      <c r="I147" s="311"/>
      <c r="J147" s="81">
        <v>500000</v>
      </c>
      <c r="K147" s="81">
        <v>500000</v>
      </c>
      <c r="L147" s="81">
        <v>500000</v>
      </c>
      <c r="M147" s="69">
        <f t="shared" si="7"/>
        <v>1500000</v>
      </c>
    </row>
    <row r="148" spans="1:13" ht="18.5" x14ac:dyDescent="0.45">
      <c r="A148" s="74">
        <v>22021021</v>
      </c>
      <c r="B148" s="65">
        <v>70980</v>
      </c>
      <c r="C148" s="76"/>
      <c r="D148" s="66" t="s">
        <v>902</v>
      </c>
      <c r="E148" s="65">
        <v>50610801</v>
      </c>
      <c r="F148" s="77" t="s">
        <v>225</v>
      </c>
      <c r="G148" s="311">
        <v>3000000</v>
      </c>
      <c r="H148" s="311"/>
      <c r="I148" s="311"/>
      <c r="J148" s="81">
        <v>20000000</v>
      </c>
      <c r="K148" s="81">
        <v>20000000</v>
      </c>
      <c r="L148" s="81">
        <v>20000000</v>
      </c>
      <c r="M148" s="69">
        <f t="shared" si="7"/>
        <v>60000000</v>
      </c>
    </row>
    <row r="149" spans="1:13" ht="18.5" x14ac:dyDescent="0.45">
      <c r="A149" s="74">
        <v>22021023</v>
      </c>
      <c r="B149" s="65">
        <v>70980</v>
      </c>
      <c r="C149" s="76"/>
      <c r="D149" s="66" t="s">
        <v>902</v>
      </c>
      <c r="E149" s="65">
        <v>50610801</v>
      </c>
      <c r="F149" s="77" t="s">
        <v>662</v>
      </c>
      <c r="G149" s="311">
        <v>2500000</v>
      </c>
      <c r="H149" s="311"/>
      <c r="I149" s="311"/>
      <c r="J149" s="81"/>
      <c r="K149" s="81"/>
      <c r="L149" s="81"/>
      <c r="M149" s="69">
        <f t="shared" si="7"/>
        <v>0</v>
      </c>
    </row>
    <row r="150" spans="1:13" ht="18.5" x14ac:dyDescent="0.45">
      <c r="A150" s="74">
        <v>22021024</v>
      </c>
      <c r="B150" s="65">
        <v>70980</v>
      </c>
      <c r="C150" s="76"/>
      <c r="D150" s="66" t="s">
        <v>902</v>
      </c>
      <c r="E150" s="65">
        <v>50610801</v>
      </c>
      <c r="F150" s="77" t="s">
        <v>65</v>
      </c>
      <c r="G150" s="311">
        <v>3000000</v>
      </c>
      <c r="H150" s="311"/>
      <c r="I150" s="311"/>
      <c r="J150" s="81">
        <v>2000000</v>
      </c>
      <c r="K150" s="81">
        <v>2000000</v>
      </c>
      <c r="L150" s="81">
        <v>2000000</v>
      </c>
      <c r="M150" s="69">
        <f t="shared" si="7"/>
        <v>6000000</v>
      </c>
    </row>
    <row r="151" spans="1:13" ht="18.5" x14ac:dyDescent="0.45">
      <c r="A151" s="74">
        <v>22021026</v>
      </c>
      <c r="B151" s="65">
        <v>70980</v>
      </c>
      <c r="C151" s="76"/>
      <c r="D151" s="66" t="s">
        <v>902</v>
      </c>
      <c r="E151" s="65">
        <v>50610801</v>
      </c>
      <c r="F151" s="77" t="s">
        <v>66</v>
      </c>
      <c r="G151" s="311">
        <v>5000000</v>
      </c>
      <c r="H151" s="311"/>
      <c r="I151" s="311"/>
      <c r="J151" s="81"/>
      <c r="K151" s="81"/>
      <c r="L151" s="81"/>
      <c r="M151" s="69">
        <f t="shared" si="7"/>
        <v>0</v>
      </c>
    </row>
    <row r="152" spans="1:13" ht="18.5" x14ac:dyDescent="0.45">
      <c r="A152" s="74">
        <v>22021027</v>
      </c>
      <c r="B152" s="65">
        <v>70980</v>
      </c>
      <c r="C152" s="76"/>
      <c r="D152" s="66" t="s">
        <v>902</v>
      </c>
      <c r="E152" s="65">
        <v>50610801</v>
      </c>
      <c r="F152" s="77" t="s">
        <v>227</v>
      </c>
      <c r="G152" s="311">
        <v>3000000</v>
      </c>
      <c r="H152" s="311"/>
      <c r="I152" s="311"/>
      <c r="J152" s="81">
        <v>3000000</v>
      </c>
      <c r="K152" s="81">
        <v>3000000</v>
      </c>
      <c r="L152" s="81">
        <v>3000000</v>
      </c>
      <c r="M152" s="69">
        <f t="shared" si="7"/>
        <v>9000000</v>
      </c>
    </row>
    <row r="153" spans="1:13" ht="18.5" x14ac:dyDescent="0.45">
      <c r="A153" s="74">
        <v>22021028</v>
      </c>
      <c r="B153" s="65">
        <v>70980</v>
      </c>
      <c r="C153" s="76"/>
      <c r="D153" s="66" t="s">
        <v>902</v>
      </c>
      <c r="E153" s="65">
        <v>50610801</v>
      </c>
      <c r="F153" s="77" t="s">
        <v>386</v>
      </c>
      <c r="G153" s="311">
        <v>5000000</v>
      </c>
      <c r="H153" s="311"/>
      <c r="I153" s="311"/>
      <c r="J153" s="81"/>
      <c r="K153" s="81"/>
      <c r="L153" s="81"/>
      <c r="M153" s="69">
        <f t="shared" si="7"/>
        <v>0</v>
      </c>
    </row>
    <row r="154" spans="1:13" ht="18.5" x14ac:dyDescent="0.45">
      <c r="A154" s="74">
        <v>22021030</v>
      </c>
      <c r="B154" s="65">
        <v>70980</v>
      </c>
      <c r="C154" s="76"/>
      <c r="D154" s="66" t="s">
        <v>902</v>
      </c>
      <c r="E154" s="65">
        <v>50610801</v>
      </c>
      <c r="F154" s="77" t="s">
        <v>663</v>
      </c>
      <c r="G154" s="311">
        <v>500000</v>
      </c>
      <c r="H154" s="311"/>
      <c r="I154" s="311"/>
      <c r="J154" s="81"/>
      <c r="K154" s="81"/>
      <c r="L154" s="81"/>
      <c r="M154" s="69">
        <f t="shared" si="7"/>
        <v>0</v>
      </c>
    </row>
    <row r="155" spans="1:13" ht="18.5" x14ac:dyDescent="0.45">
      <c r="A155" s="74">
        <v>22021031</v>
      </c>
      <c r="B155" s="65">
        <v>70980</v>
      </c>
      <c r="C155" s="76"/>
      <c r="D155" s="66" t="s">
        <v>902</v>
      </c>
      <c r="E155" s="65">
        <v>50610801</v>
      </c>
      <c r="F155" s="77" t="s">
        <v>317</v>
      </c>
      <c r="G155" s="311">
        <v>5000000</v>
      </c>
      <c r="H155" s="311"/>
      <c r="I155" s="311"/>
      <c r="J155" s="81">
        <v>3000000</v>
      </c>
      <c r="K155" s="81">
        <v>3000000</v>
      </c>
      <c r="L155" s="81">
        <v>3000000</v>
      </c>
      <c r="M155" s="69">
        <f t="shared" si="7"/>
        <v>9000000</v>
      </c>
    </row>
    <row r="156" spans="1:13" ht="18.5" x14ac:dyDescent="0.45">
      <c r="A156" s="74">
        <v>22021033</v>
      </c>
      <c r="B156" s="65">
        <v>70980</v>
      </c>
      <c r="C156" s="76"/>
      <c r="D156" s="66" t="s">
        <v>902</v>
      </c>
      <c r="E156" s="65">
        <v>50610801</v>
      </c>
      <c r="F156" s="77" t="s">
        <v>387</v>
      </c>
      <c r="G156" s="311">
        <v>5000000</v>
      </c>
      <c r="H156" s="311"/>
      <c r="I156" s="311"/>
      <c r="J156" s="81"/>
      <c r="K156" s="81"/>
      <c r="L156" s="81"/>
      <c r="M156" s="69">
        <f t="shared" si="7"/>
        <v>0</v>
      </c>
    </row>
    <row r="157" spans="1:13" ht="18.5" x14ac:dyDescent="0.45">
      <c r="A157" s="74">
        <v>22021037</v>
      </c>
      <c r="B157" s="65">
        <v>70980</v>
      </c>
      <c r="C157" s="76"/>
      <c r="D157" s="66" t="s">
        <v>902</v>
      </c>
      <c r="E157" s="65">
        <v>50610801</v>
      </c>
      <c r="F157" s="77" t="s">
        <v>418</v>
      </c>
      <c r="G157" s="311">
        <v>10000000</v>
      </c>
      <c r="H157" s="311">
        <v>28600000</v>
      </c>
      <c r="I157" s="311"/>
      <c r="J157" s="81"/>
      <c r="K157" s="81"/>
      <c r="L157" s="81"/>
      <c r="M157" s="69">
        <f t="shared" si="7"/>
        <v>0</v>
      </c>
    </row>
    <row r="158" spans="1:13" ht="18.5" x14ac:dyDescent="0.45">
      <c r="A158" s="74">
        <v>22021038</v>
      </c>
      <c r="B158" s="65">
        <v>70980</v>
      </c>
      <c r="C158" s="76"/>
      <c r="D158" s="66" t="s">
        <v>902</v>
      </c>
      <c r="E158" s="65">
        <v>50610801</v>
      </c>
      <c r="F158" s="77" t="s">
        <v>228</v>
      </c>
      <c r="G158" s="311">
        <v>1500000</v>
      </c>
      <c r="H158" s="311"/>
      <c r="I158" s="311"/>
      <c r="J158" s="81">
        <v>2000000</v>
      </c>
      <c r="K158" s="81">
        <v>2000000</v>
      </c>
      <c r="L158" s="81">
        <v>2000000</v>
      </c>
      <c r="M158" s="69">
        <f>J158+K158+L158</f>
        <v>6000000</v>
      </c>
    </row>
    <row r="159" spans="1:13" ht="18.5" x14ac:dyDescent="0.45">
      <c r="A159" s="93"/>
      <c r="B159" s="93"/>
      <c r="C159" s="93"/>
      <c r="D159" s="93"/>
      <c r="E159" s="93"/>
      <c r="F159" s="367"/>
      <c r="G159" s="269"/>
      <c r="H159" s="269"/>
      <c r="I159" s="269"/>
      <c r="J159" s="373"/>
      <c r="K159" s="373"/>
      <c r="L159" s="373"/>
      <c r="M159" s="374"/>
    </row>
    <row r="160" spans="1:13" ht="18.5" x14ac:dyDescent="0.45">
      <c r="A160" s="74"/>
      <c r="B160" s="74"/>
      <c r="C160" s="74"/>
      <c r="D160" s="74"/>
      <c r="E160" s="74"/>
      <c r="F160" s="70" t="s">
        <v>85</v>
      </c>
      <c r="G160" s="365"/>
      <c r="H160" s="365"/>
      <c r="I160" s="365"/>
      <c r="J160" s="366"/>
      <c r="K160" s="366"/>
      <c r="L160" s="366"/>
      <c r="M160" s="366"/>
    </row>
    <row r="161" spans="1:13" ht="18.5" x14ac:dyDescent="0.45">
      <c r="A161" s="74"/>
      <c r="B161" s="74"/>
      <c r="C161" s="74"/>
      <c r="D161" s="74"/>
      <c r="E161" s="74"/>
      <c r="F161" s="70" t="s">
        <v>87</v>
      </c>
      <c r="G161" s="365">
        <f>G101+G104+G111+G115+G122+G124+G127+G131+G136+G138</f>
        <v>300000000</v>
      </c>
      <c r="H161" s="365">
        <f t="shared" ref="H161:M161" si="8">H101+H104+H111+H115+H122+H124+H127+H131+H136+H138</f>
        <v>104118800</v>
      </c>
      <c r="I161" s="365"/>
      <c r="J161" s="366">
        <f t="shared" si="8"/>
        <v>300000000</v>
      </c>
      <c r="K161" s="366">
        <f t="shared" si="8"/>
        <v>300000000</v>
      </c>
      <c r="L161" s="366">
        <f t="shared" si="8"/>
        <v>300000000</v>
      </c>
      <c r="M161" s="366">
        <f t="shared" si="8"/>
        <v>900000000</v>
      </c>
    </row>
    <row r="162" spans="1:13" ht="18.5" x14ac:dyDescent="0.45">
      <c r="A162" s="74"/>
      <c r="B162" s="74"/>
      <c r="C162" s="74"/>
      <c r="D162" s="74"/>
      <c r="E162" s="74"/>
      <c r="F162" s="70"/>
      <c r="G162" s="363"/>
      <c r="H162" s="363"/>
      <c r="I162" s="363"/>
      <c r="J162" s="364"/>
      <c r="K162" s="364"/>
      <c r="L162" s="364"/>
      <c r="M162" s="364"/>
    </row>
    <row r="163" spans="1:13" ht="18.5" x14ac:dyDescent="0.45">
      <c r="A163" s="64"/>
      <c r="B163" s="64"/>
      <c r="C163" s="64"/>
      <c r="D163" s="64"/>
      <c r="E163" s="64"/>
      <c r="F163" s="70" t="s">
        <v>88</v>
      </c>
      <c r="G163" s="365">
        <f>G101+G104+G111+G115+G122+G124+G127+G131+G136+G138</f>
        <v>300000000</v>
      </c>
      <c r="H163" s="365">
        <f t="shared" ref="H163:M163" si="9">H101+H104+H111+H115+H122+H124+H127+H131+H136+H138</f>
        <v>104118800</v>
      </c>
      <c r="I163" s="365"/>
      <c r="J163" s="366">
        <f t="shared" si="9"/>
        <v>300000000</v>
      </c>
      <c r="K163" s="366">
        <f t="shared" si="9"/>
        <v>300000000</v>
      </c>
      <c r="L163" s="366">
        <f t="shared" si="9"/>
        <v>300000000</v>
      </c>
      <c r="M163" s="366">
        <f t="shared" si="9"/>
        <v>900000000</v>
      </c>
    </row>
    <row r="164" spans="1:13" ht="18.5" x14ac:dyDescent="0.45">
      <c r="A164" s="93"/>
      <c r="B164" s="93"/>
      <c r="C164" s="93"/>
      <c r="D164" s="93"/>
      <c r="E164" s="93"/>
      <c r="F164" s="367"/>
      <c r="G164" s="269"/>
      <c r="H164" s="269"/>
      <c r="I164" s="269"/>
      <c r="J164" s="269"/>
      <c r="K164" s="269"/>
      <c r="L164" s="269"/>
      <c r="M164" s="375"/>
    </row>
    <row r="165" spans="1:13" ht="18.5" x14ac:dyDescent="0.45">
      <c r="A165" s="93"/>
      <c r="B165" s="93"/>
      <c r="C165" s="93"/>
      <c r="D165" s="93"/>
      <c r="E165" s="93"/>
      <c r="F165" s="367"/>
      <c r="G165" s="269"/>
      <c r="H165" s="269"/>
      <c r="I165" s="269"/>
      <c r="J165" s="269"/>
      <c r="K165" s="269"/>
      <c r="L165" s="269"/>
      <c r="M165" s="375"/>
    </row>
    <row r="166" spans="1:13" ht="18.5" x14ac:dyDescent="0.45">
      <c r="A166" s="951" t="s">
        <v>0</v>
      </c>
      <c r="B166" s="951"/>
      <c r="C166" s="951"/>
      <c r="D166" s="951"/>
      <c r="E166" s="951"/>
      <c r="F166" s="951"/>
      <c r="G166" s="951"/>
      <c r="H166" s="951"/>
      <c r="I166" s="951"/>
      <c r="J166" s="951"/>
      <c r="K166" s="951"/>
      <c r="L166" s="951"/>
      <c r="M166" s="951"/>
    </row>
    <row r="167" spans="1:13" ht="18.5" x14ac:dyDescent="0.45">
      <c r="A167" s="930" t="s">
        <v>903</v>
      </c>
      <c r="B167" s="930"/>
      <c r="C167" s="930"/>
      <c r="D167" s="930"/>
      <c r="E167" s="930"/>
      <c r="F167" s="930"/>
      <c r="G167" s="930"/>
      <c r="H167" s="930"/>
      <c r="I167" s="930"/>
      <c r="J167" s="930"/>
      <c r="K167" s="930"/>
      <c r="L167" s="930"/>
      <c r="M167" s="930"/>
    </row>
    <row r="168" spans="1:13" ht="92.5" x14ac:dyDescent="0.45">
      <c r="A168" s="100" t="s">
        <v>1</v>
      </c>
      <c r="B168" s="100" t="s">
        <v>2</v>
      </c>
      <c r="C168" s="100" t="s">
        <v>3</v>
      </c>
      <c r="D168" s="100" t="s">
        <v>4</v>
      </c>
      <c r="E168" s="100" t="s">
        <v>5</v>
      </c>
      <c r="F168" s="67" t="s">
        <v>6</v>
      </c>
      <c r="G168" s="100" t="s">
        <v>7</v>
      </c>
      <c r="H168" s="100" t="s">
        <v>8</v>
      </c>
      <c r="I168" s="100"/>
      <c r="J168" s="100" t="s">
        <v>9</v>
      </c>
      <c r="K168" s="100" t="s">
        <v>10</v>
      </c>
      <c r="L168" s="100" t="s">
        <v>11</v>
      </c>
      <c r="M168" s="100" t="s">
        <v>12</v>
      </c>
    </row>
    <row r="169" spans="1:13" ht="18.5" x14ac:dyDescent="0.45">
      <c r="A169" s="64">
        <v>2</v>
      </c>
      <c r="B169" s="65"/>
      <c r="C169" s="66"/>
      <c r="D169" s="66"/>
      <c r="E169" s="65"/>
      <c r="F169" s="70" t="s">
        <v>18</v>
      </c>
      <c r="G169" s="358">
        <f>G170+G177+G240</f>
        <v>35064216794.839996</v>
      </c>
      <c r="H169" s="358"/>
      <c r="I169" s="358">
        <f>I170+I177+I240</f>
        <v>0</v>
      </c>
      <c r="J169" s="80">
        <f>J170+J177+J178+J240</f>
        <v>43272089493.949997</v>
      </c>
      <c r="K169" s="80">
        <f>K170+K177+K178+K240</f>
        <v>43272089493.949997</v>
      </c>
      <c r="L169" s="80">
        <f>L170+L177+L178+L240</f>
        <v>43271954493.949997</v>
      </c>
      <c r="M169" s="80">
        <f>M170+M177+M178+M240</f>
        <v>129816133481.85001</v>
      </c>
    </row>
    <row r="170" spans="1:13" ht="18.5" x14ac:dyDescent="0.45">
      <c r="A170" s="64">
        <v>21</v>
      </c>
      <c r="B170" s="65"/>
      <c r="C170" s="66"/>
      <c r="D170" s="66"/>
      <c r="E170" s="65"/>
      <c r="F170" s="70" t="s">
        <v>19</v>
      </c>
      <c r="G170" s="358">
        <f>G171+G174</f>
        <v>64216794.840000004</v>
      </c>
      <c r="H170" s="358">
        <f t="shared" ref="H170:M170" si="10">H171+H174</f>
        <v>0</v>
      </c>
      <c r="I170" s="358">
        <f t="shared" si="10"/>
        <v>0</v>
      </c>
      <c r="J170" s="80">
        <f t="shared" si="10"/>
        <v>72089493.949999973</v>
      </c>
      <c r="K170" s="80">
        <f t="shared" si="10"/>
        <v>72089493.950000003</v>
      </c>
      <c r="L170" s="80">
        <f t="shared" si="10"/>
        <v>72089493.950000003</v>
      </c>
      <c r="M170" s="80">
        <f t="shared" si="10"/>
        <v>216268481.84999996</v>
      </c>
    </row>
    <row r="171" spans="1:13" ht="18.5" x14ac:dyDescent="0.45">
      <c r="A171" s="64">
        <v>2101</v>
      </c>
      <c r="B171" s="65"/>
      <c r="C171" s="66"/>
      <c r="D171" s="66"/>
      <c r="E171" s="65"/>
      <c r="F171" s="70" t="s">
        <v>20</v>
      </c>
      <c r="G171" s="358">
        <f>G172</f>
        <v>64216794.840000004</v>
      </c>
      <c r="H171" s="358">
        <f>H172</f>
        <v>0</v>
      </c>
      <c r="I171" s="358"/>
      <c r="J171" s="80">
        <v>71099493.949999973</v>
      </c>
      <c r="K171" s="80">
        <v>71099493.950000003</v>
      </c>
      <c r="L171" s="80">
        <v>71099493.950000003</v>
      </c>
      <c r="M171" s="69">
        <v>213298481.84999996</v>
      </c>
    </row>
    <row r="172" spans="1:13" ht="18.5" x14ac:dyDescent="0.45">
      <c r="A172" s="64">
        <v>210101</v>
      </c>
      <c r="B172" s="65"/>
      <c r="C172" s="66"/>
      <c r="D172" s="66"/>
      <c r="E172" s="65"/>
      <c r="F172" s="70" t="s">
        <v>21</v>
      </c>
      <c r="G172" s="358">
        <f>G173</f>
        <v>64216794.840000004</v>
      </c>
      <c r="H172" s="358">
        <f>H173</f>
        <v>0</v>
      </c>
      <c r="I172" s="358"/>
      <c r="J172" s="80">
        <v>71099493.949999973</v>
      </c>
      <c r="K172" s="80">
        <v>71099493.950000003</v>
      </c>
      <c r="L172" s="80">
        <v>71099493.950000003</v>
      </c>
      <c r="M172" s="69">
        <v>213298481.84999996</v>
      </c>
    </row>
    <row r="173" spans="1:13" ht="18.5" x14ac:dyDescent="0.45">
      <c r="A173" s="74">
        <v>21010101</v>
      </c>
      <c r="B173" s="75"/>
      <c r="C173" s="76"/>
      <c r="D173" s="76"/>
      <c r="E173" s="75"/>
      <c r="F173" s="77" t="s">
        <v>20</v>
      </c>
      <c r="G173" s="311">
        <v>64216794.840000004</v>
      </c>
      <c r="H173" s="311"/>
      <c r="I173" s="311"/>
      <c r="J173" s="81">
        <v>71099493.949999973</v>
      </c>
      <c r="K173" s="81">
        <v>71099493.950000003</v>
      </c>
      <c r="L173" s="81">
        <v>71099493.950000003</v>
      </c>
      <c r="M173" s="69">
        <v>213298481.84999996</v>
      </c>
    </row>
    <row r="174" spans="1:13" ht="18.5" x14ac:dyDescent="0.45">
      <c r="A174" s="64">
        <v>2102</v>
      </c>
      <c r="B174" s="65"/>
      <c r="C174" s="66"/>
      <c r="D174" s="66"/>
      <c r="E174" s="65"/>
      <c r="F174" s="70" t="s">
        <v>22</v>
      </c>
      <c r="G174" s="358">
        <f>G175</f>
        <v>0</v>
      </c>
      <c r="H174" s="358">
        <f>H175</f>
        <v>0</v>
      </c>
      <c r="I174" s="358"/>
      <c r="J174" s="80">
        <v>990000</v>
      </c>
      <c r="K174" s="80">
        <v>990000</v>
      </c>
      <c r="L174" s="80">
        <v>990000</v>
      </c>
      <c r="M174" s="69">
        <v>2970000</v>
      </c>
    </row>
    <row r="175" spans="1:13" ht="18.5" x14ac:dyDescent="0.45">
      <c r="A175" s="64">
        <v>210201</v>
      </c>
      <c r="B175" s="65"/>
      <c r="C175" s="66"/>
      <c r="D175" s="66"/>
      <c r="E175" s="65"/>
      <c r="F175" s="70" t="s">
        <v>23</v>
      </c>
      <c r="G175" s="358">
        <f>G176</f>
        <v>0</v>
      </c>
      <c r="H175" s="358">
        <f>H176</f>
        <v>0</v>
      </c>
      <c r="I175" s="358">
        <f>I176</f>
        <v>0</v>
      </c>
      <c r="J175" s="80">
        <v>990000</v>
      </c>
      <c r="K175" s="80">
        <v>990000</v>
      </c>
      <c r="L175" s="80">
        <v>990000</v>
      </c>
      <c r="M175" s="80">
        <v>2970000</v>
      </c>
    </row>
    <row r="176" spans="1:13" ht="18.5" x14ac:dyDescent="0.45">
      <c r="A176" s="74">
        <v>21020102</v>
      </c>
      <c r="B176" s="75"/>
      <c r="C176" s="76"/>
      <c r="D176" s="76"/>
      <c r="E176" s="75"/>
      <c r="F176" s="77" t="s">
        <v>25</v>
      </c>
      <c r="G176" s="311"/>
      <c r="H176" s="311"/>
      <c r="I176" s="311"/>
      <c r="J176" s="81">
        <v>990000</v>
      </c>
      <c r="K176" s="81">
        <v>990000</v>
      </c>
      <c r="L176" s="81">
        <v>990000</v>
      </c>
      <c r="M176" s="69">
        <v>2970000</v>
      </c>
    </row>
    <row r="177" spans="1:13" ht="18.5" x14ac:dyDescent="0.45">
      <c r="A177" s="64">
        <v>22</v>
      </c>
      <c r="B177" s="65"/>
      <c r="C177" s="66"/>
      <c r="D177" s="66"/>
      <c r="E177" s="65"/>
      <c r="F177" s="70" t="s">
        <v>26</v>
      </c>
      <c r="G177" s="358">
        <f>G237</f>
        <v>0</v>
      </c>
      <c r="H177" s="358">
        <f t="shared" ref="H177:M177" si="11">H237</f>
        <v>0</v>
      </c>
      <c r="I177" s="358">
        <f t="shared" si="11"/>
        <v>0</v>
      </c>
      <c r="J177" s="80">
        <f t="shared" si="11"/>
        <v>28000000</v>
      </c>
      <c r="K177" s="80">
        <f t="shared" si="11"/>
        <v>28000000</v>
      </c>
      <c r="L177" s="80">
        <f t="shared" si="11"/>
        <v>28000000</v>
      </c>
      <c r="M177" s="80">
        <f t="shared" si="11"/>
        <v>84000000</v>
      </c>
    </row>
    <row r="178" spans="1:13" ht="18.5" x14ac:dyDescent="0.45">
      <c r="A178" s="64">
        <v>2202</v>
      </c>
      <c r="B178" s="65"/>
      <c r="C178" s="66"/>
      <c r="D178" s="66"/>
      <c r="E178" s="65"/>
      <c r="F178" s="70" t="s">
        <v>27</v>
      </c>
      <c r="G178" s="358">
        <v>1000000000</v>
      </c>
      <c r="H178" s="358">
        <f>H179+H184+H193+H200+H206+H209+H213+H216+H218</f>
        <v>0</v>
      </c>
      <c r="I178" s="358"/>
      <c r="J178" s="80">
        <f>J179+J184+J193+J200+J206+J209+J213+J216+J218</f>
        <v>3172000000</v>
      </c>
      <c r="K178" s="80">
        <f>K179+K184+K193+K200+K206+K209+K213+K216+K218</f>
        <v>3172000000</v>
      </c>
      <c r="L178" s="80">
        <f>L179+L184+L193+L200+L206+L209+L213+L216+L218</f>
        <v>3171865000</v>
      </c>
      <c r="M178" s="80">
        <f>M179+M184+M193+M200+M206+M209+M213+M216+M218</f>
        <v>9515865000</v>
      </c>
    </row>
    <row r="179" spans="1:13" ht="18.5" x14ac:dyDescent="0.45">
      <c r="A179" s="64">
        <v>220201</v>
      </c>
      <c r="B179" s="65"/>
      <c r="C179" s="66"/>
      <c r="D179" s="66"/>
      <c r="E179" s="65"/>
      <c r="F179" s="70" t="s">
        <v>28</v>
      </c>
      <c r="G179" s="358">
        <f t="shared" ref="G179:L179" si="12">SUM(G180:G183)</f>
        <v>40000000</v>
      </c>
      <c r="H179" s="358">
        <f t="shared" si="12"/>
        <v>0</v>
      </c>
      <c r="I179" s="358"/>
      <c r="J179" s="80">
        <f t="shared" si="12"/>
        <v>150000000</v>
      </c>
      <c r="K179" s="80">
        <f t="shared" si="12"/>
        <v>150000000</v>
      </c>
      <c r="L179" s="80">
        <f t="shared" si="12"/>
        <v>150000000</v>
      </c>
      <c r="M179" s="69">
        <f t="shared" ref="M179:M239" si="13">J179+K179+L179</f>
        <v>450000000</v>
      </c>
    </row>
    <row r="180" spans="1:13" ht="18.5" x14ac:dyDescent="0.45">
      <c r="A180" s="74">
        <v>22020101</v>
      </c>
      <c r="B180" s="75"/>
      <c r="C180" s="76"/>
      <c r="D180" s="76"/>
      <c r="E180" s="75"/>
      <c r="F180" s="77" t="s">
        <v>29</v>
      </c>
      <c r="G180" s="311">
        <v>13000000</v>
      </c>
      <c r="H180" s="311"/>
      <c r="I180" s="311"/>
      <c r="J180" s="81">
        <v>13000000</v>
      </c>
      <c r="K180" s="81">
        <v>13000000</v>
      </c>
      <c r="L180" s="81">
        <v>13000000</v>
      </c>
      <c r="M180" s="69">
        <f t="shared" si="13"/>
        <v>39000000</v>
      </c>
    </row>
    <row r="181" spans="1:13" ht="18.5" x14ac:dyDescent="0.45">
      <c r="A181" s="74">
        <v>22020102</v>
      </c>
      <c r="B181" s="75"/>
      <c r="C181" s="76"/>
      <c r="D181" s="76"/>
      <c r="E181" s="75"/>
      <c r="F181" s="77" t="s">
        <v>30</v>
      </c>
      <c r="G181" s="311">
        <v>7000000</v>
      </c>
      <c r="H181" s="311"/>
      <c r="I181" s="311"/>
      <c r="J181" s="81">
        <v>7000000</v>
      </c>
      <c r="K181" s="81">
        <v>7000000</v>
      </c>
      <c r="L181" s="81">
        <v>7000000</v>
      </c>
      <c r="M181" s="69">
        <f t="shared" si="13"/>
        <v>21000000</v>
      </c>
    </row>
    <row r="182" spans="1:13" ht="37" x14ac:dyDescent="0.45">
      <c r="A182" s="74">
        <v>22020103</v>
      </c>
      <c r="B182" s="75"/>
      <c r="C182" s="76"/>
      <c r="D182" s="76"/>
      <c r="E182" s="75"/>
      <c r="F182" s="77" t="s">
        <v>219</v>
      </c>
      <c r="G182" s="311">
        <v>10000000</v>
      </c>
      <c r="H182" s="311"/>
      <c r="I182" s="311"/>
      <c r="J182" s="81">
        <v>10000000</v>
      </c>
      <c r="K182" s="81">
        <v>10000000</v>
      </c>
      <c r="L182" s="81">
        <v>10000000</v>
      </c>
      <c r="M182" s="69">
        <f t="shared" si="13"/>
        <v>30000000</v>
      </c>
    </row>
    <row r="183" spans="1:13" ht="37" x14ac:dyDescent="0.45">
      <c r="A183" s="74">
        <v>22020104</v>
      </c>
      <c r="B183" s="75"/>
      <c r="C183" s="76"/>
      <c r="D183" s="76"/>
      <c r="E183" s="75"/>
      <c r="F183" s="77" t="s">
        <v>220</v>
      </c>
      <c r="G183" s="311">
        <v>10000000</v>
      </c>
      <c r="H183" s="311"/>
      <c r="I183" s="311"/>
      <c r="J183" s="81">
        <v>120000000</v>
      </c>
      <c r="K183" s="81">
        <v>120000000</v>
      </c>
      <c r="L183" s="81">
        <v>120000000</v>
      </c>
      <c r="M183" s="69">
        <f t="shared" si="13"/>
        <v>360000000</v>
      </c>
    </row>
    <row r="184" spans="1:13" ht="18.5" x14ac:dyDescent="0.45">
      <c r="A184" s="64">
        <v>220202</v>
      </c>
      <c r="B184" s="65"/>
      <c r="C184" s="66"/>
      <c r="D184" s="66"/>
      <c r="E184" s="65"/>
      <c r="F184" s="70" t="s">
        <v>31</v>
      </c>
      <c r="G184" s="358">
        <f>SUM(G185:G192)</f>
        <v>2950000</v>
      </c>
      <c r="H184" s="358">
        <f>SUM(H185:H192)</f>
        <v>0</v>
      </c>
      <c r="I184" s="358"/>
      <c r="J184" s="80">
        <f>SUM(J185:J192)</f>
        <v>2850000</v>
      </c>
      <c r="K184" s="80">
        <f>SUM(K185:K192)</f>
        <v>2850000</v>
      </c>
      <c r="L184" s="80">
        <f>SUM(L185:L192)</f>
        <v>2715000</v>
      </c>
      <c r="M184" s="69">
        <f t="shared" si="13"/>
        <v>8415000</v>
      </c>
    </row>
    <row r="185" spans="1:13" ht="18.5" x14ac:dyDescent="0.45">
      <c r="A185" s="74">
        <v>22020201</v>
      </c>
      <c r="B185" s="75"/>
      <c r="C185" s="76"/>
      <c r="D185" s="76"/>
      <c r="E185" s="75"/>
      <c r="F185" s="77" t="s">
        <v>32</v>
      </c>
      <c r="G185" s="311">
        <v>500000</v>
      </c>
      <c r="H185" s="311"/>
      <c r="I185" s="311"/>
      <c r="J185" s="81">
        <v>150000</v>
      </c>
      <c r="K185" s="81">
        <v>150000</v>
      </c>
      <c r="L185" s="81">
        <v>15000</v>
      </c>
      <c r="M185" s="69">
        <f t="shared" si="13"/>
        <v>315000</v>
      </c>
    </row>
    <row r="186" spans="1:13" ht="18.5" x14ac:dyDescent="0.45">
      <c r="A186" s="74">
        <v>22020202</v>
      </c>
      <c r="B186" s="75"/>
      <c r="C186" s="76"/>
      <c r="D186" s="76"/>
      <c r="E186" s="75"/>
      <c r="F186" s="77" t="s">
        <v>33</v>
      </c>
      <c r="G186" s="311">
        <v>50000</v>
      </c>
      <c r="H186" s="311"/>
      <c r="I186" s="311"/>
      <c r="J186" s="81">
        <v>100000</v>
      </c>
      <c r="K186" s="81">
        <v>100000</v>
      </c>
      <c r="L186" s="81">
        <v>100000</v>
      </c>
      <c r="M186" s="69">
        <f t="shared" si="13"/>
        <v>300000</v>
      </c>
    </row>
    <row r="187" spans="1:13" ht="18.5" x14ac:dyDescent="0.45">
      <c r="A187" s="74">
        <v>22020203</v>
      </c>
      <c r="B187" s="75"/>
      <c r="C187" s="76"/>
      <c r="D187" s="76"/>
      <c r="E187" s="75"/>
      <c r="F187" s="77" t="s">
        <v>34</v>
      </c>
      <c r="G187" s="311">
        <v>1500000</v>
      </c>
      <c r="H187" s="311"/>
      <c r="I187" s="311"/>
      <c r="J187" s="81">
        <v>1600000</v>
      </c>
      <c r="K187" s="81">
        <v>1600000</v>
      </c>
      <c r="L187" s="81">
        <v>1600000</v>
      </c>
      <c r="M187" s="69">
        <f t="shared" si="13"/>
        <v>4800000</v>
      </c>
    </row>
    <row r="188" spans="1:13" ht="18.5" x14ac:dyDescent="0.45">
      <c r="A188" s="74">
        <v>22020204</v>
      </c>
      <c r="B188" s="75"/>
      <c r="C188" s="76"/>
      <c r="D188" s="76"/>
      <c r="E188" s="75"/>
      <c r="F188" s="77" t="s">
        <v>316</v>
      </c>
      <c r="G188" s="311">
        <v>100000</v>
      </c>
      <c r="H188" s="311"/>
      <c r="I188" s="311"/>
      <c r="J188" s="81">
        <v>100000</v>
      </c>
      <c r="K188" s="81">
        <v>100000</v>
      </c>
      <c r="L188" s="81">
        <v>100000</v>
      </c>
      <c r="M188" s="69">
        <f t="shared" si="13"/>
        <v>300000</v>
      </c>
    </row>
    <row r="189" spans="1:13" ht="18.5" x14ac:dyDescent="0.45">
      <c r="A189" s="74">
        <v>22020205</v>
      </c>
      <c r="B189" s="75"/>
      <c r="C189" s="76"/>
      <c r="D189" s="76"/>
      <c r="E189" s="75"/>
      <c r="F189" s="77" t="s">
        <v>35</v>
      </c>
      <c r="G189" s="311">
        <v>300000</v>
      </c>
      <c r="H189" s="311"/>
      <c r="I189" s="311"/>
      <c r="J189" s="81">
        <v>150000</v>
      </c>
      <c r="K189" s="81">
        <v>150000</v>
      </c>
      <c r="L189" s="81">
        <v>150000</v>
      </c>
      <c r="M189" s="69">
        <f t="shared" si="13"/>
        <v>450000</v>
      </c>
    </row>
    <row r="190" spans="1:13" ht="18.5" x14ac:dyDescent="0.45">
      <c r="A190" s="74">
        <v>22020206</v>
      </c>
      <c r="B190" s="75"/>
      <c r="C190" s="76"/>
      <c r="D190" s="76"/>
      <c r="E190" s="75"/>
      <c r="F190" s="77" t="s">
        <v>36</v>
      </c>
      <c r="G190" s="311"/>
      <c r="H190" s="311"/>
      <c r="I190" s="311"/>
      <c r="J190" s="81">
        <v>150000</v>
      </c>
      <c r="K190" s="81">
        <v>150000</v>
      </c>
      <c r="L190" s="81">
        <v>150000</v>
      </c>
      <c r="M190" s="69">
        <f t="shared" si="13"/>
        <v>450000</v>
      </c>
    </row>
    <row r="191" spans="1:13" ht="18.5" x14ac:dyDescent="0.45">
      <c r="A191" s="74">
        <v>22020208</v>
      </c>
      <c r="B191" s="75"/>
      <c r="C191" s="76"/>
      <c r="D191" s="76"/>
      <c r="E191" s="75"/>
      <c r="F191" s="77" t="s">
        <v>322</v>
      </c>
      <c r="G191" s="311"/>
      <c r="H191" s="311"/>
      <c r="I191" s="311"/>
      <c r="J191" s="81">
        <v>150000</v>
      </c>
      <c r="K191" s="81">
        <v>150000</v>
      </c>
      <c r="L191" s="81">
        <v>150000</v>
      </c>
      <c r="M191" s="69">
        <f t="shared" si="13"/>
        <v>450000</v>
      </c>
    </row>
    <row r="192" spans="1:13" ht="37" x14ac:dyDescent="0.45">
      <c r="A192" s="74">
        <v>22020209</v>
      </c>
      <c r="B192" s="75"/>
      <c r="C192" s="76"/>
      <c r="D192" s="76"/>
      <c r="E192" s="75"/>
      <c r="F192" s="77" t="s">
        <v>323</v>
      </c>
      <c r="G192" s="311">
        <v>500000</v>
      </c>
      <c r="H192" s="311"/>
      <c r="I192" s="311"/>
      <c r="J192" s="81">
        <v>450000</v>
      </c>
      <c r="K192" s="81">
        <v>450000</v>
      </c>
      <c r="L192" s="81">
        <v>450000</v>
      </c>
      <c r="M192" s="69">
        <f t="shared" si="13"/>
        <v>1350000</v>
      </c>
    </row>
    <row r="193" spans="1:13" ht="18.5" x14ac:dyDescent="0.45">
      <c r="A193" s="64">
        <v>220203</v>
      </c>
      <c r="B193" s="65"/>
      <c r="C193" s="66"/>
      <c r="D193" s="66"/>
      <c r="E193" s="65"/>
      <c r="F193" s="70" t="s">
        <v>37</v>
      </c>
      <c r="G193" s="358">
        <f>SUM(G194:G199)</f>
        <v>5000000</v>
      </c>
      <c r="H193" s="358">
        <f>SUM(H194:H199)</f>
        <v>0</v>
      </c>
      <c r="I193" s="358"/>
      <c r="J193" s="80">
        <f>SUM(J194:J199)</f>
        <v>5500000</v>
      </c>
      <c r="K193" s="80">
        <f>SUM(K194:K199)</f>
        <v>5500000</v>
      </c>
      <c r="L193" s="80">
        <f>SUM(L194:L199)</f>
        <v>5500000</v>
      </c>
      <c r="M193" s="69">
        <f t="shared" si="13"/>
        <v>16500000</v>
      </c>
    </row>
    <row r="194" spans="1:13" ht="37" x14ac:dyDescent="0.45">
      <c r="A194" s="74">
        <v>22020301</v>
      </c>
      <c r="B194" s="75"/>
      <c r="C194" s="76"/>
      <c r="D194" s="76"/>
      <c r="E194" s="75"/>
      <c r="F194" s="77" t="s">
        <v>38</v>
      </c>
      <c r="G194" s="311">
        <v>4250000</v>
      </c>
      <c r="H194" s="311"/>
      <c r="I194" s="311"/>
      <c r="J194" s="81">
        <v>4600000</v>
      </c>
      <c r="K194" s="81">
        <v>4600000</v>
      </c>
      <c r="L194" s="81">
        <v>4600000</v>
      </c>
      <c r="M194" s="69">
        <f t="shared" si="13"/>
        <v>13800000</v>
      </c>
    </row>
    <row r="195" spans="1:13" ht="18.5" x14ac:dyDescent="0.45">
      <c r="A195" s="74">
        <v>22020302</v>
      </c>
      <c r="B195" s="75"/>
      <c r="C195" s="76"/>
      <c r="D195" s="76"/>
      <c r="E195" s="75"/>
      <c r="F195" s="77" t="s">
        <v>39</v>
      </c>
      <c r="G195" s="311">
        <v>200000</v>
      </c>
      <c r="H195" s="311"/>
      <c r="I195" s="311"/>
      <c r="J195" s="81">
        <v>200000</v>
      </c>
      <c r="K195" s="81">
        <v>200000</v>
      </c>
      <c r="L195" s="81">
        <v>200000</v>
      </c>
      <c r="M195" s="69">
        <f t="shared" si="13"/>
        <v>600000</v>
      </c>
    </row>
    <row r="196" spans="1:13" ht="18.5" x14ac:dyDescent="0.45">
      <c r="A196" s="74">
        <v>22020303</v>
      </c>
      <c r="B196" s="75"/>
      <c r="C196" s="76"/>
      <c r="D196" s="76"/>
      <c r="E196" s="75"/>
      <c r="F196" s="77" t="s">
        <v>40</v>
      </c>
      <c r="G196" s="311">
        <v>100000</v>
      </c>
      <c r="H196" s="311"/>
      <c r="I196" s="311"/>
      <c r="J196" s="81">
        <v>100000</v>
      </c>
      <c r="K196" s="81">
        <v>100000</v>
      </c>
      <c r="L196" s="81">
        <v>100000</v>
      </c>
      <c r="M196" s="69">
        <f t="shared" si="13"/>
        <v>300000</v>
      </c>
    </row>
    <row r="197" spans="1:13" ht="18.5" x14ac:dyDescent="0.45">
      <c r="A197" s="74">
        <v>22020304</v>
      </c>
      <c r="B197" s="75"/>
      <c r="C197" s="76"/>
      <c r="D197" s="76"/>
      <c r="E197" s="75"/>
      <c r="F197" s="77" t="s">
        <v>413</v>
      </c>
      <c r="G197" s="311">
        <v>200000</v>
      </c>
      <c r="H197" s="311"/>
      <c r="I197" s="311"/>
      <c r="J197" s="81">
        <v>200000</v>
      </c>
      <c r="K197" s="81">
        <v>200000</v>
      </c>
      <c r="L197" s="81">
        <v>200000</v>
      </c>
      <c r="M197" s="69">
        <f t="shared" si="13"/>
        <v>600000</v>
      </c>
    </row>
    <row r="198" spans="1:13" ht="18.5" x14ac:dyDescent="0.45">
      <c r="A198" s="74">
        <v>22020305</v>
      </c>
      <c r="B198" s="75"/>
      <c r="C198" s="76"/>
      <c r="D198" s="76"/>
      <c r="E198" s="75"/>
      <c r="F198" s="77" t="s">
        <v>41</v>
      </c>
      <c r="G198" s="311"/>
      <c r="H198" s="311"/>
      <c r="I198" s="311"/>
      <c r="J198" s="81">
        <v>150000</v>
      </c>
      <c r="K198" s="81">
        <v>150000</v>
      </c>
      <c r="L198" s="81">
        <v>150000</v>
      </c>
      <c r="M198" s="69">
        <f t="shared" si="13"/>
        <v>450000</v>
      </c>
    </row>
    <row r="199" spans="1:13" ht="18.5" x14ac:dyDescent="0.45">
      <c r="A199" s="74">
        <v>22020309</v>
      </c>
      <c r="B199" s="75"/>
      <c r="C199" s="76"/>
      <c r="D199" s="76"/>
      <c r="E199" s="75"/>
      <c r="F199" s="77" t="s">
        <v>221</v>
      </c>
      <c r="G199" s="311">
        <v>250000</v>
      </c>
      <c r="H199" s="311"/>
      <c r="I199" s="311"/>
      <c r="J199" s="81">
        <v>250000</v>
      </c>
      <c r="K199" s="81">
        <v>250000</v>
      </c>
      <c r="L199" s="81">
        <v>250000</v>
      </c>
      <c r="M199" s="69">
        <f t="shared" si="13"/>
        <v>750000</v>
      </c>
    </row>
    <row r="200" spans="1:13" ht="18.5" x14ac:dyDescent="0.45">
      <c r="A200" s="64">
        <v>220204</v>
      </c>
      <c r="B200" s="65"/>
      <c r="C200" s="66"/>
      <c r="D200" s="66"/>
      <c r="E200" s="65"/>
      <c r="F200" s="70" t="s">
        <v>42</v>
      </c>
      <c r="G200" s="358">
        <f>SUM(G201:G205)</f>
        <v>6300000</v>
      </c>
      <c r="H200" s="358">
        <f>SUM(H201:H205)</f>
        <v>0</v>
      </c>
      <c r="I200" s="358"/>
      <c r="J200" s="80">
        <f>SUM(J201:J205)</f>
        <v>5800000</v>
      </c>
      <c r="K200" s="80">
        <f>SUM(K201:K205)</f>
        <v>5800000</v>
      </c>
      <c r="L200" s="80">
        <f>SUM(L201:L205)</f>
        <v>5800000</v>
      </c>
      <c r="M200" s="69">
        <f t="shared" si="13"/>
        <v>17400000</v>
      </c>
    </row>
    <row r="201" spans="1:13" ht="37" x14ac:dyDescent="0.45">
      <c r="A201" s="74">
        <v>22020401</v>
      </c>
      <c r="B201" s="75"/>
      <c r="C201" s="76"/>
      <c r="D201" s="76"/>
      <c r="E201" s="75"/>
      <c r="F201" s="77" t="s">
        <v>43</v>
      </c>
      <c r="G201" s="311">
        <v>800000</v>
      </c>
      <c r="H201" s="311"/>
      <c r="I201" s="311"/>
      <c r="J201" s="81">
        <v>800000</v>
      </c>
      <c r="K201" s="81">
        <v>800000</v>
      </c>
      <c r="L201" s="81">
        <v>800000</v>
      </c>
      <c r="M201" s="69">
        <f t="shared" si="13"/>
        <v>2400000</v>
      </c>
    </row>
    <row r="202" spans="1:13" ht="18.5" x14ac:dyDescent="0.45">
      <c r="A202" s="74">
        <v>22020402</v>
      </c>
      <c r="B202" s="75"/>
      <c r="C202" s="76"/>
      <c r="D202" s="76"/>
      <c r="E202" s="75"/>
      <c r="F202" s="77" t="s">
        <v>44</v>
      </c>
      <c r="G202" s="311">
        <v>1500000</v>
      </c>
      <c r="H202" s="311"/>
      <c r="I202" s="311"/>
      <c r="J202" s="81">
        <v>1500000</v>
      </c>
      <c r="K202" s="81">
        <v>1500000</v>
      </c>
      <c r="L202" s="81">
        <v>1500000</v>
      </c>
      <c r="M202" s="69">
        <f t="shared" si="13"/>
        <v>4500000</v>
      </c>
    </row>
    <row r="203" spans="1:13" ht="18.5" x14ac:dyDescent="0.45">
      <c r="A203" s="74">
        <v>22020404</v>
      </c>
      <c r="B203" s="75"/>
      <c r="C203" s="76"/>
      <c r="D203" s="76"/>
      <c r="E203" s="75"/>
      <c r="F203" s="77" t="s">
        <v>46</v>
      </c>
      <c r="G203" s="311">
        <v>2000000</v>
      </c>
      <c r="H203" s="311"/>
      <c r="I203" s="311"/>
      <c r="J203" s="81">
        <v>1500000</v>
      </c>
      <c r="K203" s="81">
        <v>1500000</v>
      </c>
      <c r="L203" s="81">
        <v>1500000</v>
      </c>
      <c r="M203" s="69">
        <f t="shared" si="13"/>
        <v>4500000</v>
      </c>
    </row>
    <row r="204" spans="1:13" ht="18.5" x14ac:dyDescent="0.45">
      <c r="A204" s="74">
        <v>22020405</v>
      </c>
      <c r="B204" s="75"/>
      <c r="C204" s="76"/>
      <c r="D204" s="76"/>
      <c r="E204" s="75"/>
      <c r="F204" s="77" t="s">
        <v>47</v>
      </c>
      <c r="G204" s="311">
        <v>1000000</v>
      </c>
      <c r="H204" s="311"/>
      <c r="I204" s="311"/>
      <c r="J204" s="81">
        <v>1000000</v>
      </c>
      <c r="K204" s="81">
        <v>1000000</v>
      </c>
      <c r="L204" s="81">
        <v>1000000</v>
      </c>
      <c r="M204" s="69">
        <f t="shared" si="13"/>
        <v>3000000</v>
      </c>
    </row>
    <row r="205" spans="1:13" ht="18.5" x14ac:dyDescent="0.45">
      <c r="A205" s="74">
        <v>22020406</v>
      </c>
      <c r="B205" s="75"/>
      <c r="C205" s="76"/>
      <c r="D205" s="76"/>
      <c r="E205" s="75"/>
      <c r="F205" s="77" t="s">
        <v>48</v>
      </c>
      <c r="G205" s="311">
        <v>1000000</v>
      </c>
      <c r="H205" s="311"/>
      <c r="I205" s="311"/>
      <c r="J205" s="81">
        <v>1000000</v>
      </c>
      <c r="K205" s="81">
        <v>1000000</v>
      </c>
      <c r="L205" s="81">
        <v>1000000</v>
      </c>
      <c r="M205" s="69">
        <f t="shared" si="13"/>
        <v>3000000</v>
      </c>
    </row>
    <row r="206" spans="1:13" ht="18.5" x14ac:dyDescent="0.45">
      <c r="A206" s="64">
        <v>220205</v>
      </c>
      <c r="B206" s="65"/>
      <c r="C206" s="66"/>
      <c r="D206" s="66"/>
      <c r="E206" s="65"/>
      <c r="F206" s="70" t="s">
        <v>49</v>
      </c>
      <c r="G206" s="358">
        <f t="shared" ref="G206:L206" si="14">G207+G208</f>
        <v>25000000</v>
      </c>
      <c r="H206" s="358">
        <f t="shared" si="14"/>
        <v>0</v>
      </c>
      <c r="I206" s="358"/>
      <c r="J206" s="80">
        <f t="shared" si="14"/>
        <v>90000000</v>
      </c>
      <c r="K206" s="80">
        <f t="shared" si="14"/>
        <v>90000000</v>
      </c>
      <c r="L206" s="80">
        <f t="shared" si="14"/>
        <v>90000000</v>
      </c>
      <c r="M206" s="69">
        <f t="shared" si="13"/>
        <v>270000000</v>
      </c>
    </row>
    <row r="207" spans="1:13" ht="18.5" x14ac:dyDescent="0.45">
      <c r="A207" s="74">
        <v>22020501</v>
      </c>
      <c r="B207" s="75"/>
      <c r="C207" s="76"/>
      <c r="D207" s="76"/>
      <c r="E207" s="75"/>
      <c r="F207" s="77" t="s">
        <v>50</v>
      </c>
      <c r="G207" s="311">
        <v>10000000</v>
      </c>
      <c r="H207" s="311"/>
      <c r="I207" s="311"/>
      <c r="J207" s="81">
        <v>10000000</v>
      </c>
      <c r="K207" s="81">
        <v>10000000</v>
      </c>
      <c r="L207" s="81">
        <v>10000000</v>
      </c>
      <c r="M207" s="69">
        <f t="shared" si="13"/>
        <v>30000000</v>
      </c>
    </row>
    <row r="208" spans="1:13" ht="18.5" x14ac:dyDescent="0.45">
      <c r="A208" s="74">
        <v>22020502</v>
      </c>
      <c r="B208" s="75"/>
      <c r="C208" s="76"/>
      <c r="D208" s="76"/>
      <c r="E208" s="75"/>
      <c r="F208" s="77" t="s">
        <v>222</v>
      </c>
      <c r="G208" s="311">
        <v>15000000</v>
      </c>
      <c r="H208" s="311"/>
      <c r="I208" s="311"/>
      <c r="J208" s="81">
        <v>80000000</v>
      </c>
      <c r="K208" s="81">
        <v>80000000</v>
      </c>
      <c r="L208" s="81">
        <v>80000000</v>
      </c>
      <c r="M208" s="69">
        <f t="shared" si="13"/>
        <v>240000000</v>
      </c>
    </row>
    <row r="209" spans="1:13" ht="18.5" x14ac:dyDescent="0.45">
      <c r="A209" s="64">
        <v>220206</v>
      </c>
      <c r="B209" s="65"/>
      <c r="C209" s="66"/>
      <c r="D209" s="66"/>
      <c r="E209" s="65"/>
      <c r="F209" s="70" t="s">
        <v>51</v>
      </c>
      <c r="G209" s="358">
        <f>SUM(G210:G212)</f>
        <v>2500000</v>
      </c>
      <c r="H209" s="358">
        <f>SUM(H210:H212)</f>
        <v>0</v>
      </c>
      <c r="I209" s="358"/>
      <c r="J209" s="80">
        <f>SUM(J210:J212)</f>
        <v>13000000</v>
      </c>
      <c r="K209" s="80">
        <f>SUM(K210:K212)</f>
        <v>13000000</v>
      </c>
      <c r="L209" s="80">
        <f>SUM(L210:L212)</f>
        <v>13000000</v>
      </c>
      <c r="M209" s="69">
        <f t="shared" si="13"/>
        <v>39000000</v>
      </c>
    </row>
    <row r="210" spans="1:13" ht="18.5" x14ac:dyDescent="0.45">
      <c r="A210" s="74">
        <v>22020601</v>
      </c>
      <c r="B210" s="75"/>
      <c r="C210" s="76"/>
      <c r="D210" s="76"/>
      <c r="E210" s="75"/>
      <c r="F210" s="77" t="s">
        <v>52</v>
      </c>
      <c r="G210" s="311">
        <v>2000000</v>
      </c>
      <c r="H210" s="311"/>
      <c r="I210" s="311"/>
      <c r="J210" s="81">
        <v>10000000</v>
      </c>
      <c r="K210" s="81">
        <v>10000000</v>
      </c>
      <c r="L210" s="81">
        <v>10000000</v>
      </c>
      <c r="M210" s="69">
        <f t="shared" si="13"/>
        <v>30000000</v>
      </c>
    </row>
    <row r="211" spans="1:13" ht="18.5" x14ac:dyDescent="0.45">
      <c r="A211" s="74">
        <v>22020602</v>
      </c>
      <c r="B211" s="75"/>
      <c r="C211" s="76"/>
      <c r="D211" s="76"/>
      <c r="E211" s="75"/>
      <c r="F211" s="77" t="s">
        <v>223</v>
      </c>
      <c r="G211" s="311"/>
      <c r="H211" s="311"/>
      <c r="I211" s="311"/>
      <c r="J211" s="81">
        <v>2500000</v>
      </c>
      <c r="K211" s="81">
        <v>2500000</v>
      </c>
      <c r="L211" s="81">
        <v>2500000</v>
      </c>
      <c r="M211" s="69">
        <f t="shared" si="13"/>
        <v>7500000</v>
      </c>
    </row>
    <row r="212" spans="1:13" ht="18.5" x14ac:dyDescent="0.45">
      <c r="A212" s="74">
        <v>22020605</v>
      </c>
      <c r="B212" s="75"/>
      <c r="C212" s="76"/>
      <c r="D212" s="76"/>
      <c r="E212" s="75"/>
      <c r="F212" s="77" t="s">
        <v>53</v>
      </c>
      <c r="G212" s="311">
        <v>500000</v>
      </c>
      <c r="H212" s="311"/>
      <c r="I212" s="311"/>
      <c r="J212" s="81">
        <v>500000</v>
      </c>
      <c r="K212" s="81">
        <v>500000</v>
      </c>
      <c r="L212" s="81">
        <v>500000</v>
      </c>
      <c r="M212" s="69">
        <f t="shared" si="13"/>
        <v>1500000</v>
      </c>
    </row>
    <row r="213" spans="1:13" ht="18.5" x14ac:dyDescent="0.45">
      <c r="A213" s="64">
        <v>220208</v>
      </c>
      <c r="B213" s="65"/>
      <c r="C213" s="66"/>
      <c r="D213" s="66"/>
      <c r="E213" s="65"/>
      <c r="F213" s="70" t="s">
        <v>54</v>
      </c>
      <c r="G213" s="358">
        <f>SUM(G214:G215)</f>
        <v>5500000</v>
      </c>
      <c r="H213" s="358">
        <f>SUM(H214:H215)</f>
        <v>0</v>
      </c>
      <c r="I213" s="358"/>
      <c r="J213" s="80">
        <f>SUM(J214:J215)</f>
        <v>5500000</v>
      </c>
      <c r="K213" s="80">
        <f>SUM(K214:K215)</f>
        <v>5500000</v>
      </c>
      <c r="L213" s="80">
        <f>SUM(L214:L215)</f>
        <v>5500000</v>
      </c>
      <c r="M213" s="69">
        <f t="shared" si="13"/>
        <v>16500000</v>
      </c>
    </row>
    <row r="214" spans="1:13" ht="18.5" x14ac:dyDescent="0.45">
      <c r="A214" s="74">
        <v>22020801</v>
      </c>
      <c r="B214" s="75"/>
      <c r="C214" s="76"/>
      <c r="D214" s="76"/>
      <c r="E214" s="75"/>
      <c r="F214" s="77" t="s">
        <v>55</v>
      </c>
      <c r="G214" s="311"/>
      <c r="H214" s="311"/>
      <c r="I214" s="311"/>
      <c r="J214" s="81">
        <v>500000</v>
      </c>
      <c r="K214" s="81">
        <v>500000</v>
      </c>
      <c r="L214" s="81">
        <v>500000</v>
      </c>
      <c r="M214" s="69">
        <f t="shared" si="13"/>
        <v>1500000</v>
      </c>
    </row>
    <row r="215" spans="1:13" ht="18.5" x14ac:dyDescent="0.45">
      <c r="A215" s="74">
        <v>22020803</v>
      </c>
      <c r="B215" s="75"/>
      <c r="C215" s="76"/>
      <c r="D215" s="76"/>
      <c r="E215" s="75"/>
      <c r="F215" s="77" t="s">
        <v>56</v>
      </c>
      <c r="G215" s="311">
        <v>5500000</v>
      </c>
      <c r="H215" s="311"/>
      <c r="I215" s="311"/>
      <c r="J215" s="81">
        <v>5000000</v>
      </c>
      <c r="K215" s="81">
        <v>5000000</v>
      </c>
      <c r="L215" s="81">
        <v>5000000</v>
      </c>
      <c r="M215" s="69">
        <f t="shared" si="13"/>
        <v>15000000</v>
      </c>
    </row>
    <row r="216" spans="1:13" ht="18.5" x14ac:dyDescent="0.45">
      <c r="A216" s="64">
        <v>220209</v>
      </c>
      <c r="B216" s="65"/>
      <c r="C216" s="66"/>
      <c r="D216" s="66"/>
      <c r="E216" s="65"/>
      <c r="F216" s="70" t="s">
        <v>271</v>
      </c>
      <c r="G216" s="358">
        <f>SUM(G217:G217)</f>
        <v>120000</v>
      </c>
      <c r="H216" s="358">
        <f>SUM(H217:H217)</f>
        <v>0</v>
      </c>
      <c r="I216" s="358"/>
      <c r="J216" s="80">
        <f>SUM(J217:J217)</f>
        <v>120000</v>
      </c>
      <c r="K216" s="80">
        <f>SUM(K217:K217)</f>
        <v>120000</v>
      </c>
      <c r="L216" s="80">
        <f>SUM(L217:L217)</f>
        <v>120000</v>
      </c>
      <c r="M216" s="69">
        <f t="shared" si="13"/>
        <v>360000</v>
      </c>
    </row>
    <row r="217" spans="1:13" ht="18.5" x14ac:dyDescent="0.45">
      <c r="A217" s="74">
        <v>22020901</v>
      </c>
      <c r="B217" s="75"/>
      <c r="C217" s="76"/>
      <c r="D217" s="76"/>
      <c r="E217" s="75"/>
      <c r="F217" s="77" t="s">
        <v>315</v>
      </c>
      <c r="G217" s="311">
        <v>120000</v>
      </c>
      <c r="H217" s="311"/>
      <c r="I217" s="311"/>
      <c r="J217" s="81">
        <v>120000</v>
      </c>
      <c r="K217" s="81">
        <v>120000</v>
      </c>
      <c r="L217" s="81">
        <v>120000</v>
      </c>
      <c r="M217" s="69">
        <f t="shared" si="13"/>
        <v>360000</v>
      </c>
    </row>
    <row r="218" spans="1:13" ht="18.5" x14ac:dyDescent="0.45">
      <c r="A218" s="64">
        <v>220210</v>
      </c>
      <c r="B218" s="65"/>
      <c r="C218" s="66"/>
      <c r="D218" s="66"/>
      <c r="E218" s="65"/>
      <c r="F218" s="70" t="s">
        <v>57</v>
      </c>
      <c r="G218" s="358">
        <f>SUM(G219:G236)</f>
        <v>925630000</v>
      </c>
      <c r="H218" s="358">
        <f>SUM(H219:H236)</f>
        <v>0</v>
      </c>
      <c r="I218" s="358"/>
      <c r="J218" s="80">
        <f>SUM(J219:J236)</f>
        <v>2899230000</v>
      </c>
      <c r="K218" s="80">
        <f>SUM(K219:K236)</f>
        <v>2899230000</v>
      </c>
      <c r="L218" s="80">
        <f>SUM(L219:L236)</f>
        <v>2899230000</v>
      </c>
      <c r="M218" s="69">
        <f t="shared" si="13"/>
        <v>8697690000</v>
      </c>
    </row>
    <row r="219" spans="1:13" ht="18.5" x14ac:dyDescent="0.45">
      <c r="A219" s="74">
        <v>22021001</v>
      </c>
      <c r="B219" s="75"/>
      <c r="C219" s="76"/>
      <c r="D219" s="76"/>
      <c r="E219" s="75"/>
      <c r="F219" s="77" t="s">
        <v>58</v>
      </c>
      <c r="G219" s="311">
        <v>10000000</v>
      </c>
      <c r="H219" s="311"/>
      <c r="I219" s="311"/>
      <c r="J219" s="81">
        <v>10000000</v>
      </c>
      <c r="K219" s="81">
        <v>10000000</v>
      </c>
      <c r="L219" s="81">
        <v>10000000</v>
      </c>
      <c r="M219" s="69">
        <f t="shared" si="13"/>
        <v>30000000</v>
      </c>
    </row>
    <row r="220" spans="1:13" ht="18.5" x14ac:dyDescent="0.45">
      <c r="A220" s="74">
        <v>22021002</v>
      </c>
      <c r="B220" s="75"/>
      <c r="C220" s="76"/>
      <c r="D220" s="76"/>
      <c r="E220" s="75"/>
      <c r="F220" s="77" t="s">
        <v>59</v>
      </c>
      <c r="G220" s="311">
        <v>6000000</v>
      </c>
      <c r="H220" s="311"/>
      <c r="I220" s="311"/>
      <c r="J220" s="81">
        <v>6000000</v>
      </c>
      <c r="K220" s="81">
        <v>6000000</v>
      </c>
      <c r="L220" s="81">
        <v>6000000</v>
      </c>
      <c r="M220" s="69">
        <f t="shared" si="13"/>
        <v>18000000</v>
      </c>
    </row>
    <row r="221" spans="1:13" ht="18.5" x14ac:dyDescent="0.45">
      <c r="A221" s="74">
        <v>22021003</v>
      </c>
      <c r="B221" s="75"/>
      <c r="C221" s="76"/>
      <c r="D221" s="76"/>
      <c r="E221" s="75"/>
      <c r="F221" s="77" t="s">
        <v>60</v>
      </c>
      <c r="G221" s="311">
        <v>3000000</v>
      </c>
      <c r="H221" s="311"/>
      <c r="I221" s="311"/>
      <c r="J221" s="81">
        <v>3950000</v>
      </c>
      <c r="K221" s="81">
        <v>3950000</v>
      </c>
      <c r="L221" s="81">
        <v>3950000</v>
      </c>
      <c r="M221" s="69">
        <f t="shared" si="13"/>
        <v>11850000</v>
      </c>
    </row>
    <row r="222" spans="1:13" ht="18.5" x14ac:dyDescent="0.45">
      <c r="A222" s="74">
        <v>22021004</v>
      </c>
      <c r="B222" s="75"/>
      <c r="C222" s="76"/>
      <c r="D222" s="76"/>
      <c r="E222" s="75"/>
      <c r="F222" s="77" t="s">
        <v>61</v>
      </c>
      <c r="G222" s="311"/>
      <c r="H222" s="311"/>
      <c r="I222" s="311"/>
      <c r="J222" s="81">
        <v>600000</v>
      </c>
      <c r="K222" s="81">
        <v>600000</v>
      </c>
      <c r="L222" s="81">
        <v>600000</v>
      </c>
      <c r="M222" s="69">
        <f t="shared" si="13"/>
        <v>1800000</v>
      </c>
    </row>
    <row r="223" spans="1:13" ht="18.5" x14ac:dyDescent="0.45">
      <c r="A223" s="74">
        <v>22021006</v>
      </c>
      <c r="B223" s="75"/>
      <c r="C223" s="76"/>
      <c r="D223" s="76"/>
      <c r="E223" s="75"/>
      <c r="F223" s="77" t="s">
        <v>62</v>
      </c>
      <c r="G223" s="311">
        <v>600000</v>
      </c>
      <c r="H223" s="311"/>
      <c r="I223" s="311"/>
      <c r="J223" s="81">
        <v>400000</v>
      </c>
      <c r="K223" s="81">
        <v>400000</v>
      </c>
      <c r="L223" s="81">
        <v>400000</v>
      </c>
      <c r="M223" s="69">
        <f t="shared" si="13"/>
        <v>1200000</v>
      </c>
    </row>
    <row r="224" spans="1:13" ht="18.5" x14ac:dyDescent="0.45">
      <c r="A224" s="74">
        <v>22021007</v>
      </c>
      <c r="B224" s="75"/>
      <c r="C224" s="76"/>
      <c r="D224" s="76"/>
      <c r="E224" s="75"/>
      <c r="F224" s="77" t="s">
        <v>63</v>
      </c>
      <c r="G224" s="311">
        <v>10000000</v>
      </c>
      <c r="H224" s="311"/>
      <c r="I224" s="311"/>
      <c r="J224" s="81">
        <v>15000000</v>
      </c>
      <c r="K224" s="81">
        <v>15000000</v>
      </c>
      <c r="L224" s="81">
        <v>15000000</v>
      </c>
      <c r="M224" s="69">
        <f t="shared" si="13"/>
        <v>45000000</v>
      </c>
    </row>
    <row r="225" spans="1:13" ht="18.5" x14ac:dyDescent="0.45">
      <c r="A225" s="74">
        <v>22021008</v>
      </c>
      <c r="B225" s="75"/>
      <c r="C225" s="76"/>
      <c r="D225" s="76"/>
      <c r="E225" s="75"/>
      <c r="F225" s="77" t="s">
        <v>64</v>
      </c>
      <c r="G225" s="311">
        <v>600000</v>
      </c>
      <c r="H225" s="311"/>
      <c r="I225" s="311"/>
      <c r="J225" s="81">
        <v>600000</v>
      </c>
      <c r="K225" s="81">
        <v>600000</v>
      </c>
      <c r="L225" s="81">
        <v>600000</v>
      </c>
      <c r="M225" s="69">
        <f t="shared" si="13"/>
        <v>1800000</v>
      </c>
    </row>
    <row r="226" spans="1:13" ht="18.5" x14ac:dyDescent="0.45">
      <c r="A226" s="74">
        <v>22021009</v>
      </c>
      <c r="B226" s="75"/>
      <c r="C226" s="76"/>
      <c r="D226" s="76"/>
      <c r="E226" s="75"/>
      <c r="F226" s="77" t="s">
        <v>519</v>
      </c>
      <c r="G226" s="311">
        <v>862930000</v>
      </c>
      <c r="H226" s="311"/>
      <c r="I226" s="311"/>
      <c r="J226" s="81">
        <v>2803180000</v>
      </c>
      <c r="K226" s="81">
        <v>2803180000</v>
      </c>
      <c r="L226" s="81">
        <v>2803180000</v>
      </c>
      <c r="M226" s="69">
        <f t="shared" si="13"/>
        <v>8409540000</v>
      </c>
    </row>
    <row r="227" spans="1:13" ht="37" x14ac:dyDescent="0.45">
      <c r="A227" s="74">
        <v>22021014</v>
      </c>
      <c r="B227" s="75"/>
      <c r="C227" s="76"/>
      <c r="D227" s="76"/>
      <c r="E227" s="75"/>
      <c r="F227" s="77" t="s">
        <v>224</v>
      </c>
      <c r="G227" s="311">
        <v>1500000</v>
      </c>
      <c r="H227" s="311"/>
      <c r="I227" s="311"/>
      <c r="J227" s="81">
        <v>1500000</v>
      </c>
      <c r="K227" s="81">
        <v>1500000</v>
      </c>
      <c r="L227" s="81">
        <v>1500000</v>
      </c>
      <c r="M227" s="69">
        <f t="shared" si="13"/>
        <v>4500000</v>
      </c>
    </row>
    <row r="228" spans="1:13" ht="18.5" x14ac:dyDescent="0.45">
      <c r="A228" s="74">
        <v>22021021</v>
      </c>
      <c r="B228" s="75"/>
      <c r="C228" s="76"/>
      <c r="D228" s="76"/>
      <c r="E228" s="75"/>
      <c r="F228" s="77" t="s">
        <v>225</v>
      </c>
      <c r="G228" s="311">
        <v>15000000</v>
      </c>
      <c r="H228" s="311"/>
      <c r="I228" s="311"/>
      <c r="J228" s="81">
        <v>15000000</v>
      </c>
      <c r="K228" s="81">
        <v>15000000</v>
      </c>
      <c r="L228" s="81">
        <v>15000000</v>
      </c>
      <c r="M228" s="69">
        <f t="shared" si="13"/>
        <v>45000000</v>
      </c>
    </row>
    <row r="229" spans="1:13" ht="18.5" x14ac:dyDescent="0.45">
      <c r="A229" s="74">
        <v>22021026</v>
      </c>
      <c r="B229" s="75"/>
      <c r="C229" s="76"/>
      <c r="D229" s="76"/>
      <c r="E229" s="75"/>
      <c r="F229" s="77" t="s">
        <v>66</v>
      </c>
      <c r="G229" s="311"/>
      <c r="H229" s="311"/>
      <c r="I229" s="311"/>
      <c r="J229" s="81">
        <v>15000000</v>
      </c>
      <c r="K229" s="81">
        <v>15000000</v>
      </c>
      <c r="L229" s="81">
        <v>15000000</v>
      </c>
      <c r="M229" s="69">
        <f t="shared" si="13"/>
        <v>45000000</v>
      </c>
    </row>
    <row r="230" spans="1:13" ht="18.5" x14ac:dyDescent="0.45">
      <c r="A230" s="74">
        <v>22021028</v>
      </c>
      <c r="B230" s="75"/>
      <c r="C230" s="76"/>
      <c r="D230" s="76"/>
      <c r="E230" s="75"/>
      <c r="F230" s="77" t="s">
        <v>386</v>
      </c>
      <c r="G230" s="311"/>
      <c r="H230" s="311"/>
      <c r="I230" s="311"/>
      <c r="J230" s="81">
        <v>7000000</v>
      </c>
      <c r="K230" s="81">
        <v>7000000</v>
      </c>
      <c r="L230" s="81">
        <v>7000000</v>
      </c>
      <c r="M230" s="69">
        <f t="shared" si="13"/>
        <v>21000000</v>
      </c>
    </row>
    <row r="231" spans="1:13" ht="18.5" x14ac:dyDescent="0.45">
      <c r="A231" s="74">
        <v>22021033</v>
      </c>
      <c r="B231" s="75"/>
      <c r="C231" s="76"/>
      <c r="D231" s="76"/>
      <c r="E231" s="75"/>
      <c r="F231" s="77" t="s">
        <v>387</v>
      </c>
      <c r="G231" s="311">
        <v>5000000</v>
      </c>
      <c r="H231" s="311"/>
      <c r="I231" s="311"/>
      <c r="J231" s="81">
        <v>10000000</v>
      </c>
      <c r="K231" s="81">
        <v>10000000</v>
      </c>
      <c r="L231" s="81">
        <v>10000000</v>
      </c>
      <c r="M231" s="69">
        <f t="shared" si="13"/>
        <v>30000000</v>
      </c>
    </row>
    <row r="232" spans="1:13" ht="18.5" x14ac:dyDescent="0.45">
      <c r="A232" s="74">
        <v>22021034</v>
      </c>
      <c r="B232" s="75"/>
      <c r="C232" s="76"/>
      <c r="D232" s="76"/>
      <c r="E232" s="75"/>
      <c r="F232" s="77" t="s">
        <v>388</v>
      </c>
      <c r="G232" s="311"/>
      <c r="H232" s="311"/>
      <c r="I232" s="311"/>
      <c r="J232" s="81"/>
      <c r="K232" s="81"/>
      <c r="L232" s="81"/>
      <c r="M232" s="69">
        <f t="shared" si="13"/>
        <v>0</v>
      </c>
    </row>
    <row r="233" spans="1:13" ht="18.5" x14ac:dyDescent="0.45">
      <c r="A233" s="74">
        <v>22021036</v>
      </c>
      <c r="B233" s="75"/>
      <c r="C233" s="76"/>
      <c r="D233" s="76"/>
      <c r="E233" s="75"/>
      <c r="F233" s="77" t="s">
        <v>417</v>
      </c>
      <c r="G233" s="311">
        <v>5000000</v>
      </c>
      <c r="H233" s="311"/>
      <c r="I233" s="311"/>
      <c r="J233" s="81">
        <v>5000000</v>
      </c>
      <c r="K233" s="81">
        <v>5000000</v>
      </c>
      <c r="L233" s="81">
        <v>5000000</v>
      </c>
      <c r="M233" s="69">
        <f t="shared" si="13"/>
        <v>15000000</v>
      </c>
    </row>
    <row r="234" spans="1:13" ht="18.5" x14ac:dyDescent="0.45">
      <c r="A234" s="74">
        <v>22021037</v>
      </c>
      <c r="B234" s="75"/>
      <c r="C234" s="76"/>
      <c r="D234" s="76"/>
      <c r="E234" s="75"/>
      <c r="F234" s="77" t="s">
        <v>418</v>
      </c>
      <c r="G234" s="311"/>
      <c r="H234" s="311"/>
      <c r="I234" s="311"/>
      <c r="J234" s="81"/>
      <c r="K234" s="81"/>
      <c r="L234" s="81"/>
      <c r="M234" s="69">
        <f t="shared" si="13"/>
        <v>0</v>
      </c>
    </row>
    <row r="235" spans="1:13" ht="18.5" x14ac:dyDescent="0.45">
      <c r="A235" s="74">
        <v>22021038</v>
      </c>
      <c r="B235" s="75"/>
      <c r="C235" s="76"/>
      <c r="D235" s="76"/>
      <c r="E235" s="75"/>
      <c r="F235" s="77" t="s">
        <v>228</v>
      </c>
      <c r="G235" s="311">
        <v>1000000</v>
      </c>
      <c r="H235" s="311"/>
      <c r="I235" s="311"/>
      <c r="J235" s="81">
        <v>1000000</v>
      </c>
      <c r="K235" s="81">
        <v>1000000</v>
      </c>
      <c r="L235" s="81">
        <v>1000000</v>
      </c>
      <c r="M235" s="69">
        <f t="shared" si="13"/>
        <v>3000000</v>
      </c>
    </row>
    <row r="236" spans="1:13" ht="18.5" x14ac:dyDescent="0.45">
      <c r="A236" s="84">
        <v>22021052</v>
      </c>
      <c r="B236" s="85"/>
      <c r="C236" s="85"/>
      <c r="D236" s="76"/>
      <c r="E236" s="85"/>
      <c r="F236" s="86" t="s">
        <v>558</v>
      </c>
      <c r="G236" s="376">
        <v>5000000</v>
      </c>
      <c r="H236" s="85"/>
      <c r="I236" s="85"/>
      <c r="J236" s="377">
        <v>5000000</v>
      </c>
      <c r="K236" s="378">
        <v>5000000</v>
      </c>
      <c r="L236" s="378">
        <v>5000000</v>
      </c>
      <c r="M236" s="69">
        <f t="shared" si="13"/>
        <v>15000000</v>
      </c>
    </row>
    <row r="237" spans="1:13" ht="18.5" x14ac:dyDescent="0.45">
      <c r="A237" s="64">
        <v>2204</v>
      </c>
      <c r="B237" s="65"/>
      <c r="C237" s="66"/>
      <c r="D237" s="66"/>
      <c r="E237" s="65"/>
      <c r="F237" s="70" t="s">
        <v>420</v>
      </c>
      <c r="G237" s="358">
        <f t="shared" ref="G237:L237" si="15">G238</f>
        <v>0</v>
      </c>
      <c r="H237" s="358">
        <f t="shared" si="15"/>
        <v>0</v>
      </c>
      <c r="I237" s="358"/>
      <c r="J237" s="80">
        <f t="shared" si="15"/>
        <v>28000000</v>
      </c>
      <c r="K237" s="80">
        <f t="shared" si="15"/>
        <v>28000000</v>
      </c>
      <c r="L237" s="80">
        <f t="shared" si="15"/>
        <v>28000000</v>
      </c>
      <c r="M237" s="69">
        <f t="shared" si="13"/>
        <v>84000000</v>
      </c>
    </row>
    <row r="238" spans="1:13" ht="18.5" x14ac:dyDescent="0.45">
      <c r="A238" s="64">
        <v>220401</v>
      </c>
      <c r="B238" s="65"/>
      <c r="C238" s="66"/>
      <c r="D238" s="66"/>
      <c r="E238" s="65"/>
      <c r="F238" s="70" t="s">
        <v>421</v>
      </c>
      <c r="G238" s="358">
        <f>SUM(G239:G239)</f>
        <v>0</v>
      </c>
      <c r="H238" s="358">
        <f>SUM(H239:H239)</f>
        <v>0</v>
      </c>
      <c r="I238" s="358"/>
      <c r="J238" s="80">
        <f>SUM(J239:J239)</f>
        <v>28000000</v>
      </c>
      <c r="K238" s="80">
        <f>SUM(K239:K239)</f>
        <v>28000000</v>
      </c>
      <c r="L238" s="80">
        <f>SUM(L239:L239)</f>
        <v>28000000</v>
      </c>
      <c r="M238" s="69">
        <f t="shared" si="13"/>
        <v>84000000</v>
      </c>
    </row>
    <row r="239" spans="1:13" ht="18.5" x14ac:dyDescent="0.45">
      <c r="A239" s="74">
        <v>22040109</v>
      </c>
      <c r="B239" s="75"/>
      <c r="C239" s="76"/>
      <c r="D239" s="76"/>
      <c r="E239" s="75"/>
      <c r="F239" s="77" t="s">
        <v>422</v>
      </c>
      <c r="G239" s="311"/>
      <c r="H239" s="311"/>
      <c r="I239" s="311"/>
      <c r="J239" s="81">
        <v>28000000</v>
      </c>
      <c r="K239" s="81">
        <v>28000000</v>
      </c>
      <c r="L239" s="81">
        <v>28000000</v>
      </c>
      <c r="M239" s="69">
        <f t="shared" si="13"/>
        <v>84000000</v>
      </c>
    </row>
    <row r="240" spans="1:13" ht="18.5" x14ac:dyDescent="0.45">
      <c r="A240" s="64">
        <v>23</v>
      </c>
      <c r="B240" s="65"/>
      <c r="C240" s="66"/>
      <c r="D240" s="66"/>
      <c r="E240" s="65"/>
      <c r="F240" s="70" t="s">
        <v>69</v>
      </c>
      <c r="G240" s="358">
        <f>G241+G248+G251</f>
        <v>35000000000</v>
      </c>
      <c r="H240" s="358">
        <f>H241+H248+H251</f>
        <v>0</v>
      </c>
      <c r="I240" s="358">
        <f>I241+I248+I251</f>
        <v>0</v>
      </c>
      <c r="J240" s="80">
        <f>SUM(J241,J248,J251,)</f>
        <v>40000000000</v>
      </c>
      <c r="K240" s="80">
        <f>SUM(K241,K248,K251,)</f>
        <v>40000000000</v>
      </c>
      <c r="L240" s="80">
        <f>SUM(L241,L248,L251,)</f>
        <v>40000000000</v>
      </c>
      <c r="M240" s="80">
        <f>SUM(J240:L240)</f>
        <v>120000000000</v>
      </c>
    </row>
    <row r="241" spans="1:13" ht="18.5" x14ac:dyDescent="0.45">
      <c r="A241" s="64">
        <v>2301</v>
      </c>
      <c r="B241" s="65"/>
      <c r="C241" s="66"/>
      <c r="D241" s="66"/>
      <c r="E241" s="65"/>
      <c r="F241" s="70" t="s">
        <v>70</v>
      </c>
      <c r="G241" s="358">
        <f t="shared" ref="G241:L241" si="16">G242</f>
        <v>500000000</v>
      </c>
      <c r="H241" s="358">
        <f t="shared" si="16"/>
        <v>0</v>
      </c>
      <c r="I241" s="358"/>
      <c r="J241" s="80">
        <f>J242</f>
        <v>2000000000</v>
      </c>
      <c r="K241" s="80">
        <f t="shared" si="16"/>
        <v>2000000000</v>
      </c>
      <c r="L241" s="80">
        <f t="shared" si="16"/>
        <v>2000000000</v>
      </c>
      <c r="M241" s="69">
        <f t="shared" ref="M241:M254" si="17">J241+K241+L241</f>
        <v>6000000000</v>
      </c>
    </row>
    <row r="242" spans="1:13" ht="18.5" x14ac:dyDescent="0.45">
      <c r="A242" s="64">
        <v>230101</v>
      </c>
      <c r="B242" s="65"/>
      <c r="C242" s="66"/>
      <c r="D242" s="66"/>
      <c r="E242" s="65"/>
      <c r="F242" s="70" t="s">
        <v>71</v>
      </c>
      <c r="G242" s="358">
        <f>SUM(G243:G247)</f>
        <v>500000000</v>
      </c>
      <c r="H242" s="358">
        <f>SUM(H243:H247)</f>
        <v>0</v>
      </c>
      <c r="I242" s="358"/>
      <c r="J242" s="80">
        <f>SUM(J243:J247)</f>
        <v>2000000000</v>
      </c>
      <c r="K242" s="80">
        <f>SUM(K243:K247)</f>
        <v>2000000000</v>
      </c>
      <c r="L242" s="80">
        <f>SUM(L243:L247)</f>
        <v>2000000000</v>
      </c>
      <c r="M242" s="69">
        <f t="shared" si="17"/>
        <v>6000000000</v>
      </c>
    </row>
    <row r="243" spans="1:13" ht="18.5" x14ac:dyDescent="0.45">
      <c r="A243" s="74">
        <v>23010105</v>
      </c>
      <c r="B243" s="75"/>
      <c r="C243" s="76"/>
      <c r="D243" s="76"/>
      <c r="E243" s="75"/>
      <c r="F243" s="77" t="s">
        <v>231</v>
      </c>
      <c r="G243" s="311"/>
      <c r="H243" s="311"/>
      <c r="I243" s="311"/>
      <c r="J243" s="81">
        <v>150000000</v>
      </c>
      <c r="K243" s="81">
        <v>150000000</v>
      </c>
      <c r="L243" s="81">
        <v>150000000</v>
      </c>
      <c r="M243" s="69">
        <f t="shared" si="17"/>
        <v>450000000</v>
      </c>
    </row>
    <row r="244" spans="1:13" ht="37" x14ac:dyDescent="0.45">
      <c r="A244" s="74">
        <v>23010112</v>
      </c>
      <c r="B244" s="75"/>
      <c r="C244" s="76"/>
      <c r="D244" s="76"/>
      <c r="E244" s="75"/>
      <c r="F244" s="77" t="s">
        <v>232</v>
      </c>
      <c r="G244" s="311">
        <v>40000000</v>
      </c>
      <c r="H244" s="311"/>
      <c r="I244" s="311"/>
      <c r="J244" s="81">
        <v>40000000</v>
      </c>
      <c r="K244" s="81">
        <v>40000000</v>
      </c>
      <c r="L244" s="81">
        <v>40000000</v>
      </c>
      <c r="M244" s="69">
        <f t="shared" si="17"/>
        <v>120000000</v>
      </c>
    </row>
    <row r="245" spans="1:13" ht="18.5" x14ac:dyDescent="0.45">
      <c r="A245" s="74">
        <v>23010113</v>
      </c>
      <c r="B245" s="75"/>
      <c r="C245" s="76"/>
      <c r="D245" s="76"/>
      <c r="E245" s="75"/>
      <c r="F245" s="77" t="s">
        <v>233</v>
      </c>
      <c r="G245" s="311">
        <v>10000000</v>
      </c>
      <c r="H245" s="311"/>
      <c r="I245" s="311"/>
      <c r="J245" s="81">
        <v>10000000</v>
      </c>
      <c r="K245" s="81">
        <v>10000000</v>
      </c>
      <c r="L245" s="81">
        <v>10000000</v>
      </c>
      <c r="M245" s="69">
        <f t="shared" si="17"/>
        <v>30000000</v>
      </c>
    </row>
    <row r="246" spans="1:13" ht="18.5" x14ac:dyDescent="0.45">
      <c r="A246" s="74">
        <v>23010119</v>
      </c>
      <c r="B246" s="75"/>
      <c r="C246" s="76"/>
      <c r="D246" s="76"/>
      <c r="E246" s="75"/>
      <c r="F246" s="77" t="s">
        <v>286</v>
      </c>
      <c r="G246" s="311">
        <v>17000000</v>
      </c>
      <c r="H246" s="311"/>
      <c r="I246" s="311"/>
      <c r="J246" s="81"/>
      <c r="K246" s="81"/>
      <c r="L246" s="81"/>
      <c r="M246" s="69">
        <f t="shared" si="17"/>
        <v>0</v>
      </c>
    </row>
    <row r="247" spans="1:13" ht="37" x14ac:dyDescent="0.45">
      <c r="A247" s="74">
        <v>23010126</v>
      </c>
      <c r="B247" s="75"/>
      <c r="C247" s="76"/>
      <c r="D247" s="76"/>
      <c r="E247" s="75"/>
      <c r="F247" s="77" t="s">
        <v>904</v>
      </c>
      <c r="G247" s="311">
        <v>433000000</v>
      </c>
      <c r="H247" s="311"/>
      <c r="I247" s="311"/>
      <c r="J247" s="81">
        <v>1800000000</v>
      </c>
      <c r="K247" s="81">
        <v>1800000000</v>
      </c>
      <c r="L247" s="81">
        <v>1800000000</v>
      </c>
      <c r="M247" s="69">
        <f t="shared" si="17"/>
        <v>5400000000</v>
      </c>
    </row>
    <row r="248" spans="1:13" ht="18.5" x14ac:dyDescent="0.45">
      <c r="A248" s="64">
        <v>2302</v>
      </c>
      <c r="B248" s="65"/>
      <c r="C248" s="66"/>
      <c r="D248" s="66"/>
      <c r="E248" s="65"/>
      <c r="F248" s="90" t="s">
        <v>73</v>
      </c>
      <c r="G248" s="358">
        <f t="shared" ref="G248:L248" si="18">G249</f>
        <v>34000000000</v>
      </c>
      <c r="H248" s="358">
        <f t="shared" si="18"/>
        <v>0</v>
      </c>
      <c r="I248" s="358"/>
      <c r="J248" s="80">
        <f t="shared" si="18"/>
        <v>36000000000</v>
      </c>
      <c r="K248" s="80">
        <f t="shared" si="18"/>
        <v>36000000000</v>
      </c>
      <c r="L248" s="80">
        <f t="shared" si="18"/>
        <v>36000000000</v>
      </c>
      <c r="M248" s="69">
        <f t="shared" si="17"/>
        <v>108000000000</v>
      </c>
    </row>
    <row r="249" spans="1:13" ht="37" x14ac:dyDescent="0.45">
      <c r="A249" s="64">
        <v>230201</v>
      </c>
      <c r="B249" s="65"/>
      <c r="C249" s="66"/>
      <c r="D249" s="66"/>
      <c r="E249" s="65"/>
      <c r="F249" s="90" t="s">
        <v>74</v>
      </c>
      <c r="G249" s="358">
        <f>SUM(G250:G250)</f>
        <v>34000000000</v>
      </c>
      <c r="H249" s="358">
        <f>SUM(H250:H250)</f>
        <v>0</v>
      </c>
      <c r="I249" s="358"/>
      <c r="J249" s="80">
        <f>SUM(J250:J250)</f>
        <v>36000000000</v>
      </c>
      <c r="K249" s="80">
        <f>SUM(K250:K250)</f>
        <v>36000000000</v>
      </c>
      <c r="L249" s="80">
        <f>SUM(L250:L250)</f>
        <v>36000000000</v>
      </c>
      <c r="M249" s="69">
        <f t="shared" si="17"/>
        <v>108000000000</v>
      </c>
    </row>
    <row r="250" spans="1:13" ht="37" x14ac:dyDescent="0.45">
      <c r="A250" s="74">
        <v>23020112</v>
      </c>
      <c r="B250" s="75"/>
      <c r="C250" s="76"/>
      <c r="D250" s="76"/>
      <c r="E250" s="75"/>
      <c r="F250" s="77" t="s">
        <v>905</v>
      </c>
      <c r="G250" s="311">
        <v>34000000000</v>
      </c>
      <c r="H250" s="311"/>
      <c r="I250" s="311"/>
      <c r="J250" s="81">
        <v>36000000000</v>
      </c>
      <c r="K250" s="81">
        <v>36000000000</v>
      </c>
      <c r="L250" s="81">
        <v>36000000000</v>
      </c>
      <c r="M250" s="69">
        <f t="shared" si="17"/>
        <v>108000000000</v>
      </c>
    </row>
    <row r="251" spans="1:13" ht="18.5" x14ac:dyDescent="0.45">
      <c r="A251" s="64">
        <v>2303</v>
      </c>
      <c r="B251" s="65"/>
      <c r="C251" s="66"/>
      <c r="D251" s="66"/>
      <c r="E251" s="65"/>
      <c r="F251" s="90" t="s">
        <v>76</v>
      </c>
      <c r="G251" s="358">
        <f t="shared" ref="G251:L251" si="19">G252</f>
        <v>500000000</v>
      </c>
      <c r="H251" s="358">
        <f t="shared" si="19"/>
        <v>0</v>
      </c>
      <c r="I251" s="358"/>
      <c r="J251" s="80">
        <f t="shared" si="19"/>
        <v>2000000000</v>
      </c>
      <c r="K251" s="80">
        <f t="shared" si="19"/>
        <v>2000000000</v>
      </c>
      <c r="L251" s="80">
        <f t="shared" si="19"/>
        <v>2000000000</v>
      </c>
      <c r="M251" s="69">
        <f t="shared" si="17"/>
        <v>6000000000</v>
      </c>
    </row>
    <row r="252" spans="1:13" ht="37" x14ac:dyDescent="0.45">
      <c r="A252" s="64">
        <v>230301</v>
      </c>
      <c r="B252" s="65"/>
      <c r="C252" s="66"/>
      <c r="D252" s="66"/>
      <c r="E252" s="65"/>
      <c r="F252" s="90" t="s">
        <v>77</v>
      </c>
      <c r="G252" s="358">
        <f>SUM(G254:G254)</f>
        <v>500000000</v>
      </c>
      <c r="H252" s="358">
        <f>SUM(H254:H254)</f>
        <v>0</v>
      </c>
      <c r="I252" s="358"/>
      <c r="J252" s="80">
        <f>SUM(J253:J254)</f>
        <v>2000000000</v>
      </c>
      <c r="K252" s="80">
        <f>SUM(K253:K254)</f>
        <v>2000000000</v>
      </c>
      <c r="L252" s="80">
        <f>SUM(L253:L254)</f>
        <v>2000000000</v>
      </c>
      <c r="M252" s="69">
        <f t="shared" si="17"/>
        <v>6000000000</v>
      </c>
    </row>
    <row r="253" spans="1:13" ht="37" x14ac:dyDescent="0.45">
      <c r="A253" s="64">
        <v>23030105</v>
      </c>
      <c r="B253" s="65"/>
      <c r="C253" s="66"/>
      <c r="D253" s="66"/>
      <c r="E253" s="65"/>
      <c r="F253" s="91" t="s">
        <v>906</v>
      </c>
      <c r="G253" s="358"/>
      <c r="H253" s="358"/>
      <c r="I253" s="358"/>
      <c r="J253" s="80">
        <v>10000000</v>
      </c>
      <c r="K253" s="80">
        <v>10000000</v>
      </c>
      <c r="L253" s="80">
        <v>10000000</v>
      </c>
      <c r="M253" s="80">
        <v>10000000</v>
      </c>
    </row>
    <row r="254" spans="1:13" ht="37" x14ac:dyDescent="0.45">
      <c r="A254" s="379">
        <v>23030111</v>
      </c>
      <c r="B254" s="380"/>
      <c r="C254" s="381"/>
      <c r="D254" s="381"/>
      <c r="E254" s="380"/>
      <c r="F254" s="382" t="s">
        <v>907</v>
      </c>
      <c r="G254" s="383">
        <v>500000000</v>
      </c>
      <c r="H254" s="383"/>
      <c r="I254" s="383"/>
      <c r="J254" s="384">
        <v>1990000000</v>
      </c>
      <c r="K254" s="384">
        <v>1990000000</v>
      </c>
      <c r="L254" s="384">
        <v>1990000000</v>
      </c>
      <c r="M254" s="385">
        <f t="shared" si="17"/>
        <v>5970000000</v>
      </c>
    </row>
    <row r="255" spans="1:13" ht="18.5" x14ac:dyDescent="0.45">
      <c r="A255" s="74"/>
      <c r="B255" s="75"/>
      <c r="C255" s="76"/>
      <c r="D255" s="76"/>
      <c r="E255" s="75"/>
      <c r="F255" s="91"/>
      <c r="G255" s="311"/>
      <c r="H255" s="311"/>
      <c r="I255" s="311"/>
      <c r="J255" s="81"/>
      <c r="K255" s="81"/>
      <c r="L255" s="81"/>
      <c r="M255" s="69"/>
    </row>
    <row r="256" spans="1:13" ht="18.5" x14ac:dyDescent="0.45">
      <c r="A256" s="74"/>
      <c r="B256" s="74"/>
      <c r="C256" s="74"/>
      <c r="D256" s="74"/>
      <c r="E256" s="74"/>
      <c r="F256" s="64" t="s">
        <v>85</v>
      </c>
      <c r="G256" s="74"/>
      <c r="H256" s="74"/>
      <c r="I256" s="363"/>
      <c r="J256" s="360"/>
      <c r="K256" s="360"/>
      <c r="L256" s="360"/>
      <c r="M256" s="360"/>
    </row>
    <row r="257" spans="1:13" ht="18.5" x14ac:dyDescent="0.45">
      <c r="A257" s="74"/>
      <c r="B257" s="74"/>
      <c r="C257" s="74"/>
      <c r="D257" s="74"/>
      <c r="E257" s="74"/>
      <c r="F257" s="73" t="s">
        <v>86</v>
      </c>
      <c r="G257" s="386">
        <f>SUM(G170)</f>
        <v>64216794.840000004</v>
      </c>
      <c r="H257" s="386">
        <f t="shared" ref="H257:M257" si="20">SUM(H170)</f>
        <v>0</v>
      </c>
      <c r="I257" s="386">
        <f t="shared" si="20"/>
        <v>0</v>
      </c>
      <c r="J257" s="386">
        <f t="shared" si="20"/>
        <v>72089493.949999973</v>
      </c>
      <c r="K257" s="386">
        <f t="shared" si="20"/>
        <v>72089493.950000003</v>
      </c>
      <c r="L257" s="386">
        <f t="shared" si="20"/>
        <v>72089493.950000003</v>
      </c>
      <c r="M257" s="386">
        <f t="shared" si="20"/>
        <v>216268481.84999996</v>
      </c>
    </row>
    <row r="258" spans="1:13" ht="18.5" x14ac:dyDescent="0.45">
      <c r="A258" s="74"/>
      <c r="B258" s="74"/>
      <c r="C258" s="74"/>
      <c r="D258" s="74"/>
      <c r="E258" s="74"/>
      <c r="F258" s="73" t="s">
        <v>87</v>
      </c>
      <c r="G258" s="386">
        <f>SUM(G178)</f>
        <v>1000000000</v>
      </c>
      <c r="H258" s="386">
        <f t="shared" ref="H258:M258" si="21">SUM(H178)</f>
        <v>0</v>
      </c>
      <c r="I258" s="386">
        <f t="shared" si="21"/>
        <v>0</v>
      </c>
      <c r="J258" s="386">
        <f t="shared" si="21"/>
        <v>3172000000</v>
      </c>
      <c r="K258" s="386">
        <f t="shared" si="21"/>
        <v>3172000000</v>
      </c>
      <c r="L258" s="386">
        <f t="shared" si="21"/>
        <v>3171865000</v>
      </c>
      <c r="M258" s="386">
        <f t="shared" si="21"/>
        <v>9515865000</v>
      </c>
    </row>
    <row r="259" spans="1:13" ht="18.5" x14ac:dyDescent="0.45">
      <c r="A259" s="74"/>
      <c r="B259" s="74"/>
      <c r="C259" s="74"/>
      <c r="D259" s="74"/>
      <c r="E259" s="74"/>
      <c r="F259" s="73" t="s">
        <v>69</v>
      </c>
      <c r="G259" s="386">
        <f>SUM(G240)</f>
        <v>35000000000</v>
      </c>
      <c r="H259" s="386">
        <f t="shared" ref="H259:M259" si="22">SUM(H240)</f>
        <v>0</v>
      </c>
      <c r="I259" s="386">
        <f t="shared" si="22"/>
        <v>0</v>
      </c>
      <c r="J259" s="386">
        <f t="shared" si="22"/>
        <v>40000000000</v>
      </c>
      <c r="K259" s="386">
        <f t="shared" si="22"/>
        <v>40000000000</v>
      </c>
      <c r="L259" s="386">
        <f t="shared" si="22"/>
        <v>40000000000</v>
      </c>
      <c r="M259" s="386">
        <f t="shared" si="22"/>
        <v>120000000000</v>
      </c>
    </row>
    <row r="260" spans="1:13" ht="18.5" x14ac:dyDescent="0.45">
      <c r="A260" s="74"/>
      <c r="B260" s="74"/>
      <c r="C260" s="74"/>
      <c r="D260" s="74"/>
      <c r="E260" s="74"/>
      <c r="F260" s="73"/>
      <c r="G260" s="387"/>
      <c r="H260" s="387"/>
      <c r="I260" s="387"/>
      <c r="J260" s="69"/>
      <c r="K260" s="69"/>
      <c r="L260" s="69"/>
      <c r="M260" s="69"/>
    </row>
    <row r="261" spans="1:13" ht="18.5" x14ac:dyDescent="0.45">
      <c r="A261" s="74"/>
      <c r="B261" s="74"/>
      <c r="C261" s="74"/>
      <c r="D261" s="74"/>
      <c r="E261" s="74"/>
      <c r="F261" s="73" t="s">
        <v>88</v>
      </c>
      <c r="G261" s="388">
        <f>SUM(G257:G259)</f>
        <v>36064216794.839996</v>
      </c>
      <c r="H261" s="388">
        <f t="shared" ref="H261:M261" si="23">SUM(H257:H259)</f>
        <v>0</v>
      </c>
      <c r="I261" s="388">
        <f t="shared" si="23"/>
        <v>0</v>
      </c>
      <c r="J261" s="388">
        <f t="shared" si="23"/>
        <v>43244089493.949997</v>
      </c>
      <c r="K261" s="388">
        <f t="shared" si="23"/>
        <v>43244089493.949997</v>
      </c>
      <c r="L261" s="388">
        <f t="shared" si="23"/>
        <v>43243954493.949997</v>
      </c>
      <c r="M261" s="388">
        <f t="shared" si="23"/>
        <v>129732133481.85001</v>
      </c>
    </row>
    <row r="262" spans="1:13" ht="18.5" x14ac:dyDescent="0.45">
      <c r="A262" s="93"/>
      <c r="B262" s="93"/>
      <c r="C262" s="93"/>
      <c r="D262" s="93"/>
      <c r="E262" s="93"/>
      <c r="F262" s="367"/>
      <c r="G262" s="269"/>
      <c r="H262" s="269"/>
      <c r="I262" s="269"/>
      <c r="J262" s="269"/>
      <c r="K262" s="269"/>
      <c r="L262" s="269"/>
      <c r="M262" s="375"/>
    </row>
    <row r="263" spans="1:13" ht="18.5" x14ac:dyDescent="0.45">
      <c r="A263" s="93"/>
      <c r="B263" s="93"/>
      <c r="C263" s="93"/>
      <c r="D263" s="93"/>
      <c r="E263" s="93"/>
      <c r="F263" s="367"/>
      <c r="G263" s="269"/>
      <c r="H263" s="269"/>
      <c r="I263" s="269"/>
      <c r="J263" s="269"/>
      <c r="K263" s="269"/>
      <c r="L263" s="269"/>
      <c r="M263" s="269"/>
    </row>
    <row r="264" spans="1:13" ht="18.5" x14ac:dyDescent="0.45">
      <c r="A264" s="951" t="s">
        <v>0</v>
      </c>
      <c r="B264" s="951"/>
      <c r="C264" s="951"/>
      <c r="D264" s="951"/>
      <c r="E264" s="951"/>
      <c r="F264" s="951"/>
      <c r="G264" s="951"/>
      <c r="H264" s="951"/>
      <c r="I264" s="951"/>
      <c r="J264" s="951"/>
      <c r="K264" s="951"/>
      <c r="L264" s="951"/>
      <c r="M264" s="1009"/>
    </row>
    <row r="265" spans="1:13" ht="18.5" x14ac:dyDescent="0.45">
      <c r="A265" s="930" t="s">
        <v>908</v>
      </c>
      <c r="B265" s="930"/>
      <c r="C265" s="930"/>
      <c r="D265" s="930"/>
      <c r="E265" s="930"/>
      <c r="F265" s="930"/>
      <c r="G265" s="930"/>
      <c r="H265" s="930"/>
      <c r="I265" s="930"/>
      <c r="J265" s="930"/>
      <c r="K265" s="930"/>
      <c r="L265" s="930"/>
      <c r="M265" s="955"/>
    </row>
    <row r="266" spans="1:13" ht="92.5" x14ac:dyDescent="0.45">
      <c r="A266" s="100" t="s">
        <v>1</v>
      </c>
      <c r="B266" s="100" t="s">
        <v>2</v>
      </c>
      <c r="C266" s="100" t="s">
        <v>3</v>
      </c>
      <c r="D266" s="100" t="s">
        <v>4</v>
      </c>
      <c r="E266" s="100" t="s">
        <v>5</v>
      </c>
      <c r="F266" s="67" t="s">
        <v>6</v>
      </c>
      <c r="G266" s="100" t="s">
        <v>7</v>
      </c>
      <c r="H266" s="100" t="s">
        <v>8</v>
      </c>
      <c r="I266" s="100"/>
      <c r="J266" s="100" t="s">
        <v>9</v>
      </c>
      <c r="K266" s="100" t="s">
        <v>10</v>
      </c>
      <c r="L266" s="100" t="s">
        <v>11</v>
      </c>
      <c r="M266" s="389" t="s">
        <v>12</v>
      </c>
    </row>
    <row r="267" spans="1:13" ht="18.5" x14ac:dyDescent="0.45">
      <c r="A267" s="64">
        <v>2</v>
      </c>
      <c r="B267" s="65"/>
      <c r="C267" s="66"/>
      <c r="D267" s="66"/>
      <c r="E267" s="65"/>
      <c r="F267" s="70" t="s">
        <v>18</v>
      </c>
      <c r="G267" s="358">
        <f>G268+G276</f>
        <v>1683562136</v>
      </c>
      <c r="H267" s="358">
        <f>H268+H276</f>
        <v>1539371504.8600001</v>
      </c>
      <c r="I267" s="358"/>
      <c r="J267" s="358">
        <f>J268+J276</f>
        <v>3157257044.3099999</v>
      </c>
      <c r="K267" s="358">
        <f>K268+K276</f>
        <v>3157257044.3099999</v>
      </c>
      <c r="L267" s="358">
        <f>L268+L276</f>
        <v>3157257044.3099999</v>
      </c>
      <c r="M267" s="89">
        <f>J267+K267+L267</f>
        <v>9471771132.9300003</v>
      </c>
    </row>
    <row r="268" spans="1:13" ht="18.5" x14ac:dyDescent="0.45">
      <c r="A268" s="64">
        <v>21</v>
      </c>
      <c r="B268" s="65"/>
      <c r="C268" s="66"/>
      <c r="D268" s="66"/>
      <c r="E268" s="65"/>
      <c r="F268" s="70" t="s">
        <v>19</v>
      </c>
      <c r="G268" s="358">
        <f>G269+G272</f>
        <v>433562136</v>
      </c>
      <c r="H268" s="358">
        <f>H269+H272</f>
        <v>449372004.86000001</v>
      </c>
      <c r="I268" s="358"/>
      <c r="J268" s="358">
        <v>657257044.30999994</v>
      </c>
      <c r="K268" s="358">
        <v>657257044.30999994</v>
      </c>
      <c r="L268" s="358">
        <v>657257044.30999994</v>
      </c>
      <c r="M268" s="89">
        <v>1971771132.9299998</v>
      </c>
    </row>
    <row r="269" spans="1:13" ht="18.5" x14ac:dyDescent="0.45">
      <c r="A269" s="64">
        <v>2101</v>
      </c>
      <c r="B269" s="65"/>
      <c r="C269" s="66"/>
      <c r="D269" s="66"/>
      <c r="E269" s="65"/>
      <c r="F269" s="70" t="s">
        <v>20</v>
      </c>
      <c r="G269" s="358">
        <f>G270</f>
        <v>433562136</v>
      </c>
      <c r="H269" s="358">
        <f>H270</f>
        <v>449372004.86000001</v>
      </c>
      <c r="I269" s="358"/>
      <c r="J269" s="358">
        <v>643526105.75</v>
      </c>
      <c r="K269" s="358">
        <v>643526105.75</v>
      </c>
      <c r="L269" s="358">
        <v>643526105.75</v>
      </c>
      <c r="M269" s="89">
        <v>1930578317.25</v>
      </c>
    </row>
    <row r="270" spans="1:13" ht="18.5" x14ac:dyDescent="0.45">
      <c r="A270" s="64">
        <v>210101</v>
      </c>
      <c r="B270" s="65"/>
      <c r="C270" s="66"/>
      <c r="D270" s="66"/>
      <c r="E270" s="65"/>
      <c r="F270" s="70" t="s">
        <v>21</v>
      </c>
      <c r="G270" s="358">
        <f>G271</f>
        <v>433562136</v>
      </c>
      <c r="H270" s="358">
        <f>H271</f>
        <v>449372004.86000001</v>
      </c>
      <c r="I270" s="358"/>
      <c r="J270" s="358">
        <v>643526105.75</v>
      </c>
      <c r="K270" s="358">
        <v>643526105.75</v>
      </c>
      <c r="L270" s="358">
        <v>643526105.75</v>
      </c>
      <c r="M270" s="89">
        <v>1930578317.25</v>
      </c>
    </row>
    <row r="271" spans="1:13" ht="18.5" x14ac:dyDescent="0.45">
      <c r="A271" s="74">
        <v>21010101</v>
      </c>
      <c r="B271" s="75"/>
      <c r="C271" s="76"/>
      <c r="D271" s="76"/>
      <c r="E271" s="75"/>
      <c r="F271" s="77" t="s">
        <v>20</v>
      </c>
      <c r="G271" s="311">
        <v>433562136</v>
      </c>
      <c r="H271" s="311">
        <v>449372004.86000001</v>
      </c>
      <c r="I271" s="311"/>
      <c r="J271" s="311">
        <v>643526105.75</v>
      </c>
      <c r="K271" s="311">
        <v>643526105.75</v>
      </c>
      <c r="L271" s="311">
        <v>643526105.75</v>
      </c>
      <c r="M271" s="89">
        <v>1287052211.5</v>
      </c>
    </row>
    <row r="272" spans="1:13" ht="18.5" x14ac:dyDescent="0.45">
      <c r="A272" s="64">
        <v>2102</v>
      </c>
      <c r="B272" s="65"/>
      <c r="C272" s="66"/>
      <c r="D272" s="66"/>
      <c r="E272" s="65"/>
      <c r="F272" s="70" t="s">
        <v>22</v>
      </c>
      <c r="G272" s="358">
        <f>G273</f>
        <v>0</v>
      </c>
      <c r="H272" s="358">
        <f>H273</f>
        <v>0</v>
      </c>
      <c r="I272" s="358"/>
      <c r="J272" s="358">
        <v>13730938.559999999</v>
      </c>
      <c r="K272" s="358">
        <v>13730938.559999999</v>
      </c>
      <c r="L272" s="358">
        <v>13730938.559999999</v>
      </c>
      <c r="M272" s="89">
        <v>41192815.679999992</v>
      </c>
    </row>
    <row r="273" spans="1:13" ht="18.5" x14ac:dyDescent="0.45">
      <c r="A273" s="64">
        <v>210201</v>
      </c>
      <c r="B273" s="65"/>
      <c r="C273" s="66"/>
      <c r="D273" s="66"/>
      <c r="E273" s="65"/>
      <c r="F273" s="70" t="s">
        <v>23</v>
      </c>
      <c r="G273" s="358">
        <f>G274+G275</f>
        <v>0</v>
      </c>
      <c r="H273" s="358">
        <f>H274+H275</f>
        <v>0</v>
      </c>
      <c r="I273" s="358"/>
      <c r="J273" s="358">
        <v>13730938.559999999</v>
      </c>
      <c r="K273" s="358">
        <v>13730938.559999999</v>
      </c>
      <c r="L273" s="358">
        <v>13730938.559999999</v>
      </c>
      <c r="M273" s="89">
        <v>41192815.679999992</v>
      </c>
    </row>
    <row r="274" spans="1:13" ht="18.5" x14ac:dyDescent="0.45">
      <c r="A274" s="74">
        <v>21020101</v>
      </c>
      <c r="B274" s="75"/>
      <c r="C274" s="76"/>
      <c r="D274" s="76"/>
      <c r="E274" s="75"/>
      <c r="F274" s="77" t="s">
        <v>24</v>
      </c>
      <c r="G274" s="311"/>
      <c r="H274" s="311"/>
      <c r="I274" s="311"/>
      <c r="J274" s="311">
        <v>5870938.5599999996</v>
      </c>
      <c r="K274" s="311">
        <v>5870938.5599999996</v>
      </c>
      <c r="L274" s="311">
        <v>5870938.5599999996</v>
      </c>
      <c r="M274" s="89">
        <v>17612815.68</v>
      </c>
    </row>
    <row r="275" spans="1:13" ht="18.5" x14ac:dyDescent="0.45">
      <c r="A275" s="74">
        <v>21020102</v>
      </c>
      <c r="B275" s="75"/>
      <c r="C275" s="76"/>
      <c r="D275" s="76"/>
      <c r="E275" s="75"/>
      <c r="F275" s="77" t="s">
        <v>25</v>
      </c>
      <c r="G275" s="311"/>
      <c r="H275" s="311"/>
      <c r="I275" s="311"/>
      <c r="J275" s="311">
        <v>7860000</v>
      </c>
      <c r="K275" s="311">
        <v>7860000</v>
      </c>
      <c r="L275" s="311">
        <v>7860000</v>
      </c>
      <c r="M275" s="89">
        <v>23580000</v>
      </c>
    </row>
    <row r="276" spans="1:13" ht="18.5" x14ac:dyDescent="0.45">
      <c r="A276" s="64">
        <v>2202</v>
      </c>
      <c r="B276" s="65"/>
      <c r="C276" s="66"/>
      <c r="D276" s="66"/>
      <c r="E276" s="65"/>
      <c r="F276" s="70" t="s">
        <v>27</v>
      </c>
      <c r="G276" s="358">
        <f t="shared" ref="G276:M276" si="24">G277+G280+G283+G285+G287</f>
        <v>1250000000</v>
      </c>
      <c r="H276" s="358">
        <f t="shared" si="24"/>
        <v>1089999500</v>
      </c>
      <c r="I276" s="358">
        <f t="shared" si="24"/>
        <v>0</v>
      </c>
      <c r="J276" s="358">
        <f t="shared" si="24"/>
        <v>2500000000</v>
      </c>
      <c r="K276" s="358">
        <f t="shared" si="24"/>
        <v>2500000000</v>
      </c>
      <c r="L276" s="358">
        <f t="shared" si="24"/>
        <v>2500000000</v>
      </c>
      <c r="M276" s="390">
        <f t="shared" si="24"/>
        <v>7500000000</v>
      </c>
    </row>
    <row r="277" spans="1:13" ht="18.5" x14ac:dyDescent="0.45">
      <c r="A277" s="64">
        <v>220201</v>
      </c>
      <c r="B277" s="65"/>
      <c r="C277" s="66"/>
      <c r="D277" s="66"/>
      <c r="E277" s="65"/>
      <c r="F277" s="70" t="s">
        <v>28</v>
      </c>
      <c r="G277" s="358">
        <f>SUM(G278:G279)</f>
        <v>8000000</v>
      </c>
      <c r="H277" s="358">
        <f>SUM(H278:H279)</f>
        <v>5715000</v>
      </c>
      <c r="I277" s="358"/>
      <c r="J277" s="358">
        <f>SUM(J278:J279)</f>
        <v>12000000</v>
      </c>
      <c r="K277" s="358">
        <f>SUM(K278:K279)</f>
        <v>12000000</v>
      </c>
      <c r="L277" s="358">
        <f>SUM(L278:L279)</f>
        <v>12000000</v>
      </c>
      <c r="M277" s="89">
        <f t="shared" ref="M277:M295" si="25">J277+K277+L277</f>
        <v>36000000</v>
      </c>
    </row>
    <row r="278" spans="1:13" ht="18.5" x14ac:dyDescent="0.45">
      <c r="A278" s="74">
        <v>22020101</v>
      </c>
      <c r="B278" s="75"/>
      <c r="C278" s="76"/>
      <c r="D278" s="76"/>
      <c r="E278" s="75"/>
      <c r="F278" s="77" t="s">
        <v>29</v>
      </c>
      <c r="G278" s="311">
        <v>5000000</v>
      </c>
      <c r="H278" s="311">
        <v>2715000</v>
      </c>
      <c r="I278" s="311"/>
      <c r="J278" s="311">
        <v>8000000</v>
      </c>
      <c r="K278" s="311">
        <v>8000000</v>
      </c>
      <c r="L278" s="311">
        <v>8000000</v>
      </c>
      <c r="M278" s="89">
        <f t="shared" si="25"/>
        <v>24000000</v>
      </c>
    </row>
    <row r="279" spans="1:13" ht="18.5" x14ac:dyDescent="0.45">
      <c r="A279" s="74">
        <v>22020102</v>
      </c>
      <c r="B279" s="75"/>
      <c r="C279" s="76"/>
      <c r="D279" s="76"/>
      <c r="E279" s="75"/>
      <c r="F279" s="77" t="s">
        <v>30</v>
      </c>
      <c r="G279" s="311">
        <v>3000000</v>
      </c>
      <c r="H279" s="311">
        <v>3000000</v>
      </c>
      <c r="I279" s="311"/>
      <c r="J279" s="311">
        <v>4000000</v>
      </c>
      <c r="K279" s="311">
        <v>4000000</v>
      </c>
      <c r="L279" s="311">
        <v>4000000</v>
      </c>
      <c r="M279" s="89">
        <f t="shared" si="25"/>
        <v>12000000</v>
      </c>
    </row>
    <row r="280" spans="1:13" ht="18.5" x14ac:dyDescent="0.45">
      <c r="A280" s="64">
        <v>220204</v>
      </c>
      <c r="B280" s="65"/>
      <c r="C280" s="66"/>
      <c r="D280" s="66"/>
      <c r="E280" s="65"/>
      <c r="F280" s="70" t="s">
        <v>42</v>
      </c>
      <c r="G280" s="358">
        <f>SUM(G281:G282)</f>
        <v>2000000</v>
      </c>
      <c r="H280" s="358">
        <f>SUM(H281:H282)</f>
        <v>2000000</v>
      </c>
      <c r="I280" s="358"/>
      <c r="J280" s="358">
        <f>SUM(J281:J282)</f>
        <v>15000000</v>
      </c>
      <c r="K280" s="358">
        <f>SUM(K281:K282)</f>
        <v>15000000</v>
      </c>
      <c r="L280" s="358">
        <f>SUM(L281:L282)</f>
        <v>15000000</v>
      </c>
      <c r="M280" s="89">
        <f t="shared" si="25"/>
        <v>45000000</v>
      </c>
    </row>
    <row r="281" spans="1:13" ht="37" x14ac:dyDescent="0.45">
      <c r="A281" s="74">
        <v>22020401</v>
      </c>
      <c r="B281" s="75"/>
      <c r="C281" s="76"/>
      <c r="D281" s="76"/>
      <c r="E281" s="75"/>
      <c r="F281" s="77" t="s">
        <v>43</v>
      </c>
      <c r="G281" s="311"/>
      <c r="H281" s="311"/>
      <c r="I281" s="311"/>
      <c r="J281" s="311">
        <v>10000000</v>
      </c>
      <c r="K281" s="311">
        <v>10000000</v>
      </c>
      <c r="L281" s="311">
        <v>10000000</v>
      </c>
      <c r="M281" s="89">
        <f t="shared" si="25"/>
        <v>30000000</v>
      </c>
    </row>
    <row r="282" spans="1:13" ht="18.5" x14ac:dyDescent="0.45">
      <c r="A282" s="74">
        <v>22020402</v>
      </c>
      <c r="B282" s="75"/>
      <c r="C282" s="76"/>
      <c r="D282" s="76"/>
      <c r="E282" s="75"/>
      <c r="F282" s="77" t="s">
        <v>44</v>
      </c>
      <c r="G282" s="311">
        <v>2000000</v>
      </c>
      <c r="H282" s="311">
        <v>2000000</v>
      </c>
      <c r="I282" s="311"/>
      <c r="J282" s="311">
        <v>5000000</v>
      </c>
      <c r="K282" s="311">
        <v>5000000</v>
      </c>
      <c r="L282" s="311">
        <v>5000000</v>
      </c>
      <c r="M282" s="89">
        <f t="shared" si="25"/>
        <v>15000000</v>
      </c>
    </row>
    <row r="283" spans="1:13" ht="18.5" x14ac:dyDescent="0.45">
      <c r="A283" s="64">
        <v>220205</v>
      </c>
      <c r="B283" s="65"/>
      <c r="C283" s="66"/>
      <c r="D283" s="66"/>
      <c r="E283" s="65"/>
      <c r="F283" s="70" t="s">
        <v>49</v>
      </c>
      <c r="G283" s="358">
        <f>G284</f>
        <v>5000000</v>
      </c>
      <c r="H283" s="358">
        <f>H284</f>
        <v>0</v>
      </c>
      <c r="I283" s="358"/>
      <c r="J283" s="358">
        <f>J284</f>
        <v>10000000</v>
      </c>
      <c r="K283" s="358">
        <f>K284</f>
        <v>10000000</v>
      </c>
      <c r="L283" s="358">
        <f>L284</f>
        <v>10000000</v>
      </c>
      <c r="M283" s="89">
        <f t="shared" si="25"/>
        <v>30000000</v>
      </c>
    </row>
    <row r="284" spans="1:13" ht="18.5" x14ac:dyDescent="0.45">
      <c r="A284" s="74">
        <v>22020501</v>
      </c>
      <c r="B284" s="75"/>
      <c r="C284" s="76"/>
      <c r="D284" s="76"/>
      <c r="E284" s="75"/>
      <c r="F284" s="77" t="s">
        <v>50</v>
      </c>
      <c r="G284" s="311">
        <v>5000000</v>
      </c>
      <c r="H284" s="311"/>
      <c r="I284" s="311"/>
      <c r="J284" s="311">
        <v>10000000</v>
      </c>
      <c r="K284" s="311">
        <v>10000000</v>
      </c>
      <c r="L284" s="311">
        <v>10000000</v>
      </c>
      <c r="M284" s="89">
        <f t="shared" si="25"/>
        <v>30000000</v>
      </c>
    </row>
    <row r="285" spans="1:13" ht="18.5" x14ac:dyDescent="0.45">
      <c r="A285" s="64">
        <v>220208</v>
      </c>
      <c r="B285" s="65"/>
      <c r="C285" s="66"/>
      <c r="D285" s="66"/>
      <c r="E285" s="65"/>
      <c r="F285" s="70" t="s">
        <v>54</v>
      </c>
      <c r="G285" s="358">
        <f>SUM(G286:G286)</f>
        <v>3200000</v>
      </c>
      <c r="H285" s="358">
        <f>SUM(H286:H286)</f>
        <v>3200000</v>
      </c>
      <c r="I285" s="358"/>
      <c r="J285" s="358">
        <f>SUM(J286:J286)</f>
        <v>10000000</v>
      </c>
      <c r="K285" s="358">
        <f>SUM(K286:K286)</f>
        <v>10000000</v>
      </c>
      <c r="L285" s="358">
        <f>SUM(L286:L286)</f>
        <v>10000000</v>
      </c>
      <c r="M285" s="89">
        <f t="shared" si="25"/>
        <v>30000000</v>
      </c>
    </row>
    <row r="286" spans="1:13" ht="18.5" x14ac:dyDescent="0.45">
      <c r="A286" s="74">
        <v>22020801</v>
      </c>
      <c r="B286" s="75"/>
      <c r="C286" s="76"/>
      <c r="D286" s="76"/>
      <c r="E286" s="75"/>
      <c r="F286" s="77" t="s">
        <v>55</v>
      </c>
      <c r="G286" s="311">
        <v>3200000</v>
      </c>
      <c r="H286" s="311">
        <v>3200000</v>
      </c>
      <c r="I286" s="81"/>
      <c r="J286" s="311">
        <v>10000000</v>
      </c>
      <c r="K286" s="311">
        <v>10000000</v>
      </c>
      <c r="L286" s="311">
        <v>10000000</v>
      </c>
      <c r="M286" s="89">
        <f t="shared" si="25"/>
        <v>30000000</v>
      </c>
    </row>
    <row r="287" spans="1:13" ht="18.5" x14ac:dyDescent="0.45">
      <c r="A287" s="64">
        <v>220210</v>
      </c>
      <c r="B287" s="65"/>
      <c r="C287" s="66"/>
      <c r="D287" s="66"/>
      <c r="E287" s="65"/>
      <c r="F287" s="70" t="s">
        <v>57</v>
      </c>
      <c r="G287" s="358">
        <f>SUM(G288:G295)</f>
        <v>1231800000</v>
      </c>
      <c r="H287" s="358">
        <f>SUM(H288:H295)</f>
        <v>1079084500</v>
      </c>
      <c r="I287" s="358"/>
      <c r="J287" s="358">
        <f>SUM(J288:J295)</f>
        <v>2453000000</v>
      </c>
      <c r="K287" s="358">
        <f>SUM(K288:K295)</f>
        <v>2453000000</v>
      </c>
      <c r="L287" s="358">
        <f>SUM(L288:L295)</f>
        <v>2453000000</v>
      </c>
      <c r="M287" s="89">
        <f t="shared" si="25"/>
        <v>7359000000</v>
      </c>
    </row>
    <row r="288" spans="1:13" ht="18.5" x14ac:dyDescent="0.45">
      <c r="A288" s="74">
        <v>22021001</v>
      </c>
      <c r="B288" s="75"/>
      <c r="C288" s="76"/>
      <c r="D288" s="76"/>
      <c r="E288" s="75"/>
      <c r="F288" s="77" t="s">
        <v>58</v>
      </c>
      <c r="G288" s="311">
        <v>100000</v>
      </c>
      <c r="H288" s="311">
        <v>100000</v>
      </c>
      <c r="I288" s="311"/>
      <c r="J288" s="311">
        <v>400000</v>
      </c>
      <c r="K288" s="311">
        <v>400000</v>
      </c>
      <c r="L288" s="311">
        <v>400000</v>
      </c>
      <c r="M288" s="89">
        <f t="shared" si="25"/>
        <v>1200000</v>
      </c>
    </row>
    <row r="289" spans="1:13" ht="18.5" x14ac:dyDescent="0.45">
      <c r="A289" s="74">
        <v>22021003</v>
      </c>
      <c r="B289" s="75"/>
      <c r="C289" s="76"/>
      <c r="D289" s="76"/>
      <c r="E289" s="75"/>
      <c r="F289" s="77" t="s">
        <v>60</v>
      </c>
      <c r="G289" s="311">
        <v>3000000</v>
      </c>
      <c r="H289" s="311">
        <v>3000000</v>
      </c>
      <c r="I289" s="311"/>
      <c r="J289" s="311">
        <v>3000000</v>
      </c>
      <c r="K289" s="311">
        <v>3000000</v>
      </c>
      <c r="L289" s="311">
        <v>3000000</v>
      </c>
      <c r="M289" s="89">
        <f t="shared" si="25"/>
        <v>9000000</v>
      </c>
    </row>
    <row r="290" spans="1:13" ht="18.5" x14ac:dyDescent="0.45">
      <c r="A290" s="74">
        <v>22021004</v>
      </c>
      <c r="B290" s="75"/>
      <c r="C290" s="76"/>
      <c r="D290" s="76"/>
      <c r="E290" s="75"/>
      <c r="F290" s="77" t="s">
        <v>61</v>
      </c>
      <c r="G290" s="311"/>
      <c r="H290" s="311"/>
      <c r="I290" s="311"/>
      <c r="J290" s="311">
        <v>19000000</v>
      </c>
      <c r="K290" s="311">
        <v>19000000</v>
      </c>
      <c r="L290" s="311">
        <v>19000000</v>
      </c>
      <c r="M290" s="89">
        <f t="shared" si="25"/>
        <v>57000000</v>
      </c>
    </row>
    <row r="291" spans="1:13" ht="18.5" x14ac:dyDescent="0.45">
      <c r="A291" s="74">
        <v>22021007</v>
      </c>
      <c r="B291" s="75"/>
      <c r="C291" s="76"/>
      <c r="D291" s="76"/>
      <c r="E291" s="75"/>
      <c r="F291" s="77" t="s">
        <v>63</v>
      </c>
      <c r="G291" s="311">
        <v>17000000</v>
      </c>
      <c r="H291" s="311">
        <v>11390000</v>
      </c>
      <c r="I291" s="311"/>
      <c r="J291" s="311">
        <v>20000000</v>
      </c>
      <c r="K291" s="311">
        <v>20000000</v>
      </c>
      <c r="L291" s="311">
        <v>20000000</v>
      </c>
      <c r="M291" s="89">
        <f t="shared" si="25"/>
        <v>60000000</v>
      </c>
    </row>
    <row r="292" spans="1:13" ht="18.5" x14ac:dyDescent="0.45">
      <c r="A292" s="74">
        <v>22021008</v>
      </c>
      <c r="B292" s="75"/>
      <c r="C292" s="76"/>
      <c r="D292" s="76"/>
      <c r="E292" s="75"/>
      <c r="F292" s="77" t="s">
        <v>64</v>
      </c>
      <c r="G292" s="311"/>
      <c r="H292" s="311"/>
      <c r="I292" s="311"/>
      <c r="J292" s="311">
        <v>5000000</v>
      </c>
      <c r="K292" s="311">
        <v>5000000</v>
      </c>
      <c r="L292" s="311">
        <v>5000000</v>
      </c>
      <c r="M292" s="89">
        <f t="shared" si="25"/>
        <v>15000000</v>
      </c>
    </row>
    <row r="293" spans="1:13" ht="18.5" x14ac:dyDescent="0.45">
      <c r="A293" s="74">
        <v>22021009</v>
      </c>
      <c r="B293" s="75"/>
      <c r="C293" s="76"/>
      <c r="D293" s="76"/>
      <c r="E293" s="75"/>
      <c r="F293" s="77" t="s">
        <v>519</v>
      </c>
      <c r="G293" s="311">
        <v>1208700000</v>
      </c>
      <c r="H293" s="311">
        <v>1061594500</v>
      </c>
      <c r="I293" s="311"/>
      <c r="J293" s="311">
        <v>2400100000</v>
      </c>
      <c r="K293" s="311">
        <v>2400100000</v>
      </c>
      <c r="L293" s="311">
        <v>2400100000</v>
      </c>
      <c r="M293" s="89">
        <f t="shared" si="25"/>
        <v>7200300000</v>
      </c>
    </row>
    <row r="294" spans="1:13" ht="37" x14ac:dyDescent="0.45">
      <c r="A294" s="74">
        <v>22011014</v>
      </c>
      <c r="B294" s="75"/>
      <c r="C294" s="76"/>
      <c r="D294" s="76"/>
      <c r="E294" s="75"/>
      <c r="F294" s="77" t="s">
        <v>224</v>
      </c>
      <c r="G294" s="311"/>
      <c r="H294" s="311"/>
      <c r="I294" s="311"/>
      <c r="J294" s="311">
        <v>500000</v>
      </c>
      <c r="K294" s="311">
        <v>500000</v>
      </c>
      <c r="L294" s="311">
        <v>500000</v>
      </c>
      <c r="M294" s="89">
        <f>SUM(J294:L294)</f>
        <v>1500000</v>
      </c>
    </row>
    <row r="295" spans="1:13" ht="18.5" x14ac:dyDescent="0.45">
      <c r="A295" s="74">
        <v>22021024</v>
      </c>
      <c r="B295" s="75"/>
      <c r="C295" s="76"/>
      <c r="D295" s="76"/>
      <c r="E295" s="75"/>
      <c r="F295" s="77" t="s">
        <v>65</v>
      </c>
      <c r="G295" s="311">
        <v>3000000</v>
      </c>
      <c r="H295" s="311">
        <v>3000000</v>
      </c>
      <c r="I295" s="311"/>
      <c r="J295" s="311">
        <v>5000000</v>
      </c>
      <c r="K295" s="311">
        <v>5000000</v>
      </c>
      <c r="L295" s="311">
        <v>5000000</v>
      </c>
      <c r="M295" s="89">
        <f t="shared" si="25"/>
        <v>15000000</v>
      </c>
    </row>
    <row r="296" spans="1:13" ht="18.5" x14ac:dyDescent="0.45">
      <c r="A296" s="391"/>
      <c r="B296" s="391"/>
      <c r="C296" s="391"/>
      <c r="D296" s="391"/>
      <c r="E296" s="391"/>
      <c r="F296" s="392"/>
      <c r="G296" s="393"/>
      <c r="H296" s="363"/>
      <c r="I296" s="363"/>
      <c r="J296" s="393"/>
      <c r="K296" s="393"/>
      <c r="L296" s="393"/>
      <c r="M296" s="394"/>
    </row>
    <row r="297" spans="1:13" ht="18.5" x14ac:dyDescent="0.45">
      <c r="A297" s="395"/>
      <c r="B297" s="395"/>
      <c r="C297" s="395"/>
      <c r="D297" s="395"/>
      <c r="E297" s="395"/>
      <c r="F297" s="396" t="s">
        <v>85</v>
      </c>
      <c r="G297" s="395"/>
      <c r="H297" s="395"/>
      <c r="I297" s="363"/>
      <c r="J297" s="395"/>
      <c r="K297" s="395"/>
      <c r="L297" s="395"/>
      <c r="M297" s="395"/>
    </row>
    <row r="298" spans="1:13" ht="18.5" x14ac:dyDescent="0.45">
      <c r="A298" s="397"/>
      <c r="B298" s="74"/>
      <c r="C298" s="74"/>
      <c r="D298" s="74"/>
      <c r="E298" s="74"/>
      <c r="F298" s="73"/>
      <c r="G298" s="91"/>
      <c r="H298" s="77"/>
      <c r="I298" s="363"/>
      <c r="J298" s="91"/>
      <c r="K298" s="91"/>
      <c r="L298" s="91"/>
      <c r="M298" s="398"/>
    </row>
    <row r="299" spans="1:13" ht="18.5" x14ac:dyDescent="0.45">
      <c r="A299" s="397"/>
      <c r="B299" s="74"/>
      <c r="C299" s="74"/>
      <c r="D299" s="74"/>
      <c r="E299" s="74"/>
      <c r="F299" s="73" t="s">
        <v>86</v>
      </c>
      <c r="G299" s="386">
        <f t="shared" ref="G299:L299" si="26">G268</f>
        <v>433562136</v>
      </c>
      <c r="H299" s="386">
        <f t="shared" si="26"/>
        <v>449372004.86000001</v>
      </c>
      <c r="I299" s="386"/>
      <c r="J299" s="386">
        <f t="shared" si="26"/>
        <v>657257044.30999994</v>
      </c>
      <c r="K299" s="386">
        <f t="shared" si="26"/>
        <v>657257044.30999994</v>
      </c>
      <c r="L299" s="386">
        <f t="shared" si="26"/>
        <v>657257044.30999994</v>
      </c>
      <c r="M299" s="399">
        <f>SUM(J299:L299)</f>
        <v>1971771132.9299998</v>
      </c>
    </row>
    <row r="300" spans="1:13" ht="18.5" x14ac:dyDescent="0.45">
      <c r="A300" s="397"/>
      <c r="B300" s="74"/>
      <c r="C300" s="74"/>
      <c r="D300" s="74"/>
      <c r="E300" s="74"/>
      <c r="F300" s="73" t="s">
        <v>87</v>
      </c>
      <c r="G300" s="386">
        <f>G276</f>
        <v>1250000000</v>
      </c>
      <c r="H300" s="386">
        <f>H276</f>
        <v>1089999500</v>
      </c>
      <c r="I300" s="386"/>
      <c r="J300" s="386">
        <f>J276</f>
        <v>2500000000</v>
      </c>
      <c r="K300" s="386">
        <f>K276</f>
        <v>2500000000</v>
      </c>
      <c r="L300" s="386">
        <f>L276</f>
        <v>2500000000</v>
      </c>
      <c r="M300" s="399">
        <f>SUM(J300:L300)</f>
        <v>7500000000</v>
      </c>
    </row>
    <row r="301" spans="1:13" ht="18.5" x14ac:dyDescent="0.45">
      <c r="A301" s="397"/>
      <c r="B301" s="74"/>
      <c r="C301" s="74"/>
      <c r="D301" s="74"/>
      <c r="E301" s="74"/>
      <c r="F301" s="73" t="s">
        <v>69</v>
      </c>
      <c r="G301" s="386"/>
      <c r="H301" s="386"/>
      <c r="I301" s="386"/>
      <c r="J301" s="386"/>
      <c r="K301" s="386"/>
      <c r="L301" s="386"/>
      <c r="M301" s="400"/>
    </row>
    <row r="302" spans="1:13" ht="18.5" x14ac:dyDescent="0.45">
      <c r="A302" s="397"/>
      <c r="B302" s="74"/>
      <c r="C302" s="74"/>
      <c r="D302" s="74"/>
      <c r="E302" s="74"/>
      <c r="F302" s="73"/>
      <c r="G302" s="386"/>
      <c r="H302" s="386"/>
      <c r="I302" s="386"/>
      <c r="J302" s="386"/>
      <c r="K302" s="386"/>
      <c r="L302" s="386"/>
      <c r="M302" s="399"/>
    </row>
    <row r="303" spans="1:13" ht="18.5" x14ac:dyDescent="0.45">
      <c r="A303" s="397"/>
      <c r="B303" s="74"/>
      <c r="C303" s="74"/>
      <c r="D303" s="74"/>
      <c r="E303" s="74"/>
      <c r="F303" s="73" t="s">
        <v>88</v>
      </c>
      <c r="G303" s="387">
        <f>SUM(G299:G301)</f>
        <v>1683562136</v>
      </c>
      <c r="H303" s="387">
        <f>SUM(H299:H301)</f>
        <v>1539371504.8600001</v>
      </c>
      <c r="I303" s="387"/>
      <c r="J303" s="387">
        <f>SUM(J299:J301)</f>
        <v>3157257044.3099999</v>
      </c>
      <c r="K303" s="387">
        <f>SUM(K299:K301)</f>
        <v>3157257044.3099999</v>
      </c>
      <c r="L303" s="387">
        <f>SUM(L299:L301)</f>
        <v>3157257044.3099999</v>
      </c>
      <c r="M303" s="399">
        <f>SUM(J303:L303)</f>
        <v>9471771132.9300003</v>
      </c>
    </row>
    <row r="304" spans="1:13" ht="18.5" x14ac:dyDescent="0.45">
      <c r="A304" s="93"/>
      <c r="B304" s="93"/>
      <c r="C304" s="93"/>
      <c r="D304" s="93"/>
      <c r="E304" s="93"/>
      <c r="F304" s="367"/>
      <c r="G304" s="269"/>
      <c r="H304" s="269"/>
      <c r="I304" s="269"/>
      <c r="J304" s="269"/>
      <c r="K304" s="269"/>
      <c r="L304" s="269"/>
      <c r="M304" s="269"/>
    </row>
    <row r="305" spans="1:13" ht="18.5" x14ac:dyDescent="0.45">
      <c r="A305" s="93"/>
      <c r="B305" s="93"/>
      <c r="C305" s="93"/>
      <c r="D305" s="93"/>
      <c r="E305" s="93"/>
      <c r="F305" s="367"/>
      <c r="G305" s="269"/>
      <c r="H305" s="269"/>
      <c r="I305" s="269"/>
      <c r="J305" s="269"/>
      <c r="K305" s="269"/>
      <c r="L305" s="269"/>
      <c r="M305" s="269"/>
    </row>
    <row r="306" spans="1:13" ht="18.5" x14ac:dyDescent="0.45">
      <c r="A306" s="951" t="s">
        <v>0</v>
      </c>
      <c r="B306" s="951"/>
      <c r="C306" s="951"/>
      <c r="D306" s="951"/>
      <c r="E306" s="951"/>
      <c r="F306" s="951"/>
      <c r="G306" s="951"/>
      <c r="H306" s="951"/>
      <c r="I306" s="951"/>
      <c r="J306" s="951"/>
      <c r="K306" s="951"/>
      <c r="L306" s="951"/>
      <c r="M306" s="1009"/>
    </row>
    <row r="307" spans="1:13" ht="18.5" x14ac:dyDescent="0.45">
      <c r="A307" s="930" t="s">
        <v>909</v>
      </c>
      <c r="B307" s="930"/>
      <c r="C307" s="930"/>
      <c r="D307" s="930"/>
      <c r="E307" s="930"/>
      <c r="F307" s="930"/>
      <c r="G307" s="930"/>
      <c r="H307" s="930"/>
      <c r="I307" s="930"/>
      <c r="J307" s="930"/>
      <c r="K307" s="930"/>
      <c r="L307" s="930"/>
      <c r="M307" s="955"/>
    </row>
    <row r="308" spans="1:13" ht="92.5" x14ac:dyDescent="0.45">
      <c r="A308" s="100" t="s">
        <v>1</v>
      </c>
      <c r="B308" s="100" t="s">
        <v>2</v>
      </c>
      <c r="C308" s="100" t="s">
        <v>3</v>
      </c>
      <c r="D308" s="100" t="s">
        <v>4</v>
      </c>
      <c r="E308" s="100" t="s">
        <v>5</v>
      </c>
      <c r="F308" s="67" t="s">
        <v>6</v>
      </c>
      <c r="G308" s="100" t="s">
        <v>7</v>
      </c>
      <c r="H308" s="100" t="s">
        <v>8</v>
      </c>
      <c r="I308" s="100"/>
      <c r="J308" s="100" t="s">
        <v>9</v>
      </c>
      <c r="K308" s="100" t="s">
        <v>10</v>
      </c>
      <c r="L308" s="100" t="s">
        <v>11</v>
      </c>
      <c r="M308" s="401" t="s">
        <v>12</v>
      </c>
    </row>
    <row r="309" spans="1:13" ht="18.5" x14ac:dyDescent="0.45">
      <c r="A309" s="64">
        <v>2</v>
      </c>
      <c r="B309" s="65"/>
      <c r="C309" s="66"/>
      <c r="D309" s="66"/>
      <c r="E309" s="65"/>
      <c r="F309" s="70" t="s">
        <v>18</v>
      </c>
      <c r="G309" s="358">
        <f t="shared" ref="G309:M309" si="27">G310+G317</f>
        <v>114612562</v>
      </c>
      <c r="H309" s="358">
        <f t="shared" si="27"/>
        <v>53812210</v>
      </c>
      <c r="I309" s="358"/>
      <c r="J309" s="358">
        <f t="shared" si="27"/>
        <v>50000000</v>
      </c>
      <c r="K309" s="358">
        <f t="shared" si="27"/>
        <v>147649105.59999999</v>
      </c>
      <c r="L309" s="358">
        <f t="shared" si="27"/>
        <v>147649105.59999999</v>
      </c>
      <c r="M309" s="402">
        <f t="shared" si="27"/>
        <v>345298211.19999999</v>
      </c>
    </row>
    <row r="310" spans="1:13" ht="18.5" x14ac:dyDescent="0.45">
      <c r="A310" s="64">
        <v>21</v>
      </c>
      <c r="B310" s="65"/>
      <c r="C310" s="66"/>
      <c r="D310" s="66"/>
      <c r="E310" s="65"/>
      <c r="F310" s="70" t="s">
        <v>19</v>
      </c>
      <c r="G310" s="358">
        <f>G311+G314</f>
        <v>64612562</v>
      </c>
      <c r="H310" s="358">
        <f t="shared" ref="H310:M310" si="28">H311+H314</f>
        <v>49534210</v>
      </c>
      <c r="I310" s="358"/>
      <c r="J310" s="358">
        <f t="shared" si="28"/>
        <v>0</v>
      </c>
      <c r="K310" s="358">
        <f t="shared" si="28"/>
        <v>97649105.599999994</v>
      </c>
      <c r="L310" s="358">
        <f t="shared" si="28"/>
        <v>97649105.599999994</v>
      </c>
      <c r="M310" s="402">
        <f t="shared" si="28"/>
        <v>195298211.19999999</v>
      </c>
    </row>
    <row r="311" spans="1:13" ht="18.5" x14ac:dyDescent="0.45">
      <c r="A311" s="64">
        <v>2101</v>
      </c>
      <c r="B311" s="65"/>
      <c r="C311" s="66"/>
      <c r="D311" s="66"/>
      <c r="E311" s="65"/>
      <c r="F311" s="70" t="s">
        <v>20</v>
      </c>
      <c r="G311" s="358">
        <f t="shared" ref="G311:M312" si="29">G312</f>
        <v>63592562</v>
      </c>
      <c r="H311" s="358">
        <f t="shared" si="29"/>
        <v>49534210</v>
      </c>
      <c r="I311" s="358"/>
      <c r="J311" s="358">
        <f t="shared" si="29"/>
        <v>0</v>
      </c>
      <c r="K311" s="358">
        <f t="shared" si="29"/>
        <v>96689105.599999994</v>
      </c>
      <c r="L311" s="358">
        <f t="shared" si="29"/>
        <v>96689105.599999994</v>
      </c>
      <c r="M311" s="402">
        <f t="shared" si="29"/>
        <v>193378211.19999999</v>
      </c>
    </row>
    <row r="312" spans="1:13" ht="18.5" x14ac:dyDescent="0.45">
      <c r="A312" s="64">
        <v>210101</v>
      </c>
      <c r="B312" s="65"/>
      <c r="C312" s="66"/>
      <c r="D312" s="66"/>
      <c r="E312" s="65"/>
      <c r="F312" s="70" t="s">
        <v>21</v>
      </c>
      <c r="G312" s="358">
        <f>G313</f>
        <v>63592562</v>
      </c>
      <c r="H312" s="358">
        <f t="shared" si="29"/>
        <v>49534210</v>
      </c>
      <c r="I312" s="358"/>
      <c r="J312" s="358">
        <f t="shared" si="29"/>
        <v>0</v>
      </c>
      <c r="K312" s="358">
        <f t="shared" si="29"/>
        <v>96689105.599999994</v>
      </c>
      <c r="L312" s="358">
        <f t="shared" si="29"/>
        <v>96689105.599999994</v>
      </c>
      <c r="M312" s="80">
        <f t="shared" si="29"/>
        <v>193378211.19999999</v>
      </c>
    </row>
    <row r="313" spans="1:13" ht="18.5" x14ac:dyDescent="0.45">
      <c r="A313" s="74">
        <v>21010101</v>
      </c>
      <c r="B313" s="75">
        <v>70133</v>
      </c>
      <c r="C313" s="76"/>
      <c r="D313" s="76" t="s">
        <v>205</v>
      </c>
      <c r="E313" s="75">
        <v>50610801</v>
      </c>
      <c r="F313" s="77" t="s">
        <v>20</v>
      </c>
      <c r="G313" s="311">
        <v>63592562</v>
      </c>
      <c r="H313" s="311">
        <v>49534210</v>
      </c>
      <c r="I313" s="311"/>
      <c r="J313" s="311">
        <f>'[5]CONSOLIDATED SCALE'!I335</f>
        <v>0</v>
      </c>
      <c r="K313" s="311">
        <v>96689105.599999994</v>
      </c>
      <c r="L313" s="311">
        <v>96689105.599999994</v>
      </c>
      <c r="M313" s="69">
        <f t="shared" ref="M313:M331" si="30">J313+K313+L313</f>
        <v>193378211.19999999</v>
      </c>
    </row>
    <row r="314" spans="1:13" ht="18.5" x14ac:dyDescent="0.45">
      <c r="A314" s="64">
        <v>2102</v>
      </c>
      <c r="B314" s="65"/>
      <c r="C314" s="66"/>
      <c r="D314" s="66"/>
      <c r="E314" s="65"/>
      <c r="F314" s="70" t="s">
        <v>22</v>
      </c>
      <c r="G314" s="358">
        <f>G315</f>
        <v>1020000</v>
      </c>
      <c r="H314" s="358">
        <f t="shared" ref="H314:M315" si="31">H315</f>
        <v>0</v>
      </c>
      <c r="I314" s="358"/>
      <c r="J314" s="358">
        <f t="shared" si="31"/>
        <v>0</v>
      </c>
      <c r="K314" s="358">
        <f t="shared" si="31"/>
        <v>960000</v>
      </c>
      <c r="L314" s="358">
        <f t="shared" si="31"/>
        <v>960000</v>
      </c>
      <c r="M314" s="80">
        <f t="shared" si="31"/>
        <v>1920000</v>
      </c>
    </row>
    <row r="315" spans="1:13" ht="18.5" x14ac:dyDescent="0.45">
      <c r="A315" s="64">
        <v>210201</v>
      </c>
      <c r="B315" s="65"/>
      <c r="C315" s="66"/>
      <c r="D315" s="66"/>
      <c r="E315" s="65"/>
      <c r="F315" s="70" t="s">
        <v>23</v>
      </c>
      <c r="G315" s="358">
        <f>G316</f>
        <v>1020000</v>
      </c>
      <c r="H315" s="358">
        <f t="shared" si="31"/>
        <v>0</v>
      </c>
      <c r="I315" s="358"/>
      <c r="J315" s="358">
        <f t="shared" si="31"/>
        <v>0</v>
      </c>
      <c r="K315" s="358">
        <f t="shared" si="31"/>
        <v>960000</v>
      </c>
      <c r="L315" s="358">
        <f t="shared" si="31"/>
        <v>960000</v>
      </c>
      <c r="M315" s="80">
        <f t="shared" si="31"/>
        <v>1920000</v>
      </c>
    </row>
    <row r="316" spans="1:13" ht="18.5" x14ac:dyDescent="0.45">
      <c r="A316" s="74">
        <v>21020102</v>
      </c>
      <c r="B316" s="75"/>
      <c r="C316" s="76"/>
      <c r="D316" s="76"/>
      <c r="E316" s="75"/>
      <c r="F316" s="77" t="s">
        <v>25</v>
      </c>
      <c r="G316" s="311">
        <v>1020000</v>
      </c>
      <c r="H316" s="311"/>
      <c r="I316" s="311"/>
      <c r="J316" s="311">
        <f>'[5]CONSOLIDATED SCALE'!J335</f>
        <v>0</v>
      </c>
      <c r="K316" s="311">
        <v>960000</v>
      </c>
      <c r="L316" s="311">
        <v>960000</v>
      </c>
      <c r="M316" s="69">
        <f t="shared" si="30"/>
        <v>1920000</v>
      </c>
    </row>
    <row r="317" spans="1:13" ht="18.5" x14ac:dyDescent="0.45">
      <c r="A317" s="64">
        <v>2202</v>
      </c>
      <c r="B317" s="65"/>
      <c r="C317" s="66"/>
      <c r="D317" s="66"/>
      <c r="E317" s="65"/>
      <c r="F317" s="70" t="s">
        <v>27</v>
      </c>
      <c r="G317" s="358">
        <f>G318+G321+G324+G326+G328</f>
        <v>50000000</v>
      </c>
      <c r="H317" s="358">
        <f t="shared" ref="H317:M317" si="32">H318+H321+H324+H326+H328</f>
        <v>4278000</v>
      </c>
      <c r="I317" s="358"/>
      <c r="J317" s="358">
        <f>SUM(J318,J321,J324,J326,J328)</f>
        <v>50000000</v>
      </c>
      <c r="K317" s="358">
        <f t="shared" si="32"/>
        <v>50000000</v>
      </c>
      <c r="L317" s="358">
        <f t="shared" si="32"/>
        <v>50000000</v>
      </c>
      <c r="M317" s="80">
        <f t="shared" si="32"/>
        <v>150000000</v>
      </c>
    </row>
    <row r="318" spans="1:13" ht="18.5" x14ac:dyDescent="0.45">
      <c r="A318" s="64">
        <v>220201</v>
      </c>
      <c r="B318" s="65"/>
      <c r="C318" s="66"/>
      <c r="D318" s="66"/>
      <c r="E318" s="65"/>
      <c r="F318" s="70" t="s">
        <v>28</v>
      </c>
      <c r="G318" s="358">
        <f>SUM(G319:G320)</f>
        <v>8000000</v>
      </c>
      <c r="H318" s="358">
        <f>SUM(H319:H320)</f>
        <v>0</v>
      </c>
      <c r="I318" s="358"/>
      <c r="J318" s="358">
        <f>SUM(J319:J320)</f>
        <v>8000000</v>
      </c>
      <c r="K318" s="358">
        <f>SUM(K319:K320)</f>
        <v>8000000</v>
      </c>
      <c r="L318" s="358">
        <f>SUM(L319:L320)</f>
        <v>8000000</v>
      </c>
      <c r="M318" s="69">
        <f t="shared" si="30"/>
        <v>24000000</v>
      </c>
    </row>
    <row r="319" spans="1:13" ht="18.5" x14ac:dyDescent="0.45">
      <c r="A319" s="74">
        <v>22020101</v>
      </c>
      <c r="B319" s="75"/>
      <c r="C319" s="76"/>
      <c r="D319" s="76"/>
      <c r="E319" s="75"/>
      <c r="F319" s="77" t="s">
        <v>29</v>
      </c>
      <c r="G319" s="311"/>
      <c r="H319" s="311"/>
      <c r="I319" s="311"/>
      <c r="J319" s="311"/>
      <c r="K319" s="311"/>
      <c r="L319" s="311"/>
      <c r="M319" s="69">
        <f t="shared" si="30"/>
        <v>0</v>
      </c>
    </row>
    <row r="320" spans="1:13" ht="18.5" x14ac:dyDescent="0.45">
      <c r="A320" s="74">
        <v>22020102</v>
      </c>
      <c r="B320" s="75">
        <v>70133</v>
      </c>
      <c r="C320" s="76"/>
      <c r="D320" s="76" t="s">
        <v>205</v>
      </c>
      <c r="E320" s="75">
        <v>50610801</v>
      </c>
      <c r="F320" s="77" t="s">
        <v>30</v>
      </c>
      <c r="G320" s="311">
        <v>8000000</v>
      </c>
      <c r="H320" s="311"/>
      <c r="I320" s="311"/>
      <c r="J320" s="311">
        <v>8000000</v>
      </c>
      <c r="K320" s="311">
        <v>8000000</v>
      </c>
      <c r="L320" s="311">
        <v>8000000</v>
      </c>
      <c r="M320" s="69">
        <f t="shared" si="30"/>
        <v>24000000</v>
      </c>
    </row>
    <row r="321" spans="1:13" ht="18.5" x14ac:dyDescent="0.45">
      <c r="A321" s="64">
        <v>220203</v>
      </c>
      <c r="B321" s="65"/>
      <c r="C321" s="66"/>
      <c r="D321" s="66"/>
      <c r="E321" s="65"/>
      <c r="F321" s="70" t="s">
        <v>37</v>
      </c>
      <c r="G321" s="358">
        <f>SUM(G322:G323)</f>
        <v>2000000</v>
      </c>
      <c r="H321" s="358">
        <f>SUM(H322:H323)</f>
        <v>1500000</v>
      </c>
      <c r="I321" s="358"/>
      <c r="J321" s="358">
        <f>SUM(J322:J323)</f>
        <v>3500000</v>
      </c>
      <c r="K321" s="358">
        <f>SUM(K322:K323)</f>
        <v>3500000</v>
      </c>
      <c r="L321" s="358">
        <f>SUM(L322:L323)</f>
        <v>3500000</v>
      </c>
      <c r="M321" s="69">
        <f t="shared" si="30"/>
        <v>10500000</v>
      </c>
    </row>
    <row r="322" spans="1:13" ht="37" x14ac:dyDescent="0.45">
      <c r="A322" s="74">
        <v>22020301</v>
      </c>
      <c r="B322" s="75"/>
      <c r="C322" s="76"/>
      <c r="D322" s="76"/>
      <c r="E322" s="75"/>
      <c r="F322" s="77" t="s">
        <v>38</v>
      </c>
      <c r="G322" s="311"/>
      <c r="H322" s="311"/>
      <c r="I322" s="311"/>
      <c r="J322" s="311">
        <v>1500000</v>
      </c>
      <c r="K322" s="311">
        <v>1500000</v>
      </c>
      <c r="L322" s="311">
        <v>1500000</v>
      </c>
      <c r="M322" s="69">
        <f t="shared" si="30"/>
        <v>4500000</v>
      </c>
    </row>
    <row r="323" spans="1:13" ht="18.5" x14ac:dyDescent="0.45">
      <c r="A323" s="74">
        <v>22020309</v>
      </c>
      <c r="B323" s="75">
        <v>70133</v>
      </c>
      <c r="C323" s="76"/>
      <c r="D323" s="76" t="s">
        <v>205</v>
      </c>
      <c r="E323" s="75">
        <v>50610801</v>
      </c>
      <c r="F323" s="77" t="s">
        <v>221</v>
      </c>
      <c r="G323" s="311">
        <v>2000000</v>
      </c>
      <c r="H323" s="311">
        <v>1500000</v>
      </c>
      <c r="I323" s="311"/>
      <c r="J323" s="311">
        <v>2000000</v>
      </c>
      <c r="K323" s="311">
        <v>2000000</v>
      </c>
      <c r="L323" s="311">
        <v>2000000</v>
      </c>
      <c r="M323" s="69">
        <f t="shared" si="30"/>
        <v>6000000</v>
      </c>
    </row>
    <row r="324" spans="1:13" ht="18.5" x14ac:dyDescent="0.45">
      <c r="A324" s="64">
        <v>220204</v>
      </c>
      <c r="B324" s="65"/>
      <c r="C324" s="66"/>
      <c r="D324" s="66"/>
      <c r="E324" s="65"/>
      <c r="F324" s="70" t="s">
        <v>42</v>
      </c>
      <c r="G324" s="358">
        <f>SUM(G325:G325)</f>
        <v>4000000</v>
      </c>
      <c r="H324" s="358">
        <f>SUM(H325:H325)</f>
        <v>0</v>
      </c>
      <c r="I324" s="358"/>
      <c r="J324" s="358">
        <f>SUM(J325:J325)</f>
        <v>4000000</v>
      </c>
      <c r="K324" s="358">
        <f>SUM(K325:K325)</f>
        <v>4000000</v>
      </c>
      <c r="L324" s="358">
        <f>SUM(L325:L325)</f>
        <v>4000000</v>
      </c>
      <c r="M324" s="69">
        <f t="shared" si="30"/>
        <v>12000000</v>
      </c>
    </row>
    <row r="325" spans="1:13" ht="18.5" x14ac:dyDescent="0.45">
      <c r="A325" s="74">
        <v>22020405</v>
      </c>
      <c r="B325" s="75">
        <v>70133</v>
      </c>
      <c r="C325" s="76"/>
      <c r="D325" s="76" t="s">
        <v>205</v>
      </c>
      <c r="E325" s="75">
        <v>50610801</v>
      </c>
      <c r="F325" s="77" t="s">
        <v>47</v>
      </c>
      <c r="G325" s="311">
        <v>4000000</v>
      </c>
      <c r="H325" s="311"/>
      <c r="I325" s="311"/>
      <c r="J325" s="311">
        <v>4000000</v>
      </c>
      <c r="K325" s="311">
        <v>4000000</v>
      </c>
      <c r="L325" s="311">
        <v>4000000</v>
      </c>
      <c r="M325" s="69">
        <f t="shared" si="30"/>
        <v>12000000</v>
      </c>
    </row>
    <row r="326" spans="1:13" ht="18.5" x14ac:dyDescent="0.45">
      <c r="A326" s="64">
        <v>220206</v>
      </c>
      <c r="B326" s="65"/>
      <c r="C326" s="66"/>
      <c r="D326" s="66"/>
      <c r="E326" s="65"/>
      <c r="F326" s="70" t="s">
        <v>51</v>
      </c>
      <c r="G326" s="358">
        <f>SUM(G327:G327)</f>
        <v>3000000</v>
      </c>
      <c r="H326" s="358">
        <f>SUM(H327:H327)</f>
        <v>0</v>
      </c>
      <c r="I326" s="358"/>
      <c r="J326" s="358">
        <f>SUM(J327:J327)</f>
        <v>3000000</v>
      </c>
      <c r="K326" s="358">
        <f>SUM(K327:K327)</f>
        <v>3000000</v>
      </c>
      <c r="L326" s="358">
        <f>SUM(L327:L327)</f>
        <v>3000000</v>
      </c>
      <c r="M326" s="69">
        <f t="shared" si="30"/>
        <v>9000000</v>
      </c>
    </row>
    <row r="327" spans="1:13" ht="18.5" x14ac:dyDescent="0.45">
      <c r="A327" s="74">
        <v>22020605</v>
      </c>
      <c r="B327" s="75">
        <v>70133</v>
      </c>
      <c r="C327" s="76"/>
      <c r="D327" s="76" t="s">
        <v>205</v>
      </c>
      <c r="E327" s="75">
        <v>50610801</v>
      </c>
      <c r="F327" s="77" t="s">
        <v>53</v>
      </c>
      <c r="G327" s="311">
        <v>3000000</v>
      </c>
      <c r="H327" s="311"/>
      <c r="I327" s="311"/>
      <c r="J327" s="311">
        <v>3000000</v>
      </c>
      <c r="K327" s="311">
        <v>3000000</v>
      </c>
      <c r="L327" s="311">
        <v>3000000</v>
      </c>
      <c r="M327" s="69">
        <f t="shared" si="30"/>
        <v>9000000</v>
      </c>
    </row>
    <row r="328" spans="1:13" ht="18.5" x14ac:dyDescent="0.45">
      <c r="A328" s="64">
        <v>220210</v>
      </c>
      <c r="B328" s="65"/>
      <c r="C328" s="66"/>
      <c r="D328" s="66"/>
      <c r="E328" s="65"/>
      <c r="F328" s="70" t="s">
        <v>57</v>
      </c>
      <c r="G328" s="358">
        <f>SUM(G329:G331)</f>
        <v>33000000</v>
      </c>
      <c r="H328" s="358">
        <f>SUM(H329:H331)</f>
        <v>2778000</v>
      </c>
      <c r="I328" s="358"/>
      <c r="J328" s="358">
        <f>SUM(J329:J331)</f>
        <v>31500000</v>
      </c>
      <c r="K328" s="358">
        <f>SUM(K329:K331)</f>
        <v>31500000</v>
      </c>
      <c r="L328" s="358">
        <f>SUM(L329:L331)</f>
        <v>31500000</v>
      </c>
      <c r="M328" s="69">
        <f t="shared" si="30"/>
        <v>94500000</v>
      </c>
    </row>
    <row r="329" spans="1:13" ht="18.5" x14ac:dyDescent="0.45">
      <c r="A329" s="74">
        <v>22021007</v>
      </c>
      <c r="B329" s="75">
        <v>70133</v>
      </c>
      <c r="C329" s="76"/>
      <c r="D329" s="76" t="s">
        <v>205</v>
      </c>
      <c r="E329" s="75">
        <v>50610801</v>
      </c>
      <c r="F329" s="77" t="s">
        <v>63</v>
      </c>
      <c r="G329" s="311">
        <v>2000000</v>
      </c>
      <c r="H329" s="311"/>
      <c r="I329" s="311"/>
      <c r="J329" s="311">
        <v>1000000</v>
      </c>
      <c r="K329" s="311">
        <v>1000000</v>
      </c>
      <c r="L329" s="311">
        <v>1000000</v>
      </c>
      <c r="M329" s="69">
        <f t="shared" si="30"/>
        <v>3000000</v>
      </c>
    </row>
    <row r="330" spans="1:13" ht="18.5" x14ac:dyDescent="0.45">
      <c r="A330" s="74">
        <v>22021009</v>
      </c>
      <c r="B330" s="75">
        <v>70133</v>
      </c>
      <c r="C330" s="76"/>
      <c r="D330" s="76" t="s">
        <v>205</v>
      </c>
      <c r="E330" s="75">
        <v>50610801</v>
      </c>
      <c r="F330" s="77" t="s">
        <v>519</v>
      </c>
      <c r="G330" s="311">
        <v>30000000</v>
      </c>
      <c r="H330" s="311">
        <v>2778000</v>
      </c>
      <c r="I330" s="311"/>
      <c r="J330" s="311">
        <v>30000000</v>
      </c>
      <c r="K330" s="311">
        <v>30000000</v>
      </c>
      <c r="L330" s="311">
        <v>30000000</v>
      </c>
      <c r="M330" s="69">
        <f t="shared" si="30"/>
        <v>90000000</v>
      </c>
    </row>
    <row r="331" spans="1:13" ht="37" x14ac:dyDescent="0.45">
      <c r="A331" s="74">
        <v>22021014</v>
      </c>
      <c r="B331" s="75">
        <v>70133</v>
      </c>
      <c r="C331" s="76"/>
      <c r="D331" s="76" t="s">
        <v>205</v>
      </c>
      <c r="E331" s="75">
        <v>50610801</v>
      </c>
      <c r="F331" s="77" t="s">
        <v>224</v>
      </c>
      <c r="G331" s="311">
        <v>1000000</v>
      </c>
      <c r="H331" s="311"/>
      <c r="I331" s="311"/>
      <c r="J331" s="311">
        <v>500000</v>
      </c>
      <c r="K331" s="311">
        <v>500000</v>
      </c>
      <c r="L331" s="311">
        <v>500000</v>
      </c>
      <c r="M331" s="69">
        <f t="shared" si="30"/>
        <v>1500000</v>
      </c>
    </row>
    <row r="332" spans="1:13" ht="18.5" x14ac:dyDescent="0.45">
      <c r="A332" s="93"/>
      <c r="B332" s="93"/>
      <c r="C332" s="93"/>
      <c r="D332" s="93"/>
      <c r="E332" s="93"/>
      <c r="F332" s="367"/>
      <c r="G332" s="269"/>
      <c r="H332" s="269"/>
      <c r="I332" s="269"/>
      <c r="J332" s="269"/>
      <c r="K332" s="269"/>
      <c r="L332" s="269"/>
      <c r="M332" s="269"/>
    </row>
    <row r="333" spans="1:13" ht="18.5" x14ac:dyDescent="0.45">
      <c r="A333" s="74"/>
      <c r="B333" s="74"/>
      <c r="C333" s="74"/>
      <c r="D333" s="74"/>
      <c r="E333" s="74"/>
      <c r="F333" s="100" t="s">
        <v>85</v>
      </c>
      <c r="G333" s="363"/>
      <c r="H333" s="363"/>
      <c r="I333" s="363"/>
      <c r="J333" s="363"/>
      <c r="K333" s="363"/>
      <c r="L333" s="363"/>
      <c r="M333" s="363"/>
    </row>
    <row r="334" spans="1:13" ht="18.5" x14ac:dyDescent="0.45">
      <c r="A334" s="74"/>
      <c r="B334" s="74"/>
      <c r="C334" s="74"/>
      <c r="D334" s="74"/>
      <c r="E334" s="74"/>
      <c r="F334" s="70" t="s">
        <v>86</v>
      </c>
      <c r="G334" s="365">
        <f t="shared" ref="G334:M334" si="33">G310</f>
        <v>64612562</v>
      </c>
      <c r="H334" s="365">
        <f t="shared" si="33"/>
        <v>49534210</v>
      </c>
      <c r="I334" s="365"/>
      <c r="J334" s="365">
        <f t="shared" si="33"/>
        <v>0</v>
      </c>
      <c r="K334" s="365">
        <f t="shared" si="33"/>
        <v>97649105.599999994</v>
      </c>
      <c r="L334" s="365">
        <f t="shared" si="33"/>
        <v>97649105.599999994</v>
      </c>
      <c r="M334" s="365">
        <f t="shared" si="33"/>
        <v>195298211.19999999</v>
      </c>
    </row>
    <row r="335" spans="1:13" ht="18.5" x14ac:dyDescent="0.45">
      <c r="A335" s="74"/>
      <c r="B335" s="74"/>
      <c r="C335" s="74"/>
      <c r="D335" s="74"/>
      <c r="E335" s="74"/>
      <c r="F335" s="70" t="s">
        <v>87</v>
      </c>
      <c r="G335" s="365">
        <f>G317</f>
        <v>50000000</v>
      </c>
      <c r="H335" s="365">
        <f t="shared" ref="H335:M335" si="34">H317</f>
        <v>4278000</v>
      </c>
      <c r="I335" s="365"/>
      <c r="J335" s="365">
        <f t="shared" si="34"/>
        <v>50000000</v>
      </c>
      <c r="K335" s="365">
        <f t="shared" si="34"/>
        <v>50000000</v>
      </c>
      <c r="L335" s="365">
        <f t="shared" si="34"/>
        <v>50000000</v>
      </c>
      <c r="M335" s="365">
        <f t="shared" si="34"/>
        <v>150000000</v>
      </c>
    </row>
    <row r="336" spans="1:13" ht="18.5" x14ac:dyDescent="0.45">
      <c r="A336" s="74"/>
      <c r="B336" s="74"/>
      <c r="C336" s="74"/>
      <c r="D336" s="74"/>
      <c r="E336" s="74"/>
      <c r="F336" s="70"/>
      <c r="G336" s="363"/>
      <c r="H336" s="363"/>
      <c r="I336" s="363"/>
      <c r="J336" s="363"/>
      <c r="K336" s="363"/>
      <c r="L336" s="363"/>
      <c r="M336" s="363"/>
    </row>
    <row r="337" spans="1:13" ht="18.5" x14ac:dyDescent="0.45">
      <c r="A337" s="64"/>
      <c r="B337" s="64"/>
      <c r="C337" s="64"/>
      <c r="D337" s="64"/>
      <c r="E337" s="64"/>
      <c r="F337" s="70" t="s">
        <v>88</v>
      </c>
      <c r="G337" s="365">
        <f>SUM(G334:G336)</f>
        <v>114612562</v>
      </c>
      <c r="H337" s="365">
        <f>SUM(H334:H336)</f>
        <v>53812210</v>
      </c>
      <c r="I337" s="365"/>
      <c r="J337" s="365">
        <f>SUM(J334:J336)</f>
        <v>50000000</v>
      </c>
      <c r="K337" s="365">
        <f>SUM(K334:K336)</f>
        <v>147649105.59999999</v>
      </c>
      <c r="L337" s="365">
        <f>SUM(L334:L336)</f>
        <v>147649105.59999999</v>
      </c>
      <c r="M337" s="365">
        <f>SUM(M334:M336)</f>
        <v>345298211.19999999</v>
      </c>
    </row>
    <row r="338" spans="1:13" ht="18.5" x14ac:dyDescent="0.45">
      <c r="A338" s="93"/>
      <c r="B338" s="93"/>
      <c r="C338" s="93"/>
      <c r="D338" s="93"/>
      <c r="E338" s="93"/>
      <c r="F338" s="367"/>
      <c r="G338" s="269"/>
      <c r="H338" s="269"/>
      <c r="I338" s="269"/>
      <c r="J338" s="269"/>
      <c r="K338" s="269"/>
      <c r="L338" s="269"/>
      <c r="M338" s="269"/>
    </row>
    <row r="339" spans="1:13" ht="18.5" x14ac:dyDescent="0.45">
      <c r="A339" s="93"/>
      <c r="B339" s="93"/>
      <c r="C339" s="93"/>
      <c r="D339" s="93"/>
      <c r="E339" s="93"/>
      <c r="F339" s="367"/>
      <c r="G339" s="269"/>
      <c r="H339" s="269"/>
      <c r="I339" s="269"/>
      <c r="J339" s="269"/>
      <c r="K339" s="269"/>
      <c r="L339" s="269"/>
      <c r="M339" s="269"/>
    </row>
    <row r="340" spans="1:13" ht="18.5" x14ac:dyDescent="0.45">
      <c r="A340" s="951" t="s">
        <v>0</v>
      </c>
      <c r="B340" s="951"/>
      <c r="C340" s="951"/>
      <c r="D340" s="951"/>
      <c r="E340" s="951"/>
      <c r="F340" s="951"/>
      <c r="G340" s="951"/>
      <c r="H340" s="951"/>
      <c r="I340" s="951"/>
      <c r="J340" s="951"/>
      <c r="K340" s="951"/>
      <c r="L340" s="951"/>
      <c r="M340" s="951"/>
    </row>
    <row r="341" spans="1:13" ht="18.5" x14ac:dyDescent="0.45">
      <c r="A341" s="930" t="s">
        <v>910</v>
      </c>
      <c r="B341" s="930"/>
      <c r="C341" s="930"/>
      <c r="D341" s="930"/>
      <c r="E341" s="930"/>
      <c r="F341" s="930"/>
      <c r="G341" s="930"/>
      <c r="H341" s="930"/>
      <c r="I341" s="930"/>
      <c r="J341" s="930"/>
      <c r="K341" s="930"/>
      <c r="L341" s="930"/>
      <c r="M341" s="930"/>
    </row>
    <row r="342" spans="1:13" ht="92.5" x14ac:dyDescent="0.45">
      <c r="A342" s="100" t="s">
        <v>1</v>
      </c>
      <c r="B342" s="100" t="s">
        <v>2</v>
      </c>
      <c r="C342" s="100" t="s">
        <v>3</v>
      </c>
      <c r="D342" s="100" t="s">
        <v>4</v>
      </c>
      <c r="E342" s="100" t="s">
        <v>5</v>
      </c>
      <c r="F342" s="67" t="s">
        <v>6</v>
      </c>
      <c r="G342" s="100" t="s">
        <v>7</v>
      </c>
      <c r="H342" s="100" t="s">
        <v>8</v>
      </c>
      <c r="I342" s="100"/>
      <c r="J342" s="100" t="s">
        <v>9</v>
      </c>
      <c r="K342" s="100" t="s">
        <v>10</v>
      </c>
      <c r="L342" s="100" t="s">
        <v>11</v>
      </c>
      <c r="M342" s="100" t="s">
        <v>12</v>
      </c>
    </row>
    <row r="343" spans="1:13" ht="18.5" x14ac:dyDescent="0.45">
      <c r="A343" s="64">
        <v>2</v>
      </c>
      <c r="B343" s="65"/>
      <c r="C343" s="66"/>
      <c r="D343" s="66"/>
      <c r="E343" s="65"/>
      <c r="F343" s="70" t="s">
        <v>18</v>
      </c>
      <c r="G343" s="358">
        <f>G344+G354+G409</f>
        <v>2843116616</v>
      </c>
      <c r="H343" s="358">
        <f>H344+H409</f>
        <v>779312844.99000001</v>
      </c>
      <c r="I343" s="358"/>
      <c r="J343" s="358">
        <f>J344+J353+J409</f>
        <v>4410963079.46</v>
      </c>
      <c r="K343" s="358">
        <f>K344+K353+K409</f>
        <v>4410963079.46</v>
      </c>
      <c r="L343" s="358">
        <f>L344+L353+L409</f>
        <v>4410963079.46</v>
      </c>
      <c r="M343" s="68">
        <f>J343+K343+L343</f>
        <v>13232889238.380001</v>
      </c>
    </row>
    <row r="344" spans="1:13" ht="18.5" x14ac:dyDescent="0.45">
      <c r="A344" s="64">
        <v>21</v>
      </c>
      <c r="B344" s="65"/>
      <c r="C344" s="66"/>
      <c r="D344" s="66"/>
      <c r="E344" s="65"/>
      <c r="F344" s="70" t="s">
        <v>19</v>
      </c>
      <c r="G344" s="358">
        <f>G345+G348</f>
        <v>658916616</v>
      </c>
      <c r="H344" s="358">
        <f>H345+H348</f>
        <v>728777844.99000001</v>
      </c>
      <c r="I344" s="358"/>
      <c r="J344" s="358">
        <v>1000963079.46</v>
      </c>
      <c r="K344" s="358">
        <v>1000963079.46</v>
      </c>
      <c r="L344" s="358">
        <v>1000963079.46</v>
      </c>
      <c r="M344" s="68">
        <v>3002889238.3800001</v>
      </c>
    </row>
    <row r="345" spans="1:13" ht="18.5" x14ac:dyDescent="0.45">
      <c r="A345" s="64">
        <v>2101</v>
      </c>
      <c r="B345" s="65"/>
      <c r="C345" s="66"/>
      <c r="D345" s="66"/>
      <c r="E345" s="65"/>
      <c r="F345" s="70" t="s">
        <v>20</v>
      </c>
      <c r="G345" s="358">
        <f>G346</f>
        <v>530700727</v>
      </c>
      <c r="H345" s="358">
        <f>H346</f>
        <v>728777844.99000001</v>
      </c>
      <c r="I345" s="358"/>
      <c r="J345" s="358">
        <v>867911957.89999998</v>
      </c>
      <c r="K345" s="358">
        <v>867911957.89999998</v>
      </c>
      <c r="L345" s="358">
        <v>867911957.89999998</v>
      </c>
      <c r="M345" s="68">
        <v>2603735873.6999998</v>
      </c>
    </row>
    <row r="346" spans="1:13" ht="18.5" x14ac:dyDescent="0.45">
      <c r="A346" s="64">
        <v>210101</v>
      </c>
      <c r="B346" s="65"/>
      <c r="C346" s="66"/>
      <c r="D346" s="66"/>
      <c r="E346" s="65"/>
      <c r="F346" s="70" t="s">
        <v>21</v>
      </c>
      <c r="G346" s="358">
        <f>G347</f>
        <v>530700727</v>
      </c>
      <c r="H346" s="358">
        <f>H347</f>
        <v>728777844.99000001</v>
      </c>
      <c r="I346" s="358"/>
      <c r="J346" s="358">
        <v>867911957.89999998</v>
      </c>
      <c r="K346" s="358">
        <v>867911957.89999998</v>
      </c>
      <c r="L346" s="358">
        <v>867911957.89999998</v>
      </c>
      <c r="M346" s="68">
        <v>2603735873.6999998</v>
      </c>
    </row>
    <row r="347" spans="1:13" ht="18.5" x14ac:dyDescent="0.45">
      <c r="A347" s="74">
        <v>21010101</v>
      </c>
      <c r="B347" s="75"/>
      <c r="C347" s="76"/>
      <c r="D347" s="76"/>
      <c r="E347" s="75"/>
      <c r="F347" s="77" t="s">
        <v>20</v>
      </c>
      <c r="G347" s="311">
        <v>530700727</v>
      </c>
      <c r="H347" s="311">
        <v>728777844.99000001</v>
      </c>
      <c r="I347" s="311"/>
      <c r="J347" s="311">
        <v>867911957.89999998</v>
      </c>
      <c r="K347" s="311">
        <v>867911957.89999998</v>
      </c>
      <c r="L347" s="311">
        <v>867911957.89999998</v>
      </c>
      <c r="M347" s="68">
        <v>2603735873.6999998</v>
      </c>
    </row>
    <row r="348" spans="1:13" ht="18.5" x14ac:dyDescent="0.45">
      <c r="A348" s="64">
        <v>2102</v>
      </c>
      <c r="B348" s="65"/>
      <c r="C348" s="66"/>
      <c r="D348" s="66"/>
      <c r="E348" s="65"/>
      <c r="F348" s="70" t="s">
        <v>22</v>
      </c>
      <c r="G348" s="358">
        <f>G349</f>
        <v>128215889</v>
      </c>
      <c r="H348" s="358">
        <f>H349</f>
        <v>0</v>
      </c>
      <c r="I348" s="358"/>
      <c r="J348" s="358">
        <v>133051121.56</v>
      </c>
      <c r="K348" s="358">
        <v>133051121.56</v>
      </c>
      <c r="L348" s="358">
        <v>133051121.56</v>
      </c>
      <c r="M348" s="68">
        <v>399153364.68000001</v>
      </c>
    </row>
    <row r="349" spans="1:13" ht="18.5" x14ac:dyDescent="0.45">
      <c r="A349" s="64">
        <v>210201</v>
      </c>
      <c r="B349" s="65"/>
      <c r="C349" s="66"/>
      <c r="D349" s="66"/>
      <c r="E349" s="65"/>
      <c r="F349" s="70" t="s">
        <v>23</v>
      </c>
      <c r="G349" s="358">
        <f>G350+G351+G352</f>
        <v>128215889</v>
      </c>
      <c r="H349" s="358">
        <f>H350+H351+H352</f>
        <v>0</v>
      </c>
      <c r="I349" s="358"/>
      <c r="J349" s="358">
        <v>133051121.56</v>
      </c>
      <c r="K349" s="358">
        <v>133051121.56</v>
      </c>
      <c r="L349" s="358">
        <v>133051121.56</v>
      </c>
      <c r="M349" s="68">
        <v>399153364.68000001</v>
      </c>
    </row>
    <row r="350" spans="1:13" ht="18.5" x14ac:dyDescent="0.45">
      <c r="A350" s="74">
        <v>21020101</v>
      </c>
      <c r="B350" s="75"/>
      <c r="C350" s="76"/>
      <c r="D350" s="76"/>
      <c r="E350" s="75"/>
      <c r="F350" s="77" t="s">
        <v>24</v>
      </c>
      <c r="G350" s="311"/>
      <c r="H350" s="311"/>
      <c r="I350" s="311"/>
      <c r="J350" s="311">
        <v>122881121.56</v>
      </c>
      <c r="K350" s="311">
        <v>122881121.56</v>
      </c>
      <c r="L350" s="311">
        <v>122881121.56</v>
      </c>
      <c r="M350" s="68">
        <v>368643364.68000001</v>
      </c>
    </row>
    <row r="351" spans="1:13" ht="18.5" x14ac:dyDescent="0.45">
      <c r="A351" s="74">
        <v>21020102</v>
      </c>
      <c r="B351" s="75"/>
      <c r="C351" s="76"/>
      <c r="D351" s="76"/>
      <c r="E351" s="75"/>
      <c r="F351" s="77" t="s">
        <v>25</v>
      </c>
      <c r="G351" s="311">
        <v>117985889</v>
      </c>
      <c r="H351" s="311"/>
      <c r="I351" s="311"/>
      <c r="J351" s="311">
        <v>10170000</v>
      </c>
      <c r="K351" s="311">
        <v>10170000</v>
      </c>
      <c r="L351" s="311">
        <v>10170000</v>
      </c>
      <c r="M351" s="68">
        <v>30510000</v>
      </c>
    </row>
    <row r="352" spans="1:13" ht="18.5" x14ac:dyDescent="0.45">
      <c r="A352" s="74">
        <v>21020103</v>
      </c>
      <c r="B352" s="75"/>
      <c r="C352" s="76"/>
      <c r="D352" s="76"/>
      <c r="E352" s="75"/>
      <c r="F352" s="77" t="s">
        <v>251</v>
      </c>
      <c r="G352" s="311">
        <v>10230000</v>
      </c>
      <c r="H352" s="311"/>
      <c r="I352" s="311"/>
      <c r="J352" s="311"/>
      <c r="K352" s="311"/>
      <c r="L352" s="311"/>
      <c r="M352" s="68">
        <f t="shared" ref="M352:M415" si="35">J352+K352+L352</f>
        <v>0</v>
      </c>
    </row>
    <row r="353" spans="1:13" ht="18.5" x14ac:dyDescent="0.45">
      <c r="A353" s="74"/>
      <c r="B353" s="75"/>
      <c r="C353" s="76"/>
      <c r="D353" s="76"/>
      <c r="E353" s="75"/>
      <c r="F353" s="70" t="s">
        <v>218</v>
      </c>
      <c r="G353" s="358">
        <f>G354+G406</f>
        <v>484200000</v>
      </c>
      <c r="H353" s="358">
        <f t="shared" ref="H353:M353" si="36">H354+H406</f>
        <v>141165551</v>
      </c>
      <c r="I353" s="358">
        <f t="shared" si="36"/>
        <v>0</v>
      </c>
      <c r="J353" s="358">
        <f t="shared" si="36"/>
        <v>1710000000</v>
      </c>
      <c r="K353" s="358">
        <f t="shared" si="36"/>
        <v>1710000000</v>
      </c>
      <c r="L353" s="358">
        <f t="shared" si="36"/>
        <v>1710000000</v>
      </c>
      <c r="M353" s="358">
        <f t="shared" si="36"/>
        <v>5130000000</v>
      </c>
    </row>
    <row r="354" spans="1:13" ht="18.5" x14ac:dyDescent="0.45">
      <c r="A354" s="64">
        <v>2202</v>
      </c>
      <c r="B354" s="65"/>
      <c r="C354" s="66"/>
      <c r="D354" s="66"/>
      <c r="E354" s="65"/>
      <c r="F354" s="70" t="s">
        <v>27</v>
      </c>
      <c r="G354" s="358">
        <f t="shared" ref="G354:L354" si="37">G355+G360+G364+G375+G381+G384+G386+G389</f>
        <v>484200000</v>
      </c>
      <c r="H354" s="358">
        <f t="shared" si="37"/>
        <v>141165551</v>
      </c>
      <c r="I354" s="358">
        <f t="shared" si="37"/>
        <v>0</v>
      </c>
      <c r="J354" s="358">
        <f t="shared" si="37"/>
        <v>710000000</v>
      </c>
      <c r="K354" s="358">
        <f t="shared" si="37"/>
        <v>710000000</v>
      </c>
      <c r="L354" s="358">
        <f t="shared" si="37"/>
        <v>710000000</v>
      </c>
      <c r="M354" s="68">
        <f t="shared" si="35"/>
        <v>2130000000</v>
      </c>
    </row>
    <row r="355" spans="1:13" ht="18.5" x14ac:dyDescent="0.45">
      <c r="A355" s="64">
        <v>220201</v>
      </c>
      <c r="B355" s="65"/>
      <c r="C355" s="66"/>
      <c r="D355" s="66"/>
      <c r="E355" s="65"/>
      <c r="F355" s="70" t="s">
        <v>28</v>
      </c>
      <c r="G355" s="358">
        <f t="shared" ref="G355:L355" si="38">SUM(G356:G359)</f>
        <v>110000000</v>
      </c>
      <c r="H355" s="358">
        <f t="shared" si="38"/>
        <v>28920100</v>
      </c>
      <c r="I355" s="358"/>
      <c r="J355" s="358">
        <f t="shared" si="38"/>
        <v>160000000</v>
      </c>
      <c r="K355" s="358">
        <f t="shared" si="38"/>
        <v>160000000</v>
      </c>
      <c r="L355" s="358">
        <f t="shared" si="38"/>
        <v>160000000</v>
      </c>
      <c r="M355" s="68">
        <f t="shared" si="35"/>
        <v>480000000</v>
      </c>
    </row>
    <row r="356" spans="1:13" ht="18.5" x14ac:dyDescent="0.45">
      <c r="A356" s="74">
        <v>22020101</v>
      </c>
      <c r="B356" s="75">
        <v>70980</v>
      </c>
      <c r="C356" s="76"/>
      <c r="D356" s="76" t="s">
        <v>205</v>
      </c>
      <c r="E356" s="75">
        <v>50610801</v>
      </c>
      <c r="F356" s="77" t="s">
        <v>29</v>
      </c>
      <c r="G356" s="311">
        <v>20000000</v>
      </c>
      <c r="H356" s="311">
        <v>887000</v>
      </c>
      <c r="I356" s="311"/>
      <c r="J356" s="311">
        <v>20000000</v>
      </c>
      <c r="K356" s="311">
        <v>20000000</v>
      </c>
      <c r="L356" s="311">
        <v>20000000</v>
      </c>
      <c r="M356" s="68">
        <f t="shared" si="35"/>
        <v>60000000</v>
      </c>
    </row>
    <row r="357" spans="1:13" ht="18.5" x14ac:dyDescent="0.45">
      <c r="A357" s="74">
        <v>22020102</v>
      </c>
      <c r="B357" s="75">
        <v>70160</v>
      </c>
      <c r="C357" s="76"/>
      <c r="D357" s="76" t="s">
        <v>205</v>
      </c>
      <c r="E357" s="75">
        <v>50610801</v>
      </c>
      <c r="F357" s="77" t="s">
        <v>30</v>
      </c>
      <c r="G357" s="311">
        <v>40000000</v>
      </c>
      <c r="H357" s="311">
        <v>28033100</v>
      </c>
      <c r="I357" s="311"/>
      <c r="J357" s="311">
        <v>30000000</v>
      </c>
      <c r="K357" s="311">
        <v>30000000</v>
      </c>
      <c r="L357" s="311">
        <v>30000000</v>
      </c>
      <c r="M357" s="68">
        <f t="shared" si="35"/>
        <v>90000000</v>
      </c>
    </row>
    <row r="358" spans="1:13" ht="37" x14ac:dyDescent="0.45">
      <c r="A358" s="74">
        <v>22020103</v>
      </c>
      <c r="B358" s="75">
        <v>70980</v>
      </c>
      <c r="C358" s="76"/>
      <c r="D358" s="76" t="s">
        <v>205</v>
      </c>
      <c r="E358" s="75">
        <v>50610801</v>
      </c>
      <c r="F358" s="77" t="s">
        <v>219</v>
      </c>
      <c r="G358" s="311">
        <v>15000000</v>
      </c>
      <c r="H358" s="311"/>
      <c r="I358" s="311"/>
      <c r="J358" s="311">
        <v>50000000</v>
      </c>
      <c r="K358" s="311">
        <v>55000000</v>
      </c>
      <c r="L358" s="311">
        <v>50000000</v>
      </c>
      <c r="M358" s="68">
        <f t="shared" si="35"/>
        <v>155000000</v>
      </c>
    </row>
    <row r="359" spans="1:13" ht="37" x14ac:dyDescent="0.45">
      <c r="A359" s="74">
        <v>22020104</v>
      </c>
      <c r="B359" s="75">
        <v>70160</v>
      </c>
      <c r="C359" s="76"/>
      <c r="D359" s="76" t="s">
        <v>205</v>
      </c>
      <c r="E359" s="75">
        <v>50610801</v>
      </c>
      <c r="F359" s="77" t="s">
        <v>220</v>
      </c>
      <c r="G359" s="311">
        <v>35000000</v>
      </c>
      <c r="H359" s="311"/>
      <c r="I359" s="311"/>
      <c r="J359" s="311">
        <v>60000000</v>
      </c>
      <c r="K359" s="311">
        <v>55000000</v>
      </c>
      <c r="L359" s="311">
        <v>60000000</v>
      </c>
      <c r="M359" s="68">
        <f t="shared" si="35"/>
        <v>175000000</v>
      </c>
    </row>
    <row r="360" spans="1:13" ht="18.5" x14ac:dyDescent="0.45">
      <c r="A360" s="64">
        <v>220202</v>
      </c>
      <c r="B360" s="65"/>
      <c r="C360" s="66"/>
      <c r="D360" s="66"/>
      <c r="E360" s="65"/>
      <c r="F360" s="70" t="s">
        <v>31</v>
      </c>
      <c r="G360" s="358">
        <f>SUM(G361:G363)</f>
        <v>1200000</v>
      </c>
      <c r="H360" s="358">
        <f>SUM(H361:H363)</f>
        <v>850000</v>
      </c>
      <c r="I360" s="358"/>
      <c r="J360" s="358">
        <f>SUM(J361:J363)</f>
        <v>3000000</v>
      </c>
      <c r="K360" s="358">
        <f>SUM(K361:K363)</f>
        <v>3000000</v>
      </c>
      <c r="L360" s="358">
        <f>SUM(L361:L363)</f>
        <v>3000000</v>
      </c>
      <c r="M360" s="68">
        <f t="shared" si="35"/>
        <v>9000000</v>
      </c>
    </row>
    <row r="361" spans="1:13" ht="18.5" x14ac:dyDescent="0.45">
      <c r="A361" s="74">
        <v>22020201</v>
      </c>
      <c r="B361" s="75">
        <v>70160</v>
      </c>
      <c r="C361" s="76"/>
      <c r="D361" s="76" t="s">
        <v>205</v>
      </c>
      <c r="E361" s="75">
        <v>50610801</v>
      </c>
      <c r="F361" s="77" t="s">
        <v>32</v>
      </c>
      <c r="G361" s="311">
        <v>1000000</v>
      </c>
      <c r="H361" s="311">
        <v>850000</v>
      </c>
      <c r="I361" s="311"/>
      <c r="J361" s="311">
        <v>3000000</v>
      </c>
      <c r="K361" s="311">
        <v>3000000</v>
      </c>
      <c r="L361" s="311">
        <v>3000000</v>
      </c>
      <c r="M361" s="68">
        <f t="shared" si="35"/>
        <v>9000000</v>
      </c>
    </row>
    <row r="362" spans="1:13" ht="18.5" x14ac:dyDescent="0.45">
      <c r="A362" s="74">
        <v>22020202</v>
      </c>
      <c r="B362" s="75">
        <v>70160</v>
      </c>
      <c r="C362" s="76"/>
      <c r="D362" s="76" t="s">
        <v>205</v>
      </c>
      <c r="E362" s="75">
        <v>50610801</v>
      </c>
      <c r="F362" s="77" t="s">
        <v>33</v>
      </c>
      <c r="G362" s="311">
        <v>100000</v>
      </c>
      <c r="H362" s="311"/>
      <c r="I362" s="311"/>
      <c r="J362" s="311"/>
      <c r="K362" s="311"/>
      <c r="L362" s="311"/>
      <c r="M362" s="68">
        <f t="shared" si="35"/>
        <v>0</v>
      </c>
    </row>
    <row r="363" spans="1:13" ht="18.5" x14ac:dyDescent="0.45">
      <c r="A363" s="74">
        <v>22020203</v>
      </c>
      <c r="B363" s="75">
        <v>70160</v>
      </c>
      <c r="C363" s="76"/>
      <c r="D363" s="76" t="s">
        <v>205</v>
      </c>
      <c r="E363" s="75">
        <v>50610801</v>
      </c>
      <c r="F363" s="77" t="s">
        <v>34</v>
      </c>
      <c r="G363" s="311">
        <v>100000</v>
      </c>
      <c r="H363" s="311"/>
      <c r="I363" s="311"/>
      <c r="J363" s="311"/>
      <c r="K363" s="311"/>
      <c r="L363" s="311"/>
      <c r="M363" s="68">
        <f t="shared" si="35"/>
        <v>0</v>
      </c>
    </row>
    <row r="364" spans="1:13" ht="18.5" x14ac:dyDescent="0.45">
      <c r="A364" s="64">
        <v>220203</v>
      </c>
      <c r="B364" s="65"/>
      <c r="C364" s="66"/>
      <c r="D364" s="66"/>
      <c r="E364" s="65"/>
      <c r="F364" s="70" t="s">
        <v>37</v>
      </c>
      <c r="G364" s="358">
        <f>SUM(G365:G374)</f>
        <v>13900000</v>
      </c>
      <c r="H364" s="358">
        <f>SUM(H365:H374)</f>
        <v>5225000</v>
      </c>
      <c r="I364" s="358"/>
      <c r="J364" s="358">
        <f>SUM(J365:J374)</f>
        <v>19100000</v>
      </c>
      <c r="K364" s="358">
        <f>SUM(K365:K374)</f>
        <v>19100000</v>
      </c>
      <c r="L364" s="358">
        <f>SUM(L365:L374)</f>
        <v>19100000</v>
      </c>
      <c r="M364" s="68">
        <f t="shared" si="35"/>
        <v>57300000</v>
      </c>
    </row>
    <row r="365" spans="1:13" ht="37" x14ac:dyDescent="0.45">
      <c r="A365" s="74">
        <v>22020301</v>
      </c>
      <c r="B365" s="75">
        <v>70160</v>
      </c>
      <c r="C365" s="76"/>
      <c r="D365" s="76" t="s">
        <v>205</v>
      </c>
      <c r="E365" s="75">
        <v>50610801</v>
      </c>
      <c r="F365" s="77" t="s">
        <v>38</v>
      </c>
      <c r="G365" s="311">
        <v>5000000</v>
      </c>
      <c r="H365" s="311">
        <v>5000000</v>
      </c>
      <c r="I365" s="311"/>
      <c r="J365" s="311">
        <v>5000000</v>
      </c>
      <c r="K365" s="311">
        <v>5000000</v>
      </c>
      <c r="L365" s="311">
        <v>5000000</v>
      </c>
      <c r="M365" s="68">
        <f t="shared" si="35"/>
        <v>15000000</v>
      </c>
    </row>
    <row r="366" spans="1:13" ht="18.5" x14ac:dyDescent="0.45">
      <c r="A366" s="74">
        <v>22020302</v>
      </c>
      <c r="B366" s="75">
        <v>70160</v>
      </c>
      <c r="C366" s="76"/>
      <c r="D366" s="76" t="s">
        <v>205</v>
      </c>
      <c r="E366" s="75">
        <v>50610801</v>
      </c>
      <c r="F366" s="77" t="s">
        <v>39</v>
      </c>
      <c r="G366" s="311">
        <v>100000</v>
      </c>
      <c r="H366" s="311"/>
      <c r="I366" s="311"/>
      <c r="J366" s="311"/>
      <c r="K366" s="311"/>
      <c r="L366" s="311"/>
      <c r="M366" s="68">
        <f t="shared" si="35"/>
        <v>0</v>
      </c>
    </row>
    <row r="367" spans="1:13" ht="18.5" x14ac:dyDescent="0.45">
      <c r="A367" s="74">
        <v>22020303</v>
      </c>
      <c r="B367" s="75">
        <v>70160</v>
      </c>
      <c r="C367" s="76"/>
      <c r="D367" s="76" t="s">
        <v>205</v>
      </c>
      <c r="E367" s="75">
        <v>50610801</v>
      </c>
      <c r="F367" s="77" t="s">
        <v>40</v>
      </c>
      <c r="G367" s="311">
        <v>100000</v>
      </c>
      <c r="H367" s="311"/>
      <c r="I367" s="311"/>
      <c r="J367" s="311"/>
      <c r="K367" s="311"/>
      <c r="L367" s="311"/>
      <c r="M367" s="68">
        <f t="shared" si="35"/>
        <v>0</v>
      </c>
    </row>
    <row r="368" spans="1:13" ht="18.5" x14ac:dyDescent="0.45">
      <c r="A368" s="74">
        <v>22020304</v>
      </c>
      <c r="B368" s="75">
        <v>70160</v>
      </c>
      <c r="C368" s="76"/>
      <c r="D368" s="76" t="s">
        <v>205</v>
      </c>
      <c r="E368" s="75">
        <v>50610801</v>
      </c>
      <c r="F368" s="77" t="s">
        <v>413</v>
      </c>
      <c r="G368" s="311">
        <v>100000</v>
      </c>
      <c r="H368" s="311"/>
      <c r="I368" s="311"/>
      <c r="J368" s="311"/>
      <c r="K368" s="311"/>
      <c r="L368" s="311"/>
      <c r="M368" s="68">
        <f t="shared" si="35"/>
        <v>0</v>
      </c>
    </row>
    <row r="369" spans="1:13" ht="18.5" x14ac:dyDescent="0.45">
      <c r="A369" s="74">
        <v>22020305</v>
      </c>
      <c r="B369" s="75">
        <v>70160</v>
      </c>
      <c r="C369" s="76"/>
      <c r="D369" s="76" t="s">
        <v>205</v>
      </c>
      <c r="E369" s="75">
        <v>50610801</v>
      </c>
      <c r="F369" s="77" t="s">
        <v>41</v>
      </c>
      <c r="G369" s="311">
        <v>100000</v>
      </c>
      <c r="H369" s="311">
        <v>60000</v>
      </c>
      <c r="I369" s="311"/>
      <c r="J369" s="311">
        <v>100000</v>
      </c>
      <c r="K369" s="311">
        <v>100000</v>
      </c>
      <c r="L369" s="311">
        <v>100000</v>
      </c>
      <c r="M369" s="68">
        <f t="shared" si="35"/>
        <v>300000</v>
      </c>
    </row>
    <row r="370" spans="1:13" ht="18.5" x14ac:dyDescent="0.45">
      <c r="A370" s="74">
        <v>22020306</v>
      </c>
      <c r="B370" s="75">
        <v>70160</v>
      </c>
      <c r="C370" s="76"/>
      <c r="D370" s="76" t="s">
        <v>205</v>
      </c>
      <c r="E370" s="75">
        <v>50610801</v>
      </c>
      <c r="F370" s="77" t="s">
        <v>314</v>
      </c>
      <c r="G370" s="311">
        <v>2000000</v>
      </c>
      <c r="H370" s="311">
        <v>165000</v>
      </c>
      <c r="I370" s="311"/>
      <c r="J370" s="311">
        <v>2500000</v>
      </c>
      <c r="K370" s="311">
        <v>2500000</v>
      </c>
      <c r="L370" s="311">
        <v>2500000</v>
      </c>
      <c r="M370" s="68">
        <f t="shared" si="35"/>
        <v>7500000</v>
      </c>
    </row>
    <row r="371" spans="1:13" ht="18.5" x14ac:dyDescent="0.45">
      <c r="A371" s="74">
        <v>22020307</v>
      </c>
      <c r="B371" s="75">
        <v>70160</v>
      </c>
      <c r="C371" s="76"/>
      <c r="D371" s="76" t="s">
        <v>205</v>
      </c>
      <c r="E371" s="75">
        <v>50610801</v>
      </c>
      <c r="F371" s="77" t="s">
        <v>516</v>
      </c>
      <c r="G371" s="311">
        <v>1000000</v>
      </c>
      <c r="H371" s="311"/>
      <c r="I371" s="311"/>
      <c r="J371" s="311">
        <v>1000000</v>
      </c>
      <c r="K371" s="311">
        <v>1000000</v>
      </c>
      <c r="L371" s="311">
        <v>1000000</v>
      </c>
      <c r="M371" s="68">
        <f t="shared" si="35"/>
        <v>3000000</v>
      </c>
    </row>
    <row r="372" spans="1:13" ht="18.5" x14ac:dyDescent="0.45">
      <c r="A372" s="74">
        <v>22020308</v>
      </c>
      <c r="B372" s="75">
        <v>70160</v>
      </c>
      <c r="C372" s="76"/>
      <c r="D372" s="76" t="s">
        <v>205</v>
      </c>
      <c r="E372" s="75">
        <v>50610801</v>
      </c>
      <c r="F372" s="77" t="s">
        <v>563</v>
      </c>
      <c r="G372" s="311">
        <v>2000000</v>
      </c>
      <c r="H372" s="311"/>
      <c r="I372" s="311"/>
      <c r="J372" s="311">
        <v>5000000</v>
      </c>
      <c r="K372" s="311">
        <v>4500000</v>
      </c>
      <c r="L372" s="311">
        <v>5000000</v>
      </c>
      <c r="M372" s="68">
        <f t="shared" si="35"/>
        <v>14500000</v>
      </c>
    </row>
    <row r="373" spans="1:13" ht="18.5" x14ac:dyDescent="0.45">
      <c r="A373" s="74">
        <v>22020309</v>
      </c>
      <c r="B373" s="75">
        <v>70160</v>
      </c>
      <c r="C373" s="76"/>
      <c r="D373" s="76" t="s">
        <v>205</v>
      </c>
      <c r="E373" s="75">
        <v>50610801</v>
      </c>
      <c r="F373" s="77" t="s">
        <v>221</v>
      </c>
      <c r="G373" s="311">
        <v>3000000</v>
      </c>
      <c r="H373" s="311"/>
      <c r="I373" s="311"/>
      <c r="J373" s="311">
        <v>5000000</v>
      </c>
      <c r="K373" s="311">
        <v>5500000</v>
      </c>
      <c r="L373" s="311">
        <v>5000000</v>
      </c>
      <c r="M373" s="68">
        <f t="shared" si="35"/>
        <v>15500000</v>
      </c>
    </row>
    <row r="374" spans="1:13" ht="18.5" x14ac:dyDescent="0.45">
      <c r="A374" s="74">
        <v>22020310</v>
      </c>
      <c r="B374" s="75">
        <v>70160</v>
      </c>
      <c r="C374" s="76"/>
      <c r="D374" s="76" t="s">
        <v>205</v>
      </c>
      <c r="E374" s="75">
        <v>50610801</v>
      </c>
      <c r="F374" s="77" t="s">
        <v>240</v>
      </c>
      <c r="G374" s="311">
        <v>500000</v>
      </c>
      <c r="H374" s="311"/>
      <c r="I374" s="311"/>
      <c r="J374" s="311">
        <v>500000</v>
      </c>
      <c r="K374" s="311">
        <v>500000</v>
      </c>
      <c r="L374" s="311">
        <v>500000</v>
      </c>
      <c r="M374" s="68">
        <f t="shared" si="35"/>
        <v>1500000</v>
      </c>
    </row>
    <row r="375" spans="1:13" ht="18.5" x14ac:dyDescent="0.45">
      <c r="A375" s="64">
        <v>220204</v>
      </c>
      <c r="B375" s="65"/>
      <c r="C375" s="66"/>
      <c r="D375" s="66"/>
      <c r="E375" s="65"/>
      <c r="F375" s="70" t="s">
        <v>42</v>
      </c>
      <c r="G375" s="358"/>
      <c r="H375" s="358">
        <f>SUM(H376:H380)</f>
        <v>2755000</v>
      </c>
      <c r="I375" s="358"/>
      <c r="J375" s="358">
        <f>SUM(J376:J380)</f>
        <v>24800000</v>
      </c>
      <c r="K375" s="358">
        <f>SUM(K376:K380)</f>
        <v>24800000</v>
      </c>
      <c r="L375" s="358">
        <f>SUM(L376:L380)</f>
        <v>24800000</v>
      </c>
      <c r="M375" s="68">
        <f t="shared" si="35"/>
        <v>74400000</v>
      </c>
    </row>
    <row r="376" spans="1:13" ht="37" x14ac:dyDescent="0.45">
      <c r="A376" s="74">
        <v>22020401</v>
      </c>
      <c r="B376" s="75">
        <v>70160</v>
      </c>
      <c r="C376" s="76"/>
      <c r="D376" s="76" t="s">
        <v>205</v>
      </c>
      <c r="E376" s="75">
        <v>50610801</v>
      </c>
      <c r="F376" s="77" t="s">
        <v>43</v>
      </c>
      <c r="G376" s="311">
        <v>2000000</v>
      </c>
      <c r="H376" s="311">
        <v>1700000</v>
      </c>
      <c r="I376" s="311"/>
      <c r="J376" s="311">
        <v>2800000</v>
      </c>
      <c r="K376" s="311">
        <v>2800000</v>
      </c>
      <c r="L376" s="311">
        <v>2800000</v>
      </c>
      <c r="M376" s="68">
        <f t="shared" si="35"/>
        <v>8400000</v>
      </c>
    </row>
    <row r="377" spans="1:13" ht="18.5" x14ac:dyDescent="0.45">
      <c r="A377" s="74">
        <v>22020402</v>
      </c>
      <c r="B377" s="75">
        <v>70160</v>
      </c>
      <c r="C377" s="76"/>
      <c r="D377" s="76" t="s">
        <v>205</v>
      </c>
      <c r="E377" s="75">
        <v>50610801</v>
      </c>
      <c r="F377" s="77" t="s">
        <v>44</v>
      </c>
      <c r="G377" s="311">
        <v>5000000</v>
      </c>
      <c r="H377" s="311"/>
      <c r="I377" s="311"/>
      <c r="J377" s="311">
        <v>10000000</v>
      </c>
      <c r="K377" s="311">
        <v>10000000</v>
      </c>
      <c r="L377" s="311">
        <v>10000000</v>
      </c>
      <c r="M377" s="68">
        <f t="shared" si="35"/>
        <v>30000000</v>
      </c>
    </row>
    <row r="378" spans="1:13" ht="37" x14ac:dyDescent="0.45">
      <c r="A378" s="74">
        <v>22020403</v>
      </c>
      <c r="B378" s="75">
        <v>70160</v>
      </c>
      <c r="C378" s="76"/>
      <c r="D378" s="76" t="s">
        <v>205</v>
      </c>
      <c r="E378" s="75">
        <v>50610801</v>
      </c>
      <c r="F378" s="77" t="s">
        <v>45</v>
      </c>
      <c r="G378" s="311">
        <v>2300000</v>
      </c>
      <c r="H378" s="311"/>
      <c r="I378" s="311"/>
      <c r="J378" s="311">
        <v>5000000</v>
      </c>
      <c r="K378" s="311">
        <v>5000000</v>
      </c>
      <c r="L378" s="311">
        <v>5000000</v>
      </c>
      <c r="M378" s="68">
        <f t="shared" si="35"/>
        <v>15000000</v>
      </c>
    </row>
    <row r="379" spans="1:13" ht="18.5" x14ac:dyDescent="0.45">
      <c r="A379" s="74">
        <v>22020405</v>
      </c>
      <c r="B379" s="75">
        <v>70160</v>
      </c>
      <c r="C379" s="76"/>
      <c r="D379" s="76" t="s">
        <v>205</v>
      </c>
      <c r="E379" s="75">
        <v>50610801</v>
      </c>
      <c r="F379" s="77" t="s">
        <v>47</v>
      </c>
      <c r="G379" s="311">
        <v>4500000</v>
      </c>
      <c r="H379" s="311"/>
      <c r="I379" s="311"/>
      <c r="J379" s="311">
        <v>5000000</v>
      </c>
      <c r="K379" s="311">
        <v>5000000</v>
      </c>
      <c r="L379" s="311">
        <v>5000000</v>
      </c>
      <c r="M379" s="68">
        <f t="shared" si="35"/>
        <v>15000000</v>
      </c>
    </row>
    <row r="380" spans="1:13" ht="18.5" x14ac:dyDescent="0.45">
      <c r="A380" s="74">
        <v>22020406</v>
      </c>
      <c r="B380" s="75">
        <v>70160</v>
      </c>
      <c r="C380" s="76"/>
      <c r="D380" s="76" t="s">
        <v>205</v>
      </c>
      <c r="E380" s="75">
        <v>50610801</v>
      </c>
      <c r="F380" s="77" t="s">
        <v>48</v>
      </c>
      <c r="G380" s="311">
        <v>2000000</v>
      </c>
      <c r="H380" s="311">
        <v>1055000</v>
      </c>
      <c r="I380" s="311"/>
      <c r="J380" s="311">
        <v>2000000</v>
      </c>
      <c r="K380" s="311">
        <v>2000000</v>
      </c>
      <c r="L380" s="311">
        <v>2000000</v>
      </c>
      <c r="M380" s="68">
        <f t="shared" si="35"/>
        <v>6000000</v>
      </c>
    </row>
    <row r="381" spans="1:13" ht="18.5" x14ac:dyDescent="0.45">
      <c r="A381" s="64">
        <v>220205</v>
      </c>
      <c r="B381" s="65"/>
      <c r="C381" s="66"/>
      <c r="D381" s="66"/>
      <c r="E381" s="65"/>
      <c r="F381" s="70" t="s">
        <v>49</v>
      </c>
      <c r="G381" s="358">
        <f t="shared" ref="G381:L381" si="39">G382+G383</f>
        <v>40000000</v>
      </c>
      <c r="H381" s="358">
        <f t="shared" si="39"/>
        <v>8675200</v>
      </c>
      <c r="I381" s="358"/>
      <c r="J381" s="358">
        <f t="shared" si="39"/>
        <v>120000000</v>
      </c>
      <c r="K381" s="358">
        <f t="shared" si="39"/>
        <v>120000000</v>
      </c>
      <c r="L381" s="358">
        <f t="shared" si="39"/>
        <v>120000000</v>
      </c>
      <c r="M381" s="68">
        <f t="shared" si="35"/>
        <v>360000000</v>
      </c>
    </row>
    <row r="382" spans="1:13" ht="18.5" x14ac:dyDescent="0.45">
      <c r="A382" s="74">
        <v>22020501</v>
      </c>
      <c r="B382" s="75"/>
      <c r="C382" s="76"/>
      <c r="D382" s="76"/>
      <c r="E382" s="75"/>
      <c r="F382" s="77" t="s">
        <v>50</v>
      </c>
      <c r="G382" s="311">
        <v>40000000</v>
      </c>
      <c r="H382" s="311">
        <v>8675200</v>
      </c>
      <c r="I382" s="311"/>
      <c r="J382" s="311">
        <v>100000000</v>
      </c>
      <c r="K382" s="311">
        <v>100000000</v>
      </c>
      <c r="L382" s="311">
        <v>100000000</v>
      </c>
      <c r="M382" s="68">
        <f t="shared" si="35"/>
        <v>300000000</v>
      </c>
    </row>
    <row r="383" spans="1:13" ht="18.5" x14ac:dyDescent="0.45">
      <c r="A383" s="74">
        <v>22020502</v>
      </c>
      <c r="B383" s="75"/>
      <c r="C383" s="76"/>
      <c r="D383" s="76"/>
      <c r="E383" s="75"/>
      <c r="F383" s="77" t="s">
        <v>222</v>
      </c>
      <c r="G383" s="311"/>
      <c r="H383" s="311"/>
      <c r="I383" s="311"/>
      <c r="J383" s="311">
        <v>20000000</v>
      </c>
      <c r="K383" s="311">
        <v>20000000</v>
      </c>
      <c r="L383" s="311">
        <v>20000000</v>
      </c>
      <c r="M383" s="68">
        <f t="shared" si="35"/>
        <v>60000000</v>
      </c>
    </row>
    <row r="384" spans="1:13" ht="18.5" x14ac:dyDescent="0.45">
      <c r="A384" s="64">
        <v>220206</v>
      </c>
      <c r="B384" s="65"/>
      <c r="C384" s="66"/>
      <c r="D384" s="66"/>
      <c r="E384" s="65"/>
      <c r="F384" s="70" t="s">
        <v>51</v>
      </c>
      <c r="G384" s="358">
        <f>SUM(G385:G385)</f>
        <v>1000000</v>
      </c>
      <c r="H384" s="358">
        <f>SUM(H385:H385)</f>
        <v>845000</v>
      </c>
      <c r="I384" s="358"/>
      <c r="J384" s="358">
        <f>SUM(J385:J385)</f>
        <v>1000000</v>
      </c>
      <c r="K384" s="358">
        <f>SUM(K385:K385)</f>
        <v>1000000</v>
      </c>
      <c r="L384" s="358">
        <f>SUM(L385:L385)</f>
        <v>1000000</v>
      </c>
      <c r="M384" s="68">
        <f t="shared" si="35"/>
        <v>3000000</v>
      </c>
    </row>
    <row r="385" spans="1:13" ht="18.5" x14ac:dyDescent="0.45">
      <c r="A385" s="74">
        <v>22020605</v>
      </c>
      <c r="B385" s="75">
        <v>70160</v>
      </c>
      <c r="C385" s="76"/>
      <c r="D385" s="76" t="s">
        <v>205</v>
      </c>
      <c r="E385" s="75">
        <v>50610801</v>
      </c>
      <c r="F385" s="77" t="s">
        <v>53</v>
      </c>
      <c r="G385" s="311">
        <v>1000000</v>
      </c>
      <c r="H385" s="311">
        <v>845000</v>
      </c>
      <c r="I385" s="311"/>
      <c r="J385" s="311">
        <v>1000000</v>
      </c>
      <c r="K385" s="311">
        <v>1000000</v>
      </c>
      <c r="L385" s="311">
        <v>1000000</v>
      </c>
      <c r="M385" s="68">
        <f t="shared" si="35"/>
        <v>3000000</v>
      </c>
    </row>
    <row r="386" spans="1:13" ht="18.5" x14ac:dyDescent="0.45">
      <c r="A386" s="64">
        <v>220208</v>
      </c>
      <c r="B386" s="65"/>
      <c r="C386" s="66"/>
      <c r="D386" s="66"/>
      <c r="E386" s="65"/>
      <c r="F386" s="70" t="s">
        <v>54</v>
      </c>
      <c r="G386" s="358">
        <f>SUM(G387:G388)</f>
        <v>13000000</v>
      </c>
      <c r="H386" s="358">
        <f>SUM(H387:H388)</f>
        <v>1360000</v>
      </c>
      <c r="I386" s="358"/>
      <c r="J386" s="358">
        <f>SUM(J387:J388)</f>
        <v>14000000</v>
      </c>
      <c r="K386" s="358">
        <f>SUM(K387:K388)</f>
        <v>14000000</v>
      </c>
      <c r="L386" s="358">
        <f>SUM(L387:L388)</f>
        <v>14000000</v>
      </c>
      <c r="M386" s="68">
        <f t="shared" si="35"/>
        <v>42000000</v>
      </c>
    </row>
    <row r="387" spans="1:13" ht="18.5" x14ac:dyDescent="0.45">
      <c r="A387" s="74">
        <v>22020801</v>
      </c>
      <c r="B387" s="75">
        <v>70160</v>
      </c>
      <c r="C387" s="76"/>
      <c r="D387" s="76" t="s">
        <v>205</v>
      </c>
      <c r="E387" s="75">
        <v>50610801</v>
      </c>
      <c r="F387" s="77" t="s">
        <v>55</v>
      </c>
      <c r="G387" s="311">
        <v>6000000</v>
      </c>
      <c r="H387" s="311"/>
      <c r="I387" s="311"/>
      <c r="J387" s="311">
        <v>4000000</v>
      </c>
      <c r="K387" s="311">
        <v>4000000</v>
      </c>
      <c r="L387" s="311">
        <v>4000000</v>
      </c>
      <c r="M387" s="68">
        <f t="shared" si="35"/>
        <v>12000000</v>
      </c>
    </row>
    <row r="388" spans="1:13" ht="18.5" x14ac:dyDescent="0.45">
      <c r="A388" s="74">
        <v>22020803</v>
      </c>
      <c r="B388" s="75">
        <v>70160</v>
      </c>
      <c r="C388" s="76"/>
      <c r="D388" s="76" t="s">
        <v>205</v>
      </c>
      <c r="E388" s="75">
        <v>50610801</v>
      </c>
      <c r="F388" s="77" t="s">
        <v>56</v>
      </c>
      <c r="G388" s="311">
        <v>7000000</v>
      </c>
      <c r="H388" s="311">
        <v>1360000</v>
      </c>
      <c r="I388" s="311"/>
      <c r="J388" s="311">
        <v>10000000</v>
      </c>
      <c r="K388" s="311">
        <v>10000000</v>
      </c>
      <c r="L388" s="311">
        <v>10000000</v>
      </c>
      <c r="M388" s="68">
        <f t="shared" si="35"/>
        <v>30000000</v>
      </c>
    </row>
    <row r="389" spans="1:13" ht="18.5" x14ac:dyDescent="0.45">
      <c r="A389" s="64">
        <v>220210</v>
      </c>
      <c r="B389" s="65"/>
      <c r="C389" s="66"/>
      <c r="D389" s="66"/>
      <c r="E389" s="65"/>
      <c r="F389" s="70" t="s">
        <v>57</v>
      </c>
      <c r="G389" s="358">
        <f>SUM(G390:G405)</f>
        <v>305100000</v>
      </c>
      <c r="H389" s="358">
        <f>SUM(H390:H405)</f>
        <v>92535251</v>
      </c>
      <c r="I389" s="358"/>
      <c r="J389" s="358">
        <f>SUM(J390:J405)</f>
        <v>368100000</v>
      </c>
      <c r="K389" s="358">
        <f>SUM(K390:K405)</f>
        <v>368100000</v>
      </c>
      <c r="L389" s="358">
        <f>SUM(L390:L405)</f>
        <v>368100000</v>
      </c>
      <c r="M389" s="68">
        <f t="shared" si="35"/>
        <v>1104300000</v>
      </c>
    </row>
    <row r="390" spans="1:13" ht="18.5" x14ac:dyDescent="0.45">
      <c r="A390" s="74">
        <v>22021001</v>
      </c>
      <c r="B390" s="75">
        <v>70160</v>
      </c>
      <c r="C390" s="76"/>
      <c r="D390" s="76" t="s">
        <v>205</v>
      </c>
      <c r="E390" s="75">
        <v>50610801</v>
      </c>
      <c r="F390" s="77" t="s">
        <v>58</v>
      </c>
      <c r="G390" s="311">
        <v>3000000</v>
      </c>
      <c r="H390" s="311"/>
      <c r="I390" s="311"/>
      <c r="J390" s="311">
        <v>2500000</v>
      </c>
      <c r="K390" s="311">
        <v>2500000</v>
      </c>
      <c r="L390" s="311">
        <v>2500000</v>
      </c>
      <c r="M390" s="68">
        <f t="shared" si="35"/>
        <v>7500000</v>
      </c>
    </row>
    <row r="391" spans="1:13" ht="18.5" x14ac:dyDescent="0.45">
      <c r="A391" s="74">
        <v>22021003</v>
      </c>
      <c r="B391" s="75">
        <v>70160</v>
      </c>
      <c r="C391" s="76"/>
      <c r="D391" s="76" t="s">
        <v>205</v>
      </c>
      <c r="E391" s="75">
        <v>50610801</v>
      </c>
      <c r="F391" s="77" t="s">
        <v>60</v>
      </c>
      <c r="G391" s="311">
        <v>5000000</v>
      </c>
      <c r="H391" s="311"/>
      <c r="I391" s="311"/>
      <c r="J391" s="311">
        <v>10000000</v>
      </c>
      <c r="K391" s="311">
        <v>10000000</v>
      </c>
      <c r="L391" s="311">
        <v>10000000</v>
      </c>
      <c r="M391" s="68">
        <f t="shared" si="35"/>
        <v>30000000</v>
      </c>
    </row>
    <row r="392" spans="1:13" ht="18.5" x14ac:dyDescent="0.45">
      <c r="A392" s="74">
        <v>22021004</v>
      </c>
      <c r="B392" s="75">
        <v>70160</v>
      </c>
      <c r="C392" s="76"/>
      <c r="D392" s="76" t="s">
        <v>205</v>
      </c>
      <c r="E392" s="75">
        <v>50610801</v>
      </c>
      <c r="F392" s="77" t="s">
        <v>61</v>
      </c>
      <c r="G392" s="311">
        <v>20000000</v>
      </c>
      <c r="H392" s="311">
        <v>10500000</v>
      </c>
      <c r="I392" s="311"/>
      <c r="J392" s="311">
        <v>30000000</v>
      </c>
      <c r="K392" s="311">
        <v>30000000</v>
      </c>
      <c r="L392" s="311">
        <v>30000000</v>
      </c>
      <c r="M392" s="68">
        <f t="shared" si="35"/>
        <v>90000000</v>
      </c>
    </row>
    <row r="393" spans="1:13" ht="18.5" x14ac:dyDescent="0.45">
      <c r="A393" s="74">
        <v>22021006</v>
      </c>
      <c r="B393" s="75">
        <v>70160</v>
      </c>
      <c r="C393" s="76"/>
      <c r="D393" s="76" t="s">
        <v>205</v>
      </c>
      <c r="E393" s="75">
        <v>50610801</v>
      </c>
      <c r="F393" s="77" t="s">
        <v>62</v>
      </c>
      <c r="G393" s="311">
        <v>100000</v>
      </c>
      <c r="H393" s="311"/>
      <c r="I393" s="311"/>
      <c r="J393" s="311">
        <v>100000</v>
      </c>
      <c r="K393" s="311">
        <v>100000</v>
      </c>
      <c r="L393" s="311">
        <v>100000</v>
      </c>
      <c r="M393" s="68">
        <f t="shared" si="35"/>
        <v>300000</v>
      </c>
    </row>
    <row r="394" spans="1:13" ht="18.5" x14ac:dyDescent="0.45">
      <c r="A394" s="74">
        <v>22021007</v>
      </c>
      <c r="B394" s="75">
        <v>70160</v>
      </c>
      <c r="C394" s="76"/>
      <c r="D394" s="76" t="s">
        <v>205</v>
      </c>
      <c r="E394" s="75">
        <v>50610801</v>
      </c>
      <c r="F394" s="77" t="s">
        <v>63</v>
      </c>
      <c r="G394" s="311">
        <v>70000000</v>
      </c>
      <c r="H394" s="311">
        <v>55668500</v>
      </c>
      <c r="I394" s="311"/>
      <c r="J394" s="311">
        <v>80000000</v>
      </c>
      <c r="K394" s="311">
        <v>80000000</v>
      </c>
      <c r="L394" s="311">
        <v>80000000</v>
      </c>
      <c r="M394" s="68">
        <f t="shared" si="35"/>
        <v>240000000</v>
      </c>
    </row>
    <row r="395" spans="1:13" ht="37" x14ac:dyDescent="0.45">
      <c r="A395" s="74">
        <v>22021014</v>
      </c>
      <c r="B395" s="75">
        <v>70160</v>
      </c>
      <c r="C395" s="76"/>
      <c r="D395" s="76" t="s">
        <v>205</v>
      </c>
      <c r="E395" s="75">
        <v>50610801</v>
      </c>
      <c r="F395" s="77" t="s">
        <v>224</v>
      </c>
      <c r="G395" s="311">
        <v>1500000</v>
      </c>
      <c r="H395" s="311"/>
      <c r="I395" s="311"/>
      <c r="J395" s="311">
        <v>1500000</v>
      </c>
      <c r="K395" s="311">
        <v>1500000</v>
      </c>
      <c r="L395" s="311">
        <v>1500000</v>
      </c>
      <c r="M395" s="68">
        <f t="shared" si="35"/>
        <v>4500000</v>
      </c>
    </row>
    <row r="396" spans="1:13" ht="18.5" x14ac:dyDescent="0.45">
      <c r="A396" s="74">
        <v>22021015</v>
      </c>
      <c r="B396" s="75">
        <v>70160</v>
      </c>
      <c r="C396" s="76"/>
      <c r="D396" s="76" t="s">
        <v>205</v>
      </c>
      <c r="E396" s="75">
        <v>50610801</v>
      </c>
      <c r="F396" s="77" t="s">
        <v>659</v>
      </c>
      <c r="G396" s="311">
        <v>15000000</v>
      </c>
      <c r="H396" s="311"/>
      <c r="I396" s="311"/>
      <c r="J396" s="311">
        <v>20000000</v>
      </c>
      <c r="K396" s="311">
        <v>20000000</v>
      </c>
      <c r="L396" s="311">
        <v>20000000</v>
      </c>
      <c r="M396" s="68">
        <f t="shared" si="35"/>
        <v>60000000</v>
      </c>
    </row>
    <row r="397" spans="1:13" ht="18.5" x14ac:dyDescent="0.45">
      <c r="A397" s="74">
        <v>22021021</v>
      </c>
      <c r="B397" s="75">
        <v>70160</v>
      </c>
      <c r="C397" s="76"/>
      <c r="D397" s="76" t="s">
        <v>205</v>
      </c>
      <c r="E397" s="75">
        <v>50610801</v>
      </c>
      <c r="F397" s="77" t="s">
        <v>225</v>
      </c>
      <c r="G397" s="311">
        <v>80000000</v>
      </c>
      <c r="H397" s="311">
        <v>6000000</v>
      </c>
      <c r="I397" s="311"/>
      <c r="J397" s="311">
        <v>85000000</v>
      </c>
      <c r="K397" s="311">
        <v>85000000</v>
      </c>
      <c r="L397" s="311">
        <v>85000000</v>
      </c>
      <c r="M397" s="68">
        <f t="shared" si="35"/>
        <v>255000000</v>
      </c>
    </row>
    <row r="398" spans="1:13" ht="18.5" x14ac:dyDescent="0.45">
      <c r="A398" s="74">
        <v>22021024</v>
      </c>
      <c r="B398" s="75">
        <v>70160</v>
      </c>
      <c r="C398" s="76"/>
      <c r="D398" s="76" t="s">
        <v>205</v>
      </c>
      <c r="E398" s="75">
        <v>50610801</v>
      </c>
      <c r="F398" s="77" t="s">
        <v>65</v>
      </c>
      <c r="G398" s="311">
        <v>4000000</v>
      </c>
      <c r="H398" s="311">
        <v>3231751</v>
      </c>
      <c r="I398" s="311"/>
      <c r="J398" s="311">
        <v>4000000</v>
      </c>
      <c r="K398" s="311">
        <v>4000000</v>
      </c>
      <c r="L398" s="311">
        <v>4000000</v>
      </c>
      <c r="M398" s="68">
        <f t="shared" si="35"/>
        <v>12000000</v>
      </c>
    </row>
    <row r="399" spans="1:13" ht="18.5" x14ac:dyDescent="0.45">
      <c r="A399" s="74">
        <v>22021026</v>
      </c>
      <c r="B399" s="75">
        <v>70160</v>
      </c>
      <c r="C399" s="76"/>
      <c r="D399" s="76" t="s">
        <v>205</v>
      </c>
      <c r="E399" s="75">
        <v>50610801</v>
      </c>
      <c r="F399" s="77" t="s">
        <v>66</v>
      </c>
      <c r="G399" s="311">
        <v>5000000</v>
      </c>
      <c r="H399" s="311"/>
      <c r="I399" s="311"/>
      <c r="J399" s="311">
        <v>8000000</v>
      </c>
      <c r="K399" s="311">
        <v>8000000</v>
      </c>
      <c r="L399" s="311">
        <v>8000000</v>
      </c>
      <c r="M399" s="68">
        <f t="shared" si="35"/>
        <v>24000000</v>
      </c>
    </row>
    <row r="400" spans="1:13" ht="18.5" x14ac:dyDescent="0.45">
      <c r="A400" s="74">
        <v>22021036</v>
      </c>
      <c r="B400" s="75">
        <v>70160</v>
      </c>
      <c r="C400" s="76"/>
      <c r="D400" s="76" t="s">
        <v>205</v>
      </c>
      <c r="E400" s="75">
        <v>50610801</v>
      </c>
      <c r="F400" s="77" t="s">
        <v>417</v>
      </c>
      <c r="G400" s="311">
        <v>30000000</v>
      </c>
      <c r="H400" s="311">
        <v>10150000</v>
      </c>
      <c r="I400" s="311"/>
      <c r="J400" s="311">
        <v>50000000</v>
      </c>
      <c r="K400" s="311">
        <v>50000000</v>
      </c>
      <c r="L400" s="311">
        <v>50000000</v>
      </c>
      <c r="M400" s="68">
        <f t="shared" si="35"/>
        <v>150000000</v>
      </c>
    </row>
    <row r="401" spans="1:13" ht="18.5" x14ac:dyDescent="0.45">
      <c r="A401" s="84">
        <v>22021042</v>
      </c>
      <c r="B401" s="75">
        <v>70160</v>
      </c>
      <c r="C401" s="76"/>
      <c r="D401" s="76" t="s">
        <v>205</v>
      </c>
      <c r="E401" s="75">
        <v>50610801</v>
      </c>
      <c r="F401" s="85" t="s">
        <v>668</v>
      </c>
      <c r="G401" s="403">
        <v>1500000</v>
      </c>
      <c r="H401" s="85"/>
      <c r="I401" s="85"/>
      <c r="J401" s="403">
        <v>2000000</v>
      </c>
      <c r="K401" s="403">
        <v>2000000</v>
      </c>
      <c r="L401" s="403">
        <v>2000000</v>
      </c>
      <c r="M401" s="404">
        <f t="shared" si="35"/>
        <v>6000000</v>
      </c>
    </row>
    <row r="402" spans="1:13" ht="18.5" x14ac:dyDescent="0.45">
      <c r="A402" s="84">
        <v>22021048</v>
      </c>
      <c r="B402" s="75">
        <v>70160</v>
      </c>
      <c r="C402" s="76"/>
      <c r="D402" s="76" t="s">
        <v>205</v>
      </c>
      <c r="E402" s="75">
        <v>50610801</v>
      </c>
      <c r="F402" s="86" t="s">
        <v>67</v>
      </c>
      <c r="G402" s="403">
        <v>10000000</v>
      </c>
      <c r="H402" s="85"/>
      <c r="I402" s="85"/>
      <c r="J402" s="403">
        <v>15000000</v>
      </c>
      <c r="K402" s="403">
        <v>15000000</v>
      </c>
      <c r="L402" s="403">
        <v>15000000</v>
      </c>
      <c r="M402" s="404">
        <f t="shared" si="35"/>
        <v>45000000</v>
      </c>
    </row>
    <row r="403" spans="1:13" ht="18.5" x14ac:dyDescent="0.45">
      <c r="A403" s="84">
        <v>22021050</v>
      </c>
      <c r="B403" s="75">
        <v>70160</v>
      </c>
      <c r="C403" s="76"/>
      <c r="D403" s="76" t="s">
        <v>205</v>
      </c>
      <c r="E403" s="75">
        <v>50610801</v>
      </c>
      <c r="F403" s="86" t="s">
        <v>68</v>
      </c>
      <c r="G403" s="403">
        <v>15000000</v>
      </c>
      <c r="H403" s="403">
        <v>2105000</v>
      </c>
      <c r="I403" s="85"/>
      <c r="J403" s="403">
        <v>15000000</v>
      </c>
      <c r="K403" s="403">
        <v>15000000</v>
      </c>
      <c r="L403" s="403">
        <v>15000000</v>
      </c>
      <c r="M403" s="68">
        <f t="shared" si="35"/>
        <v>45000000</v>
      </c>
    </row>
    <row r="404" spans="1:13" ht="18.5" x14ac:dyDescent="0.45">
      <c r="A404" s="84">
        <v>22021052</v>
      </c>
      <c r="B404" s="75">
        <v>70160</v>
      </c>
      <c r="C404" s="76"/>
      <c r="D404" s="76" t="s">
        <v>205</v>
      </c>
      <c r="E404" s="75">
        <v>50610801</v>
      </c>
      <c r="F404" s="86" t="s">
        <v>558</v>
      </c>
      <c r="G404" s="403">
        <v>25000000</v>
      </c>
      <c r="H404" s="403">
        <v>3450000</v>
      </c>
      <c r="I404" s="85"/>
      <c r="J404" s="403">
        <v>25000000</v>
      </c>
      <c r="K404" s="403">
        <v>25000000</v>
      </c>
      <c r="L404" s="403">
        <v>25000000</v>
      </c>
      <c r="M404" s="68">
        <f t="shared" si="35"/>
        <v>75000000</v>
      </c>
    </row>
    <row r="405" spans="1:13" ht="18.5" x14ac:dyDescent="0.45">
      <c r="A405" s="74">
        <v>22021058</v>
      </c>
      <c r="B405" s="75">
        <v>70160</v>
      </c>
      <c r="C405" s="76"/>
      <c r="D405" s="76" t="s">
        <v>205</v>
      </c>
      <c r="E405" s="75">
        <v>50610801</v>
      </c>
      <c r="F405" s="77" t="s">
        <v>911</v>
      </c>
      <c r="G405" s="311">
        <v>20000000</v>
      </c>
      <c r="H405" s="311">
        <v>1430000</v>
      </c>
      <c r="I405" s="311"/>
      <c r="J405" s="403">
        <v>20000000</v>
      </c>
      <c r="K405" s="403">
        <v>20000000</v>
      </c>
      <c r="L405" s="403">
        <v>20000000</v>
      </c>
      <c r="M405" s="68">
        <f t="shared" si="35"/>
        <v>60000000</v>
      </c>
    </row>
    <row r="406" spans="1:13" ht="18.5" x14ac:dyDescent="0.45">
      <c r="A406" s="64">
        <v>2204</v>
      </c>
      <c r="B406" s="65"/>
      <c r="C406" s="66"/>
      <c r="D406" s="66"/>
      <c r="E406" s="65"/>
      <c r="F406" s="70" t="s">
        <v>420</v>
      </c>
      <c r="G406" s="358">
        <f t="shared" ref="G406:L406" si="40">G407</f>
        <v>0</v>
      </c>
      <c r="H406" s="358">
        <f t="shared" si="40"/>
        <v>0</v>
      </c>
      <c r="I406" s="358"/>
      <c r="J406" s="358">
        <f t="shared" si="40"/>
        <v>1000000000</v>
      </c>
      <c r="K406" s="358">
        <f t="shared" si="40"/>
        <v>1000000000</v>
      </c>
      <c r="L406" s="358">
        <f t="shared" si="40"/>
        <v>1000000000</v>
      </c>
      <c r="M406" s="68">
        <f t="shared" si="35"/>
        <v>3000000000</v>
      </c>
    </row>
    <row r="407" spans="1:13" ht="18.5" x14ac:dyDescent="0.45">
      <c r="A407" s="64">
        <v>220401</v>
      </c>
      <c r="B407" s="65"/>
      <c r="C407" s="66"/>
      <c r="D407" s="66"/>
      <c r="E407" s="65"/>
      <c r="F407" s="70" t="s">
        <v>421</v>
      </c>
      <c r="G407" s="358">
        <f>SUM(G408:G408)</f>
        <v>0</v>
      </c>
      <c r="H407" s="358">
        <f>SUM(H408:H408)</f>
        <v>0</v>
      </c>
      <c r="I407" s="358"/>
      <c r="J407" s="358">
        <f>SUM(J408:J408)</f>
        <v>1000000000</v>
      </c>
      <c r="K407" s="358">
        <f>SUM(K408:K408)</f>
        <v>1000000000</v>
      </c>
      <c r="L407" s="358">
        <f>SUM(L408:L408)</f>
        <v>1000000000</v>
      </c>
      <c r="M407" s="68">
        <f t="shared" si="35"/>
        <v>3000000000</v>
      </c>
    </row>
    <row r="408" spans="1:13" ht="18.5" x14ac:dyDescent="0.45">
      <c r="A408" s="74">
        <v>22040109</v>
      </c>
      <c r="B408" s="65">
        <v>71090</v>
      </c>
      <c r="C408" s="66"/>
      <c r="D408" s="66" t="s">
        <v>205</v>
      </c>
      <c r="E408" s="65">
        <v>50610801</v>
      </c>
      <c r="F408" s="77" t="s">
        <v>422</v>
      </c>
      <c r="G408" s="311"/>
      <c r="H408" s="311"/>
      <c r="I408" s="311"/>
      <c r="J408" s="311">
        <v>1000000000</v>
      </c>
      <c r="K408" s="311">
        <v>1000000000</v>
      </c>
      <c r="L408" s="311">
        <v>1000000000</v>
      </c>
      <c r="M408" s="68">
        <f t="shared" si="35"/>
        <v>3000000000</v>
      </c>
    </row>
    <row r="409" spans="1:13" ht="18.5" x14ac:dyDescent="0.45">
      <c r="A409" s="64">
        <v>23</v>
      </c>
      <c r="B409" s="65"/>
      <c r="C409" s="66"/>
      <c r="D409" s="66"/>
      <c r="E409" s="65"/>
      <c r="F409" s="70" t="s">
        <v>69</v>
      </c>
      <c r="G409" s="358">
        <f>G410+G416+G419+G423</f>
        <v>1700000000</v>
      </c>
      <c r="H409" s="358">
        <f>H410+H416+H419+H423</f>
        <v>50535000</v>
      </c>
      <c r="I409" s="358"/>
      <c r="J409" s="358">
        <f>J410+J416+J419+J423</f>
        <v>1700000000</v>
      </c>
      <c r="K409" s="358">
        <f>K410+K416+K419+K423</f>
        <v>1700000000</v>
      </c>
      <c r="L409" s="358">
        <f>L410+L416+L419+L423</f>
        <v>1700000000</v>
      </c>
      <c r="M409" s="68">
        <f t="shared" si="35"/>
        <v>5100000000</v>
      </c>
    </row>
    <row r="410" spans="1:13" ht="18.5" x14ac:dyDescent="0.45">
      <c r="A410" s="64">
        <v>2301</v>
      </c>
      <c r="B410" s="65"/>
      <c r="C410" s="66"/>
      <c r="D410" s="66"/>
      <c r="E410" s="65"/>
      <c r="F410" s="70" t="s">
        <v>70</v>
      </c>
      <c r="G410" s="358">
        <f t="shared" ref="G410:L410" si="41">G411</f>
        <v>16000000</v>
      </c>
      <c r="H410" s="358">
        <f t="shared" si="41"/>
        <v>1405000</v>
      </c>
      <c r="I410" s="358"/>
      <c r="J410" s="358">
        <f t="shared" si="41"/>
        <v>191000000</v>
      </c>
      <c r="K410" s="358">
        <f t="shared" si="41"/>
        <v>191000000</v>
      </c>
      <c r="L410" s="358">
        <f t="shared" si="41"/>
        <v>191000000</v>
      </c>
      <c r="M410" s="68">
        <f t="shared" si="35"/>
        <v>573000000</v>
      </c>
    </row>
    <row r="411" spans="1:13" ht="18.5" x14ac:dyDescent="0.45">
      <c r="A411" s="64">
        <v>230101</v>
      </c>
      <c r="B411" s="65"/>
      <c r="C411" s="66"/>
      <c r="D411" s="66"/>
      <c r="E411" s="65"/>
      <c r="F411" s="70" t="s">
        <v>71</v>
      </c>
      <c r="G411" s="358">
        <f>SUM(G412:G415)</f>
        <v>16000000</v>
      </c>
      <c r="H411" s="358">
        <f>SUM(H412:H415)</f>
        <v>1405000</v>
      </c>
      <c r="I411" s="358"/>
      <c r="J411" s="358">
        <f>SUM(J412:J415)</f>
        <v>191000000</v>
      </c>
      <c r="K411" s="358">
        <f>SUM(K412:K415)</f>
        <v>191000000</v>
      </c>
      <c r="L411" s="358">
        <f>SUM(L412:L415)</f>
        <v>191000000</v>
      </c>
      <c r="M411" s="68">
        <f t="shared" si="35"/>
        <v>573000000</v>
      </c>
    </row>
    <row r="412" spans="1:13" ht="37" x14ac:dyDescent="0.45">
      <c r="A412" s="74">
        <v>23010112</v>
      </c>
      <c r="B412" s="65">
        <v>70160</v>
      </c>
      <c r="C412" s="66" t="s">
        <v>912</v>
      </c>
      <c r="D412" s="66" t="s">
        <v>205</v>
      </c>
      <c r="E412" s="65">
        <v>50610801</v>
      </c>
      <c r="F412" s="77" t="s">
        <v>232</v>
      </c>
      <c r="G412" s="311">
        <v>10000000</v>
      </c>
      <c r="H412" s="311">
        <v>1405000</v>
      </c>
      <c r="I412" s="311"/>
      <c r="J412" s="311">
        <v>185000000</v>
      </c>
      <c r="K412" s="311">
        <v>185000000</v>
      </c>
      <c r="L412" s="311">
        <v>185000000</v>
      </c>
      <c r="M412" s="68">
        <f t="shared" si="35"/>
        <v>555000000</v>
      </c>
    </row>
    <row r="413" spans="1:13" ht="18.5" x14ac:dyDescent="0.45">
      <c r="A413" s="74">
        <v>23010113</v>
      </c>
      <c r="B413" s="65">
        <v>70160</v>
      </c>
      <c r="C413" s="66" t="s">
        <v>913</v>
      </c>
      <c r="D413" s="66" t="s">
        <v>205</v>
      </c>
      <c r="E413" s="65">
        <v>50610801</v>
      </c>
      <c r="F413" s="77" t="s">
        <v>233</v>
      </c>
      <c r="G413" s="311">
        <v>3000000</v>
      </c>
      <c r="H413" s="311"/>
      <c r="I413" s="311"/>
      <c r="J413" s="311">
        <v>3000000</v>
      </c>
      <c r="K413" s="311">
        <v>3000000</v>
      </c>
      <c r="L413" s="311">
        <v>3000000</v>
      </c>
      <c r="M413" s="68">
        <f t="shared" si="35"/>
        <v>9000000</v>
      </c>
    </row>
    <row r="414" spans="1:13" ht="18.5" x14ac:dyDescent="0.45">
      <c r="A414" s="74">
        <v>23010114</v>
      </c>
      <c r="B414" s="65">
        <v>70160</v>
      </c>
      <c r="C414" s="66" t="s">
        <v>914</v>
      </c>
      <c r="D414" s="66" t="s">
        <v>205</v>
      </c>
      <c r="E414" s="65">
        <v>50610801</v>
      </c>
      <c r="F414" s="77" t="s">
        <v>234</v>
      </c>
      <c r="G414" s="311">
        <v>1000000</v>
      </c>
      <c r="H414" s="311"/>
      <c r="I414" s="311"/>
      <c r="J414" s="311">
        <v>1000000</v>
      </c>
      <c r="K414" s="311">
        <v>1000000</v>
      </c>
      <c r="L414" s="311">
        <v>1000000</v>
      </c>
      <c r="M414" s="68">
        <f t="shared" si="35"/>
        <v>3000000</v>
      </c>
    </row>
    <row r="415" spans="1:13" ht="18.5" x14ac:dyDescent="0.45">
      <c r="A415" s="74">
        <v>23010115</v>
      </c>
      <c r="B415" s="65">
        <v>70160</v>
      </c>
      <c r="C415" s="66" t="s">
        <v>915</v>
      </c>
      <c r="D415" s="66" t="s">
        <v>205</v>
      </c>
      <c r="E415" s="65">
        <v>50610801</v>
      </c>
      <c r="F415" s="77" t="s">
        <v>235</v>
      </c>
      <c r="G415" s="311">
        <v>2000000</v>
      </c>
      <c r="H415" s="311"/>
      <c r="I415" s="311"/>
      <c r="J415" s="311">
        <v>2000000</v>
      </c>
      <c r="K415" s="311">
        <v>2000000</v>
      </c>
      <c r="L415" s="311">
        <v>2000000</v>
      </c>
      <c r="M415" s="68">
        <f t="shared" si="35"/>
        <v>6000000</v>
      </c>
    </row>
    <row r="416" spans="1:13" ht="18.5" x14ac:dyDescent="0.45">
      <c r="A416" s="64">
        <v>2302</v>
      </c>
      <c r="B416" s="65"/>
      <c r="C416" s="66"/>
      <c r="D416" s="66"/>
      <c r="E416" s="65"/>
      <c r="F416" s="90" t="s">
        <v>73</v>
      </c>
      <c r="G416" s="358">
        <f t="shared" ref="G416:L416" si="42">G417</f>
        <v>200000000</v>
      </c>
      <c r="H416" s="358">
        <f t="shared" si="42"/>
        <v>0</v>
      </c>
      <c r="I416" s="358"/>
      <c r="J416" s="358">
        <f t="shared" si="42"/>
        <v>1200000000</v>
      </c>
      <c r="K416" s="358">
        <f t="shared" si="42"/>
        <v>1200000000</v>
      </c>
      <c r="L416" s="358">
        <f t="shared" si="42"/>
        <v>1200000000</v>
      </c>
      <c r="M416" s="68">
        <f t="shared" ref="M416:M427" si="43">J416+K416+L416</f>
        <v>3600000000</v>
      </c>
    </row>
    <row r="417" spans="1:13" ht="37" x14ac:dyDescent="0.45">
      <c r="A417" s="64">
        <v>230201</v>
      </c>
      <c r="B417" s="65"/>
      <c r="C417" s="66"/>
      <c r="D417" s="66"/>
      <c r="E417" s="65"/>
      <c r="F417" s="90" t="s">
        <v>74</v>
      </c>
      <c r="G417" s="358">
        <f>SUM(G418:G418)</f>
        <v>200000000</v>
      </c>
      <c r="H417" s="358">
        <f>SUM(H418:H418)</f>
        <v>0</v>
      </c>
      <c r="I417" s="358"/>
      <c r="J417" s="358">
        <f>SUM(J418:J418)</f>
        <v>1200000000</v>
      </c>
      <c r="K417" s="358">
        <f>SUM(K418:K418)</f>
        <v>1200000000</v>
      </c>
      <c r="L417" s="358">
        <f>SUM(L418:L418)</f>
        <v>1200000000</v>
      </c>
      <c r="M417" s="68">
        <f t="shared" si="43"/>
        <v>3600000000</v>
      </c>
    </row>
    <row r="418" spans="1:13" ht="37" x14ac:dyDescent="0.45">
      <c r="A418" s="74">
        <v>23020101</v>
      </c>
      <c r="B418" s="65">
        <v>70433</v>
      </c>
      <c r="C418" s="66"/>
      <c r="D418" s="66" t="s">
        <v>205</v>
      </c>
      <c r="E418" s="65">
        <v>50610801</v>
      </c>
      <c r="F418" s="91" t="s">
        <v>290</v>
      </c>
      <c r="G418" s="311">
        <v>200000000</v>
      </c>
      <c r="H418" s="311"/>
      <c r="I418" s="311"/>
      <c r="J418" s="311">
        <v>1200000000</v>
      </c>
      <c r="K418" s="311">
        <v>1200000000</v>
      </c>
      <c r="L418" s="311">
        <v>1200000000</v>
      </c>
      <c r="M418" s="68">
        <f t="shared" si="43"/>
        <v>3600000000</v>
      </c>
    </row>
    <row r="419" spans="1:13" ht="18.5" x14ac:dyDescent="0.45">
      <c r="A419" s="64">
        <v>2303</v>
      </c>
      <c r="B419" s="65"/>
      <c r="C419" s="66"/>
      <c r="D419" s="66"/>
      <c r="E419" s="65"/>
      <c r="F419" s="90" t="s">
        <v>76</v>
      </c>
      <c r="G419" s="358">
        <f t="shared" ref="G419:L419" si="44">G420</f>
        <v>84000000</v>
      </c>
      <c r="H419" s="358">
        <f t="shared" si="44"/>
        <v>230000</v>
      </c>
      <c r="I419" s="358"/>
      <c r="J419" s="358">
        <f t="shared" si="44"/>
        <v>289000000</v>
      </c>
      <c r="K419" s="358">
        <f t="shared" si="44"/>
        <v>289000000</v>
      </c>
      <c r="L419" s="358">
        <f t="shared" si="44"/>
        <v>289000000</v>
      </c>
      <c r="M419" s="68">
        <f t="shared" si="43"/>
        <v>867000000</v>
      </c>
    </row>
    <row r="420" spans="1:13" ht="37" x14ac:dyDescent="0.45">
      <c r="A420" s="64">
        <v>230301</v>
      </c>
      <c r="B420" s="65"/>
      <c r="C420" s="66"/>
      <c r="D420" s="66"/>
      <c r="E420" s="65"/>
      <c r="F420" s="90" t="s">
        <v>77</v>
      </c>
      <c r="G420" s="358">
        <f>SUM(G421:G422)</f>
        <v>84000000</v>
      </c>
      <c r="H420" s="358">
        <f>SUM(H421:H422)</f>
        <v>230000</v>
      </c>
      <c r="I420" s="358"/>
      <c r="J420" s="358">
        <f>SUM(J421:J422)</f>
        <v>289000000</v>
      </c>
      <c r="K420" s="358">
        <f>SUM(K421:K422)</f>
        <v>289000000</v>
      </c>
      <c r="L420" s="358">
        <f>SUM(L421:L422)</f>
        <v>289000000</v>
      </c>
      <c r="M420" s="68">
        <f t="shared" si="43"/>
        <v>867000000</v>
      </c>
    </row>
    <row r="421" spans="1:13" ht="37" x14ac:dyDescent="0.45">
      <c r="A421" s="74">
        <v>23030121</v>
      </c>
      <c r="B421" s="65">
        <v>70160</v>
      </c>
      <c r="C421" s="66" t="s">
        <v>916</v>
      </c>
      <c r="D421" s="66" t="s">
        <v>205</v>
      </c>
      <c r="E421" s="65">
        <v>50610801</v>
      </c>
      <c r="F421" s="91" t="s">
        <v>291</v>
      </c>
      <c r="G421" s="311">
        <v>81000000</v>
      </c>
      <c r="H421" s="311"/>
      <c r="I421" s="311"/>
      <c r="J421" s="311">
        <v>284000000</v>
      </c>
      <c r="K421" s="311">
        <v>284000000</v>
      </c>
      <c r="L421" s="311">
        <v>284000000</v>
      </c>
      <c r="M421" s="68">
        <f t="shared" si="43"/>
        <v>852000000</v>
      </c>
    </row>
    <row r="422" spans="1:13" ht="37" x14ac:dyDescent="0.45">
      <c r="A422" s="74">
        <v>23030125</v>
      </c>
      <c r="B422" s="65">
        <v>70980</v>
      </c>
      <c r="C422" s="66" t="s">
        <v>917</v>
      </c>
      <c r="D422" s="66" t="s">
        <v>205</v>
      </c>
      <c r="E422" s="65">
        <v>50610801</v>
      </c>
      <c r="F422" s="91" t="s">
        <v>292</v>
      </c>
      <c r="G422" s="311">
        <v>3000000</v>
      </c>
      <c r="H422" s="311">
        <v>230000</v>
      </c>
      <c r="I422" s="311"/>
      <c r="J422" s="311">
        <v>5000000</v>
      </c>
      <c r="K422" s="311">
        <v>5000000</v>
      </c>
      <c r="L422" s="311">
        <v>5000000</v>
      </c>
      <c r="M422" s="68">
        <f t="shared" si="43"/>
        <v>15000000</v>
      </c>
    </row>
    <row r="423" spans="1:13" ht="18.5" x14ac:dyDescent="0.45">
      <c r="A423" s="64">
        <v>2305</v>
      </c>
      <c r="B423" s="65"/>
      <c r="C423" s="66"/>
      <c r="D423" s="66"/>
      <c r="E423" s="65"/>
      <c r="F423" s="70" t="s">
        <v>79</v>
      </c>
      <c r="G423" s="362">
        <f t="shared" ref="G423:L423" si="45">G424</f>
        <v>1400000000</v>
      </c>
      <c r="H423" s="362">
        <f t="shared" si="45"/>
        <v>48900000</v>
      </c>
      <c r="I423" s="362"/>
      <c r="J423" s="362">
        <f t="shared" si="45"/>
        <v>20000000</v>
      </c>
      <c r="K423" s="362">
        <f>K424</f>
        <v>20000000</v>
      </c>
      <c r="L423" s="362">
        <f t="shared" si="45"/>
        <v>20000000</v>
      </c>
      <c r="M423" s="68">
        <f t="shared" si="43"/>
        <v>60000000</v>
      </c>
    </row>
    <row r="424" spans="1:13" ht="18.5" x14ac:dyDescent="0.45">
      <c r="A424" s="64">
        <v>230501</v>
      </c>
      <c r="B424" s="65"/>
      <c r="C424" s="66"/>
      <c r="D424" s="66"/>
      <c r="E424" s="65"/>
      <c r="F424" s="70" t="s">
        <v>80</v>
      </c>
      <c r="G424" s="362">
        <f>SUM(G425:G427)</f>
        <v>1400000000</v>
      </c>
      <c r="H424" s="362">
        <f>SUM(H425:H427)</f>
        <v>48900000</v>
      </c>
      <c r="I424" s="362"/>
      <c r="J424" s="362">
        <f>SUM(J425:J427)</f>
        <v>20000000</v>
      </c>
      <c r="K424" s="362">
        <f>SUM(K425:K427)</f>
        <v>20000000</v>
      </c>
      <c r="L424" s="362">
        <f>SUM(L425:L427)</f>
        <v>20000000</v>
      </c>
      <c r="M424" s="68">
        <f t="shared" si="43"/>
        <v>60000000</v>
      </c>
    </row>
    <row r="425" spans="1:13" ht="18.5" x14ac:dyDescent="0.45">
      <c r="A425" s="74">
        <v>23050103</v>
      </c>
      <c r="B425" s="65">
        <v>71090</v>
      </c>
      <c r="C425" s="66" t="s">
        <v>918</v>
      </c>
      <c r="D425" s="66" t="s">
        <v>205</v>
      </c>
      <c r="E425" s="65">
        <v>50610801</v>
      </c>
      <c r="F425" s="77" t="s">
        <v>82</v>
      </c>
      <c r="G425" s="311">
        <v>50000000</v>
      </c>
      <c r="H425" s="311">
        <v>3900000</v>
      </c>
      <c r="I425" s="311"/>
      <c r="J425" s="311">
        <v>20000000</v>
      </c>
      <c r="K425" s="311">
        <v>20000000</v>
      </c>
      <c r="L425" s="311">
        <v>20000000</v>
      </c>
      <c r="M425" s="68">
        <f t="shared" si="43"/>
        <v>60000000</v>
      </c>
    </row>
    <row r="426" spans="1:13" ht="18.5" x14ac:dyDescent="0.45">
      <c r="A426" s="74">
        <v>23050104</v>
      </c>
      <c r="B426" s="75"/>
      <c r="C426" s="76"/>
      <c r="D426" s="76"/>
      <c r="E426" s="75"/>
      <c r="F426" s="77" t="s">
        <v>83</v>
      </c>
      <c r="G426" s="311">
        <v>150000000</v>
      </c>
      <c r="H426" s="311">
        <v>43000000</v>
      </c>
      <c r="I426" s="311"/>
      <c r="J426" s="311"/>
      <c r="K426" s="311"/>
      <c r="L426" s="311"/>
      <c r="M426" s="68">
        <f t="shared" si="43"/>
        <v>0</v>
      </c>
    </row>
    <row r="427" spans="1:13" ht="18.5" x14ac:dyDescent="0.45">
      <c r="A427" s="74">
        <v>23050126</v>
      </c>
      <c r="B427" s="75"/>
      <c r="C427" s="76"/>
      <c r="D427" s="76"/>
      <c r="E427" s="75"/>
      <c r="F427" s="77" t="s">
        <v>84</v>
      </c>
      <c r="G427" s="311">
        <v>1200000000</v>
      </c>
      <c r="H427" s="311">
        <v>2000000</v>
      </c>
      <c r="I427" s="311"/>
      <c r="J427" s="311"/>
      <c r="K427" s="311"/>
      <c r="L427" s="311"/>
      <c r="M427" s="68">
        <f t="shared" si="43"/>
        <v>0</v>
      </c>
    </row>
    <row r="428" spans="1:13" ht="18.5" x14ac:dyDescent="0.45">
      <c r="A428" s="74"/>
      <c r="B428" s="74"/>
      <c r="C428" s="74"/>
      <c r="D428" s="74"/>
      <c r="E428" s="74"/>
      <c r="F428" s="77"/>
      <c r="G428" s="363"/>
      <c r="H428" s="363"/>
      <c r="I428" s="363"/>
      <c r="J428" s="363"/>
      <c r="K428" s="363"/>
      <c r="L428" s="363"/>
      <c r="M428" s="363"/>
    </row>
    <row r="429" spans="1:13" ht="18.5" x14ac:dyDescent="0.45">
      <c r="A429" s="74"/>
      <c r="B429" s="74"/>
      <c r="C429" s="74"/>
      <c r="D429" s="74"/>
      <c r="E429" s="74"/>
      <c r="F429" s="100" t="s">
        <v>919</v>
      </c>
      <c r="G429" s="363"/>
      <c r="H429" s="363"/>
      <c r="I429" s="363"/>
      <c r="J429" s="363"/>
      <c r="K429" s="363"/>
      <c r="L429" s="363"/>
      <c r="M429" s="363"/>
    </row>
    <row r="430" spans="1:13" ht="18.5" x14ac:dyDescent="0.45">
      <c r="A430" s="74"/>
      <c r="B430" s="74"/>
      <c r="C430" s="74"/>
      <c r="D430" s="74"/>
      <c r="E430" s="74"/>
      <c r="F430" s="70"/>
      <c r="G430" s="363"/>
      <c r="H430" s="363"/>
      <c r="I430" s="363"/>
      <c r="J430" s="363"/>
      <c r="K430" s="363"/>
      <c r="L430" s="363"/>
      <c r="M430" s="363"/>
    </row>
    <row r="431" spans="1:13" ht="18.5" x14ac:dyDescent="0.45">
      <c r="A431" s="74"/>
      <c r="B431" s="74"/>
      <c r="C431" s="74"/>
      <c r="D431" s="74"/>
      <c r="E431" s="74"/>
      <c r="F431" s="70" t="s">
        <v>19</v>
      </c>
      <c r="G431" s="405">
        <f>SUM(G344)</f>
        <v>658916616</v>
      </c>
      <c r="H431" s="405">
        <f t="shared" ref="H431:M431" si="46">SUM(H344)</f>
        <v>728777844.99000001</v>
      </c>
      <c r="I431" s="405">
        <f t="shared" si="46"/>
        <v>0</v>
      </c>
      <c r="J431" s="405">
        <f t="shared" si="46"/>
        <v>1000963079.46</v>
      </c>
      <c r="K431" s="405">
        <f t="shared" si="46"/>
        <v>1000963079.46</v>
      </c>
      <c r="L431" s="405">
        <f t="shared" si="46"/>
        <v>1000963079.46</v>
      </c>
      <c r="M431" s="405">
        <f t="shared" si="46"/>
        <v>3002889238.3800001</v>
      </c>
    </row>
    <row r="432" spans="1:13" ht="18.5" x14ac:dyDescent="0.45">
      <c r="A432" s="74"/>
      <c r="B432" s="74"/>
      <c r="C432" s="74"/>
      <c r="D432" s="74"/>
      <c r="E432" s="74"/>
      <c r="F432" s="70" t="s">
        <v>27</v>
      </c>
      <c r="G432" s="405">
        <f>SUM(G354)</f>
        <v>484200000</v>
      </c>
      <c r="H432" s="405">
        <f t="shared" ref="H432:M432" si="47">SUM(H354)</f>
        <v>141165551</v>
      </c>
      <c r="I432" s="405">
        <f t="shared" si="47"/>
        <v>0</v>
      </c>
      <c r="J432" s="405">
        <f>J353</f>
        <v>1710000000</v>
      </c>
      <c r="K432" s="405">
        <f t="shared" si="47"/>
        <v>710000000</v>
      </c>
      <c r="L432" s="405">
        <f t="shared" si="47"/>
        <v>710000000</v>
      </c>
      <c r="M432" s="405">
        <f t="shared" si="47"/>
        <v>2130000000</v>
      </c>
    </row>
    <row r="433" spans="1:13" ht="18.5" x14ac:dyDescent="0.45">
      <c r="A433" s="74"/>
      <c r="B433" s="74"/>
      <c r="C433" s="74"/>
      <c r="D433" s="74"/>
      <c r="E433" s="74"/>
      <c r="F433" s="70" t="s">
        <v>69</v>
      </c>
      <c r="G433" s="405">
        <f>SUM(G409)</f>
        <v>1700000000</v>
      </c>
      <c r="H433" s="405">
        <f t="shared" ref="H433:M433" si="48">SUM(H409)</f>
        <v>50535000</v>
      </c>
      <c r="I433" s="405">
        <f t="shared" si="48"/>
        <v>0</v>
      </c>
      <c r="J433" s="405">
        <f t="shared" si="48"/>
        <v>1700000000</v>
      </c>
      <c r="K433" s="405">
        <f t="shared" si="48"/>
        <v>1700000000</v>
      </c>
      <c r="L433" s="405">
        <f t="shared" si="48"/>
        <v>1700000000</v>
      </c>
      <c r="M433" s="405">
        <f t="shared" si="48"/>
        <v>5100000000</v>
      </c>
    </row>
    <row r="434" spans="1:13" ht="18.5" x14ac:dyDescent="0.45">
      <c r="A434" s="74"/>
      <c r="B434" s="74"/>
      <c r="C434" s="74"/>
      <c r="D434" s="74"/>
      <c r="E434" s="74"/>
      <c r="F434" s="77"/>
      <c r="G434" s="363"/>
      <c r="H434" s="363"/>
      <c r="I434" s="363"/>
      <c r="J434" s="363"/>
      <c r="K434" s="363"/>
      <c r="L434" s="363"/>
      <c r="M434" s="363"/>
    </row>
    <row r="435" spans="1:13" ht="18.5" x14ac:dyDescent="0.45">
      <c r="A435" s="74"/>
      <c r="B435" s="74"/>
      <c r="C435" s="74"/>
      <c r="D435" s="74"/>
      <c r="E435" s="74"/>
      <c r="F435" s="70" t="s">
        <v>88</v>
      </c>
      <c r="G435" s="365">
        <f>G343</f>
        <v>2843116616</v>
      </c>
      <c r="H435" s="365">
        <f t="shared" ref="H435:M435" si="49">H343</f>
        <v>779312844.99000001</v>
      </c>
      <c r="I435" s="365">
        <f t="shared" si="49"/>
        <v>0</v>
      </c>
      <c r="J435" s="365">
        <f t="shared" si="49"/>
        <v>4410963079.46</v>
      </c>
      <c r="K435" s="365">
        <f t="shared" si="49"/>
        <v>4410963079.46</v>
      </c>
      <c r="L435" s="365">
        <f t="shared" si="49"/>
        <v>4410963079.46</v>
      </c>
      <c r="M435" s="365">
        <f t="shared" si="49"/>
        <v>13232889238.380001</v>
      </c>
    </row>
    <row r="436" spans="1:13" ht="18.5" x14ac:dyDescent="0.45">
      <c r="A436" s="93"/>
      <c r="B436" s="93"/>
      <c r="C436" s="93"/>
      <c r="D436" s="93"/>
      <c r="E436" s="93"/>
      <c r="F436" s="367"/>
      <c r="G436" s="269"/>
      <c r="H436" s="269"/>
      <c r="I436" s="269"/>
      <c r="J436" s="269"/>
      <c r="K436" s="269"/>
      <c r="L436" s="269"/>
      <c r="M436" s="269"/>
    </row>
    <row r="437" spans="1:13" ht="18.5" x14ac:dyDescent="0.45">
      <c r="A437" s="93"/>
      <c r="B437" s="93"/>
      <c r="C437" s="93"/>
      <c r="D437" s="93"/>
      <c r="E437" s="93"/>
      <c r="F437" s="367"/>
      <c r="G437" s="269"/>
      <c r="H437" s="269"/>
      <c r="I437" s="269"/>
      <c r="J437" s="269"/>
      <c r="K437" s="269"/>
      <c r="L437" s="269"/>
      <c r="M437" s="269"/>
    </row>
    <row r="438" spans="1:13" ht="18.5" x14ac:dyDescent="0.45">
      <c r="A438" s="951" t="s">
        <v>0</v>
      </c>
      <c r="B438" s="951"/>
      <c r="C438" s="951"/>
      <c r="D438" s="951"/>
      <c r="E438" s="951"/>
      <c r="F438" s="951"/>
      <c r="G438" s="951"/>
      <c r="H438" s="951"/>
      <c r="I438" s="951"/>
      <c r="J438" s="951"/>
      <c r="K438" s="951"/>
      <c r="L438" s="951"/>
      <c r="M438" s="951"/>
    </row>
    <row r="439" spans="1:13" ht="18.5" x14ac:dyDescent="0.45">
      <c r="A439" s="930" t="s">
        <v>920</v>
      </c>
      <c r="B439" s="930"/>
      <c r="C439" s="930"/>
      <c r="D439" s="930"/>
      <c r="E439" s="930"/>
      <c r="F439" s="930"/>
      <c r="G439" s="930"/>
      <c r="H439" s="930"/>
      <c r="I439" s="930"/>
      <c r="J439" s="930"/>
      <c r="K439" s="930"/>
      <c r="L439" s="930"/>
      <c r="M439" s="930"/>
    </row>
    <row r="440" spans="1:13" ht="92.5" x14ac:dyDescent="0.45">
      <c r="A440" s="100" t="s">
        <v>1</v>
      </c>
      <c r="B440" s="100" t="s">
        <v>2</v>
      </c>
      <c r="C440" s="100" t="s">
        <v>3</v>
      </c>
      <c r="D440" s="100" t="s">
        <v>4</v>
      </c>
      <c r="E440" s="100" t="s">
        <v>5</v>
      </c>
      <c r="F440" s="67" t="s">
        <v>6</v>
      </c>
      <c r="G440" s="100" t="s">
        <v>7</v>
      </c>
      <c r="H440" s="100" t="s">
        <v>8</v>
      </c>
      <c r="I440" s="100"/>
      <c r="J440" s="100" t="s">
        <v>9</v>
      </c>
      <c r="K440" s="100" t="s">
        <v>10</v>
      </c>
      <c r="L440" s="100" t="s">
        <v>11</v>
      </c>
      <c r="M440" s="100" t="s">
        <v>12</v>
      </c>
    </row>
    <row r="441" spans="1:13" ht="18.5" x14ac:dyDescent="0.45">
      <c r="A441" s="64">
        <v>2</v>
      </c>
      <c r="B441" s="65"/>
      <c r="C441" s="66"/>
      <c r="D441" s="66"/>
      <c r="E441" s="65"/>
      <c r="F441" s="70" t="s">
        <v>18</v>
      </c>
      <c r="G441" s="358">
        <f>G442+G449</f>
        <v>318385476</v>
      </c>
      <c r="H441" s="358">
        <f>H442+H449</f>
        <v>16300000</v>
      </c>
      <c r="I441" s="358"/>
      <c r="J441" s="358">
        <f>J442+J449</f>
        <v>357621531.25</v>
      </c>
      <c r="K441" s="358">
        <f>K442+K449</f>
        <v>357621531.25</v>
      </c>
      <c r="L441" s="358">
        <f>L442+L449</f>
        <v>357621531.25</v>
      </c>
      <c r="M441" s="69">
        <f>J441+K441+L441</f>
        <v>1072864593.75</v>
      </c>
    </row>
    <row r="442" spans="1:13" ht="18.5" x14ac:dyDescent="0.45">
      <c r="A442" s="64">
        <v>21</v>
      </c>
      <c r="B442" s="65"/>
      <c r="C442" s="66"/>
      <c r="D442" s="66"/>
      <c r="E442" s="65"/>
      <c r="F442" s="70" t="s">
        <v>19</v>
      </c>
      <c r="G442" s="358">
        <f>G443+G446</f>
        <v>18385476</v>
      </c>
      <c r="H442" s="358">
        <f>H443+H446</f>
        <v>0</v>
      </c>
      <c r="I442" s="358"/>
      <c r="J442" s="358">
        <v>57621531.24999997</v>
      </c>
      <c r="K442" s="358">
        <v>57621531.25</v>
      </c>
      <c r="L442" s="358">
        <v>57621531.25</v>
      </c>
      <c r="M442" s="69">
        <v>172864593.74999997</v>
      </c>
    </row>
    <row r="443" spans="1:13" ht="18.5" x14ac:dyDescent="0.45">
      <c r="A443" s="64">
        <v>2101</v>
      </c>
      <c r="B443" s="65"/>
      <c r="C443" s="66"/>
      <c r="D443" s="66"/>
      <c r="E443" s="65"/>
      <c r="F443" s="70" t="s">
        <v>20</v>
      </c>
      <c r="G443" s="358">
        <f>G444</f>
        <v>17965476</v>
      </c>
      <c r="H443" s="358">
        <f>H444</f>
        <v>0</v>
      </c>
      <c r="I443" s="358"/>
      <c r="J443" s="358">
        <v>56931531.24999997</v>
      </c>
      <c r="K443" s="358">
        <v>56931531.25</v>
      </c>
      <c r="L443" s="358">
        <v>56931531.25</v>
      </c>
      <c r="M443" s="69">
        <v>170794593.74999997</v>
      </c>
    </row>
    <row r="444" spans="1:13" ht="18.5" x14ac:dyDescent="0.45">
      <c r="A444" s="64">
        <v>210101</v>
      </c>
      <c r="B444" s="65"/>
      <c r="C444" s="66"/>
      <c r="D444" s="66"/>
      <c r="E444" s="65"/>
      <c r="F444" s="70" t="s">
        <v>21</v>
      </c>
      <c r="G444" s="358">
        <f>G445</f>
        <v>17965476</v>
      </c>
      <c r="H444" s="358">
        <f>H445</f>
        <v>0</v>
      </c>
      <c r="I444" s="358"/>
      <c r="J444" s="358">
        <v>56931531.24999997</v>
      </c>
      <c r="K444" s="358">
        <v>56931531.25</v>
      </c>
      <c r="L444" s="358">
        <v>56931531.25</v>
      </c>
      <c r="M444" s="69">
        <v>170794593.74999997</v>
      </c>
    </row>
    <row r="445" spans="1:13" ht="18.5" x14ac:dyDescent="0.45">
      <c r="A445" s="74">
        <v>21010101</v>
      </c>
      <c r="B445" s="75"/>
      <c r="C445" s="76"/>
      <c r="D445" s="76"/>
      <c r="E445" s="75"/>
      <c r="F445" s="77" t="s">
        <v>20</v>
      </c>
      <c r="G445" s="311">
        <v>17965476</v>
      </c>
      <c r="H445" s="311"/>
      <c r="I445" s="311"/>
      <c r="J445" s="311">
        <v>56931531.24999997</v>
      </c>
      <c r="K445" s="311">
        <v>56931531.25</v>
      </c>
      <c r="L445" s="311">
        <v>56931531.25</v>
      </c>
      <c r="M445" s="69">
        <v>170794593.74999997</v>
      </c>
    </row>
    <row r="446" spans="1:13" ht="18.5" x14ac:dyDescent="0.45">
      <c r="A446" s="64">
        <v>2102</v>
      </c>
      <c r="B446" s="65"/>
      <c r="C446" s="66"/>
      <c r="D446" s="66"/>
      <c r="E446" s="65"/>
      <c r="F446" s="70" t="s">
        <v>22</v>
      </c>
      <c r="G446" s="358">
        <f t="shared" ref="G446:I447" si="50">G447</f>
        <v>420000</v>
      </c>
      <c r="H446" s="358">
        <f t="shared" si="50"/>
        <v>0</v>
      </c>
      <c r="I446" s="358">
        <f t="shared" si="50"/>
        <v>0</v>
      </c>
      <c r="J446" s="358">
        <v>690000</v>
      </c>
      <c r="K446" s="358">
        <v>690000</v>
      </c>
      <c r="L446" s="358">
        <v>690000</v>
      </c>
      <c r="M446" s="69">
        <v>2070000</v>
      </c>
    </row>
    <row r="447" spans="1:13" ht="18.5" x14ac:dyDescent="0.45">
      <c r="A447" s="64">
        <v>210201</v>
      </c>
      <c r="B447" s="65"/>
      <c r="C447" s="66"/>
      <c r="D447" s="66"/>
      <c r="E447" s="65"/>
      <c r="F447" s="70" t="s">
        <v>23</v>
      </c>
      <c r="G447" s="358">
        <f t="shared" si="50"/>
        <v>420000</v>
      </c>
      <c r="H447" s="358">
        <f t="shared" si="50"/>
        <v>0</v>
      </c>
      <c r="I447" s="358">
        <f t="shared" si="50"/>
        <v>0</v>
      </c>
      <c r="J447" s="358">
        <v>690000</v>
      </c>
      <c r="K447" s="358">
        <v>690000</v>
      </c>
      <c r="L447" s="358">
        <v>690000</v>
      </c>
      <c r="M447" s="69">
        <v>2070000</v>
      </c>
    </row>
    <row r="448" spans="1:13" ht="18.5" x14ac:dyDescent="0.45">
      <c r="A448" s="74">
        <v>21020102</v>
      </c>
      <c r="B448" s="75"/>
      <c r="C448" s="76"/>
      <c r="D448" s="76"/>
      <c r="E448" s="75"/>
      <c r="F448" s="77" t="s">
        <v>25</v>
      </c>
      <c r="G448" s="311">
        <v>420000</v>
      </c>
      <c r="H448" s="311"/>
      <c r="I448" s="311"/>
      <c r="J448" s="311">
        <v>690000</v>
      </c>
      <c r="K448" s="311">
        <v>690000</v>
      </c>
      <c r="L448" s="311">
        <v>690000</v>
      </c>
      <c r="M448" s="69">
        <v>2070000</v>
      </c>
    </row>
    <row r="449" spans="1:13" ht="18.5" x14ac:dyDescent="0.45">
      <c r="A449" s="64">
        <v>22</v>
      </c>
      <c r="B449" s="65"/>
      <c r="C449" s="66"/>
      <c r="D449" s="66"/>
      <c r="E449" s="65"/>
      <c r="F449" s="70" t="s">
        <v>26</v>
      </c>
      <c r="G449" s="358">
        <f t="shared" ref="G449:L449" si="51">SUM(G450)</f>
        <v>300000000</v>
      </c>
      <c r="H449" s="358">
        <f t="shared" si="51"/>
        <v>16300000</v>
      </c>
      <c r="I449" s="358">
        <f t="shared" si="51"/>
        <v>0</v>
      </c>
      <c r="J449" s="358">
        <f t="shared" si="51"/>
        <v>300000000</v>
      </c>
      <c r="K449" s="358">
        <f t="shared" si="51"/>
        <v>300000000</v>
      </c>
      <c r="L449" s="358">
        <f t="shared" si="51"/>
        <v>300000000</v>
      </c>
      <c r="M449" s="69">
        <f t="shared" ref="M449:M475" si="52">J449+K449+L449</f>
        <v>900000000</v>
      </c>
    </row>
    <row r="450" spans="1:13" ht="18.5" x14ac:dyDescent="0.45">
      <c r="A450" s="64">
        <v>2202</v>
      </c>
      <c r="B450" s="65"/>
      <c r="C450" s="66"/>
      <c r="D450" s="66"/>
      <c r="E450" s="65"/>
      <c r="F450" s="70" t="s">
        <v>27</v>
      </c>
      <c r="G450" s="358">
        <f t="shared" ref="G450:L450" si="53">G451+G455+G459+G462+G468+G470+G472</f>
        <v>300000000</v>
      </c>
      <c r="H450" s="358">
        <f t="shared" si="53"/>
        <v>16300000</v>
      </c>
      <c r="I450" s="358">
        <f t="shared" si="53"/>
        <v>0</v>
      </c>
      <c r="J450" s="358">
        <f t="shared" si="53"/>
        <v>300000000</v>
      </c>
      <c r="K450" s="358">
        <f t="shared" si="53"/>
        <v>300000000</v>
      </c>
      <c r="L450" s="358">
        <f t="shared" si="53"/>
        <v>300000000</v>
      </c>
      <c r="M450" s="69">
        <f t="shared" si="52"/>
        <v>900000000</v>
      </c>
    </row>
    <row r="451" spans="1:13" ht="18.5" x14ac:dyDescent="0.45">
      <c r="A451" s="64">
        <v>220201</v>
      </c>
      <c r="B451" s="65"/>
      <c r="C451" s="66"/>
      <c r="D451" s="66"/>
      <c r="E451" s="65"/>
      <c r="F451" s="70" t="s">
        <v>28</v>
      </c>
      <c r="G451" s="358">
        <f t="shared" ref="G451:L451" si="54">SUM(G452:G454)</f>
        <v>289000000</v>
      </c>
      <c r="H451" s="358">
        <f t="shared" si="54"/>
        <v>12500000</v>
      </c>
      <c r="I451" s="358">
        <f t="shared" si="54"/>
        <v>0</v>
      </c>
      <c r="J451" s="358">
        <f t="shared" si="54"/>
        <v>288000000</v>
      </c>
      <c r="K451" s="358">
        <f t="shared" si="54"/>
        <v>288000000</v>
      </c>
      <c r="L451" s="358">
        <f t="shared" si="54"/>
        <v>288000000</v>
      </c>
      <c r="M451" s="69">
        <f t="shared" si="52"/>
        <v>864000000</v>
      </c>
    </row>
    <row r="452" spans="1:13" ht="18.5" x14ac:dyDescent="0.45">
      <c r="A452" s="74">
        <v>22020101</v>
      </c>
      <c r="B452" s="75"/>
      <c r="C452" s="76"/>
      <c r="D452" s="76"/>
      <c r="E452" s="75"/>
      <c r="F452" s="77" t="s">
        <v>29</v>
      </c>
      <c r="G452" s="311">
        <v>6000000</v>
      </c>
      <c r="H452" s="311">
        <v>4500000</v>
      </c>
      <c r="I452" s="311"/>
      <c r="J452" s="311">
        <v>5000000</v>
      </c>
      <c r="K452" s="311">
        <v>5000000</v>
      </c>
      <c r="L452" s="311">
        <v>5000000</v>
      </c>
      <c r="M452" s="69">
        <f t="shared" si="52"/>
        <v>15000000</v>
      </c>
    </row>
    <row r="453" spans="1:13" ht="18.5" x14ac:dyDescent="0.45">
      <c r="A453" s="74">
        <v>22020102</v>
      </c>
      <c r="B453" s="75"/>
      <c r="C453" s="76"/>
      <c r="D453" s="76"/>
      <c r="E453" s="75"/>
      <c r="F453" s="77" t="s">
        <v>30</v>
      </c>
      <c r="G453" s="311">
        <v>13000000</v>
      </c>
      <c r="H453" s="311">
        <v>8000000</v>
      </c>
      <c r="I453" s="311"/>
      <c r="J453" s="311">
        <v>13000000</v>
      </c>
      <c r="K453" s="311">
        <v>13000000</v>
      </c>
      <c r="L453" s="311">
        <v>13000000</v>
      </c>
      <c r="M453" s="69">
        <f t="shared" si="52"/>
        <v>39000000</v>
      </c>
    </row>
    <row r="454" spans="1:13" ht="37" x14ac:dyDescent="0.45">
      <c r="A454" s="74">
        <v>22020104</v>
      </c>
      <c r="B454" s="75"/>
      <c r="C454" s="76"/>
      <c r="D454" s="76"/>
      <c r="E454" s="75"/>
      <c r="F454" s="77" t="s">
        <v>220</v>
      </c>
      <c r="G454" s="311">
        <v>270000000</v>
      </c>
      <c r="H454" s="311"/>
      <c r="I454" s="311"/>
      <c r="J454" s="311">
        <v>270000000</v>
      </c>
      <c r="K454" s="311">
        <v>270000000</v>
      </c>
      <c r="L454" s="311">
        <v>270000000</v>
      </c>
      <c r="M454" s="69">
        <f t="shared" si="52"/>
        <v>810000000</v>
      </c>
    </row>
    <row r="455" spans="1:13" ht="18.5" x14ac:dyDescent="0.45">
      <c r="A455" s="64">
        <v>220202</v>
      </c>
      <c r="B455" s="65"/>
      <c r="C455" s="66"/>
      <c r="D455" s="66"/>
      <c r="E455" s="65"/>
      <c r="F455" s="70" t="s">
        <v>31</v>
      </c>
      <c r="G455" s="358">
        <f t="shared" ref="G455:L455" si="55">SUM(G456:G458)</f>
        <v>400000</v>
      </c>
      <c r="H455" s="358">
        <f t="shared" si="55"/>
        <v>0</v>
      </c>
      <c r="I455" s="358">
        <f t="shared" si="55"/>
        <v>0</v>
      </c>
      <c r="J455" s="358">
        <f t="shared" si="55"/>
        <v>200000</v>
      </c>
      <c r="K455" s="358">
        <f t="shared" si="55"/>
        <v>200000</v>
      </c>
      <c r="L455" s="358">
        <f t="shared" si="55"/>
        <v>200000</v>
      </c>
      <c r="M455" s="69">
        <f t="shared" si="52"/>
        <v>600000</v>
      </c>
    </row>
    <row r="456" spans="1:13" ht="18.5" x14ac:dyDescent="0.45">
      <c r="A456" s="74">
        <v>22020201</v>
      </c>
      <c r="B456" s="75"/>
      <c r="C456" s="76"/>
      <c r="D456" s="76"/>
      <c r="E456" s="75"/>
      <c r="F456" s="77" t="s">
        <v>32</v>
      </c>
      <c r="G456" s="311">
        <v>300000</v>
      </c>
      <c r="H456" s="311"/>
      <c r="I456" s="311"/>
      <c r="J456" s="311">
        <v>100000</v>
      </c>
      <c r="K456" s="311">
        <v>100000</v>
      </c>
      <c r="L456" s="311">
        <v>100000</v>
      </c>
      <c r="M456" s="69">
        <f t="shared" si="52"/>
        <v>300000</v>
      </c>
    </row>
    <row r="457" spans="1:13" ht="18.5" x14ac:dyDescent="0.45">
      <c r="A457" s="74">
        <v>22020205</v>
      </c>
      <c r="B457" s="75"/>
      <c r="C457" s="76"/>
      <c r="D457" s="76"/>
      <c r="E457" s="75"/>
      <c r="F457" s="77" t="s">
        <v>35</v>
      </c>
      <c r="G457" s="311">
        <v>50000</v>
      </c>
      <c r="H457" s="311"/>
      <c r="I457" s="311"/>
      <c r="J457" s="311">
        <v>50000</v>
      </c>
      <c r="K457" s="311">
        <v>50000</v>
      </c>
      <c r="L457" s="311">
        <v>50000</v>
      </c>
      <c r="M457" s="69">
        <f t="shared" si="52"/>
        <v>150000</v>
      </c>
    </row>
    <row r="458" spans="1:13" ht="18.5" x14ac:dyDescent="0.45">
      <c r="A458" s="74">
        <v>22020206</v>
      </c>
      <c r="B458" s="75"/>
      <c r="C458" s="76"/>
      <c r="D458" s="76"/>
      <c r="E458" s="75"/>
      <c r="F458" s="77" t="s">
        <v>36</v>
      </c>
      <c r="G458" s="311">
        <v>50000</v>
      </c>
      <c r="H458" s="311"/>
      <c r="I458" s="311"/>
      <c r="J458" s="311">
        <v>50000</v>
      </c>
      <c r="K458" s="311">
        <v>50000</v>
      </c>
      <c r="L458" s="311">
        <v>50000</v>
      </c>
      <c r="M458" s="69">
        <f t="shared" si="52"/>
        <v>150000</v>
      </c>
    </row>
    <row r="459" spans="1:13" ht="18.5" x14ac:dyDescent="0.45">
      <c r="A459" s="64">
        <v>220203</v>
      </c>
      <c r="B459" s="65"/>
      <c r="C459" s="66"/>
      <c r="D459" s="66"/>
      <c r="E459" s="65"/>
      <c r="F459" s="70" t="s">
        <v>37</v>
      </c>
      <c r="G459" s="358">
        <f>SUM(G460:G461)</f>
        <v>400000</v>
      </c>
      <c r="H459" s="358">
        <f>SUM(H460:H461)</f>
        <v>0</v>
      </c>
      <c r="I459" s="358"/>
      <c r="J459" s="358">
        <f>SUM(J460:J461)</f>
        <v>400000</v>
      </c>
      <c r="K459" s="358">
        <f>SUM(K460:K461)</f>
        <v>400000</v>
      </c>
      <c r="L459" s="358">
        <f>SUM(L460:L461)</f>
        <v>400000</v>
      </c>
      <c r="M459" s="69">
        <f t="shared" si="52"/>
        <v>1200000</v>
      </c>
    </row>
    <row r="460" spans="1:13" ht="37" x14ac:dyDescent="0.45">
      <c r="A460" s="74">
        <v>22020301</v>
      </c>
      <c r="B460" s="75"/>
      <c r="C460" s="76"/>
      <c r="D460" s="76"/>
      <c r="E460" s="75"/>
      <c r="F460" s="77" t="s">
        <v>38</v>
      </c>
      <c r="G460" s="311">
        <v>300000</v>
      </c>
      <c r="H460" s="311"/>
      <c r="I460" s="311"/>
      <c r="J460" s="311">
        <v>300000</v>
      </c>
      <c r="K460" s="311">
        <v>300000</v>
      </c>
      <c r="L460" s="311">
        <v>300000</v>
      </c>
      <c r="M460" s="69">
        <f t="shared" si="52"/>
        <v>900000</v>
      </c>
    </row>
    <row r="461" spans="1:13" ht="18.5" x14ac:dyDescent="0.45">
      <c r="A461" s="74">
        <v>22020305</v>
      </c>
      <c r="B461" s="75"/>
      <c r="C461" s="76"/>
      <c r="D461" s="76"/>
      <c r="E461" s="75"/>
      <c r="F461" s="77" t="s">
        <v>41</v>
      </c>
      <c r="G461" s="311">
        <v>100000</v>
      </c>
      <c r="H461" s="311"/>
      <c r="I461" s="311"/>
      <c r="J461" s="311">
        <v>100000</v>
      </c>
      <c r="K461" s="311">
        <v>100000</v>
      </c>
      <c r="L461" s="311">
        <v>100000</v>
      </c>
      <c r="M461" s="69">
        <f t="shared" si="52"/>
        <v>300000</v>
      </c>
    </row>
    <row r="462" spans="1:13" ht="18.5" x14ac:dyDescent="0.45">
      <c r="A462" s="64">
        <v>220204</v>
      </c>
      <c r="B462" s="65"/>
      <c r="C462" s="66"/>
      <c r="D462" s="66"/>
      <c r="E462" s="65"/>
      <c r="F462" s="70" t="s">
        <v>42</v>
      </c>
      <c r="G462" s="358">
        <f>SUM(G463:G467)</f>
        <v>6800000</v>
      </c>
      <c r="H462" s="358">
        <f>SUM(H463:H467)</f>
        <v>3300000</v>
      </c>
      <c r="I462" s="358"/>
      <c r="J462" s="358">
        <f>SUM(J463:J467)</f>
        <v>7800000</v>
      </c>
      <c r="K462" s="358">
        <f>SUM(K463:K467)</f>
        <v>7800000</v>
      </c>
      <c r="L462" s="358">
        <f>SUM(L463:L467)</f>
        <v>7800000</v>
      </c>
      <c r="M462" s="69">
        <f t="shared" si="52"/>
        <v>23400000</v>
      </c>
    </row>
    <row r="463" spans="1:13" ht="37" x14ac:dyDescent="0.45">
      <c r="A463" s="74">
        <v>22020401</v>
      </c>
      <c r="B463" s="75"/>
      <c r="C463" s="76"/>
      <c r="D463" s="76"/>
      <c r="E463" s="75"/>
      <c r="F463" s="77" t="s">
        <v>43</v>
      </c>
      <c r="G463" s="311">
        <v>300000</v>
      </c>
      <c r="H463" s="311"/>
      <c r="I463" s="311"/>
      <c r="J463" s="311">
        <v>300000</v>
      </c>
      <c r="K463" s="311">
        <v>300000</v>
      </c>
      <c r="L463" s="311">
        <v>300000</v>
      </c>
      <c r="M463" s="69">
        <f t="shared" si="52"/>
        <v>900000</v>
      </c>
    </row>
    <row r="464" spans="1:13" ht="18.5" x14ac:dyDescent="0.45">
      <c r="A464" s="74">
        <v>22020402</v>
      </c>
      <c r="B464" s="75"/>
      <c r="C464" s="76"/>
      <c r="D464" s="76"/>
      <c r="E464" s="75"/>
      <c r="F464" s="77" t="s">
        <v>44</v>
      </c>
      <c r="G464" s="311">
        <v>2000000</v>
      </c>
      <c r="H464" s="311">
        <v>1800000</v>
      </c>
      <c r="I464" s="311"/>
      <c r="J464" s="311">
        <v>3000000</v>
      </c>
      <c r="K464" s="311">
        <v>3000000</v>
      </c>
      <c r="L464" s="311">
        <v>3000000</v>
      </c>
      <c r="M464" s="69">
        <f t="shared" si="52"/>
        <v>9000000</v>
      </c>
    </row>
    <row r="465" spans="1:13" ht="37" x14ac:dyDescent="0.45">
      <c r="A465" s="74">
        <v>22020403</v>
      </c>
      <c r="B465" s="75"/>
      <c r="C465" s="76"/>
      <c r="D465" s="76"/>
      <c r="E465" s="75"/>
      <c r="F465" s="77" t="s">
        <v>45</v>
      </c>
      <c r="G465" s="311">
        <v>2000000</v>
      </c>
      <c r="H465" s="311">
        <v>1500000</v>
      </c>
      <c r="I465" s="311"/>
      <c r="J465" s="311">
        <v>2000000</v>
      </c>
      <c r="K465" s="311">
        <v>2000000</v>
      </c>
      <c r="L465" s="311">
        <v>2000000</v>
      </c>
      <c r="M465" s="69">
        <f t="shared" si="52"/>
        <v>6000000</v>
      </c>
    </row>
    <row r="466" spans="1:13" ht="18.5" x14ac:dyDescent="0.45">
      <c r="A466" s="74">
        <v>22020404</v>
      </c>
      <c r="B466" s="75"/>
      <c r="C466" s="76"/>
      <c r="D466" s="76"/>
      <c r="E466" s="75"/>
      <c r="F466" s="77" t="s">
        <v>46</v>
      </c>
      <c r="G466" s="311">
        <v>2000000</v>
      </c>
      <c r="H466" s="311"/>
      <c r="I466" s="311"/>
      <c r="J466" s="311">
        <v>2000000</v>
      </c>
      <c r="K466" s="311">
        <v>2000000</v>
      </c>
      <c r="L466" s="311">
        <v>2000000</v>
      </c>
      <c r="M466" s="69">
        <f t="shared" si="52"/>
        <v>6000000</v>
      </c>
    </row>
    <row r="467" spans="1:13" ht="18.5" x14ac:dyDescent="0.45">
      <c r="A467" s="74">
        <v>22020405</v>
      </c>
      <c r="B467" s="75"/>
      <c r="C467" s="76"/>
      <c r="D467" s="76"/>
      <c r="E467" s="75"/>
      <c r="F467" s="77" t="s">
        <v>47</v>
      </c>
      <c r="G467" s="311">
        <v>500000</v>
      </c>
      <c r="H467" s="311"/>
      <c r="I467" s="311"/>
      <c r="J467" s="311">
        <v>500000</v>
      </c>
      <c r="K467" s="311">
        <v>500000</v>
      </c>
      <c r="L467" s="311">
        <v>500000</v>
      </c>
      <c r="M467" s="69">
        <f t="shared" si="52"/>
        <v>1500000</v>
      </c>
    </row>
    <row r="468" spans="1:13" ht="18.5" x14ac:dyDescent="0.45">
      <c r="A468" s="64">
        <v>220205</v>
      </c>
      <c r="B468" s="65"/>
      <c r="C468" s="66"/>
      <c r="D468" s="66"/>
      <c r="E468" s="65"/>
      <c r="F468" s="70" t="s">
        <v>49</v>
      </c>
      <c r="G468" s="358">
        <f t="shared" ref="G468:L468" si="56">G469</f>
        <v>100000</v>
      </c>
      <c r="H468" s="358">
        <f t="shared" si="56"/>
        <v>0</v>
      </c>
      <c r="I468" s="358">
        <f t="shared" si="56"/>
        <v>0</v>
      </c>
      <c r="J468" s="358">
        <f t="shared" si="56"/>
        <v>100000</v>
      </c>
      <c r="K468" s="358">
        <f t="shared" si="56"/>
        <v>100000</v>
      </c>
      <c r="L468" s="358">
        <f t="shared" si="56"/>
        <v>100000</v>
      </c>
      <c r="M468" s="69">
        <f t="shared" si="52"/>
        <v>300000</v>
      </c>
    </row>
    <row r="469" spans="1:13" ht="18.5" x14ac:dyDescent="0.45">
      <c r="A469" s="74">
        <v>22020501</v>
      </c>
      <c r="B469" s="75"/>
      <c r="C469" s="76"/>
      <c r="D469" s="76"/>
      <c r="E469" s="75"/>
      <c r="F469" s="77" t="s">
        <v>50</v>
      </c>
      <c r="G469" s="311">
        <v>100000</v>
      </c>
      <c r="H469" s="311"/>
      <c r="I469" s="311"/>
      <c r="J469" s="311">
        <v>100000</v>
      </c>
      <c r="K469" s="311">
        <v>100000</v>
      </c>
      <c r="L469" s="311">
        <v>100000</v>
      </c>
      <c r="M469" s="69">
        <f t="shared" si="52"/>
        <v>300000</v>
      </c>
    </row>
    <row r="470" spans="1:13" ht="18.5" x14ac:dyDescent="0.45">
      <c r="A470" s="64">
        <v>220206</v>
      </c>
      <c r="B470" s="65"/>
      <c r="C470" s="66"/>
      <c r="D470" s="66"/>
      <c r="E470" s="65"/>
      <c r="F470" s="70" t="s">
        <v>51</v>
      </c>
      <c r="G470" s="358">
        <f>SUM(G471:G471)</f>
        <v>300000</v>
      </c>
      <c r="H470" s="358">
        <f>SUM(H471:H471)</f>
        <v>0</v>
      </c>
      <c r="I470" s="358"/>
      <c r="J470" s="358">
        <f>SUM(J471:J471)</f>
        <v>300000</v>
      </c>
      <c r="K470" s="358">
        <f>SUM(K471:K471)</f>
        <v>300000</v>
      </c>
      <c r="L470" s="358">
        <f>SUM(L471:L471)</f>
        <v>300000</v>
      </c>
      <c r="M470" s="69">
        <f t="shared" si="52"/>
        <v>900000</v>
      </c>
    </row>
    <row r="471" spans="1:13" ht="18.5" x14ac:dyDescent="0.45">
      <c r="A471" s="74">
        <v>22020605</v>
      </c>
      <c r="B471" s="75"/>
      <c r="C471" s="76"/>
      <c r="D471" s="76"/>
      <c r="E471" s="75"/>
      <c r="F471" s="77" t="s">
        <v>53</v>
      </c>
      <c r="G471" s="311">
        <v>300000</v>
      </c>
      <c r="H471" s="311"/>
      <c r="I471" s="311"/>
      <c r="J471" s="311">
        <v>300000</v>
      </c>
      <c r="K471" s="311">
        <v>300000</v>
      </c>
      <c r="L471" s="311">
        <v>300000</v>
      </c>
      <c r="M471" s="69">
        <f t="shared" si="52"/>
        <v>900000</v>
      </c>
    </row>
    <row r="472" spans="1:13" ht="18.5" x14ac:dyDescent="0.45">
      <c r="A472" s="64">
        <v>220210</v>
      </c>
      <c r="B472" s="65"/>
      <c r="C472" s="66"/>
      <c r="D472" s="66"/>
      <c r="E472" s="65"/>
      <c r="F472" s="70" t="s">
        <v>57</v>
      </c>
      <c r="G472" s="358">
        <f>SUM(G473:G475)</f>
        <v>3000000</v>
      </c>
      <c r="H472" s="358">
        <f>SUM(H473:H475)</f>
        <v>500000</v>
      </c>
      <c r="I472" s="358"/>
      <c r="J472" s="358">
        <f>SUM(J473:J475)</f>
        <v>3200000</v>
      </c>
      <c r="K472" s="358">
        <f>SUM(K473:K475)</f>
        <v>3200000</v>
      </c>
      <c r="L472" s="358">
        <f>SUM(L473:L475)</f>
        <v>3200000</v>
      </c>
      <c r="M472" s="69">
        <f t="shared" si="52"/>
        <v>9600000</v>
      </c>
    </row>
    <row r="473" spans="1:13" ht="18.5" x14ac:dyDescent="0.45">
      <c r="A473" s="74">
        <v>22021001</v>
      </c>
      <c r="B473" s="75"/>
      <c r="C473" s="76"/>
      <c r="D473" s="76"/>
      <c r="E473" s="75"/>
      <c r="F473" s="77" t="s">
        <v>58</v>
      </c>
      <c r="G473" s="311">
        <v>700000</v>
      </c>
      <c r="H473" s="311">
        <v>500000</v>
      </c>
      <c r="I473" s="311"/>
      <c r="J473" s="311">
        <v>700000</v>
      </c>
      <c r="K473" s="311">
        <v>700000</v>
      </c>
      <c r="L473" s="311">
        <v>700000</v>
      </c>
      <c r="M473" s="69">
        <f t="shared" si="52"/>
        <v>2100000</v>
      </c>
    </row>
    <row r="474" spans="1:13" ht="18.5" x14ac:dyDescent="0.45">
      <c r="A474" s="74">
        <v>22021007</v>
      </c>
      <c r="B474" s="75"/>
      <c r="C474" s="76"/>
      <c r="D474" s="76"/>
      <c r="E474" s="75"/>
      <c r="F474" s="77" t="s">
        <v>63</v>
      </c>
      <c r="G474" s="311">
        <v>2000000</v>
      </c>
      <c r="H474" s="311"/>
      <c r="I474" s="311"/>
      <c r="J474" s="311">
        <v>2000000</v>
      </c>
      <c r="K474" s="311">
        <v>2000000</v>
      </c>
      <c r="L474" s="311">
        <v>2000000</v>
      </c>
      <c r="M474" s="69">
        <f t="shared" si="52"/>
        <v>6000000</v>
      </c>
    </row>
    <row r="475" spans="1:13" ht="37" x14ac:dyDescent="0.45">
      <c r="A475" s="74">
        <v>22021014</v>
      </c>
      <c r="B475" s="75"/>
      <c r="C475" s="76"/>
      <c r="D475" s="76"/>
      <c r="E475" s="75"/>
      <c r="F475" s="77" t="s">
        <v>224</v>
      </c>
      <c r="G475" s="311">
        <v>300000</v>
      </c>
      <c r="H475" s="311"/>
      <c r="I475" s="311"/>
      <c r="J475" s="311">
        <v>500000</v>
      </c>
      <c r="K475" s="311">
        <v>500000</v>
      </c>
      <c r="L475" s="311">
        <v>500000</v>
      </c>
      <c r="M475" s="69">
        <f t="shared" si="52"/>
        <v>1500000</v>
      </c>
    </row>
    <row r="476" spans="1:13" ht="18.5" x14ac:dyDescent="0.45">
      <c r="A476" s="74"/>
      <c r="B476" s="74"/>
      <c r="C476" s="74"/>
      <c r="D476" s="74"/>
      <c r="E476" s="74"/>
      <c r="F476" s="77"/>
      <c r="G476" s="363"/>
      <c r="H476" s="363"/>
      <c r="I476" s="363"/>
      <c r="J476" s="363"/>
      <c r="K476" s="363"/>
      <c r="L476" s="363"/>
      <c r="M476" s="363"/>
    </row>
    <row r="477" spans="1:13" ht="18.5" x14ac:dyDescent="0.45">
      <c r="A477" s="74"/>
      <c r="B477" s="74"/>
      <c r="C477" s="74"/>
      <c r="D477" s="74"/>
      <c r="E477" s="74"/>
      <c r="F477" s="70" t="s">
        <v>919</v>
      </c>
      <c r="G477" s="363"/>
      <c r="H477" s="363"/>
      <c r="I477" s="363"/>
      <c r="J477" s="363"/>
      <c r="K477" s="363"/>
      <c r="L477" s="363"/>
      <c r="M477" s="363"/>
    </row>
    <row r="478" spans="1:13" ht="18.5" x14ac:dyDescent="0.45">
      <c r="A478" s="74"/>
      <c r="B478" s="74"/>
      <c r="C478" s="74"/>
      <c r="D478" s="74"/>
      <c r="E478" s="74"/>
      <c r="F478" s="77"/>
      <c r="G478" s="363"/>
      <c r="H478" s="363"/>
      <c r="I478" s="363"/>
      <c r="J478" s="363"/>
      <c r="K478" s="363"/>
      <c r="L478" s="363"/>
      <c r="M478" s="363"/>
    </row>
    <row r="479" spans="1:13" ht="18.5" x14ac:dyDescent="0.45">
      <c r="A479" s="74"/>
      <c r="B479" s="74"/>
      <c r="C479" s="74"/>
      <c r="D479" s="74"/>
      <c r="E479" s="74"/>
      <c r="F479" s="77" t="s">
        <v>19</v>
      </c>
      <c r="G479" s="405">
        <f>SUM(G442)</f>
        <v>18385476</v>
      </c>
      <c r="H479" s="405">
        <f t="shared" ref="H479:M479" si="57">SUM(H442)</f>
        <v>0</v>
      </c>
      <c r="I479" s="405">
        <f t="shared" si="57"/>
        <v>0</v>
      </c>
      <c r="J479" s="405">
        <f t="shared" si="57"/>
        <v>57621531.24999997</v>
      </c>
      <c r="K479" s="405">
        <f t="shared" si="57"/>
        <v>57621531.25</v>
      </c>
      <c r="L479" s="405">
        <f t="shared" si="57"/>
        <v>57621531.25</v>
      </c>
      <c r="M479" s="405">
        <f t="shared" si="57"/>
        <v>172864593.74999997</v>
      </c>
    </row>
    <row r="480" spans="1:13" ht="18.5" x14ac:dyDescent="0.45">
      <c r="A480" s="74"/>
      <c r="B480" s="74"/>
      <c r="C480" s="74"/>
      <c r="D480" s="74"/>
      <c r="E480" s="74"/>
      <c r="F480" s="77" t="s">
        <v>27</v>
      </c>
      <c r="G480" s="405">
        <f>G449</f>
        <v>300000000</v>
      </c>
      <c r="H480" s="405">
        <f t="shared" ref="H480:M480" si="58">H449</f>
        <v>16300000</v>
      </c>
      <c r="I480" s="405">
        <f t="shared" si="58"/>
        <v>0</v>
      </c>
      <c r="J480" s="405">
        <f t="shared" si="58"/>
        <v>300000000</v>
      </c>
      <c r="K480" s="405">
        <f t="shared" si="58"/>
        <v>300000000</v>
      </c>
      <c r="L480" s="405">
        <f t="shared" si="58"/>
        <v>300000000</v>
      </c>
      <c r="M480" s="405">
        <f t="shared" si="58"/>
        <v>900000000</v>
      </c>
    </row>
    <row r="481" spans="1:13" ht="18.5" x14ac:dyDescent="0.45">
      <c r="A481" s="74"/>
      <c r="B481" s="74"/>
      <c r="C481" s="74"/>
      <c r="D481" s="74"/>
      <c r="E481" s="74"/>
      <c r="F481" s="77" t="s">
        <v>69</v>
      </c>
      <c r="G481" s="363"/>
      <c r="H481" s="363"/>
      <c r="I481" s="363"/>
      <c r="J481" s="363"/>
      <c r="K481" s="363"/>
      <c r="L481" s="363"/>
      <c r="M481" s="363"/>
    </row>
    <row r="482" spans="1:13" ht="18.5" x14ac:dyDescent="0.45">
      <c r="A482" s="74"/>
      <c r="B482" s="74"/>
      <c r="C482" s="74"/>
      <c r="D482" s="74"/>
      <c r="E482" s="74"/>
      <c r="F482" s="77"/>
      <c r="G482" s="363"/>
      <c r="H482" s="363"/>
      <c r="I482" s="363"/>
      <c r="J482" s="363"/>
      <c r="K482" s="363"/>
      <c r="L482" s="363"/>
      <c r="M482" s="363"/>
    </row>
    <row r="483" spans="1:13" ht="18.5" x14ac:dyDescent="0.45">
      <c r="A483" s="74"/>
      <c r="B483" s="74"/>
      <c r="C483" s="74"/>
      <c r="D483" s="74"/>
      <c r="E483" s="74"/>
      <c r="F483" s="70" t="s">
        <v>88</v>
      </c>
      <c r="G483" s="365">
        <f>SUM(G479:G482)</f>
        <v>318385476</v>
      </c>
      <c r="H483" s="365">
        <f t="shared" ref="H483:M483" si="59">SUM(H479:H482)</f>
        <v>16300000</v>
      </c>
      <c r="I483" s="365">
        <f t="shared" si="59"/>
        <v>0</v>
      </c>
      <c r="J483" s="365">
        <f t="shared" si="59"/>
        <v>357621531.25</v>
      </c>
      <c r="K483" s="365">
        <f t="shared" si="59"/>
        <v>357621531.25</v>
      </c>
      <c r="L483" s="365">
        <f t="shared" si="59"/>
        <v>357621531.25</v>
      </c>
      <c r="M483" s="365">
        <f t="shared" si="59"/>
        <v>1072864593.75</v>
      </c>
    </row>
    <row r="484" spans="1:13" ht="18.5" x14ac:dyDescent="0.45">
      <c r="A484" s="74"/>
      <c r="B484" s="74"/>
      <c r="C484" s="74"/>
      <c r="D484" s="74"/>
      <c r="E484" s="74"/>
      <c r="F484" s="77"/>
      <c r="G484" s="363"/>
      <c r="H484" s="363"/>
      <c r="I484" s="363"/>
      <c r="J484" s="363"/>
      <c r="K484" s="363"/>
      <c r="L484" s="363"/>
      <c r="M484" s="363"/>
    </row>
    <row r="485" spans="1:13" ht="18.5" x14ac:dyDescent="0.45">
      <c r="A485" s="93"/>
      <c r="B485" s="93"/>
      <c r="C485" s="93"/>
      <c r="D485" s="93"/>
      <c r="E485" s="93"/>
      <c r="F485" s="367"/>
      <c r="G485" s="269"/>
      <c r="H485" s="269"/>
      <c r="I485" s="269"/>
      <c r="J485" s="269"/>
      <c r="K485" s="269"/>
      <c r="L485" s="269"/>
      <c r="M485" s="269"/>
    </row>
    <row r="486" spans="1:13" ht="18.5" x14ac:dyDescent="0.45">
      <c r="A486" s="93"/>
      <c r="B486" s="93"/>
      <c r="C486" s="93"/>
      <c r="D486" s="93"/>
      <c r="E486" s="93"/>
      <c r="F486" s="367"/>
      <c r="G486" s="269"/>
      <c r="H486" s="269"/>
      <c r="I486" s="269"/>
      <c r="J486" s="269"/>
      <c r="K486" s="269"/>
      <c r="L486" s="269"/>
      <c r="M486" s="269"/>
    </row>
    <row r="487" spans="1:13" ht="18.5" x14ac:dyDescent="0.45">
      <c r="A487" s="951" t="s">
        <v>0</v>
      </c>
      <c r="B487" s="951"/>
      <c r="C487" s="951"/>
      <c r="D487" s="951"/>
      <c r="E487" s="951"/>
      <c r="F487" s="951"/>
      <c r="G487" s="951"/>
      <c r="H487" s="951"/>
      <c r="I487" s="951"/>
      <c r="J487" s="951"/>
      <c r="K487" s="951"/>
      <c r="L487" s="951"/>
      <c r="M487" s="951"/>
    </row>
    <row r="488" spans="1:13" ht="18.5" x14ac:dyDescent="0.45">
      <c r="A488" s="930" t="s">
        <v>921</v>
      </c>
      <c r="B488" s="930"/>
      <c r="C488" s="930"/>
      <c r="D488" s="930"/>
      <c r="E488" s="930"/>
      <c r="F488" s="930"/>
      <c r="G488" s="930"/>
      <c r="H488" s="930"/>
      <c r="I488" s="930"/>
      <c r="J488" s="930"/>
      <c r="K488" s="930"/>
      <c r="L488" s="930"/>
      <c r="M488" s="930"/>
    </row>
    <row r="489" spans="1:13" ht="92.5" x14ac:dyDescent="0.45">
      <c r="A489" s="100" t="s">
        <v>1</v>
      </c>
      <c r="B489" s="100" t="s">
        <v>2</v>
      </c>
      <c r="C489" s="100" t="s">
        <v>3</v>
      </c>
      <c r="D489" s="100" t="s">
        <v>4</v>
      </c>
      <c r="E489" s="100" t="s">
        <v>5</v>
      </c>
      <c r="F489" s="67" t="s">
        <v>6</v>
      </c>
      <c r="G489" s="100" t="s">
        <v>7</v>
      </c>
      <c r="H489" s="100" t="s">
        <v>8</v>
      </c>
      <c r="I489" s="100"/>
      <c r="J489" s="100" t="s">
        <v>9</v>
      </c>
      <c r="K489" s="100" t="s">
        <v>10</v>
      </c>
      <c r="L489" s="100" t="s">
        <v>11</v>
      </c>
      <c r="M489" s="100" t="s">
        <v>12</v>
      </c>
    </row>
    <row r="490" spans="1:13" ht="18.5" x14ac:dyDescent="0.45">
      <c r="A490" s="64">
        <v>2202</v>
      </c>
      <c r="B490" s="65"/>
      <c r="C490" s="66"/>
      <c r="D490" s="66"/>
      <c r="E490" s="65"/>
      <c r="F490" s="70" t="s">
        <v>27</v>
      </c>
      <c r="G490" s="80">
        <f>G491+G496+G501+G506+G509+G512</f>
        <v>200000000</v>
      </c>
      <c r="H490" s="81"/>
      <c r="I490" s="80"/>
      <c r="J490" s="80">
        <f>J491+J496+J501+J506+J509+J512</f>
        <v>200000000</v>
      </c>
      <c r="K490" s="80">
        <f>K491+K496+K501+K506+K509+K512</f>
        <v>200000000</v>
      </c>
      <c r="L490" s="80">
        <f>L491+L496+L501+L506+L509+L512</f>
        <v>200000000</v>
      </c>
      <c r="M490" s="80">
        <f>M491+M496+M501+M506+M509+M512</f>
        <v>600000000</v>
      </c>
    </row>
    <row r="491" spans="1:13" ht="18.5" x14ac:dyDescent="0.45">
      <c r="A491" s="64">
        <v>220201</v>
      </c>
      <c r="B491" s="65"/>
      <c r="C491" s="66"/>
      <c r="D491" s="66"/>
      <c r="E491" s="65"/>
      <c r="F491" s="70" t="s">
        <v>28</v>
      </c>
      <c r="G491" s="80">
        <f>SUM(G492:G495)</f>
        <v>43000000</v>
      </c>
      <c r="H491" s="81"/>
      <c r="I491" s="80"/>
      <c r="J491" s="80">
        <f>SUM(J492:J495)</f>
        <v>43000000</v>
      </c>
      <c r="K491" s="80">
        <f>SUM(K492:K495)</f>
        <v>43000000</v>
      </c>
      <c r="L491" s="80">
        <f>SUM(L492:L495)</f>
        <v>43000000</v>
      </c>
      <c r="M491" s="69">
        <f t="shared" ref="M491:M519" si="60">J491+K491+L491</f>
        <v>129000000</v>
      </c>
    </row>
    <row r="492" spans="1:13" ht="18.5" x14ac:dyDescent="0.45">
      <c r="A492" s="74">
        <v>22020101</v>
      </c>
      <c r="B492" s="75"/>
      <c r="C492" s="76"/>
      <c r="D492" s="76"/>
      <c r="E492" s="75"/>
      <c r="F492" s="77" t="s">
        <v>29</v>
      </c>
      <c r="G492" s="81">
        <v>23000000</v>
      </c>
      <c r="H492" s="81"/>
      <c r="I492" s="81"/>
      <c r="J492" s="81">
        <v>23000000</v>
      </c>
      <c r="K492" s="81">
        <v>23000000</v>
      </c>
      <c r="L492" s="81">
        <v>23000000</v>
      </c>
      <c r="M492" s="69">
        <f t="shared" si="60"/>
        <v>69000000</v>
      </c>
    </row>
    <row r="493" spans="1:13" ht="18.5" x14ac:dyDescent="0.45">
      <c r="A493" s="74">
        <v>22020102</v>
      </c>
      <c r="B493" s="75"/>
      <c r="C493" s="76"/>
      <c r="D493" s="76"/>
      <c r="E493" s="75"/>
      <c r="F493" s="77" t="s">
        <v>30</v>
      </c>
      <c r="G493" s="81">
        <v>5000000</v>
      </c>
      <c r="H493" s="81"/>
      <c r="I493" s="81"/>
      <c r="J493" s="81">
        <v>5000000</v>
      </c>
      <c r="K493" s="81">
        <v>5000000</v>
      </c>
      <c r="L493" s="81">
        <v>5000000</v>
      </c>
      <c r="M493" s="69">
        <f t="shared" si="60"/>
        <v>15000000</v>
      </c>
    </row>
    <row r="494" spans="1:13" ht="37" x14ac:dyDescent="0.45">
      <c r="A494" s="74">
        <v>22020103</v>
      </c>
      <c r="B494" s="75"/>
      <c r="C494" s="76"/>
      <c r="D494" s="76"/>
      <c r="E494" s="75"/>
      <c r="F494" s="77" t="s">
        <v>219</v>
      </c>
      <c r="G494" s="81">
        <v>10000000</v>
      </c>
      <c r="H494" s="81"/>
      <c r="I494" s="81"/>
      <c r="J494" s="81">
        <v>10000000</v>
      </c>
      <c r="K494" s="81">
        <v>10000000</v>
      </c>
      <c r="L494" s="81">
        <v>10000000</v>
      </c>
      <c r="M494" s="69">
        <f t="shared" si="60"/>
        <v>30000000</v>
      </c>
    </row>
    <row r="495" spans="1:13" ht="37" x14ac:dyDescent="0.45">
      <c r="A495" s="74">
        <v>22020104</v>
      </c>
      <c r="B495" s="75"/>
      <c r="C495" s="76"/>
      <c r="D495" s="76"/>
      <c r="E495" s="75"/>
      <c r="F495" s="77" t="s">
        <v>220</v>
      </c>
      <c r="G495" s="81">
        <v>5000000</v>
      </c>
      <c r="H495" s="81"/>
      <c r="I495" s="81"/>
      <c r="J495" s="81">
        <v>5000000</v>
      </c>
      <c r="K495" s="81">
        <v>5000000</v>
      </c>
      <c r="L495" s="81">
        <v>5000000</v>
      </c>
      <c r="M495" s="69">
        <f t="shared" si="60"/>
        <v>15000000</v>
      </c>
    </row>
    <row r="496" spans="1:13" ht="18.5" x14ac:dyDescent="0.45">
      <c r="A496" s="64">
        <v>220203</v>
      </c>
      <c r="B496" s="65"/>
      <c r="C496" s="66"/>
      <c r="D496" s="66"/>
      <c r="E496" s="65"/>
      <c r="F496" s="70" t="s">
        <v>37</v>
      </c>
      <c r="G496" s="80">
        <f>SUM(G497:G500)</f>
        <v>13000000</v>
      </c>
      <c r="H496" s="81"/>
      <c r="I496" s="80"/>
      <c r="J496" s="80">
        <f>SUM(J497:J500)</f>
        <v>13000000</v>
      </c>
      <c r="K496" s="80">
        <f>SUM(K497:K500)</f>
        <v>13000000</v>
      </c>
      <c r="L496" s="80">
        <f>SUM(L497:L500)</f>
        <v>13000000</v>
      </c>
      <c r="M496" s="69">
        <f t="shared" si="60"/>
        <v>39000000</v>
      </c>
    </row>
    <row r="497" spans="1:13" ht="37" x14ac:dyDescent="0.45">
      <c r="A497" s="74">
        <v>22020301</v>
      </c>
      <c r="B497" s="75"/>
      <c r="C497" s="76"/>
      <c r="D497" s="76"/>
      <c r="E497" s="75"/>
      <c r="F497" s="77" t="s">
        <v>38</v>
      </c>
      <c r="G497" s="81">
        <v>5000000</v>
      </c>
      <c r="H497" s="81"/>
      <c r="I497" s="81"/>
      <c r="J497" s="81">
        <v>5000000</v>
      </c>
      <c r="K497" s="81">
        <v>5000000</v>
      </c>
      <c r="L497" s="81">
        <v>5000000</v>
      </c>
      <c r="M497" s="69">
        <f t="shared" si="60"/>
        <v>15000000</v>
      </c>
    </row>
    <row r="498" spans="1:13" ht="18.5" x14ac:dyDescent="0.45">
      <c r="A498" s="74">
        <v>22020305</v>
      </c>
      <c r="B498" s="75"/>
      <c r="C498" s="76"/>
      <c r="D498" s="76"/>
      <c r="E498" s="75"/>
      <c r="F498" s="77" t="s">
        <v>41</v>
      </c>
      <c r="G498" s="81">
        <v>1000000</v>
      </c>
      <c r="H498" s="81"/>
      <c r="I498" s="81"/>
      <c r="J498" s="81">
        <v>1000000</v>
      </c>
      <c r="K498" s="81">
        <v>1000000</v>
      </c>
      <c r="L498" s="81">
        <v>1000000</v>
      </c>
      <c r="M498" s="69">
        <f t="shared" si="60"/>
        <v>3000000</v>
      </c>
    </row>
    <row r="499" spans="1:13" ht="18.5" x14ac:dyDescent="0.45">
      <c r="A499" s="74">
        <v>22020310</v>
      </c>
      <c r="B499" s="75"/>
      <c r="C499" s="76"/>
      <c r="D499" s="76"/>
      <c r="E499" s="75"/>
      <c r="F499" s="77" t="s">
        <v>240</v>
      </c>
      <c r="G499" s="81">
        <v>2000000</v>
      </c>
      <c r="H499" s="81"/>
      <c r="I499" s="81"/>
      <c r="J499" s="81">
        <v>2000000</v>
      </c>
      <c r="K499" s="81">
        <v>2000000</v>
      </c>
      <c r="L499" s="81">
        <v>2000000</v>
      </c>
      <c r="M499" s="69">
        <f t="shared" si="60"/>
        <v>6000000</v>
      </c>
    </row>
    <row r="500" spans="1:13" ht="18.5" x14ac:dyDescent="0.45">
      <c r="A500" s="74">
        <v>22020311</v>
      </c>
      <c r="B500" s="75"/>
      <c r="C500" s="76"/>
      <c r="D500" s="76"/>
      <c r="E500" s="75"/>
      <c r="F500" s="77" t="s">
        <v>414</v>
      </c>
      <c r="G500" s="81">
        <v>5000000</v>
      </c>
      <c r="H500" s="81"/>
      <c r="I500" s="81"/>
      <c r="J500" s="81">
        <v>5000000</v>
      </c>
      <c r="K500" s="81">
        <v>5000000</v>
      </c>
      <c r="L500" s="81">
        <v>5000000</v>
      </c>
      <c r="M500" s="69">
        <f t="shared" si="60"/>
        <v>15000000</v>
      </c>
    </row>
    <row r="501" spans="1:13" ht="18.5" x14ac:dyDescent="0.45">
      <c r="A501" s="64">
        <v>220204</v>
      </c>
      <c r="B501" s="65"/>
      <c r="C501" s="66"/>
      <c r="D501" s="66"/>
      <c r="E501" s="65"/>
      <c r="F501" s="70" t="s">
        <v>42</v>
      </c>
      <c r="G501" s="80">
        <f>SUM(G502:G505)</f>
        <v>10000000</v>
      </c>
      <c r="H501" s="81"/>
      <c r="I501" s="80"/>
      <c r="J501" s="80">
        <f>SUM(J502:J505)</f>
        <v>10000000</v>
      </c>
      <c r="K501" s="80">
        <f>SUM(K502:K505)</f>
        <v>10000000</v>
      </c>
      <c r="L501" s="80">
        <f>SUM(L502:L505)</f>
        <v>10000000</v>
      </c>
      <c r="M501" s="69">
        <f t="shared" si="60"/>
        <v>30000000</v>
      </c>
    </row>
    <row r="502" spans="1:13" ht="37" x14ac:dyDescent="0.45">
      <c r="A502" s="74">
        <v>22020401</v>
      </c>
      <c r="B502" s="75"/>
      <c r="C502" s="76"/>
      <c r="D502" s="76"/>
      <c r="E502" s="75"/>
      <c r="F502" s="77" t="s">
        <v>43</v>
      </c>
      <c r="G502" s="81">
        <v>2000000</v>
      </c>
      <c r="H502" s="81"/>
      <c r="I502" s="81"/>
      <c r="J502" s="81">
        <v>2000000</v>
      </c>
      <c r="K502" s="81">
        <v>2000000</v>
      </c>
      <c r="L502" s="81">
        <v>2000000</v>
      </c>
      <c r="M502" s="69">
        <f t="shared" si="60"/>
        <v>6000000</v>
      </c>
    </row>
    <row r="503" spans="1:13" ht="18.5" x14ac:dyDescent="0.45">
      <c r="A503" s="74">
        <v>22020402</v>
      </c>
      <c r="B503" s="75"/>
      <c r="C503" s="76"/>
      <c r="D503" s="76"/>
      <c r="E503" s="75"/>
      <c r="F503" s="77" t="s">
        <v>44</v>
      </c>
      <c r="G503" s="81">
        <v>5000000</v>
      </c>
      <c r="H503" s="81"/>
      <c r="I503" s="81"/>
      <c r="J503" s="81">
        <v>5000000</v>
      </c>
      <c r="K503" s="81">
        <v>5000000</v>
      </c>
      <c r="L503" s="81">
        <v>5000000</v>
      </c>
      <c r="M503" s="69">
        <f t="shared" si="60"/>
        <v>15000000</v>
      </c>
    </row>
    <row r="504" spans="1:13" ht="18.5" x14ac:dyDescent="0.45">
      <c r="A504" s="74">
        <v>22020404</v>
      </c>
      <c r="B504" s="75"/>
      <c r="C504" s="76"/>
      <c r="D504" s="76"/>
      <c r="E504" s="75"/>
      <c r="F504" s="77" t="s">
        <v>46</v>
      </c>
      <c r="G504" s="81">
        <v>2000000</v>
      </c>
      <c r="H504" s="81"/>
      <c r="I504" s="81"/>
      <c r="J504" s="81">
        <v>2000000</v>
      </c>
      <c r="K504" s="81">
        <v>2000000</v>
      </c>
      <c r="L504" s="81">
        <v>2000000</v>
      </c>
      <c r="M504" s="69">
        <f t="shared" si="60"/>
        <v>6000000</v>
      </c>
    </row>
    <row r="505" spans="1:13" ht="18.5" x14ac:dyDescent="0.45">
      <c r="A505" s="74">
        <v>22020405</v>
      </c>
      <c r="B505" s="75"/>
      <c r="C505" s="76"/>
      <c r="D505" s="76"/>
      <c r="E505" s="75"/>
      <c r="F505" s="77" t="s">
        <v>47</v>
      </c>
      <c r="G505" s="81">
        <v>1000000</v>
      </c>
      <c r="H505" s="81"/>
      <c r="I505" s="81"/>
      <c r="J505" s="81">
        <v>1000000</v>
      </c>
      <c r="K505" s="81">
        <v>1000000</v>
      </c>
      <c r="L505" s="81">
        <v>1000000</v>
      </c>
      <c r="M505" s="69">
        <f t="shared" si="60"/>
        <v>3000000</v>
      </c>
    </row>
    <row r="506" spans="1:13" ht="18.5" x14ac:dyDescent="0.45">
      <c r="A506" s="64">
        <v>220205</v>
      </c>
      <c r="B506" s="65"/>
      <c r="C506" s="66"/>
      <c r="D506" s="66"/>
      <c r="E506" s="65"/>
      <c r="F506" s="70" t="s">
        <v>49</v>
      </c>
      <c r="G506" s="80">
        <f>G507+G508</f>
        <v>60000000</v>
      </c>
      <c r="H506" s="81"/>
      <c r="I506" s="80"/>
      <c r="J506" s="80">
        <f>J507+J508</f>
        <v>60000000</v>
      </c>
      <c r="K506" s="80">
        <f>K507+K508</f>
        <v>60000000</v>
      </c>
      <c r="L506" s="80">
        <f>L507+L508</f>
        <v>60000000</v>
      </c>
      <c r="M506" s="69">
        <f t="shared" si="60"/>
        <v>180000000</v>
      </c>
    </row>
    <row r="507" spans="1:13" ht="18.5" x14ac:dyDescent="0.45">
      <c r="A507" s="74">
        <v>22020501</v>
      </c>
      <c r="B507" s="75"/>
      <c r="C507" s="76"/>
      <c r="D507" s="76"/>
      <c r="E507" s="75"/>
      <c r="F507" s="77" t="s">
        <v>50</v>
      </c>
      <c r="G507" s="81">
        <v>40000000</v>
      </c>
      <c r="H507" s="81"/>
      <c r="I507" s="81"/>
      <c r="J507" s="81">
        <v>40000000</v>
      </c>
      <c r="K507" s="81">
        <v>40000000</v>
      </c>
      <c r="L507" s="81">
        <v>40000000</v>
      </c>
      <c r="M507" s="69">
        <f t="shared" si="60"/>
        <v>120000000</v>
      </c>
    </row>
    <row r="508" spans="1:13" ht="18.5" x14ac:dyDescent="0.45">
      <c r="A508" s="74">
        <v>22020502</v>
      </c>
      <c r="B508" s="75"/>
      <c r="C508" s="76"/>
      <c r="D508" s="76"/>
      <c r="E508" s="75"/>
      <c r="F508" s="77" t="s">
        <v>222</v>
      </c>
      <c r="G508" s="81">
        <v>20000000</v>
      </c>
      <c r="H508" s="81"/>
      <c r="I508" s="81"/>
      <c r="J508" s="81">
        <v>20000000</v>
      </c>
      <c r="K508" s="81">
        <v>20000000</v>
      </c>
      <c r="L508" s="81">
        <v>20000000</v>
      </c>
      <c r="M508" s="69">
        <f t="shared" si="60"/>
        <v>60000000</v>
      </c>
    </row>
    <row r="509" spans="1:13" ht="18.5" x14ac:dyDescent="0.45">
      <c r="A509" s="64">
        <v>220208</v>
      </c>
      <c r="B509" s="65"/>
      <c r="C509" s="66"/>
      <c r="D509" s="66"/>
      <c r="E509" s="65"/>
      <c r="F509" s="70" t="s">
        <v>54</v>
      </c>
      <c r="G509" s="80">
        <f>SUM(G510:G511)</f>
        <v>2000000</v>
      </c>
      <c r="H509" s="81"/>
      <c r="I509" s="80"/>
      <c r="J509" s="80">
        <f>SUM(J510:J511)</f>
        <v>2000000</v>
      </c>
      <c r="K509" s="80">
        <f>SUM(K510:K511)</f>
        <v>2000000</v>
      </c>
      <c r="L509" s="80">
        <f>SUM(L510:L511)</f>
        <v>2000000</v>
      </c>
      <c r="M509" s="69">
        <f t="shared" si="60"/>
        <v>6000000</v>
      </c>
    </row>
    <row r="510" spans="1:13" ht="18.5" x14ac:dyDescent="0.45">
      <c r="A510" s="74">
        <v>22020801</v>
      </c>
      <c r="B510" s="75"/>
      <c r="C510" s="76"/>
      <c r="D510" s="76"/>
      <c r="E510" s="75"/>
      <c r="F510" s="77" t="s">
        <v>55</v>
      </c>
      <c r="G510" s="81">
        <v>1000000</v>
      </c>
      <c r="H510" s="81"/>
      <c r="I510" s="81"/>
      <c r="J510" s="81">
        <v>1000000</v>
      </c>
      <c r="K510" s="81">
        <v>1000000</v>
      </c>
      <c r="L510" s="81">
        <v>1000000</v>
      </c>
      <c r="M510" s="69">
        <f t="shared" si="60"/>
        <v>3000000</v>
      </c>
    </row>
    <row r="511" spans="1:13" ht="18.5" x14ac:dyDescent="0.45">
      <c r="A511" s="74">
        <v>22020803</v>
      </c>
      <c r="B511" s="75"/>
      <c r="C511" s="76"/>
      <c r="D511" s="76"/>
      <c r="E511" s="75"/>
      <c r="F511" s="77" t="s">
        <v>56</v>
      </c>
      <c r="G511" s="81">
        <v>1000000</v>
      </c>
      <c r="H511" s="81"/>
      <c r="I511" s="81"/>
      <c r="J511" s="81">
        <v>1000000</v>
      </c>
      <c r="K511" s="81">
        <v>1000000</v>
      </c>
      <c r="L511" s="81">
        <v>1000000</v>
      </c>
      <c r="M511" s="69">
        <f t="shared" si="60"/>
        <v>3000000</v>
      </c>
    </row>
    <row r="512" spans="1:13" ht="18.5" x14ac:dyDescent="0.45">
      <c r="A512" s="64">
        <v>220210</v>
      </c>
      <c r="B512" s="65"/>
      <c r="C512" s="66"/>
      <c r="D512" s="66"/>
      <c r="E512" s="65"/>
      <c r="F512" s="70" t="s">
        <v>57</v>
      </c>
      <c r="G512" s="80">
        <f>SUM(G513:G519)</f>
        <v>72000000</v>
      </c>
      <c r="H512" s="81"/>
      <c r="I512" s="80"/>
      <c r="J512" s="80">
        <f>SUM(J513:J519)</f>
        <v>72000000</v>
      </c>
      <c r="K512" s="80">
        <f>SUM(K513:K519)</f>
        <v>72000000</v>
      </c>
      <c r="L512" s="80">
        <f>SUM(L513:L519)</f>
        <v>72000000</v>
      </c>
      <c r="M512" s="69">
        <f t="shared" si="60"/>
        <v>216000000</v>
      </c>
    </row>
    <row r="513" spans="1:13" ht="37" x14ac:dyDescent="0.45">
      <c r="A513" s="74">
        <v>22021014</v>
      </c>
      <c r="B513" s="75"/>
      <c r="C513" s="76"/>
      <c r="D513" s="76"/>
      <c r="E513" s="75"/>
      <c r="F513" s="77" t="s">
        <v>224</v>
      </c>
      <c r="G513" s="81">
        <v>1000000</v>
      </c>
      <c r="H513" s="81">
        <v>300000</v>
      </c>
      <c r="I513" s="81"/>
      <c r="J513" s="81">
        <v>1000000</v>
      </c>
      <c r="K513" s="81">
        <v>1000000</v>
      </c>
      <c r="L513" s="81">
        <v>1000000</v>
      </c>
      <c r="M513" s="69">
        <f t="shared" si="60"/>
        <v>3000000</v>
      </c>
    </row>
    <row r="514" spans="1:13" ht="18.5" x14ac:dyDescent="0.45">
      <c r="A514" s="74">
        <v>22021002</v>
      </c>
      <c r="B514" s="75"/>
      <c r="C514" s="76"/>
      <c r="D514" s="76"/>
      <c r="E514" s="75"/>
      <c r="F514" s="77" t="s">
        <v>59</v>
      </c>
      <c r="G514" s="81">
        <v>10000000</v>
      </c>
      <c r="H514" s="81"/>
      <c r="I514" s="81"/>
      <c r="J514" s="81">
        <v>10000000</v>
      </c>
      <c r="K514" s="81">
        <v>10000000</v>
      </c>
      <c r="L514" s="81">
        <v>10000000</v>
      </c>
      <c r="M514" s="69">
        <f t="shared" si="60"/>
        <v>30000000</v>
      </c>
    </row>
    <row r="515" spans="1:13" ht="18.5" x14ac:dyDescent="0.45">
      <c r="A515" s="74">
        <v>22021003</v>
      </c>
      <c r="B515" s="75"/>
      <c r="C515" s="76"/>
      <c r="D515" s="76"/>
      <c r="E515" s="75"/>
      <c r="F515" s="77" t="s">
        <v>60</v>
      </c>
      <c r="G515" s="81">
        <v>2000000</v>
      </c>
      <c r="H515" s="81"/>
      <c r="I515" s="81"/>
      <c r="J515" s="81">
        <v>2000000</v>
      </c>
      <c r="K515" s="81">
        <v>2000000</v>
      </c>
      <c r="L515" s="81">
        <v>2000000</v>
      </c>
      <c r="M515" s="69">
        <f t="shared" si="60"/>
        <v>6000000</v>
      </c>
    </row>
    <row r="516" spans="1:13" ht="18.5" x14ac:dyDescent="0.45">
      <c r="A516" s="74">
        <v>22021007</v>
      </c>
      <c r="B516" s="75"/>
      <c r="C516" s="76"/>
      <c r="D516" s="76"/>
      <c r="E516" s="75"/>
      <c r="F516" s="77" t="s">
        <v>63</v>
      </c>
      <c r="G516" s="81">
        <v>30000000</v>
      </c>
      <c r="H516" s="81"/>
      <c r="I516" s="81"/>
      <c r="J516" s="81">
        <v>30000000</v>
      </c>
      <c r="K516" s="81">
        <v>30000000</v>
      </c>
      <c r="L516" s="81">
        <v>30000000</v>
      </c>
      <c r="M516" s="69">
        <f t="shared" si="60"/>
        <v>90000000</v>
      </c>
    </row>
    <row r="517" spans="1:13" ht="18.5" x14ac:dyDescent="0.45">
      <c r="A517" s="74">
        <v>22021024</v>
      </c>
      <c r="B517" s="75"/>
      <c r="C517" s="76"/>
      <c r="D517" s="76"/>
      <c r="E517" s="75"/>
      <c r="F517" s="77" t="s">
        <v>65</v>
      </c>
      <c r="G517" s="81">
        <v>5000000</v>
      </c>
      <c r="H517" s="81"/>
      <c r="I517" s="81"/>
      <c r="J517" s="81">
        <v>5000000</v>
      </c>
      <c r="K517" s="81">
        <v>5000000</v>
      </c>
      <c r="L517" s="81">
        <v>5000000</v>
      </c>
      <c r="M517" s="69">
        <f t="shared" si="60"/>
        <v>15000000</v>
      </c>
    </row>
    <row r="518" spans="1:13" ht="18.5" x14ac:dyDescent="0.45">
      <c r="A518" s="74">
        <v>22021036</v>
      </c>
      <c r="B518" s="75"/>
      <c r="C518" s="76"/>
      <c r="D518" s="76"/>
      <c r="E518" s="75"/>
      <c r="F518" s="77" t="s">
        <v>417</v>
      </c>
      <c r="G518" s="81">
        <v>4000000</v>
      </c>
      <c r="H518" s="81"/>
      <c r="I518" s="81"/>
      <c r="J518" s="81">
        <v>4000000</v>
      </c>
      <c r="K518" s="81">
        <v>4000000</v>
      </c>
      <c r="L518" s="81">
        <v>4000000</v>
      </c>
      <c r="M518" s="69">
        <f t="shared" si="60"/>
        <v>12000000</v>
      </c>
    </row>
    <row r="519" spans="1:13" ht="18.5" x14ac:dyDescent="0.45">
      <c r="A519" s="74">
        <v>22021037</v>
      </c>
      <c r="B519" s="75"/>
      <c r="C519" s="76"/>
      <c r="D519" s="76"/>
      <c r="E519" s="75"/>
      <c r="F519" s="77" t="s">
        <v>418</v>
      </c>
      <c r="G519" s="81">
        <v>20000000</v>
      </c>
      <c r="H519" s="81"/>
      <c r="I519" s="81"/>
      <c r="J519" s="81">
        <v>20000000</v>
      </c>
      <c r="K519" s="81">
        <v>20000000</v>
      </c>
      <c r="L519" s="81">
        <v>20000000</v>
      </c>
      <c r="M519" s="69">
        <f t="shared" si="60"/>
        <v>60000000</v>
      </c>
    </row>
    <row r="520" spans="1:13" ht="18.5" x14ac:dyDescent="0.45">
      <c r="A520" s="74"/>
      <c r="B520" s="74"/>
      <c r="C520" s="74"/>
      <c r="D520" s="74"/>
      <c r="E520" s="74"/>
      <c r="F520" s="77"/>
      <c r="G520" s="363"/>
      <c r="H520" s="363"/>
      <c r="I520" s="363"/>
      <c r="J520" s="363"/>
      <c r="K520" s="363"/>
      <c r="L520" s="363"/>
      <c r="M520" s="363"/>
    </row>
    <row r="521" spans="1:13" ht="18.5" x14ac:dyDescent="0.45">
      <c r="A521" s="74"/>
      <c r="B521" s="74"/>
      <c r="C521" s="74"/>
      <c r="D521" s="74"/>
      <c r="E521" s="74"/>
      <c r="F521" s="70" t="s">
        <v>85</v>
      </c>
      <c r="G521" s="363"/>
      <c r="H521" s="363"/>
      <c r="I521" s="363"/>
      <c r="J521" s="363"/>
      <c r="K521" s="363"/>
      <c r="L521" s="363"/>
      <c r="M521" s="363"/>
    </row>
    <row r="522" spans="1:13" ht="18.5" x14ac:dyDescent="0.45">
      <c r="A522" s="74"/>
      <c r="B522" s="74"/>
      <c r="C522" s="74"/>
      <c r="D522" s="74"/>
      <c r="E522" s="74"/>
      <c r="F522" s="70"/>
      <c r="G522" s="363"/>
      <c r="H522" s="363"/>
      <c r="I522" s="363"/>
      <c r="J522" s="363"/>
      <c r="K522" s="363"/>
      <c r="L522" s="363"/>
      <c r="M522" s="363"/>
    </row>
    <row r="523" spans="1:13" ht="18.5" x14ac:dyDescent="0.45">
      <c r="A523" s="74"/>
      <c r="B523" s="74"/>
      <c r="C523" s="74"/>
      <c r="D523" s="74"/>
      <c r="E523" s="74"/>
      <c r="F523" s="70" t="s">
        <v>19</v>
      </c>
      <c r="G523" s="363"/>
      <c r="H523" s="363"/>
      <c r="I523" s="363"/>
      <c r="J523" s="363"/>
      <c r="K523" s="363"/>
      <c r="L523" s="363"/>
      <c r="M523" s="363"/>
    </row>
    <row r="524" spans="1:13" ht="18.5" x14ac:dyDescent="0.45">
      <c r="A524" s="74"/>
      <c r="B524" s="74"/>
      <c r="C524" s="74"/>
      <c r="D524" s="74"/>
      <c r="E524" s="74"/>
      <c r="F524" s="70" t="s">
        <v>27</v>
      </c>
      <c r="G524" s="405">
        <f>SUM(G490)</f>
        <v>200000000</v>
      </c>
      <c r="H524" s="405">
        <f t="shared" ref="H524:M524" si="61">SUM(H490)</f>
        <v>0</v>
      </c>
      <c r="I524" s="405">
        <f t="shared" si="61"/>
        <v>0</v>
      </c>
      <c r="J524" s="405">
        <f t="shared" si="61"/>
        <v>200000000</v>
      </c>
      <c r="K524" s="405">
        <f t="shared" si="61"/>
        <v>200000000</v>
      </c>
      <c r="L524" s="405">
        <f t="shared" si="61"/>
        <v>200000000</v>
      </c>
      <c r="M524" s="405">
        <f t="shared" si="61"/>
        <v>600000000</v>
      </c>
    </row>
    <row r="525" spans="1:13" ht="18.5" x14ac:dyDescent="0.45">
      <c r="A525" s="74"/>
      <c r="B525" s="74"/>
      <c r="C525" s="74"/>
      <c r="D525" s="74"/>
      <c r="E525" s="74"/>
      <c r="F525" s="70" t="s">
        <v>69</v>
      </c>
      <c r="G525" s="363"/>
      <c r="H525" s="363"/>
      <c r="I525" s="363"/>
      <c r="J525" s="363"/>
      <c r="K525" s="363"/>
      <c r="L525" s="363"/>
      <c r="M525" s="363"/>
    </row>
    <row r="526" spans="1:13" ht="18.5" x14ac:dyDescent="0.45">
      <c r="A526" s="74"/>
      <c r="B526" s="74"/>
      <c r="C526" s="74"/>
      <c r="D526" s="74"/>
      <c r="E526" s="74"/>
      <c r="F526" s="70"/>
      <c r="G526" s="363"/>
      <c r="H526" s="363"/>
      <c r="I526" s="363"/>
      <c r="J526" s="363"/>
      <c r="K526" s="363"/>
      <c r="L526" s="363"/>
      <c r="M526" s="363"/>
    </row>
    <row r="527" spans="1:13" ht="18.5" x14ac:dyDescent="0.45">
      <c r="A527" s="74"/>
      <c r="B527" s="74"/>
      <c r="C527" s="74"/>
      <c r="D527" s="74"/>
      <c r="E527" s="74"/>
      <c r="F527" s="70" t="s">
        <v>88</v>
      </c>
      <c r="G527" s="365">
        <f>SUM(G524:G526)</f>
        <v>200000000</v>
      </c>
      <c r="H527" s="365">
        <f t="shared" ref="H527:M527" si="62">SUM(H524:H526)</f>
        <v>0</v>
      </c>
      <c r="I527" s="365">
        <f t="shared" si="62"/>
        <v>0</v>
      </c>
      <c r="J527" s="365">
        <f t="shared" si="62"/>
        <v>200000000</v>
      </c>
      <c r="K527" s="365">
        <f t="shared" si="62"/>
        <v>200000000</v>
      </c>
      <c r="L527" s="365">
        <f t="shared" si="62"/>
        <v>200000000</v>
      </c>
      <c r="M527" s="365">
        <f t="shared" si="62"/>
        <v>600000000</v>
      </c>
    </row>
    <row r="528" spans="1:13" ht="18.5" x14ac:dyDescent="0.45">
      <c r="A528" s="93"/>
      <c r="B528" s="93"/>
      <c r="C528" s="93"/>
      <c r="D528" s="93"/>
      <c r="E528" s="93"/>
      <c r="F528" s="367"/>
      <c r="G528" s="269"/>
      <c r="H528" s="269"/>
      <c r="I528" s="269"/>
      <c r="J528" s="269"/>
      <c r="K528" s="269"/>
      <c r="L528" s="269"/>
      <c r="M528" s="269"/>
    </row>
    <row r="530" spans="1:13" ht="18.5" x14ac:dyDescent="0.45">
      <c r="A530" s="951" t="s">
        <v>0</v>
      </c>
      <c r="B530" s="951"/>
      <c r="C530" s="951"/>
      <c r="D530" s="951"/>
      <c r="E530" s="951"/>
      <c r="F530" s="951"/>
      <c r="G530" s="951"/>
      <c r="H530" s="951"/>
      <c r="I530" s="951"/>
      <c r="J530" s="951"/>
      <c r="K530" s="951"/>
      <c r="L530" s="951"/>
      <c r="M530" s="951"/>
    </row>
    <row r="531" spans="1:13" ht="18.5" x14ac:dyDescent="0.45">
      <c r="A531" s="930" t="s">
        <v>922</v>
      </c>
      <c r="B531" s="930"/>
      <c r="C531" s="930"/>
      <c r="D531" s="930"/>
      <c r="E531" s="930"/>
      <c r="F531" s="930"/>
      <c r="G531" s="930"/>
      <c r="H531" s="930"/>
      <c r="I531" s="930"/>
      <c r="J531" s="930"/>
      <c r="K531" s="930"/>
      <c r="L531" s="930"/>
      <c r="M531" s="930"/>
    </row>
    <row r="532" spans="1:13" ht="92.5" x14ac:dyDescent="0.45">
      <c r="A532" s="100" t="s">
        <v>1</v>
      </c>
      <c r="B532" s="100" t="s">
        <v>2</v>
      </c>
      <c r="C532" s="100" t="s">
        <v>3</v>
      </c>
      <c r="D532" s="100" t="s">
        <v>4</v>
      </c>
      <c r="E532" s="100" t="s">
        <v>5</v>
      </c>
      <c r="F532" s="67" t="s">
        <v>6</v>
      </c>
      <c r="G532" s="100" t="s">
        <v>7</v>
      </c>
      <c r="H532" s="100" t="s">
        <v>8</v>
      </c>
      <c r="I532" s="100"/>
      <c r="J532" s="100" t="s">
        <v>9</v>
      </c>
      <c r="K532" s="100" t="s">
        <v>10</v>
      </c>
      <c r="L532" s="100" t="s">
        <v>11</v>
      </c>
      <c r="M532" s="100" t="s">
        <v>12</v>
      </c>
    </row>
    <row r="533" spans="1:13" ht="18.5" x14ac:dyDescent="0.45">
      <c r="A533" s="64">
        <v>2</v>
      </c>
      <c r="B533" s="65"/>
      <c r="C533" s="66"/>
      <c r="D533" s="66"/>
      <c r="E533" s="65"/>
      <c r="F533" s="70" t="s">
        <v>18</v>
      </c>
      <c r="G533" s="358">
        <f>G579</f>
        <v>3800000000</v>
      </c>
      <c r="H533" s="358"/>
      <c r="I533" s="358"/>
      <c r="J533" s="358">
        <f>J579</f>
        <v>3800000000</v>
      </c>
      <c r="K533" s="358">
        <f>K579</f>
        <v>3800000000</v>
      </c>
      <c r="L533" s="358">
        <f>L579</f>
        <v>3800000000</v>
      </c>
      <c r="M533" s="68">
        <f t="shared" ref="M533:M577" si="63">J533+K533+L533</f>
        <v>11400000000</v>
      </c>
    </row>
    <row r="534" spans="1:13" ht="18.5" x14ac:dyDescent="0.45">
      <c r="A534" s="64">
        <v>2202</v>
      </c>
      <c r="B534" s="65"/>
      <c r="C534" s="66"/>
      <c r="D534" s="66"/>
      <c r="E534" s="65"/>
      <c r="F534" s="70" t="s">
        <v>27</v>
      </c>
      <c r="G534" s="358">
        <f>G535+G540+G545+G547+G555+G558+G561+G564+G569+G571</f>
        <v>1000000000</v>
      </c>
      <c r="H534" s="358"/>
      <c r="I534" s="358"/>
      <c r="J534" s="358">
        <f>J535+J540+J545+J547+J555+J558+J561+J564+J569+J571</f>
        <v>1000000000</v>
      </c>
      <c r="K534" s="358">
        <f>K535+K540+K545+K547+K555+K558+K561+K564+K569+K571</f>
        <v>1000000000</v>
      </c>
      <c r="L534" s="358">
        <f>L535+L540+L545+L547+L555+L558+L561+L564+L569+L571</f>
        <v>1000000000</v>
      </c>
      <c r="M534" s="68">
        <f t="shared" si="63"/>
        <v>3000000000</v>
      </c>
    </row>
    <row r="535" spans="1:13" ht="18.5" x14ac:dyDescent="0.45">
      <c r="A535" s="64">
        <v>220201</v>
      </c>
      <c r="B535" s="65"/>
      <c r="C535" s="66"/>
      <c r="D535" s="66"/>
      <c r="E535" s="65"/>
      <c r="F535" s="70" t="s">
        <v>28</v>
      </c>
      <c r="G535" s="358">
        <f t="shared" ref="G535:L535" si="64">SUM(G536:G539)</f>
        <v>260000000</v>
      </c>
      <c r="H535" s="358"/>
      <c r="I535" s="358"/>
      <c r="J535" s="358">
        <f t="shared" si="64"/>
        <v>260000000</v>
      </c>
      <c r="K535" s="358">
        <f t="shared" si="64"/>
        <v>260000000</v>
      </c>
      <c r="L535" s="358">
        <f t="shared" si="64"/>
        <v>260000000</v>
      </c>
      <c r="M535" s="68">
        <f t="shared" si="63"/>
        <v>780000000</v>
      </c>
    </row>
    <row r="536" spans="1:13" ht="18.5" x14ac:dyDescent="0.45">
      <c r="A536" s="74">
        <v>22020101</v>
      </c>
      <c r="B536" s="75"/>
      <c r="C536" s="76"/>
      <c r="D536" s="76"/>
      <c r="E536" s="75"/>
      <c r="F536" s="77" t="s">
        <v>29</v>
      </c>
      <c r="G536" s="311">
        <v>85000000</v>
      </c>
      <c r="H536" s="358"/>
      <c r="I536" s="311"/>
      <c r="J536" s="311">
        <v>85000000</v>
      </c>
      <c r="K536" s="311">
        <v>85000000</v>
      </c>
      <c r="L536" s="311">
        <v>85000000</v>
      </c>
      <c r="M536" s="68">
        <f t="shared" si="63"/>
        <v>255000000</v>
      </c>
    </row>
    <row r="537" spans="1:13" ht="18.5" x14ac:dyDescent="0.45">
      <c r="A537" s="74">
        <v>22020102</v>
      </c>
      <c r="B537" s="75"/>
      <c r="C537" s="76"/>
      <c r="D537" s="76"/>
      <c r="E537" s="75"/>
      <c r="F537" s="77" t="s">
        <v>30</v>
      </c>
      <c r="G537" s="311">
        <v>25000000</v>
      </c>
      <c r="H537" s="358"/>
      <c r="I537" s="311"/>
      <c r="J537" s="311">
        <v>25000000</v>
      </c>
      <c r="K537" s="311">
        <v>25000000</v>
      </c>
      <c r="L537" s="311">
        <v>25000000</v>
      </c>
      <c r="M537" s="68">
        <f t="shared" si="63"/>
        <v>75000000</v>
      </c>
    </row>
    <row r="538" spans="1:13" ht="37" x14ac:dyDescent="0.45">
      <c r="A538" s="74">
        <v>22020103</v>
      </c>
      <c r="B538" s="75"/>
      <c r="C538" s="76"/>
      <c r="D538" s="76"/>
      <c r="E538" s="75"/>
      <c r="F538" s="77" t="s">
        <v>219</v>
      </c>
      <c r="G538" s="311">
        <v>95000000</v>
      </c>
      <c r="H538" s="358"/>
      <c r="I538" s="311"/>
      <c r="J538" s="311">
        <v>95000000</v>
      </c>
      <c r="K538" s="311">
        <v>95000000</v>
      </c>
      <c r="L538" s="311">
        <v>95000000</v>
      </c>
      <c r="M538" s="68">
        <f t="shared" si="63"/>
        <v>285000000</v>
      </c>
    </row>
    <row r="539" spans="1:13" ht="37" x14ac:dyDescent="0.45">
      <c r="A539" s="74">
        <v>22020104</v>
      </c>
      <c r="B539" s="75"/>
      <c r="C539" s="76"/>
      <c r="D539" s="76"/>
      <c r="E539" s="75"/>
      <c r="F539" s="77" t="s">
        <v>220</v>
      </c>
      <c r="G539" s="311">
        <v>55000000</v>
      </c>
      <c r="H539" s="358"/>
      <c r="I539" s="311"/>
      <c r="J539" s="311">
        <v>55000000</v>
      </c>
      <c r="K539" s="311">
        <v>55000000</v>
      </c>
      <c r="L539" s="311">
        <v>55000000</v>
      </c>
      <c r="M539" s="68">
        <f t="shared" si="63"/>
        <v>165000000</v>
      </c>
    </row>
    <row r="540" spans="1:13" ht="18.5" x14ac:dyDescent="0.45">
      <c r="A540" s="64">
        <v>220202</v>
      </c>
      <c r="B540" s="65"/>
      <c r="C540" s="66"/>
      <c r="D540" s="66"/>
      <c r="E540" s="65"/>
      <c r="F540" s="70" t="s">
        <v>31</v>
      </c>
      <c r="G540" s="358">
        <f>SUM(G541:G544)</f>
        <v>40000000</v>
      </c>
      <c r="H540" s="358"/>
      <c r="I540" s="358"/>
      <c r="J540" s="358">
        <f>SUM(J541:J544)</f>
        <v>40000000</v>
      </c>
      <c r="K540" s="358">
        <f>SUM(K541:K544)</f>
        <v>40000000</v>
      </c>
      <c r="L540" s="358">
        <f>SUM(L541:L544)</f>
        <v>40000000</v>
      </c>
      <c r="M540" s="68">
        <f t="shared" si="63"/>
        <v>120000000</v>
      </c>
    </row>
    <row r="541" spans="1:13" ht="18.5" x14ac:dyDescent="0.45">
      <c r="A541" s="74">
        <v>22020201</v>
      </c>
      <c r="B541" s="75"/>
      <c r="C541" s="76"/>
      <c r="D541" s="76"/>
      <c r="E541" s="75"/>
      <c r="F541" s="77" t="s">
        <v>32</v>
      </c>
      <c r="G541" s="311">
        <v>7000000</v>
      </c>
      <c r="H541" s="358"/>
      <c r="I541" s="311"/>
      <c r="J541" s="311">
        <v>7000000</v>
      </c>
      <c r="K541" s="311">
        <v>7000000</v>
      </c>
      <c r="L541" s="311">
        <v>7000000</v>
      </c>
      <c r="M541" s="68">
        <f t="shared" si="63"/>
        <v>21000000</v>
      </c>
    </row>
    <row r="542" spans="1:13" ht="18.5" x14ac:dyDescent="0.45">
      <c r="A542" s="74">
        <v>22020203</v>
      </c>
      <c r="B542" s="75"/>
      <c r="C542" s="76"/>
      <c r="D542" s="76"/>
      <c r="E542" s="75"/>
      <c r="F542" s="77" t="s">
        <v>34</v>
      </c>
      <c r="G542" s="311">
        <v>15000000</v>
      </c>
      <c r="H542" s="358"/>
      <c r="I542" s="311"/>
      <c r="J542" s="311">
        <v>15000000</v>
      </c>
      <c r="K542" s="311">
        <v>15000000</v>
      </c>
      <c r="L542" s="311">
        <v>15000000</v>
      </c>
      <c r="M542" s="68">
        <f t="shared" si="63"/>
        <v>45000000</v>
      </c>
    </row>
    <row r="543" spans="1:13" ht="18.5" x14ac:dyDescent="0.45">
      <c r="A543" s="74">
        <v>22020206</v>
      </c>
      <c r="B543" s="75"/>
      <c r="C543" s="76"/>
      <c r="D543" s="76"/>
      <c r="E543" s="75"/>
      <c r="F543" s="77" t="s">
        <v>36</v>
      </c>
      <c r="G543" s="311">
        <v>5000000</v>
      </c>
      <c r="H543" s="358"/>
      <c r="I543" s="311"/>
      <c r="J543" s="311">
        <v>5000000</v>
      </c>
      <c r="K543" s="311">
        <v>5000000</v>
      </c>
      <c r="L543" s="311">
        <v>5000000</v>
      </c>
      <c r="M543" s="68">
        <f t="shared" si="63"/>
        <v>15000000</v>
      </c>
    </row>
    <row r="544" spans="1:13" ht="18.5" x14ac:dyDescent="0.45">
      <c r="A544" s="74">
        <v>22020208</v>
      </c>
      <c r="B544" s="75"/>
      <c r="C544" s="76"/>
      <c r="D544" s="76"/>
      <c r="E544" s="75"/>
      <c r="F544" s="77" t="s">
        <v>322</v>
      </c>
      <c r="G544" s="311">
        <v>13000000</v>
      </c>
      <c r="H544" s="358"/>
      <c r="I544" s="311"/>
      <c r="J544" s="311">
        <v>13000000</v>
      </c>
      <c r="K544" s="311">
        <v>13000000</v>
      </c>
      <c r="L544" s="311">
        <v>13000000</v>
      </c>
      <c r="M544" s="68">
        <f t="shared" si="63"/>
        <v>39000000</v>
      </c>
    </row>
    <row r="545" spans="1:13" ht="18.5" x14ac:dyDescent="0.45">
      <c r="A545" s="64">
        <v>220203</v>
      </c>
      <c r="B545" s="65"/>
      <c r="C545" s="66"/>
      <c r="D545" s="66"/>
      <c r="E545" s="65"/>
      <c r="F545" s="70" t="s">
        <v>37</v>
      </c>
      <c r="G545" s="358">
        <f>SUM(G546:G546)</f>
        <v>15000000</v>
      </c>
      <c r="H545" s="358"/>
      <c r="I545" s="358"/>
      <c r="J545" s="358">
        <f>SUM(J546:J546)</f>
        <v>15000000</v>
      </c>
      <c r="K545" s="358">
        <f>SUM(K546:K546)</f>
        <v>15000000</v>
      </c>
      <c r="L545" s="358">
        <f>SUM(L546:L546)</f>
        <v>15000000</v>
      </c>
      <c r="M545" s="68">
        <f t="shared" si="63"/>
        <v>45000000</v>
      </c>
    </row>
    <row r="546" spans="1:13" ht="18.5" x14ac:dyDescent="0.45">
      <c r="A546" s="74">
        <v>22020305</v>
      </c>
      <c r="B546" s="75"/>
      <c r="C546" s="76"/>
      <c r="D546" s="76"/>
      <c r="E546" s="75"/>
      <c r="F546" s="77" t="s">
        <v>41</v>
      </c>
      <c r="G546" s="311">
        <v>15000000</v>
      </c>
      <c r="H546" s="358"/>
      <c r="I546" s="311"/>
      <c r="J546" s="311">
        <v>15000000</v>
      </c>
      <c r="K546" s="311">
        <v>15000000</v>
      </c>
      <c r="L546" s="311">
        <v>15000000</v>
      </c>
      <c r="M546" s="68">
        <f t="shared" si="63"/>
        <v>45000000</v>
      </c>
    </row>
    <row r="547" spans="1:13" ht="18.5" x14ac:dyDescent="0.45">
      <c r="A547" s="64">
        <v>220204</v>
      </c>
      <c r="B547" s="65"/>
      <c r="C547" s="66"/>
      <c r="D547" s="66"/>
      <c r="E547" s="65"/>
      <c r="F547" s="70" t="s">
        <v>42</v>
      </c>
      <c r="G547" s="358">
        <f>SUM(G548:G554)</f>
        <v>105000000</v>
      </c>
      <c r="H547" s="358"/>
      <c r="I547" s="358"/>
      <c r="J547" s="358">
        <f>SUM(J548:J554)</f>
        <v>105000000</v>
      </c>
      <c r="K547" s="358">
        <f>SUM(K548:K554)</f>
        <v>105000000</v>
      </c>
      <c r="L547" s="358">
        <f>SUM(L548:L554)</f>
        <v>105000000</v>
      </c>
      <c r="M547" s="68">
        <f t="shared" si="63"/>
        <v>315000000</v>
      </c>
    </row>
    <row r="548" spans="1:13" ht="37" x14ac:dyDescent="0.45">
      <c r="A548" s="74">
        <v>22020401</v>
      </c>
      <c r="B548" s="75"/>
      <c r="C548" s="76"/>
      <c r="D548" s="76"/>
      <c r="E548" s="75"/>
      <c r="F548" s="77" t="s">
        <v>43</v>
      </c>
      <c r="G548" s="311">
        <v>30000000</v>
      </c>
      <c r="H548" s="358"/>
      <c r="I548" s="311"/>
      <c r="J548" s="311">
        <v>30000000</v>
      </c>
      <c r="K548" s="311">
        <v>30000000</v>
      </c>
      <c r="L548" s="311">
        <v>30000000</v>
      </c>
      <c r="M548" s="68">
        <f t="shared" si="63"/>
        <v>90000000</v>
      </c>
    </row>
    <row r="549" spans="1:13" ht="18.5" x14ac:dyDescent="0.45">
      <c r="A549" s="74">
        <v>22020402</v>
      </c>
      <c r="B549" s="75"/>
      <c r="C549" s="76"/>
      <c r="D549" s="76"/>
      <c r="E549" s="75"/>
      <c r="F549" s="77" t="s">
        <v>44</v>
      </c>
      <c r="G549" s="311">
        <v>10000000</v>
      </c>
      <c r="H549" s="358"/>
      <c r="I549" s="311"/>
      <c r="J549" s="311">
        <v>10000000</v>
      </c>
      <c r="K549" s="311">
        <v>10000000</v>
      </c>
      <c r="L549" s="311">
        <v>10000000</v>
      </c>
      <c r="M549" s="68">
        <f t="shared" si="63"/>
        <v>30000000</v>
      </c>
    </row>
    <row r="550" spans="1:13" ht="18.5" x14ac:dyDescent="0.45">
      <c r="A550" s="74">
        <v>22020404</v>
      </c>
      <c r="B550" s="75"/>
      <c r="C550" s="76"/>
      <c r="D550" s="76"/>
      <c r="E550" s="75"/>
      <c r="F550" s="77" t="s">
        <v>46</v>
      </c>
      <c r="G550" s="311">
        <v>10000000</v>
      </c>
      <c r="H550" s="358"/>
      <c r="I550" s="311"/>
      <c r="J550" s="311">
        <v>10000000</v>
      </c>
      <c r="K550" s="311">
        <v>10000000</v>
      </c>
      <c r="L550" s="311">
        <v>10000000</v>
      </c>
      <c r="M550" s="68">
        <f t="shared" si="63"/>
        <v>30000000</v>
      </c>
    </row>
    <row r="551" spans="1:13" ht="18.5" x14ac:dyDescent="0.45">
      <c r="A551" s="74">
        <v>22020405</v>
      </c>
      <c r="B551" s="75"/>
      <c r="C551" s="76"/>
      <c r="D551" s="76"/>
      <c r="E551" s="75"/>
      <c r="F551" s="77" t="s">
        <v>47</v>
      </c>
      <c r="G551" s="311">
        <v>25000000</v>
      </c>
      <c r="H551" s="358"/>
      <c r="I551" s="311"/>
      <c r="J551" s="311">
        <v>25000000</v>
      </c>
      <c r="K551" s="311">
        <v>25000000</v>
      </c>
      <c r="L551" s="311">
        <v>25000000</v>
      </c>
      <c r="M551" s="68">
        <f t="shared" si="63"/>
        <v>75000000</v>
      </c>
    </row>
    <row r="552" spans="1:13" ht="18.5" x14ac:dyDescent="0.45">
      <c r="A552" s="74">
        <v>22020406</v>
      </c>
      <c r="B552" s="75"/>
      <c r="C552" s="76"/>
      <c r="D552" s="76"/>
      <c r="E552" s="75"/>
      <c r="F552" s="77" t="s">
        <v>48</v>
      </c>
      <c r="G552" s="311">
        <v>10000000</v>
      </c>
      <c r="H552" s="358"/>
      <c r="I552" s="311"/>
      <c r="J552" s="311">
        <v>10000000</v>
      </c>
      <c r="K552" s="311">
        <v>10000000</v>
      </c>
      <c r="L552" s="311">
        <v>10000000</v>
      </c>
      <c r="M552" s="68">
        <f t="shared" si="63"/>
        <v>30000000</v>
      </c>
    </row>
    <row r="553" spans="1:13" ht="18.5" x14ac:dyDescent="0.45">
      <c r="A553" s="74">
        <v>22020408</v>
      </c>
      <c r="B553" s="75"/>
      <c r="C553" s="76"/>
      <c r="D553" s="76"/>
      <c r="E553" s="75"/>
      <c r="F553" s="77" t="s">
        <v>573</v>
      </c>
      <c r="G553" s="311">
        <v>10000000</v>
      </c>
      <c r="H553" s="358"/>
      <c r="I553" s="311"/>
      <c r="J553" s="311">
        <v>10000000</v>
      </c>
      <c r="K553" s="311">
        <v>10000000</v>
      </c>
      <c r="L553" s="311">
        <v>10000000</v>
      </c>
      <c r="M553" s="68">
        <f t="shared" si="63"/>
        <v>30000000</v>
      </c>
    </row>
    <row r="554" spans="1:13" ht="37" x14ac:dyDescent="0.45">
      <c r="A554" s="74">
        <v>22020411</v>
      </c>
      <c r="B554" s="75"/>
      <c r="C554" s="76"/>
      <c r="D554" s="76"/>
      <c r="E554" s="75"/>
      <c r="F554" s="77" t="s">
        <v>415</v>
      </c>
      <c r="G554" s="311">
        <v>10000000</v>
      </c>
      <c r="H554" s="358"/>
      <c r="I554" s="311"/>
      <c r="J554" s="311">
        <v>10000000</v>
      </c>
      <c r="K554" s="311">
        <v>10000000</v>
      </c>
      <c r="L554" s="311">
        <v>10000000</v>
      </c>
      <c r="M554" s="68">
        <f t="shared" si="63"/>
        <v>30000000</v>
      </c>
    </row>
    <row r="555" spans="1:13" ht="18.5" x14ac:dyDescent="0.45">
      <c r="A555" s="64">
        <v>220205</v>
      </c>
      <c r="B555" s="65"/>
      <c r="C555" s="66"/>
      <c r="D555" s="66"/>
      <c r="E555" s="65"/>
      <c r="F555" s="70" t="s">
        <v>49</v>
      </c>
      <c r="G555" s="358">
        <f t="shared" ref="G555:L555" si="65">G556+G557</f>
        <v>50000000</v>
      </c>
      <c r="H555" s="358"/>
      <c r="I555" s="358"/>
      <c r="J555" s="358">
        <f t="shared" si="65"/>
        <v>50000000</v>
      </c>
      <c r="K555" s="358">
        <f t="shared" si="65"/>
        <v>50000000</v>
      </c>
      <c r="L555" s="358">
        <f t="shared" si="65"/>
        <v>50000000</v>
      </c>
      <c r="M555" s="68">
        <f t="shared" si="63"/>
        <v>150000000</v>
      </c>
    </row>
    <row r="556" spans="1:13" ht="18.5" x14ac:dyDescent="0.45">
      <c r="A556" s="74">
        <v>22020501</v>
      </c>
      <c r="B556" s="75"/>
      <c r="C556" s="76"/>
      <c r="D556" s="76"/>
      <c r="E556" s="75"/>
      <c r="F556" s="77" t="s">
        <v>50</v>
      </c>
      <c r="G556" s="311">
        <v>25000000</v>
      </c>
      <c r="H556" s="358"/>
      <c r="I556" s="311"/>
      <c r="J556" s="311">
        <v>25000000</v>
      </c>
      <c r="K556" s="311">
        <v>25000000</v>
      </c>
      <c r="L556" s="311">
        <v>25000000</v>
      </c>
      <c r="M556" s="68">
        <f t="shared" si="63"/>
        <v>75000000</v>
      </c>
    </row>
    <row r="557" spans="1:13" ht="18.5" x14ac:dyDescent="0.45">
      <c r="A557" s="74">
        <v>22020502</v>
      </c>
      <c r="B557" s="75"/>
      <c r="C557" s="76"/>
      <c r="D557" s="76"/>
      <c r="E557" s="75"/>
      <c r="F557" s="77" t="s">
        <v>222</v>
      </c>
      <c r="G557" s="311">
        <v>25000000</v>
      </c>
      <c r="H557" s="358"/>
      <c r="I557" s="311"/>
      <c r="J557" s="311">
        <v>25000000</v>
      </c>
      <c r="K557" s="311">
        <v>25000000</v>
      </c>
      <c r="L557" s="311">
        <v>25000000</v>
      </c>
      <c r="M557" s="68">
        <f t="shared" si="63"/>
        <v>75000000</v>
      </c>
    </row>
    <row r="558" spans="1:13" ht="18.5" x14ac:dyDescent="0.45">
      <c r="A558" s="64">
        <v>220206</v>
      </c>
      <c r="B558" s="65"/>
      <c r="C558" s="66"/>
      <c r="D558" s="66"/>
      <c r="E558" s="65"/>
      <c r="F558" s="70" t="s">
        <v>51</v>
      </c>
      <c r="G558" s="358">
        <f>SUM(G559:G560)</f>
        <v>35000000</v>
      </c>
      <c r="H558" s="358"/>
      <c r="I558" s="358"/>
      <c r="J558" s="358">
        <f>SUM(J559:J560)</f>
        <v>35000000</v>
      </c>
      <c r="K558" s="358">
        <f>SUM(K559:K560)</f>
        <v>35000000</v>
      </c>
      <c r="L558" s="358">
        <f>SUM(L559:L560)</f>
        <v>35000000</v>
      </c>
      <c r="M558" s="68">
        <f t="shared" si="63"/>
        <v>105000000</v>
      </c>
    </row>
    <row r="559" spans="1:13" ht="18.5" x14ac:dyDescent="0.45">
      <c r="A559" s="74">
        <v>22020601</v>
      </c>
      <c r="B559" s="75"/>
      <c r="C559" s="76"/>
      <c r="D559" s="76"/>
      <c r="E559" s="75"/>
      <c r="F559" s="77" t="s">
        <v>52</v>
      </c>
      <c r="G559" s="311">
        <v>25000000</v>
      </c>
      <c r="H559" s="358"/>
      <c r="I559" s="311"/>
      <c r="J559" s="311">
        <v>25000000</v>
      </c>
      <c r="K559" s="311">
        <v>25000000</v>
      </c>
      <c r="L559" s="311">
        <v>25000000</v>
      </c>
      <c r="M559" s="68">
        <f t="shared" si="63"/>
        <v>75000000</v>
      </c>
    </row>
    <row r="560" spans="1:13" ht="18.5" x14ac:dyDescent="0.45">
      <c r="A560" s="74">
        <v>22020602</v>
      </c>
      <c r="B560" s="75"/>
      <c r="C560" s="76"/>
      <c r="D560" s="76"/>
      <c r="E560" s="75"/>
      <c r="F560" s="77" t="s">
        <v>223</v>
      </c>
      <c r="G560" s="311">
        <v>10000000</v>
      </c>
      <c r="H560" s="358"/>
      <c r="I560" s="311"/>
      <c r="J560" s="311">
        <v>10000000</v>
      </c>
      <c r="K560" s="311">
        <v>10000000</v>
      </c>
      <c r="L560" s="311">
        <v>10000000</v>
      </c>
      <c r="M560" s="68">
        <f t="shared" si="63"/>
        <v>30000000</v>
      </c>
    </row>
    <row r="561" spans="1:13" ht="37" x14ac:dyDescent="0.45">
      <c r="A561" s="64">
        <v>220207</v>
      </c>
      <c r="B561" s="65"/>
      <c r="C561" s="66"/>
      <c r="D561" s="66"/>
      <c r="E561" s="65"/>
      <c r="F561" s="70" t="s">
        <v>268</v>
      </c>
      <c r="G561" s="358">
        <f>SUM(G562:G563)</f>
        <v>15000000</v>
      </c>
      <c r="H561" s="358"/>
      <c r="I561" s="358"/>
      <c r="J561" s="358">
        <f>SUM(J562:J563)</f>
        <v>15000000</v>
      </c>
      <c r="K561" s="358">
        <f>SUM(K562:K563)</f>
        <v>15000000</v>
      </c>
      <c r="L561" s="358">
        <f>SUM(L562:L563)</f>
        <v>15000000</v>
      </c>
      <c r="M561" s="68">
        <f t="shared" si="63"/>
        <v>45000000</v>
      </c>
    </row>
    <row r="562" spans="1:13" ht="18.5" x14ac:dyDescent="0.45">
      <c r="A562" s="74">
        <v>22020701</v>
      </c>
      <c r="B562" s="75"/>
      <c r="C562" s="76"/>
      <c r="D562" s="76"/>
      <c r="E562" s="75"/>
      <c r="F562" s="77" t="s">
        <v>269</v>
      </c>
      <c r="G562" s="311">
        <v>5000000</v>
      </c>
      <c r="H562" s="358"/>
      <c r="I562" s="311"/>
      <c r="J562" s="311">
        <v>5000000</v>
      </c>
      <c r="K562" s="311">
        <v>5000000</v>
      </c>
      <c r="L562" s="311">
        <v>5000000</v>
      </c>
      <c r="M562" s="68">
        <f t="shared" si="63"/>
        <v>15000000</v>
      </c>
    </row>
    <row r="563" spans="1:13" ht="18.5" x14ac:dyDescent="0.45">
      <c r="A563" s="74">
        <v>22020702</v>
      </c>
      <c r="B563" s="75"/>
      <c r="C563" s="76"/>
      <c r="D563" s="76"/>
      <c r="E563" s="75"/>
      <c r="F563" s="77" t="s">
        <v>416</v>
      </c>
      <c r="G563" s="311">
        <v>10000000</v>
      </c>
      <c r="H563" s="358"/>
      <c r="I563" s="311"/>
      <c r="J563" s="311">
        <v>10000000</v>
      </c>
      <c r="K563" s="311">
        <v>10000000</v>
      </c>
      <c r="L563" s="311">
        <v>10000000</v>
      </c>
      <c r="M563" s="68">
        <f t="shared" si="63"/>
        <v>30000000</v>
      </c>
    </row>
    <row r="564" spans="1:13" ht="18.5" x14ac:dyDescent="0.45">
      <c r="A564" s="64">
        <v>220208</v>
      </c>
      <c r="B564" s="65"/>
      <c r="C564" s="66"/>
      <c r="D564" s="66"/>
      <c r="E564" s="65"/>
      <c r="F564" s="70" t="s">
        <v>54</v>
      </c>
      <c r="G564" s="358">
        <f>SUM(G565:G568)</f>
        <v>65000000</v>
      </c>
      <c r="H564" s="358"/>
      <c r="I564" s="358"/>
      <c r="J564" s="358">
        <f>SUM(J565:J568)</f>
        <v>65000000</v>
      </c>
      <c r="K564" s="358">
        <f>SUM(K565:K568)</f>
        <v>65000000</v>
      </c>
      <c r="L564" s="358">
        <f>SUM(L565:L568)</f>
        <v>65000000</v>
      </c>
      <c r="M564" s="68">
        <f t="shared" si="63"/>
        <v>195000000</v>
      </c>
    </row>
    <row r="565" spans="1:13" ht="18.5" x14ac:dyDescent="0.45">
      <c r="A565" s="74">
        <v>22020801</v>
      </c>
      <c r="B565" s="75"/>
      <c r="C565" s="76"/>
      <c r="D565" s="76"/>
      <c r="E565" s="75"/>
      <c r="F565" s="77" t="s">
        <v>55</v>
      </c>
      <c r="G565" s="311">
        <v>15000000</v>
      </c>
      <c r="H565" s="358"/>
      <c r="I565" s="311"/>
      <c r="J565" s="311">
        <v>15000000</v>
      </c>
      <c r="K565" s="311">
        <v>15000000</v>
      </c>
      <c r="L565" s="311">
        <v>15000000</v>
      </c>
      <c r="M565" s="68">
        <f t="shared" si="63"/>
        <v>45000000</v>
      </c>
    </row>
    <row r="566" spans="1:13" ht="18.5" x14ac:dyDescent="0.45">
      <c r="A566" s="74">
        <v>22020802</v>
      </c>
      <c r="B566" s="75"/>
      <c r="C566" s="76"/>
      <c r="D566" s="76"/>
      <c r="E566" s="75"/>
      <c r="F566" s="77" t="s">
        <v>517</v>
      </c>
      <c r="G566" s="311">
        <v>15000000</v>
      </c>
      <c r="H566" s="358"/>
      <c r="I566" s="311"/>
      <c r="J566" s="311">
        <v>15000000</v>
      </c>
      <c r="K566" s="311">
        <v>15000000</v>
      </c>
      <c r="L566" s="311">
        <v>15000000</v>
      </c>
      <c r="M566" s="68">
        <f t="shared" si="63"/>
        <v>45000000</v>
      </c>
    </row>
    <row r="567" spans="1:13" ht="18.5" x14ac:dyDescent="0.45">
      <c r="A567" s="74">
        <v>22020803</v>
      </c>
      <c r="B567" s="75"/>
      <c r="C567" s="76"/>
      <c r="D567" s="76"/>
      <c r="E567" s="75"/>
      <c r="F567" s="77" t="s">
        <v>56</v>
      </c>
      <c r="G567" s="311">
        <v>15000000</v>
      </c>
      <c r="H567" s="358"/>
      <c r="I567" s="311"/>
      <c r="J567" s="311">
        <v>15000000</v>
      </c>
      <c r="K567" s="311">
        <v>15000000</v>
      </c>
      <c r="L567" s="311">
        <v>15000000</v>
      </c>
      <c r="M567" s="68">
        <f t="shared" si="63"/>
        <v>45000000</v>
      </c>
    </row>
    <row r="568" spans="1:13" ht="18.5" x14ac:dyDescent="0.45">
      <c r="A568" s="74">
        <v>22020805</v>
      </c>
      <c r="B568" s="75"/>
      <c r="C568" s="76"/>
      <c r="D568" s="76"/>
      <c r="E568" s="75"/>
      <c r="F568" s="77" t="s">
        <v>436</v>
      </c>
      <c r="G568" s="311">
        <v>20000000</v>
      </c>
      <c r="H568" s="358"/>
      <c r="I568" s="311"/>
      <c r="J568" s="311">
        <v>20000000</v>
      </c>
      <c r="K568" s="311">
        <v>20000000</v>
      </c>
      <c r="L568" s="311">
        <v>20000000</v>
      </c>
      <c r="M568" s="68">
        <f t="shared" si="63"/>
        <v>60000000</v>
      </c>
    </row>
    <row r="569" spans="1:13" ht="18.5" x14ac:dyDescent="0.45">
      <c r="A569" s="64">
        <v>220209</v>
      </c>
      <c r="B569" s="65"/>
      <c r="C569" s="66"/>
      <c r="D569" s="66"/>
      <c r="E569" s="65"/>
      <c r="F569" s="70" t="s">
        <v>271</v>
      </c>
      <c r="G569" s="358">
        <f>SUM(G570:G570)</f>
        <v>5000000</v>
      </c>
      <c r="H569" s="358"/>
      <c r="I569" s="358"/>
      <c r="J569" s="358">
        <f>SUM(J570:J570)</f>
        <v>5000000</v>
      </c>
      <c r="K569" s="358">
        <f>SUM(K570:K570)</f>
        <v>5000000</v>
      </c>
      <c r="L569" s="358">
        <f>SUM(L570:L570)</f>
        <v>5000000</v>
      </c>
      <c r="M569" s="68">
        <f t="shared" si="63"/>
        <v>15000000</v>
      </c>
    </row>
    <row r="570" spans="1:13" ht="18.5" x14ac:dyDescent="0.45">
      <c r="A570" s="74">
        <v>22020902</v>
      </c>
      <c r="B570" s="75"/>
      <c r="C570" s="76"/>
      <c r="D570" s="76"/>
      <c r="E570" s="75"/>
      <c r="F570" s="77" t="s">
        <v>272</v>
      </c>
      <c r="G570" s="311">
        <v>5000000</v>
      </c>
      <c r="H570" s="358"/>
      <c r="I570" s="311"/>
      <c r="J570" s="311">
        <v>5000000</v>
      </c>
      <c r="K570" s="311">
        <v>5000000</v>
      </c>
      <c r="L570" s="311">
        <v>5000000</v>
      </c>
      <c r="M570" s="68">
        <f t="shared" si="63"/>
        <v>15000000</v>
      </c>
    </row>
    <row r="571" spans="1:13" ht="18.5" x14ac:dyDescent="0.45">
      <c r="A571" s="64">
        <v>220210</v>
      </c>
      <c r="B571" s="65"/>
      <c r="C571" s="66"/>
      <c r="D571" s="66"/>
      <c r="E571" s="65"/>
      <c r="F571" s="70" t="s">
        <v>57</v>
      </c>
      <c r="G571" s="358">
        <f>SUM(G572:G577)</f>
        <v>410000000</v>
      </c>
      <c r="H571" s="358"/>
      <c r="I571" s="358"/>
      <c r="J571" s="358">
        <f>SUM(J572:J577)</f>
        <v>410000000</v>
      </c>
      <c r="K571" s="358">
        <f>SUM(K572:K577)</f>
        <v>410000000</v>
      </c>
      <c r="L571" s="358">
        <f>SUM(L572:L577)</f>
        <v>410000000</v>
      </c>
      <c r="M571" s="68">
        <f t="shared" si="63"/>
        <v>1230000000</v>
      </c>
    </row>
    <row r="572" spans="1:13" ht="18.5" x14ac:dyDescent="0.45">
      <c r="A572" s="74">
        <v>22021001</v>
      </c>
      <c r="B572" s="75"/>
      <c r="C572" s="76"/>
      <c r="D572" s="76"/>
      <c r="E572" s="75"/>
      <c r="F572" s="77" t="s">
        <v>58</v>
      </c>
      <c r="G572" s="311">
        <v>10000000</v>
      </c>
      <c r="H572" s="358"/>
      <c r="I572" s="311"/>
      <c r="J572" s="311">
        <v>10000000</v>
      </c>
      <c r="K572" s="311">
        <v>10000000</v>
      </c>
      <c r="L572" s="311">
        <v>10000000</v>
      </c>
      <c r="M572" s="68">
        <f t="shared" si="63"/>
        <v>30000000</v>
      </c>
    </row>
    <row r="573" spans="1:13" ht="18.5" x14ac:dyDescent="0.45">
      <c r="A573" s="74">
        <v>22021003</v>
      </c>
      <c r="B573" s="75"/>
      <c r="C573" s="76"/>
      <c r="D573" s="76"/>
      <c r="E573" s="75"/>
      <c r="F573" s="77" t="s">
        <v>60</v>
      </c>
      <c r="G573" s="311">
        <v>15000000</v>
      </c>
      <c r="H573" s="358"/>
      <c r="I573" s="311"/>
      <c r="J573" s="311">
        <v>15000000</v>
      </c>
      <c r="K573" s="311">
        <v>15000000</v>
      </c>
      <c r="L573" s="311">
        <v>15000000</v>
      </c>
      <c r="M573" s="68">
        <f t="shared" si="63"/>
        <v>45000000</v>
      </c>
    </row>
    <row r="574" spans="1:13" ht="18.5" x14ac:dyDescent="0.45">
      <c r="A574" s="74">
        <v>22021007</v>
      </c>
      <c r="B574" s="75"/>
      <c r="C574" s="76"/>
      <c r="D574" s="76"/>
      <c r="E574" s="75"/>
      <c r="F574" s="77" t="s">
        <v>63</v>
      </c>
      <c r="G574" s="311">
        <v>350000000</v>
      </c>
      <c r="H574" s="358"/>
      <c r="I574" s="311"/>
      <c r="J574" s="311">
        <v>350000000</v>
      </c>
      <c r="K574" s="311">
        <v>350000000</v>
      </c>
      <c r="L574" s="311">
        <v>350000000</v>
      </c>
      <c r="M574" s="68">
        <f t="shared" si="63"/>
        <v>1050000000</v>
      </c>
    </row>
    <row r="575" spans="1:13" ht="18.5" x14ac:dyDescent="0.45">
      <c r="A575" s="74">
        <v>22021008</v>
      </c>
      <c r="B575" s="75"/>
      <c r="C575" s="76"/>
      <c r="D575" s="76"/>
      <c r="E575" s="75"/>
      <c r="F575" s="77" t="s">
        <v>64</v>
      </c>
      <c r="G575" s="311">
        <v>5000000</v>
      </c>
      <c r="H575" s="358"/>
      <c r="I575" s="311"/>
      <c r="J575" s="311">
        <v>5000000</v>
      </c>
      <c r="K575" s="311">
        <v>5000000</v>
      </c>
      <c r="L575" s="311">
        <v>5000000</v>
      </c>
      <c r="M575" s="68">
        <f t="shared" si="63"/>
        <v>15000000</v>
      </c>
    </row>
    <row r="576" spans="1:13" ht="37" x14ac:dyDescent="0.45">
      <c r="A576" s="74">
        <v>22021014</v>
      </c>
      <c r="B576" s="75"/>
      <c r="C576" s="76"/>
      <c r="D576" s="76"/>
      <c r="E576" s="75"/>
      <c r="F576" s="77" t="s">
        <v>224</v>
      </c>
      <c r="G576" s="311">
        <v>10000000</v>
      </c>
      <c r="H576" s="358"/>
      <c r="I576" s="311"/>
      <c r="J576" s="311">
        <v>10000000</v>
      </c>
      <c r="K576" s="311">
        <v>10000000</v>
      </c>
      <c r="L576" s="311">
        <v>10000000</v>
      </c>
      <c r="M576" s="68">
        <f t="shared" si="63"/>
        <v>30000000</v>
      </c>
    </row>
    <row r="577" spans="1:13" ht="18.5" x14ac:dyDescent="0.45">
      <c r="A577" s="74">
        <v>22021026</v>
      </c>
      <c r="B577" s="75"/>
      <c r="C577" s="76"/>
      <c r="D577" s="76"/>
      <c r="E577" s="75"/>
      <c r="F577" s="77" t="s">
        <v>66</v>
      </c>
      <c r="G577" s="311">
        <v>20000000</v>
      </c>
      <c r="H577" s="358"/>
      <c r="I577" s="311"/>
      <c r="J577" s="311">
        <v>20000000</v>
      </c>
      <c r="K577" s="311">
        <v>20000000</v>
      </c>
      <c r="L577" s="311">
        <v>20000000</v>
      </c>
      <c r="M577" s="68">
        <f t="shared" si="63"/>
        <v>60000000</v>
      </c>
    </row>
    <row r="578" spans="1:13" ht="18.5" x14ac:dyDescent="0.45">
      <c r="A578" s="64"/>
      <c r="B578" s="65"/>
      <c r="C578" s="66"/>
      <c r="D578" s="66"/>
      <c r="E578" s="65"/>
      <c r="F578" s="70"/>
      <c r="G578" s="311"/>
      <c r="H578" s="358"/>
      <c r="I578" s="311"/>
      <c r="J578" s="311"/>
      <c r="K578" s="311"/>
      <c r="L578" s="311"/>
      <c r="M578" s="311"/>
    </row>
    <row r="579" spans="1:13" ht="18.5" x14ac:dyDescent="0.45">
      <c r="A579" s="64">
        <v>23</v>
      </c>
      <c r="B579" s="65"/>
      <c r="C579" s="66"/>
      <c r="D579" s="66"/>
      <c r="E579" s="65"/>
      <c r="F579" s="70" t="s">
        <v>69</v>
      </c>
      <c r="G579" s="358">
        <f>G580+G585</f>
        <v>3800000000</v>
      </c>
      <c r="H579" s="358"/>
      <c r="I579" s="358"/>
      <c r="J579" s="358">
        <f>J580+J585</f>
        <v>3800000000</v>
      </c>
      <c r="K579" s="358">
        <f>K580+K585</f>
        <v>3800000000</v>
      </c>
      <c r="L579" s="358">
        <f>L580+L585</f>
        <v>3800000000</v>
      </c>
      <c r="M579" s="68">
        <f t="shared" ref="M579:M589" si="66">J579+K579+L579</f>
        <v>11400000000</v>
      </c>
    </row>
    <row r="580" spans="1:13" ht="18.5" x14ac:dyDescent="0.45">
      <c r="A580" s="64">
        <v>2301</v>
      </c>
      <c r="B580" s="65"/>
      <c r="C580" s="66"/>
      <c r="D580" s="66"/>
      <c r="E580" s="65"/>
      <c r="F580" s="70" t="s">
        <v>70</v>
      </c>
      <c r="G580" s="358">
        <f t="shared" ref="G580:L580" si="67">G581</f>
        <v>870000000</v>
      </c>
      <c r="H580" s="358"/>
      <c r="I580" s="358"/>
      <c r="J580" s="358">
        <f t="shared" si="67"/>
        <v>870000000</v>
      </c>
      <c r="K580" s="358">
        <f t="shared" si="67"/>
        <v>870000000</v>
      </c>
      <c r="L580" s="358">
        <f t="shared" si="67"/>
        <v>870000000</v>
      </c>
      <c r="M580" s="68">
        <f t="shared" si="66"/>
        <v>2610000000</v>
      </c>
    </row>
    <row r="581" spans="1:13" ht="18.5" x14ac:dyDescent="0.45">
      <c r="A581" s="64">
        <v>230101</v>
      </c>
      <c r="B581" s="65"/>
      <c r="C581" s="66"/>
      <c r="D581" s="66"/>
      <c r="E581" s="65"/>
      <c r="F581" s="70" t="s">
        <v>71</v>
      </c>
      <c r="G581" s="358">
        <f>SUM(G582:G584)</f>
        <v>870000000</v>
      </c>
      <c r="H581" s="358"/>
      <c r="I581" s="358"/>
      <c r="J581" s="358">
        <f>SUM(J582:J584)</f>
        <v>870000000</v>
      </c>
      <c r="K581" s="358">
        <f>SUM(K582:K584)</f>
        <v>870000000</v>
      </c>
      <c r="L581" s="358">
        <f>SUM(L582:L584)</f>
        <v>870000000</v>
      </c>
      <c r="M581" s="68">
        <f t="shared" si="66"/>
        <v>2610000000</v>
      </c>
    </row>
    <row r="582" spans="1:13" ht="18.5" x14ac:dyDescent="0.45">
      <c r="A582" s="74">
        <v>23010105</v>
      </c>
      <c r="B582" s="75"/>
      <c r="C582" s="76"/>
      <c r="D582" s="76"/>
      <c r="E582" s="75"/>
      <c r="F582" s="77" t="s">
        <v>231</v>
      </c>
      <c r="G582" s="311">
        <v>300000000</v>
      </c>
      <c r="H582" s="358"/>
      <c r="I582" s="311"/>
      <c r="J582" s="311">
        <v>300000000</v>
      </c>
      <c r="K582" s="311">
        <v>300000000</v>
      </c>
      <c r="L582" s="311">
        <v>300000000</v>
      </c>
      <c r="M582" s="68">
        <f t="shared" si="66"/>
        <v>900000000</v>
      </c>
    </row>
    <row r="583" spans="1:13" ht="18.5" x14ac:dyDescent="0.45">
      <c r="A583" s="74">
        <v>23010107</v>
      </c>
      <c r="B583" s="75"/>
      <c r="C583" s="76"/>
      <c r="D583" s="76"/>
      <c r="E583" s="75"/>
      <c r="F583" s="77" t="s">
        <v>459</v>
      </c>
      <c r="G583" s="311">
        <v>370000000</v>
      </c>
      <c r="H583" s="358"/>
      <c r="I583" s="311"/>
      <c r="J583" s="311">
        <v>370000000</v>
      </c>
      <c r="K583" s="311">
        <v>370000000</v>
      </c>
      <c r="L583" s="311">
        <v>370000000</v>
      </c>
      <c r="M583" s="68">
        <f t="shared" si="66"/>
        <v>1110000000</v>
      </c>
    </row>
    <row r="584" spans="1:13" ht="18.5" x14ac:dyDescent="0.45">
      <c r="A584" s="74">
        <v>23010108</v>
      </c>
      <c r="B584" s="75"/>
      <c r="C584" s="76"/>
      <c r="D584" s="76"/>
      <c r="E584" s="75"/>
      <c r="F584" s="77" t="s">
        <v>230</v>
      </c>
      <c r="G584" s="311">
        <v>200000000</v>
      </c>
      <c r="H584" s="358"/>
      <c r="I584" s="311"/>
      <c r="J584" s="311">
        <v>200000000</v>
      </c>
      <c r="K584" s="311">
        <v>200000000</v>
      </c>
      <c r="L584" s="311">
        <v>200000000</v>
      </c>
      <c r="M584" s="68">
        <f t="shared" si="66"/>
        <v>600000000</v>
      </c>
    </row>
    <row r="585" spans="1:13" ht="18.5" x14ac:dyDescent="0.45">
      <c r="A585" s="64">
        <v>2305</v>
      </c>
      <c r="B585" s="65"/>
      <c r="C585" s="66"/>
      <c r="D585" s="66"/>
      <c r="E585" s="65"/>
      <c r="F585" s="70" t="s">
        <v>79</v>
      </c>
      <c r="G585" s="362">
        <f t="shared" ref="G585:L585" si="68">G586</f>
        <v>2930000000</v>
      </c>
      <c r="H585" s="358"/>
      <c r="I585" s="362"/>
      <c r="J585" s="362">
        <f t="shared" si="68"/>
        <v>2930000000</v>
      </c>
      <c r="K585" s="362">
        <f t="shared" si="68"/>
        <v>2930000000</v>
      </c>
      <c r="L585" s="362">
        <f t="shared" si="68"/>
        <v>2930000000</v>
      </c>
      <c r="M585" s="68">
        <f t="shared" si="66"/>
        <v>8790000000</v>
      </c>
    </row>
    <row r="586" spans="1:13" ht="18.5" x14ac:dyDescent="0.45">
      <c r="A586" s="64">
        <v>230501</v>
      </c>
      <c r="B586" s="65"/>
      <c r="C586" s="66"/>
      <c r="D586" s="66"/>
      <c r="E586" s="65"/>
      <c r="F586" s="70" t="s">
        <v>80</v>
      </c>
      <c r="G586" s="362">
        <f>SUM(G587:G589)</f>
        <v>2930000000</v>
      </c>
      <c r="H586" s="358"/>
      <c r="I586" s="362"/>
      <c r="J586" s="362">
        <f>SUM(J587:J589)</f>
        <v>2930000000</v>
      </c>
      <c r="K586" s="362">
        <f>SUM(K587:K589)</f>
        <v>2930000000</v>
      </c>
      <c r="L586" s="362">
        <f>SUM(L587:L589)</f>
        <v>2930000000</v>
      </c>
      <c r="M586" s="68">
        <f t="shared" si="66"/>
        <v>8790000000</v>
      </c>
    </row>
    <row r="587" spans="1:13" ht="18.5" x14ac:dyDescent="0.45">
      <c r="A587" s="74">
        <v>23050103</v>
      </c>
      <c r="B587" s="75"/>
      <c r="C587" s="76"/>
      <c r="D587" s="76"/>
      <c r="E587" s="75"/>
      <c r="F587" s="77" t="s">
        <v>82</v>
      </c>
      <c r="G587" s="311">
        <v>1130000000</v>
      </c>
      <c r="H587" s="358"/>
      <c r="I587" s="311"/>
      <c r="J587" s="311">
        <v>1130000000</v>
      </c>
      <c r="K587" s="311">
        <v>1130000000</v>
      </c>
      <c r="L587" s="311">
        <v>1130000000</v>
      </c>
      <c r="M587" s="68">
        <f t="shared" si="66"/>
        <v>3390000000</v>
      </c>
    </row>
    <row r="588" spans="1:13" ht="18.5" x14ac:dyDescent="0.45">
      <c r="A588" s="74">
        <v>23050104</v>
      </c>
      <c r="B588" s="75"/>
      <c r="C588" s="76"/>
      <c r="D588" s="76"/>
      <c r="E588" s="75"/>
      <c r="F588" s="77" t="s">
        <v>83</v>
      </c>
      <c r="G588" s="311">
        <v>1000000000</v>
      </c>
      <c r="H588" s="358"/>
      <c r="I588" s="311"/>
      <c r="J588" s="311">
        <v>1000000000</v>
      </c>
      <c r="K588" s="311">
        <v>1000000000</v>
      </c>
      <c r="L588" s="311">
        <v>1000000000</v>
      </c>
      <c r="M588" s="68">
        <f t="shared" si="66"/>
        <v>3000000000</v>
      </c>
    </row>
    <row r="589" spans="1:13" ht="18.5" x14ac:dyDescent="0.45">
      <c r="A589" s="74">
        <v>23050126</v>
      </c>
      <c r="B589" s="75"/>
      <c r="C589" s="76"/>
      <c r="D589" s="76"/>
      <c r="E589" s="75"/>
      <c r="F589" s="77" t="s">
        <v>84</v>
      </c>
      <c r="G589" s="311">
        <v>800000000</v>
      </c>
      <c r="H589" s="358"/>
      <c r="I589" s="311"/>
      <c r="J589" s="311">
        <v>800000000</v>
      </c>
      <c r="K589" s="311">
        <v>800000000</v>
      </c>
      <c r="L589" s="311">
        <v>800000000</v>
      </c>
      <c r="M589" s="68">
        <f t="shared" si="66"/>
        <v>2400000000</v>
      </c>
    </row>
    <row r="590" spans="1:13" ht="18.5" x14ac:dyDescent="0.45">
      <c r="A590" s="391"/>
      <c r="B590" s="391"/>
      <c r="C590" s="391"/>
      <c r="D590" s="391"/>
      <c r="E590" s="391"/>
      <c r="F590" s="392"/>
      <c r="G590" s="393"/>
      <c r="H590" s="358"/>
      <c r="I590" s="363"/>
      <c r="J590" s="393"/>
      <c r="K590" s="393"/>
      <c r="L590" s="393"/>
      <c r="M590" s="393"/>
    </row>
    <row r="591" spans="1:13" ht="18.5" x14ac:dyDescent="0.45">
      <c r="A591" s="397"/>
      <c r="B591" s="74"/>
      <c r="C591" s="74"/>
      <c r="D591" s="74"/>
      <c r="E591" s="74"/>
      <c r="F591" s="73" t="s">
        <v>85</v>
      </c>
      <c r="G591" s="91"/>
      <c r="H591" s="358"/>
      <c r="I591" s="363"/>
      <c r="J591" s="91"/>
      <c r="K591" s="91"/>
      <c r="L591" s="91"/>
      <c r="M591" s="91"/>
    </row>
    <row r="592" spans="1:13" ht="18.5" x14ac:dyDescent="0.45">
      <c r="A592" s="397"/>
      <c r="B592" s="74"/>
      <c r="C592" s="74"/>
      <c r="D592" s="74"/>
      <c r="E592" s="74"/>
      <c r="F592" s="73" t="s">
        <v>87</v>
      </c>
      <c r="G592" s="386">
        <f>G534</f>
        <v>1000000000</v>
      </c>
      <c r="H592" s="386"/>
      <c r="I592" s="386"/>
      <c r="J592" s="386">
        <f>J534</f>
        <v>1000000000</v>
      </c>
      <c r="K592" s="386">
        <f>K534</f>
        <v>1000000000</v>
      </c>
      <c r="L592" s="386">
        <f>L534</f>
        <v>1000000000</v>
      </c>
      <c r="M592" s="386">
        <f>M534</f>
        <v>3000000000</v>
      </c>
    </row>
    <row r="593" spans="1:13" ht="18.5" x14ac:dyDescent="0.45">
      <c r="A593" s="397"/>
      <c r="B593" s="74"/>
      <c r="C593" s="74"/>
      <c r="D593" s="74"/>
      <c r="E593" s="74"/>
      <c r="F593" s="73" t="s">
        <v>69</v>
      </c>
      <c r="G593" s="386">
        <f>G579</f>
        <v>3800000000</v>
      </c>
      <c r="H593" s="358"/>
      <c r="I593" s="386"/>
      <c r="J593" s="386">
        <f>J579</f>
        <v>3800000000</v>
      </c>
      <c r="K593" s="386">
        <f>K579</f>
        <v>3800000000</v>
      </c>
      <c r="L593" s="386">
        <f>L579</f>
        <v>3800000000</v>
      </c>
      <c r="M593" s="68">
        <f>SUM(J593:L593)</f>
        <v>11400000000</v>
      </c>
    </row>
    <row r="594" spans="1:13" ht="18.5" x14ac:dyDescent="0.45">
      <c r="A594" s="397"/>
      <c r="B594" s="74"/>
      <c r="C594" s="74"/>
      <c r="D594" s="74"/>
      <c r="E594" s="74"/>
      <c r="F594" s="73"/>
      <c r="G594" s="386"/>
      <c r="H594" s="358"/>
      <c r="I594" s="386"/>
      <c r="J594" s="386"/>
      <c r="K594" s="386"/>
      <c r="L594" s="386"/>
      <c r="M594" s="68">
        <f>SUM(J594:L594)</f>
        <v>0</v>
      </c>
    </row>
    <row r="595" spans="1:13" ht="18.5" x14ac:dyDescent="0.45">
      <c r="A595" s="397"/>
      <c r="B595" s="74"/>
      <c r="C595" s="74"/>
      <c r="D595" s="74"/>
      <c r="E595" s="74"/>
      <c r="F595" s="73" t="s">
        <v>88</v>
      </c>
      <c r="G595" s="387">
        <f>SUM(G592:G593)</f>
        <v>4800000000</v>
      </c>
      <c r="H595" s="358"/>
      <c r="I595" s="387"/>
      <c r="J595" s="387">
        <f>SUM(J592:J593)</f>
        <v>4800000000</v>
      </c>
      <c r="K595" s="387">
        <f>SUM(K592:K593)</f>
        <v>4800000000</v>
      </c>
      <c r="L595" s="387">
        <f>SUM(L592:L593)</f>
        <v>4800000000</v>
      </c>
      <c r="M595" s="68">
        <f>SUM(J595:L595)</f>
        <v>14400000000</v>
      </c>
    </row>
    <row r="598" spans="1:13" ht="18.5" x14ac:dyDescent="0.45">
      <c r="A598" s="951" t="s">
        <v>0</v>
      </c>
      <c r="B598" s="951"/>
      <c r="C598" s="951"/>
      <c r="D598" s="951"/>
      <c r="E598" s="951"/>
      <c r="F598" s="951"/>
      <c r="G598" s="951"/>
      <c r="H598" s="951"/>
      <c r="I598" s="951"/>
      <c r="J598" s="951"/>
      <c r="K598" s="951"/>
      <c r="L598" s="951"/>
      <c r="M598" s="951"/>
    </row>
    <row r="599" spans="1:13" ht="18.5" x14ac:dyDescent="0.45">
      <c r="A599" s="930" t="s">
        <v>923</v>
      </c>
      <c r="B599" s="930"/>
      <c r="C599" s="930"/>
      <c r="D599" s="930"/>
      <c r="E599" s="930"/>
      <c r="F599" s="930"/>
      <c r="G599" s="930"/>
      <c r="H599" s="930"/>
      <c r="I599" s="930"/>
      <c r="J599" s="930"/>
      <c r="K599" s="930"/>
      <c r="L599" s="930"/>
      <c r="M599" s="930"/>
    </row>
    <row r="600" spans="1:13" ht="92.5" x14ac:dyDescent="0.45">
      <c r="A600" s="100" t="s">
        <v>1</v>
      </c>
      <c r="B600" s="100" t="s">
        <v>2</v>
      </c>
      <c r="C600" s="100" t="s">
        <v>3</v>
      </c>
      <c r="D600" s="100" t="s">
        <v>4</v>
      </c>
      <c r="E600" s="100" t="s">
        <v>5</v>
      </c>
      <c r="F600" s="67" t="s">
        <v>6</v>
      </c>
      <c r="G600" s="100" t="s">
        <v>7</v>
      </c>
      <c r="H600" s="100" t="s">
        <v>8</v>
      </c>
      <c r="I600" s="100"/>
      <c r="J600" s="100" t="s">
        <v>9</v>
      </c>
      <c r="K600" s="100" t="s">
        <v>10</v>
      </c>
      <c r="L600" s="100" t="s">
        <v>11</v>
      </c>
      <c r="M600" s="100" t="s">
        <v>12</v>
      </c>
    </row>
    <row r="601" spans="1:13" ht="18.5" x14ac:dyDescent="0.45">
      <c r="A601" s="64">
        <v>1</v>
      </c>
      <c r="B601" s="65"/>
      <c r="C601" s="65"/>
      <c r="D601" s="66"/>
      <c r="E601" s="65"/>
      <c r="F601" s="67" t="s">
        <v>13</v>
      </c>
      <c r="G601" s="69">
        <f t="shared" ref="G601:H603" si="69">G602</f>
        <v>10000000</v>
      </c>
      <c r="H601" s="69">
        <f t="shared" si="69"/>
        <v>5720000</v>
      </c>
      <c r="I601" s="69"/>
      <c r="J601" s="69">
        <f>J602</f>
        <v>10000000</v>
      </c>
      <c r="K601" s="69">
        <f t="shared" ref="K601:L603" si="70">K602</f>
        <v>10000000</v>
      </c>
      <c r="L601" s="69">
        <f t="shared" si="70"/>
        <v>10000000</v>
      </c>
      <c r="M601" s="69">
        <f t="shared" ref="M601:M606" si="71">J601+K601+L601</f>
        <v>30000000</v>
      </c>
    </row>
    <row r="602" spans="1:13" ht="18.5" x14ac:dyDescent="0.45">
      <c r="A602" s="64">
        <v>12</v>
      </c>
      <c r="B602" s="65"/>
      <c r="C602" s="65"/>
      <c r="D602" s="66"/>
      <c r="E602" s="65"/>
      <c r="F602" s="70" t="s">
        <v>14</v>
      </c>
      <c r="G602" s="72">
        <f t="shared" si="69"/>
        <v>10000000</v>
      </c>
      <c r="H602" s="72">
        <f t="shared" si="69"/>
        <v>5720000</v>
      </c>
      <c r="I602" s="72"/>
      <c r="J602" s="72">
        <f>J603</f>
        <v>10000000</v>
      </c>
      <c r="K602" s="72">
        <f t="shared" si="70"/>
        <v>10000000</v>
      </c>
      <c r="L602" s="72">
        <f t="shared" si="70"/>
        <v>10000000</v>
      </c>
      <c r="M602" s="69">
        <f t="shared" si="71"/>
        <v>30000000</v>
      </c>
    </row>
    <row r="603" spans="1:13" ht="18.5" x14ac:dyDescent="0.45">
      <c r="A603" s="67">
        <v>1202</v>
      </c>
      <c r="B603" s="73"/>
      <c r="C603" s="73"/>
      <c r="D603" s="66"/>
      <c r="E603" s="73"/>
      <c r="F603" s="70" t="s">
        <v>15</v>
      </c>
      <c r="G603" s="69">
        <f t="shared" si="69"/>
        <v>10000000</v>
      </c>
      <c r="H603" s="69">
        <f t="shared" si="69"/>
        <v>5720000</v>
      </c>
      <c r="I603" s="69"/>
      <c r="J603" s="69">
        <f>J604</f>
        <v>10000000</v>
      </c>
      <c r="K603" s="69">
        <f t="shared" si="70"/>
        <v>10000000</v>
      </c>
      <c r="L603" s="69">
        <f t="shared" si="70"/>
        <v>10000000</v>
      </c>
      <c r="M603" s="69">
        <f t="shared" si="71"/>
        <v>30000000</v>
      </c>
    </row>
    <row r="604" spans="1:13" ht="18.5" x14ac:dyDescent="0.45">
      <c r="A604" s="67">
        <v>120201</v>
      </c>
      <c r="B604" s="73"/>
      <c r="C604" s="73"/>
      <c r="D604" s="66"/>
      <c r="E604" s="73"/>
      <c r="F604" s="70" t="s">
        <v>359</v>
      </c>
      <c r="G604" s="69">
        <f>SUM(G605:G605)</f>
        <v>10000000</v>
      </c>
      <c r="H604" s="69">
        <f>SUM(H605:H605)</f>
        <v>5720000</v>
      </c>
      <c r="I604" s="69"/>
      <c r="J604" s="69">
        <f>SUM(J605:J605)</f>
        <v>10000000</v>
      </c>
      <c r="K604" s="69">
        <f>SUM(K605:K605)</f>
        <v>10000000</v>
      </c>
      <c r="L604" s="69">
        <f>SUM(L605:L605)</f>
        <v>10000000</v>
      </c>
      <c r="M604" s="69">
        <f t="shared" si="71"/>
        <v>30000000</v>
      </c>
    </row>
    <row r="605" spans="1:13" ht="18.5" x14ac:dyDescent="0.45">
      <c r="A605" s="74">
        <v>12020134</v>
      </c>
      <c r="B605" s="75"/>
      <c r="C605" s="75"/>
      <c r="D605" s="76"/>
      <c r="E605" s="75"/>
      <c r="F605" s="77" t="s">
        <v>924</v>
      </c>
      <c r="G605" s="406">
        <v>10000000</v>
      </c>
      <c r="H605" s="406">
        <v>5720000</v>
      </c>
      <c r="I605" s="79"/>
      <c r="J605" s="79">
        <v>10000000</v>
      </c>
      <c r="K605" s="79">
        <v>10000000</v>
      </c>
      <c r="L605" s="79">
        <v>10000000</v>
      </c>
      <c r="M605" s="69">
        <f t="shared" si="71"/>
        <v>30000000</v>
      </c>
    </row>
    <row r="606" spans="1:13" ht="18.5" x14ac:dyDescent="0.45">
      <c r="A606" s="64">
        <v>2</v>
      </c>
      <c r="B606" s="65"/>
      <c r="C606" s="66"/>
      <c r="D606" s="66"/>
      <c r="E606" s="65"/>
      <c r="F606" s="70" t="s">
        <v>18</v>
      </c>
      <c r="G606" s="358">
        <f>G607+G615+G616+G666</f>
        <v>38668138914.169998</v>
      </c>
      <c r="H606" s="358">
        <f>H607+H615+H616+H666</f>
        <v>40192961538.489998</v>
      </c>
      <c r="I606" s="358"/>
      <c r="J606" s="358">
        <f>J607+J615+J616+J666</f>
        <v>44121028368.840004</v>
      </c>
      <c r="K606" s="358">
        <f>K607+K615+K616+K666</f>
        <v>44171028368.840004</v>
      </c>
      <c r="L606" s="358">
        <f>L607+L615+L616+L666</f>
        <v>44271028368.840004</v>
      </c>
      <c r="M606" s="69">
        <f t="shared" si="71"/>
        <v>132563085106.52002</v>
      </c>
    </row>
    <row r="607" spans="1:13" ht="18.5" x14ac:dyDescent="0.45">
      <c r="A607" s="64">
        <v>21</v>
      </c>
      <c r="B607" s="65"/>
      <c r="C607" s="66"/>
      <c r="D607" s="66"/>
      <c r="E607" s="65"/>
      <c r="F607" s="70" t="s">
        <v>19</v>
      </c>
      <c r="G607" s="358">
        <f>G608+G611</f>
        <v>528008117.83999997</v>
      </c>
      <c r="H607" s="358">
        <f>H608+H611</f>
        <v>572677052</v>
      </c>
      <c r="I607" s="358"/>
      <c r="J607" s="358">
        <v>971897572.51000023</v>
      </c>
      <c r="K607" s="358">
        <v>971897572.51000023</v>
      </c>
      <c r="L607" s="358">
        <v>971897572.51000023</v>
      </c>
      <c r="M607" s="69">
        <v>2915692717.5300007</v>
      </c>
    </row>
    <row r="608" spans="1:13" ht="18.5" x14ac:dyDescent="0.45">
      <c r="A608" s="64">
        <v>2101</v>
      </c>
      <c r="B608" s="65"/>
      <c r="C608" s="66"/>
      <c r="D608" s="66"/>
      <c r="E608" s="65"/>
      <c r="F608" s="70" t="s">
        <v>20</v>
      </c>
      <c r="G608" s="358">
        <f>G609</f>
        <v>508468880.83999997</v>
      </c>
      <c r="H608" s="358">
        <f>H609</f>
        <v>572677052</v>
      </c>
      <c r="I608" s="358"/>
      <c r="J608" s="358">
        <v>946722873.19000018</v>
      </c>
      <c r="K608" s="358">
        <v>946722873.19000018</v>
      </c>
      <c r="L608" s="358">
        <v>946722873.19000018</v>
      </c>
      <c r="M608" s="69">
        <v>2840168619.5700006</v>
      </c>
    </row>
    <row r="609" spans="1:13" ht="18.5" x14ac:dyDescent="0.45">
      <c r="A609" s="64">
        <v>210101</v>
      </c>
      <c r="B609" s="65"/>
      <c r="C609" s="66"/>
      <c r="D609" s="66"/>
      <c r="E609" s="65"/>
      <c r="F609" s="70" t="s">
        <v>21</v>
      </c>
      <c r="G609" s="358">
        <f>G610</f>
        <v>508468880.83999997</v>
      </c>
      <c r="H609" s="358">
        <f>H610</f>
        <v>572677052</v>
      </c>
      <c r="I609" s="358"/>
      <c r="J609" s="358">
        <v>946722873.19000018</v>
      </c>
      <c r="K609" s="358">
        <v>946722873.19000018</v>
      </c>
      <c r="L609" s="358">
        <v>946722873.19000018</v>
      </c>
      <c r="M609" s="69">
        <v>2840168619.5700006</v>
      </c>
    </row>
    <row r="610" spans="1:13" ht="18.5" x14ac:dyDescent="0.45">
      <c r="A610" s="74">
        <v>21010101</v>
      </c>
      <c r="B610" s="75"/>
      <c r="C610" s="76"/>
      <c r="D610" s="113" t="s">
        <v>205</v>
      </c>
      <c r="E610" s="75"/>
      <c r="F610" s="77" t="s">
        <v>20</v>
      </c>
      <c r="G610" s="407">
        <v>508468880.83999997</v>
      </c>
      <c r="H610" s="407">
        <v>572677052</v>
      </c>
      <c r="I610" s="311"/>
      <c r="J610" s="311">
        <v>946722873.19000018</v>
      </c>
      <c r="K610" s="311">
        <v>946722873.19000018</v>
      </c>
      <c r="L610" s="311">
        <v>946722873.19000018</v>
      </c>
      <c r="M610" s="69">
        <v>2840168619.5700006</v>
      </c>
    </row>
    <row r="611" spans="1:13" ht="18.5" x14ac:dyDescent="0.45">
      <c r="A611" s="64">
        <v>2102</v>
      </c>
      <c r="B611" s="65"/>
      <c r="C611" s="66"/>
      <c r="D611" s="66"/>
      <c r="E611" s="65"/>
      <c r="F611" s="70" t="s">
        <v>22</v>
      </c>
      <c r="G611" s="358">
        <f>G612</f>
        <v>19539237</v>
      </c>
      <c r="H611" s="358">
        <f>H612</f>
        <v>0</v>
      </c>
      <c r="I611" s="358"/>
      <c r="J611" s="358">
        <v>25174699.32</v>
      </c>
      <c r="K611" s="358">
        <v>25174699.32</v>
      </c>
      <c r="L611" s="358">
        <v>25174699.32</v>
      </c>
      <c r="M611" s="69">
        <v>75524097.960000008</v>
      </c>
    </row>
    <row r="612" spans="1:13" ht="18.5" x14ac:dyDescent="0.45">
      <c r="A612" s="64">
        <v>210201</v>
      </c>
      <c r="B612" s="65"/>
      <c r="C612" s="66"/>
      <c r="D612" s="66"/>
      <c r="E612" s="65"/>
      <c r="F612" s="70" t="s">
        <v>23</v>
      </c>
      <c r="G612" s="358">
        <f>G613+G614</f>
        <v>19539237</v>
      </c>
      <c r="H612" s="358">
        <f>H613+H614</f>
        <v>0</v>
      </c>
      <c r="I612" s="358"/>
      <c r="J612" s="358">
        <v>25174699.32</v>
      </c>
      <c r="K612" s="358">
        <v>25174699.32</v>
      </c>
      <c r="L612" s="358">
        <v>25174699.32</v>
      </c>
      <c r="M612" s="69">
        <v>75524097.960000008</v>
      </c>
    </row>
    <row r="613" spans="1:13" ht="18.5" x14ac:dyDescent="0.45">
      <c r="A613" s="74">
        <v>21020101</v>
      </c>
      <c r="B613" s="75"/>
      <c r="C613" s="76"/>
      <c r="D613" s="113" t="s">
        <v>205</v>
      </c>
      <c r="E613" s="75"/>
      <c r="F613" s="408" t="s">
        <v>24</v>
      </c>
      <c r="G613" s="407">
        <v>7914876</v>
      </c>
      <c r="H613" s="311"/>
      <c r="I613" s="311"/>
      <c r="J613" s="311">
        <v>10640338.32</v>
      </c>
      <c r="K613" s="311">
        <v>10640338.32</v>
      </c>
      <c r="L613" s="311">
        <v>10640338.32</v>
      </c>
      <c r="M613" s="69">
        <v>31921014.960000001</v>
      </c>
    </row>
    <row r="614" spans="1:13" ht="18.5" x14ac:dyDescent="0.45">
      <c r="A614" s="74">
        <v>21020102</v>
      </c>
      <c r="B614" s="75"/>
      <c r="C614" s="76"/>
      <c r="D614" s="113" t="s">
        <v>205</v>
      </c>
      <c r="E614" s="75"/>
      <c r="F614" s="408" t="s">
        <v>25</v>
      </c>
      <c r="G614" s="407">
        <v>11624361</v>
      </c>
      <c r="H614" s="311"/>
      <c r="I614" s="311"/>
      <c r="J614" s="311">
        <v>14534361</v>
      </c>
      <c r="K614" s="311">
        <v>14534361</v>
      </c>
      <c r="L614" s="311">
        <v>14534361</v>
      </c>
      <c r="M614" s="69">
        <v>43603083</v>
      </c>
    </row>
    <row r="615" spans="1:13" ht="18.5" x14ac:dyDescent="0.45">
      <c r="A615" s="64">
        <v>22</v>
      </c>
      <c r="B615" s="65"/>
      <c r="C615" s="66"/>
      <c r="D615" s="66"/>
      <c r="E615" s="65"/>
      <c r="F615" s="70" t="s">
        <v>26</v>
      </c>
      <c r="G615" s="358">
        <f>G616+G664</f>
        <v>1000000000</v>
      </c>
      <c r="H615" s="358">
        <f>H616+H664</f>
        <v>1790839500</v>
      </c>
      <c r="I615" s="358"/>
      <c r="J615" s="358">
        <f>J616+J664</f>
        <v>1502000000</v>
      </c>
      <c r="K615" s="358">
        <f>K616+K664</f>
        <v>1502000000</v>
      </c>
      <c r="L615" s="358">
        <f>L616+L664</f>
        <v>1502000000</v>
      </c>
      <c r="M615" s="69">
        <f t="shared" ref="M615:M678" si="72">J615+K615+L615</f>
        <v>4506000000</v>
      </c>
    </row>
    <row r="616" spans="1:13" ht="18.5" x14ac:dyDescent="0.45">
      <c r="A616" s="64">
        <v>2202</v>
      </c>
      <c r="B616" s="65"/>
      <c r="C616" s="66"/>
      <c r="D616" s="66"/>
      <c r="E616" s="65"/>
      <c r="F616" s="70" t="s">
        <v>27</v>
      </c>
      <c r="G616" s="358">
        <f>G617+G622+G625+G631+G635+G637+G639+G641+G645+G647</f>
        <v>993000000</v>
      </c>
      <c r="H616" s="358">
        <f>H617+H622+H625+H631+H635+H637+H639+H641+H645+H647</f>
        <v>1790839500</v>
      </c>
      <c r="I616" s="358"/>
      <c r="J616" s="358">
        <f>J617+J622+J625+J631+J635+J637+J639+J641+J645+J647+J665</f>
        <v>1500000000</v>
      </c>
      <c r="K616" s="358">
        <f>K617+K622+K625+K631+K635+K637+K639+K641+K645+K647+K665</f>
        <v>1500000000</v>
      </c>
      <c r="L616" s="358">
        <f>L617+L622+L625+L631+L635+L637+L639+L641+L645+L647+L665</f>
        <v>1500000000</v>
      </c>
      <c r="M616" s="69">
        <f t="shared" si="72"/>
        <v>4500000000</v>
      </c>
    </row>
    <row r="617" spans="1:13" ht="18.5" x14ac:dyDescent="0.45">
      <c r="A617" s="64">
        <v>220201</v>
      </c>
      <c r="B617" s="65"/>
      <c r="C617" s="66"/>
      <c r="D617" s="66"/>
      <c r="E617" s="65"/>
      <c r="F617" s="70" t="s">
        <v>28</v>
      </c>
      <c r="G617" s="358">
        <f t="shared" ref="G617:L617" si="73">SUM(G618:G621)</f>
        <v>120000000</v>
      </c>
      <c r="H617" s="358">
        <f t="shared" si="73"/>
        <v>64400000</v>
      </c>
      <c r="I617" s="358"/>
      <c r="J617" s="358">
        <f t="shared" si="73"/>
        <v>330000000</v>
      </c>
      <c r="K617" s="358">
        <f t="shared" si="73"/>
        <v>330000000</v>
      </c>
      <c r="L617" s="358">
        <f t="shared" si="73"/>
        <v>330000000</v>
      </c>
      <c r="M617" s="69">
        <f t="shared" si="72"/>
        <v>990000000</v>
      </c>
    </row>
    <row r="618" spans="1:13" ht="18.5" x14ac:dyDescent="0.45">
      <c r="A618" s="74">
        <v>22020101</v>
      </c>
      <c r="B618" s="75"/>
      <c r="C618" s="76"/>
      <c r="D618" s="113" t="s">
        <v>205</v>
      </c>
      <c r="E618" s="75"/>
      <c r="F618" s="77" t="s">
        <v>29</v>
      </c>
      <c r="G618" s="311">
        <v>20000000</v>
      </c>
      <c r="H618" s="311"/>
      <c r="I618" s="311"/>
      <c r="J618" s="311"/>
      <c r="K618" s="311"/>
      <c r="L618" s="311"/>
      <c r="M618" s="69">
        <f t="shared" si="72"/>
        <v>0</v>
      </c>
    </row>
    <row r="619" spans="1:13" ht="18.5" x14ac:dyDescent="0.45">
      <c r="A619" s="74">
        <v>22020102</v>
      </c>
      <c r="B619" s="75"/>
      <c r="C619" s="76"/>
      <c r="D619" s="113" t="s">
        <v>205</v>
      </c>
      <c r="E619" s="75"/>
      <c r="F619" s="77" t="s">
        <v>30</v>
      </c>
      <c r="G619" s="311">
        <v>100000000</v>
      </c>
      <c r="H619" s="311">
        <v>64400000</v>
      </c>
      <c r="I619" s="311"/>
      <c r="J619" s="407">
        <v>100000000</v>
      </c>
      <c r="K619" s="407">
        <v>100000000</v>
      </c>
      <c r="L619" s="407">
        <v>100000000</v>
      </c>
      <c r="M619" s="69">
        <f t="shared" si="72"/>
        <v>300000000</v>
      </c>
    </row>
    <row r="620" spans="1:13" ht="37" x14ac:dyDescent="0.45">
      <c r="A620" s="74">
        <v>22020103</v>
      </c>
      <c r="B620" s="75"/>
      <c r="C620" s="76"/>
      <c r="D620" s="113" t="s">
        <v>205</v>
      </c>
      <c r="E620" s="75"/>
      <c r="F620" s="77" t="s">
        <v>219</v>
      </c>
      <c r="G620" s="407"/>
      <c r="H620" s="311"/>
      <c r="I620" s="311"/>
      <c r="J620" s="407">
        <v>60000000</v>
      </c>
      <c r="K620" s="407">
        <v>60000000</v>
      </c>
      <c r="L620" s="407">
        <v>60000000</v>
      </c>
      <c r="M620" s="69">
        <f t="shared" si="72"/>
        <v>180000000</v>
      </c>
    </row>
    <row r="621" spans="1:13" ht="37" x14ac:dyDescent="0.45">
      <c r="A621" s="74">
        <v>22020104</v>
      </c>
      <c r="B621" s="75"/>
      <c r="C621" s="76"/>
      <c r="D621" s="76"/>
      <c r="E621" s="75"/>
      <c r="F621" s="77" t="s">
        <v>220</v>
      </c>
      <c r="G621" s="311"/>
      <c r="H621" s="311"/>
      <c r="I621" s="311"/>
      <c r="J621" s="311">
        <v>170000000</v>
      </c>
      <c r="K621" s="311">
        <v>170000000</v>
      </c>
      <c r="L621" s="311">
        <v>170000000</v>
      </c>
      <c r="M621" s="69">
        <f t="shared" si="72"/>
        <v>510000000</v>
      </c>
    </row>
    <row r="622" spans="1:13" ht="18.5" x14ac:dyDescent="0.45">
      <c r="A622" s="64">
        <v>220202</v>
      </c>
      <c r="B622" s="65"/>
      <c r="C622" s="66"/>
      <c r="D622" s="66"/>
      <c r="E622" s="65"/>
      <c r="F622" s="70" t="s">
        <v>31</v>
      </c>
      <c r="G622" s="358">
        <f>SUM(G623:G624)</f>
        <v>27000000</v>
      </c>
      <c r="H622" s="358">
        <f>SUM(H623:H624)</f>
        <v>0</v>
      </c>
      <c r="I622" s="358"/>
      <c r="J622" s="358">
        <f>SUM(J623:J624)</f>
        <v>0</v>
      </c>
      <c r="K622" s="358">
        <f>SUM(K623:K624)</f>
        <v>0</v>
      </c>
      <c r="L622" s="358">
        <f>SUM(L623:L624)</f>
        <v>0</v>
      </c>
      <c r="M622" s="69">
        <f t="shared" si="72"/>
        <v>0</v>
      </c>
    </row>
    <row r="623" spans="1:13" ht="18.5" x14ac:dyDescent="0.45">
      <c r="A623" s="74">
        <v>22020208</v>
      </c>
      <c r="B623" s="75"/>
      <c r="C623" s="76"/>
      <c r="D623" s="113" t="s">
        <v>205</v>
      </c>
      <c r="E623" s="75"/>
      <c r="F623" s="77" t="s">
        <v>322</v>
      </c>
      <c r="G623" s="311">
        <v>12000000</v>
      </c>
      <c r="H623" s="311"/>
      <c r="I623" s="311"/>
      <c r="J623" s="311"/>
      <c r="K623" s="311"/>
      <c r="L623" s="311"/>
      <c r="M623" s="69">
        <f t="shared" si="72"/>
        <v>0</v>
      </c>
    </row>
    <row r="624" spans="1:13" ht="37" x14ac:dyDescent="0.45">
      <c r="A624" s="74">
        <v>22020209</v>
      </c>
      <c r="B624" s="75"/>
      <c r="C624" s="76"/>
      <c r="D624" s="113" t="s">
        <v>205</v>
      </c>
      <c r="E624" s="75"/>
      <c r="F624" s="77" t="s">
        <v>323</v>
      </c>
      <c r="G624" s="311">
        <v>15000000</v>
      </c>
      <c r="H624" s="311"/>
      <c r="I624" s="311"/>
      <c r="J624" s="311"/>
      <c r="K624" s="311"/>
      <c r="L624" s="311"/>
      <c r="M624" s="69">
        <f t="shared" si="72"/>
        <v>0</v>
      </c>
    </row>
    <row r="625" spans="1:13" ht="18.5" x14ac:dyDescent="0.45">
      <c r="A625" s="64">
        <v>220203</v>
      </c>
      <c r="B625" s="65"/>
      <c r="C625" s="66"/>
      <c r="D625" s="113"/>
      <c r="E625" s="65"/>
      <c r="F625" s="70" t="s">
        <v>37</v>
      </c>
      <c r="G625" s="358">
        <f>SUM(G626:G630)</f>
        <v>56000000</v>
      </c>
      <c r="H625" s="358">
        <f>SUM(H626:H630)</f>
        <v>0</v>
      </c>
      <c r="I625" s="358"/>
      <c r="J625" s="358">
        <f>SUM(J626:J630)</f>
        <v>52000000</v>
      </c>
      <c r="K625" s="358">
        <f>SUM(K626:K630)</f>
        <v>52000000</v>
      </c>
      <c r="L625" s="358">
        <f>SUM(L626:L630)</f>
        <v>52000000</v>
      </c>
      <c r="M625" s="69">
        <f t="shared" si="72"/>
        <v>156000000</v>
      </c>
    </row>
    <row r="626" spans="1:13" ht="37" x14ac:dyDescent="0.45">
      <c r="A626" s="74">
        <v>22020301</v>
      </c>
      <c r="B626" s="75"/>
      <c r="C626" s="76"/>
      <c r="D626" s="113" t="s">
        <v>205</v>
      </c>
      <c r="E626" s="75"/>
      <c r="F626" s="77" t="s">
        <v>38</v>
      </c>
      <c r="G626" s="311">
        <v>12000000</v>
      </c>
      <c r="H626" s="311"/>
      <c r="I626" s="311"/>
      <c r="J626" s="311">
        <v>10000000</v>
      </c>
      <c r="K626" s="311">
        <v>10000000</v>
      </c>
      <c r="L626" s="311">
        <v>10000000</v>
      </c>
      <c r="M626" s="69">
        <f t="shared" si="72"/>
        <v>30000000</v>
      </c>
    </row>
    <row r="627" spans="1:13" ht="18.5" x14ac:dyDescent="0.45">
      <c r="A627" s="74">
        <v>22020303</v>
      </c>
      <c r="B627" s="75"/>
      <c r="C627" s="76"/>
      <c r="D627" s="113" t="s">
        <v>205</v>
      </c>
      <c r="E627" s="75"/>
      <c r="F627" s="77" t="s">
        <v>40</v>
      </c>
      <c r="G627" s="311">
        <v>2000000</v>
      </c>
      <c r="H627" s="311"/>
      <c r="I627" s="311"/>
      <c r="J627" s="311">
        <v>1000000</v>
      </c>
      <c r="K627" s="311">
        <v>1000000</v>
      </c>
      <c r="L627" s="311">
        <v>1000000</v>
      </c>
      <c r="M627" s="69">
        <f t="shared" si="72"/>
        <v>3000000</v>
      </c>
    </row>
    <row r="628" spans="1:13" ht="18.5" x14ac:dyDescent="0.45">
      <c r="A628" s="74">
        <v>22020304</v>
      </c>
      <c r="B628" s="75"/>
      <c r="C628" s="76"/>
      <c r="D628" s="113" t="s">
        <v>205</v>
      </c>
      <c r="E628" s="75"/>
      <c r="F628" s="77" t="s">
        <v>413</v>
      </c>
      <c r="G628" s="311">
        <v>2000000</v>
      </c>
      <c r="H628" s="311"/>
      <c r="I628" s="311"/>
      <c r="J628" s="311">
        <v>1000000</v>
      </c>
      <c r="K628" s="311">
        <v>1000000</v>
      </c>
      <c r="L628" s="311">
        <v>1000000</v>
      </c>
      <c r="M628" s="69">
        <f t="shared" si="72"/>
        <v>3000000</v>
      </c>
    </row>
    <row r="629" spans="1:13" ht="18.5" x14ac:dyDescent="0.45">
      <c r="A629" s="74">
        <v>22020309</v>
      </c>
      <c r="B629" s="75"/>
      <c r="C629" s="76"/>
      <c r="D629" s="113" t="s">
        <v>205</v>
      </c>
      <c r="E629" s="75"/>
      <c r="F629" s="77" t="s">
        <v>221</v>
      </c>
      <c r="G629" s="311">
        <v>10000000</v>
      </c>
      <c r="H629" s="311"/>
      <c r="I629" s="311"/>
      <c r="J629" s="311"/>
      <c r="K629" s="311"/>
      <c r="L629" s="311"/>
      <c r="M629" s="69">
        <f t="shared" si="72"/>
        <v>0</v>
      </c>
    </row>
    <row r="630" spans="1:13" ht="18.5" x14ac:dyDescent="0.45">
      <c r="A630" s="74">
        <v>22020310</v>
      </c>
      <c r="B630" s="75"/>
      <c r="C630" s="76"/>
      <c r="D630" s="113" t="s">
        <v>205</v>
      </c>
      <c r="E630" s="75"/>
      <c r="F630" s="77" t="s">
        <v>240</v>
      </c>
      <c r="G630" s="311">
        <v>30000000</v>
      </c>
      <c r="H630" s="311"/>
      <c r="I630" s="311"/>
      <c r="J630" s="311">
        <v>40000000</v>
      </c>
      <c r="K630" s="311">
        <v>40000000</v>
      </c>
      <c r="L630" s="311">
        <v>40000000</v>
      </c>
      <c r="M630" s="69">
        <f t="shared" si="72"/>
        <v>120000000</v>
      </c>
    </row>
    <row r="631" spans="1:13" ht="18.5" x14ac:dyDescent="0.45">
      <c r="A631" s="64">
        <v>220204</v>
      </c>
      <c r="B631" s="65"/>
      <c r="C631" s="66"/>
      <c r="D631" s="66"/>
      <c r="E631" s="65"/>
      <c r="F631" s="70" t="s">
        <v>42</v>
      </c>
      <c r="G631" s="358">
        <f>SUM(G632:G634)</f>
        <v>18000000</v>
      </c>
      <c r="H631" s="358">
        <f>SUM(H632:H634)</f>
        <v>0</v>
      </c>
      <c r="I631" s="358"/>
      <c r="J631" s="358">
        <f>SUM(J632:J634)</f>
        <v>7000000</v>
      </c>
      <c r="K631" s="358">
        <f>SUM(K632:K634)</f>
        <v>7000000</v>
      </c>
      <c r="L631" s="358">
        <f>SUM(L632:L634)</f>
        <v>7000000</v>
      </c>
      <c r="M631" s="69">
        <f t="shared" si="72"/>
        <v>21000000</v>
      </c>
    </row>
    <row r="632" spans="1:13" ht="37" x14ac:dyDescent="0.45">
      <c r="A632" s="74">
        <v>22020401</v>
      </c>
      <c r="B632" s="75"/>
      <c r="C632" s="76"/>
      <c r="D632" s="113" t="s">
        <v>205</v>
      </c>
      <c r="E632" s="75"/>
      <c r="F632" s="77" t="s">
        <v>43</v>
      </c>
      <c r="G632" s="311">
        <v>8000000</v>
      </c>
      <c r="H632" s="311"/>
      <c r="I632" s="311"/>
      <c r="J632" s="311"/>
      <c r="K632" s="311"/>
      <c r="L632" s="311"/>
      <c r="M632" s="69">
        <f t="shared" si="72"/>
        <v>0</v>
      </c>
    </row>
    <row r="633" spans="1:13" ht="18.5" x14ac:dyDescent="0.45">
      <c r="A633" s="74">
        <v>22020404</v>
      </c>
      <c r="B633" s="75"/>
      <c r="C633" s="76"/>
      <c r="D633" s="113" t="s">
        <v>205</v>
      </c>
      <c r="E633" s="75"/>
      <c r="F633" s="77" t="s">
        <v>46</v>
      </c>
      <c r="G633" s="311">
        <v>2000000</v>
      </c>
      <c r="H633" s="311"/>
      <c r="I633" s="311"/>
      <c r="J633" s="311">
        <v>2000000</v>
      </c>
      <c r="K633" s="311">
        <v>2000000</v>
      </c>
      <c r="L633" s="311">
        <v>2000000</v>
      </c>
      <c r="M633" s="69">
        <f t="shared" si="72"/>
        <v>6000000</v>
      </c>
    </row>
    <row r="634" spans="1:13" ht="18.5" x14ac:dyDescent="0.45">
      <c r="A634" s="74">
        <v>22020405</v>
      </c>
      <c r="B634" s="75"/>
      <c r="C634" s="76"/>
      <c r="D634" s="113" t="s">
        <v>205</v>
      </c>
      <c r="E634" s="75"/>
      <c r="F634" s="77" t="s">
        <v>47</v>
      </c>
      <c r="G634" s="311">
        <v>8000000</v>
      </c>
      <c r="H634" s="311"/>
      <c r="I634" s="311"/>
      <c r="J634" s="311">
        <v>5000000</v>
      </c>
      <c r="K634" s="311">
        <v>5000000</v>
      </c>
      <c r="L634" s="311">
        <v>5000000</v>
      </c>
      <c r="M634" s="69">
        <f t="shared" si="72"/>
        <v>15000000</v>
      </c>
    </row>
    <row r="635" spans="1:13" ht="18.5" x14ac:dyDescent="0.45">
      <c r="A635" s="64">
        <v>220205</v>
      </c>
      <c r="B635" s="65"/>
      <c r="C635" s="66"/>
      <c r="D635" s="66"/>
      <c r="E635" s="65"/>
      <c r="F635" s="70" t="s">
        <v>49</v>
      </c>
      <c r="G635" s="358">
        <f>G636</f>
        <v>62000000</v>
      </c>
      <c r="H635" s="358">
        <f>H636</f>
        <v>17000000</v>
      </c>
      <c r="I635" s="358"/>
      <c r="J635" s="358">
        <f>J636</f>
        <v>75000000</v>
      </c>
      <c r="K635" s="358">
        <f>K636</f>
        <v>75000000</v>
      </c>
      <c r="L635" s="358">
        <f>L636</f>
        <v>75000000</v>
      </c>
      <c r="M635" s="69">
        <f t="shared" si="72"/>
        <v>225000000</v>
      </c>
    </row>
    <row r="636" spans="1:13" ht="18.5" x14ac:dyDescent="0.45">
      <c r="A636" s="74">
        <v>22020501</v>
      </c>
      <c r="B636" s="75"/>
      <c r="C636" s="76"/>
      <c r="D636" s="76"/>
      <c r="E636" s="75"/>
      <c r="F636" s="77" t="s">
        <v>50</v>
      </c>
      <c r="G636" s="311">
        <v>62000000</v>
      </c>
      <c r="H636" s="311">
        <v>17000000</v>
      </c>
      <c r="I636" s="311"/>
      <c r="J636" s="311">
        <v>75000000</v>
      </c>
      <c r="K636" s="311">
        <v>75000000</v>
      </c>
      <c r="L636" s="311">
        <v>75000000</v>
      </c>
      <c r="M636" s="69">
        <f t="shared" si="72"/>
        <v>225000000</v>
      </c>
    </row>
    <row r="637" spans="1:13" ht="18.5" x14ac:dyDescent="0.45">
      <c r="A637" s="64">
        <v>220206</v>
      </c>
      <c r="B637" s="65"/>
      <c r="C637" s="66"/>
      <c r="D637" s="66"/>
      <c r="E637" s="65"/>
      <c r="F637" s="70" t="s">
        <v>51</v>
      </c>
      <c r="G637" s="358">
        <f>SUM(G638:G638)</f>
        <v>2000000</v>
      </c>
      <c r="H637" s="358">
        <f>SUM(H638:H638)</f>
        <v>0</v>
      </c>
      <c r="I637" s="358"/>
      <c r="J637" s="358">
        <f>SUM(J638:J638)</f>
        <v>2000000</v>
      </c>
      <c r="K637" s="358">
        <f>SUM(K638:K638)</f>
        <v>2000000</v>
      </c>
      <c r="L637" s="358">
        <f>SUM(L638:L638)</f>
        <v>2000000</v>
      </c>
      <c r="M637" s="69">
        <f t="shared" si="72"/>
        <v>6000000</v>
      </c>
    </row>
    <row r="638" spans="1:13" ht="18.5" x14ac:dyDescent="0.45">
      <c r="A638" s="74">
        <v>22020605</v>
      </c>
      <c r="B638" s="75"/>
      <c r="C638" s="76"/>
      <c r="D638" s="113" t="s">
        <v>205</v>
      </c>
      <c r="E638" s="75"/>
      <c r="F638" s="77" t="s">
        <v>53</v>
      </c>
      <c r="G638" s="311">
        <v>2000000</v>
      </c>
      <c r="H638" s="311"/>
      <c r="I638" s="311"/>
      <c r="J638" s="311">
        <v>2000000</v>
      </c>
      <c r="K638" s="311">
        <v>2000000</v>
      </c>
      <c r="L638" s="311">
        <v>2000000</v>
      </c>
      <c r="M638" s="69">
        <f t="shared" si="72"/>
        <v>6000000</v>
      </c>
    </row>
    <row r="639" spans="1:13" ht="37" x14ac:dyDescent="0.45">
      <c r="A639" s="64">
        <v>220207</v>
      </c>
      <c r="B639" s="65"/>
      <c r="C639" s="66"/>
      <c r="D639" s="66"/>
      <c r="E639" s="65"/>
      <c r="F639" s="70" t="s">
        <v>268</v>
      </c>
      <c r="G639" s="358">
        <f>SUM(G640:G640)</f>
        <v>40000000</v>
      </c>
      <c r="H639" s="358">
        <f>SUM(H640:H640)</f>
        <v>0</v>
      </c>
      <c r="I639" s="358"/>
      <c r="J639" s="358">
        <f>SUM(J640:J640)</f>
        <v>10000000</v>
      </c>
      <c r="K639" s="358">
        <f>SUM(K640:K640)</f>
        <v>10000000</v>
      </c>
      <c r="L639" s="358">
        <f>SUM(L640:L640)</f>
        <v>10000000</v>
      </c>
      <c r="M639" s="69">
        <f t="shared" si="72"/>
        <v>30000000</v>
      </c>
    </row>
    <row r="640" spans="1:13" ht="18.5" x14ac:dyDescent="0.45">
      <c r="A640" s="74">
        <v>22020702</v>
      </c>
      <c r="B640" s="75"/>
      <c r="C640" s="76"/>
      <c r="D640" s="113" t="s">
        <v>205</v>
      </c>
      <c r="E640" s="75"/>
      <c r="F640" s="77" t="s">
        <v>416</v>
      </c>
      <c r="G640" s="311">
        <v>40000000</v>
      </c>
      <c r="H640" s="311"/>
      <c r="I640" s="311"/>
      <c r="J640" s="311">
        <v>10000000</v>
      </c>
      <c r="K640" s="311">
        <v>10000000</v>
      </c>
      <c r="L640" s="311">
        <v>10000000</v>
      </c>
      <c r="M640" s="69">
        <f t="shared" si="72"/>
        <v>30000000</v>
      </c>
    </row>
    <row r="641" spans="1:13" ht="18.5" x14ac:dyDescent="0.45">
      <c r="A641" s="64">
        <v>220208</v>
      </c>
      <c r="B641" s="65"/>
      <c r="C641" s="66"/>
      <c r="D641" s="66"/>
      <c r="E641" s="65"/>
      <c r="F641" s="70" t="s">
        <v>54</v>
      </c>
      <c r="G641" s="358">
        <f>SUM(G642:G644)</f>
        <v>18000000</v>
      </c>
      <c r="H641" s="358">
        <f>SUM(H642:H644)</f>
        <v>0</v>
      </c>
      <c r="I641" s="358"/>
      <c r="J641" s="358">
        <f>SUM(J642:J644)</f>
        <v>10500000</v>
      </c>
      <c r="K641" s="358">
        <f>SUM(K642:K644)</f>
        <v>10500000</v>
      </c>
      <c r="L641" s="358">
        <f>SUM(L642:L644)</f>
        <v>10500000</v>
      </c>
      <c r="M641" s="69">
        <f t="shared" si="72"/>
        <v>31500000</v>
      </c>
    </row>
    <row r="642" spans="1:13" ht="18.5" x14ac:dyDescent="0.45">
      <c r="A642" s="74">
        <v>22020801</v>
      </c>
      <c r="B642" s="75"/>
      <c r="C642" s="76"/>
      <c r="D642" s="113" t="s">
        <v>205</v>
      </c>
      <c r="E642" s="75"/>
      <c r="F642" s="77" t="s">
        <v>55</v>
      </c>
      <c r="G642" s="311">
        <v>2000000</v>
      </c>
      <c r="H642" s="311"/>
      <c r="I642" s="311"/>
      <c r="J642" s="311">
        <v>500000</v>
      </c>
      <c r="K642" s="311">
        <v>500000</v>
      </c>
      <c r="L642" s="311">
        <v>500000</v>
      </c>
      <c r="M642" s="69">
        <f t="shared" si="72"/>
        <v>1500000</v>
      </c>
    </row>
    <row r="643" spans="1:13" ht="18.5" x14ac:dyDescent="0.45">
      <c r="A643" s="74">
        <v>22020802</v>
      </c>
      <c r="B643" s="75"/>
      <c r="C643" s="76"/>
      <c r="D643" s="113" t="s">
        <v>205</v>
      </c>
      <c r="E643" s="75"/>
      <c r="F643" s="77" t="s">
        <v>517</v>
      </c>
      <c r="G643" s="311">
        <v>6000000</v>
      </c>
      <c r="H643" s="311"/>
      <c r="I643" s="311"/>
      <c r="J643" s="311">
        <v>5000000</v>
      </c>
      <c r="K643" s="311">
        <v>5000000</v>
      </c>
      <c r="L643" s="311">
        <v>5000000</v>
      </c>
      <c r="M643" s="69">
        <f t="shared" si="72"/>
        <v>15000000</v>
      </c>
    </row>
    <row r="644" spans="1:13" ht="18.5" x14ac:dyDescent="0.45">
      <c r="A644" s="74">
        <v>22020803</v>
      </c>
      <c r="B644" s="75"/>
      <c r="C644" s="76"/>
      <c r="D644" s="113" t="s">
        <v>205</v>
      </c>
      <c r="E644" s="75"/>
      <c r="F644" s="77" t="s">
        <v>56</v>
      </c>
      <c r="G644" s="311">
        <v>10000000</v>
      </c>
      <c r="H644" s="311"/>
      <c r="I644" s="311"/>
      <c r="J644" s="311">
        <v>5000000</v>
      </c>
      <c r="K644" s="311">
        <v>5000000</v>
      </c>
      <c r="L644" s="311">
        <v>5000000</v>
      </c>
      <c r="M644" s="69">
        <f t="shared" si="72"/>
        <v>15000000</v>
      </c>
    </row>
    <row r="645" spans="1:13" ht="18.5" x14ac:dyDescent="0.45">
      <c r="A645" s="64">
        <v>220209</v>
      </c>
      <c r="B645" s="65"/>
      <c r="C645" s="66"/>
      <c r="D645" s="66"/>
      <c r="E645" s="65"/>
      <c r="F645" s="70" t="s">
        <v>271</v>
      </c>
      <c r="G645" s="358">
        <f>SUM(G646:G646)</f>
        <v>10000000</v>
      </c>
      <c r="H645" s="358">
        <f>SUM(H646:H646)</f>
        <v>0</v>
      </c>
      <c r="I645" s="358"/>
      <c r="J645" s="358">
        <f>SUM(J646:J646)</f>
        <v>1500000</v>
      </c>
      <c r="K645" s="358">
        <f>SUM(K646:K646)</f>
        <v>1500000</v>
      </c>
      <c r="L645" s="358">
        <f>SUM(L646:L646)</f>
        <v>1500000</v>
      </c>
      <c r="M645" s="69">
        <f t="shared" si="72"/>
        <v>4500000</v>
      </c>
    </row>
    <row r="646" spans="1:13" ht="18.5" x14ac:dyDescent="0.45">
      <c r="A646" s="74">
        <v>22020901</v>
      </c>
      <c r="B646" s="75"/>
      <c r="C646" s="76"/>
      <c r="D646" s="113" t="s">
        <v>205</v>
      </c>
      <c r="E646" s="75"/>
      <c r="F646" s="77" t="s">
        <v>315</v>
      </c>
      <c r="G646" s="311">
        <v>10000000</v>
      </c>
      <c r="H646" s="311"/>
      <c r="I646" s="311"/>
      <c r="J646" s="311">
        <v>1500000</v>
      </c>
      <c r="K646" s="311">
        <v>1500000</v>
      </c>
      <c r="L646" s="311">
        <v>1500000</v>
      </c>
      <c r="M646" s="69">
        <f t="shared" si="72"/>
        <v>4500000</v>
      </c>
    </row>
    <row r="647" spans="1:13" ht="18.5" x14ac:dyDescent="0.45">
      <c r="A647" s="64">
        <v>220210</v>
      </c>
      <c r="B647" s="65"/>
      <c r="C647" s="66"/>
      <c r="D647" s="66"/>
      <c r="E647" s="65"/>
      <c r="F647" s="70" t="s">
        <v>57</v>
      </c>
      <c r="G647" s="358">
        <f>SUM(G648:G663)</f>
        <v>640000000</v>
      </c>
      <c r="H647" s="358">
        <f>SUM(H648:H663)</f>
        <v>1709439500</v>
      </c>
      <c r="I647" s="358"/>
      <c r="J647" s="358">
        <f>SUM(J648:J663)</f>
        <v>1010000000</v>
      </c>
      <c r="K647" s="358">
        <f>SUM(K648:K663)</f>
        <v>1010000000</v>
      </c>
      <c r="L647" s="358">
        <f>SUM(L648:L663)</f>
        <v>1010000000</v>
      </c>
      <c r="M647" s="69">
        <f t="shared" si="72"/>
        <v>3030000000</v>
      </c>
    </row>
    <row r="648" spans="1:13" ht="18.5" x14ac:dyDescent="0.45">
      <c r="A648" s="74">
        <v>22021001</v>
      </c>
      <c r="B648" s="75"/>
      <c r="C648" s="76"/>
      <c r="D648" s="113" t="s">
        <v>205</v>
      </c>
      <c r="E648" s="75"/>
      <c r="F648" s="77" t="s">
        <v>58</v>
      </c>
      <c r="G648" s="311">
        <v>20000000</v>
      </c>
      <c r="H648" s="311"/>
      <c r="I648" s="311"/>
      <c r="J648" s="311">
        <v>5000000</v>
      </c>
      <c r="K648" s="311">
        <v>5000000</v>
      </c>
      <c r="L648" s="311">
        <v>5000000</v>
      </c>
      <c r="M648" s="69">
        <f t="shared" si="72"/>
        <v>15000000</v>
      </c>
    </row>
    <row r="649" spans="1:13" ht="18.5" x14ac:dyDescent="0.45">
      <c r="A649" s="74">
        <v>22021002</v>
      </c>
      <c r="B649" s="75"/>
      <c r="C649" s="76"/>
      <c r="D649" s="113" t="s">
        <v>205</v>
      </c>
      <c r="E649" s="75"/>
      <c r="F649" s="77" t="s">
        <v>59</v>
      </c>
      <c r="G649" s="311">
        <v>10000000</v>
      </c>
      <c r="H649" s="311"/>
      <c r="I649" s="311"/>
      <c r="J649" s="311">
        <v>5000000</v>
      </c>
      <c r="K649" s="311">
        <v>5000000</v>
      </c>
      <c r="L649" s="311">
        <v>5000000</v>
      </c>
      <c r="M649" s="69">
        <f t="shared" si="72"/>
        <v>15000000</v>
      </c>
    </row>
    <row r="650" spans="1:13" ht="18.5" x14ac:dyDescent="0.45">
      <c r="A650" s="74">
        <v>22021003</v>
      </c>
      <c r="B650" s="75"/>
      <c r="C650" s="76"/>
      <c r="D650" s="113" t="s">
        <v>205</v>
      </c>
      <c r="E650" s="75"/>
      <c r="F650" s="77" t="s">
        <v>60</v>
      </c>
      <c r="G650" s="311">
        <v>20000000</v>
      </c>
      <c r="H650" s="311"/>
      <c r="I650" s="311"/>
      <c r="J650" s="311">
        <v>10000000</v>
      </c>
      <c r="K650" s="311">
        <v>10000000</v>
      </c>
      <c r="L650" s="311">
        <v>10000000</v>
      </c>
      <c r="M650" s="69">
        <f t="shared" si="72"/>
        <v>30000000</v>
      </c>
    </row>
    <row r="651" spans="1:13" ht="18.5" x14ac:dyDescent="0.45">
      <c r="A651" s="74">
        <v>22021004</v>
      </c>
      <c r="B651" s="75"/>
      <c r="C651" s="76"/>
      <c r="D651" s="76"/>
      <c r="E651" s="75"/>
      <c r="F651" s="77" t="s">
        <v>61</v>
      </c>
      <c r="G651" s="311">
        <v>15000000</v>
      </c>
      <c r="H651" s="311"/>
      <c r="I651" s="311"/>
      <c r="J651" s="311">
        <v>3000000</v>
      </c>
      <c r="K651" s="311">
        <v>3000000</v>
      </c>
      <c r="L651" s="311">
        <v>3000000</v>
      </c>
      <c r="M651" s="69">
        <f t="shared" si="72"/>
        <v>9000000</v>
      </c>
    </row>
    <row r="652" spans="1:13" ht="18.5" x14ac:dyDescent="0.45">
      <c r="A652" s="74">
        <v>22021007</v>
      </c>
      <c r="B652" s="75"/>
      <c r="C652" s="76"/>
      <c r="D652" s="113" t="s">
        <v>205</v>
      </c>
      <c r="E652" s="75"/>
      <c r="F652" s="77" t="s">
        <v>63</v>
      </c>
      <c r="G652" s="311">
        <v>5000000</v>
      </c>
      <c r="H652" s="311"/>
      <c r="I652" s="311"/>
      <c r="J652" s="311">
        <v>5000000</v>
      </c>
      <c r="K652" s="311">
        <v>5000000</v>
      </c>
      <c r="L652" s="311">
        <v>5000000</v>
      </c>
      <c r="M652" s="69">
        <f t="shared" si="72"/>
        <v>15000000</v>
      </c>
    </row>
    <row r="653" spans="1:13" ht="18.5" x14ac:dyDescent="0.45">
      <c r="A653" s="74">
        <v>22021008</v>
      </c>
      <c r="B653" s="75"/>
      <c r="C653" s="76"/>
      <c r="D653" s="76"/>
      <c r="E653" s="75"/>
      <c r="F653" s="77" t="s">
        <v>64</v>
      </c>
      <c r="G653" s="311">
        <v>5000000</v>
      </c>
      <c r="H653" s="311"/>
      <c r="I653" s="311"/>
      <c r="J653" s="311">
        <v>5000000</v>
      </c>
      <c r="K653" s="311">
        <v>5000000</v>
      </c>
      <c r="L653" s="311">
        <v>5000000</v>
      </c>
      <c r="M653" s="69">
        <f t="shared" si="72"/>
        <v>15000000</v>
      </c>
    </row>
    <row r="654" spans="1:13" ht="18.5" x14ac:dyDescent="0.45">
      <c r="A654" s="74">
        <v>22021009</v>
      </c>
      <c r="B654" s="75"/>
      <c r="C654" s="76"/>
      <c r="D654" s="76"/>
      <c r="E654" s="75"/>
      <c r="F654" s="77" t="s">
        <v>519</v>
      </c>
      <c r="G654" s="311"/>
      <c r="H654" s="311"/>
      <c r="I654" s="311"/>
      <c r="J654" s="311">
        <v>130000000</v>
      </c>
      <c r="K654" s="311">
        <v>130000000</v>
      </c>
      <c r="L654" s="311">
        <v>130000000</v>
      </c>
      <c r="M654" s="69">
        <f t="shared" si="72"/>
        <v>390000000</v>
      </c>
    </row>
    <row r="655" spans="1:13" ht="37" x14ac:dyDescent="0.45">
      <c r="A655" s="74">
        <v>22021014</v>
      </c>
      <c r="B655" s="75"/>
      <c r="C655" s="76"/>
      <c r="D655" s="113" t="s">
        <v>205</v>
      </c>
      <c r="E655" s="75"/>
      <c r="F655" s="77" t="s">
        <v>224</v>
      </c>
      <c r="G655" s="311">
        <v>15000000</v>
      </c>
      <c r="H655" s="311"/>
      <c r="I655" s="311"/>
      <c r="J655" s="311">
        <v>2000000</v>
      </c>
      <c r="K655" s="311">
        <v>2000000</v>
      </c>
      <c r="L655" s="311">
        <v>2000000</v>
      </c>
      <c r="M655" s="69">
        <f t="shared" si="72"/>
        <v>6000000</v>
      </c>
    </row>
    <row r="656" spans="1:13" ht="18.5" x14ac:dyDescent="0.45">
      <c r="A656" s="74">
        <v>22021023</v>
      </c>
      <c r="B656" s="75"/>
      <c r="C656" s="409"/>
      <c r="D656" s="113" t="s">
        <v>205</v>
      </c>
      <c r="E656" s="75"/>
      <c r="F656" s="77" t="s">
        <v>662</v>
      </c>
      <c r="G656" s="407">
        <v>325000000</v>
      </c>
      <c r="H656" s="311">
        <v>1557520000</v>
      </c>
      <c r="I656" s="311"/>
      <c r="J656" s="311">
        <v>550000000</v>
      </c>
      <c r="K656" s="311">
        <v>550000000</v>
      </c>
      <c r="L656" s="311">
        <v>550000000</v>
      </c>
      <c r="M656" s="69">
        <f t="shared" si="72"/>
        <v>1650000000</v>
      </c>
    </row>
    <row r="657" spans="1:13" ht="18.5" x14ac:dyDescent="0.45">
      <c r="A657" s="74">
        <v>22021024</v>
      </c>
      <c r="B657" s="75"/>
      <c r="C657" s="76"/>
      <c r="D657" s="113" t="s">
        <v>205</v>
      </c>
      <c r="E657" s="75"/>
      <c r="F657" s="77" t="s">
        <v>65</v>
      </c>
      <c r="G657" s="311">
        <v>5000000</v>
      </c>
      <c r="H657" s="311"/>
      <c r="I657" s="311"/>
      <c r="J657" s="311">
        <v>5000000</v>
      </c>
      <c r="K657" s="311">
        <v>5000000</v>
      </c>
      <c r="L657" s="311">
        <v>5000000</v>
      </c>
      <c r="M657" s="69">
        <f t="shared" si="72"/>
        <v>15000000</v>
      </c>
    </row>
    <row r="658" spans="1:13" ht="18.5" x14ac:dyDescent="0.45">
      <c r="A658" s="74">
        <v>22021033</v>
      </c>
      <c r="B658" s="75"/>
      <c r="C658" s="76"/>
      <c r="D658" s="113" t="s">
        <v>205</v>
      </c>
      <c r="E658" s="75"/>
      <c r="F658" s="408" t="s">
        <v>387</v>
      </c>
      <c r="G658" s="311"/>
      <c r="H658" s="311"/>
      <c r="I658" s="311"/>
      <c r="J658" s="311">
        <v>20000000</v>
      </c>
      <c r="K658" s="311">
        <v>20000000</v>
      </c>
      <c r="L658" s="311">
        <v>20000000</v>
      </c>
      <c r="M658" s="69">
        <f t="shared" si="72"/>
        <v>60000000</v>
      </c>
    </row>
    <row r="659" spans="1:13" ht="18.5" x14ac:dyDescent="0.45">
      <c r="A659" s="74">
        <v>22021040</v>
      </c>
      <c r="B659" s="75"/>
      <c r="C659" s="76"/>
      <c r="D659" s="113" t="s">
        <v>205</v>
      </c>
      <c r="E659" s="75"/>
      <c r="F659" s="77" t="s">
        <v>666</v>
      </c>
      <c r="G659" s="407">
        <v>25000000</v>
      </c>
      <c r="H659" s="410">
        <v>25000000</v>
      </c>
      <c r="I659" s="311"/>
      <c r="J659" s="311">
        <v>40000000</v>
      </c>
      <c r="K659" s="311">
        <v>40000000</v>
      </c>
      <c r="L659" s="311">
        <v>40000000</v>
      </c>
      <c r="M659" s="69">
        <f t="shared" si="72"/>
        <v>120000000</v>
      </c>
    </row>
    <row r="660" spans="1:13" ht="18.5" x14ac:dyDescent="0.45">
      <c r="A660" s="84">
        <v>22021042</v>
      </c>
      <c r="B660" s="85"/>
      <c r="C660" s="85"/>
      <c r="D660" s="76"/>
      <c r="E660" s="85"/>
      <c r="F660" s="85" t="s">
        <v>668</v>
      </c>
      <c r="G660" s="403">
        <v>14000000</v>
      </c>
      <c r="H660" s="85"/>
      <c r="I660" s="85"/>
      <c r="J660" s="403">
        <v>10000000</v>
      </c>
      <c r="K660" s="403">
        <v>10000000</v>
      </c>
      <c r="L660" s="403">
        <v>10000000</v>
      </c>
      <c r="M660" s="69">
        <f t="shared" si="72"/>
        <v>30000000</v>
      </c>
    </row>
    <row r="661" spans="1:13" ht="18.5" x14ac:dyDescent="0.45">
      <c r="A661" s="84">
        <v>22021048</v>
      </c>
      <c r="B661" s="85"/>
      <c r="C661" s="85"/>
      <c r="D661" s="113" t="s">
        <v>205</v>
      </c>
      <c r="E661" s="85"/>
      <c r="F661" s="86" t="s">
        <v>67</v>
      </c>
      <c r="G661" s="403">
        <v>21000000</v>
      </c>
      <c r="H661" s="85"/>
      <c r="I661" s="85"/>
      <c r="J661" s="403">
        <v>60000000</v>
      </c>
      <c r="K661" s="403">
        <v>60000000</v>
      </c>
      <c r="L661" s="403">
        <v>60000000</v>
      </c>
      <c r="M661" s="69">
        <f t="shared" si="72"/>
        <v>180000000</v>
      </c>
    </row>
    <row r="662" spans="1:13" ht="18.5" x14ac:dyDescent="0.45">
      <c r="A662" s="84">
        <v>22021052</v>
      </c>
      <c r="B662" s="85"/>
      <c r="C662" s="85"/>
      <c r="D662" s="113" t="s">
        <v>205</v>
      </c>
      <c r="E662" s="85"/>
      <c r="F662" s="86" t="s">
        <v>558</v>
      </c>
      <c r="G662" s="403">
        <v>60000000</v>
      </c>
      <c r="H662" s="403">
        <v>26919500</v>
      </c>
      <c r="I662" s="85"/>
      <c r="J662" s="403">
        <v>60000000</v>
      </c>
      <c r="K662" s="403">
        <v>60000000</v>
      </c>
      <c r="L662" s="403">
        <v>60000000</v>
      </c>
      <c r="M662" s="69">
        <f t="shared" si="72"/>
        <v>180000000</v>
      </c>
    </row>
    <row r="663" spans="1:13" ht="18.5" x14ac:dyDescent="0.45">
      <c r="A663" s="74">
        <v>22021060</v>
      </c>
      <c r="B663" s="75"/>
      <c r="C663" s="76"/>
      <c r="D663" s="113" t="s">
        <v>205</v>
      </c>
      <c r="E663" s="75"/>
      <c r="F663" s="77" t="s">
        <v>925</v>
      </c>
      <c r="G663" s="311">
        <v>100000000</v>
      </c>
      <c r="H663" s="311">
        <v>100000000</v>
      </c>
      <c r="I663" s="311"/>
      <c r="J663" s="311">
        <v>100000000</v>
      </c>
      <c r="K663" s="311">
        <v>100000000</v>
      </c>
      <c r="L663" s="311">
        <v>100000000</v>
      </c>
      <c r="M663" s="69">
        <f t="shared" si="72"/>
        <v>300000000</v>
      </c>
    </row>
    <row r="664" spans="1:13" ht="18.5" x14ac:dyDescent="0.45">
      <c r="A664" s="64">
        <v>2207</v>
      </c>
      <c r="B664" s="65"/>
      <c r="C664" s="66"/>
      <c r="D664" s="66"/>
      <c r="E664" s="65"/>
      <c r="F664" s="70" t="s">
        <v>926</v>
      </c>
      <c r="G664" s="358">
        <f>SUM(G665:G665)</f>
        <v>7000000</v>
      </c>
      <c r="H664" s="358">
        <f>SUM(H665:H665)</f>
        <v>0</v>
      </c>
      <c r="I664" s="358"/>
      <c r="J664" s="358">
        <f>J665</f>
        <v>2000000</v>
      </c>
      <c r="K664" s="358">
        <f>SUM(K665:K665)</f>
        <v>2000000</v>
      </c>
      <c r="L664" s="358">
        <f>SUM(L665:L665)</f>
        <v>2000000</v>
      </c>
      <c r="M664" s="69">
        <f t="shared" si="72"/>
        <v>6000000</v>
      </c>
    </row>
    <row r="665" spans="1:13" ht="18.5" x14ac:dyDescent="0.45">
      <c r="A665" s="74">
        <v>22070107</v>
      </c>
      <c r="B665" s="75"/>
      <c r="C665" s="76"/>
      <c r="D665" s="113" t="s">
        <v>205</v>
      </c>
      <c r="E665" s="75"/>
      <c r="F665" s="77" t="s">
        <v>927</v>
      </c>
      <c r="G665" s="407">
        <v>7000000</v>
      </c>
      <c r="H665" s="311"/>
      <c r="I665" s="311"/>
      <c r="J665" s="311">
        <v>2000000</v>
      </c>
      <c r="K665" s="311">
        <v>2000000</v>
      </c>
      <c r="L665" s="311">
        <v>2000000</v>
      </c>
      <c r="M665" s="69">
        <f t="shared" si="72"/>
        <v>6000000</v>
      </c>
    </row>
    <row r="666" spans="1:13" ht="18.5" x14ac:dyDescent="0.45">
      <c r="A666" s="64">
        <v>23</v>
      </c>
      <c r="B666" s="65"/>
      <c r="C666" s="66"/>
      <c r="D666" s="66"/>
      <c r="E666" s="65"/>
      <c r="F666" s="70" t="s">
        <v>69</v>
      </c>
      <c r="G666" s="358">
        <f>G667+G674+G680+G687</f>
        <v>36147130796.330002</v>
      </c>
      <c r="H666" s="358">
        <f>H667+H674+H680+H687</f>
        <v>36038605486.489998</v>
      </c>
      <c r="I666" s="358"/>
      <c r="J666" s="358">
        <f>J667+J674+J680+J687</f>
        <v>40147130796.330002</v>
      </c>
      <c r="K666" s="358">
        <f>K667+K674+K680+K687</f>
        <v>40197130796.330002</v>
      </c>
      <c r="L666" s="358">
        <f>L667+L674+L680+L687</f>
        <v>40297130796.330002</v>
      </c>
      <c r="M666" s="69">
        <f t="shared" si="72"/>
        <v>120641392388.99001</v>
      </c>
    </row>
    <row r="667" spans="1:13" ht="18.5" x14ac:dyDescent="0.45">
      <c r="A667" s="64">
        <v>2301</v>
      </c>
      <c r="B667" s="65"/>
      <c r="C667" s="66"/>
      <c r="D667" s="66"/>
      <c r="E667" s="65"/>
      <c r="F667" s="70" t="s">
        <v>70</v>
      </c>
      <c r="G667" s="358">
        <f t="shared" ref="G667:L667" si="74">G668</f>
        <v>539370000</v>
      </c>
      <c r="H667" s="358">
        <f t="shared" si="74"/>
        <v>0</v>
      </c>
      <c r="I667" s="358"/>
      <c r="J667" s="358">
        <f t="shared" si="74"/>
        <v>498000000</v>
      </c>
      <c r="K667" s="358">
        <f t="shared" si="74"/>
        <v>498000000</v>
      </c>
      <c r="L667" s="358">
        <f t="shared" si="74"/>
        <v>498000000</v>
      </c>
      <c r="M667" s="69">
        <f t="shared" si="72"/>
        <v>1494000000</v>
      </c>
    </row>
    <row r="668" spans="1:13" ht="18.5" x14ac:dyDescent="0.45">
      <c r="A668" s="64">
        <v>230101</v>
      </c>
      <c r="B668" s="65"/>
      <c r="C668" s="66"/>
      <c r="D668" s="66"/>
      <c r="E668" s="65"/>
      <c r="F668" s="70" t="s">
        <v>71</v>
      </c>
      <c r="G668" s="358">
        <f>SUM(G669:G673)</f>
        <v>539370000</v>
      </c>
      <c r="H668" s="358">
        <f>SUM(H669:H673)</f>
        <v>0</v>
      </c>
      <c r="I668" s="358"/>
      <c r="J668" s="358">
        <f>SUM(J669:J673)</f>
        <v>498000000</v>
      </c>
      <c r="K668" s="358">
        <f>SUM(K669:K673)</f>
        <v>498000000</v>
      </c>
      <c r="L668" s="358">
        <f>SUM(L669:L673)</f>
        <v>498000000</v>
      </c>
      <c r="M668" s="69">
        <f t="shared" si="72"/>
        <v>1494000000</v>
      </c>
    </row>
    <row r="669" spans="1:13" ht="37" x14ac:dyDescent="0.45">
      <c r="A669" s="74">
        <v>23010112</v>
      </c>
      <c r="B669" s="75"/>
      <c r="C669" s="409"/>
      <c r="D669" s="113" t="s">
        <v>205</v>
      </c>
      <c r="E669" s="75"/>
      <c r="F669" s="77" t="s">
        <v>232</v>
      </c>
      <c r="G669" s="311">
        <v>20000000</v>
      </c>
      <c r="H669" s="311"/>
      <c r="I669" s="311"/>
      <c r="J669" s="411">
        <v>250000000</v>
      </c>
      <c r="K669" s="411">
        <v>250000000</v>
      </c>
      <c r="L669" s="411">
        <v>250000000</v>
      </c>
      <c r="M669" s="69">
        <f t="shared" si="72"/>
        <v>750000000</v>
      </c>
    </row>
    <row r="670" spans="1:13" ht="18.5" x14ac:dyDescent="0.45">
      <c r="A670" s="74">
        <v>23010119</v>
      </c>
      <c r="B670" s="75"/>
      <c r="C670" s="409"/>
      <c r="D670" s="113" t="s">
        <v>205</v>
      </c>
      <c r="E670" s="75"/>
      <c r="F670" s="77" t="s">
        <v>286</v>
      </c>
      <c r="G670" s="311">
        <v>64000000</v>
      </c>
      <c r="H670" s="311"/>
      <c r="I670" s="311"/>
      <c r="J670" s="411">
        <v>70000000</v>
      </c>
      <c r="K670" s="411">
        <v>70000000</v>
      </c>
      <c r="L670" s="411">
        <v>70000000</v>
      </c>
      <c r="M670" s="69">
        <f t="shared" si="72"/>
        <v>210000000</v>
      </c>
    </row>
    <row r="671" spans="1:13" ht="37" x14ac:dyDescent="0.45">
      <c r="A671" s="74">
        <v>23010124</v>
      </c>
      <c r="B671" s="75"/>
      <c r="C671" s="409"/>
      <c r="D671" s="113" t="s">
        <v>205</v>
      </c>
      <c r="E671" s="75"/>
      <c r="F671" s="408" t="s">
        <v>391</v>
      </c>
      <c r="G671" s="311">
        <v>260370000</v>
      </c>
      <c r="H671" s="311"/>
      <c r="I671" s="311"/>
      <c r="J671" s="411">
        <v>100000000</v>
      </c>
      <c r="K671" s="411">
        <v>100000000</v>
      </c>
      <c r="L671" s="411">
        <v>100000000</v>
      </c>
      <c r="M671" s="69">
        <f t="shared" si="72"/>
        <v>300000000</v>
      </c>
    </row>
    <row r="672" spans="1:13" ht="18.5" x14ac:dyDescent="0.45">
      <c r="A672" s="74">
        <v>23010125</v>
      </c>
      <c r="B672" s="75"/>
      <c r="C672" s="409"/>
      <c r="D672" s="113" t="s">
        <v>205</v>
      </c>
      <c r="E672" s="75"/>
      <c r="F672" s="408" t="s">
        <v>538</v>
      </c>
      <c r="G672" s="311">
        <v>185000000</v>
      </c>
      <c r="H672" s="311"/>
      <c r="I672" s="311"/>
      <c r="J672" s="411">
        <v>20000000</v>
      </c>
      <c r="K672" s="411">
        <v>20000000</v>
      </c>
      <c r="L672" s="411">
        <v>20000000</v>
      </c>
      <c r="M672" s="69">
        <f t="shared" si="72"/>
        <v>60000000</v>
      </c>
    </row>
    <row r="673" spans="1:13" ht="37" x14ac:dyDescent="0.45">
      <c r="A673" s="74">
        <v>23010126</v>
      </c>
      <c r="B673" s="75"/>
      <c r="C673" s="409"/>
      <c r="D673" s="113" t="s">
        <v>205</v>
      </c>
      <c r="E673" s="75"/>
      <c r="F673" s="408" t="s">
        <v>904</v>
      </c>
      <c r="G673" s="311">
        <v>10000000</v>
      </c>
      <c r="H673" s="311"/>
      <c r="I673" s="311"/>
      <c r="J673" s="411">
        <v>58000000</v>
      </c>
      <c r="K673" s="411">
        <v>58000000</v>
      </c>
      <c r="L673" s="411">
        <v>58000000</v>
      </c>
      <c r="M673" s="69">
        <f t="shared" si="72"/>
        <v>174000000</v>
      </c>
    </row>
    <row r="674" spans="1:13" ht="18.5" x14ac:dyDescent="0.45">
      <c r="A674" s="64">
        <v>2302</v>
      </c>
      <c r="B674" s="65"/>
      <c r="C674" s="66"/>
      <c r="D674" s="66"/>
      <c r="E674" s="65"/>
      <c r="F674" s="90" t="s">
        <v>73</v>
      </c>
      <c r="G674" s="358">
        <f t="shared" ref="G674:L674" si="75">G675</f>
        <v>17990630000</v>
      </c>
      <c r="H674" s="358">
        <f t="shared" si="75"/>
        <v>23937632734.32</v>
      </c>
      <c r="I674" s="358"/>
      <c r="J674" s="358">
        <f t="shared" si="75"/>
        <v>23470621882.16</v>
      </c>
      <c r="K674" s="358">
        <f t="shared" si="75"/>
        <v>23520621882.16</v>
      </c>
      <c r="L674" s="358">
        <f t="shared" si="75"/>
        <v>23620621882.16</v>
      </c>
      <c r="M674" s="69">
        <f t="shared" si="72"/>
        <v>70611865646.479996</v>
      </c>
    </row>
    <row r="675" spans="1:13" ht="37" x14ac:dyDescent="0.45">
      <c r="A675" s="64">
        <v>230201</v>
      </c>
      <c r="B675" s="65"/>
      <c r="C675" s="66"/>
      <c r="D675" s="66"/>
      <c r="E675" s="65"/>
      <c r="F675" s="90" t="s">
        <v>74</v>
      </c>
      <c r="G675" s="358">
        <f>SUM(G676:G679)</f>
        <v>17990630000</v>
      </c>
      <c r="H675" s="358">
        <f>SUM(H676:H679)</f>
        <v>23937632734.32</v>
      </c>
      <c r="I675" s="358"/>
      <c r="J675" s="358">
        <f>SUM(J676:J679)</f>
        <v>23470621882.16</v>
      </c>
      <c r="K675" s="358">
        <f>SUM(K676:K679)</f>
        <v>23520621882.16</v>
      </c>
      <c r="L675" s="358">
        <f>SUM(L676:L679)</f>
        <v>23620621882.16</v>
      </c>
      <c r="M675" s="69">
        <f t="shared" si="72"/>
        <v>70611865646.479996</v>
      </c>
    </row>
    <row r="676" spans="1:13" ht="37" x14ac:dyDescent="0.45">
      <c r="A676" s="74">
        <v>23020107</v>
      </c>
      <c r="B676" s="75"/>
      <c r="C676" s="409"/>
      <c r="D676" s="113" t="s">
        <v>205</v>
      </c>
      <c r="E676" s="75"/>
      <c r="F676" s="77" t="s">
        <v>928</v>
      </c>
      <c r="G676" s="311">
        <v>16820008117.84</v>
      </c>
      <c r="H676" s="311">
        <v>22532300717.27</v>
      </c>
      <c r="I676" s="311"/>
      <c r="J676" s="412">
        <v>19800000000</v>
      </c>
      <c r="K676" s="412">
        <v>19800000000</v>
      </c>
      <c r="L676" s="412">
        <v>19900000000</v>
      </c>
      <c r="M676" s="69">
        <f t="shared" si="72"/>
        <v>59500000000</v>
      </c>
    </row>
    <row r="677" spans="1:13" ht="37" x14ac:dyDescent="0.45">
      <c r="A677" s="74">
        <v>23020118</v>
      </c>
      <c r="B677" s="75"/>
      <c r="C677" s="409"/>
      <c r="D677" s="113" t="s">
        <v>205</v>
      </c>
      <c r="E677" s="75"/>
      <c r="F677" s="91" t="s">
        <v>438</v>
      </c>
      <c r="G677" s="311"/>
      <c r="H677" s="311">
        <v>1013565569.1900001</v>
      </c>
      <c r="I677" s="311"/>
      <c r="J677" s="412">
        <v>3300000000</v>
      </c>
      <c r="K677" s="412">
        <v>3350000000</v>
      </c>
      <c r="L677" s="412">
        <v>3350000000</v>
      </c>
      <c r="M677" s="69">
        <f t="shared" si="72"/>
        <v>10000000000</v>
      </c>
    </row>
    <row r="678" spans="1:13" ht="18.5" x14ac:dyDescent="0.45">
      <c r="A678" s="74">
        <v>23020127</v>
      </c>
      <c r="B678" s="75"/>
      <c r="C678" s="409"/>
      <c r="D678" s="113" t="s">
        <v>205</v>
      </c>
      <c r="E678" s="75"/>
      <c r="F678" s="91" t="s">
        <v>444</v>
      </c>
      <c r="G678" s="311">
        <v>1170621882.1600001</v>
      </c>
      <c r="H678" s="311">
        <v>391766447.86000001</v>
      </c>
      <c r="I678" s="311"/>
      <c r="J678" s="412">
        <v>370621882.16000003</v>
      </c>
      <c r="K678" s="412">
        <v>370621882.16000003</v>
      </c>
      <c r="L678" s="412">
        <v>370621882.16000003</v>
      </c>
      <c r="M678" s="69">
        <f t="shared" si="72"/>
        <v>1111865646.48</v>
      </c>
    </row>
    <row r="679" spans="1:13" ht="18.5" x14ac:dyDescent="0.45">
      <c r="A679" s="74">
        <v>23020128</v>
      </c>
      <c r="B679" s="75"/>
      <c r="C679" s="76"/>
      <c r="D679" s="76"/>
      <c r="E679" s="75"/>
      <c r="F679" s="91" t="s">
        <v>463</v>
      </c>
      <c r="G679" s="311"/>
      <c r="H679" s="311"/>
      <c r="I679" s="311"/>
      <c r="J679" s="311"/>
      <c r="K679" s="311"/>
      <c r="L679" s="311"/>
      <c r="M679" s="69">
        <f t="shared" ref="M679:M692" si="76">J679+K679+L679</f>
        <v>0</v>
      </c>
    </row>
    <row r="680" spans="1:13" ht="18.5" x14ac:dyDescent="0.45">
      <c r="A680" s="64">
        <v>2303</v>
      </c>
      <c r="B680" s="65"/>
      <c r="C680" s="66"/>
      <c r="D680" s="66"/>
      <c r="E680" s="65"/>
      <c r="F680" s="90" t="s">
        <v>76</v>
      </c>
      <c r="G680" s="358">
        <f t="shared" ref="G680:L680" si="77">G681</f>
        <v>7428000000</v>
      </c>
      <c r="H680" s="358">
        <f t="shared" si="77"/>
        <v>10862025437.17</v>
      </c>
      <c r="I680" s="358"/>
      <c r="J680" s="358">
        <f t="shared" si="77"/>
        <v>16122508914.170002</v>
      </c>
      <c r="K680" s="358">
        <f t="shared" si="77"/>
        <v>16122508914.170002</v>
      </c>
      <c r="L680" s="358">
        <f t="shared" si="77"/>
        <v>16122508914.170002</v>
      </c>
      <c r="M680" s="69">
        <f t="shared" si="76"/>
        <v>48367526742.51001</v>
      </c>
    </row>
    <row r="681" spans="1:13" ht="37" x14ac:dyDescent="0.45">
      <c r="A681" s="64">
        <v>230301</v>
      </c>
      <c r="B681" s="65"/>
      <c r="C681" s="66"/>
      <c r="D681" s="66"/>
      <c r="E681" s="65"/>
      <c r="F681" s="90" t="s">
        <v>77</v>
      </c>
      <c r="G681" s="358">
        <f>SUM(G682:G686)</f>
        <v>7428000000</v>
      </c>
      <c r="H681" s="358">
        <f>SUM(H682:H686)</f>
        <v>10862025437.17</v>
      </c>
      <c r="I681" s="358"/>
      <c r="J681" s="358">
        <f>SUM(J682:J686)</f>
        <v>16122508914.170002</v>
      </c>
      <c r="K681" s="358">
        <f>SUM(K682:K686)</f>
        <v>16122508914.170002</v>
      </c>
      <c r="L681" s="358">
        <f>SUM(L682:L686)</f>
        <v>16122508914.170002</v>
      </c>
      <c r="M681" s="69">
        <f t="shared" si="76"/>
        <v>48367526742.51001</v>
      </c>
    </row>
    <row r="682" spans="1:13" ht="18.5" x14ac:dyDescent="0.45">
      <c r="A682" s="74">
        <v>23030106</v>
      </c>
      <c r="B682" s="75"/>
      <c r="C682" s="409"/>
      <c r="D682" s="113" t="s">
        <v>205</v>
      </c>
      <c r="E682" s="75"/>
      <c r="F682" s="91" t="s">
        <v>929</v>
      </c>
      <c r="G682" s="311">
        <v>7260000000</v>
      </c>
      <c r="H682" s="311">
        <v>10862025437.17</v>
      </c>
      <c r="I682" s="311"/>
      <c r="J682" s="412">
        <v>16002508914.170002</v>
      </c>
      <c r="K682" s="412">
        <v>16002508914.170002</v>
      </c>
      <c r="L682" s="412">
        <v>16002508914.170002</v>
      </c>
      <c r="M682" s="69">
        <f t="shared" si="76"/>
        <v>48007526742.51001</v>
      </c>
    </row>
    <row r="683" spans="1:13" ht="37" x14ac:dyDescent="0.45">
      <c r="A683" s="74">
        <v>23030109</v>
      </c>
      <c r="B683" s="75"/>
      <c r="C683" s="76"/>
      <c r="D683" s="76"/>
      <c r="E683" s="75"/>
      <c r="F683" s="91" t="s">
        <v>930</v>
      </c>
      <c r="G683" s="311"/>
      <c r="H683" s="311"/>
      <c r="I683" s="311"/>
      <c r="J683" s="311"/>
      <c r="K683" s="311"/>
      <c r="L683" s="311"/>
      <c r="M683" s="69">
        <f t="shared" si="76"/>
        <v>0</v>
      </c>
    </row>
    <row r="684" spans="1:13" ht="18.5" x14ac:dyDescent="0.45">
      <c r="A684" s="74">
        <v>23030110</v>
      </c>
      <c r="B684" s="75"/>
      <c r="C684" s="409"/>
      <c r="D684" s="113" t="s">
        <v>205</v>
      </c>
      <c r="E684" s="75"/>
      <c r="F684" s="91" t="s">
        <v>931</v>
      </c>
      <c r="G684" s="311">
        <v>120000000</v>
      </c>
      <c r="H684" s="311"/>
      <c r="I684" s="311"/>
      <c r="J684" s="412">
        <v>60000000</v>
      </c>
      <c r="K684" s="412">
        <v>60000000</v>
      </c>
      <c r="L684" s="412">
        <v>60000000</v>
      </c>
      <c r="M684" s="69">
        <f t="shared" si="76"/>
        <v>180000000</v>
      </c>
    </row>
    <row r="685" spans="1:13" ht="37" x14ac:dyDescent="0.45">
      <c r="A685" s="74">
        <v>23030118</v>
      </c>
      <c r="B685" s="75"/>
      <c r="C685" s="409"/>
      <c r="D685" s="113" t="s">
        <v>205</v>
      </c>
      <c r="E685" s="75"/>
      <c r="F685" s="91" t="s">
        <v>533</v>
      </c>
      <c r="G685" s="311">
        <v>30000000</v>
      </c>
      <c r="H685" s="311"/>
      <c r="I685" s="311"/>
      <c r="J685" s="412">
        <v>40000000</v>
      </c>
      <c r="K685" s="412">
        <v>40000000</v>
      </c>
      <c r="L685" s="412">
        <v>40000000</v>
      </c>
      <c r="M685" s="69">
        <f t="shared" si="76"/>
        <v>120000000</v>
      </c>
    </row>
    <row r="686" spans="1:13" ht="37" x14ac:dyDescent="0.45">
      <c r="A686" s="74">
        <v>23030127</v>
      </c>
      <c r="B686" s="75"/>
      <c r="C686" s="409"/>
      <c r="D686" s="113" t="s">
        <v>205</v>
      </c>
      <c r="E686" s="75"/>
      <c r="F686" s="77" t="s">
        <v>468</v>
      </c>
      <c r="G686" s="311">
        <v>18000000</v>
      </c>
      <c r="H686" s="311"/>
      <c r="I686" s="311"/>
      <c r="J686" s="412">
        <v>20000000</v>
      </c>
      <c r="K686" s="412">
        <v>20000000</v>
      </c>
      <c r="L686" s="412">
        <v>20000000</v>
      </c>
      <c r="M686" s="69">
        <f t="shared" si="76"/>
        <v>60000000</v>
      </c>
    </row>
    <row r="687" spans="1:13" ht="18.5" x14ac:dyDescent="0.45">
      <c r="A687" s="64">
        <v>2305</v>
      </c>
      <c r="B687" s="65"/>
      <c r="C687" s="66"/>
      <c r="D687" s="66"/>
      <c r="E687" s="65"/>
      <c r="F687" s="70" t="s">
        <v>79</v>
      </c>
      <c r="G687" s="362">
        <f t="shared" ref="G687:L687" si="78">G688</f>
        <v>10189130796.33</v>
      </c>
      <c r="H687" s="362">
        <f t="shared" si="78"/>
        <v>1238947315</v>
      </c>
      <c r="I687" s="362"/>
      <c r="J687" s="362">
        <f t="shared" si="78"/>
        <v>56000000</v>
      </c>
      <c r="K687" s="362">
        <f t="shared" si="78"/>
        <v>56000000</v>
      </c>
      <c r="L687" s="362">
        <f t="shared" si="78"/>
        <v>56000000</v>
      </c>
      <c r="M687" s="69">
        <f t="shared" si="76"/>
        <v>168000000</v>
      </c>
    </row>
    <row r="688" spans="1:13" ht="18.5" x14ac:dyDescent="0.45">
      <c r="A688" s="64">
        <v>230501</v>
      </c>
      <c r="B688" s="65"/>
      <c r="C688" s="66"/>
      <c r="D688" s="66"/>
      <c r="E688" s="65"/>
      <c r="F688" s="70" t="s">
        <v>80</v>
      </c>
      <c r="G688" s="362">
        <f>SUM(G689:G692)</f>
        <v>10189130796.33</v>
      </c>
      <c r="H688" s="362">
        <f>SUM(H689:H692)</f>
        <v>1238947315</v>
      </c>
      <c r="I688" s="362"/>
      <c r="J688" s="362">
        <f>SUM(J689:J692)</f>
        <v>56000000</v>
      </c>
      <c r="K688" s="362">
        <f>SUM(K689:K692)</f>
        <v>56000000</v>
      </c>
      <c r="L688" s="362">
        <f>SUM(L689:L692)</f>
        <v>56000000</v>
      </c>
      <c r="M688" s="69">
        <f t="shared" si="76"/>
        <v>168000000</v>
      </c>
    </row>
    <row r="689" spans="1:13" ht="18.5" x14ac:dyDescent="0.45">
      <c r="A689" s="74">
        <v>23050101</v>
      </c>
      <c r="B689" s="75"/>
      <c r="C689" s="409"/>
      <c r="D689" s="113" t="s">
        <v>205</v>
      </c>
      <c r="E689" s="75"/>
      <c r="F689" s="91" t="s">
        <v>81</v>
      </c>
      <c r="G689" s="311">
        <v>10147130796.33</v>
      </c>
      <c r="H689" s="311">
        <v>1217447315</v>
      </c>
      <c r="I689" s="311"/>
      <c r="J689" s="311">
        <v>15000000</v>
      </c>
      <c r="K689" s="311">
        <v>15000000</v>
      </c>
      <c r="L689" s="311">
        <v>15000000</v>
      </c>
      <c r="M689" s="69">
        <f t="shared" si="76"/>
        <v>45000000</v>
      </c>
    </row>
    <row r="690" spans="1:13" ht="18.5" x14ac:dyDescent="0.45">
      <c r="A690" s="74">
        <v>23050102</v>
      </c>
      <c r="B690" s="75"/>
      <c r="C690" s="76"/>
      <c r="D690" s="76"/>
      <c r="E690" s="75"/>
      <c r="F690" s="91" t="s">
        <v>426</v>
      </c>
      <c r="G690" s="311"/>
      <c r="H690" s="311"/>
      <c r="I690" s="311"/>
      <c r="J690" s="311"/>
      <c r="K690" s="311"/>
      <c r="L690" s="311"/>
      <c r="M690" s="69">
        <f t="shared" si="76"/>
        <v>0</v>
      </c>
    </row>
    <row r="691" spans="1:13" ht="18.5" x14ac:dyDescent="0.45">
      <c r="A691" s="74">
        <v>23050103</v>
      </c>
      <c r="B691" s="75"/>
      <c r="C691" s="409"/>
      <c r="D691" s="113" t="s">
        <v>205</v>
      </c>
      <c r="E691" s="75"/>
      <c r="F691" s="77" t="s">
        <v>82</v>
      </c>
      <c r="G691" s="311">
        <v>22000000</v>
      </c>
      <c r="H691" s="311"/>
      <c r="I691" s="311"/>
      <c r="J691" s="412">
        <v>20000000</v>
      </c>
      <c r="K691" s="412">
        <v>20000000</v>
      </c>
      <c r="L691" s="412">
        <v>20000000</v>
      </c>
      <c r="M691" s="69">
        <f t="shared" si="76"/>
        <v>60000000</v>
      </c>
    </row>
    <row r="692" spans="1:13" ht="18.5" x14ac:dyDescent="0.45">
      <c r="A692" s="74">
        <v>23050104</v>
      </c>
      <c r="B692" s="75"/>
      <c r="C692" s="409"/>
      <c r="D692" s="113" t="s">
        <v>205</v>
      </c>
      <c r="E692" s="75"/>
      <c r="F692" s="77" t="s">
        <v>83</v>
      </c>
      <c r="G692" s="311">
        <v>20000000</v>
      </c>
      <c r="H692" s="407">
        <v>21500000</v>
      </c>
      <c r="I692" s="311"/>
      <c r="J692" s="412">
        <v>21000000</v>
      </c>
      <c r="K692" s="412">
        <v>21000000</v>
      </c>
      <c r="L692" s="412">
        <v>21000000</v>
      </c>
      <c r="M692" s="69">
        <f t="shared" si="76"/>
        <v>63000000</v>
      </c>
    </row>
    <row r="693" spans="1:13" ht="18.5" x14ac:dyDescent="0.45">
      <c r="A693" s="391"/>
      <c r="B693" s="391"/>
      <c r="C693" s="391"/>
      <c r="D693" s="391"/>
      <c r="E693" s="391"/>
      <c r="F693" s="392"/>
      <c r="G693" s="393"/>
      <c r="H693" s="363"/>
      <c r="I693" s="363"/>
      <c r="J693" s="393"/>
      <c r="K693" s="393"/>
      <c r="L693" s="393"/>
      <c r="M693" s="413"/>
    </row>
    <row r="694" spans="1:13" ht="18.5" x14ac:dyDescent="0.45">
      <c r="A694" s="74"/>
      <c r="B694" s="74"/>
      <c r="C694" s="74"/>
      <c r="D694" s="74"/>
      <c r="E694" s="74"/>
      <c r="F694" s="77"/>
      <c r="G694" s="363"/>
      <c r="H694" s="363"/>
      <c r="I694" s="363"/>
      <c r="J694" s="363"/>
      <c r="K694" s="363"/>
      <c r="L694" s="363"/>
      <c r="M694" s="364"/>
    </row>
    <row r="695" spans="1:13" ht="18.5" x14ac:dyDescent="0.45">
      <c r="A695" s="74"/>
      <c r="B695" s="74"/>
      <c r="C695" s="74"/>
      <c r="D695" s="74"/>
      <c r="E695" s="74"/>
      <c r="F695" s="70" t="s">
        <v>932</v>
      </c>
      <c r="G695" s="363"/>
      <c r="H695" s="363"/>
      <c r="I695" s="363"/>
      <c r="J695" s="363"/>
      <c r="K695" s="363"/>
      <c r="L695" s="363"/>
      <c r="M695" s="364"/>
    </row>
    <row r="696" spans="1:13" ht="18.5" x14ac:dyDescent="0.45">
      <c r="A696" s="74"/>
      <c r="B696" s="74"/>
      <c r="C696" s="74"/>
      <c r="D696" s="74"/>
      <c r="E696" s="74"/>
      <c r="F696" s="70" t="s">
        <v>19</v>
      </c>
      <c r="G696" s="405">
        <f t="shared" ref="G696:M696" si="79">SUM(G607)</f>
        <v>528008117.83999997</v>
      </c>
      <c r="H696" s="405">
        <f t="shared" si="79"/>
        <v>572677052</v>
      </c>
      <c r="I696" s="405">
        <f t="shared" si="79"/>
        <v>0</v>
      </c>
      <c r="J696" s="405">
        <f t="shared" si="79"/>
        <v>971897572.51000023</v>
      </c>
      <c r="K696" s="405">
        <f t="shared" si="79"/>
        <v>971897572.51000023</v>
      </c>
      <c r="L696" s="405">
        <f t="shared" si="79"/>
        <v>971897572.51000023</v>
      </c>
      <c r="M696" s="414">
        <f t="shared" si="79"/>
        <v>2915692717.5300007</v>
      </c>
    </row>
    <row r="697" spans="1:13" ht="18.5" x14ac:dyDescent="0.45">
      <c r="A697" s="74"/>
      <c r="B697" s="74"/>
      <c r="C697" s="74"/>
      <c r="D697" s="74"/>
      <c r="E697" s="74"/>
      <c r="F697" s="70" t="s">
        <v>27</v>
      </c>
      <c r="G697" s="405">
        <f t="shared" ref="G697:M697" si="80">SUM(G616)</f>
        <v>993000000</v>
      </c>
      <c r="H697" s="405">
        <f t="shared" si="80"/>
        <v>1790839500</v>
      </c>
      <c r="I697" s="405">
        <f t="shared" si="80"/>
        <v>0</v>
      </c>
      <c r="J697" s="405">
        <f t="shared" si="80"/>
        <v>1500000000</v>
      </c>
      <c r="K697" s="405">
        <f t="shared" si="80"/>
        <v>1500000000</v>
      </c>
      <c r="L697" s="405">
        <f t="shared" si="80"/>
        <v>1500000000</v>
      </c>
      <c r="M697" s="414">
        <f t="shared" si="80"/>
        <v>4500000000</v>
      </c>
    </row>
    <row r="698" spans="1:13" ht="18.5" x14ac:dyDescent="0.45">
      <c r="A698" s="74"/>
      <c r="B698" s="74"/>
      <c r="C698" s="74"/>
      <c r="D698" s="74"/>
      <c r="E698" s="74"/>
      <c r="F698" s="70" t="s">
        <v>69</v>
      </c>
      <c r="G698" s="405">
        <f t="shared" ref="G698:M698" si="81">SUM(G666)</f>
        <v>36147130796.330002</v>
      </c>
      <c r="H698" s="405">
        <f t="shared" si="81"/>
        <v>36038605486.489998</v>
      </c>
      <c r="I698" s="405">
        <f t="shared" si="81"/>
        <v>0</v>
      </c>
      <c r="J698" s="405">
        <f t="shared" si="81"/>
        <v>40147130796.330002</v>
      </c>
      <c r="K698" s="405">
        <f t="shared" si="81"/>
        <v>40197130796.330002</v>
      </c>
      <c r="L698" s="405">
        <f t="shared" si="81"/>
        <v>40297130796.330002</v>
      </c>
      <c r="M698" s="414">
        <f t="shared" si="81"/>
        <v>120641392388.99001</v>
      </c>
    </row>
    <row r="699" spans="1:13" ht="18.5" x14ac:dyDescent="0.45">
      <c r="A699" s="74"/>
      <c r="B699" s="74"/>
      <c r="C699" s="74"/>
      <c r="D699" s="74"/>
      <c r="E699" s="74"/>
      <c r="F699" s="77"/>
      <c r="G699" s="363"/>
      <c r="H699" s="363"/>
      <c r="I699" s="363"/>
      <c r="J699" s="363"/>
      <c r="K699" s="363"/>
      <c r="L699" s="363"/>
      <c r="M699" s="364"/>
    </row>
    <row r="700" spans="1:13" ht="18.5" x14ac:dyDescent="0.45">
      <c r="A700" s="74"/>
      <c r="B700" s="74"/>
      <c r="C700" s="74"/>
      <c r="D700" s="74"/>
      <c r="E700" s="74"/>
      <c r="F700" s="70" t="s">
        <v>88</v>
      </c>
      <c r="G700" s="405">
        <f>SUM(G696:G698)</f>
        <v>37668138914.169998</v>
      </c>
      <c r="H700" s="405">
        <f t="shared" ref="H700:M700" si="82">SUM(H696:H698)</f>
        <v>38402122038.489998</v>
      </c>
      <c r="I700" s="405">
        <f t="shared" si="82"/>
        <v>0</v>
      </c>
      <c r="J700" s="405">
        <f t="shared" si="82"/>
        <v>42619028368.840004</v>
      </c>
      <c r="K700" s="405">
        <f t="shared" si="82"/>
        <v>42669028368.840004</v>
      </c>
      <c r="L700" s="405">
        <f t="shared" si="82"/>
        <v>42769028368.840004</v>
      </c>
      <c r="M700" s="414">
        <f t="shared" si="82"/>
        <v>128057085106.52</v>
      </c>
    </row>
    <row r="703" spans="1:13" ht="18.5" x14ac:dyDescent="0.45">
      <c r="A703" s="951" t="s">
        <v>0</v>
      </c>
      <c r="B703" s="951"/>
      <c r="C703" s="951"/>
      <c r="D703" s="951"/>
      <c r="E703" s="951"/>
      <c r="F703" s="951"/>
      <c r="G703" s="951"/>
      <c r="H703" s="951"/>
      <c r="I703" s="951"/>
      <c r="J703" s="951"/>
      <c r="K703" s="951"/>
      <c r="L703" s="951"/>
      <c r="M703" s="951"/>
    </row>
    <row r="704" spans="1:13" ht="18.5" x14ac:dyDescent="0.45">
      <c r="A704" s="1008" t="s">
        <v>933</v>
      </c>
      <c r="B704" s="1008"/>
      <c r="C704" s="1008"/>
      <c r="D704" s="1008"/>
      <c r="E704" s="1008"/>
      <c r="F704" s="1008"/>
      <c r="G704" s="1008"/>
      <c r="H704" s="1008"/>
      <c r="I704" s="1008"/>
      <c r="J704" s="1008"/>
      <c r="K704" s="1008"/>
      <c r="L704" s="1008"/>
      <c r="M704" s="1008"/>
    </row>
    <row r="705" spans="1:13" ht="92.5" x14ac:dyDescent="0.45">
      <c r="A705" s="100" t="s">
        <v>1</v>
      </c>
      <c r="B705" s="100" t="s">
        <v>2</v>
      </c>
      <c r="C705" s="100" t="s">
        <v>3</v>
      </c>
      <c r="D705" s="100" t="s">
        <v>4</v>
      </c>
      <c r="E705" s="100" t="s">
        <v>5</v>
      </c>
      <c r="F705" s="67" t="s">
        <v>6</v>
      </c>
      <c r="G705" s="100" t="s">
        <v>7</v>
      </c>
      <c r="H705" s="100" t="s">
        <v>8</v>
      </c>
      <c r="I705" s="100"/>
      <c r="J705" s="100" t="s">
        <v>9</v>
      </c>
      <c r="K705" s="100" t="s">
        <v>10</v>
      </c>
      <c r="L705" s="100" t="s">
        <v>11</v>
      </c>
      <c r="M705" s="100" t="s">
        <v>12</v>
      </c>
    </row>
    <row r="706" spans="1:13" ht="18.5" x14ac:dyDescent="0.45">
      <c r="A706" s="64">
        <v>2</v>
      </c>
      <c r="B706" s="65"/>
      <c r="C706" s="66"/>
      <c r="D706" s="66"/>
      <c r="E706" s="65"/>
      <c r="F706" s="70" t="s">
        <v>18</v>
      </c>
      <c r="G706" s="358">
        <f>G707+G715+G741</f>
        <v>1366845143.9300001</v>
      </c>
      <c r="H706" s="358">
        <f>H707+H715+H741</f>
        <v>999454394.08000004</v>
      </c>
      <c r="I706" s="358"/>
      <c r="J706" s="358">
        <f>J707+J715+J741</f>
        <v>4065700064.1000004</v>
      </c>
      <c r="K706" s="358">
        <f>K707+K715+K741</f>
        <v>4075700064.1000004</v>
      </c>
      <c r="L706" s="358">
        <f>L707+L715+L741</f>
        <v>4085700064.1000004</v>
      </c>
      <c r="M706" s="68">
        <f>J706+K706+L706</f>
        <v>12227100192.300001</v>
      </c>
    </row>
    <row r="707" spans="1:13" ht="18.5" x14ac:dyDescent="0.45">
      <c r="A707" s="64">
        <v>21</v>
      </c>
      <c r="B707" s="65"/>
      <c r="C707" s="66"/>
      <c r="D707" s="66"/>
      <c r="E707" s="65"/>
      <c r="F707" s="70" t="s">
        <v>19</v>
      </c>
      <c r="G707" s="358">
        <f>G708+G711</f>
        <v>1066845143.9300001</v>
      </c>
      <c r="H707" s="358">
        <f>H708+H711</f>
        <v>958232536.08000004</v>
      </c>
      <c r="I707" s="358"/>
      <c r="J707" s="358">
        <v>1265700064.1000001</v>
      </c>
      <c r="K707" s="358">
        <v>1265700064.1000001</v>
      </c>
      <c r="L707" s="358">
        <v>1265700064.1000001</v>
      </c>
      <c r="M707" s="68">
        <v>3797100192.3000002</v>
      </c>
    </row>
    <row r="708" spans="1:13" ht="18.5" x14ac:dyDescent="0.45">
      <c r="A708" s="64">
        <v>2101</v>
      </c>
      <c r="B708" s="65"/>
      <c r="C708" s="66"/>
      <c r="D708" s="66"/>
      <c r="E708" s="65"/>
      <c r="F708" s="70" t="s">
        <v>20</v>
      </c>
      <c r="G708" s="358">
        <f>G709</f>
        <v>864408473</v>
      </c>
      <c r="H708" s="358">
        <f>H709</f>
        <v>942797536.08000004</v>
      </c>
      <c r="I708" s="358"/>
      <c r="J708" s="358">
        <v>1114121406.7</v>
      </c>
      <c r="K708" s="358">
        <v>1114121406.7</v>
      </c>
      <c r="L708" s="358">
        <v>1114121406.7</v>
      </c>
      <c r="M708" s="68">
        <v>3342364220.1000004</v>
      </c>
    </row>
    <row r="709" spans="1:13" ht="18.5" x14ac:dyDescent="0.45">
      <c r="A709" s="64">
        <v>210101</v>
      </c>
      <c r="B709" s="65"/>
      <c r="C709" s="66"/>
      <c r="D709" s="66"/>
      <c r="E709" s="65"/>
      <c r="F709" s="70" t="s">
        <v>21</v>
      </c>
      <c r="G709" s="358">
        <f>G710</f>
        <v>864408473</v>
      </c>
      <c r="H709" s="358">
        <f>H710</f>
        <v>942797536.08000004</v>
      </c>
      <c r="I709" s="358"/>
      <c r="J709" s="358">
        <v>1114121406.7</v>
      </c>
      <c r="K709" s="358">
        <v>1114121406.7</v>
      </c>
      <c r="L709" s="358">
        <v>1114121406.7</v>
      </c>
      <c r="M709" s="68">
        <v>3342364220.1000004</v>
      </c>
    </row>
    <row r="710" spans="1:13" ht="18.5" x14ac:dyDescent="0.45">
      <c r="A710" s="74">
        <v>21010101</v>
      </c>
      <c r="B710" s="75"/>
      <c r="C710" s="76"/>
      <c r="D710" s="76"/>
      <c r="E710" s="75"/>
      <c r="F710" s="77" t="s">
        <v>20</v>
      </c>
      <c r="G710" s="311">
        <v>864408473</v>
      </c>
      <c r="H710" s="311">
        <v>942797536.08000004</v>
      </c>
      <c r="I710" s="311"/>
      <c r="J710" s="311">
        <v>1114121406.7</v>
      </c>
      <c r="K710" s="311">
        <v>1114121406.7</v>
      </c>
      <c r="L710" s="311">
        <v>1114121406.7</v>
      </c>
      <c r="M710" s="68">
        <v>3342364220.1000004</v>
      </c>
    </row>
    <row r="711" spans="1:13" ht="18.5" x14ac:dyDescent="0.45">
      <c r="A711" s="64">
        <v>2102</v>
      </c>
      <c r="B711" s="65"/>
      <c r="C711" s="66"/>
      <c r="D711" s="66"/>
      <c r="E711" s="65"/>
      <c r="F711" s="70" t="s">
        <v>22</v>
      </c>
      <c r="G711" s="358">
        <f>G712</f>
        <v>202436670.93000001</v>
      </c>
      <c r="H711" s="358">
        <f>H712</f>
        <v>15435000</v>
      </c>
      <c r="I711" s="358"/>
      <c r="J711" s="358">
        <v>151578657.40000001</v>
      </c>
      <c r="K711" s="358">
        <v>151578657.40000001</v>
      </c>
      <c r="L711" s="358">
        <v>151578657.40000001</v>
      </c>
      <c r="M711" s="68">
        <v>303157314.80000001</v>
      </c>
    </row>
    <row r="712" spans="1:13" ht="18.5" x14ac:dyDescent="0.45">
      <c r="A712" s="64">
        <v>210201</v>
      </c>
      <c r="B712" s="65"/>
      <c r="C712" s="66"/>
      <c r="D712" s="66"/>
      <c r="E712" s="65"/>
      <c r="F712" s="70" t="s">
        <v>23</v>
      </c>
      <c r="G712" s="358">
        <f>G713+G714</f>
        <v>202436670.93000001</v>
      </c>
      <c r="H712" s="358">
        <f>H713+H714</f>
        <v>15435000</v>
      </c>
      <c r="I712" s="358"/>
      <c r="J712" s="358">
        <v>151578657.40000001</v>
      </c>
      <c r="K712" s="358">
        <v>151578657.40000001</v>
      </c>
      <c r="L712" s="358">
        <v>151578657.40000001</v>
      </c>
      <c r="M712" s="68">
        <v>303157314.80000001</v>
      </c>
    </row>
    <row r="713" spans="1:13" ht="18.5" x14ac:dyDescent="0.45">
      <c r="A713" s="74">
        <v>21020101</v>
      </c>
      <c r="B713" s="75"/>
      <c r="C713" s="76"/>
      <c r="D713" s="76"/>
      <c r="E713" s="75"/>
      <c r="F713" s="77" t="s">
        <v>24</v>
      </c>
      <c r="G713" s="311">
        <v>181856670.93000001</v>
      </c>
      <c r="H713" s="311"/>
      <c r="I713" s="311"/>
      <c r="J713" s="311">
        <v>138078657.40000001</v>
      </c>
      <c r="K713" s="311">
        <v>138078657.40000001</v>
      </c>
      <c r="L713" s="311">
        <v>138078657.40000001</v>
      </c>
      <c r="M713" s="68">
        <v>276157314.80000001</v>
      </c>
    </row>
    <row r="714" spans="1:13" ht="18.5" x14ac:dyDescent="0.45">
      <c r="A714" s="74">
        <v>21020102</v>
      </c>
      <c r="B714" s="75"/>
      <c r="C714" s="76"/>
      <c r="D714" s="76"/>
      <c r="E714" s="75"/>
      <c r="F714" s="77" t="s">
        <v>25</v>
      </c>
      <c r="G714" s="311">
        <v>20580000</v>
      </c>
      <c r="H714" s="311">
        <v>15435000</v>
      </c>
      <c r="I714" s="311"/>
      <c r="J714" s="311">
        <v>13500</v>
      </c>
      <c r="K714" s="311">
        <v>13500000</v>
      </c>
      <c r="L714" s="311">
        <v>13500000</v>
      </c>
      <c r="M714" s="68">
        <v>27000000</v>
      </c>
    </row>
    <row r="715" spans="1:13" ht="18.5" x14ac:dyDescent="0.45">
      <c r="A715" s="64">
        <v>22</v>
      </c>
      <c r="B715" s="65"/>
      <c r="C715" s="66"/>
      <c r="D715" s="66"/>
      <c r="E715" s="65"/>
      <c r="F715" s="70" t="s">
        <v>26</v>
      </c>
      <c r="G715" s="358">
        <f t="shared" ref="G715:H715" si="83">G716+G737</f>
        <v>100000000</v>
      </c>
      <c r="H715" s="358">
        <f t="shared" si="83"/>
        <v>41221858</v>
      </c>
      <c r="I715" s="358"/>
      <c r="J715" s="358">
        <f>J716+J737</f>
        <v>2600000000</v>
      </c>
      <c r="K715" s="358">
        <f t="shared" ref="K715:L715" si="84">K716+K737</f>
        <v>2600000000</v>
      </c>
      <c r="L715" s="358">
        <f t="shared" si="84"/>
        <v>2600000000</v>
      </c>
      <c r="M715" s="68">
        <f t="shared" ref="M715:M738" si="85">J715+K715+L715</f>
        <v>7800000000</v>
      </c>
    </row>
    <row r="716" spans="1:13" ht="18.5" x14ac:dyDescent="0.45">
      <c r="A716" s="64">
        <v>2202</v>
      </c>
      <c r="B716" s="65"/>
      <c r="C716" s="66"/>
      <c r="D716" s="66"/>
      <c r="E716" s="65"/>
      <c r="F716" s="70" t="s">
        <v>27</v>
      </c>
      <c r="G716" s="358">
        <f>G717+G720+G723+G726+G729+G732+G735</f>
        <v>100000000</v>
      </c>
      <c r="H716" s="358">
        <f>H717+H720+H723+H726+H729+H732+H735</f>
        <v>41221858</v>
      </c>
      <c r="I716" s="358"/>
      <c r="J716" s="358">
        <f>J717+J720+J723+J726+J729+J732+J735</f>
        <v>100000000</v>
      </c>
      <c r="K716" s="358">
        <f>K717+K720+K723+K726+K729+K732+K735</f>
        <v>100000000</v>
      </c>
      <c r="L716" s="358">
        <f>L717+L720+L723+L726+L729+L732+L735</f>
        <v>100000000</v>
      </c>
      <c r="M716" s="68">
        <f t="shared" si="85"/>
        <v>300000000</v>
      </c>
    </row>
    <row r="717" spans="1:13" ht="18.5" x14ac:dyDescent="0.45">
      <c r="A717" s="64">
        <v>220201</v>
      </c>
      <c r="B717" s="65"/>
      <c r="C717" s="66"/>
      <c r="D717" s="66"/>
      <c r="E717" s="65"/>
      <c r="F717" s="70" t="s">
        <v>28</v>
      </c>
      <c r="G717" s="358">
        <f>SUM(G718:G719)</f>
        <v>20000000</v>
      </c>
      <c r="H717" s="358">
        <f>SUM(H718:H719)</f>
        <v>14373128</v>
      </c>
      <c r="I717" s="358"/>
      <c r="J717" s="358">
        <f>SUM(J718:J719)</f>
        <v>20000000</v>
      </c>
      <c r="K717" s="358">
        <f>SUM(K718:K719)</f>
        <v>20000000</v>
      </c>
      <c r="L717" s="358">
        <f>SUM(L718:L719)</f>
        <v>20000000</v>
      </c>
      <c r="M717" s="68">
        <f t="shared" si="85"/>
        <v>60000000</v>
      </c>
    </row>
    <row r="718" spans="1:13" ht="18.5" x14ac:dyDescent="0.45">
      <c r="A718" s="74">
        <v>22020101</v>
      </c>
      <c r="B718" s="75"/>
      <c r="C718" s="76"/>
      <c r="D718" s="76"/>
      <c r="E718" s="75"/>
      <c r="F718" s="77" t="s">
        <v>29</v>
      </c>
      <c r="G718" s="311">
        <v>10000000</v>
      </c>
      <c r="H718" s="311">
        <v>9500000</v>
      </c>
      <c r="I718" s="311"/>
      <c r="J718" s="311">
        <v>10000000</v>
      </c>
      <c r="K718" s="311">
        <v>10000000</v>
      </c>
      <c r="L718" s="311">
        <v>10000000</v>
      </c>
      <c r="M718" s="68">
        <f t="shared" si="85"/>
        <v>30000000</v>
      </c>
    </row>
    <row r="719" spans="1:13" ht="18.5" x14ac:dyDescent="0.45">
      <c r="A719" s="74">
        <v>22020102</v>
      </c>
      <c r="B719" s="75"/>
      <c r="C719" s="76"/>
      <c r="D719" s="76"/>
      <c r="E719" s="75"/>
      <c r="F719" s="77" t="s">
        <v>30</v>
      </c>
      <c r="G719" s="311">
        <v>10000000</v>
      </c>
      <c r="H719" s="311">
        <v>4873128</v>
      </c>
      <c r="I719" s="311"/>
      <c r="J719" s="311">
        <v>10000000</v>
      </c>
      <c r="K719" s="311">
        <v>10000000</v>
      </c>
      <c r="L719" s="311">
        <v>10000000</v>
      </c>
      <c r="M719" s="68">
        <f t="shared" si="85"/>
        <v>30000000</v>
      </c>
    </row>
    <row r="720" spans="1:13" ht="18.5" x14ac:dyDescent="0.45">
      <c r="A720" s="64">
        <v>220202</v>
      </c>
      <c r="B720" s="65"/>
      <c r="C720" s="66"/>
      <c r="D720" s="66"/>
      <c r="E720" s="65"/>
      <c r="F720" s="70" t="s">
        <v>31</v>
      </c>
      <c r="G720" s="358">
        <f>SUM(G721:G722)</f>
        <v>2000000</v>
      </c>
      <c r="H720" s="358">
        <f>SUM(H721:H722)</f>
        <v>0</v>
      </c>
      <c r="I720" s="358"/>
      <c r="J720" s="358">
        <f>SUM(J721:J722)</f>
        <v>2000000</v>
      </c>
      <c r="K720" s="358">
        <f>SUM(K721:K722)</f>
        <v>2000000</v>
      </c>
      <c r="L720" s="358">
        <f>SUM(L721:L722)</f>
        <v>2000000</v>
      </c>
      <c r="M720" s="68">
        <f t="shared" si="85"/>
        <v>6000000</v>
      </c>
    </row>
    <row r="721" spans="1:13" ht="18.5" x14ac:dyDescent="0.45">
      <c r="A721" s="74">
        <v>22020203</v>
      </c>
      <c r="B721" s="75"/>
      <c r="C721" s="76"/>
      <c r="D721" s="76"/>
      <c r="E721" s="75"/>
      <c r="F721" s="77" t="s">
        <v>34</v>
      </c>
      <c r="G721" s="311">
        <v>1000000</v>
      </c>
      <c r="H721" s="311"/>
      <c r="I721" s="311"/>
      <c r="J721" s="311">
        <v>1000000</v>
      </c>
      <c r="K721" s="311">
        <v>1000000</v>
      </c>
      <c r="L721" s="311">
        <v>1000000</v>
      </c>
      <c r="M721" s="68">
        <f t="shared" si="85"/>
        <v>3000000</v>
      </c>
    </row>
    <row r="722" spans="1:13" ht="18.5" x14ac:dyDescent="0.45">
      <c r="A722" s="74">
        <v>22020204</v>
      </c>
      <c r="B722" s="75"/>
      <c r="C722" s="76"/>
      <c r="D722" s="76"/>
      <c r="E722" s="75"/>
      <c r="F722" s="77" t="s">
        <v>316</v>
      </c>
      <c r="G722" s="311">
        <v>1000000</v>
      </c>
      <c r="H722" s="311"/>
      <c r="I722" s="311"/>
      <c r="J722" s="311">
        <v>1000000</v>
      </c>
      <c r="K722" s="311">
        <v>1000000</v>
      </c>
      <c r="L722" s="311">
        <v>1000000</v>
      </c>
      <c r="M722" s="68">
        <f t="shared" si="85"/>
        <v>3000000</v>
      </c>
    </row>
    <row r="723" spans="1:13" ht="18.5" x14ac:dyDescent="0.45">
      <c r="A723" s="64">
        <v>220203</v>
      </c>
      <c r="B723" s="65"/>
      <c r="C723" s="66"/>
      <c r="D723" s="66"/>
      <c r="E723" s="65"/>
      <c r="F723" s="70" t="s">
        <v>37</v>
      </c>
      <c r="G723" s="358">
        <f>SUM(G724:G725)</f>
        <v>6000000</v>
      </c>
      <c r="H723" s="358">
        <f>SUM(H724:H725)</f>
        <v>3100000</v>
      </c>
      <c r="I723" s="358"/>
      <c r="J723" s="358">
        <f>SUM(J724:J725)</f>
        <v>6000000</v>
      </c>
      <c r="K723" s="358">
        <f>SUM(K724:K725)</f>
        <v>6000000</v>
      </c>
      <c r="L723" s="358">
        <f>SUM(L724:L725)</f>
        <v>6000000</v>
      </c>
      <c r="M723" s="68">
        <f t="shared" si="85"/>
        <v>18000000</v>
      </c>
    </row>
    <row r="724" spans="1:13" ht="37" x14ac:dyDescent="0.45">
      <c r="A724" s="74">
        <v>22020301</v>
      </c>
      <c r="B724" s="75"/>
      <c r="C724" s="76"/>
      <c r="D724" s="76"/>
      <c r="E724" s="75"/>
      <c r="F724" s="77" t="s">
        <v>38</v>
      </c>
      <c r="G724" s="311">
        <v>3000000</v>
      </c>
      <c r="H724" s="311">
        <v>3100000</v>
      </c>
      <c r="I724" s="311"/>
      <c r="J724" s="311">
        <v>3000000</v>
      </c>
      <c r="K724" s="311">
        <v>3000000</v>
      </c>
      <c r="L724" s="311">
        <v>3000000</v>
      </c>
      <c r="M724" s="68">
        <f t="shared" si="85"/>
        <v>9000000</v>
      </c>
    </row>
    <row r="725" spans="1:13" ht="18.5" x14ac:dyDescent="0.45">
      <c r="A725" s="74">
        <v>22020305</v>
      </c>
      <c r="B725" s="75"/>
      <c r="C725" s="76"/>
      <c r="D725" s="76"/>
      <c r="E725" s="75"/>
      <c r="F725" s="77" t="s">
        <v>41</v>
      </c>
      <c r="G725" s="311">
        <v>3000000</v>
      </c>
      <c r="H725" s="311"/>
      <c r="I725" s="311"/>
      <c r="J725" s="311">
        <v>3000000</v>
      </c>
      <c r="K725" s="311">
        <v>3000000</v>
      </c>
      <c r="L725" s="311">
        <v>3000000</v>
      </c>
      <c r="M725" s="68">
        <f t="shared" si="85"/>
        <v>9000000</v>
      </c>
    </row>
    <row r="726" spans="1:13" ht="18.5" x14ac:dyDescent="0.45">
      <c r="A726" s="64">
        <v>220204</v>
      </c>
      <c r="B726" s="65"/>
      <c r="C726" s="66"/>
      <c r="D726" s="66"/>
      <c r="E726" s="65"/>
      <c r="F726" s="70" t="s">
        <v>42</v>
      </c>
      <c r="G726" s="358">
        <f>SUM(G727:G728)</f>
        <v>2000000</v>
      </c>
      <c r="H726" s="358">
        <f>SUM(H727:H728)</f>
        <v>0</v>
      </c>
      <c r="I726" s="358"/>
      <c r="J726" s="358">
        <f>SUM(J727:J728)</f>
        <v>2000000</v>
      </c>
      <c r="K726" s="358">
        <f>SUM(K727:K728)</f>
        <v>2000000</v>
      </c>
      <c r="L726" s="358">
        <f>SUM(L727:L728)</f>
        <v>2000000</v>
      </c>
      <c r="M726" s="68">
        <f t="shared" si="85"/>
        <v>6000000</v>
      </c>
    </row>
    <row r="727" spans="1:13" ht="18.5" x14ac:dyDescent="0.45">
      <c r="A727" s="74">
        <v>22020404</v>
      </c>
      <c r="B727" s="75"/>
      <c r="C727" s="76"/>
      <c r="D727" s="76"/>
      <c r="E727" s="75"/>
      <c r="F727" s="77" t="s">
        <v>46</v>
      </c>
      <c r="G727" s="311">
        <v>1000000</v>
      </c>
      <c r="H727" s="311"/>
      <c r="I727" s="311"/>
      <c r="J727" s="311">
        <v>1000000</v>
      </c>
      <c r="K727" s="311">
        <v>1000000</v>
      </c>
      <c r="L727" s="311">
        <v>1000000</v>
      </c>
      <c r="M727" s="68">
        <f t="shared" si="85"/>
        <v>3000000</v>
      </c>
    </row>
    <row r="728" spans="1:13" ht="18.5" x14ac:dyDescent="0.45">
      <c r="A728" s="74">
        <v>22020406</v>
      </c>
      <c r="B728" s="75"/>
      <c r="C728" s="76"/>
      <c r="D728" s="76"/>
      <c r="E728" s="75"/>
      <c r="F728" s="77" t="s">
        <v>48</v>
      </c>
      <c r="G728" s="311">
        <v>1000000</v>
      </c>
      <c r="H728" s="311"/>
      <c r="I728" s="311"/>
      <c r="J728" s="311">
        <v>1000000</v>
      </c>
      <c r="K728" s="311">
        <v>1000000</v>
      </c>
      <c r="L728" s="311">
        <v>1000000</v>
      </c>
      <c r="M728" s="68">
        <f t="shared" si="85"/>
        <v>3000000</v>
      </c>
    </row>
    <row r="729" spans="1:13" ht="18.5" x14ac:dyDescent="0.45">
      <c r="A729" s="64">
        <v>220205</v>
      </c>
      <c r="B729" s="65"/>
      <c r="C729" s="66"/>
      <c r="D729" s="66"/>
      <c r="E729" s="65"/>
      <c r="F729" s="70" t="s">
        <v>49</v>
      </c>
      <c r="G729" s="358">
        <f>G730+G731</f>
        <v>30000000</v>
      </c>
      <c r="H729" s="358">
        <f>H730+H731</f>
        <v>12045000</v>
      </c>
      <c r="I729" s="358"/>
      <c r="J729" s="358">
        <f>J730+J731</f>
        <v>30000000</v>
      </c>
      <c r="K729" s="358">
        <f>K730+K731</f>
        <v>30000000</v>
      </c>
      <c r="L729" s="358">
        <f>L730+L731</f>
        <v>30000000</v>
      </c>
      <c r="M729" s="68">
        <f t="shared" si="85"/>
        <v>90000000</v>
      </c>
    </row>
    <row r="730" spans="1:13" ht="18.5" x14ac:dyDescent="0.45">
      <c r="A730" s="74">
        <v>22020501</v>
      </c>
      <c r="B730" s="75"/>
      <c r="C730" s="76"/>
      <c r="D730" s="76"/>
      <c r="E730" s="75"/>
      <c r="F730" s="77" t="s">
        <v>50</v>
      </c>
      <c r="G730" s="311">
        <v>30000000</v>
      </c>
      <c r="H730" s="311">
        <v>12045000</v>
      </c>
      <c r="I730" s="311"/>
      <c r="J730" s="311">
        <v>30000000</v>
      </c>
      <c r="K730" s="311">
        <v>30000000</v>
      </c>
      <c r="L730" s="311">
        <v>30000000</v>
      </c>
      <c r="M730" s="68">
        <f t="shared" si="85"/>
        <v>90000000</v>
      </c>
    </row>
    <row r="731" spans="1:13" ht="18.5" x14ac:dyDescent="0.45">
      <c r="A731" s="74">
        <v>22020502</v>
      </c>
      <c r="B731" s="75"/>
      <c r="C731" s="76"/>
      <c r="D731" s="76"/>
      <c r="E731" s="75"/>
      <c r="F731" s="77" t="s">
        <v>222</v>
      </c>
      <c r="G731" s="311"/>
      <c r="H731" s="311"/>
      <c r="I731" s="311"/>
      <c r="J731" s="311"/>
      <c r="K731" s="311"/>
      <c r="L731" s="311"/>
      <c r="M731" s="68">
        <f t="shared" si="85"/>
        <v>0</v>
      </c>
    </row>
    <row r="732" spans="1:13" ht="18.5" x14ac:dyDescent="0.45">
      <c r="A732" s="64">
        <v>220208</v>
      </c>
      <c r="B732" s="65"/>
      <c r="C732" s="66"/>
      <c r="D732" s="66"/>
      <c r="E732" s="65"/>
      <c r="F732" s="70" t="s">
        <v>54</v>
      </c>
      <c r="G732" s="358">
        <f>SUM(G733:G734)</f>
        <v>20000000</v>
      </c>
      <c r="H732" s="358">
        <f>SUM(H733:H734)</f>
        <v>9855000</v>
      </c>
      <c r="I732" s="358"/>
      <c r="J732" s="358">
        <f>SUM(J733:J734)</f>
        <v>20000000</v>
      </c>
      <c r="K732" s="358">
        <f>SUM(K733:K734)</f>
        <v>20000000</v>
      </c>
      <c r="L732" s="358">
        <f>SUM(L733:L734)</f>
        <v>20000000</v>
      </c>
      <c r="M732" s="68">
        <f t="shared" si="85"/>
        <v>60000000</v>
      </c>
    </row>
    <row r="733" spans="1:13" ht="18.5" x14ac:dyDescent="0.45">
      <c r="A733" s="74">
        <v>22020801</v>
      </c>
      <c r="B733" s="75"/>
      <c r="C733" s="76"/>
      <c r="D733" s="76"/>
      <c r="E733" s="75"/>
      <c r="F733" s="77" t="s">
        <v>55</v>
      </c>
      <c r="G733" s="311">
        <v>10000000</v>
      </c>
      <c r="H733" s="311"/>
      <c r="I733" s="311"/>
      <c r="J733" s="311">
        <v>10000000</v>
      </c>
      <c r="K733" s="311">
        <v>10000000</v>
      </c>
      <c r="L733" s="311">
        <v>10000000</v>
      </c>
      <c r="M733" s="68">
        <f t="shared" si="85"/>
        <v>30000000</v>
      </c>
    </row>
    <row r="734" spans="1:13" ht="18.5" x14ac:dyDescent="0.45">
      <c r="A734" s="74">
        <v>22020803</v>
      </c>
      <c r="B734" s="75"/>
      <c r="C734" s="76"/>
      <c r="D734" s="76"/>
      <c r="E734" s="75"/>
      <c r="F734" s="77" t="s">
        <v>56</v>
      </c>
      <c r="G734" s="311">
        <v>10000000</v>
      </c>
      <c r="H734" s="311">
        <v>9855000</v>
      </c>
      <c r="I734" s="311"/>
      <c r="J734" s="311">
        <v>10000000</v>
      </c>
      <c r="K734" s="311">
        <v>10000000</v>
      </c>
      <c r="L734" s="311">
        <v>10000000</v>
      </c>
      <c r="M734" s="68">
        <f t="shared" si="85"/>
        <v>30000000</v>
      </c>
    </row>
    <row r="735" spans="1:13" ht="18.5" x14ac:dyDescent="0.45">
      <c r="A735" s="64">
        <v>220210</v>
      </c>
      <c r="B735" s="65"/>
      <c r="C735" s="66"/>
      <c r="D735" s="66"/>
      <c r="E735" s="65"/>
      <c r="F735" s="70" t="s">
        <v>57</v>
      </c>
      <c r="G735" s="358">
        <f>SUM(G736:G736)</f>
        <v>20000000</v>
      </c>
      <c r="H735" s="358">
        <f>SUM(H736:H736)</f>
        <v>1848730</v>
      </c>
      <c r="I735" s="358"/>
      <c r="J735" s="358">
        <f>SUM(J736:J736)</f>
        <v>20000000</v>
      </c>
      <c r="K735" s="358">
        <f>SUM(K736:K736)</f>
        <v>20000000</v>
      </c>
      <c r="L735" s="358">
        <f>SUM(L736:L736)</f>
        <v>20000000</v>
      </c>
      <c r="M735" s="68">
        <f t="shared" si="85"/>
        <v>60000000</v>
      </c>
    </row>
    <row r="736" spans="1:13" ht="18.5" x14ac:dyDescent="0.45">
      <c r="A736" s="74">
        <v>22021059</v>
      </c>
      <c r="B736" s="75"/>
      <c r="C736" s="76"/>
      <c r="D736" s="76"/>
      <c r="E736" s="75"/>
      <c r="F736" s="77" t="s">
        <v>934</v>
      </c>
      <c r="G736" s="311">
        <v>20000000</v>
      </c>
      <c r="H736" s="311">
        <v>1848730</v>
      </c>
      <c r="I736" s="311"/>
      <c r="J736" s="311">
        <v>20000000</v>
      </c>
      <c r="K736" s="311">
        <v>20000000</v>
      </c>
      <c r="L736" s="311">
        <v>20000000</v>
      </c>
      <c r="M736" s="68">
        <f t="shared" si="85"/>
        <v>60000000</v>
      </c>
    </row>
    <row r="737" spans="1:13" ht="18.5" x14ac:dyDescent="0.45">
      <c r="A737" s="64">
        <v>2205</v>
      </c>
      <c r="B737" s="65"/>
      <c r="C737" s="66"/>
      <c r="D737" s="66"/>
      <c r="E737" s="65"/>
      <c r="F737" s="70" t="s">
        <v>1654</v>
      </c>
      <c r="G737" s="358">
        <f t="shared" ref="G737:H738" si="86">G738</f>
        <v>0</v>
      </c>
      <c r="H737" s="358">
        <f t="shared" si="86"/>
        <v>0</v>
      </c>
      <c r="I737" s="358"/>
      <c r="J737" s="358">
        <f>J738</f>
        <v>2500000000</v>
      </c>
      <c r="K737" s="358">
        <f t="shared" ref="K737:L738" si="87">K738</f>
        <v>2500000000</v>
      </c>
      <c r="L737" s="358">
        <f t="shared" si="87"/>
        <v>2500000000</v>
      </c>
      <c r="M737" s="68">
        <f t="shared" si="85"/>
        <v>7500000000</v>
      </c>
    </row>
    <row r="738" spans="1:13" ht="18.5" x14ac:dyDescent="0.45">
      <c r="A738" s="64">
        <v>220501</v>
      </c>
      <c r="B738" s="65"/>
      <c r="C738" s="66"/>
      <c r="D738" s="66"/>
      <c r="E738" s="65"/>
      <c r="F738" s="70" t="s">
        <v>424</v>
      </c>
      <c r="G738" s="358">
        <f t="shared" si="86"/>
        <v>0</v>
      </c>
      <c r="H738" s="358">
        <f t="shared" si="86"/>
        <v>0</v>
      </c>
      <c r="I738" s="358"/>
      <c r="J738" s="358">
        <f>J739</f>
        <v>2500000000</v>
      </c>
      <c r="K738" s="358">
        <f t="shared" si="87"/>
        <v>2500000000</v>
      </c>
      <c r="L738" s="358">
        <f t="shared" si="87"/>
        <v>2500000000</v>
      </c>
      <c r="M738" s="68">
        <f t="shared" si="85"/>
        <v>7500000000</v>
      </c>
    </row>
    <row r="739" spans="1:13" ht="37" x14ac:dyDescent="0.45">
      <c r="A739" s="74">
        <v>22050103</v>
      </c>
      <c r="B739" s="75"/>
      <c r="C739" s="76"/>
      <c r="D739" s="76"/>
      <c r="E739" s="75"/>
      <c r="F739" s="77" t="s">
        <v>965</v>
      </c>
      <c r="G739" s="311"/>
      <c r="H739" s="311"/>
      <c r="I739" s="311"/>
      <c r="J739" s="311">
        <v>2500000000</v>
      </c>
      <c r="K739" s="311">
        <v>2500000000</v>
      </c>
      <c r="L739" s="311">
        <v>2500000000</v>
      </c>
      <c r="M739" s="68">
        <f t="shared" ref="M739" si="88">J739+K739+L739</f>
        <v>7500000000</v>
      </c>
    </row>
    <row r="740" spans="1:13" ht="18.5" x14ac:dyDescent="0.45">
      <c r="A740" s="64"/>
      <c r="B740" s="65"/>
      <c r="C740" s="66"/>
      <c r="D740" s="66"/>
      <c r="E740" s="65"/>
      <c r="F740" s="70"/>
      <c r="G740" s="311"/>
      <c r="H740" s="311"/>
      <c r="I740" s="311"/>
      <c r="J740" s="311"/>
      <c r="K740" s="311"/>
      <c r="L740" s="311"/>
      <c r="M740" s="311"/>
    </row>
    <row r="741" spans="1:13" ht="18.5" x14ac:dyDescent="0.45">
      <c r="A741" s="64">
        <v>23</v>
      </c>
      <c r="B741" s="65"/>
      <c r="C741" s="66"/>
      <c r="D741" s="66"/>
      <c r="E741" s="65"/>
      <c r="F741" s="70" t="s">
        <v>69</v>
      </c>
      <c r="G741" s="358">
        <f>G742+G748</f>
        <v>200000000</v>
      </c>
      <c r="H741" s="358">
        <f>H742+H748</f>
        <v>0</v>
      </c>
      <c r="I741" s="358"/>
      <c r="J741" s="358">
        <f>J742+J748</f>
        <v>200000000</v>
      </c>
      <c r="K741" s="358">
        <f>K742+K748</f>
        <v>210000000</v>
      </c>
      <c r="L741" s="358">
        <f>L742+L748</f>
        <v>220000000</v>
      </c>
      <c r="M741" s="68">
        <f t="shared" ref="M741:M751" si="89">J741+K741+L741</f>
        <v>630000000</v>
      </c>
    </row>
    <row r="742" spans="1:13" ht="18.5" x14ac:dyDescent="0.45">
      <c r="A742" s="64">
        <v>2301</v>
      </c>
      <c r="B742" s="65"/>
      <c r="C742" s="66"/>
      <c r="D742" s="66"/>
      <c r="E742" s="65"/>
      <c r="F742" s="70" t="s">
        <v>70</v>
      </c>
      <c r="G742" s="358">
        <f t="shared" ref="G742:L742" si="90">G743</f>
        <v>110000000</v>
      </c>
      <c r="H742" s="358">
        <f t="shared" si="90"/>
        <v>0</v>
      </c>
      <c r="I742" s="358"/>
      <c r="J742" s="358">
        <f t="shared" si="90"/>
        <v>110000000</v>
      </c>
      <c r="K742" s="358">
        <f t="shared" si="90"/>
        <v>120000000</v>
      </c>
      <c r="L742" s="358">
        <f t="shared" si="90"/>
        <v>130000000</v>
      </c>
      <c r="M742" s="68">
        <f t="shared" si="89"/>
        <v>360000000</v>
      </c>
    </row>
    <row r="743" spans="1:13" ht="18.5" x14ac:dyDescent="0.45">
      <c r="A743" s="64">
        <v>230101</v>
      </c>
      <c r="B743" s="65"/>
      <c r="C743" s="66"/>
      <c r="D743" s="66"/>
      <c r="E743" s="65"/>
      <c r="F743" s="70" t="s">
        <v>71</v>
      </c>
      <c r="G743" s="358">
        <f>SUM(G744:G747)</f>
        <v>110000000</v>
      </c>
      <c r="H743" s="358">
        <f>SUM(H744:H747)</f>
        <v>0</v>
      </c>
      <c r="I743" s="358"/>
      <c r="J743" s="358">
        <f>SUM(J744:J747)</f>
        <v>110000000</v>
      </c>
      <c r="K743" s="358">
        <f>SUM(K744:K747)</f>
        <v>120000000</v>
      </c>
      <c r="L743" s="358">
        <f>SUM(L744:L747)</f>
        <v>130000000</v>
      </c>
      <c r="M743" s="68">
        <f t="shared" si="89"/>
        <v>360000000</v>
      </c>
    </row>
    <row r="744" spans="1:13" ht="37" x14ac:dyDescent="0.45">
      <c r="A744" s="74">
        <v>23010112</v>
      </c>
      <c r="B744" s="75"/>
      <c r="C744" s="76"/>
      <c r="D744" s="76"/>
      <c r="E744" s="75"/>
      <c r="F744" s="77" t="s">
        <v>232</v>
      </c>
      <c r="G744" s="311">
        <v>20000000</v>
      </c>
      <c r="H744" s="311"/>
      <c r="I744" s="311"/>
      <c r="J744" s="311">
        <v>20000000</v>
      </c>
      <c r="K744" s="311">
        <v>30000000</v>
      </c>
      <c r="L744" s="311">
        <v>40000000</v>
      </c>
      <c r="M744" s="68">
        <f t="shared" si="89"/>
        <v>90000000</v>
      </c>
    </row>
    <row r="745" spans="1:13" ht="37" x14ac:dyDescent="0.45">
      <c r="A745" s="74">
        <v>23010124</v>
      </c>
      <c r="B745" s="75"/>
      <c r="C745" s="76"/>
      <c r="D745" s="76"/>
      <c r="E745" s="75"/>
      <c r="F745" s="77" t="s">
        <v>391</v>
      </c>
      <c r="G745" s="311">
        <v>50000000</v>
      </c>
      <c r="H745" s="311"/>
      <c r="I745" s="311"/>
      <c r="J745" s="311">
        <v>50000000</v>
      </c>
      <c r="K745" s="311">
        <v>50000000</v>
      </c>
      <c r="L745" s="311">
        <v>50000000</v>
      </c>
      <c r="M745" s="68">
        <f t="shared" si="89"/>
        <v>150000000</v>
      </c>
    </row>
    <row r="746" spans="1:13" ht="18.5" x14ac:dyDescent="0.45">
      <c r="A746" s="74">
        <v>23010125</v>
      </c>
      <c r="B746" s="75"/>
      <c r="C746" s="76"/>
      <c r="D746" s="76"/>
      <c r="E746" s="75"/>
      <c r="F746" s="77" t="s">
        <v>538</v>
      </c>
      <c r="G746" s="311">
        <v>30000000</v>
      </c>
      <c r="H746" s="311"/>
      <c r="I746" s="311"/>
      <c r="J746" s="311">
        <v>30000000</v>
      </c>
      <c r="K746" s="311">
        <v>30000000</v>
      </c>
      <c r="L746" s="311">
        <v>30000000</v>
      </c>
      <c r="M746" s="68">
        <f t="shared" si="89"/>
        <v>90000000</v>
      </c>
    </row>
    <row r="747" spans="1:13" ht="37" x14ac:dyDescent="0.45">
      <c r="A747" s="74">
        <v>23010126</v>
      </c>
      <c r="B747" s="75"/>
      <c r="C747" s="76"/>
      <c r="D747" s="76"/>
      <c r="E747" s="75"/>
      <c r="F747" s="77" t="s">
        <v>904</v>
      </c>
      <c r="G747" s="311">
        <v>10000000</v>
      </c>
      <c r="H747" s="311"/>
      <c r="I747" s="311"/>
      <c r="J747" s="311">
        <v>10000000</v>
      </c>
      <c r="K747" s="311">
        <v>10000000</v>
      </c>
      <c r="L747" s="311">
        <v>10000000</v>
      </c>
      <c r="M747" s="68">
        <f t="shared" si="89"/>
        <v>30000000</v>
      </c>
    </row>
    <row r="748" spans="1:13" ht="18.5" x14ac:dyDescent="0.45">
      <c r="A748" s="64">
        <v>2302</v>
      </c>
      <c r="B748" s="65"/>
      <c r="C748" s="66"/>
      <c r="D748" s="66"/>
      <c r="E748" s="65"/>
      <c r="F748" s="90" t="s">
        <v>73</v>
      </c>
      <c r="G748" s="358">
        <f t="shared" ref="G748:L748" si="91">G749</f>
        <v>90000000</v>
      </c>
      <c r="H748" s="358">
        <f t="shared" si="91"/>
        <v>0</v>
      </c>
      <c r="I748" s="358"/>
      <c r="J748" s="358">
        <f t="shared" si="91"/>
        <v>90000000</v>
      </c>
      <c r="K748" s="358">
        <f t="shared" si="91"/>
        <v>90000000</v>
      </c>
      <c r="L748" s="358">
        <f t="shared" si="91"/>
        <v>90000000</v>
      </c>
      <c r="M748" s="68">
        <f t="shared" si="89"/>
        <v>270000000</v>
      </c>
    </row>
    <row r="749" spans="1:13" ht="37" x14ac:dyDescent="0.45">
      <c r="A749" s="64">
        <v>230201</v>
      </c>
      <c r="B749" s="65"/>
      <c r="C749" s="66"/>
      <c r="D749" s="66"/>
      <c r="E749" s="65"/>
      <c r="F749" s="90" t="s">
        <v>74</v>
      </c>
      <c r="G749" s="358">
        <f>SUM(G750:G751)</f>
        <v>90000000</v>
      </c>
      <c r="H749" s="358">
        <f>SUM(H750:H751)</f>
        <v>0</v>
      </c>
      <c r="I749" s="358"/>
      <c r="J749" s="358">
        <f>SUM(J750:J751)</f>
        <v>90000000</v>
      </c>
      <c r="K749" s="358">
        <f>SUM(K750:K751)</f>
        <v>90000000</v>
      </c>
      <c r="L749" s="358">
        <f>SUM(L750:L751)</f>
        <v>90000000</v>
      </c>
      <c r="M749" s="68">
        <f t="shared" si="89"/>
        <v>270000000</v>
      </c>
    </row>
    <row r="750" spans="1:13" ht="37" x14ac:dyDescent="0.45">
      <c r="A750" s="74">
        <v>23020107</v>
      </c>
      <c r="B750" s="75"/>
      <c r="C750" s="76"/>
      <c r="D750" s="76"/>
      <c r="E750" s="75"/>
      <c r="F750" s="77" t="s">
        <v>928</v>
      </c>
      <c r="G750" s="311">
        <v>40000000</v>
      </c>
      <c r="H750" s="311"/>
      <c r="I750" s="311"/>
      <c r="J750" s="311">
        <v>40000000</v>
      </c>
      <c r="K750" s="311">
        <v>40000000</v>
      </c>
      <c r="L750" s="311">
        <v>40000000</v>
      </c>
      <c r="M750" s="68">
        <f t="shared" si="89"/>
        <v>120000000</v>
      </c>
    </row>
    <row r="751" spans="1:13" ht="18.5" x14ac:dyDescent="0.45">
      <c r="A751" s="74">
        <v>23020127</v>
      </c>
      <c r="B751" s="75"/>
      <c r="C751" s="76"/>
      <c r="D751" s="76"/>
      <c r="E751" s="75"/>
      <c r="F751" s="91" t="s">
        <v>444</v>
      </c>
      <c r="G751" s="311">
        <v>50000000</v>
      </c>
      <c r="H751" s="311"/>
      <c r="I751" s="311"/>
      <c r="J751" s="311">
        <v>50000000</v>
      </c>
      <c r="K751" s="311">
        <v>50000000</v>
      </c>
      <c r="L751" s="311">
        <v>50000000</v>
      </c>
      <c r="M751" s="68">
        <f t="shared" si="89"/>
        <v>150000000</v>
      </c>
    </row>
    <row r="752" spans="1:13" ht="18.5" x14ac:dyDescent="0.45">
      <c r="A752" s="74"/>
      <c r="B752" s="74"/>
      <c r="C752" s="74"/>
      <c r="D752" s="74"/>
      <c r="E752" s="74"/>
      <c r="F752" s="64" t="s">
        <v>85</v>
      </c>
      <c r="G752" s="74"/>
      <c r="H752" s="74"/>
      <c r="I752" s="363"/>
      <c r="J752" s="74"/>
      <c r="K752" s="74"/>
      <c r="L752" s="74"/>
      <c r="M752" s="74"/>
    </row>
    <row r="753" spans="1:13" ht="18.5" x14ac:dyDescent="0.45">
      <c r="A753" s="74"/>
      <c r="B753" s="74"/>
      <c r="C753" s="74"/>
      <c r="D753" s="74"/>
      <c r="E753" s="74"/>
      <c r="F753" s="73"/>
      <c r="G753" s="91"/>
      <c r="H753" s="77"/>
      <c r="I753" s="363"/>
      <c r="J753" s="91"/>
      <c r="K753" s="91"/>
      <c r="L753" s="91"/>
      <c r="M753" s="91"/>
    </row>
    <row r="754" spans="1:13" ht="18.5" x14ac:dyDescent="0.45">
      <c r="A754" s="74"/>
      <c r="B754" s="74"/>
      <c r="C754" s="74"/>
      <c r="D754" s="74"/>
      <c r="E754" s="74"/>
      <c r="F754" s="73" t="s">
        <v>86</v>
      </c>
      <c r="G754" s="386">
        <f>G707</f>
        <v>1066845143.9300001</v>
      </c>
      <c r="H754" s="386">
        <f>H707</f>
        <v>958232536.08000004</v>
      </c>
      <c r="I754" s="386"/>
      <c r="J754" s="386">
        <f>J707</f>
        <v>1265700064.1000001</v>
      </c>
      <c r="K754" s="386">
        <f>K707</f>
        <v>1265700064.1000001</v>
      </c>
      <c r="L754" s="386">
        <f>L707</f>
        <v>1265700064.1000001</v>
      </c>
      <c r="M754" s="387">
        <f>SUM(J754:L754)</f>
        <v>3797100192.3000002</v>
      </c>
    </row>
    <row r="755" spans="1:13" ht="18.5" x14ac:dyDescent="0.45">
      <c r="A755" s="74"/>
      <c r="B755" s="74"/>
      <c r="C755" s="74"/>
      <c r="D755" s="74"/>
      <c r="E755" s="74"/>
      <c r="F755" s="73" t="s">
        <v>87</v>
      </c>
      <c r="G755" s="386">
        <f>G715</f>
        <v>100000000</v>
      </c>
      <c r="H755" s="386">
        <f>H715</f>
        <v>41221858</v>
      </c>
      <c r="I755" s="386"/>
      <c r="J755" s="386">
        <f>J715</f>
        <v>2600000000</v>
      </c>
      <c r="K755" s="386">
        <f>K715</f>
        <v>2600000000</v>
      </c>
      <c r="L755" s="386">
        <f>L715</f>
        <v>2600000000</v>
      </c>
      <c r="M755" s="387">
        <f>SUM(J755:L755)</f>
        <v>7800000000</v>
      </c>
    </row>
    <row r="756" spans="1:13" ht="18.5" x14ac:dyDescent="0.45">
      <c r="A756" s="74"/>
      <c r="B756" s="74"/>
      <c r="C756" s="74"/>
      <c r="D756" s="74"/>
      <c r="E756" s="74"/>
      <c r="F756" s="73" t="s">
        <v>69</v>
      </c>
      <c r="G756" s="386">
        <f>G741</f>
        <v>200000000</v>
      </c>
      <c r="H756" s="386">
        <f>H741</f>
        <v>0</v>
      </c>
      <c r="I756" s="386"/>
      <c r="J756" s="386">
        <f>J741</f>
        <v>200000000</v>
      </c>
      <c r="K756" s="386">
        <f>K741</f>
        <v>210000000</v>
      </c>
      <c r="L756" s="386">
        <f>L741</f>
        <v>220000000</v>
      </c>
      <c r="M756" s="387">
        <f>SUM(J756:L756)</f>
        <v>630000000</v>
      </c>
    </row>
    <row r="757" spans="1:13" ht="18.5" x14ac:dyDescent="0.45">
      <c r="A757" s="74"/>
      <c r="B757" s="74"/>
      <c r="C757" s="74"/>
      <c r="D757" s="74"/>
      <c r="E757" s="74"/>
      <c r="F757" s="73"/>
      <c r="G757" s="386"/>
      <c r="H757" s="386"/>
      <c r="I757" s="386"/>
      <c r="J757" s="386"/>
      <c r="K757" s="386"/>
      <c r="L757" s="386"/>
      <c r="M757" s="387">
        <f>SUM(J757:L757)</f>
        <v>0</v>
      </c>
    </row>
    <row r="758" spans="1:13" ht="18.5" x14ac:dyDescent="0.45">
      <c r="A758" s="74"/>
      <c r="B758" s="74"/>
      <c r="C758" s="74"/>
      <c r="D758" s="74"/>
      <c r="E758" s="74"/>
      <c r="F758" s="73" t="s">
        <v>88</v>
      </c>
      <c r="G758" s="387">
        <f>SUM(G754:G756)</f>
        <v>1366845143.9300001</v>
      </c>
      <c r="H758" s="387">
        <f>SUM(H754:H756)</f>
        <v>999454394.08000004</v>
      </c>
      <c r="I758" s="387"/>
      <c r="J758" s="387">
        <f>SUM(J754:J756)</f>
        <v>4065700064.1000004</v>
      </c>
      <c r="K758" s="387">
        <f>SUM(K754:K756)</f>
        <v>4075700064.1000004</v>
      </c>
      <c r="L758" s="387">
        <f>SUM(L754:L756)</f>
        <v>4085700064.1000004</v>
      </c>
      <c r="M758" s="387">
        <f>SUM(J758:L758)</f>
        <v>12227100192.300001</v>
      </c>
    </row>
    <row r="761" spans="1:13" ht="18.5" x14ac:dyDescent="0.45">
      <c r="A761" s="951" t="s">
        <v>0</v>
      </c>
      <c r="B761" s="951"/>
      <c r="C761" s="951"/>
      <c r="D761" s="951"/>
      <c r="E761" s="951"/>
      <c r="F761" s="951"/>
      <c r="G761" s="951"/>
      <c r="H761" s="951"/>
      <c r="I761" s="951"/>
      <c r="J761" s="951"/>
      <c r="K761" s="951"/>
      <c r="L761" s="951"/>
      <c r="M761" s="951"/>
    </row>
    <row r="762" spans="1:13" ht="18.5" x14ac:dyDescent="0.45">
      <c r="A762" s="930" t="s">
        <v>935</v>
      </c>
      <c r="B762" s="930"/>
      <c r="C762" s="930"/>
      <c r="D762" s="930"/>
      <c r="E762" s="930"/>
      <c r="F762" s="930"/>
      <c r="G762" s="930"/>
      <c r="H762" s="930"/>
      <c r="I762" s="930"/>
      <c r="J762" s="930"/>
      <c r="K762" s="930"/>
      <c r="L762" s="930"/>
      <c r="M762" s="930"/>
    </row>
    <row r="763" spans="1:13" ht="92.5" x14ac:dyDescent="0.45">
      <c r="A763" s="100" t="s">
        <v>1</v>
      </c>
      <c r="B763" s="100" t="s">
        <v>2</v>
      </c>
      <c r="C763" s="100" t="s">
        <v>3</v>
      </c>
      <c r="D763" s="100" t="s">
        <v>4</v>
      </c>
      <c r="E763" s="100" t="s">
        <v>5</v>
      </c>
      <c r="F763" s="67" t="s">
        <v>6</v>
      </c>
      <c r="G763" s="100" t="s">
        <v>7</v>
      </c>
      <c r="H763" s="100" t="s">
        <v>8</v>
      </c>
      <c r="I763" s="100"/>
      <c r="J763" s="368" t="s">
        <v>9</v>
      </c>
      <c r="K763" s="368" t="s">
        <v>10</v>
      </c>
      <c r="L763" s="368" t="s">
        <v>11</v>
      </c>
      <c r="M763" s="368" t="s">
        <v>12</v>
      </c>
    </row>
    <row r="764" spans="1:13" ht="18.5" x14ac:dyDescent="0.45">
      <c r="A764" s="64">
        <v>2</v>
      </c>
      <c r="B764" s="65"/>
      <c r="C764" s="66"/>
      <c r="D764" s="66"/>
      <c r="E764" s="65"/>
      <c r="F764" s="70" t="s">
        <v>18</v>
      </c>
      <c r="G764" s="358">
        <f>G765+G772</f>
        <v>71017570</v>
      </c>
      <c r="H764" s="358">
        <f>H765</f>
        <v>0</v>
      </c>
      <c r="I764" s="358"/>
      <c r="J764" s="80">
        <f>J765+J772</f>
        <v>90178056.249999925</v>
      </c>
      <c r="K764" s="80">
        <f>K765+K772</f>
        <v>90178056.25</v>
      </c>
      <c r="L764" s="80">
        <f>L765+L772</f>
        <v>90178056.25</v>
      </c>
      <c r="M764" s="80">
        <f>M765+M772</f>
        <v>270534168.74999994</v>
      </c>
    </row>
    <row r="765" spans="1:13" ht="18.5" x14ac:dyDescent="0.45">
      <c r="A765" s="64">
        <v>21</v>
      </c>
      <c r="B765" s="65"/>
      <c r="C765" s="66"/>
      <c r="D765" s="66"/>
      <c r="E765" s="65"/>
      <c r="F765" s="70" t="s">
        <v>19</v>
      </c>
      <c r="G765" s="358">
        <f>G766+G769</f>
        <v>41017570</v>
      </c>
      <c r="H765" s="358">
        <f>H766+H769</f>
        <v>0</v>
      </c>
      <c r="I765" s="358"/>
      <c r="J765" s="80">
        <v>60178056.249999925</v>
      </c>
      <c r="K765" s="80">
        <v>60178056.25</v>
      </c>
      <c r="L765" s="80">
        <v>60178056.25</v>
      </c>
      <c r="M765" s="80">
        <v>180534168.74999994</v>
      </c>
    </row>
    <row r="766" spans="1:13" ht="18.5" x14ac:dyDescent="0.45">
      <c r="A766" s="64">
        <v>2101</v>
      </c>
      <c r="B766" s="65"/>
      <c r="C766" s="66"/>
      <c r="D766" s="66"/>
      <c r="E766" s="65"/>
      <c r="F766" s="70" t="s">
        <v>20</v>
      </c>
      <c r="G766" s="358">
        <f>G767</f>
        <v>41017570</v>
      </c>
      <c r="H766" s="358">
        <f>H767</f>
        <v>0</v>
      </c>
      <c r="I766" s="358"/>
      <c r="J766" s="80">
        <v>59128056.249999925</v>
      </c>
      <c r="K766" s="80">
        <v>59128056.25</v>
      </c>
      <c r="L766" s="80">
        <v>59128056.25</v>
      </c>
      <c r="M766" s="69">
        <v>177384168.74999994</v>
      </c>
    </row>
    <row r="767" spans="1:13" ht="18.5" x14ac:dyDescent="0.45">
      <c r="A767" s="64">
        <v>210101</v>
      </c>
      <c r="B767" s="65"/>
      <c r="C767" s="66"/>
      <c r="D767" s="66"/>
      <c r="E767" s="65"/>
      <c r="F767" s="70" t="s">
        <v>21</v>
      </c>
      <c r="G767" s="358">
        <f>G768</f>
        <v>41017570</v>
      </c>
      <c r="H767" s="358">
        <f>H768</f>
        <v>0</v>
      </c>
      <c r="I767" s="358"/>
      <c r="J767" s="80">
        <v>59128056.249999925</v>
      </c>
      <c r="K767" s="80">
        <v>59128056.25</v>
      </c>
      <c r="L767" s="80">
        <v>59128056.25</v>
      </c>
      <c r="M767" s="69">
        <v>177384168.74999994</v>
      </c>
    </row>
    <row r="768" spans="1:13" ht="18.5" x14ac:dyDescent="0.45">
      <c r="A768" s="74">
        <v>21010101</v>
      </c>
      <c r="B768" s="75"/>
      <c r="C768" s="76"/>
      <c r="D768" s="76"/>
      <c r="E768" s="75"/>
      <c r="F768" s="77" t="s">
        <v>20</v>
      </c>
      <c r="G768" s="311">
        <v>41017570</v>
      </c>
      <c r="H768" s="311"/>
      <c r="I768" s="311"/>
      <c r="J768" s="81">
        <v>59128056.249999925</v>
      </c>
      <c r="K768" s="81">
        <v>59128056.25</v>
      </c>
      <c r="L768" s="81">
        <v>59128056.25</v>
      </c>
      <c r="M768" s="69">
        <v>177384168.74999994</v>
      </c>
    </row>
    <row r="769" spans="1:13" ht="18.5" x14ac:dyDescent="0.45">
      <c r="A769" s="64">
        <v>2102</v>
      </c>
      <c r="B769" s="65"/>
      <c r="C769" s="66"/>
      <c r="D769" s="66"/>
      <c r="E769" s="65"/>
      <c r="F769" s="70" t="s">
        <v>22</v>
      </c>
      <c r="G769" s="358">
        <f>G770</f>
        <v>0</v>
      </c>
      <c r="H769" s="358">
        <f>H770</f>
        <v>0</v>
      </c>
      <c r="I769" s="358"/>
      <c r="J769" s="80">
        <v>1050000</v>
      </c>
      <c r="K769" s="80">
        <v>1050000</v>
      </c>
      <c r="L769" s="80">
        <v>1050000</v>
      </c>
      <c r="M769" s="80">
        <v>3150000</v>
      </c>
    </row>
    <row r="770" spans="1:13" ht="18.5" x14ac:dyDescent="0.45">
      <c r="A770" s="64">
        <v>210201</v>
      </c>
      <c r="B770" s="65"/>
      <c r="C770" s="66"/>
      <c r="D770" s="66"/>
      <c r="E770" s="65"/>
      <c r="F770" s="70" t="s">
        <v>23</v>
      </c>
      <c r="G770" s="358">
        <f>G771</f>
        <v>0</v>
      </c>
      <c r="H770" s="358">
        <f>H771</f>
        <v>0</v>
      </c>
      <c r="I770" s="358"/>
      <c r="J770" s="80">
        <v>1050000</v>
      </c>
      <c r="K770" s="80">
        <v>1050000</v>
      </c>
      <c r="L770" s="80">
        <v>1050000</v>
      </c>
      <c r="M770" s="80">
        <v>3150000</v>
      </c>
    </row>
    <row r="771" spans="1:13" ht="18.5" x14ac:dyDescent="0.45">
      <c r="A771" s="74">
        <v>21020102</v>
      </c>
      <c r="B771" s="75"/>
      <c r="C771" s="76"/>
      <c r="D771" s="76"/>
      <c r="E771" s="75"/>
      <c r="F771" s="77" t="s">
        <v>25</v>
      </c>
      <c r="G771" s="311"/>
      <c r="H771" s="311"/>
      <c r="I771" s="311"/>
      <c r="J771" s="81">
        <v>1050000</v>
      </c>
      <c r="K771" s="81">
        <v>1050000</v>
      </c>
      <c r="L771" s="81">
        <v>1050000</v>
      </c>
      <c r="M771" s="69">
        <v>3150000</v>
      </c>
    </row>
    <row r="772" spans="1:13" ht="18.5" x14ac:dyDescent="0.45">
      <c r="A772" s="64">
        <v>2202</v>
      </c>
      <c r="B772" s="65"/>
      <c r="C772" s="66"/>
      <c r="D772" s="66"/>
      <c r="E772" s="65"/>
      <c r="F772" s="70" t="s">
        <v>27</v>
      </c>
      <c r="G772" s="358">
        <f>SUM(G773,G776,G778,G782,G788)</f>
        <v>30000000</v>
      </c>
      <c r="H772" s="358">
        <f t="shared" ref="H772:M772" si="92">SUM(H773,H776,H778,H782,H788)</f>
        <v>0</v>
      </c>
      <c r="I772" s="358"/>
      <c r="J772" s="80">
        <f t="shared" si="92"/>
        <v>30000000</v>
      </c>
      <c r="K772" s="80">
        <f t="shared" si="92"/>
        <v>30000000</v>
      </c>
      <c r="L772" s="80">
        <f t="shared" si="92"/>
        <v>30000000</v>
      </c>
      <c r="M772" s="80">
        <f t="shared" si="92"/>
        <v>90000000</v>
      </c>
    </row>
    <row r="773" spans="1:13" ht="18.5" x14ac:dyDescent="0.45">
      <c r="A773" s="64">
        <v>220201</v>
      </c>
      <c r="B773" s="65"/>
      <c r="C773" s="66"/>
      <c r="D773" s="66"/>
      <c r="E773" s="65"/>
      <c r="F773" s="70" t="s">
        <v>28</v>
      </c>
      <c r="G773" s="358">
        <v>8000000</v>
      </c>
      <c r="H773" s="358"/>
      <c r="I773" s="358"/>
      <c r="J773" s="80">
        <v>12000000</v>
      </c>
      <c r="K773" s="80">
        <v>12000000</v>
      </c>
      <c r="L773" s="80">
        <v>12000000</v>
      </c>
      <c r="M773" s="69">
        <f t="shared" ref="M773:M790" si="93">J773+K773+L773</f>
        <v>36000000</v>
      </c>
    </row>
    <row r="774" spans="1:13" ht="18.5" x14ac:dyDescent="0.45">
      <c r="A774" s="74">
        <v>22020101</v>
      </c>
      <c r="B774" s="75"/>
      <c r="C774" s="76"/>
      <c r="D774" s="76"/>
      <c r="E774" s="75"/>
      <c r="F774" s="77" t="s">
        <v>29</v>
      </c>
      <c r="G774" s="311">
        <v>4000000</v>
      </c>
      <c r="H774" s="311">
        <v>2316000</v>
      </c>
      <c r="I774" s="311"/>
      <c r="J774" s="81">
        <v>8000000</v>
      </c>
      <c r="K774" s="81">
        <v>8000000</v>
      </c>
      <c r="L774" s="81">
        <v>8000000</v>
      </c>
      <c r="M774" s="69">
        <f t="shared" si="93"/>
        <v>24000000</v>
      </c>
    </row>
    <row r="775" spans="1:13" ht="18.5" x14ac:dyDescent="0.45">
      <c r="A775" s="74">
        <v>22020102</v>
      </c>
      <c r="B775" s="75"/>
      <c r="C775" s="76"/>
      <c r="D775" s="76"/>
      <c r="E775" s="75"/>
      <c r="F775" s="77" t="s">
        <v>30</v>
      </c>
      <c r="G775" s="311">
        <v>4000000</v>
      </c>
      <c r="H775" s="311"/>
      <c r="I775" s="311"/>
      <c r="J775" s="81">
        <v>4000000</v>
      </c>
      <c r="K775" s="81">
        <v>4000000</v>
      </c>
      <c r="L775" s="81">
        <v>4000000</v>
      </c>
      <c r="M775" s="69">
        <f t="shared" si="93"/>
        <v>12000000</v>
      </c>
    </row>
    <row r="776" spans="1:13" ht="18.5" x14ac:dyDescent="0.45">
      <c r="A776" s="64">
        <v>220202</v>
      </c>
      <c r="B776" s="65"/>
      <c r="C776" s="66"/>
      <c r="D776" s="66"/>
      <c r="E776" s="65"/>
      <c r="F776" s="70" t="s">
        <v>31</v>
      </c>
      <c r="G776" s="358">
        <v>4500000</v>
      </c>
      <c r="H776" s="358">
        <f>SUM(H777:H777)</f>
        <v>0</v>
      </c>
      <c r="I776" s="358"/>
      <c r="J776" s="80">
        <f>SUM(J777:J777)</f>
        <v>0</v>
      </c>
      <c r="K776" s="80">
        <f>SUM(K777:K777)</f>
        <v>0</v>
      </c>
      <c r="L776" s="80">
        <f>SUM(L777:L777)</f>
        <v>0</v>
      </c>
      <c r="M776" s="69">
        <f t="shared" si="93"/>
        <v>0</v>
      </c>
    </row>
    <row r="777" spans="1:13" ht="18.5" x14ac:dyDescent="0.45">
      <c r="A777" s="74">
        <v>22020201</v>
      </c>
      <c r="B777" s="75"/>
      <c r="C777" s="76"/>
      <c r="D777" s="76"/>
      <c r="E777" s="75"/>
      <c r="F777" s="77" t="s">
        <v>32</v>
      </c>
      <c r="G777" s="311">
        <v>4500000</v>
      </c>
      <c r="H777" s="311"/>
      <c r="I777" s="311"/>
      <c r="J777" s="81"/>
      <c r="K777" s="81"/>
      <c r="L777" s="81"/>
      <c r="M777" s="69">
        <f t="shared" si="93"/>
        <v>0</v>
      </c>
    </row>
    <row r="778" spans="1:13" ht="18.5" x14ac:dyDescent="0.45">
      <c r="A778" s="64">
        <v>220203</v>
      </c>
      <c r="B778" s="65"/>
      <c r="C778" s="66"/>
      <c r="D778" s="66"/>
      <c r="E778" s="65"/>
      <c r="F778" s="70" t="s">
        <v>37</v>
      </c>
      <c r="G778" s="358">
        <v>10000000</v>
      </c>
      <c r="H778" s="358"/>
      <c r="I778" s="358"/>
      <c r="J778" s="80">
        <v>7000000</v>
      </c>
      <c r="K778" s="80">
        <v>7000000</v>
      </c>
      <c r="L778" s="80">
        <v>7000000</v>
      </c>
      <c r="M778" s="69">
        <f t="shared" si="93"/>
        <v>21000000</v>
      </c>
    </row>
    <row r="779" spans="1:13" ht="37" x14ac:dyDescent="0.45">
      <c r="A779" s="74">
        <v>22020301</v>
      </c>
      <c r="B779" s="75"/>
      <c r="C779" s="76"/>
      <c r="D779" s="76"/>
      <c r="E779" s="75"/>
      <c r="F779" s="77" t="s">
        <v>38</v>
      </c>
      <c r="G779" s="311">
        <v>3000000</v>
      </c>
      <c r="H779" s="311"/>
      <c r="I779" s="311"/>
      <c r="J779" s="81">
        <v>4000000</v>
      </c>
      <c r="K779" s="81">
        <v>4000000</v>
      </c>
      <c r="L779" s="81">
        <v>4000000</v>
      </c>
      <c r="M779" s="69">
        <f t="shared" si="93"/>
        <v>12000000</v>
      </c>
    </row>
    <row r="780" spans="1:13" ht="18.5" x14ac:dyDescent="0.45">
      <c r="A780" s="74">
        <v>22020302</v>
      </c>
      <c r="B780" s="75"/>
      <c r="C780" s="76"/>
      <c r="D780" s="76"/>
      <c r="E780" s="75"/>
      <c r="F780" s="77" t="s">
        <v>39</v>
      </c>
      <c r="G780" s="311">
        <v>6800000</v>
      </c>
      <c r="H780" s="311"/>
      <c r="I780" s="311"/>
      <c r="J780" s="81">
        <v>2000000</v>
      </c>
      <c r="K780" s="81">
        <v>2000000</v>
      </c>
      <c r="L780" s="81">
        <v>2000000</v>
      </c>
      <c r="M780" s="69">
        <f t="shared" si="93"/>
        <v>6000000</v>
      </c>
    </row>
    <row r="781" spans="1:13" ht="18.5" x14ac:dyDescent="0.45">
      <c r="A781" s="74">
        <v>22020303</v>
      </c>
      <c r="B781" s="75"/>
      <c r="C781" s="76"/>
      <c r="D781" s="76"/>
      <c r="E781" s="75"/>
      <c r="F781" s="77" t="s">
        <v>40</v>
      </c>
      <c r="G781" s="311">
        <v>200000</v>
      </c>
      <c r="H781" s="311">
        <v>150000</v>
      </c>
      <c r="I781" s="311"/>
      <c r="J781" s="81">
        <v>400000</v>
      </c>
      <c r="K781" s="81">
        <v>400000</v>
      </c>
      <c r="L781" s="81">
        <v>400000</v>
      </c>
      <c r="M781" s="69">
        <f t="shared" si="93"/>
        <v>1200000</v>
      </c>
    </row>
    <row r="782" spans="1:13" ht="18.5" x14ac:dyDescent="0.45">
      <c r="A782" s="64">
        <v>220204</v>
      </c>
      <c r="B782" s="65"/>
      <c r="C782" s="66"/>
      <c r="D782" s="66"/>
      <c r="E782" s="65"/>
      <c r="F782" s="70" t="s">
        <v>42</v>
      </c>
      <c r="G782" s="358">
        <v>6000000</v>
      </c>
      <c r="H782" s="358">
        <f>SUM(H783:H787)</f>
        <v>0</v>
      </c>
      <c r="I782" s="358"/>
      <c r="J782" s="80">
        <v>9000000</v>
      </c>
      <c r="K782" s="80">
        <v>9000000</v>
      </c>
      <c r="L782" s="80">
        <v>9000000</v>
      </c>
      <c r="M782" s="69">
        <f t="shared" si="93"/>
        <v>27000000</v>
      </c>
    </row>
    <row r="783" spans="1:13" ht="37" x14ac:dyDescent="0.45">
      <c r="A783" s="74">
        <v>22020401</v>
      </c>
      <c r="B783" s="75"/>
      <c r="C783" s="76"/>
      <c r="D783" s="76"/>
      <c r="E783" s="75"/>
      <c r="F783" s="77" t="s">
        <v>43</v>
      </c>
      <c r="G783" s="311">
        <v>500000</v>
      </c>
      <c r="H783" s="311"/>
      <c r="I783" s="311"/>
      <c r="J783" s="81"/>
      <c r="K783" s="81"/>
      <c r="L783" s="81"/>
      <c r="M783" s="69">
        <f t="shared" si="93"/>
        <v>0</v>
      </c>
    </row>
    <row r="784" spans="1:13" ht="18.5" x14ac:dyDescent="0.45">
      <c r="A784" s="74">
        <v>22020402</v>
      </c>
      <c r="B784" s="75"/>
      <c r="C784" s="76"/>
      <c r="D784" s="76"/>
      <c r="E784" s="75"/>
      <c r="F784" s="77" t="s">
        <v>44</v>
      </c>
      <c r="G784" s="311">
        <v>1000000</v>
      </c>
      <c r="H784" s="311"/>
      <c r="I784" s="311"/>
      <c r="J784" s="81">
        <v>4000000</v>
      </c>
      <c r="K784" s="81">
        <v>4000000</v>
      </c>
      <c r="L784" s="81">
        <v>4000000</v>
      </c>
      <c r="M784" s="69">
        <f t="shared" si="93"/>
        <v>12000000</v>
      </c>
    </row>
    <row r="785" spans="1:13" ht="37" x14ac:dyDescent="0.45">
      <c r="A785" s="74">
        <v>22020403</v>
      </c>
      <c r="B785" s="75"/>
      <c r="C785" s="76"/>
      <c r="D785" s="76"/>
      <c r="E785" s="75"/>
      <c r="F785" s="77" t="s">
        <v>45</v>
      </c>
      <c r="G785" s="311">
        <v>500000</v>
      </c>
      <c r="H785" s="311"/>
      <c r="I785" s="311"/>
      <c r="J785" s="81"/>
      <c r="K785" s="81"/>
      <c r="L785" s="81"/>
      <c r="M785" s="69">
        <f t="shared" si="93"/>
        <v>0</v>
      </c>
    </row>
    <row r="786" spans="1:13" ht="18.5" x14ac:dyDescent="0.45">
      <c r="A786" s="74">
        <v>22020405</v>
      </c>
      <c r="B786" s="75"/>
      <c r="C786" s="76"/>
      <c r="D786" s="76"/>
      <c r="E786" s="75"/>
      <c r="F786" s="77" t="s">
        <v>47</v>
      </c>
      <c r="G786" s="311">
        <v>500000</v>
      </c>
      <c r="H786" s="311"/>
      <c r="I786" s="311"/>
      <c r="J786" s="81"/>
      <c r="K786" s="81"/>
      <c r="L786" s="81"/>
      <c r="M786" s="69">
        <f t="shared" si="93"/>
        <v>0</v>
      </c>
    </row>
    <row r="787" spans="1:13" ht="18.5" x14ac:dyDescent="0.45">
      <c r="A787" s="74">
        <v>22020406</v>
      </c>
      <c r="B787" s="75"/>
      <c r="C787" s="76"/>
      <c r="D787" s="76"/>
      <c r="E787" s="75"/>
      <c r="F787" s="77" t="s">
        <v>48</v>
      </c>
      <c r="G787" s="311">
        <v>3500000</v>
      </c>
      <c r="H787" s="311"/>
      <c r="I787" s="311"/>
      <c r="J787" s="81">
        <v>5000000</v>
      </c>
      <c r="K787" s="81">
        <v>5000000</v>
      </c>
      <c r="L787" s="81">
        <v>5000000</v>
      </c>
      <c r="M787" s="69">
        <f t="shared" si="93"/>
        <v>15000000</v>
      </c>
    </row>
    <row r="788" spans="1:13" ht="18.5" x14ac:dyDescent="0.45">
      <c r="A788" s="64">
        <v>220210</v>
      </c>
      <c r="B788" s="65"/>
      <c r="C788" s="66"/>
      <c r="D788" s="66"/>
      <c r="E788" s="65"/>
      <c r="F788" s="70" t="s">
        <v>57</v>
      </c>
      <c r="G788" s="358">
        <v>1500000</v>
      </c>
      <c r="H788" s="358">
        <f>SUM(H789:H790)</f>
        <v>0</v>
      </c>
      <c r="I788" s="358"/>
      <c r="J788" s="80">
        <v>2000000</v>
      </c>
      <c r="K788" s="80">
        <v>2000000</v>
      </c>
      <c r="L788" s="80">
        <v>2000000</v>
      </c>
      <c r="M788" s="69">
        <f t="shared" si="93"/>
        <v>6000000</v>
      </c>
    </row>
    <row r="789" spans="1:13" ht="18.5" x14ac:dyDescent="0.45">
      <c r="A789" s="74">
        <v>22021007</v>
      </c>
      <c r="B789" s="75"/>
      <c r="C789" s="76"/>
      <c r="D789" s="76"/>
      <c r="E789" s="75"/>
      <c r="F789" s="77" t="s">
        <v>63</v>
      </c>
      <c r="G789" s="311">
        <v>1000000</v>
      </c>
      <c r="H789" s="311"/>
      <c r="I789" s="311"/>
      <c r="J789" s="81">
        <v>1500000</v>
      </c>
      <c r="K789" s="81">
        <v>1500000</v>
      </c>
      <c r="L789" s="81">
        <v>1500000</v>
      </c>
      <c r="M789" s="69">
        <f t="shared" si="93"/>
        <v>4500000</v>
      </c>
    </row>
    <row r="790" spans="1:13" ht="37" x14ac:dyDescent="0.45">
      <c r="A790" s="74">
        <v>22021014</v>
      </c>
      <c r="B790" s="75"/>
      <c r="C790" s="76"/>
      <c r="D790" s="76"/>
      <c r="E790" s="75"/>
      <c r="F790" s="77" t="s">
        <v>224</v>
      </c>
      <c r="G790" s="311">
        <v>500000</v>
      </c>
      <c r="H790" s="311"/>
      <c r="I790" s="311"/>
      <c r="J790" s="81">
        <v>500000</v>
      </c>
      <c r="K790" s="81">
        <v>500000</v>
      </c>
      <c r="L790" s="81">
        <v>500000</v>
      </c>
      <c r="M790" s="69">
        <f t="shared" si="93"/>
        <v>1500000</v>
      </c>
    </row>
    <row r="791" spans="1:13" ht="18.5" x14ac:dyDescent="0.45">
      <c r="A791" s="74"/>
      <c r="B791" s="74"/>
      <c r="C791" s="74"/>
      <c r="D791" s="74"/>
      <c r="E791" s="74"/>
      <c r="F791" s="77"/>
      <c r="G791" s="363"/>
      <c r="H791" s="363"/>
      <c r="I791" s="363"/>
      <c r="J791" s="364"/>
      <c r="K791" s="364"/>
      <c r="L791" s="364"/>
      <c r="M791" s="364"/>
    </row>
    <row r="792" spans="1:13" ht="18.5" x14ac:dyDescent="0.45">
      <c r="A792" s="74"/>
      <c r="B792" s="74"/>
      <c r="C792" s="74"/>
      <c r="D792" s="74"/>
      <c r="E792" s="74"/>
      <c r="F792" s="100" t="s">
        <v>85</v>
      </c>
      <c r="G792" s="363"/>
      <c r="H792" s="363"/>
      <c r="I792" s="363"/>
      <c r="J792" s="364"/>
      <c r="K792" s="364"/>
      <c r="L792" s="364"/>
      <c r="M792" s="364"/>
    </row>
    <row r="793" spans="1:13" ht="18.5" x14ac:dyDescent="0.45">
      <c r="A793" s="74"/>
      <c r="B793" s="74"/>
      <c r="C793" s="74"/>
      <c r="D793" s="74"/>
      <c r="E793" s="74"/>
      <c r="F793" s="70" t="s">
        <v>86</v>
      </c>
      <c r="G793" s="365">
        <f>SUM(G765)</f>
        <v>41017570</v>
      </c>
      <c r="H793" s="365">
        <f>SUM(H765)</f>
        <v>0</v>
      </c>
      <c r="I793" s="365"/>
      <c r="J793" s="366">
        <f>SUM(J765)</f>
        <v>60178056.249999925</v>
      </c>
      <c r="K793" s="366">
        <f>SUM(K765)</f>
        <v>60178056.25</v>
      </c>
      <c r="L793" s="366">
        <f>SUM(L765)</f>
        <v>60178056.25</v>
      </c>
      <c r="M793" s="366">
        <f>SUM(M765)</f>
        <v>180534168.74999994</v>
      </c>
    </row>
    <row r="794" spans="1:13" ht="18.5" x14ac:dyDescent="0.45">
      <c r="A794" s="74"/>
      <c r="B794" s="74"/>
      <c r="C794" s="74"/>
      <c r="D794" s="74"/>
      <c r="E794" s="74"/>
      <c r="F794" s="70" t="s">
        <v>87</v>
      </c>
      <c r="G794" s="365">
        <f>SUM(G773,G776,G778,G782,G788)</f>
        <v>30000000</v>
      </c>
      <c r="H794" s="365">
        <f>SUM(H781,H774)</f>
        <v>2466000</v>
      </c>
      <c r="I794" s="365"/>
      <c r="J794" s="366">
        <f>SUM(J773,J776,J778,J782,J788)</f>
        <v>30000000</v>
      </c>
      <c r="K794" s="366">
        <f>SUM(K773,K776,K778,K782,K788)</f>
        <v>30000000</v>
      </c>
      <c r="L794" s="366">
        <f>SUM(L773,L776,L778,L782,L788)</f>
        <v>30000000</v>
      </c>
      <c r="M794" s="366">
        <f>SUM(M773,M776,M778,M782,M788)</f>
        <v>90000000</v>
      </c>
    </row>
    <row r="795" spans="1:13" ht="18.5" x14ac:dyDescent="0.45">
      <c r="A795" s="74"/>
      <c r="B795" s="74"/>
      <c r="C795" s="74"/>
      <c r="D795" s="74"/>
      <c r="E795" s="74"/>
      <c r="F795" s="70" t="s">
        <v>69</v>
      </c>
      <c r="G795" s="365"/>
      <c r="H795" s="365"/>
      <c r="I795" s="365"/>
      <c r="J795" s="366"/>
      <c r="K795" s="366"/>
      <c r="L795" s="366"/>
      <c r="M795" s="366"/>
    </row>
    <row r="796" spans="1:13" ht="18.5" x14ac:dyDescent="0.45">
      <c r="A796" s="74"/>
      <c r="B796" s="74"/>
      <c r="C796" s="74"/>
      <c r="D796" s="74"/>
      <c r="E796" s="74"/>
      <c r="F796" s="70"/>
      <c r="G796" s="363"/>
      <c r="H796" s="363"/>
      <c r="I796" s="363"/>
      <c r="J796" s="364"/>
      <c r="K796" s="364"/>
      <c r="L796" s="364"/>
      <c r="M796" s="364"/>
    </row>
    <row r="797" spans="1:13" ht="18.5" x14ac:dyDescent="0.45">
      <c r="A797" s="64"/>
      <c r="B797" s="64"/>
      <c r="C797" s="64"/>
      <c r="D797" s="64"/>
      <c r="E797" s="64"/>
      <c r="F797" s="70" t="s">
        <v>88</v>
      </c>
      <c r="G797" s="365">
        <f>G793+G794</f>
        <v>71017570</v>
      </c>
      <c r="H797" s="365">
        <f t="shared" ref="H797:M797" si="94">H793+H794</f>
        <v>2466000</v>
      </c>
      <c r="I797" s="365"/>
      <c r="J797" s="366">
        <f t="shared" si="94"/>
        <v>90178056.249999925</v>
      </c>
      <c r="K797" s="366">
        <f t="shared" si="94"/>
        <v>90178056.25</v>
      </c>
      <c r="L797" s="366">
        <f t="shared" si="94"/>
        <v>90178056.25</v>
      </c>
      <c r="M797" s="366">
        <f t="shared" si="94"/>
        <v>270534168.74999994</v>
      </c>
    </row>
    <row r="800" spans="1:13" ht="18.5" x14ac:dyDescent="0.45">
      <c r="A800" s="951" t="s">
        <v>0</v>
      </c>
      <c r="B800" s="951"/>
      <c r="C800" s="951"/>
      <c r="D800" s="951"/>
      <c r="E800" s="951"/>
      <c r="F800" s="951"/>
      <c r="G800" s="951"/>
      <c r="H800" s="951"/>
      <c r="I800" s="951"/>
      <c r="J800" s="951"/>
      <c r="K800" s="951"/>
      <c r="L800" s="951"/>
      <c r="M800" s="951"/>
    </row>
    <row r="801" spans="1:13" ht="18.5" x14ac:dyDescent="0.45">
      <c r="A801" s="930" t="s">
        <v>936</v>
      </c>
      <c r="B801" s="930"/>
      <c r="C801" s="930"/>
      <c r="D801" s="930"/>
      <c r="E801" s="930"/>
      <c r="F801" s="930"/>
      <c r="G801" s="930"/>
      <c r="H801" s="930"/>
      <c r="I801" s="930"/>
      <c r="J801" s="930"/>
      <c r="K801" s="930"/>
      <c r="L801" s="930"/>
      <c r="M801" s="930"/>
    </row>
    <row r="802" spans="1:13" ht="92.5" x14ac:dyDescent="0.45">
      <c r="A802" s="100" t="s">
        <v>1</v>
      </c>
      <c r="B802" s="100" t="s">
        <v>2</v>
      </c>
      <c r="C802" s="100" t="s">
        <v>3</v>
      </c>
      <c r="D802" s="100" t="s">
        <v>4</v>
      </c>
      <c r="E802" s="100" t="s">
        <v>5</v>
      </c>
      <c r="F802" s="67" t="s">
        <v>6</v>
      </c>
      <c r="G802" s="100" t="s">
        <v>7</v>
      </c>
      <c r="H802" s="100" t="s">
        <v>8</v>
      </c>
      <c r="I802" s="100"/>
      <c r="J802" s="368" t="s">
        <v>9</v>
      </c>
      <c r="K802" s="368" t="s">
        <v>10</v>
      </c>
      <c r="L802" s="368" t="s">
        <v>11</v>
      </c>
      <c r="M802" s="368" t="s">
        <v>12</v>
      </c>
    </row>
    <row r="803" spans="1:13" ht="18.5" x14ac:dyDescent="0.45">
      <c r="A803" s="74"/>
      <c r="B803" s="75"/>
      <c r="C803" s="76"/>
      <c r="D803" s="76"/>
      <c r="E803" s="75"/>
      <c r="F803" s="77"/>
      <c r="G803" s="311"/>
      <c r="H803" s="311"/>
      <c r="I803" s="311"/>
      <c r="J803" s="81"/>
      <c r="K803" s="81"/>
      <c r="L803" s="81"/>
      <c r="M803" s="81"/>
    </row>
    <row r="804" spans="1:13" ht="18.5" x14ac:dyDescent="0.45">
      <c r="A804" s="64">
        <v>2</v>
      </c>
      <c r="B804" s="65"/>
      <c r="C804" s="66"/>
      <c r="D804" s="66"/>
      <c r="E804" s="65"/>
      <c r="F804" s="70" t="s">
        <v>18</v>
      </c>
      <c r="G804" s="358">
        <f>G805</f>
        <v>26286892</v>
      </c>
      <c r="H804" s="358"/>
      <c r="I804" s="358"/>
      <c r="J804" s="80">
        <f>J805</f>
        <v>48483298.749999933</v>
      </c>
      <c r="K804" s="80">
        <f>K805</f>
        <v>48483298.75</v>
      </c>
      <c r="L804" s="80">
        <f>L805</f>
        <v>48483298.75</v>
      </c>
      <c r="M804" s="80">
        <f>M805</f>
        <v>145449896.24999994</v>
      </c>
    </row>
    <row r="805" spans="1:13" ht="18.5" x14ac:dyDescent="0.45">
      <c r="A805" s="64">
        <v>21</v>
      </c>
      <c r="B805" s="65"/>
      <c r="C805" s="66"/>
      <c r="D805" s="66"/>
      <c r="E805" s="65"/>
      <c r="F805" s="70" t="s">
        <v>19</v>
      </c>
      <c r="G805" s="358">
        <f>G806+G809</f>
        <v>26286892</v>
      </c>
      <c r="H805" s="358"/>
      <c r="I805" s="358"/>
      <c r="J805" s="80">
        <v>48483298.749999933</v>
      </c>
      <c r="K805" s="80">
        <v>48483298.75</v>
      </c>
      <c r="L805" s="80">
        <v>48483298.75</v>
      </c>
      <c r="M805" s="80">
        <v>145449896.24999994</v>
      </c>
    </row>
    <row r="806" spans="1:13" ht="18.5" x14ac:dyDescent="0.45">
      <c r="A806" s="64">
        <v>2101</v>
      </c>
      <c r="B806" s="65"/>
      <c r="C806" s="66"/>
      <c r="D806" s="66"/>
      <c r="E806" s="65"/>
      <c r="F806" s="70" t="s">
        <v>20</v>
      </c>
      <c r="G806" s="358">
        <f>G807</f>
        <v>25476892</v>
      </c>
      <c r="H806" s="358"/>
      <c r="I806" s="358"/>
      <c r="J806" s="80">
        <v>47613298.749999933</v>
      </c>
      <c r="K806" s="80">
        <v>47613298.75</v>
      </c>
      <c r="L806" s="80">
        <v>47613298.75</v>
      </c>
      <c r="M806" s="69">
        <v>142839896.24999994</v>
      </c>
    </row>
    <row r="807" spans="1:13" ht="18.5" x14ac:dyDescent="0.45">
      <c r="A807" s="64">
        <v>210101</v>
      </c>
      <c r="B807" s="65"/>
      <c r="C807" s="66"/>
      <c r="D807" s="66"/>
      <c r="E807" s="65"/>
      <c r="F807" s="70" t="s">
        <v>21</v>
      </c>
      <c r="G807" s="358">
        <f>G808</f>
        <v>25476892</v>
      </c>
      <c r="H807" s="358"/>
      <c r="I807" s="358"/>
      <c r="J807" s="80">
        <v>47613298.749999933</v>
      </c>
      <c r="K807" s="80">
        <v>47613298.75</v>
      </c>
      <c r="L807" s="80">
        <v>47613298.75</v>
      </c>
      <c r="M807" s="80">
        <v>142839896.24999994</v>
      </c>
    </row>
    <row r="808" spans="1:13" ht="18.5" x14ac:dyDescent="0.45">
      <c r="A808" s="74">
        <v>21010101</v>
      </c>
      <c r="B808" s="75"/>
      <c r="C808" s="76"/>
      <c r="D808" s="76"/>
      <c r="E808" s="75"/>
      <c r="F808" s="77" t="s">
        <v>20</v>
      </c>
      <c r="G808" s="311">
        <v>25476892</v>
      </c>
      <c r="H808" s="358"/>
      <c r="I808" s="358"/>
      <c r="J808" s="81">
        <v>47613298.749999933</v>
      </c>
      <c r="K808" s="81">
        <v>47613298.75</v>
      </c>
      <c r="L808" s="81">
        <v>47613298.75</v>
      </c>
      <c r="M808" s="69">
        <v>142839896.24999994</v>
      </c>
    </row>
    <row r="809" spans="1:13" ht="18.5" x14ac:dyDescent="0.45">
      <c r="A809" s="64">
        <v>2102</v>
      </c>
      <c r="B809" s="65"/>
      <c r="C809" s="66"/>
      <c r="D809" s="66"/>
      <c r="E809" s="65"/>
      <c r="F809" s="70" t="s">
        <v>22</v>
      </c>
      <c r="G809" s="358">
        <f>G810</f>
        <v>810000</v>
      </c>
      <c r="H809" s="358"/>
      <c r="I809" s="358"/>
      <c r="J809" s="80">
        <v>870000</v>
      </c>
      <c r="K809" s="80">
        <v>870000</v>
      </c>
      <c r="L809" s="80">
        <v>870000</v>
      </c>
      <c r="M809" s="80">
        <v>2610000</v>
      </c>
    </row>
    <row r="810" spans="1:13" ht="18.5" x14ac:dyDescent="0.45">
      <c r="A810" s="64">
        <v>210201</v>
      </c>
      <c r="B810" s="65"/>
      <c r="C810" s="66"/>
      <c r="D810" s="66"/>
      <c r="E810" s="65"/>
      <c r="F810" s="70" t="s">
        <v>23</v>
      </c>
      <c r="G810" s="358">
        <f>G811</f>
        <v>810000</v>
      </c>
      <c r="H810" s="358"/>
      <c r="I810" s="358"/>
      <c r="J810" s="80">
        <v>870000</v>
      </c>
      <c r="K810" s="80">
        <v>870000</v>
      </c>
      <c r="L810" s="80">
        <v>870000</v>
      </c>
      <c r="M810" s="80">
        <v>2610000</v>
      </c>
    </row>
    <row r="811" spans="1:13" ht="18.5" x14ac:dyDescent="0.45">
      <c r="A811" s="74">
        <v>21020102</v>
      </c>
      <c r="B811" s="75"/>
      <c r="C811" s="76"/>
      <c r="D811" s="76"/>
      <c r="E811" s="75"/>
      <c r="F811" s="77" t="s">
        <v>25</v>
      </c>
      <c r="G811" s="311">
        <v>810000</v>
      </c>
      <c r="H811" s="358"/>
      <c r="I811" s="358"/>
      <c r="J811" s="81">
        <v>870000</v>
      </c>
      <c r="K811" s="81">
        <v>870000</v>
      </c>
      <c r="L811" s="81">
        <v>870000</v>
      </c>
      <c r="M811" s="69">
        <v>2610000</v>
      </c>
    </row>
    <row r="812" spans="1:13" ht="18.5" x14ac:dyDescent="0.45">
      <c r="A812" s="64">
        <v>2202</v>
      </c>
      <c r="B812" s="65"/>
      <c r="C812" s="66"/>
      <c r="D812" s="66"/>
      <c r="E812" s="65"/>
      <c r="F812" s="70" t="s">
        <v>27</v>
      </c>
      <c r="G812" s="358">
        <f>G813+G816</f>
        <v>10000000</v>
      </c>
      <c r="H812" s="358"/>
      <c r="I812" s="358"/>
      <c r="J812" s="80">
        <f>J813+J816</f>
        <v>10000000</v>
      </c>
      <c r="K812" s="80">
        <f>K813+K816</f>
        <v>10000000</v>
      </c>
      <c r="L812" s="80">
        <f>L813+L816</f>
        <v>10000000</v>
      </c>
      <c r="M812" s="80">
        <f>M813+M816</f>
        <v>30000000</v>
      </c>
    </row>
    <row r="813" spans="1:13" ht="18.5" x14ac:dyDescent="0.45">
      <c r="A813" s="64">
        <v>220201</v>
      </c>
      <c r="B813" s="65"/>
      <c r="C813" s="66"/>
      <c r="D813" s="66"/>
      <c r="E813" s="65"/>
      <c r="F813" s="70" t="s">
        <v>28</v>
      </c>
      <c r="G813" s="358">
        <f>SUM(G814:G815)</f>
        <v>5300000</v>
      </c>
      <c r="H813" s="358"/>
      <c r="I813" s="358"/>
      <c r="J813" s="80">
        <f>SUM(J814:J815)</f>
        <v>5300000</v>
      </c>
      <c r="K813" s="80">
        <f>SUM(K814:K815)</f>
        <v>5300000</v>
      </c>
      <c r="L813" s="80">
        <f>SUM(L814:L815)</f>
        <v>5300000</v>
      </c>
      <c r="M813" s="69">
        <f t="shared" ref="M813:M819" si="95">J813+K813+L813</f>
        <v>15900000</v>
      </c>
    </row>
    <row r="814" spans="1:13" ht="18.5" x14ac:dyDescent="0.45">
      <c r="A814" s="74">
        <v>22020101</v>
      </c>
      <c r="B814" s="75"/>
      <c r="C814" s="76"/>
      <c r="D814" s="76"/>
      <c r="E814" s="75"/>
      <c r="F814" s="77" t="s">
        <v>29</v>
      </c>
      <c r="G814" s="311">
        <v>5000000</v>
      </c>
      <c r="H814" s="358"/>
      <c r="I814" s="358"/>
      <c r="J814" s="81">
        <v>5000000</v>
      </c>
      <c r="K814" s="81">
        <v>5000000</v>
      </c>
      <c r="L814" s="81">
        <v>5000000</v>
      </c>
      <c r="M814" s="69">
        <f t="shared" si="95"/>
        <v>15000000</v>
      </c>
    </row>
    <row r="815" spans="1:13" ht="18.5" x14ac:dyDescent="0.45">
      <c r="A815" s="74">
        <v>22020102</v>
      </c>
      <c r="B815" s="75"/>
      <c r="C815" s="76"/>
      <c r="D815" s="76"/>
      <c r="E815" s="75"/>
      <c r="F815" s="77" t="s">
        <v>30</v>
      </c>
      <c r="G815" s="311">
        <v>300000</v>
      </c>
      <c r="H815" s="358"/>
      <c r="I815" s="358"/>
      <c r="J815" s="81">
        <v>300000</v>
      </c>
      <c r="K815" s="81">
        <v>300000</v>
      </c>
      <c r="L815" s="81">
        <v>300000</v>
      </c>
      <c r="M815" s="69">
        <f t="shared" si="95"/>
        <v>900000</v>
      </c>
    </row>
    <row r="816" spans="1:13" ht="18.5" x14ac:dyDescent="0.45">
      <c r="A816" s="64">
        <v>220203</v>
      </c>
      <c r="B816" s="65"/>
      <c r="C816" s="66"/>
      <c r="D816" s="66"/>
      <c r="E816" s="65"/>
      <c r="F816" s="70" t="s">
        <v>37</v>
      </c>
      <c r="G816" s="358">
        <f>SUM(G817:G819)</f>
        <v>4700000</v>
      </c>
      <c r="H816" s="358"/>
      <c r="I816" s="358"/>
      <c r="J816" s="80">
        <f>SUM(J817:J819)</f>
        <v>4700000</v>
      </c>
      <c r="K816" s="80">
        <f>SUM(K817:K819)</f>
        <v>4700000</v>
      </c>
      <c r="L816" s="80">
        <f>SUM(L817:L819)</f>
        <v>4700000</v>
      </c>
      <c r="M816" s="69">
        <f t="shared" si="95"/>
        <v>14100000</v>
      </c>
    </row>
    <row r="817" spans="1:13" ht="37" x14ac:dyDescent="0.45">
      <c r="A817" s="74">
        <v>22020301</v>
      </c>
      <c r="B817" s="75"/>
      <c r="C817" s="76"/>
      <c r="D817" s="76"/>
      <c r="E817" s="75"/>
      <c r="F817" s="77" t="s">
        <v>38</v>
      </c>
      <c r="G817" s="311">
        <v>1500000</v>
      </c>
      <c r="H817" s="358"/>
      <c r="I817" s="311"/>
      <c r="J817" s="81">
        <v>1500000</v>
      </c>
      <c r="K817" s="81">
        <v>1500000</v>
      </c>
      <c r="L817" s="81">
        <v>1500000</v>
      </c>
      <c r="M817" s="69">
        <f t="shared" si="95"/>
        <v>4500000</v>
      </c>
    </row>
    <row r="818" spans="1:13" ht="18.5" x14ac:dyDescent="0.45">
      <c r="A818" s="74">
        <v>22020302</v>
      </c>
      <c r="B818" s="75"/>
      <c r="C818" s="76"/>
      <c r="D818" s="76"/>
      <c r="E818" s="75"/>
      <c r="F818" s="77" t="s">
        <v>39</v>
      </c>
      <c r="G818" s="311">
        <v>1500000</v>
      </c>
      <c r="H818" s="311"/>
      <c r="I818" s="311"/>
      <c r="J818" s="81">
        <v>1500000</v>
      </c>
      <c r="K818" s="81">
        <v>1500000</v>
      </c>
      <c r="L818" s="81">
        <v>1500000</v>
      </c>
      <c r="M818" s="69">
        <f t="shared" si="95"/>
        <v>4500000</v>
      </c>
    </row>
    <row r="819" spans="1:13" ht="18.5" x14ac:dyDescent="0.45">
      <c r="A819" s="74">
        <v>22020305</v>
      </c>
      <c r="B819" s="75"/>
      <c r="C819" s="76"/>
      <c r="D819" s="76"/>
      <c r="E819" s="75"/>
      <c r="F819" s="77" t="s">
        <v>41</v>
      </c>
      <c r="G819" s="311">
        <v>1700000</v>
      </c>
      <c r="H819" s="311"/>
      <c r="I819" s="311"/>
      <c r="J819" s="81">
        <v>1700000</v>
      </c>
      <c r="K819" s="81">
        <v>1700000</v>
      </c>
      <c r="L819" s="81">
        <v>1700000</v>
      </c>
      <c r="M819" s="69">
        <f t="shared" si="95"/>
        <v>5100000</v>
      </c>
    </row>
    <row r="820" spans="1:13" ht="18.5" x14ac:dyDescent="0.45">
      <c r="A820" s="391"/>
      <c r="B820" s="391"/>
      <c r="C820" s="391"/>
      <c r="D820" s="391"/>
      <c r="E820" s="391"/>
      <c r="F820" s="392"/>
      <c r="G820" s="393"/>
      <c r="H820" s="363"/>
      <c r="I820" s="363"/>
      <c r="J820" s="413"/>
      <c r="K820" s="413"/>
      <c r="L820" s="413"/>
      <c r="M820" s="413"/>
    </row>
    <row r="821" spans="1:13" ht="18.5" x14ac:dyDescent="0.45">
      <c r="A821" s="74"/>
      <c r="B821" s="74"/>
      <c r="C821" s="74"/>
      <c r="D821" s="74"/>
      <c r="E821" s="74"/>
      <c r="F821" s="100" t="s">
        <v>85</v>
      </c>
      <c r="G821" s="363"/>
      <c r="H821" s="363"/>
      <c r="I821" s="363"/>
      <c r="J821" s="364"/>
      <c r="K821" s="364"/>
      <c r="L821" s="364"/>
      <c r="M821" s="364"/>
    </row>
    <row r="822" spans="1:13" ht="18.5" x14ac:dyDescent="0.45">
      <c r="A822" s="74"/>
      <c r="B822" s="74"/>
      <c r="C822" s="74"/>
      <c r="D822" s="74"/>
      <c r="E822" s="74"/>
      <c r="F822" s="70" t="s">
        <v>86</v>
      </c>
      <c r="G822" s="365">
        <f t="shared" ref="G822:M822" si="96">G804</f>
        <v>26286892</v>
      </c>
      <c r="H822" s="365"/>
      <c r="I822" s="365"/>
      <c r="J822" s="366">
        <f t="shared" si="96"/>
        <v>48483298.749999933</v>
      </c>
      <c r="K822" s="366">
        <f t="shared" si="96"/>
        <v>48483298.75</v>
      </c>
      <c r="L822" s="366">
        <f t="shared" si="96"/>
        <v>48483298.75</v>
      </c>
      <c r="M822" s="366">
        <f t="shared" si="96"/>
        <v>145449896.24999994</v>
      </c>
    </row>
    <row r="823" spans="1:13" ht="18.5" x14ac:dyDescent="0.45">
      <c r="A823" s="74"/>
      <c r="B823" s="74"/>
      <c r="C823" s="74"/>
      <c r="D823" s="74"/>
      <c r="E823" s="74"/>
      <c r="F823" s="70" t="s">
        <v>87</v>
      </c>
      <c r="G823" s="365">
        <f>SUM(G813,G816)</f>
        <v>10000000</v>
      </c>
      <c r="H823" s="365"/>
      <c r="I823" s="365"/>
      <c r="J823" s="366">
        <f>SUM(J813,J816)</f>
        <v>10000000</v>
      </c>
      <c r="K823" s="366">
        <f>SUM(K813,K816)</f>
        <v>10000000</v>
      </c>
      <c r="L823" s="366">
        <f>SUM(L813,L816)</f>
        <v>10000000</v>
      </c>
      <c r="M823" s="366">
        <f>SUM(M813,M816)</f>
        <v>30000000</v>
      </c>
    </row>
    <row r="824" spans="1:13" ht="18.5" x14ac:dyDescent="0.45">
      <c r="A824" s="74"/>
      <c r="B824" s="74"/>
      <c r="C824" s="74"/>
      <c r="D824" s="74"/>
      <c r="E824" s="74"/>
      <c r="F824" s="70"/>
      <c r="G824" s="363"/>
      <c r="H824" s="363"/>
      <c r="I824" s="363"/>
      <c r="J824" s="364"/>
      <c r="K824" s="364"/>
      <c r="L824" s="364"/>
      <c r="M824" s="364"/>
    </row>
    <row r="825" spans="1:13" ht="18.5" x14ac:dyDescent="0.45">
      <c r="A825" s="64"/>
      <c r="B825" s="64"/>
      <c r="C825" s="64"/>
      <c r="D825" s="64"/>
      <c r="E825" s="64"/>
      <c r="F825" s="70" t="s">
        <v>88</v>
      </c>
      <c r="G825" s="365">
        <f>SUM(G822:G824)</f>
        <v>36286892</v>
      </c>
      <c r="H825" s="365"/>
      <c r="I825" s="365"/>
      <c r="J825" s="366">
        <f>SUM(J822:J824)</f>
        <v>58483298.749999933</v>
      </c>
      <c r="K825" s="366">
        <f>SUM(K822:K824)</f>
        <v>58483298.75</v>
      </c>
      <c r="L825" s="366">
        <f>SUM(L822:L824)</f>
        <v>58483298.75</v>
      </c>
      <c r="M825" s="366">
        <f>SUM(M822:M824)</f>
        <v>175449896.24999994</v>
      </c>
    </row>
    <row r="828" spans="1:13" ht="18.5" x14ac:dyDescent="0.45">
      <c r="A828" s="951" t="s">
        <v>0</v>
      </c>
      <c r="B828" s="951"/>
      <c r="C828" s="951"/>
      <c r="D828" s="951"/>
      <c r="E828" s="951"/>
      <c r="F828" s="951"/>
      <c r="G828" s="951"/>
      <c r="H828" s="951"/>
      <c r="I828" s="951"/>
      <c r="J828" s="951"/>
      <c r="K828" s="951"/>
      <c r="L828" s="951"/>
      <c r="M828" s="951"/>
    </row>
    <row r="829" spans="1:13" ht="18.5" x14ac:dyDescent="0.45">
      <c r="A829" s="930" t="s">
        <v>937</v>
      </c>
      <c r="B829" s="930"/>
      <c r="C829" s="930"/>
      <c r="D829" s="930"/>
      <c r="E829" s="930"/>
      <c r="F829" s="930"/>
      <c r="G829" s="930"/>
      <c r="H829" s="930"/>
      <c r="I829" s="930"/>
      <c r="J829" s="930"/>
      <c r="K829" s="930"/>
      <c r="L829" s="930"/>
      <c r="M829" s="930"/>
    </row>
    <row r="830" spans="1:13" ht="92.5" x14ac:dyDescent="0.45">
      <c r="A830" s="100" t="s">
        <v>1</v>
      </c>
      <c r="B830" s="100" t="s">
        <v>2</v>
      </c>
      <c r="C830" s="100" t="s">
        <v>3</v>
      </c>
      <c r="D830" s="100" t="s">
        <v>4</v>
      </c>
      <c r="E830" s="100" t="s">
        <v>5</v>
      </c>
      <c r="F830" s="67" t="s">
        <v>6</v>
      </c>
      <c r="G830" s="100" t="s">
        <v>7</v>
      </c>
      <c r="H830" s="100" t="s">
        <v>8</v>
      </c>
      <c r="I830" s="100"/>
      <c r="J830" s="100" t="s">
        <v>9</v>
      </c>
      <c r="K830" s="100" t="s">
        <v>10</v>
      </c>
      <c r="L830" s="100" t="s">
        <v>11</v>
      </c>
      <c r="M830" s="100" t="s">
        <v>12</v>
      </c>
    </row>
    <row r="831" spans="1:13" ht="18.5" x14ac:dyDescent="0.45">
      <c r="A831" s="64">
        <v>2</v>
      </c>
      <c r="B831" s="65"/>
      <c r="C831" s="66"/>
      <c r="D831" s="66"/>
      <c r="E831" s="65"/>
      <c r="F831" s="70" t="s">
        <v>18</v>
      </c>
      <c r="G831" s="358">
        <f>G832</f>
        <v>26001451</v>
      </c>
      <c r="H831" s="358">
        <f>H832</f>
        <v>0</v>
      </c>
      <c r="I831" s="358"/>
      <c r="J831" s="358">
        <f>J832+J854</f>
        <v>353219796.25</v>
      </c>
      <c r="K831" s="358">
        <f>K832+K854</f>
        <v>353219796.25</v>
      </c>
      <c r="L831" s="358">
        <f>L832+L854</f>
        <v>353219796.25</v>
      </c>
      <c r="M831" s="68">
        <f>J831+K831+L831</f>
        <v>1059659388.75</v>
      </c>
    </row>
    <row r="832" spans="1:13" ht="18.5" x14ac:dyDescent="0.45">
      <c r="A832" s="64">
        <v>21</v>
      </c>
      <c r="B832" s="65"/>
      <c r="C832" s="66"/>
      <c r="D832" s="66"/>
      <c r="E832" s="65"/>
      <c r="F832" s="70" t="s">
        <v>19</v>
      </c>
      <c r="G832" s="358">
        <f>G833+G836</f>
        <v>26001451</v>
      </c>
      <c r="H832" s="358">
        <f>H833+H836</f>
        <v>0</v>
      </c>
      <c r="I832" s="358"/>
      <c r="J832" s="358">
        <v>53219796.24999997</v>
      </c>
      <c r="K832" s="358">
        <v>53219796.25</v>
      </c>
      <c r="L832" s="358">
        <v>53219796.25</v>
      </c>
      <c r="M832" s="68">
        <v>159659388.74999997</v>
      </c>
    </row>
    <row r="833" spans="1:13" ht="18.5" x14ac:dyDescent="0.45">
      <c r="A833" s="64">
        <v>2101</v>
      </c>
      <c r="B833" s="65"/>
      <c r="C833" s="66"/>
      <c r="D833" s="66"/>
      <c r="E833" s="65"/>
      <c r="F833" s="70" t="s">
        <v>20</v>
      </c>
      <c r="G833" s="358">
        <f>G834</f>
        <v>25401451</v>
      </c>
      <c r="H833" s="358">
        <f>H834</f>
        <v>0</v>
      </c>
      <c r="I833" s="358"/>
      <c r="J833" s="358">
        <v>52439796.24999997</v>
      </c>
      <c r="K833" s="358">
        <v>52439796.25</v>
      </c>
      <c r="L833" s="358">
        <v>52439796.25</v>
      </c>
      <c r="M833" s="68">
        <v>157319388.74999997</v>
      </c>
    </row>
    <row r="834" spans="1:13" ht="18.5" x14ac:dyDescent="0.45">
      <c r="A834" s="64">
        <v>210101</v>
      </c>
      <c r="B834" s="65"/>
      <c r="C834" s="66"/>
      <c r="D834" s="66"/>
      <c r="E834" s="65"/>
      <c r="F834" s="70" t="s">
        <v>21</v>
      </c>
      <c r="G834" s="358">
        <f>G835</f>
        <v>25401451</v>
      </c>
      <c r="H834" s="358">
        <f>H835</f>
        <v>0</v>
      </c>
      <c r="I834" s="358"/>
      <c r="J834" s="358">
        <v>52439796.24999997</v>
      </c>
      <c r="K834" s="358">
        <v>52439976.25</v>
      </c>
      <c r="L834" s="358">
        <v>52439976.25</v>
      </c>
      <c r="M834" s="68">
        <v>157319748.74999997</v>
      </c>
    </row>
    <row r="835" spans="1:13" ht="18.5" x14ac:dyDescent="0.45">
      <c r="A835" s="74">
        <v>21010101</v>
      </c>
      <c r="B835" s="75"/>
      <c r="C835" s="76"/>
      <c r="D835" s="76"/>
      <c r="E835" s="75"/>
      <c r="F835" s="77" t="s">
        <v>20</v>
      </c>
      <c r="G835" s="311">
        <v>25401451</v>
      </c>
      <c r="H835" s="311"/>
      <c r="I835" s="311"/>
      <c r="J835" s="311">
        <v>52439796.24999997</v>
      </c>
      <c r="K835" s="311">
        <v>52439796.25</v>
      </c>
      <c r="L835" s="311">
        <v>52439796.25</v>
      </c>
      <c r="M835" s="68">
        <v>157319388.74999997</v>
      </c>
    </row>
    <row r="836" spans="1:13" ht="18.5" x14ac:dyDescent="0.45">
      <c r="A836" s="64">
        <v>2102</v>
      </c>
      <c r="B836" s="65"/>
      <c r="C836" s="66"/>
      <c r="D836" s="66"/>
      <c r="E836" s="65"/>
      <c r="F836" s="70" t="s">
        <v>22</v>
      </c>
      <c r="G836" s="358">
        <f>G837</f>
        <v>600000</v>
      </c>
      <c r="H836" s="358">
        <f>H837</f>
        <v>0</v>
      </c>
      <c r="I836" s="358"/>
      <c r="J836" s="358">
        <v>780000</v>
      </c>
      <c r="K836" s="358">
        <v>780000</v>
      </c>
      <c r="L836" s="358">
        <v>780000</v>
      </c>
      <c r="M836" s="68">
        <v>2340000</v>
      </c>
    </row>
    <row r="837" spans="1:13" ht="18.5" x14ac:dyDescent="0.45">
      <c r="A837" s="64">
        <v>210201</v>
      </c>
      <c r="B837" s="65"/>
      <c r="C837" s="66"/>
      <c r="D837" s="66"/>
      <c r="E837" s="65"/>
      <c r="F837" s="70" t="s">
        <v>23</v>
      </c>
      <c r="G837" s="358">
        <f>G838</f>
        <v>600000</v>
      </c>
      <c r="H837" s="358">
        <f>H838</f>
        <v>0</v>
      </c>
      <c r="I837" s="358"/>
      <c r="J837" s="358">
        <v>780000</v>
      </c>
      <c r="K837" s="358">
        <v>780000</v>
      </c>
      <c r="L837" s="358">
        <v>780000</v>
      </c>
      <c r="M837" s="68">
        <v>2340000</v>
      </c>
    </row>
    <row r="838" spans="1:13" ht="18.5" x14ac:dyDescent="0.45">
      <c r="A838" s="74">
        <v>21020102</v>
      </c>
      <c r="B838" s="75"/>
      <c r="C838" s="76"/>
      <c r="D838" s="76"/>
      <c r="E838" s="75"/>
      <c r="F838" s="77" t="s">
        <v>25</v>
      </c>
      <c r="G838" s="311">
        <v>600000</v>
      </c>
      <c r="H838" s="311"/>
      <c r="I838" s="311"/>
      <c r="J838" s="311">
        <v>780000</v>
      </c>
      <c r="K838" s="311">
        <v>780000</v>
      </c>
      <c r="L838" s="311">
        <v>780000</v>
      </c>
      <c r="M838" s="68">
        <v>2340000</v>
      </c>
    </row>
    <row r="839" spans="1:13" ht="18.5" x14ac:dyDescent="0.45">
      <c r="A839" s="64">
        <v>2202</v>
      </c>
      <c r="B839" s="65"/>
      <c r="C839" s="66"/>
      <c r="D839" s="66"/>
      <c r="E839" s="65"/>
      <c r="F839" s="70" t="s">
        <v>27</v>
      </c>
      <c r="G839" s="358">
        <v>200000000</v>
      </c>
      <c r="H839" s="358"/>
      <c r="I839" s="358"/>
      <c r="J839" s="358">
        <f>J840+J842+J847+J850</f>
        <v>300000000</v>
      </c>
      <c r="K839" s="358">
        <f>K840+K842+K847+K850</f>
        <v>300000000</v>
      </c>
      <c r="L839" s="358">
        <v>300000000</v>
      </c>
      <c r="M839" s="68">
        <f t="shared" ref="M839:M851" si="97">J839+K839+L839</f>
        <v>900000000</v>
      </c>
    </row>
    <row r="840" spans="1:13" ht="18.5" x14ac:dyDescent="0.45">
      <c r="A840" s="64">
        <v>220201</v>
      </c>
      <c r="B840" s="65"/>
      <c r="C840" s="66"/>
      <c r="D840" s="66"/>
      <c r="E840" s="65"/>
      <c r="F840" s="70" t="s">
        <v>28</v>
      </c>
      <c r="G840" s="358">
        <f>SUM(G841:G841)</f>
        <v>100000000</v>
      </c>
      <c r="H840" s="358">
        <f>SUM(H841:H841)</f>
        <v>0</v>
      </c>
      <c r="I840" s="358"/>
      <c r="J840" s="358">
        <v>3000000</v>
      </c>
      <c r="K840" s="358">
        <v>3000000</v>
      </c>
      <c r="L840" s="358">
        <v>3000000</v>
      </c>
      <c r="M840" s="68">
        <f t="shared" si="97"/>
        <v>9000000</v>
      </c>
    </row>
    <row r="841" spans="1:13" ht="18.5" x14ac:dyDescent="0.45">
      <c r="A841" s="74">
        <v>22020101</v>
      </c>
      <c r="B841" s="75"/>
      <c r="C841" s="76"/>
      <c r="D841" s="76"/>
      <c r="E841" s="75"/>
      <c r="F841" s="77" t="s">
        <v>29</v>
      </c>
      <c r="G841" s="311">
        <v>100000000</v>
      </c>
      <c r="H841" s="311"/>
      <c r="I841" s="311"/>
      <c r="J841" s="311">
        <v>3000000</v>
      </c>
      <c r="K841" s="311">
        <v>3000000</v>
      </c>
      <c r="L841" s="311">
        <v>3000000</v>
      </c>
      <c r="M841" s="68">
        <f t="shared" si="97"/>
        <v>9000000</v>
      </c>
    </row>
    <row r="842" spans="1:13" ht="18.5" x14ac:dyDescent="0.45">
      <c r="A842" s="64">
        <v>220203</v>
      </c>
      <c r="B842" s="65"/>
      <c r="C842" s="66"/>
      <c r="D842" s="66"/>
      <c r="E842" s="65"/>
      <c r="F842" s="70" t="s">
        <v>37</v>
      </c>
      <c r="G842" s="358">
        <f>SUM(G843:G846)</f>
        <v>100000000</v>
      </c>
      <c r="H842" s="358">
        <f>SUM(H843:H846)</f>
        <v>3850000</v>
      </c>
      <c r="I842" s="358"/>
      <c r="J842" s="358">
        <f>J843+J844+J845+J846</f>
        <v>46000000</v>
      </c>
      <c r="K842" s="358">
        <v>46000000</v>
      </c>
      <c r="L842" s="358">
        <v>46000000</v>
      </c>
      <c r="M842" s="68">
        <f t="shared" si="97"/>
        <v>138000000</v>
      </c>
    </row>
    <row r="843" spans="1:13" ht="37" x14ac:dyDescent="0.45">
      <c r="A843" s="74">
        <v>22020301</v>
      </c>
      <c r="B843" s="75"/>
      <c r="C843" s="76"/>
      <c r="D843" s="76"/>
      <c r="E843" s="75"/>
      <c r="F843" s="77" t="s">
        <v>38</v>
      </c>
      <c r="G843" s="311">
        <v>100000000</v>
      </c>
      <c r="H843" s="311">
        <v>3850000</v>
      </c>
      <c r="I843" s="311"/>
      <c r="J843" s="311">
        <v>35000000</v>
      </c>
      <c r="K843" s="311">
        <v>35000000</v>
      </c>
      <c r="L843" s="311">
        <v>35000000</v>
      </c>
      <c r="M843" s="68">
        <f>J843+K843+L843</f>
        <v>105000000</v>
      </c>
    </row>
    <row r="844" spans="1:13" ht="18.5" x14ac:dyDescent="0.45">
      <c r="A844" s="74">
        <v>22020303</v>
      </c>
      <c r="B844" s="75"/>
      <c r="C844" s="76"/>
      <c r="D844" s="76"/>
      <c r="E844" s="75"/>
      <c r="F844" s="77" t="s">
        <v>40</v>
      </c>
      <c r="G844" s="311"/>
      <c r="H844" s="311"/>
      <c r="I844" s="311"/>
      <c r="J844" s="311">
        <v>200000</v>
      </c>
      <c r="K844" s="311">
        <v>200000</v>
      </c>
      <c r="L844" s="311">
        <v>200000</v>
      </c>
      <c r="M844" s="68">
        <f>J844+K844+L844</f>
        <v>600000</v>
      </c>
    </row>
    <row r="845" spans="1:13" ht="18.5" x14ac:dyDescent="0.45">
      <c r="A845" s="74">
        <v>22020305</v>
      </c>
      <c r="B845" s="75"/>
      <c r="C845" s="76"/>
      <c r="D845" s="76"/>
      <c r="E845" s="75"/>
      <c r="F845" s="77" t="s">
        <v>41</v>
      </c>
      <c r="G845" s="311"/>
      <c r="H845" s="311"/>
      <c r="I845" s="311"/>
      <c r="J845" s="311">
        <v>800000</v>
      </c>
      <c r="K845" s="311">
        <v>800000</v>
      </c>
      <c r="L845" s="311">
        <v>800000</v>
      </c>
      <c r="M845" s="68">
        <f t="shared" si="97"/>
        <v>2400000</v>
      </c>
    </row>
    <row r="846" spans="1:13" ht="18.5" x14ac:dyDescent="0.45">
      <c r="A846" s="74">
        <v>22020310</v>
      </c>
      <c r="B846" s="75"/>
      <c r="C846" s="76"/>
      <c r="D846" s="76"/>
      <c r="E846" s="75"/>
      <c r="F846" s="77" t="s">
        <v>240</v>
      </c>
      <c r="G846" s="311"/>
      <c r="H846" s="311"/>
      <c r="I846" s="311"/>
      <c r="J846" s="311">
        <v>10000000</v>
      </c>
      <c r="K846" s="311">
        <v>10000000</v>
      </c>
      <c r="L846" s="311">
        <v>10000000</v>
      </c>
      <c r="M846" s="68">
        <f t="shared" si="97"/>
        <v>30000000</v>
      </c>
    </row>
    <row r="847" spans="1:13" ht="18.5" x14ac:dyDescent="0.45">
      <c r="A847" s="64">
        <v>220204</v>
      </c>
      <c r="B847" s="65"/>
      <c r="C847" s="66"/>
      <c r="D847" s="66"/>
      <c r="E847" s="65"/>
      <c r="F847" s="70" t="s">
        <v>42</v>
      </c>
      <c r="G847" s="358">
        <f>SUM(G848:G849)</f>
        <v>0</v>
      </c>
      <c r="H847" s="358">
        <f>SUM(H848:H849)</f>
        <v>0</v>
      </c>
      <c r="I847" s="358"/>
      <c r="J847" s="358">
        <v>1000000</v>
      </c>
      <c r="K847" s="358">
        <v>1000000</v>
      </c>
      <c r="L847" s="358">
        <v>1000000</v>
      </c>
      <c r="M847" s="68">
        <f t="shared" si="97"/>
        <v>3000000</v>
      </c>
    </row>
    <row r="848" spans="1:13" ht="37" x14ac:dyDescent="0.45">
      <c r="A848" s="74">
        <v>22020401</v>
      </c>
      <c r="B848" s="75"/>
      <c r="C848" s="76"/>
      <c r="D848" s="76"/>
      <c r="E848" s="75"/>
      <c r="F848" s="77" t="s">
        <v>43</v>
      </c>
      <c r="G848" s="311"/>
      <c r="H848" s="311"/>
      <c r="I848" s="311"/>
      <c r="J848" s="311">
        <v>700000</v>
      </c>
      <c r="K848" s="311">
        <v>700000</v>
      </c>
      <c r="L848" s="311">
        <v>700000</v>
      </c>
      <c r="M848" s="68">
        <f t="shared" si="97"/>
        <v>2100000</v>
      </c>
    </row>
    <row r="849" spans="1:13" ht="18.5" x14ac:dyDescent="0.45">
      <c r="A849" s="74">
        <v>22020402</v>
      </c>
      <c r="B849" s="75"/>
      <c r="C849" s="76"/>
      <c r="D849" s="76"/>
      <c r="E849" s="75"/>
      <c r="F849" s="77" t="s">
        <v>44</v>
      </c>
      <c r="G849" s="311"/>
      <c r="H849" s="311"/>
      <c r="I849" s="311"/>
      <c r="J849" s="311">
        <v>300000</v>
      </c>
      <c r="K849" s="311">
        <v>300000</v>
      </c>
      <c r="L849" s="311">
        <v>300000</v>
      </c>
      <c r="M849" s="68">
        <f t="shared" si="97"/>
        <v>900000</v>
      </c>
    </row>
    <row r="850" spans="1:13" ht="18.5" x14ac:dyDescent="0.45">
      <c r="A850" s="64">
        <v>220205</v>
      </c>
      <c r="B850" s="65"/>
      <c r="C850" s="66"/>
      <c r="D850" s="66"/>
      <c r="E850" s="65"/>
      <c r="F850" s="70" t="s">
        <v>49</v>
      </c>
      <c r="G850" s="358">
        <f>G851</f>
        <v>0</v>
      </c>
      <c r="H850" s="358"/>
      <c r="I850" s="358"/>
      <c r="J850" s="358">
        <v>250000000</v>
      </c>
      <c r="K850" s="358">
        <v>250000000</v>
      </c>
      <c r="L850" s="358">
        <v>250000000</v>
      </c>
      <c r="M850" s="68">
        <f t="shared" si="97"/>
        <v>750000000</v>
      </c>
    </row>
    <row r="851" spans="1:13" ht="18.5" x14ac:dyDescent="0.45">
      <c r="A851" s="74">
        <v>22020501</v>
      </c>
      <c r="B851" s="75"/>
      <c r="C851" s="76"/>
      <c r="D851" s="76"/>
      <c r="E851" s="75"/>
      <c r="F851" s="77" t="s">
        <v>50</v>
      </c>
      <c r="G851" s="311"/>
      <c r="H851" s="311">
        <v>200000000</v>
      </c>
      <c r="I851" s="311"/>
      <c r="J851" s="311">
        <v>250000000</v>
      </c>
      <c r="K851" s="311">
        <v>250000000</v>
      </c>
      <c r="L851" s="311">
        <v>250000000</v>
      </c>
      <c r="M851" s="68">
        <f t="shared" si="97"/>
        <v>750000000</v>
      </c>
    </row>
    <row r="852" spans="1:13" ht="18.5" x14ac:dyDescent="0.45">
      <c r="A852" s="74"/>
      <c r="B852" s="74"/>
      <c r="C852" s="74"/>
      <c r="D852" s="74"/>
      <c r="E852" s="74"/>
      <c r="F852" s="100" t="s">
        <v>85</v>
      </c>
      <c r="G852" s="363"/>
      <c r="H852" s="363"/>
      <c r="I852" s="363"/>
      <c r="J852" s="363"/>
      <c r="K852" s="363"/>
      <c r="L852" s="363"/>
      <c r="M852" s="363"/>
    </row>
    <row r="853" spans="1:13" ht="18.5" x14ac:dyDescent="0.45">
      <c r="A853" s="74"/>
      <c r="B853" s="74"/>
      <c r="C853" s="74"/>
      <c r="D853" s="74"/>
      <c r="E853" s="74"/>
      <c r="F853" s="77" t="s">
        <v>86</v>
      </c>
      <c r="G853" s="405">
        <f>G832</f>
        <v>26001451</v>
      </c>
      <c r="H853" s="363"/>
      <c r="I853" s="363"/>
      <c r="J853" s="415">
        <f>J833+J836</f>
        <v>53219796.24999997</v>
      </c>
      <c r="K853" s="415">
        <f>K833+K836</f>
        <v>53219796.25</v>
      </c>
      <c r="L853" s="415">
        <f>L833+L836</f>
        <v>53219796.25</v>
      </c>
      <c r="M853" s="415">
        <f>M833+M836</f>
        <v>159659388.74999997</v>
      </c>
    </row>
    <row r="854" spans="1:13" ht="18.5" x14ac:dyDescent="0.45">
      <c r="A854" s="74"/>
      <c r="B854" s="74"/>
      <c r="C854" s="74"/>
      <c r="D854" s="74"/>
      <c r="E854" s="74"/>
      <c r="F854" s="77" t="s">
        <v>87</v>
      </c>
      <c r="G854" s="405">
        <f>G839</f>
        <v>200000000</v>
      </c>
      <c r="H854" s="363"/>
      <c r="I854" s="363"/>
      <c r="J854" s="415">
        <f>J840+J842+J847+J850</f>
        <v>300000000</v>
      </c>
      <c r="K854" s="415">
        <f>K840+K842+K847+K850</f>
        <v>300000000</v>
      </c>
      <c r="L854" s="415">
        <f>L840+L842+L847+L850</f>
        <v>300000000</v>
      </c>
      <c r="M854" s="415">
        <f>M840+M842+M847+M850</f>
        <v>900000000</v>
      </c>
    </row>
    <row r="855" spans="1:13" ht="18.5" x14ac:dyDescent="0.45">
      <c r="A855" s="74"/>
      <c r="B855" s="74"/>
      <c r="C855" s="74"/>
      <c r="D855" s="74"/>
      <c r="E855" s="74"/>
      <c r="F855" s="77" t="s">
        <v>69</v>
      </c>
      <c r="G855" s="363"/>
      <c r="H855" s="363"/>
      <c r="I855" s="363"/>
      <c r="J855" s="363"/>
      <c r="K855" s="363"/>
      <c r="L855" s="363"/>
      <c r="M855" s="363"/>
    </row>
    <row r="856" spans="1:13" ht="18.5" x14ac:dyDescent="0.45">
      <c r="A856" s="74"/>
      <c r="B856" s="74"/>
      <c r="C856" s="74"/>
      <c r="D856" s="74"/>
      <c r="E856" s="74"/>
      <c r="F856" s="70" t="s">
        <v>88</v>
      </c>
      <c r="G856" s="416">
        <f>SUM(G853:G855)</f>
        <v>226001451</v>
      </c>
      <c r="H856" s="416">
        <f>SUM(H843:H852)</f>
        <v>203850000</v>
      </c>
      <c r="I856" s="416">
        <f>SUM(I829:I851)</f>
        <v>0</v>
      </c>
      <c r="J856" s="416">
        <f>J854+J853</f>
        <v>353219796.25</v>
      </c>
      <c r="K856" s="416">
        <f>K854+K853</f>
        <v>353219796.25</v>
      </c>
      <c r="L856" s="416">
        <f>L854+L853</f>
        <v>353219796.25</v>
      </c>
      <c r="M856" s="416">
        <f>M854+M853</f>
        <v>1059659388.75</v>
      </c>
    </row>
    <row r="859" spans="1:13" ht="18.5" x14ac:dyDescent="0.45">
      <c r="A859" s="951" t="s">
        <v>0</v>
      </c>
      <c r="B859" s="951"/>
      <c r="C859" s="951"/>
      <c r="D859" s="951"/>
      <c r="E859" s="951"/>
      <c r="F859" s="951"/>
      <c r="G859" s="951"/>
      <c r="H859" s="951"/>
      <c r="I859" s="951"/>
      <c r="J859" s="951"/>
      <c r="K859" s="951"/>
      <c r="L859" s="951"/>
      <c r="M859" s="951"/>
    </row>
    <row r="860" spans="1:13" ht="18.5" x14ac:dyDescent="0.45">
      <c r="A860" s="930" t="s">
        <v>938</v>
      </c>
      <c r="B860" s="930"/>
      <c r="C860" s="930"/>
      <c r="D860" s="930"/>
      <c r="E860" s="930"/>
      <c r="F860" s="930"/>
      <c r="G860" s="930"/>
      <c r="H860" s="930"/>
      <c r="I860" s="930"/>
      <c r="J860" s="930"/>
      <c r="K860" s="930"/>
      <c r="L860" s="930"/>
      <c r="M860" s="930"/>
    </row>
    <row r="861" spans="1:13" ht="92.5" x14ac:dyDescent="0.45">
      <c r="A861" s="100" t="s">
        <v>1</v>
      </c>
      <c r="B861" s="100" t="s">
        <v>2</v>
      </c>
      <c r="C861" s="100" t="s">
        <v>3</v>
      </c>
      <c r="D861" s="100" t="s">
        <v>4</v>
      </c>
      <c r="E861" s="100" t="s">
        <v>5</v>
      </c>
      <c r="F861" s="67" t="s">
        <v>6</v>
      </c>
      <c r="G861" s="100" t="s">
        <v>7</v>
      </c>
      <c r="H861" s="100" t="s">
        <v>8</v>
      </c>
      <c r="I861" s="100"/>
      <c r="J861" s="100" t="s">
        <v>9</v>
      </c>
      <c r="K861" s="100" t="s">
        <v>10</v>
      </c>
      <c r="L861" s="100" t="s">
        <v>11</v>
      </c>
      <c r="M861" s="100" t="s">
        <v>12</v>
      </c>
    </row>
    <row r="862" spans="1:13" ht="18.5" x14ac:dyDescent="0.45">
      <c r="A862" s="64">
        <v>2202</v>
      </c>
      <c r="B862" s="65"/>
      <c r="C862" s="66"/>
      <c r="D862" s="66"/>
      <c r="E862" s="65"/>
      <c r="F862" s="70" t="s">
        <v>27</v>
      </c>
      <c r="G862" s="358">
        <f t="shared" ref="G862:L862" si="98">G863+G866+G872+G876+G878+G880</f>
        <v>40000000</v>
      </c>
      <c r="H862" s="358">
        <f t="shared" si="98"/>
        <v>0</v>
      </c>
      <c r="I862" s="358">
        <f t="shared" si="98"/>
        <v>0</v>
      </c>
      <c r="J862" s="358">
        <f t="shared" si="98"/>
        <v>40000000</v>
      </c>
      <c r="K862" s="358">
        <f t="shared" si="98"/>
        <v>40000000</v>
      </c>
      <c r="L862" s="358">
        <f t="shared" si="98"/>
        <v>40000000</v>
      </c>
      <c r="M862" s="69">
        <f t="shared" ref="M862:M886" si="99">J862+K862+L862</f>
        <v>120000000</v>
      </c>
    </row>
    <row r="863" spans="1:13" ht="18.5" x14ac:dyDescent="0.45">
      <c r="A863" s="64">
        <v>220201</v>
      </c>
      <c r="B863" s="65"/>
      <c r="C863" s="66"/>
      <c r="D863" s="66"/>
      <c r="E863" s="65"/>
      <c r="F863" s="70" t="s">
        <v>28</v>
      </c>
      <c r="G863" s="358">
        <f>SUM(G864:G865)</f>
        <v>27000000</v>
      </c>
      <c r="H863" s="358">
        <f>SUM(H864:H865)</f>
        <v>0</v>
      </c>
      <c r="I863" s="358"/>
      <c r="J863" s="80">
        <f>SUM(J864:J865)</f>
        <v>27000000</v>
      </c>
      <c r="K863" s="80">
        <f>SUM(K864:K865)</f>
        <v>27000000</v>
      </c>
      <c r="L863" s="80">
        <f>SUM(L864:L865)</f>
        <v>27000000</v>
      </c>
      <c r="M863" s="69">
        <f t="shared" si="99"/>
        <v>81000000</v>
      </c>
    </row>
    <row r="864" spans="1:13" ht="18.5" x14ac:dyDescent="0.45">
      <c r="A864" s="74">
        <v>22020101</v>
      </c>
      <c r="B864" s="75"/>
      <c r="C864" s="76"/>
      <c r="D864" s="76"/>
      <c r="E864" s="75"/>
      <c r="F864" s="77" t="s">
        <v>29</v>
      </c>
      <c r="G864" s="311">
        <v>5000000</v>
      </c>
      <c r="H864" s="311"/>
      <c r="I864" s="311"/>
      <c r="J864" s="81">
        <v>5000000</v>
      </c>
      <c r="K864" s="81">
        <v>5000000</v>
      </c>
      <c r="L864" s="81">
        <v>5000000</v>
      </c>
      <c r="M864" s="69">
        <f t="shared" si="99"/>
        <v>15000000</v>
      </c>
    </row>
    <row r="865" spans="1:13" ht="18.5" x14ac:dyDescent="0.45">
      <c r="A865" s="74">
        <v>22020102</v>
      </c>
      <c r="B865" s="75"/>
      <c r="C865" s="76"/>
      <c r="D865" s="76"/>
      <c r="E865" s="75"/>
      <c r="F865" s="77" t="s">
        <v>30</v>
      </c>
      <c r="G865" s="311">
        <v>22000000</v>
      </c>
      <c r="H865" s="311"/>
      <c r="I865" s="311"/>
      <c r="J865" s="81">
        <v>22000000</v>
      </c>
      <c r="K865" s="81">
        <v>22000000</v>
      </c>
      <c r="L865" s="81">
        <v>22000000</v>
      </c>
      <c r="M865" s="69">
        <f t="shared" si="99"/>
        <v>66000000</v>
      </c>
    </row>
    <row r="866" spans="1:13" ht="18.5" x14ac:dyDescent="0.45">
      <c r="A866" s="64">
        <v>220203</v>
      </c>
      <c r="B866" s="65"/>
      <c r="C866" s="66"/>
      <c r="D866" s="66"/>
      <c r="E866" s="65"/>
      <c r="F866" s="70" t="s">
        <v>37</v>
      </c>
      <c r="G866" s="358">
        <f>SUM(G867:G871)</f>
        <v>4200000</v>
      </c>
      <c r="H866" s="358">
        <f>SUM(H867:H871)</f>
        <v>0</v>
      </c>
      <c r="I866" s="358"/>
      <c r="J866" s="80">
        <f>SUM(J867:J871)</f>
        <v>4000000</v>
      </c>
      <c r="K866" s="80">
        <f>SUM(K867:K871)</f>
        <v>4000000</v>
      </c>
      <c r="L866" s="80">
        <f>SUM(L867:L871)</f>
        <v>4000000</v>
      </c>
      <c r="M866" s="69">
        <f t="shared" si="99"/>
        <v>12000000</v>
      </c>
    </row>
    <row r="867" spans="1:13" ht="37" x14ac:dyDescent="0.45">
      <c r="A867" s="74">
        <v>22020301</v>
      </c>
      <c r="B867" s="75"/>
      <c r="C867" s="76"/>
      <c r="D867" s="76"/>
      <c r="E867" s="75"/>
      <c r="F867" s="77" t="s">
        <v>38</v>
      </c>
      <c r="G867" s="311">
        <v>1000000</v>
      </c>
      <c r="H867" s="311"/>
      <c r="I867" s="311"/>
      <c r="J867" s="81">
        <v>1000000</v>
      </c>
      <c r="K867" s="81">
        <v>1000000</v>
      </c>
      <c r="L867" s="81">
        <v>1000000</v>
      </c>
      <c r="M867" s="69">
        <f t="shared" si="99"/>
        <v>3000000</v>
      </c>
    </row>
    <row r="868" spans="1:13" ht="18.5" x14ac:dyDescent="0.45">
      <c r="A868" s="74">
        <v>22020302</v>
      </c>
      <c r="B868" s="75"/>
      <c r="C868" s="76"/>
      <c r="D868" s="76"/>
      <c r="E868" s="75"/>
      <c r="F868" s="77" t="s">
        <v>39</v>
      </c>
      <c r="G868" s="311">
        <v>100000</v>
      </c>
      <c r="H868" s="311"/>
      <c r="I868" s="311"/>
      <c r="J868" s="81"/>
      <c r="K868" s="81"/>
      <c r="L868" s="81"/>
      <c r="M868" s="69">
        <f t="shared" si="99"/>
        <v>0</v>
      </c>
    </row>
    <row r="869" spans="1:13" ht="18.5" x14ac:dyDescent="0.45">
      <c r="A869" s="74">
        <v>22020303</v>
      </c>
      <c r="B869" s="75"/>
      <c r="C869" s="76"/>
      <c r="D869" s="76"/>
      <c r="E869" s="75"/>
      <c r="F869" s="77" t="s">
        <v>40</v>
      </c>
      <c r="G869" s="311">
        <v>100000</v>
      </c>
      <c r="H869" s="311"/>
      <c r="I869" s="311"/>
      <c r="J869" s="81"/>
      <c r="K869" s="81"/>
      <c r="L869" s="81"/>
      <c r="M869" s="69">
        <f t="shared" si="99"/>
        <v>0</v>
      </c>
    </row>
    <row r="870" spans="1:13" ht="18.5" x14ac:dyDescent="0.45">
      <c r="A870" s="74">
        <v>22020306</v>
      </c>
      <c r="B870" s="75"/>
      <c r="C870" s="76"/>
      <c r="D870" s="76"/>
      <c r="E870" s="75"/>
      <c r="F870" s="77" t="s">
        <v>314</v>
      </c>
      <c r="G870" s="311">
        <v>1000000</v>
      </c>
      <c r="H870" s="311"/>
      <c r="I870" s="311"/>
      <c r="J870" s="81">
        <v>1000000</v>
      </c>
      <c r="K870" s="81">
        <v>1000000</v>
      </c>
      <c r="L870" s="81">
        <v>1000000</v>
      </c>
      <c r="M870" s="69">
        <f t="shared" si="99"/>
        <v>3000000</v>
      </c>
    </row>
    <row r="871" spans="1:13" ht="18.5" x14ac:dyDescent="0.45">
      <c r="A871" s="74">
        <v>22020310</v>
      </c>
      <c r="B871" s="75"/>
      <c r="C871" s="76"/>
      <c r="D871" s="76"/>
      <c r="E871" s="75"/>
      <c r="F871" s="77" t="s">
        <v>240</v>
      </c>
      <c r="G871" s="311">
        <v>2000000</v>
      </c>
      <c r="H871" s="311"/>
      <c r="I871" s="311"/>
      <c r="J871" s="81">
        <v>2000000</v>
      </c>
      <c r="K871" s="81">
        <v>2000000</v>
      </c>
      <c r="L871" s="81">
        <v>2000000</v>
      </c>
      <c r="M871" s="69">
        <f t="shared" si="99"/>
        <v>6000000</v>
      </c>
    </row>
    <row r="872" spans="1:13" ht="18.5" x14ac:dyDescent="0.45">
      <c r="A872" s="64">
        <v>220204</v>
      </c>
      <c r="B872" s="65"/>
      <c r="C872" s="66"/>
      <c r="D872" s="66"/>
      <c r="E872" s="65"/>
      <c r="F872" s="70" t="s">
        <v>42</v>
      </c>
      <c r="G872" s="358">
        <f>SUM(G873:G875)</f>
        <v>1200000</v>
      </c>
      <c r="H872" s="358">
        <f>SUM(H873:H875)</f>
        <v>0</v>
      </c>
      <c r="I872" s="358"/>
      <c r="J872" s="80">
        <f>SUM(J873:J875)</f>
        <v>1200000</v>
      </c>
      <c r="K872" s="80">
        <f>SUM(K873:K875)</f>
        <v>1200000</v>
      </c>
      <c r="L872" s="80">
        <f>SUM(L873:L875)</f>
        <v>1200000</v>
      </c>
      <c r="M872" s="69">
        <f t="shared" si="99"/>
        <v>3600000</v>
      </c>
    </row>
    <row r="873" spans="1:13" ht="37" x14ac:dyDescent="0.45">
      <c r="A873" s="74">
        <v>22020401</v>
      </c>
      <c r="B873" s="75"/>
      <c r="C873" s="76"/>
      <c r="D873" s="76"/>
      <c r="E873" s="75"/>
      <c r="F873" s="77" t="s">
        <v>43</v>
      </c>
      <c r="G873" s="311"/>
      <c r="H873" s="311"/>
      <c r="I873" s="311"/>
      <c r="J873" s="81"/>
      <c r="K873" s="81"/>
      <c r="L873" s="81"/>
      <c r="M873" s="69">
        <f t="shared" si="99"/>
        <v>0</v>
      </c>
    </row>
    <row r="874" spans="1:13" ht="18.5" x14ac:dyDescent="0.45">
      <c r="A874" s="74">
        <v>22020402</v>
      </c>
      <c r="B874" s="75"/>
      <c r="C874" s="76"/>
      <c r="D874" s="76"/>
      <c r="E874" s="75"/>
      <c r="F874" s="77" t="s">
        <v>44</v>
      </c>
      <c r="G874" s="311">
        <v>400000</v>
      </c>
      <c r="H874" s="311"/>
      <c r="I874" s="311"/>
      <c r="J874" s="81">
        <v>400000</v>
      </c>
      <c r="K874" s="81">
        <v>400000</v>
      </c>
      <c r="L874" s="81">
        <v>400000</v>
      </c>
      <c r="M874" s="69">
        <f t="shared" si="99"/>
        <v>1200000</v>
      </c>
    </row>
    <row r="875" spans="1:13" ht="18.5" x14ac:dyDescent="0.45">
      <c r="A875" s="74">
        <v>22020404</v>
      </c>
      <c r="B875" s="75"/>
      <c r="C875" s="76"/>
      <c r="D875" s="76"/>
      <c r="E875" s="75"/>
      <c r="F875" s="77" t="s">
        <v>46</v>
      </c>
      <c r="G875" s="311">
        <v>800000</v>
      </c>
      <c r="H875" s="311"/>
      <c r="I875" s="311"/>
      <c r="J875" s="81">
        <v>800000</v>
      </c>
      <c r="K875" s="81">
        <v>800000</v>
      </c>
      <c r="L875" s="81">
        <v>800000</v>
      </c>
      <c r="M875" s="69">
        <f t="shared" si="99"/>
        <v>2400000</v>
      </c>
    </row>
    <row r="876" spans="1:13" ht="18.5" x14ac:dyDescent="0.45">
      <c r="A876" s="64">
        <v>220205</v>
      </c>
      <c r="B876" s="65"/>
      <c r="C876" s="66"/>
      <c r="D876" s="66"/>
      <c r="E876" s="65"/>
      <c r="F876" s="70" t="s">
        <v>49</v>
      </c>
      <c r="G876" s="358">
        <f t="shared" ref="G876:L876" si="100">G877</f>
        <v>2000000</v>
      </c>
      <c r="H876" s="358">
        <f t="shared" si="100"/>
        <v>0</v>
      </c>
      <c r="I876" s="358">
        <f t="shared" si="100"/>
        <v>0</v>
      </c>
      <c r="J876" s="358">
        <f t="shared" si="100"/>
        <v>2000000</v>
      </c>
      <c r="K876" s="358">
        <f t="shared" si="100"/>
        <v>2000000</v>
      </c>
      <c r="L876" s="358">
        <f t="shared" si="100"/>
        <v>2000000</v>
      </c>
      <c r="M876" s="69">
        <f t="shared" si="99"/>
        <v>6000000</v>
      </c>
    </row>
    <row r="877" spans="1:13" ht="18.5" x14ac:dyDescent="0.45">
      <c r="A877" s="74">
        <v>22020501</v>
      </c>
      <c r="B877" s="75"/>
      <c r="C877" s="76"/>
      <c r="D877" s="76"/>
      <c r="E877" s="75"/>
      <c r="F877" s="77" t="s">
        <v>50</v>
      </c>
      <c r="G877" s="311">
        <v>2000000</v>
      </c>
      <c r="H877" s="311"/>
      <c r="I877" s="311"/>
      <c r="J877" s="81">
        <v>2000000</v>
      </c>
      <c r="K877" s="81">
        <v>2000000</v>
      </c>
      <c r="L877" s="81">
        <v>2000000</v>
      </c>
      <c r="M877" s="69">
        <f t="shared" si="99"/>
        <v>6000000</v>
      </c>
    </row>
    <row r="878" spans="1:13" ht="18.5" x14ac:dyDescent="0.45">
      <c r="A878" s="64">
        <v>220206</v>
      </c>
      <c r="B878" s="65"/>
      <c r="C878" s="66"/>
      <c r="D878" s="66"/>
      <c r="E878" s="65"/>
      <c r="F878" s="70" t="s">
        <v>51</v>
      </c>
      <c r="G878" s="358">
        <f>SUM(G879:G879)</f>
        <v>0</v>
      </c>
      <c r="H878" s="358">
        <f>SUM(H879:H879)</f>
        <v>0</v>
      </c>
      <c r="I878" s="358"/>
      <c r="J878" s="80">
        <f>SUM(J879:J879)</f>
        <v>100000</v>
      </c>
      <c r="K878" s="80">
        <f>SUM(K879:K879)</f>
        <v>100000</v>
      </c>
      <c r="L878" s="80">
        <f>SUM(L879:L879)</f>
        <v>100000</v>
      </c>
      <c r="M878" s="69">
        <f t="shared" si="99"/>
        <v>300000</v>
      </c>
    </row>
    <row r="879" spans="1:13" ht="18.5" x14ac:dyDescent="0.45">
      <c r="A879" s="74">
        <v>22020605</v>
      </c>
      <c r="B879" s="75"/>
      <c r="C879" s="76"/>
      <c r="D879" s="76"/>
      <c r="E879" s="75"/>
      <c r="F879" s="77" t="s">
        <v>53</v>
      </c>
      <c r="G879" s="311"/>
      <c r="H879" s="311"/>
      <c r="I879" s="311"/>
      <c r="J879" s="81">
        <v>100000</v>
      </c>
      <c r="K879" s="81">
        <v>100000</v>
      </c>
      <c r="L879" s="81">
        <v>100000</v>
      </c>
      <c r="M879" s="69">
        <f t="shared" si="99"/>
        <v>300000</v>
      </c>
    </row>
    <row r="880" spans="1:13" ht="18.5" x14ac:dyDescent="0.45">
      <c r="A880" s="64">
        <v>220210</v>
      </c>
      <c r="B880" s="65"/>
      <c r="C880" s="66"/>
      <c r="D880" s="66"/>
      <c r="E880" s="65"/>
      <c r="F880" s="70" t="s">
        <v>57</v>
      </c>
      <c r="G880" s="358">
        <f>SUM(G881:G886)</f>
        <v>5600000</v>
      </c>
      <c r="H880" s="358">
        <f>SUM(H881:H886)</f>
        <v>0</v>
      </c>
      <c r="I880" s="358"/>
      <c r="J880" s="80">
        <f>SUM(J881:J886)</f>
        <v>5700000</v>
      </c>
      <c r="K880" s="80">
        <f>SUM(K881:K886)</f>
        <v>5700000</v>
      </c>
      <c r="L880" s="80">
        <f>SUM(L881:L886)</f>
        <v>5700000</v>
      </c>
      <c r="M880" s="69">
        <f t="shared" si="99"/>
        <v>17100000</v>
      </c>
    </row>
    <row r="881" spans="1:13" ht="18.5" x14ac:dyDescent="0.45">
      <c r="A881" s="74">
        <v>22021001</v>
      </c>
      <c r="B881" s="75"/>
      <c r="C881" s="76"/>
      <c r="D881" s="76"/>
      <c r="E881" s="75"/>
      <c r="F881" s="77" t="s">
        <v>58</v>
      </c>
      <c r="G881" s="311">
        <v>400000</v>
      </c>
      <c r="H881" s="311"/>
      <c r="I881" s="311"/>
      <c r="J881" s="81">
        <v>1000000</v>
      </c>
      <c r="K881" s="81">
        <v>1000000</v>
      </c>
      <c r="L881" s="81">
        <v>1000000</v>
      </c>
      <c r="M881" s="69">
        <f t="shared" si="99"/>
        <v>3000000</v>
      </c>
    </row>
    <row r="882" spans="1:13" ht="18.5" x14ac:dyDescent="0.45">
      <c r="A882" s="74">
        <v>22021002</v>
      </c>
      <c r="B882" s="75"/>
      <c r="C882" s="76"/>
      <c r="D882" s="76"/>
      <c r="E882" s="75"/>
      <c r="F882" s="77" t="s">
        <v>59</v>
      </c>
      <c r="G882" s="311">
        <v>5000000</v>
      </c>
      <c r="H882" s="311"/>
      <c r="I882" s="311"/>
      <c r="J882" s="81">
        <v>3000000</v>
      </c>
      <c r="K882" s="81">
        <v>3000000</v>
      </c>
      <c r="L882" s="81">
        <v>3000000</v>
      </c>
      <c r="M882" s="69">
        <f t="shared" si="99"/>
        <v>9000000</v>
      </c>
    </row>
    <row r="883" spans="1:13" ht="18.5" x14ac:dyDescent="0.45">
      <c r="A883" s="74">
        <v>22021003</v>
      </c>
      <c r="B883" s="75"/>
      <c r="C883" s="76"/>
      <c r="D883" s="76"/>
      <c r="E883" s="75"/>
      <c r="F883" s="77" t="s">
        <v>60</v>
      </c>
      <c r="G883" s="311">
        <v>200000</v>
      </c>
      <c r="H883" s="311"/>
      <c r="I883" s="311"/>
      <c r="J883" s="81">
        <v>500000</v>
      </c>
      <c r="K883" s="81">
        <v>500000</v>
      </c>
      <c r="L883" s="81">
        <v>500000</v>
      </c>
      <c r="M883" s="69">
        <f t="shared" si="99"/>
        <v>1500000</v>
      </c>
    </row>
    <row r="884" spans="1:13" ht="18.5" x14ac:dyDescent="0.45">
      <c r="A884" s="74">
        <v>22021007</v>
      </c>
      <c r="B884" s="75"/>
      <c r="C884" s="76"/>
      <c r="D884" s="76"/>
      <c r="E884" s="75"/>
      <c r="F884" s="77" t="s">
        <v>63</v>
      </c>
      <c r="G884" s="311"/>
      <c r="H884" s="311"/>
      <c r="I884" s="311"/>
      <c r="J884" s="81">
        <v>500000</v>
      </c>
      <c r="K884" s="81">
        <v>500000</v>
      </c>
      <c r="L884" s="81">
        <v>500000</v>
      </c>
      <c r="M884" s="69">
        <f t="shared" si="99"/>
        <v>1500000</v>
      </c>
    </row>
    <row r="885" spans="1:13" ht="37" x14ac:dyDescent="0.45">
      <c r="A885" s="74">
        <v>22021014</v>
      </c>
      <c r="B885" s="75"/>
      <c r="C885" s="76"/>
      <c r="D885" s="76"/>
      <c r="E885" s="75"/>
      <c r="F885" s="77" t="s">
        <v>224</v>
      </c>
      <c r="G885" s="311"/>
      <c r="H885" s="311"/>
      <c r="I885" s="311"/>
      <c r="J885" s="81">
        <v>200000</v>
      </c>
      <c r="K885" s="81">
        <v>200000</v>
      </c>
      <c r="L885" s="81">
        <v>200000</v>
      </c>
      <c r="M885" s="69">
        <f t="shared" si="99"/>
        <v>600000</v>
      </c>
    </row>
    <row r="886" spans="1:13" ht="18.5" x14ac:dyDescent="0.45">
      <c r="A886" s="74">
        <v>22021031</v>
      </c>
      <c r="B886" s="75"/>
      <c r="C886" s="76"/>
      <c r="D886" s="76"/>
      <c r="E886" s="75"/>
      <c r="F886" s="77" t="s">
        <v>317</v>
      </c>
      <c r="G886" s="311"/>
      <c r="H886" s="311"/>
      <c r="I886" s="311"/>
      <c r="J886" s="81">
        <v>500000</v>
      </c>
      <c r="K886" s="81">
        <v>500000</v>
      </c>
      <c r="L886" s="81">
        <v>500000</v>
      </c>
      <c r="M886" s="69">
        <f t="shared" si="99"/>
        <v>1500000</v>
      </c>
    </row>
    <row r="887" spans="1:13" ht="18.5" x14ac:dyDescent="0.45">
      <c r="A887" s="74"/>
      <c r="B887" s="74"/>
      <c r="C887" s="74"/>
      <c r="D887" s="74"/>
      <c r="E887" s="74"/>
      <c r="F887" s="64"/>
      <c r="G887" s="74"/>
      <c r="H887" s="360"/>
      <c r="I887" s="363"/>
      <c r="J887" s="360"/>
      <c r="K887" s="360"/>
      <c r="L887" s="360"/>
      <c r="M887" s="417"/>
    </row>
    <row r="888" spans="1:13" ht="18.5" x14ac:dyDescent="0.45">
      <c r="A888" s="74"/>
      <c r="B888" s="74"/>
      <c r="C888" s="74"/>
      <c r="D888" s="74"/>
      <c r="E888" s="74"/>
      <c r="F888" s="73" t="s">
        <v>85</v>
      </c>
      <c r="G888" s="91"/>
      <c r="H888" s="91"/>
      <c r="I888" s="91"/>
      <c r="J888" s="91"/>
      <c r="K888" s="91"/>
      <c r="L888" s="91"/>
      <c r="M888" s="417"/>
    </row>
    <row r="889" spans="1:13" ht="18.5" x14ac:dyDescent="0.45">
      <c r="A889" s="74"/>
      <c r="B889" s="74"/>
      <c r="C889" s="74"/>
      <c r="D889" s="74"/>
      <c r="E889" s="74"/>
      <c r="F889" s="73" t="s">
        <v>87</v>
      </c>
      <c r="G889" s="386">
        <f t="shared" ref="G889:L889" si="101">SUM(G862)</f>
        <v>40000000</v>
      </c>
      <c r="H889" s="386">
        <f t="shared" si="101"/>
        <v>0</v>
      </c>
      <c r="I889" s="386">
        <f t="shared" si="101"/>
        <v>0</v>
      </c>
      <c r="J889" s="386">
        <f t="shared" si="101"/>
        <v>40000000</v>
      </c>
      <c r="K889" s="386">
        <f t="shared" si="101"/>
        <v>40000000</v>
      </c>
      <c r="L889" s="386">
        <f t="shared" si="101"/>
        <v>40000000</v>
      </c>
      <c r="M889" s="80">
        <f>SUM(J889:L889)</f>
        <v>120000000</v>
      </c>
    </row>
    <row r="890" spans="1:13" ht="18.5" x14ac:dyDescent="0.45">
      <c r="A890" s="74"/>
      <c r="B890" s="74"/>
      <c r="C890" s="74"/>
      <c r="D890" s="74"/>
      <c r="E890" s="74"/>
      <c r="F890" s="73"/>
      <c r="G890" s="386"/>
      <c r="H890" s="386"/>
      <c r="I890" s="386"/>
      <c r="J890" s="386"/>
      <c r="K890" s="386"/>
      <c r="L890" s="386"/>
      <c r="M890" s="386"/>
    </row>
    <row r="891" spans="1:13" ht="18.5" x14ac:dyDescent="0.45">
      <c r="A891" s="74"/>
      <c r="B891" s="74"/>
      <c r="C891" s="74"/>
      <c r="D891" s="74"/>
      <c r="E891" s="74"/>
      <c r="F891" s="73" t="s">
        <v>88</v>
      </c>
      <c r="G891" s="387">
        <f t="shared" ref="G891:L891" si="102">SUM(G889:G889)</f>
        <v>40000000</v>
      </c>
      <c r="H891" s="387">
        <f t="shared" si="102"/>
        <v>0</v>
      </c>
      <c r="I891" s="387">
        <f t="shared" si="102"/>
        <v>0</v>
      </c>
      <c r="J891" s="387">
        <f t="shared" si="102"/>
        <v>40000000</v>
      </c>
      <c r="K891" s="387">
        <f t="shared" si="102"/>
        <v>40000000</v>
      </c>
      <c r="L891" s="387">
        <f t="shared" si="102"/>
        <v>40000000</v>
      </c>
      <c r="M891" s="80">
        <f>SUM(J891:L891)</f>
        <v>120000000</v>
      </c>
    </row>
    <row r="894" spans="1:13" ht="18.5" x14ac:dyDescent="0.45">
      <c r="A894" s="1007" t="s">
        <v>939</v>
      </c>
      <c r="B894" s="1007"/>
      <c r="C894" s="1007"/>
      <c r="D894" s="1007"/>
      <c r="E894" s="1007"/>
      <c r="F894" s="1007"/>
      <c r="G894" s="1007"/>
      <c r="H894" s="1007"/>
      <c r="I894" s="1007"/>
      <c r="J894" s="1007"/>
      <c r="K894" s="1007"/>
      <c r="L894" s="1007"/>
      <c r="M894" s="1007"/>
    </row>
    <row r="895" spans="1:13" ht="18.5" x14ac:dyDescent="0.45">
      <c r="A895" s="955" t="s">
        <v>940</v>
      </c>
      <c r="B895" s="956"/>
      <c r="C895" s="956"/>
      <c r="D895" s="956"/>
      <c r="E895" s="956"/>
      <c r="F895" s="956"/>
      <c r="G895" s="956"/>
      <c r="H895" s="957"/>
      <c r="I895" s="418"/>
      <c r="J895" s="419"/>
      <c r="K895" s="419"/>
      <c r="L895" s="419"/>
      <c r="M895" s="419"/>
    </row>
    <row r="896" spans="1:13" ht="92.5" x14ac:dyDescent="0.45">
      <c r="A896" s="90" t="s">
        <v>1</v>
      </c>
      <c r="B896" s="90" t="s">
        <v>2</v>
      </c>
      <c r="C896" s="90" t="s">
        <v>3</v>
      </c>
      <c r="D896" s="90" t="s">
        <v>4</v>
      </c>
      <c r="E896" s="90" t="s">
        <v>5</v>
      </c>
      <c r="F896" s="73" t="s">
        <v>6</v>
      </c>
      <c r="G896" s="90" t="s">
        <v>7</v>
      </c>
      <c r="H896" s="90" t="s">
        <v>8</v>
      </c>
      <c r="I896" s="90"/>
      <c r="J896" s="90" t="s">
        <v>9</v>
      </c>
      <c r="K896" s="90" t="s">
        <v>10</v>
      </c>
      <c r="L896" s="90" t="s">
        <v>11</v>
      </c>
      <c r="M896" s="90" t="s">
        <v>12</v>
      </c>
    </row>
    <row r="897" spans="1:13" ht="18.5" x14ac:dyDescent="0.45">
      <c r="A897" s="65">
        <v>2</v>
      </c>
      <c r="B897" s="65"/>
      <c r="C897" s="65"/>
      <c r="D897" s="65"/>
      <c r="E897" s="65"/>
      <c r="F897" s="90" t="s">
        <v>18</v>
      </c>
      <c r="G897" s="358">
        <f>G898+G909+G1005</f>
        <v>193743798.07999998</v>
      </c>
      <c r="H897" s="358">
        <f>H898+H909+H1005</f>
        <v>145712848.56</v>
      </c>
      <c r="I897" s="358"/>
      <c r="J897" s="80">
        <f>J898+J909+J1005</f>
        <v>802003598.89999998</v>
      </c>
      <c r="K897" s="80">
        <f>K898+K909+K1005</f>
        <v>802003598.91999996</v>
      </c>
      <c r="L897" s="80">
        <f>L898+L909+L1005</f>
        <v>802003598.91999996</v>
      </c>
      <c r="M897" s="69">
        <f>J897+K897+L897</f>
        <v>2406010796.7399998</v>
      </c>
    </row>
    <row r="898" spans="1:13" ht="18.5" x14ac:dyDescent="0.45">
      <c r="A898" s="65">
        <v>21</v>
      </c>
      <c r="B898" s="65"/>
      <c r="C898" s="65"/>
      <c r="D898" s="65"/>
      <c r="E898" s="65"/>
      <c r="F898" s="90" t="s">
        <v>19</v>
      </c>
      <c r="G898" s="358">
        <f>G899+G902</f>
        <v>186243798.07999998</v>
      </c>
      <c r="H898" s="358">
        <f>H899+H902</f>
        <v>145712848.56</v>
      </c>
      <c r="I898" s="358"/>
      <c r="J898" s="80">
        <v>302003598.89999998</v>
      </c>
      <c r="K898" s="80">
        <v>302003598.91999996</v>
      </c>
      <c r="L898" s="80">
        <v>302003598.91999996</v>
      </c>
      <c r="M898" s="69">
        <v>906010796.73999989</v>
      </c>
    </row>
    <row r="899" spans="1:13" ht="18.5" x14ac:dyDescent="0.45">
      <c r="A899" s="65">
        <v>2101</v>
      </c>
      <c r="B899" s="65"/>
      <c r="C899" s="65"/>
      <c r="D899" s="65"/>
      <c r="E899" s="65"/>
      <c r="F899" s="90" t="s">
        <v>20</v>
      </c>
      <c r="G899" s="358">
        <f>G900</f>
        <v>109815284.95999999</v>
      </c>
      <c r="H899" s="358">
        <f>H900</f>
        <v>82361463.719999999</v>
      </c>
      <c r="I899" s="358"/>
      <c r="J899" s="80">
        <v>281597844.57999998</v>
      </c>
      <c r="K899" s="80">
        <v>281597844.57999998</v>
      </c>
      <c r="L899" s="80">
        <v>281597844.57999998</v>
      </c>
      <c r="M899" s="69">
        <v>844793533.74000001</v>
      </c>
    </row>
    <row r="900" spans="1:13" ht="18.5" x14ac:dyDescent="0.45">
      <c r="A900" s="65">
        <v>210101</v>
      </c>
      <c r="B900" s="65"/>
      <c r="C900" s="65"/>
      <c r="D900" s="65"/>
      <c r="E900" s="65"/>
      <c r="F900" s="90" t="s">
        <v>21</v>
      </c>
      <c r="G900" s="358">
        <f>G901</f>
        <v>109815284.95999999</v>
      </c>
      <c r="H900" s="358">
        <f>H901</f>
        <v>82361463.719999999</v>
      </c>
      <c r="I900" s="358"/>
      <c r="J900" s="80">
        <v>281597844.57999998</v>
      </c>
      <c r="K900" s="80">
        <v>281597844.57999998</v>
      </c>
      <c r="L900" s="80">
        <v>281597844.57999998</v>
      </c>
      <c r="M900" s="69">
        <v>844793533.74000001</v>
      </c>
    </row>
    <row r="901" spans="1:13" ht="18.5" x14ac:dyDescent="0.45">
      <c r="A901" s="75">
        <v>21010101</v>
      </c>
      <c r="B901" s="75"/>
      <c r="C901" s="75"/>
      <c r="D901" s="75"/>
      <c r="E901" s="75"/>
      <c r="F901" s="91" t="s">
        <v>20</v>
      </c>
      <c r="G901" s="311">
        <v>109815284.95999999</v>
      </c>
      <c r="H901" s="311">
        <v>82361463.719999999</v>
      </c>
      <c r="I901" s="311"/>
      <c r="J901" s="81">
        <v>281597844.57999998</v>
      </c>
      <c r="K901" s="81">
        <v>281597844.57999998</v>
      </c>
      <c r="L901" s="81">
        <v>281597844.57999998</v>
      </c>
      <c r="M901" s="69">
        <v>844793533.74000001</v>
      </c>
    </row>
    <row r="902" spans="1:13" ht="18.5" x14ac:dyDescent="0.45">
      <c r="A902" s="65">
        <v>2102</v>
      </c>
      <c r="B902" s="65"/>
      <c r="C902" s="65"/>
      <c r="D902" s="65"/>
      <c r="E902" s="65"/>
      <c r="F902" s="90" t="s">
        <v>22</v>
      </c>
      <c r="G902" s="358">
        <v>76428513.120000005</v>
      </c>
      <c r="H902" s="358">
        <f>H903+H907</f>
        <v>63351384.840000004</v>
      </c>
      <c r="I902" s="358"/>
      <c r="J902" s="80">
        <v>20405754.32</v>
      </c>
      <c r="K902" s="80">
        <v>20405754.34</v>
      </c>
      <c r="L902" s="80">
        <v>20405754.34</v>
      </c>
      <c r="M902" s="69">
        <v>61217263</v>
      </c>
    </row>
    <row r="903" spans="1:13" ht="18.5" x14ac:dyDescent="0.45">
      <c r="A903" s="65">
        <v>210201</v>
      </c>
      <c r="B903" s="65"/>
      <c r="C903" s="65"/>
      <c r="D903" s="65"/>
      <c r="E903" s="65"/>
      <c r="F903" s="90" t="s">
        <v>23</v>
      </c>
      <c r="G903" s="358">
        <v>3540000</v>
      </c>
      <c r="H903" s="358">
        <f>H904+H905+H906</f>
        <v>63351384.840000004</v>
      </c>
      <c r="I903" s="358"/>
      <c r="J903" s="80">
        <v>20405754.32</v>
      </c>
      <c r="K903" s="80">
        <v>20405754.34</v>
      </c>
      <c r="L903" s="80">
        <v>20405754.34</v>
      </c>
      <c r="M903" s="69">
        <v>61217263</v>
      </c>
    </row>
    <row r="904" spans="1:13" ht="18.5" x14ac:dyDescent="0.45">
      <c r="A904" s="75">
        <v>21020101</v>
      </c>
      <c r="B904" s="75"/>
      <c r="C904" s="75"/>
      <c r="D904" s="75"/>
      <c r="E904" s="75"/>
      <c r="F904" s="91" t="s">
        <v>24</v>
      </c>
      <c r="G904" s="311">
        <v>76428513.120000005</v>
      </c>
      <c r="H904" s="311">
        <v>57321384.840000004</v>
      </c>
      <c r="I904" s="311"/>
      <c r="J904" s="81">
        <v>16565754.32</v>
      </c>
      <c r="K904" s="81">
        <v>16565754.34</v>
      </c>
      <c r="L904" s="81">
        <v>16565754.34</v>
      </c>
      <c r="M904" s="69">
        <v>49697263</v>
      </c>
    </row>
    <row r="905" spans="1:13" ht="18.5" x14ac:dyDescent="0.45">
      <c r="A905" s="75">
        <v>21020102</v>
      </c>
      <c r="B905" s="75"/>
      <c r="C905" s="75"/>
      <c r="D905" s="75"/>
      <c r="E905" s="75"/>
      <c r="F905" s="91" t="s">
        <v>25</v>
      </c>
      <c r="G905" s="311">
        <v>3540000</v>
      </c>
      <c r="H905" s="311">
        <v>2655000</v>
      </c>
      <c r="I905" s="311"/>
      <c r="J905" s="81">
        <v>3840000</v>
      </c>
      <c r="K905" s="81">
        <v>3840000</v>
      </c>
      <c r="L905" s="81">
        <v>3840000</v>
      </c>
      <c r="M905" s="69">
        <v>11520000</v>
      </c>
    </row>
    <row r="906" spans="1:13" ht="18.5" x14ac:dyDescent="0.45">
      <c r="A906" s="75">
        <v>21020103</v>
      </c>
      <c r="B906" s="75"/>
      <c r="C906" s="75"/>
      <c r="D906" s="75"/>
      <c r="E906" s="75"/>
      <c r="F906" s="91" t="s">
        <v>251</v>
      </c>
      <c r="G906" s="311">
        <v>4500000</v>
      </c>
      <c r="H906" s="311">
        <v>3375000</v>
      </c>
      <c r="I906" s="311"/>
      <c r="J906" s="81"/>
      <c r="K906" s="81"/>
      <c r="L906" s="81"/>
      <c r="M906" s="69">
        <f t="shared" ref="M906:M969" si="103">J906+K906+L906</f>
        <v>0</v>
      </c>
    </row>
    <row r="907" spans="1:13" ht="18.5" x14ac:dyDescent="0.45">
      <c r="A907" s="65">
        <v>210202</v>
      </c>
      <c r="B907" s="65"/>
      <c r="C907" s="65"/>
      <c r="D907" s="65"/>
      <c r="E907" s="65"/>
      <c r="F907" s="90" t="s">
        <v>252</v>
      </c>
      <c r="G907" s="311">
        <v>9000000</v>
      </c>
      <c r="H907" s="358">
        <f>SUM(H908:H908)</f>
        <v>0</v>
      </c>
      <c r="I907" s="358"/>
      <c r="J907" s="80">
        <f>SUM(J908:J908)</f>
        <v>0</v>
      </c>
      <c r="K907" s="80">
        <f>SUM(K908:K908)</f>
        <v>0</v>
      </c>
      <c r="L907" s="80">
        <f>SUM(L908:L908)</f>
        <v>0</v>
      </c>
      <c r="M907" s="69">
        <f t="shared" si="103"/>
        <v>0</v>
      </c>
    </row>
    <row r="908" spans="1:13" ht="37" x14ac:dyDescent="0.45">
      <c r="A908" s="75">
        <v>21020201</v>
      </c>
      <c r="B908" s="75"/>
      <c r="C908" s="75"/>
      <c r="D908" s="75"/>
      <c r="E908" s="75"/>
      <c r="F908" s="91" t="s">
        <v>941</v>
      </c>
      <c r="G908" s="311">
        <v>6000000</v>
      </c>
      <c r="H908" s="311"/>
      <c r="I908" s="311"/>
      <c r="J908" s="81"/>
      <c r="K908" s="81"/>
      <c r="L908" s="81"/>
      <c r="M908" s="69">
        <f t="shared" si="103"/>
        <v>0</v>
      </c>
    </row>
    <row r="909" spans="1:13" ht="18.5" x14ac:dyDescent="0.45">
      <c r="A909" s="65">
        <v>22</v>
      </c>
      <c r="B909" s="65"/>
      <c r="C909" s="65"/>
      <c r="D909" s="65"/>
      <c r="E909" s="65"/>
      <c r="F909" s="90" t="s">
        <v>26</v>
      </c>
      <c r="G909" s="358">
        <f>G997</f>
        <v>7500000</v>
      </c>
      <c r="H909" s="358">
        <f>H997</f>
        <v>0</v>
      </c>
      <c r="I909" s="358"/>
      <c r="J909" s="80">
        <f>J997</f>
        <v>0</v>
      </c>
      <c r="K909" s="80">
        <f>K997</f>
        <v>0</v>
      </c>
      <c r="L909" s="80">
        <f>L997</f>
        <v>0</v>
      </c>
      <c r="M909" s="69">
        <f t="shared" si="103"/>
        <v>0</v>
      </c>
    </row>
    <row r="910" spans="1:13" ht="18.5" x14ac:dyDescent="0.45">
      <c r="A910" s="65">
        <v>2202</v>
      </c>
      <c r="B910" s="65"/>
      <c r="C910" s="65"/>
      <c r="D910" s="65"/>
      <c r="E910" s="65"/>
      <c r="F910" s="90" t="s">
        <v>27</v>
      </c>
      <c r="G910" s="358">
        <f>G911+G916+G924+G935+G944+G947+G953+G960+G965+G970</f>
        <v>219775000</v>
      </c>
      <c r="H910" s="358">
        <f>H911+H916+H924+H935+H944+H947+H953+H960+H965+H970</f>
        <v>55894802.609999999</v>
      </c>
      <c r="I910" s="358"/>
      <c r="J910" s="80">
        <f>J911+J916+J924+J935+J944+J947+J953+J960+J965+J970</f>
        <v>300000000</v>
      </c>
      <c r="K910" s="80">
        <f>K911+K916+K924+K935+K944+K947+K953+K960+K965+K970</f>
        <v>300000000</v>
      </c>
      <c r="L910" s="80">
        <f>L911+L916+L924+L935+L944+L947+L953+L960+L965+L970</f>
        <v>300000000</v>
      </c>
      <c r="M910" s="69">
        <f t="shared" si="103"/>
        <v>900000000</v>
      </c>
    </row>
    <row r="911" spans="1:13" ht="18.5" x14ac:dyDescent="0.45">
      <c r="A911" s="65">
        <v>220201</v>
      </c>
      <c r="B911" s="65"/>
      <c r="C911" s="65"/>
      <c r="D911" s="65"/>
      <c r="E911" s="65"/>
      <c r="F911" s="90" t="s">
        <v>28</v>
      </c>
      <c r="G911" s="358">
        <f t="shared" ref="G911:L911" si="104">SUM(G912:G915)</f>
        <v>79500000</v>
      </c>
      <c r="H911" s="358">
        <f t="shared" si="104"/>
        <v>7000000</v>
      </c>
      <c r="I911" s="358"/>
      <c r="J911" s="80">
        <f t="shared" si="104"/>
        <v>59500000</v>
      </c>
      <c r="K911" s="80">
        <f t="shared" si="104"/>
        <v>59500000</v>
      </c>
      <c r="L911" s="80">
        <f t="shared" si="104"/>
        <v>59500000</v>
      </c>
      <c r="M911" s="69">
        <f t="shared" si="103"/>
        <v>178500000</v>
      </c>
    </row>
    <row r="912" spans="1:13" ht="18.5" x14ac:dyDescent="0.45">
      <c r="A912" s="75">
        <v>22020101</v>
      </c>
      <c r="B912" s="75"/>
      <c r="C912" s="75"/>
      <c r="D912" s="75"/>
      <c r="E912" s="75"/>
      <c r="F912" s="91" t="s">
        <v>29</v>
      </c>
      <c r="G912" s="311">
        <v>60000000</v>
      </c>
      <c r="H912" s="311">
        <v>3000000</v>
      </c>
      <c r="I912" s="311"/>
      <c r="J912" s="81">
        <v>10000000</v>
      </c>
      <c r="K912" s="81">
        <v>10000000</v>
      </c>
      <c r="L912" s="81">
        <v>10000000</v>
      </c>
      <c r="M912" s="69">
        <f t="shared" si="103"/>
        <v>30000000</v>
      </c>
    </row>
    <row r="913" spans="1:13" ht="18.5" x14ac:dyDescent="0.45">
      <c r="A913" s="75">
        <v>22020102</v>
      </c>
      <c r="B913" s="75"/>
      <c r="C913" s="75"/>
      <c r="D913" s="75"/>
      <c r="E913" s="75"/>
      <c r="F913" s="91" t="s">
        <v>30</v>
      </c>
      <c r="G913" s="311">
        <v>4500000</v>
      </c>
      <c r="H913" s="311">
        <v>4000000</v>
      </c>
      <c r="I913" s="311"/>
      <c r="J913" s="81">
        <v>11000000</v>
      </c>
      <c r="K913" s="81">
        <v>11000000</v>
      </c>
      <c r="L913" s="81">
        <v>11000000</v>
      </c>
      <c r="M913" s="69">
        <f t="shared" si="103"/>
        <v>33000000</v>
      </c>
    </row>
    <row r="914" spans="1:13" ht="37" x14ac:dyDescent="0.45">
      <c r="A914" s="75">
        <v>22020103</v>
      </c>
      <c r="B914" s="75"/>
      <c r="C914" s="75"/>
      <c r="D914" s="75"/>
      <c r="E914" s="75"/>
      <c r="F914" s="91" t="s">
        <v>219</v>
      </c>
      <c r="G914" s="311">
        <v>9000000</v>
      </c>
      <c r="H914" s="311"/>
      <c r="I914" s="311"/>
      <c r="J914" s="81">
        <v>15000000</v>
      </c>
      <c r="K914" s="81">
        <v>15000000</v>
      </c>
      <c r="L914" s="81">
        <v>15000000</v>
      </c>
      <c r="M914" s="69">
        <f t="shared" si="103"/>
        <v>45000000</v>
      </c>
    </row>
    <row r="915" spans="1:13" ht="37" x14ac:dyDescent="0.45">
      <c r="A915" s="75">
        <v>22020104</v>
      </c>
      <c r="B915" s="75"/>
      <c r="C915" s="75"/>
      <c r="D915" s="75"/>
      <c r="E915" s="75"/>
      <c r="F915" s="91" t="s">
        <v>220</v>
      </c>
      <c r="G915" s="311">
        <v>6000000</v>
      </c>
      <c r="H915" s="311"/>
      <c r="I915" s="311"/>
      <c r="J915" s="81">
        <v>23500000</v>
      </c>
      <c r="K915" s="81">
        <v>23500000</v>
      </c>
      <c r="L915" s="81">
        <v>23500000</v>
      </c>
      <c r="M915" s="69">
        <f t="shared" si="103"/>
        <v>70500000</v>
      </c>
    </row>
    <row r="916" spans="1:13" ht="18.5" x14ac:dyDescent="0.45">
      <c r="A916" s="65">
        <v>220202</v>
      </c>
      <c r="B916" s="65"/>
      <c r="C916" s="65"/>
      <c r="D916" s="65"/>
      <c r="E916" s="65"/>
      <c r="F916" s="90" t="s">
        <v>31</v>
      </c>
      <c r="G916" s="358">
        <f>SUM(G917:G923)</f>
        <v>1445000</v>
      </c>
      <c r="H916" s="358">
        <f>SUM(H917:H923)</f>
        <v>720000</v>
      </c>
      <c r="I916" s="358"/>
      <c r="J916" s="80">
        <f>SUM(J917:J923)</f>
        <v>11445000</v>
      </c>
      <c r="K916" s="80">
        <f>SUM(K917:K923)</f>
        <v>11445000</v>
      </c>
      <c r="L916" s="80">
        <f>SUM(L917:L923)</f>
        <v>11445000</v>
      </c>
      <c r="M916" s="69">
        <f t="shared" si="103"/>
        <v>34335000</v>
      </c>
    </row>
    <row r="917" spans="1:13" ht="18.5" x14ac:dyDescent="0.45">
      <c r="A917" s="75">
        <v>22020201</v>
      </c>
      <c r="B917" s="75"/>
      <c r="C917" s="75"/>
      <c r="D917" s="75"/>
      <c r="E917" s="75"/>
      <c r="F917" s="91" t="s">
        <v>32</v>
      </c>
      <c r="G917" s="311">
        <v>375000</v>
      </c>
      <c r="H917" s="311"/>
      <c r="I917" s="311"/>
      <c r="J917" s="81"/>
      <c r="K917" s="81"/>
      <c r="L917" s="81"/>
      <c r="M917" s="69">
        <f t="shared" si="103"/>
        <v>0</v>
      </c>
    </row>
    <row r="918" spans="1:13" ht="18.5" x14ac:dyDescent="0.45">
      <c r="A918" s="75">
        <v>22020202</v>
      </c>
      <c r="B918" s="75"/>
      <c r="C918" s="75"/>
      <c r="D918" s="75"/>
      <c r="E918" s="75"/>
      <c r="F918" s="91" t="s">
        <v>33</v>
      </c>
      <c r="G918" s="311">
        <v>200000</v>
      </c>
      <c r="H918" s="311">
        <v>120000</v>
      </c>
      <c r="I918" s="311"/>
      <c r="J918" s="81">
        <v>1800000</v>
      </c>
      <c r="K918" s="81">
        <v>1800000</v>
      </c>
      <c r="L918" s="81">
        <v>1800000</v>
      </c>
      <c r="M918" s="69">
        <f t="shared" si="103"/>
        <v>5400000</v>
      </c>
    </row>
    <row r="919" spans="1:13" ht="18.5" x14ac:dyDescent="0.45">
      <c r="A919" s="75">
        <v>22020203</v>
      </c>
      <c r="B919" s="75"/>
      <c r="C919" s="75"/>
      <c r="D919" s="75"/>
      <c r="E919" s="75"/>
      <c r="F919" s="91" t="s">
        <v>34</v>
      </c>
      <c r="G919" s="311">
        <v>350000</v>
      </c>
      <c r="H919" s="311">
        <v>350000</v>
      </c>
      <c r="I919" s="311"/>
      <c r="J919" s="81">
        <v>2145000</v>
      </c>
      <c r="K919" s="81">
        <v>2145000</v>
      </c>
      <c r="L919" s="81">
        <v>2145000</v>
      </c>
      <c r="M919" s="69">
        <f t="shared" si="103"/>
        <v>6435000</v>
      </c>
    </row>
    <row r="920" spans="1:13" ht="18.5" x14ac:dyDescent="0.45">
      <c r="A920" s="75">
        <v>22020204</v>
      </c>
      <c r="B920" s="75"/>
      <c r="C920" s="75"/>
      <c r="D920" s="75"/>
      <c r="E920" s="75"/>
      <c r="F920" s="91" t="s">
        <v>316</v>
      </c>
      <c r="G920" s="311">
        <v>150000</v>
      </c>
      <c r="H920" s="311"/>
      <c r="I920" s="311"/>
      <c r="J920" s="81"/>
      <c r="K920" s="81"/>
      <c r="L920" s="81"/>
      <c r="M920" s="69">
        <f t="shared" si="103"/>
        <v>0</v>
      </c>
    </row>
    <row r="921" spans="1:13" ht="18.5" x14ac:dyDescent="0.45">
      <c r="A921" s="75">
        <v>22020206</v>
      </c>
      <c r="B921" s="75"/>
      <c r="C921" s="75"/>
      <c r="D921" s="75"/>
      <c r="E921" s="75"/>
      <c r="F921" s="91" t="s">
        <v>36</v>
      </c>
      <c r="G921" s="311">
        <v>120000</v>
      </c>
      <c r="H921" s="311"/>
      <c r="I921" s="311"/>
      <c r="J921" s="81"/>
      <c r="K921" s="81"/>
      <c r="L921" s="81"/>
      <c r="M921" s="69">
        <f t="shared" si="103"/>
        <v>0</v>
      </c>
    </row>
    <row r="922" spans="1:13" ht="18.5" x14ac:dyDescent="0.45">
      <c r="A922" s="75">
        <v>22020208</v>
      </c>
      <c r="B922" s="75"/>
      <c r="C922" s="75"/>
      <c r="D922" s="75"/>
      <c r="E922" s="75"/>
      <c r="F922" s="91" t="s">
        <v>322</v>
      </c>
      <c r="G922" s="311">
        <v>125000</v>
      </c>
      <c r="H922" s="311">
        <v>125000</v>
      </c>
      <c r="I922" s="311"/>
      <c r="J922" s="81">
        <v>2500000</v>
      </c>
      <c r="K922" s="81">
        <v>2500000</v>
      </c>
      <c r="L922" s="81">
        <v>2500000</v>
      </c>
      <c r="M922" s="69">
        <f t="shared" si="103"/>
        <v>7500000</v>
      </c>
    </row>
    <row r="923" spans="1:13" ht="37" x14ac:dyDescent="0.45">
      <c r="A923" s="75">
        <v>22020209</v>
      </c>
      <c r="B923" s="75"/>
      <c r="C923" s="75"/>
      <c r="D923" s="75"/>
      <c r="E923" s="75"/>
      <c r="F923" s="91" t="s">
        <v>323</v>
      </c>
      <c r="G923" s="311">
        <v>125000</v>
      </c>
      <c r="H923" s="311">
        <v>125000</v>
      </c>
      <c r="I923" s="311"/>
      <c r="J923" s="81">
        <v>5000000</v>
      </c>
      <c r="K923" s="81">
        <v>5000000</v>
      </c>
      <c r="L923" s="81">
        <v>5000000</v>
      </c>
      <c r="M923" s="69">
        <f t="shared" si="103"/>
        <v>15000000</v>
      </c>
    </row>
    <row r="924" spans="1:13" ht="18.5" x14ac:dyDescent="0.45">
      <c r="A924" s="65">
        <v>220203</v>
      </c>
      <c r="B924" s="65"/>
      <c r="C924" s="65"/>
      <c r="D924" s="65"/>
      <c r="E924" s="65"/>
      <c r="F924" s="90" t="s">
        <v>37</v>
      </c>
      <c r="G924" s="358">
        <f>SUM(G925:G934)</f>
        <v>6830000</v>
      </c>
      <c r="H924" s="358">
        <f>SUM(H925:H934)</f>
        <v>5010000</v>
      </c>
      <c r="I924" s="358"/>
      <c r="J924" s="80">
        <f>SUM(J925:J934)</f>
        <v>22330000</v>
      </c>
      <c r="K924" s="80">
        <f>SUM(K925:K934)</f>
        <v>22330000</v>
      </c>
      <c r="L924" s="80">
        <f>SUM(L925:L934)</f>
        <v>22330000</v>
      </c>
      <c r="M924" s="69">
        <f t="shared" si="103"/>
        <v>66990000</v>
      </c>
    </row>
    <row r="925" spans="1:13" ht="37" x14ac:dyDescent="0.45">
      <c r="A925" s="75">
        <v>22020301</v>
      </c>
      <c r="B925" s="75"/>
      <c r="C925" s="75"/>
      <c r="D925" s="75"/>
      <c r="E925" s="75"/>
      <c r="F925" s="91" t="s">
        <v>38</v>
      </c>
      <c r="G925" s="311">
        <v>3000000</v>
      </c>
      <c r="H925" s="311">
        <v>1800000</v>
      </c>
      <c r="I925" s="311"/>
      <c r="J925" s="81">
        <v>2400000</v>
      </c>
      <c r="K925" s="81">
        <v>2400000</v>
      </c>
      <c r="L925" s="81">
        <v>2400000</v>
      </c>
      <c r="M925" s="69">
        <f t="shared" si="103"/>
        <v>7200000</v>
      </c>
    </row>
    <row r="926" spans="1:13" ht="18.5" x14ac:dyDescent="0.45">
      <c r="A926" s="75">
        <v>22020302</v>
      </c>
      <c r="B926" s="75"/>
      <c r="C926" s="75"/>
      <c r="D926" s="75"/>
      <c r="E926" s="75"/>
      <c r="F926" s="91" t="s">
        <v>39</v>
      </c>
      <c r="G926" s="311"/>
      <c r="H926" s="311"/>
      <c r="I926" s="311"/>
      <c r="J926" s="81">
        <v>1200000</v>
      </c>
      <c r="K926" s="81">
        <v>1200000</v>
      </c>
      <c r="L926" s="81">
        <v>1200000</v>
      </c>
      <c r="M926" s="69">
        <f t="shared" si="103"/>
        <v>3600000</v>
      </c>
    </row>
    <row r="927" spans="1:13" ht="18.5" x14ac:dyDescent="0.45">
      <c r="A927" s="75">
        <v>22020303</v>
      </c>
      <c r="B927" s="75"/>
      <c r="C927" s="75"/>
      <c r="D927" s="75"/>
      <c r="E927" s="75"/>
      <c r="F927" s="91" t="s">
        <v>40</v>
      </c>
      <c r="G927" s="311">
        <v>264000</v>
      </c>
      <c r="H927" s="311">
        <v>260000</v>
      </c>
      <c r="I927" s="311"/>
      <c r="J927" s="81">
        <v>36000</v>
      </c>
      <c r="K927" s="81">
        <v>36000</v>
      </c>
      <c r="L927" s="81">
        <v>36000</v>
      </c>
      <c r="M927" s="69">
        <f t="shared" si="103"/>
        <v>108000</v>
      </c>
    </row>
    <row r="928" spans="1:13" ht="18.5" x14ac:dyDescent="0.45">
      <c r="A928" s="75">
        <v>22020304</v>
      </c>
      <c r="B928" s="75"/>
      <c r="C928" s="75"/>
      <c r="D928" s="75"/>
      <c r="E928" s="75"/>
      <c r="F928" s="91" t="s">
        <v>413</v>
      </c>
      <c r="G928" s="420"/>
      <c r="H928" s="311"/>
      <c r="I928" s="311"/>
      <c r="J928" s="81">
        <v>20000</v>
      </c>
      <c r="K928" s="81">
        <v>20000</v>
      </c>
      <c r="L928" s="81">
        <v>20000</v>
      </c>
      <c r="M928" s="69">
        <f t="shared" si="103"/>
        <v>60000</v>
      </c>
    </row>
    <row r="929" spans="1:13" ht="18.5" x14ac:dyDescent="0.45">
      <c r="A929" s="75">
        <v>22020305</v>
      </c>
      <c r="B929" s="75"/>
      <c r="C929" s="75"/>
      <c r="D929" s="75"/>
      <c r="E929" s="75"/>
      <c r="F929" s="91" t="s">
        <v>41</v>
      </c>
      <c r="G929" s="311">
        <v>500000</v>
      </c>
      <c r="H929" s="311">
        <v>300000</v>
      </c>
      <c r="I929" s="311"/>
      <c r="J929" s="81">
        <v>200000</v>
      </c>
      <c r="K929" s="81">
        <v>200000</v>
      </c>
      <c r="L929" s="81">
        <v>200000</v>
      </c>
      <c r="M929" s="69">
        <f t="shared" si="103"/>
        <v>600000</v>
      </c>
    </row>
    <row r="930" spans="1:13" ht="18.5" x14ac:dyDescent="0.45">
      <c r="A930" s="75">
        <v>22020306</v>
      </c>
      <c r="B930" s="75"/>
      <c r="C930" s="75"/>
      <c r="D930" s="75"/>
      <c r="E930" s="75"/>
      <c r="F930" s="91" t="s">
        <v>314</v>
      </c>
      <c r="G930" s="311">
        <v>500000</v>
      </c>
      <c r="H930" s="311">
        <v>250000</v>
      </c>
      <c r="I930" s="311"/>
      <c r="J930" s="81">
        <v>350000</v>
      </c>
      <c r="K930" s="81">
        <v>350000</v>
      </c>
      <c r="L930" s="81">
        <v>350000</v>
      </c>
      <c r="M930" s="69">
        <f t="shared" si="103"/>
        <v>1050000</v>
      </c>
    </row>
    <row r="931" spans="1:13" ht="18.5" x14ac:dyDescent="0.45">
      <c r="A931" s="75">
        <v>22020307</v>
      </c>
      <c r="B931" s="75"/>
      <c r="C931" s="75"/>
      <c r="D931" s="75"/>
      <c r="E931" s="75"/>
      <c r="F931" s="91" t="s">
        <v>516</v>
      </c>
      <c r="G931" s="311">
        <v>100000</v>
      </c>
      <c r="H931" s="311"/>
      <c r="I931" s="311"/>
      <c r="J931" s="81">
        <v>6000000</v>
      </c>
      <c r="K931" s="81">
        <v>6000000</v>
      </c>
      <c r="L931" s="81">
        <v>6000000</v>
      </c>
      <c r="M931" s="69">
        <f t="shared" si="103"/>
        <v>18000000</v>
      </c>
    </row>
    <row r="932" spans="1:13" ht="18.5" x14ac:dyDescent="0.45">
      <c r="A932" s="75">
        <v>22020309</v>
      </c>
      <c r="B932" s="75"/>
      <c r="C932" s="75"/>
      <c r="D932" s="75"/>
      <c r="E932" s="75"/>
      <c r="F932" s="91" t="s">
        <v>221</v>
      </c>
      <c r="G932" s="311"/>
      <c r="H932" s="311"/>
      <c r="I932" s="311"/>
      <c r="J932" s="81">
        <v>1500000</v>
      </c>
      <c r="K932" s="81">
        <v>1500000</v>
      </c>
      <c r="L932" s="81">
        <v>1500000</v>
      </c>
      <c r="M932" s="69">
        <f t="shared" si="103"/>
        <v>4500000</v>
      </c>
    </row>
    <row r="933" spans="1:13" ht="18.5" x14ac:dyDescent="0.45">
      <c r="A933" s="75">
        <v>22020310</v>
      </c>
      <c r="B933" s="75"/>
      <c r="C933" s="75"/>
      <c r="D933" s="75"/>
      <c r="E933" s="75"/>
      <c r="F933" s="91" t="s">
        <v>240</v>
      </c>
      <c r="G933" s="311">
        <v>2000000</v>
      </c>
      <c r="H933" s="311">
        <v>2000000</v>
      </c>
      <c r="I933" s="311"/>
      <c r="J933" s="81">
        <v>8500000</v>
      </c>
      <c r="K933" s="81">
        <v>8500000</v>
      </c>
      <c r="L933" s="81">
        <v>8500000</v>
      </c>
      <c r="M933" s="69">
        <f t="shared" si="103"/>
        <v>25500000</v>
      </c>
    </row>
    <row r="934" spans="1:13" ht="18.5" x14ac:dyDescent="0.45">
      <c r="A934" s="75">
        <v>22020311</v>
      </c>
      <c r="B934" s="75"/>
      <c r="C934" s="75"/>
      <c r="D934" s="75"/>
      <c r="E934" s="75"/>
      <c r="F934" s="91" t="s">
        <v>414</v>
      </c>
      <c r="G934" s="311">
        <v>466000</v>
      </c>
      <c r="H934" s="311">
        <v>400000</v>
      </c>
      <c r="I934" s="311"/>
      <c r="J934" s="81">
        <v>2124000</v>
      </c>
      <c r="K934" s="81">
        <v>2124000</v>
      </c>
      <c r="L934" s="81">
        <v>2124000</v>
      </c>
      <c r="M934" s="69">
        <f t="shared" si="103"/>
        <v>6372000</v>
      </c>
    </row>
    <row r="935" spans="1:13" ht="18.5" x14ac:dyDescent="0.45">
      <c r="A935" s="65">
        <v>220204</v>
      </c>
      <c r="B935" s="65"/>
      <c r="C935" s="65"/>
      <c r="D935" s="65"/>
      <c r="E935" s="65"/>
      <c r="F935" s="90" t="s">
        <v>42</v>
      </c>
      <c r="G935" s="358">
        <f>SUM(G936:G943)</f>
        <v>15500000</v>
      </c>
      <c r="H935" s="358">
        <f>SUM(H936:H943)</f>
        <v>8610000</v>
      </c>
      <c r="I935" s="358"/>
      <c r="J935" s="80">
        <f>SUM(J936:J943)</f>
        <v>39000000</v>
      </c>
      <c r="K935" s="80">
        <f>SUM(K936:K943)</f>
        <v>39000000</v>
      </c>
      <c r="L935" s="80">
        <f>SUM(L936:L943)</f>
        <v>39000000</v>
      </c>
      <c r="M935" s="69">
        <f t="shared" si="103"/>
        <v>117000000</v>
      </c>
    </row>
    <row r="936" spans="1:13" ht="37" x14ac:dyDescent="0.45">
      <c r="A936" s="75">
        <v>22020401</v>
      </c>
      <c r="B936" s="75"/>
      <c r="C936" s="75"/>
      <c r="D936" s="75"/>
      <c r="E936" s="75"/>
      <c r="F936" s="91" t="s">
        <v>43</v>
      </c>
      <c r="G936" s="311">
        <v>2000000</v>
      </c>
      <c r="H936" s="311">
        <v>1370000</v>
      </c>
      <c r="I936" s="311"/>
      <c r="J936" s="81">
        <v>8500000</v>
      </c>
      <c r="K936" s="81">
        <v>8500000</v>
      </c>
      <c r="L936" s="81">
        <v>8500000</v>
      </c>
      <c r="M936" s="69">
        <f t="shared" si="103"/>
        <v>25500000</v>
      </c>
    </row>
    <row r="937" spans="1:13" ht="18.5" x14ac:dyDescent="0.45">
      <c r="A937" s="75">
        <v>22020402</v>
      </c>
      <c r="B937" s="75"/>
      <c r="C937" s="75"/>
      <c r="D937" s="75"/>
      <c r="E937" s="75"/>
      <c r="F937" s="91" t="s">
        <v>44</v>
      </c>
      <c r="G937" s="311">
        <v>500000</v>
      </c>
      <c r="H937" s="311">
        <v>220000</v>
      </c>
      <c r="I937" s="311"/>
      <c r="J937" s="81">
        <v>2500000</v>
      </c>
      <c r="K937" s="81">
        <v>2500000</v>
      </c>
      <c r="L937" s="81">
        <v>2500000</v>
      </c>
      <c r="M937" s="69">
        <f t="shared" si="103"/>
        <v>7500000</v>
      </c>
    </row>
    <row r="938" spans="1:13" ht="37" x14ac:dyDescent="0.45">
      <c r="A938" s="75">
        <v>22020403</v>
      </c>
      <c r="B938" s="75"/>
      <c r="C938" s="75"/>
      <c r="D938" s="75"/>
      <c r="E938" s="75"/>
      <c r="F938" s="91" t="s">
        <v>45</v>
      </c>
      <c r="G938" s="311">
        <v>5000000</v>
      </c>
      <c r="H938" s="311">
        <v>1500000</v>
      </c>
      <c r="I938" s="311"/>
      <c r="J938" s="81">
        <v>5000000</v>
      </c>
      <c r="K938" s="81">
        <v>5000000</v>
      </c>
      <c r="L938" s="81">
        <v>5000000</v>
      </c>
      <c r="M938" s="69">
        <f t="shared" si="103"/>
        <v>15000000</v>
      </c>
    </row>
    <row r="939" spans="1:13" ht="18.5" x14ac:dyDescent="0.45">
      <c r="A939" s="75">
        <v>22020404</v>
      </c>
      <c r="B939" s="75"/>
      <c r="C939" s="75"/>
      <c r="D939" s="75"/>
      <c r="E939" s="75"/>
      <c r="F939" s="91" t="s">
        <v>46</v>
      </c>
      <c r="G939" s="311">
        <v>2200000</v>
      </c>
      <c r="H939" s="311">
        <v>1820000</v>
      </c>
      <c r="I939" s="311"/>
      <c r="J939" s="81">
        <v>3000000</v>
      </c>
      <c r="K939" s="81">
        <v>3000000</v>
      </c>
      <c r="L939" s="81">
        <v>3000000</v>
      </c>
      <c r="M939" s="69">
        <f t="shared" si="103"/>
        <v>9000000</v>
      </c>
    </row>
    <row r="940" spans="1:13" ht="18.5" x14ac:dyDescent="0.45">
      <c r="A940" s="75">
        <v>22020405</v>
      </c>
      <c r="B940" s="75"/>
      <c r="C940" s="75"/>
      <c r="D940" s="75"/>
      <c r="E940" s="75"/>
      <c r="F940" s="91" t="s">
        <v>47</v>
      </c>
      <c r="G940" s="311">
        <v>1500000</v>
      </c>
      <c r="H940" s="311">
        <v>1600000</v>
      </c>
      <c r="I940" s="311"/>
      <c r="J940" s="81">
        <v>3400000</v>
      </c>
      <c r="K940" s="81">
        <v>3400000</v>
      </c>
      <c r="L940" s="81">
        <v>3400000</v>
      </c>
      <c r="M940" s="69">
        <f t="shared" si="103"/>
        <v>10200000</v>
      </c>
    </row>
    <row r="941" spans="1:13" ht="18.5" x14ac:dyDescent="0.45">
      <c r="A941" s="75">
        <v>22020406</v>
      </c>
      <c r="B941" s="75"/>
      <c r="C941" s="75"/>
      <c r="D941" s="75"/>
      <c r="E941" s="75"/>
      <c r="F941" s="91" t="s">
        <v>48</v>
      </c>
      <c r="G941" s="311">
        <v>2300000</v>
      </c>
      <c r="H941" s="311">
        <v>2100000</v>
      </c>
      <c r="I941" s="311"/>
      <c r="J941" s="81">
        <v>15100000</v>
      </c>
      <c r="K941" s="81">
        <v>15100000</v>
      </c>
      <c r="L941" s="81">
        <v>15100000</v>
      </c>
      <c r="M941" s="69">
        <f t="shared" si="103"/>
        <v>45300000</v>
      </c>
    </row>
    <row r="942" spans="1:13" ht="18.5" x14ac:dyDescent="0.45">
      <c r="A942" s="75">
        <v>22020407</v>
      </c>
      <c r="B942" s="75"/>
      <c r="C942" s="75"/>
      <c r="D942" s="75"/>
      <c r="E942" s="75"/>
      <c r="F942" s="91" t="s">
        <v>942</v>
      </c>
      <c r="G942" s="311">
        <v>2000000</v>
      </c>
      <c r="H942" s="311"/>
      <c r="I942" s="311"/>
      <c r="J942" s="81"/>
      <c r="K942" s="81"/>
      <c r="L942" s="81"/>
      <c r="M942" s="69">
        <f t="shared" si="103"/>
        <v>0</v>
      </c>
    </row>
    <row r="943" spans="1:13" ht="37" x14ac:dyDescent="0.45">
      <c r="A943" s="75">
        <v>22020411</v>
      </c>
      <c r="B943" s="75"/>
      <c r="C943" s="75"/>
      <c r="D943" s="75"/>
      <c r="E943" s="75"/>
      <c r="F943" s="91" t="s">
        <v>415</v>
      </c>
      <c r="G943" s="311"/>
      <c r="H943" s="311"/>
      <c r="I943" s="311"/>
      <c r="J943" s="81">
        <v>1500000</v>
      </c>
      <c r="K943" s="81">
        <v>1500000</v>
      </c>
      <c r="L943" s="81">
        <v>1500000</v>
      </c>
      <c r="M943" s="69">
        <f t="shared" si="103"/>
        <v>4500000</v>
      </c>
    </row>
    <row r="944" spans="1:13" ht="18.5" x14ac:dyDescent="0.45">
      <c r="A944" s="65">
        <v>220205</v>
      </c>
      <c r="B944" s="65"/>
      <c r="C944" s="65"/>
      <c r="D944" s="65"/>
      <c r="E944" s="65"/>
      <c r="F944" s="90" t="s">
        <v>49</v>
      </c>
      <c r="G944" s="358">
        <f t="shared" ref="G944:L944" si="105">G945+G946</f>
        <v>8500000</v>
      </c>
      <c r="H944" s="358">
        <f t="shared" si="105"/>
        <v>2200000</v>
      </c>
      <c r="I944" s="358"/>
      <c r="J944" s="80">
        <f t="shared" si="105"/>
        <v>28500000</v>
      </c>
      <c r="K944" s="80">
        <f t="shared" si="105"/>
        <v>28500000</v>
      </c>
      <c r="L944" s="80">
        <f t="shared" si="105"/>
        <v>28500000</v>
      </c>
      <c r="M944" s="69">
        <f t="shared" si="103"/>
        <v>85500000</v>
      </c>
    </row>
    <row r="945" spans="1:13" ht="18.5" x14ac:dyDescent="0.45">
      <c r="A945" s="75">
        <v>22020501</v>
      </c>
      <c r="B945" s="75"/>
      <c r="C945" s="75"/>
      <c r="D945" s="75"/>
      <c r="E945" s="75"/>
      <c r="F945" s="91" t="s">
        <v>50</v>
      </c>
      <c r="G945" s="311">
        <v>8500000</v>
      </c>
      <c r="H945" s="311">
        <v>2200000</v>
      </c>
      <c r="I945" s="311"/>
      <c r="J945" s="81">
        <v>20500000</v>
      </c>
      <c r="K945" s="81">
        <v>20500000</v>
      </c>
      <c r="L945" s="81">
        <v>20500000</v>
      </c>
      <c r="M945" s="69">
        <f t="shared" si="103"/>
        <v>61500000</v>
      </c>
    </row>
    <row r="946" spans="1:13" ht="18.5" x14ac:dyDescent="0.45">
      <c r="A946" s="75">
        <v>22020502</v>
      </c>
      <c r="B946" s="75"/>
      <c r="C946" s="75"/>
      <c r="D946" s="75"/>
      <c r="E946" s="75"/>
      <c r="F946" s="91" t="s">
        <v>222</v>
      </c>
      <c r="G946" s="311"/>
      <c r="H946" s="311"/>
      <c r="I946" s="311"/>
      <c r="J946" s="81">
        <v>8000000</v>
      </c>
      <c r="K946" s="81">
        <v>8000000</v>
      </c>
      <c r="L946" s="81">
        <v>8000000</v>
      </c>
      <c r="M946" s="69">
        <f t="shared" si="103"/>
        <v>24000000</v>
      </c>
    </row>
    <row r="947" spans="1:13" ht="18.5" x14ac:dyDescent="0.45">
      <c r="A947" s="65">
        <v>220206</v>
      </c>
      <c r="B947" s="65"/>
      <c r="C947" s="65"/>
      <c r="D947" s="65"/>
      <c r="E947" s="65"/>
      <c r="F947" s="90" t="s">
        <v>51</v>
      </c>
      <c r="G947" s="358">
        <f t="shared" ref="G947:L947" si="106">SUM(G948:G952)</f>
        <v>4500000</v>
      </c>
      <c r="H947" s="358">
        <f t="shared" si="106"/>
        <v>810000</v>
      </c>
      <c r="I947" s="358"/>
      <c r="J947" s="80">
        <f t="shared" si="106"/>
        <v>14500000</v>
      </c>
      <c r="K947" s="80">
        <f t="shared" si="106"/>
        <v>14500000</v>
      </c>
      <c r="L947" s="80">
        <f t="shared" si="106"/>
        <v>14500000</v>
      </c>
      <c r="M947" s="69">
        <f t="shared" si="103"/>
        <v>43500000</v>
      </c>
    </row>
    <row r="948" spans="1:13" ht="18.5" x14ac:dyDescent="0.45">
      <c r="A948" s="75">
        <v>22020601</v>
      </c>
      <c r="B948" s="75"/>
      <c r="C948" s="75"/>
      <c r="D948" s="75"/>
      <c r="E948" s="75"/>
      <c r="F948" s="91" t="s">
        <v>52</v>
      </c>
      <c r="G948" s="311">
        <v>1500000</v>
      </c>
      <c r="H948" s="311">
        <v>350000</v>
      </c>
      <c r="I948" s="311"/>
      <c r="J948" s="81">
        <v>2000000</v>
      </c>
      <c r="K948" s="81">
        <v>2000000</v>
      </c>
      <c r="L948" s="81">
        <v>2000000</v>
      </c>
      <c r="M948" s="69">
        <f t="shared" si="103"/>
        <v>6000000</v>
      </c>
    </row>
    <row r="949" spans="1:13" ht="18.5" x14ac:dyDescent="0.45">
      <c r="A949" s="75">
        <v>22020602</v>
      </c>
      <c r="B949" s="75"/>
      <c r="C949" s="75"/>
      <c r="D949" s="75"/>
      <c r="E949" s="75"/>
      <c r="F949" s="91" t="s">
        <v>223</v>
      </c>
      <c r="G949" s="311">
        <v>2000000</v>
      </c>
      <c r="H949" s="311"/>
      <c r="I949" s="311"/>
      <c r="J949" s="81"/>
      <c r="K949" s="81"/>
      <c r="L949" s="81"/>
      <c r="M949" s="69">
        <f t="shared" si="103"/>
        <v>0</v>
      </c>
    </row>
    <row r="950" spans="1:13" ht="18.5" x14ac:dyDescent="0.45">
      <c r="A950" s="75">
        <v>22020603</v>
      </c>
      <c r="B950" s="75"/>
      <c r="C950" s="75"/>
      <c r="D950" s="75"/>
      <c r="E950" s="75"/>
      <c r="F950" s="91" t="s">
        <v>455</v>
      </c>
      <c r="G950" s="311"/>
      <c r="H950" s="311"/>
      <c r="I950" s="311"/>
      <c r="J950" s="81">
        <v>6000000</v>
      </c>
      <c r="K950" s="81">
        <v>6000000</v>
      </c>
      <c r="L950" s="81">
        <v>6000000</v>
      </c>
      <c r="M950" s="69">
        <f t="shared" si="103"/>
        <v>18000000</v>
      </c>
    </row>
    <row r="951" spans="1:13" ht="18.5" x14ac:dyDescent="0.45">
      <c r="A951" s="75">
        <v>22020604</v>
      </c>
      <c r="B951" s="75"/>
      <c r="C951" s="75"/>
      <c r="D951" s="75"/>
      <c r="E951" s="75"/>
      <c r="F951" s="91" t="s">
        <v>943</v>
      </c>
      <c r="G951" s="311"/>
      <c r="H951" s="311"/>
      <c r="I951" s="311"/>
      <c r="J951" s="81">
        <v>4000000</v>
      </c>
      <c r="K951" s="81">
        <v>4000000</v>
      </c>
      <c r="L951" s="81">
        <v>4000000</v>
      </c>
      <c r="M951" s="69">
        <f t="shared" si="103"/>
        <v>12000000</v>
      </c>
    </row>
    <row r="952" spans="1:13" ht="18.5" x14ac:dyDescent="0.45">
      <c r="A952" s="75">
        <v>22020605</v>
      </c>
      <c r="B952" s="75"/>
      <c r="C952" s="75"/>
      <c r="D952" s="75"/>
      <c r="E952" s="75"/>
      <c r="F952" s="91" t="s">
        <v>53</v>
      </c>
      <c r="G952" s="311">
        <v>1000000</v>
      </c>
      <c r="H952" s="311">
        <v>460000</v>
      </c>
      <c r="I952" s="311"/>
      <c r="J952" s="81">
        <v>2500000</v>
      </c>
      <c r="K952" s="81">
        <v>2500000</v>
      </c>
      <c r="L952" s="81">
        <v>2500000</v>
      </c>
      <c r="M952" s="69">
        <f t="shared" si="103"/>
        <v>7500000</v>
      </c>
    </row>
    <row r="953" spans="1:13" ht="37" x14ac:dyDescent="0.45">
      <c r="A953" s="65">
        <v>220207</v>
      </c>
      <c r="B953" s="65"/>
      <c r="C953" s="65"/>
      <c r="D953" s="65"/>
      <c r="E953" s="65"/>
      <c r="F953" s="90" t="s">
        <v>268</v>
      </c>
      <c r="G953" s="358">
        <f>SUM(G954:G959)</f>
        <v>300000</v>
      </c>
      <c r="H953" s="358">
        <f>SUM(H954:H959)</f>
        <v>1407000</v>
      </c>
      <c r="I953" s="358"/>
      <c r="J953" s="80">
        <f>SUM(J954:J959)</f>
        <v>13775000</v>
      </c>
      <c r="K953" s="80">
        <f>SUM(K954:K959)</f>
        <v>13775000</v>
      </c>
      <c r="L953" s="80">
        <f>SUM(L954:L959)</f>
        <v>13775000</v>
      </c>
      <c r="M953" s="69">
        <f t="shared" si="103"/>
        <v>41325000</v>
      </c>
    </row>
    <row r="954" spans="1:13" ht="18.5" x14ac:dyDescent="0.45">
      <c r="A954" s="75">
        <v>22020701</v>
      </c>
      <c r="B954" s="75"/>
      <c r="C954" s="75"/>
      <c r="D954" s="75"/>
      <c r="E954" s="75"/>
      <c r="F954" s="91" t="s">
        <v>269</v>
      </c>
      <c r="G954" s="311">
        <v>100000</v>
      </c>
      <c r="H954" s="311">
        <v>72000</v>
      </c>
      <c r="I954" s="311"/>
      <c r="J954" s="81">
        <v>5507500</v>
      </c>
      <c r="K954" s="81">
        <v>5507500</v>
      </c>
      <c r="L954" s="81">
        <v>5507500</v>
      </c>
      <c r="M954" s="69">
        <f t="shared" si="103"/>
        <v>16522500</v>
      </c>
    </row>
    <row r="955" spans="1:13" ht="18.5" x14ac:dyDescent="0.45">
      <c r="A955" s="75">
        <v>22020702</v>
      </c>
      <c r="B955" s="75"/>
      <c r="C955" s="75"/>
      <c r="D955" s="75"/>
      <c r="E955" s="75"/>
      <c r="F955" s="91" t="s">
        <v>416</v>
      </c>
      <c r="G955" s="311">
        <v>100000</v>
      </c>
      <c r="H955" s="311">
        <v>230000</v>
      </c>
      <c r="I955" s="311"/>
      <c r="J955" s="81">
        <v>1000000</v>
      </c>
      <c r="K955" s="81">
        <v>1000000</v>
      </c>
      <c r="L955" s="81">
        <v>1000000</v>
      </c>
      <c r="M955" s="69">
        <f t="shared" si="103"/>
        <v>3000000</v>
      </c>
    </row>
    <row r="956" spans="1:13" ht="18.5" x14ac:dyDescent="0.45">
      <c r="A956" s="75">
        <v>22020703</v>
      </c>
      <c r="B956" s="75"/>
      <c r="C956" s="75"/>
      <c r="D956" s="75"/>
      <c r="E956" s="75"/>
      <c r="F956" s="91" t="s">
        <v>365</v>
      </c>
      <c r="G956" s="311">
        <v>50000</v>
      </c>
      <c r="H956" s="311">
        <v>80000</v>
      </c>
      <c r="I956" s="311"/>
      <c r="J956" s="81">
        <v>3000000</v>
      </c>
      <c r="K956" s="81">
        <v>3000000</v>
      </c>
      <c r="L956" s="81">
        <v>3000000</v>
      </c>
      <c r="M956" s="69">
        <f t="shared" si="103"/>
        <v>9000000</v>
      </c>
    </row>
    <row r="957" spans="1:13" ht="18.5" x14ac:dyDescent="0.45">
      <c r="A957" s="75">
        <v>22020704</v>
      </c>
      <c r="B957" s="75"/>
      <c r="C957" s="75"/>
      <c r="D957" s="75"/>
      <c r="E957" s="75"/>
      <c r="F957" s="91" t="s">
        <v>456</v>
      </c>
      <c r="G957" s="311">
        <v>50000</v>
      </c>
      <c r="H957" s="311">
        <v>310000</v>
      </c>
      <c r="I957" s="311"/>
      <c r="J957" s="81">
        <v>2400000</v>
      </c>
      <c r="K957" s="81">
        <v>2400000</v>
      </c>
      <c r="L957" s="81">
        <v>2400000</v>
      </c>
      <c r="M957" s="69">
        <f t="shared" si="103"/>
        <v>7200000</v>
      </c>
    </row>
    <row r="958" spans="1:13" ht="18.5" x14ac:dyDescent="0.45">
      <c r="A958" s="75">
        <v>22020706</v>
      </c>
      <c r="B958" s="75"/>
      <c r="C958" s="75"/>
      <c r="D958" s="75"/>
      <c r="E958" s="75"/>
      <c r="F958" s="91" t="s">
        <v>574</v>
      </c>
      <c r="G958" s="311"/>
      <c r="H958" s="311"/>
      <c r="I958" s="311"/>
      <c r="J958" s="81">
        <v>1500000</v>
      </c>
      <c r="K958" s="81">
        <v>1500000</v>
      </c>
      <c r="L958" s="81">
        <v>1500000</v>
      </c>
      <c r="M958" s="69">
        <f t="shared" si="103"/>
        <v>4500000</v>
      </c>
    </row>
    <row r="959" spans="1:13" ht="18.5" x14ac:dyDescent="0.45">
      <c r="A959" s="75">
        <v>22020707</v>
      </c>
      <c r="B959" s="75"/>
      <c r="C959" s="75"/>
      <c r="D959" s="75"/>
      <c r="E959" s="75"/>
      <c r="F959" s="91" t="s">
        <v>944</v>
      </c>
      <c r="G959" s="311"/>
      <c r="H959" s="311">
        <v>715000</v>
      </c>
      <c r="I959" s="311"/>
      <c r="J959" s="81">
        <v>367500</v>
      </c>
      <c r="K959" s="81">
        <v>367500</v>
      </c>
      <c r="L959" s="81">
        <v>367500</v>
      </c>
      <c r="M959" s="69">
        <f t="shared" si="103"/>
        <v>1102500</v>
      </c>
    </row>
    <row r="960" spans="1:13" ht="18.5" x14ac:dyDescent="0.45">
      <c r="A960" s="65">
        <v>220208</v>
      </c>
      <c r="B960" s="65"/>
      <c r="C960" s="65"/>
      <c r="D960" s="65"/>
      <c r="E960" s="65"/>
      <c r="F960" s="90" t="s">
        <v>54</v>
      </c>
      <c r="G960" s="358">
        <f>SUM(G961:G964)</f>
        <v>30000000</v>
      </c>
      <c r="H960" s="358">
        <f>SUM(H961:H964)</f>
        <v>10900000</v>
      </c>
      <c r="I960" s="358"/>
      <c r="J960" s="80">
        <f>SUM(J961:J964)</f>
        <v>38500000</v>
      </c>
      <c r="K960" s="80">
        <f>SUM(K961:K964)</f>
        <v>38500000</v>
      </c>
      <c r="L960" s="80">
        <f>SUM(L961:L964)</f>
        <v>38500000</v>
      </c>
      <c r="M960" s="69">
        <f t="shared" si="103"/>
        <v>115500000</v>
      </c>
    </row>
    <row r="961" spans="1:13" ht="18.5" x14ac:dyDescent="0.45">
      <c r="A961" s="75">
        <v>22020801</v>
      </c>
      <c r="B961" s="75"/>
      <c r="C961" s="75"/>
      <c r="D961" s="75"/>
      <c r="E961" s="75"/>
      <c r="F961" s="91" t="s">
        <v>55</v>
      </c>
      <c r="G961" s="311">
        <v>7200000</v>
      </c>
      <c r="H961" s="311">
        <v>3400000</v>
      </c>
      <c r="I961" s="311"/>
      <c r="J961" s="81">
        <v>6000000</v>
      </c>
      <c r="K961" s="81">
        <v>6000000</v>
      </c>
      <c r="L961" s="81">
        <v>6000000</v>
      </c>
      <c r="M961" s="69">
        <f t="shared" si="103"/>
        <v>18000000</v>
      </c>
    </row>
    <row r="962" spans="1:13" ht="18.5" x14ac:dyDescent="0.45">
      <c r="A962" s="75">
        <v>22020802</v>
      </c>
      <c r="B962" s="75"/>
      <c r="C962" s="75"/>
      <c r="D962" s="75"/>
      <c r="E962" s="75"/>
      <c r="F962" s="91" t="s">
        <v>517</v>
      </c>
      <c r="G962" s="311">
        <v>5000000</v>
      </c>
      <c r="H962" s="311">
        <v>4000000</v>
      </c>
      <c r="I962" s="311"/>
      <c r="J962" s="81">
        <v>17000000</v>
      </c>
      <c r="K962" s="81">
        <v>17000000</v>
      </c>
      <c r="L962" s="81">
        <v>17000000</v>
      </c>
      <c r="M962" s="69">
        <f t="shared" si="103"/>
        <v>51000000</v>
      </c>
    </row>
    <row r="963" spans="1:13" ht="18.5" x14ac:dyDescent="0.45">
      <c r="A963" s="75">
        <v>22020803</v>
      </c>
      <c r="B963" s="75"/>
      <c r="C963" s="75"/>
      <c r="D963" s="75"/>
      <c r="E963" s="75"/>
      <c r="F963" s="91" t="s">
        <v>56</v>
      </c>
      <c r="G963" s="311">
        <v>16300000</v>
      </c>
      <c r="H963" s="311">
        <v>2900000</v>
      </c>
      <c r="I963" s="311"/>
      <c r="J963" s="81">
        <v>10500000</v>
      </c>
      <c r="K963" s="81">
        <v>10500000</v>
      </c>
      <c r="L963" s="81">
        <v>10500000</v>
      </c>
      <c r="M963" s="69">
        <f t="shared" si="103"/>
        <v>31500000</v>
      </c>
    </row>
    <row r="964" spans="1:13" ht="18.5" x14ac:dyDescent="0.45">
      <c r="A964" s="75">
        <v>22020806</v>
      </c>
      <c r="B964" s="75"/>
      <c r="C964" s="75"/>
      <c r="D964" s="75"/>
      <c r="E964" s="75"/>
      <c r="F964" s="91" t="s">
        <v>945</v>
      </c>
      <c r="G964" s="311">
        <v>1500000</v>
      </c>
      <c r="H964" s="311">
        <v>600000</v>
      </c>
      <c r="I964" s="311"/>
      <c r="J964" s="81">
        <v>5000000</v>
      </c>
      <c r="K964" s="81">
        <v>5000000</v>
      </c>
      <c r="L964" s="81">
        <v>5000000</v>
      </c>
      <c r="M964" s="69">
        <f t="shared" si="103"/>
        <v>15000000</v>
      </c>
    </row>
    <row r="965" spans="1:13" ht="18.5" x14ac:dyDescent="0.45">
      <c r="A965" s="65">
        <v>220209</v>
      </c>
      <c r="B965" s="65"/>
      <c r="C965" s="65"/>
      <c r="D965" s="65"/>
      <c r="E965" s="65"/>
      <c r="F965" s="90" t="s">
        <v>271</v>
      </c>
      <c r="G965" s="358">
        <f t="shared" ref="G965:L965" si="107">SUM(G966:G969)</f>
        <v>300000</v>
      </c>
      <c r="H965" s="358">
        <f t="shared" si="107"/>
        <v>82802.61</v>
      </c>
      <c r="I965" s="358"/>
      <c r="J965" s="80">
        <f t="shared" si="107"/>
        <v>800000</v>
      </c>
      <c r="K965" s="80">
        <f t="shared" si="107"/>
        <v>800000</v>
      </c>
      <c r="L965" s="80">
        <f t="shared" si="107"/>
        <v>800000</v>
      </c>
      <c r="M965" s="69">
        <f t="shared" si="103"/>
        <v>2400000</v>
      </c>
    </row>
    <row r="966" spans="1:13" ht="18.5" x14ac:dyDescent="0.45">
      <c r="A966" s="75">
        <v>22020901</v>
      </c>
      <c r="B966" s="75"/>
      <c r="C966" s="75"/>
      <c r="D966" s="75"/>
      <c r="E966" s="75"/>
      <c r="F966" s="91" t="s">
        <v>315</v>
      </c>
      <c r="G966" s="311">
        <v>100000</v>
      </c>
      <c r="H966" s="311">
        <v>82802.61</v>
      </c>
      <c r="I966" s="311"/>
      <c r="J966" s="81">
        <v>400000</v>
      </c>
      <c r="K966" s="81">
        <v>400000</v>
      </c>
      <c r="L966" s="81">
        <v>400000</v>
      </c>
      <c r="M966" s="69">
        <f t="shared" si="103"/>
        <v>1200000</v>
      </c>
    </row>
    <row r="967" spans="1:13" ht="18.5" x14ac:dyDescent="0.45">
      <c r="A967" s="75">
        <v>22020902</v>
      </c>
      <c r="B967" s="75"/>
      <c r="C967" s="75"/>
      <c r="D967" s="75"/>
      <c r="E967" s="75"/>
      <c r="F967" s="91" t="s">
        <v>272</v>
      </c>
      <c r="G967" s="311">
        <v>100000</v>
      </c>
      <c r="H967" s="311"/>
      <c r="I967" s="311"/>
      <c r="J967" s="81">
        <v>150000</v>
      </c>
      <c r="K967" s="81">
        <v>150000</v>
      </c>
      <c r="L967" s="81">
        <v>150000</v>
      </c>
      <c r="M967" s="69">
        <f t="shared" si="103"/>
        <v>450000</v>
      </c>
    </row>
    <row r="968" spans="1:13" ht="18.5" x14ac:dyDescent="0.45">
      <c r="A968" s="75">
        <v>22020903</v>
      </c>
      <c r="B968" s="75"/>
      <c r="C968" s="75"/>
      <c r="D968" s="75"/>
      <c r="E968" s="75"/>
      <c r="F968" s="91" t="s">
        <v>946</v>
      </c>
      <c r="G968" s="311">
        <v>50000</v>
      </c>
      <c r="H968" s="311"/>
      <c r="I968" s="311"/>
      <c r="J968" s="81">
        <v>150000</v>
      </c>
      <c r="K968" s="81">
        <v>150000</v>
      </c>
      <c r="L968" s="81">
        <v>150000</v>
      </c>
      <c r="M968" s="69">
        <f t="shared" si="103"/>
        <v>450000</v>
      </c>
    </row>
    <row r="969" spans="1:13" ht="18.5" x14ac:dyDescent="0.45">
      <c r="A969" s="75">
        <v>22020904</v>
      </c>
      <c r="B969" s="75"/>
      <c r="C969" s="75"/>
      <c r="D969" s="75"/>
      <c r="E969" s="75"/>
      <c r="F969" s="91" t="s">
        <v>518</v>
      </c>
      <c r="G969" s="311">
        <v>50000</v>
      </c>
      <c r="H969" s="311"/>
      <c r="I969" s="311"/>
      <c r="J969" s="81">
        <v>100000</v>
      </c>
      <c r="K969" s="81">
        <v>100000</v>
      </c>
      <c r="L969" s="81">
        <v>100000</v>
      </c>
      <c r="M969" s="69">
        <f t="shared" si="103"/>
        <v>300000</v>
      </c>
    </row>
    <row r="970" spans="1:13" ht="18.5" x14ac:dyDescent="0.45">
      <c r="A970" s="65">
        <v>220210</v>
      </c>
      <c r="B970" s="65"/>
      <c r="C970" s="65"/>
      <c r="D970" s="65"/>
      <c r="E970" s="65"/>
      <c r="F970" s="90" t="s">
        <v>57</v>
      </c>
      <c r="G970" s="358">
        <f>SUM(G971:G996)</f>
        <v>72900000</v>
      </c>
      <c r="H970" s="358">
        <f>SUM(H971:H996)</f>
        <v>19155000</v>
      </c>
      <c r="I970" s="358"/>
      <c r="J970" s="80">
        <f>SUM(J971:J996)</f>
        <v>71650000</v>
      </c>
      <c r="K970" s="80">
        <f>SUM(K971:K996)</f>
        <v>71650000</v>
      </c>
      <c r="L970" s="80">
        <f>SUM(L971:L996)</f>
        <v>71650000</v>
      </c>
      <c r="M970" s="69">
        <f t="shared" ref="M970:M987" si="108">J970+K970+L970</f>
        <v>214950000</v>
      </c>
    </row>
    <row r="971" spans="1:13" ht="18.5" x14ac:dyDescent="0.45">
      <c r="A971" s="75">
        <v>22021001</v>
      </c>
      <c r="B971" s="75"/>
      <c r="C971" s="75"/>
      <c r="D971" s="75"/>
      <c r="E971" s="75"/>
      <c r="F971" s="91" t="s">
        <v>58</v>
      </c>
      <c r="G971" s="311">
        <v>1000000</v>
      </c>
      <c r="H971" s="311">
        <v>1000000</v>
      </c>
      <c r="I971" s="311"/>
      <c r="J971" s="81">
        <v>3500000</v>
      </c>
      <c r="K971" s="81">
        <v>3500000</v>
      </c>
      <c r="L971" s="81">
        <v>3500000</v>
      </c>
      <c r="M971" s="69">
        <f t="shared" si="108"/>
        <v>10500000</v>
      </c>
    </row>
    <row r="972" spans="1:13" ht="18.5" x14ac:dyDescent="0.45">
      <c r="A972" s="75">
        <v>22021002</v>
      </c>
      <c r="B972" s="75"/>
      <c r="C972" s="75"/>
      <c r="D972" s="75"/>
      <c r="E972" s="75"/>
      <c r="F972" s="91" t="s">
        <v>59</v>
      </c>
      <c r="G972" s="311">
        <v>10000000</v>
      </c>
      <c r="H972" s="311">
        <v>4850000</v>
      </c>
      <c r="I972" s="311"/>
      <c r="J972" s="81">
        <v>4800000</v>
      </c>
      <c r="K972" s="81">
        <v>4800000</v>
      </c>
      <c r="L972" s="81">
        <v>4800000</v>
      </c>
      <c r="M972" s="69">
        <f t="shared" si="108"/>
        <v>14400000</v>
      </c>
    </row>
    <row r="973" spans="1:13" ht="18.5" x14ac:dyDescent="0.45">
      <c r="A973" s="75">
        <v>22021003</v>
      </c>
      <c r="B973" s="75"/>
      <c r="C973" s="75"/>
      <c r="D973" s="75"/>
      <c r="E973" s="75"/>
      <c r="F973" s="91" t="s">
        <v>60</v>
      </c>
      <c r="G973" s="311">
        <v>2500000</v>
      </c>
      <c r="H973" s="311">
        <v>2500000</v>
      </c>
      <c r="I973" s="311"/>
      <c r="J973" s="81">
        <v>2000000</v>
      </c>
      <c r="K973" s="81">
        <v>2000000</v>
      </c>
      <c r="L973" s="81">
        <v>2000000</v>
      </c>
      <c r="M973" s="69">
        <f t="shared" si="108"/>
        <v>6000000</v>
      </c>
    </row>
    <row r="974" spans="1:13" ht="18.5" x14ac:dyDescent="0.45">
      <c r="A974" s="75">
        <v>22021006</v>
      </c>
      <c r="B974" s="75"/>
      <c r="C974" s="75"/>
      <c r="D974" s="75"/>
      <c r="E974" s="75"/>
      <c r="F974" s="91" t="s">
        <v>62</v>
      </c>
      <c r="G974" s="311">
        <v>200000</v>
      </c>
      <c r="H974" s="311">
        <v>185000</v>
      </c>
      <c r="I974" s="311"/>
      <c r="J974" s="81">
        <v>200000</v>
      </c>
      <c r="K974" s="81">
        <v>200000</v>
      </c>
      <c r="L974" s="81">
        <v>200000</v>
      </c>
      <c r="M974" s="69">
        <f t="shared" si="108"/>
        <v>600000</v>
      </c>
    </row>
    <row r="975" spans="1:13" ht="18.5" x14ac:dyDescent="0.45">
      <c r="A975" s="75">
        <v>22021007</v>
      </c>
      <c r="B975" s="75"/>
      <c r="C975" s="75"/>
      <c r="D975" s="75"/>
      <c r="E975" s="75"/>
      <c r="F975" s="91" t="s">
        <v>63</v>
      </c>
      <c r="G975" s="311">
        <v>5000000</v>
      </c>
      <c r="H975" s="311">
        <v>400000</v>
      </c>
      <c r="I975" s="311"/>
      <c r="J975" s="81"/>
      <c r="K975" s="81"/>
      <c r="L975" s="81"/>
      <c r="M975" s="69">
        <f t="shared" si="108"/>
        <v>0</v>
      </c>
    </row>
    <row r="976" spans="1:13" ht="18.5" x14ac:dyDescent="0.45">
      <c r="A976" s="75">
        <v>22021008</v>
      </c>
      <c r="B976" s="75"/>
      <c r="C976" s="75"/>
      <c r="D976" s="75"/>
      <c r="E976" s="75"/>
      <c r="F976" s="91" t="s">
        <v>64</v>
      </c>
      <c r="G976" s="311">
        <v>1000000</v>
      </c>
      <c r="H976" s="311">
        <v>1000000</v>
      </c>
      <c r="I976" s="311"/>
      <c r="J976" s="81">
        <v>3000000</v>
      </c>
      <c r="K976" s="81">
        <v>3000000</v>
      </c>
      <c r="L976" s="81">
        <v>3000000</v>
      </c>
      <c r="M976" s="69">
        <f t="shared" si="108"/>
        <v>9000000</v>
      </c>
    </row>
    <row r="977" spans="1:13" ht="18.5" x14ac:dyDescent="0.45">
      <c r="A977" s="75">
        <v>22021009</v>
      </c>
      <c r="B977" s="75"/>
      <c r="C977" s="75"/>
      <c r="D977" s="75"/>
      <c r="E977" s="75"/>
      <c r="F977" s="91" t="s">
        <v>519</v>
      </c>
      <c r="G977" s="311">
        <v>200000</v>
      </c>
      <c r="H977" s="311"/>
      <c r="I977" s="311"/>
      <c r="J977" s="81"/>
      <c r="K977" s="81"/>
      <c r="L977" s="81"/>
      <c r="M977" s="69">
        <f t="shared" si="108"/>
        <v>0</v>
      </c>
    </row>
    <row r="978" spans="1:13" ht="18.5" x14ac:dyDescent="0.45">
      <c r="A978" s="75">
        <v>22021010</v>
      </c>
      <c r="B978" s="75"/>
      <c r="C978" s="75"/>
      <c r="D978" s="75"/>
      <c r="E978" s="75"/>
      <c r="F978" s="91" t="s">
        <v>674</v>
      </c>
      <c r="G978" s="311">
        <v>7000000</v>
      </c>
      <c r="H978" s="311">
        <v>3130000</v>
      </c>
      <c r="I978" s="311"/>
      <c r="J978" s="81"/>
      <c r="K978" s="81"/>
      <c r="L978" s="81"/>
      <c r="M978" s="69">
        <f t="shared" si="108"/>
        <v>0</v>
      </c>
    </row>
    <row r="979" spans="1:13" ht="37" x14ac:dyDescent="0.45">
      <c r="A979" s="75">
        <v>22021011</v>
      </c>
      <c r="B979" s="75"/>
      <c r="C979" s="75"/>
      <c r="D979" s="75"/>
      <c r="E979" s="75"/>
      <c r="F979" s="91" t="s">
        <v>947</v>
      </c>
      <c r="G979" s="311">
        <v>250000</v>
      </c>
      <c r="H979" s="311">
        <v>250000</v>
      </c>
      <c r="I979" s="311"/>
      <c r="J979" s="81"/>
      <c r="K979" s="81"/>
      <c r="L979" s="81"/>
      <c r="M979" s="69">
        <f t="shared" si="108"/>
        <v>0</v>
      </c>
    </row>
    <row r="980" spans="1:13" ht="18.5" x14ac:dyDescent="0.45">
      <c r="A980" s="75">
        <v>22021012</v>
      </c>
      <c r="B980" s="75"/>
      <c r="C980" s="75"/>
      <c r="D980" s="75"/>
      <c r="E980" s="75"/>
      <c r="F980" s="91" t="s">
        <v>948</v>
      </c>
      <c r="G980" s="311">
        <v>7500000</v>
      </c>
      <c r="H980" s="311"/>
      <c r="I980" s="311"/>
      <c r="J980" s="81"/>
      <c r="K980" s="81"/>
      <c r="L980" s="81"/>
      <c r="M980" s="69">
        <f t="shared" si="108"/>
        <v>0</v>
      </c>
    </row>
    <row r="981" spans="1:13" ht="18.5" x14ac:dyDescent="0.45">
      <c r="A981" s="75">
        <v>22021013</v>
      </c>
      <c r="B981" s="75"/>
      <c r="C981" s="75"/>
      <c r="D981" s="75"/>
      <c r="E981" s="75"/>
      <c r="F981" s="91" t="s">
        <v>537</v>
      </c>
      <c r="G981" s="311">
        <v>350000</v>
      </c>
      <c r="H981" s="311"/>
      <c r="I981" s="311"/>
      <c r="J981" s="81">
        <v>500000</v>
      </c>
      <c r="K981" s="81">
        <v>500000</v>
      </c>
      <c r="L981" s="81">
        <v>500000</v>
      </c>
      <c r="M981" s="69">
        <f t="shared" si="108"/>
        <v>1500000</v>
      </c>
    </row>
    <row r="982" spans="1:13" ht="37" x14ac:dyDescent="0.45">
      <c r="A982" s="75">
        <v>22021014</v>
      </c>
      <c r="B982" s="75"/>
      <c r="C982" s="75"/>
      <c r="D982" s="75"/>
      <c r="E982" s="75"/>
      <c r="F982" s="91" t="s">
        <v>224</v>
      </c>
      <c r="G982" s="311">
        <v>500000</v>
      </c>
      <c r="H982" s="311"/>
      <c r="I982" s="311"/>
      <c r="J982" s="81">
        <v>5000000</v>
      </c>
      <c r="K982" s="81">
        <v>5000000</v>
      </c>
      <c r="L982" s="81">
        <v>5000000</v>
      </c>
      <c r="M982" s="69">
        <f t="shared" si="108"/>
        <v>15000000</v>
      </c>
    </row>
    <row r="983" spans="1:13" ht="18.5" x14ac:dyDescent="0.45">
      <c r="A983" s="75">
        <v>22021021</v>
      </c>
      <c r="B983" s="75"/>
      <c r="C983" s="75"/>
      <c r="D983" s="75"/>
      <c r="E983" s="75"/>
      <c r="F983" s="91" t="s">
        <v>225</v>
      </c>
      <c r="G983" s="311">
        <v>1000000</v>
      </c>
      <c r="H983" s="311">
        <v>300000</v>
      </c>
      <c r="I983" s="311"/>
      <c r="J983" s="81">
        <v>300000</v>
      </c>
      <c r="K983" s="81">
        <v>300000</v>
      </c>
      <c r="L983" s="81">
        <v>300000</v>
      </c>
      <c r="M983" s="69">
        <f>H985+K983+L983</f>
        <v>1420000</v>
      </c>
    </row>
    <row r="984" spans="1:13" ht="18.5" x14ac:dyDescent="0.45">
      <c r="A984" s="75">
        <v>22021022</v>
      </c>
      <c r="B984" s="75"/>
      <c r="C984" s="75"/>
      <c r="D984" s="75"/>
      <c r="E984" s="75"/>
      <c r="F984" s="91" t="s">
        <v>457</v>
      </c>
      <c r="G984" s="311"/>
      <c r="H984" s="311"/>
      <c r="I984" s="311"/>
      <c r="J984" s="81">
        <v>500000</v>
      </c>
      <c r="K984" s="81">
        <v>500000</v>
      </c>
      <c r="L984" s="81">
        <v>500000</v>
      </c>
      <c r="M984" s="69">
        <f t="shared" si="108"/>
        <v>1500000</v>
      </c>
    </row>
    <row r="985" spans="1:13" ht="18.5" x14ac:dyDescent="0.45">
      <c r="A985" s="75">
        <v>22021025</v>
      </c>
      <c r="B985" s="75"/>
      <c r="C985" s="75"/>
      <c r="D985" s="75"/>
      <c r="E985" s="75"/>
      <c r="F985" s="91" t="s">
        <v>226</v>
      </c>
      <c r="G985" s="311">
        <v>1000000</v>
      </c>
      <c r="H985" s="311">
        <v>820000</v>
      </c>
      <c r="I985" s="311"/>
      <c r="J985" s="81">
        <v>300000</v>
      </c>
      <c r="K985" s="81">
        <v>300000</v>
      </c>
      <c r="L985" s="81">
        <v>300000</v>
      </c>
      <c r="M985" s="69">
        <f t="shared" si="108"/>
        <v>900000</v>
      </c>
    </row>
    <row r="986" spans="1:13" ht="18.5" x14ac:dyDescent="0.45">
      <c r="A986" s="75">
        <v>22021026</v>
      </c>
      <c r="B986" s="75"/>
      <c r="C986" s="75"/>
      <c r="D986" s="75"/>
      <c r="E986" s="75"/>
      <c r="F986" s="91" t="s">
        <v>66</v>
      </c>
      <c r="G986" s="311">
        <v>10000000</v>
      </c>
      <c r="H986" s="311"/>
      <c r="I986" s="311"/>
      <c r="J986" s="81"/>
      <c r="K986" s="81"/>
      <c r="L986" s="81"/>
      <c r="M986" s="69">
        <f t="shared" si="108"/>
        <v>0</v>
      </c>
    </row>
    <row r="987" spans="1:13" ht="18.5" x14ac:dyDescent="0.45">
      <c r="A987" s="75">
        <v>22021027</v>
      </c>
      <c r="B987" s="75"/>
      <c r="C987" s="75"/>
      <c r="D987" s="75"/>
      <c r="E987" s="75"/>
      <c r="F987" s="91" t="s">
        <v>227</v>
      </c>
      <c r="G987" s="311">
        <v>2500000</v>
      </c>
      <c r="H987" s="311"/>
      <c r="I987" s="311"/>
      <c r="J987" s="81"/>
      <c r="K987" s="81"/>
      <c r="L987" s="81"/>
      <c r="M987" s="69">
        <f t="shared" si="108"/>
        <v>0</v>
      </c>
    </row>
    <row r="988" spans="1:13" ht="18.5" x14ac:dyDescent="0.45">
      <c r="A988" s="75">
        <v>22021029</v>
      </c>
      <c r="B988" s="75"/>
      <c r="C988" s="75"/>
      <c r="D988" s="75"/>
      <c r="E988" s="75"/>
      <c r="F988" s="91" t="s">
        <v>600</v>
      </c>
      <c r="G988" s="311">
        <v>200000</v>
      </c>
      <c r="H988" s="311"/>
      <c r="I988" s="311"/>
      <c r="J988" s="81"/>
      <c r="K988" s="81"/>
      <c r="L988" s="81"/>
      <c r="M988" s="69">
        <f>H989+K988+L988</f>
        <v>500000</v>
      </c>
    </row>
    <row r="989" spans="1:13" ht="18.5" x14ac:dyDescent="0.45">
      <c r="A989" s="75">
        <v>22021030</v>
      </c>
      <c r="B989" s="75"/>
      <c r="C989" s="75"/>
      <c r="D989" s="75"/>
      <c r="E989" s="75"/>
      <c r="F989" s="91" t="s">
        <v>663</v>
      </c>
      <c r="G989" s="311">
        <v>5000000</v>
      </c>
      <c r="H989" s="311">
        <v>500000</v>
      </c>
      <c r="I989" s="421"/>
      <c r="J989" s="373"/>
      <c r="K989" s="81"/>
      <c r="L989" s="81"/>
      <c r="M989" s="69">
        <f>H990+K989+L989</f>
        <v>420000</v>
      </c>
    </row>
    <row r="990" spans="1:13" ht="18.5" x14ac:dyDescent="0.45">
      <c r="A990" s="75">
        <v>22021031</v>
      </c>
      <c r="B990" s="75"/>
      <c r="C990" s="75"/>
      <c r="D990" s="75"/>
      <c r="E990" s="75"/>
      <c r="F990" s="91" t="s">
        <v>317</v>
      </c>
      <c r="G990" s="311">
        <v>1000000</v>
      </c>
      <c r="H990" s="311">
        <v>420000</v>
      </c>
      <c r="I990" s="311"/>
      <c r="J990" s="81"/>
      <c r="K990" s="81"/>
      <c r="L990" s="81"/>
      <c r="M990" s="69">
        <f t="shared" ref="M990:M1003" si="109">J990+K990+L990</f>
        <v>0</v>
      </c>
    </row>
    <row r="991" spans="1:13" ht="18.5" x14ac:dyDescent="0.45">
      <c r="A991" s="75">
        <v>22021032</v>
      </c>
      <c r="B991" s="75"/>
      <c r="C991" s="75"/>
      <c r="D991" s="75"/>
      <c r="E991" s="75"/>
      <c r="F991" s="91" t="s">
        <v>664</v>
      </c>
      <c r="G991" s="311">
        <v>200000</v>
      </c>
      <c r="H991" s="311"/>
      <c r="I991" s="311"/>
      <c r="J991" s="81"/>
      <c r="K991" s="81"/>
      <c r="L991" s="81"/>
      <c r="M991" s="69">
        <f t="shared" si="109"/>
        <v>0</v>
      </c>
    </row>
    <row r="992" spans="1:13" ht="18.5" x14ac:dyDescent="0.45">
      <c r="A992" s="75">
        <v>22021033</v>
      </c>
      <c r="B992" s="75"/>
      <c r="C992" s="75"/>
      <c r="D992" s="75"/>
      <c r="E992" s="75"/>
      <c r="F992" s="91" t="s">
        <v>387</v>
      </c>
      <c r="G992" s="311">
        <v>7000000</v>
      </c>
      <c r="H992" s="311"/>
      <c r="I992" s="311"/>
      <c r="J992" s="81">
        <v>10000000</v>
      </c>
      <c r="K992" s="81">
        <v>10000000</v>
      </c>
      <c r="L992" s="81">
        <v>10000000</v>
      </c>
      <c r="M992" s="69">
        <f t="shared" si="109"/>
        <v>30000000</v>
      </c>
    </row>
    <row r="993" spans="1:13" ht="18.5" x14ac:dyDescent="0.45">
      <c r="A993" s="75">
        <v>22021038</v>
      </c>
      <c r="B993" s="75"/>
      <c r="C993" s="75"/>
      <c r="D993" s="75"/>
      <c r="E993" s="75"/>
      <c r="F993" s="91" t="s">
        <v>228</v>
      </c>
      <c r="G993" s="311">
        <v>500000</v>
      </c>
      <c r="H993" s="311"/>
      <c r="I993" s="311"/>
      <c r="J993" s="81">
        <v>1000000</v>
      </c>
      <c r="K993" s="81">
        <v>1000000</v>
      </c>
      <c r="L993" s="81">
        <v>1000000</v>
      </c>
      <c r="M993" s="69">
        <f t="shared" si="109"/>
        <v>3000000</v>
      </c>
    </row>
    <row r="994" spans="1:13" ht="18.5" x14ac:dyDescent="0.45">
      <c r="A994" s="75">
        <v>22021039</v>
      </c>
      <c r="B994" s="75"/>
      <c r="C994" s="75"/>
      <c r="D994" s="75"/>
      <c r="E994" s="75"/>
      <c r="F994" s="91" t="s">
        <v>665</v>
      </c>
      <c r="G994" s="311"/>
      <c r="H994" s="311"/>
      <c r="I994" s="311"/>
      <c r="J994" s="81">
        <v>40550000</v>
      </c>
      <c r="K994" s="81">
        <v>40550000</v>
      </c>
      <c r="L994" s="81">
        <v>40550000</v>
      </c>
      <c r="M994" s="69">
        <f t="shared" si="109"/>
        <v>121650000</v>
      </c>
    </row>
    <row r="995" spans="1:13" ht="18.5" x14ac:dyDescent="0.45">
      <c r="A995" s="85">
        <v>22021045</v>
      </c>
      <c r="B995" s="85"/>
      <c r="C995" s="85"/>
      <c r="D995" s="85"/>
      <c r="E995" s="85"/>
      <c r="F995" s="85" t="s">
        <v>670</v>
      </c>
      <c r="G995" s="403">
        <v>5000000</v>
      </c>
      <c r="H995" s="403">
        <v>1200000</v>
      </c>
      <c r="I995" s="403"/>
      <c r="J995" s="88"/>
      <c r="K995" s="88"/>
      <c r="L995" s="88"/>
      <c r="M995" s="89">
        <f t="shared" si="109"/>
        <v>0</v>
      </c>
    </row>
    <row r="996" spans="1:13" ht="18.5" x14ac:dyDescent="0.45">
      <c r="A996" s="85">
        <v>22021046</v>
      </c>
      <c r="B996" s="85"/>
      <c r="C996" s="85"/>
      <c r="D996" s="85"/>
      <c r="E996" s="85"/>
      <c r="F996" s="85" t="s">
        <v>671</v>
      </c>
      <c r="G996" s="403">
        <v>4000000</v>
      </c>
      <c r="H996" s="403">
        <v>2600000</v>
      </c>
      <c r="I996" s="403"/>
      <c r="J996" s="88"/>
      <c r="K996" s="88"/>
      <c r="L996" s="88"/>
      <c r="M996" s="89">
        <f t="shared" si="109"/>
        <v>0</v>
      </c>
    </row>
    <row r="997" spans="1:13" ht="18.5" x14ac:dyDescent="0.45">
      <c r="A997" s="65">
        <v>2203</v>
      </c>
      <c r="B997" s="65"/>
      <c r="C997" s="65"/>
      <c r="D997" s="65"/>
      <c r="E997" s="65"/>
      <c r="F997" s="90" t="s">
        <v>949</v>
      </c>
      <c r="G997" s="358">
        <f t="shared" ref="G997:L997" si="110">G998</f>
        <v>7500000</v>
      </c>
      <c r="H997" s="358">
        <f t="shared" si="110"/>
        <v>0</v>
      </c>
      <c r="I997" s="358"/>
      <c r="J997" s="80">
        <f t="shared" si="110"/>
        <v>0</v>
      </c>
      <c r="K997" s="80">
        <f t="shared" si="110"/>
        <v>0</v>
      </c>
      <c r="L997" s="80">
        <f t="shared" si="110"/>
        <v>0</v>
      </c>
      <c r="M997" s="69">
        <f t="shared" si="109"/>
        <v>0</v>
      </c>
    </row>
    <row r="998" spans="1:13" ht="18.5" x14ac:dyDescent="0.45">
      <c r="A998" s="65">
        <v>220301</v>
      </c>
      <c r="B998" s="65"/>
      <c r="C998" s="65"/>
      <c r="D998" s="65"/>
      <c r="E998" s="65"/>
      <c r="F998" s="90" t="s">
        <v>950</v>
      </c>
      <c r="G998" s="358">
        <f>SUM(G999:G1003)</f>
        <v>7500000</v>
      </c>
      <c r="H998" s="358">
        <f>SUM(H999:H1003)</f>
        <v>0</v>
      </c>
      <c r="I998" s="358"/>
      <c r="J998" s="80">
        <f>SUM(J999:J1003)</f>
        <v>0</v>
      </c>
      <c r="K998" s="80">
        <f>SUM(K999:K1003)</f>
        <v>0</v>
      </c>
      <c r="L998" s="80">
        <f>SUM(L999:L1003)</f>
        <v>0</v>
      </c>
      <c r="M998" s="69">
        <f t="shared" si="109"/>
        <v>0</v>
      </c>
    </row>
    <row r="999" spans="1:13" ht="18.5" x14ac:dyDescent="0.45">
      <c r="A999" s="75">
        <v>22030101</v>
      </c>
      <c r="B999" s="75"/>
      <c r="C999" s="75"/>
      <c r="D999" s="75"/>
      <c r="E999" s="75"/>
      <c r="F999" s="91" t="s">
        <v>951</v>
      </c>
      <c r="G999" s="311">
        <v>2000000</v>
      </c>
      <c r="H999" s="311"/>
      <c r="I999" s="311"/>
      <c r="J999" s="81"/>
      <c r="K999" s="81"/>
      <c r="L999" s="81"/>
      <c r="M999" s="69">
        <f t="shared" si="109"/>
        <v>0</v>
      </c>
    </row>
    <row r="1000" spans="1:13" ht="18.5" x14ac:dyDescent="0.45">
      <c r="A1000" s="75">
        <v>22030102</v>
      </c>
      <c r="B1000" s="75"/>
      <c r="C1000" s="75"/>
      <c r="D1000" s="75"/>
      <c r="E1000" s="75"/>
      <c r="F1000" s="91" t="s">
        <v>952</v>
      </c>
      <c r="G1000" s="311">
        <v>500000</v>
      </c>
      <c r="H1000" s="311"/>
      <c r="I1000" s="311"/>
      <c r="J1000" s="81"/>
      <c r="K1000" s="81"/>
      <c r="L1000" s="81"/>
      <c r="M1000" s="69">
        <f t="shared" si="109"/>
        <v>0</v>
      </c>
    </row>
    <row r="1001" spans="1:13" ht="18.5" x14ac:dyDescent="0.45">
      <c r="A1001" s="75">
        <v>22030103</v>
      </c>
      <c r="B1001" s="75"/>
      <c r="C1001" s="75"/>
      <c r="D1001" s="75"/>
      <c r="E1001" s="75"/>
      <c r="F1001" s="91" t="s">
        <v>953</v>
      </c>
      <c r="G1001" s="311">
        <v>1000000</v>
      </c>
      <c r="H1001" s="311"/>
      <c r="I1001" s="311"/>
      <c r="J1001" s="81"/>
      <c r="K1001" s="81"/>
      <c r="L1001" s="81"/>
      <c r="M1001" s="69">
        <f t="shared" si="109"/>
        <v>0</v>
      </c>
    </row>
    <row r="1002" spans="1:13" ht="18.5" x14ac:dyDescent="0.45">
      <c r="A1002" s="75">
        <v>22030107</v>
      </c>
      <c r="B1002" s="75"/>
      <c r="C1002" s="75"/>
      <c r="D1002" s="75"/>
      <c r="E1002" s="75"/>
      <c r="F1002" s="91" t="s">
        <v>954</v>
      </c>
      <c r="G1002" s="311">
        <v>2000000</v>
      </c>
      <c r="H1002" s="311"/>
      <c r="I1002" s="311"/>
      <c r="J1002" s="81"/>
      <c r="K1002" s="81"/>
      <c r="L1002" s="81"/>
      <c r="M1002" s="69">
        <f t="shared" si="109"/>
        <v>0</v>
      </c>
    </row>
    <row r="1003" spans="1:13" ht="18.5" x14ac:dyDescent="0.45">
      <c r="A1003" s="75">
        <v>22030108</v>
      </c>
      <c r="B1003" s="75"/>
      <c r="C1003" s="75"/>
      <c r="D1003" s="75"/>
      <c r="E1003" s="75"/>
      <c r="F1003" s="91" t="s">
        <v>955</v>
      </c>
      <c r="G1003" s="311">
        <v>2000000</v>
      </c>
      <c r="H1003" s="311"/>
      <c r="I1003" s="311"/>
      <c r="J1003" s="81"/>
      <c r="K1003" s="81"/>
      <c r="L1003" s="81"/>
      <c r="M1003" s="69">
        <f t="shared" si="109"/>
        <v>0</v>
      </c>
    </row>
    <row r="1004" spans="1:13" ht="18.5" x14ac:dyDescent="0.45">
      <c r="A1004" s="65"/>
      <c r="B1004" s="65"/>
      <c r="C1004" s="65"/>
      <c r="D1004" s="65"/>
      <c r="E1004" s="65"/>
      <c r="F1004" s="90"/>
      <c r="G1004" s="311"/>
      <c r="H1004" s="311"/>
      <c r="I1004" s="311"/>
      <c r="J1004" s="81"/>
      <c r="K1004" s="81"/>
      <c r="L1004" s="81"/>
      <c r="M1004" s="81"/>
    </row>
    <row r="1005" spans="1:13" ht="18.5" x14ac:dyDescent="0.45">
      <c r="A1005" s="65">
        <v>23</v>
      </c>
      <c r="B1005" s="65"/>
      <c r="C1005" s="65"/>
      <c r="D1005" s="65"/>
      <c r="E1005" s="65"/>
      <c r="F1005" s="90" t="s">
        <v>69</v>
      </c>
      <c r="G1005" s="358">
        <f>G1006+G1025+G1030+G1033</f>
        <v>0</v>
      </c>
      <c r="H1005" s="358">
        <f>H1006+H1025+H1030+H1033</f>
        <v>0</v>
      </c>
      <c r="I1005" s="358"/>
      <c r="J1005" s="80">
        <f>J1006+J1025+J1030+J1033</f>
        <v>500000000</v>
      </c>
      <c r="K1005" s="80">
        <f>K1006+K1025+K1030+K1033</f>
        <v>500000000</v>
      </c>
      <c r="L1005" s="80">
        <f>L1006+L1025+L1030+L1033</f>
        <v>500000000</v>
      </c>
      <c r="M1005" s="69">
        <f t="shared" ref="M1005:M1037" si="111">J1005+K1005+L1005</f>
        <v>1500000000</v>
      </c>
    </row>
    <row r="1006" spans="1:13" ht="18.5" x14ac:dyDescent="0.45">
      <c r="A1006" s="65">
        <v>2301</v>
      </c>
      <c r="B1006" s="65"/>
      <c r="C1006" s="65"/>
      <c r="D1006" s="65"/>
      <c r="E1006" s="65"/>
      <c r="F1006" s="90" t="s">
        <v>70</v>
      </c>
      <c r="G1006" s="358">
        <f t="shared" ref="G1006:L1006" si="112">G1007</f>
        <v>0</v>
      </c>
      <c r="H1006" s="358">
        <f t="shared" si="112"/>
        <v>0</v>
      </c>
      <c r="I1006" s="358"/>
      <c r="J1006" s="80">
        <f t="shared" si="112"/>
        <v>470980000</v>
      </c>
      <c r="K1006" s="80">
        <f t="shared" si="112"/>
        <v>470980000</v>
      </c>
      <c r="L1006" s="80">
        <f t="shared" si="112"/>
        <v>470980000</v>
      </c>
      <c r="M1006" s="69">
        <f t="shared" si="111"/>
        <v>1412940000</v>
      </c>
    </row>
    <row r="1007" spans="1:13" ht="18.5" x14ac:dyDescent="0.45">
      <c r="A1007" s="65">
        <v>230101</v>
      </c>
      <c r="B1007" s="65"/>
      <c r="C1007" s="65"/>
      <c r="D1007" s="65"/>
      <c r="E1007" s="65"/>
      <c r="F1007" s="90" t="s">
        <v>71</v>
      </c>
      <c r="G1007" s="358">
        <f>SUM(G1008:G1024)</f>
        <v>0</v>
      </c>
      <c r="H1007" s="358">
        <f>SUM(H1008:H1024)</f>
        <v>0</v>
      </c>
      <c r="I1007" s="358"/>
      <c r="J1007" s="80">
        <f>SUM(J1008:J1024)</f>
        <v>470980000</v>
      </c>
      <c r="K1007" s="80">
        <f>SUM(K1008:K1024)</f>
        <v>470980000</v>
      </c>
      <c r="L1007" s="80">
        <f>SUM(L1008:L1024)</f>
        <v>470980000</v>
      </c>
      <c r="M1007" s="69">
        <f t="shared" si="111"/>
        <v>1412940000</v>
      </c>
    </row>
    <row r="1008" spans="1:13" ht="18.5" x14ac:dyDescent="0.45">
      <c r="A1008" s="75">
        <v>23010108</v>
      </c>
      <c r="B1008" s="75"/>
      <c r="C1008" s="75"/>
      <c r="D1008" s="75"/>
      <c r="E1008" s="75"/>
      <c r="F1008" s="91" t="s">
        <v>230</v>
      </c>
      <c r="G1008" s="311"/>
      <c r="H1008" s="311"/>
      <c r="I1008" s="311"/>
      <c r="J1008" s="81">
        <v>105000000</v>
      </c>
      <c r="K1008" s="81">
        <v>105000000</v>
      </c>
      <c r="L1008" s="81">
        <v>105000000</v>
      </c>
      <c r="M1008" s="69">
        <f t="shared" si="111"/>
        <v>315000000</v>
      </c>
    </row>
    <row r="1009" spans="1:13" ht="37" x14ac:dyDescent="0.45">
      <c r="A1009" s="75">
        <v>23010112</v>
      </c>
      <c r="B1009" s="75"/>
      <c r="C1009" s="75"/>
      <c r="D1009" s="75"/>
      <c r="E1009" s="75"/>
      <c r="F1009" s="91" t="s">
        <v>232</v>
      </c>
      <c r="G1009" s="311"/>
      <c r="H1009" s="311"/>
      <c r="I1009" s="311"/>
      <c r="J1009" s="81">
        <v>20000000</v>
      </c>
      <c r="K1009" s="81">
        <v>20000000</v>
      </c>
      <c r="L1009" s="81">
        <v>20000000</v>
      </c>
      <c r="M1009" s="69">
        <f t="shared" si="111"/>
        <v>60000000</v>
      </c>
    </row>
    <row r="1010" spans="1:13" ht="18.5" x14ac:dyDescent="0.45">
      <c r="A1010" s="75">
        <v>23010113</v>
      </c>
      <c r="B1010" s="75"/>
      <c r="C1010" s="75"/>
      <c r="D1010" s="75"/>
      <c r="E1010" s="75"/>
      <c r="F1010" s="91" t="s">
        <v>233</v>
      </c>
      <c r="G1010" s="311"/>
      <c r="H1010" s="311"/>
      <c r="I1010" s="311"/>
      <c r="J1010" s="81">
        <v>12000000</v>
      </c>
      <c r="K1010" s="81">
        <v>12000000</v>
      </c>
      <c r="L1010" s="81">
        <v>12000000</v>
      </c>
      <c r="M1010" s="69">
        <f t="shared" si="111"/>
        <v>36000000</v>
      </c>
    </row>
    <row r="1011" spans="1:13" ht="18.5" x14ac:dyDescent="0.45">
      <c r="A1011" s="75">
        <v>23010114</v>
      </c>
      <c r="B1011" s="75"/>
      <c r="C1011" s="75"/>
      <c r="D1011" s="75"/>
      <c r="E1011" s="75"/>
      <c r="F1011" s="91" t="s">
        <v>234</v>
      </c>
      <c r="G1011" s="311"/>
      <c r="H1011" s="311"/>
      <c r="I1011" s="311"/>
      <c r="J1011" s="81">
        <v>3000000</v>
      </c>
      <c r="K1011" s="81">
        <v>3000000</v>
      </c>
      <c r="L1011" s="81">
        <v>3000000</v>
      </c>
      <c r="M1011" s="69">
        <f t="shared" si="111"/>
        <v>9000000</v>
      </c>
    </row>
    <row r="1012" spans="1:13" ht="18.5" x14ac:dyDescent="0.45">
      <c r="A1012" s="75">
        <v>23010115</v>
      </c>
      <c r="B1012" s="75"/>
      <c r="C1012" s="75"/>
      <c r="D1012" s="75"/>
      <c r="E1012" s="75"/>
      <c r="F1012" s="91" t="s">
        <v>235</v>
      </c>
      <c r="G1012" s="311"/>
      <c r="H1012" s="311"/>
      <c r="I1012" s="311"/>
      <c r="J1012" s="81">
        <v>2500000</v>
      </c>
      <c r="K1012" s="81">
        <v>2500000</v>
      </c>
      <c r="L1012" s="81">
        <v>2500000</v>
      </c>
      <c r="M1012" s="69">
        <f t="shared" si="111"/>
        <v>7500000</v>
      </c>
    </row>
    <row r="1013" spans="1:13" ht="18.5" x14ac:dyDescent="0.45">
      <c r="A1013" s="75">
        <v>23010117</v>
      </c>
      <c r="B1013" s="75"/>
      <c r="C1013" s="75"/>
      <c r="D1013" s="75"/>
      <c r="E1013" s="75"/>
      <c r="F1013" s="91" t="s">
        <v>283</v>
      </c>
      <c r="G1013" s="311"/>
      <c r="H1013" s="311"/>
      <c r="I1013" s="311"/>
      <c r="J1013" s="81">
        <v>280000</v>
      </c>
      <c r="K1013" s="81">
        <v>280000</v>
      </c>
      <c r="L1013" s="81">
        <v>280000</v>
      </c>
      <c r="M1013" s="69">
        <f t="shared" si="111"/>
        <v>840000</v>
      </c>
    </row>
    <row r="1014" spans="1:13" ht="18.5" x14ac:dyDescent="0.45">
      <c r="A1014" s="75">
        <v>23010119</v>
      </c>
      <c r="B1014" s="75"/>
      <c r="C1014" s="75"/>
      <c r="D1014" s="75"/>
      <c r="E1014" s="75"/>
      <c r="F1014" s="91" t="s">
        <v>286</v>
      </c>
      <c r="G1014" s="311"/>
      <c r="H1014" s="311"/>
      <c r="I1014" s="311"/>
      <c r="J1014" s="81">
        <v>29000000</v>
      </c>
      <c r="K1014" s="81">
        <v>29000000</v>
      </c>
      <c r="L1014" s="81">
        <v>29000000</v>
      </c>
      <c r="M1014" s="69">
        <f t="shared" si="111"/>
        <v>87000000</v>
      </c>
    </row>
    <row r="1015" spans="1:13" ht="37" x14ac:dyDescent="0.45">
      <c r="A1015" s="75">
        <v>23010120</v>
      </c>
      <c r="B1015" s="75"/>
      <c r="C1015" s="75"/>
      <c r="D1015" s="75"/>
      <c r="E1015" s="75"/>
      <c r="F1015" s="91" t="s">
        <v>956</v>
      </c>
      <c r="G1015" s="311"/>
      <c r="H1015" s="311"/>
      <c r="I1015" s="311"/>
      <c r="J1015" s="81">
        <v>12000000</v>
      </c>
      <c r="K1015" s="81">
        <v>12000000</v>
      </c>
      <c r="L1015" s="81">
        <v>12000000</v>
      </c>
      <c r="M1015" s="69">
        <f t="shared" si="111"/>
        <v>36000000</v>
      </c>
    </row>
    <row r="1016" spans="1:13" ht="18.5" x14ac:dyDescent="0.45">
      <c r="A1016" s="75">
        <v>23010122</v>
      </c>
      <c r="B1016" s="75"/>
      <c r="C1016" s="75"/>
      <c r="D1016" s="75"/>
      <c r="E1016" s="75"/>
      <c r="F1016" s="91" t="s">
        <v>493</v>
      </c>
      <c r="G1016" s="311"/>
      <c r="H1016" s="311"/>
      <c r="I1016" s="311"/>
      <c r="J1016" s="81">
        <v>10000000</v>
      </c>
      <c r="K1016" s="81">
        <v>10000000</v>
      </c>
      <c r="L1016" s="81">
        <v>10000000</v>
      </c>
      <c r="M1016" s="69">
        <f t="shared" si="111"/>
        <v>30000000</v>
      </c>
    </row>
    <row r="1017" spans="1:13" ht="18.5" x14ac:dyDescent="0.45">
      <c r="A1017" s="75">
        <v>23010123</v>
      </c>
      <c r="B1017" s="75"/>
      <c r="C1017" s="75"/>
      <c r="D1017" s="75"/>
      <c r="E1017" s="75"/>
      <c r="F1017" s="91" t="s">
        <v>288</v>
      </c>
      <c r="G1017" s="311"/>
      <c r="H1017" s="311"/>
      <c r="I1017" s="311"/>
      <c r="J1017" s="81">
        <v>700000</v>
      </c>
      <c r="K1017" s="81">
        <v>700000</v>
      </c>
      <c r="L1017" s="81">
        <v>700000</v>
      </c>
      <c r="M1017" s="69">
        <f t="shared" si="111"/>
        <v>2100000</v>
      </c>
    </row>
    <row r="1018" spans="1:13" ht="37" x14ac:dyDescent="0.45">
      <c r="A1018" s="75">
        <v>23010124</v>
      </c>
      <c r="B1018" s="75"/>
      <c r="C1018" s="75"/>
      <c r="D1018" s="75"/>
      <c r="E1018" s="75"/>
      <c r="F1018" s="91" t="s">
        <v>391</v>
      </c>
      <c r="G1018" s="311"/>
      <c r="H1018" s="311"/>
      <c r="I1018" s="311"/>
      <c r="J1018" s="81">
        <v>13000000</v>
      </c>
      <c r="K1018" s="81">
        <v>13000000</v>
      </c>
      <c r="L1018" s="81">
        <v>13000000</v>
      </c>
      <c r="M1018" s="69">
        <f>K1018+L1018+K1018</f>
        <v>39000000</v>
      </c>
    </row>
    <row r="1019" spans="1:13" ht="37" x14ac:dyDescent="0.45">
      <c r="A1019" s="75">
        <v>23010126</v>
      </c>
      <c r="B1019" s="75"/>
      <c r="C1019" s="75"/>
      <c r="D1019" s="75"/>
      <c r="E1019" s="75"/>
      <c r="F1019" s="91" t="s">
        <v>904</v>
      </c>
      <c r="G1019" s="311"/>
      <c r="H1019" s="311"/>
      <c r="I1019" s="311"/>
      <c r="J1019" s="81">
        <v>5000000</v>
      </c>
      <c r="K1019" s="81">
        <v>5000000</v>
      </c>
      <c r="L1019" s="81">
        <v>5000000</v>
      </c>
      <c r="M1019" s="69">
        <f t="shared" si="111"/>
        <v>15000000</v>
      </c>
    </row>
    <row r="1020" spans="1:13" ht="18.5" x14ac:dyDescent="0.45">
      <c r="A1020" s="75">
        <v>23010127</v>
      </c>
      <c r="B1020" s="75"/>
      <c r="C1020" s="75"/>
      <c r="D1020" s="75"/>
      <c r="E1020" s="75"/>
      <c r="F1020" s="91" t="s">
        <v>72</v>
      </c>
      <c r="G1020" s="311"/>
      <c r="H1020" s="311"/>
      <c r="I1020" s="311"/>
      <c r="J1020" s="81">
        <v>100000000</v>
      </c>
      <c r="K1020" s="81">
        <v>100000000</v>
      </c>
      <c r="L1020" s="81">
        <v>100000000</v>
      </c>
      <c r="M1020" s="69">
        <f t="shared" si="111"/>
        <v>300000000</v>
      </c>
    </row>
    <row r="1021" spans="1:13" ht="18.5" x14ac:dyDescent="0.45">
      <c r="A1021" s="75">
        <v>23010128</v>
      </c>
      <c r="B1021" s="75"/>
      <c r="C1021" s="75"/>
      <c r="D1021" s="75"/>
      <c r="E1021" s="75"/>
      <c r="F1021" s="91" t="s">
        <v>392</v>
      </c>
      <c r="G1021" s="311"/>
      <c r="H1021" s="311"/>
      <c r="I1021" s="311"/>
      <c r="J1021" s="81">
        <v>5000000</v>
      </c>
      <c r="K1021" s="81">
        <v>5000000</v>
      </c>
      <c r="L1021" s="81">
        <v>5000000</v>
      </c>
      <c r="M1021" s="69">
        <f t="shared" si="111"/>
        <v>15000000</v>
      </c>
    </row>
    <row r="1022" spans="1:13" ht="18.5" x14ac:dyDescent="0.45">
      <c r="A1022" s="75">
        <v>23010129</v>
      </c>
      <c r="B1022" s="75"/>
      <c r="C1022" s="75"/>
      <c r="D1022" s="75"/>
      <c r="E1022" s="75"/>
      <c r="F1022" s="91" t="s">
        <v>393</v>
      </c>
      <c r="G1022" s="311"/>
      <c r="H1022" s="311"/>
      <c r="I1022" s="311"/>
      <c r="J1022" s="81">
        <v>120000000</v>
      </c>
      <c r="K1022" s="81">
        <v>120000000</v>
      </c>
      <c r="L1022" s="81">
        <v>120000000</v>
      </c>
      <c r="M1022" s="69">
        <f t="shared" si="111"/>
        <v>360000000</v>
      </c>
    </row>
    <row r="1023" spans="1:13" ht="18.5" x14ac:dyDescent="0.45">
      <c r="A1023" s="75">
        <v>23010140</v>
      </c>
      <c r="B1023" s="75"/>
      <c r="C1023" s="75"/>
      <c r="D1023" s="75"/>
      <c r="E1023" s="75"/>
      <c r="F1023" s="91" t="s">
        <v>394</v>
      </c>
      <c r="G1023" s="311"/>
      <c r="H1023" s="311"/>
      <c r="I1023" s="311"/>
      <c r="J1023" s="81">
        <v>30000000</v>
      </c>
      <c r="K1023" s="81">
        <v>30000000</v>
      </c>
      <c r="L1023" s="81">
        <v>30000000</v>
      </c>
      <c r="M1023" s="69">
        <f t="shared" si="111"/>
        <v>90000000</v>
      </c>
    </row>
    <row r="1024" spans="1:13" ht="37" x14ac:dyDescent="0.45">
      <c r="A1024" s="75">
        <v>23010141</v>
      </c>
      <c r="B1024" s="75"/>
      <c r="C1024" s="75"/>
      <c r="D1024" s="75"/>
      <c r="E1024" s="75"/>
      <c r="F1024" s="91" t="s">
        <v>249</v>
      </c>
      <c r="G1024" s="311"/>
      <c r="H1024" s="311"/>
      <c r="I1024" s="311"/>
      <c r="J1024" s="81">
        <v>3500000</v>
      </c>
      <c r="K1024" s="81">
        <v>3500000</v>
      </c>
      <c r="L1024" s="81">
        <v>3500000</v>
      </c>
      <c r="M1024" s="69">
        <f t="shared" si="111"/>
        <v>10500000</v>
      </c>
    </row>
    <row r="1025" spans="1:13" ht="18.5" x14ac:dyDescent="0.45">
      <c r="A1025" s="65">
        <v>2303</v>
      </c>
      <c r="B1025" s="65"/>
      <c r="C1025" s="65"/>
      <c r="D1025" s="65"/>
      <c r="E1025" s="65"/>
      <c r="F1025" s="90" t="s">
        <v>76</v>
      </c>
      <c r="G1025" s="358">
        <f t="shared" ref="G1025:L1025" si="113">G1026</f>
        <v>0</v>
      </c>
      <c r="H1025" s="358">
        <f t="shared" si="113"/>
        <v>0</v>
      </c>
      <c r="I1025" s="358"/>
      <c r="J1025" s="80">
        <f t="shared" si="113"/>
        <v>11420000</v>
      </c>
      <c r="K1025" s="80">
        <f t="shared" si="113"/>
        <v>11420000</v>
      </c>
      <c r="L1025" s="80">
        <f t="shared" si="113"/>
        <v>11420000</v>
      </c>
      <c r="M1025" s="69">
        <f t="shared" si="111"/>
        <v>34260000</v>
      </c>
    </row>
    <row r="1026" spans="1:13" ht="37" x14ac:dyDescent="0.45">
      <c r="A1026" s="65">
        <v>230301</v>
      </c>
      <c r="B1026" s="65"/>
      <c r="C1026" s="65"/>
      <c r="D1026" s="65"/>
      <c r="E1026" s="65"/>
      <c r="F1026" s="90" t="s">
        <v>77</v>
      </c>
      <c r="G1026" s="358">
        <f>SUM(G1027:G1029)</f>
        <v>0</v>
      </c>
      <c r="H1026" s="358">
        <f>SUM(H1027:H1029)</f>
        <v>0</v>
      </c>
      <c r="I1026" s="358"/>
      <c r="J1026" s="80">
        <f>SUM(J1027:J1029)</f>
        <v>11420000</v>
      </c>
      <c r="K1026" s="80">
        <f>SUM(K1027:K1029)</f>
        <v>11420000</v>
      </c>
      <c r="L1026" s="80">
        <f>SUM(L1027:L1029)</f>
        <v>11420000</v>
      </c>
      <c r="M1026" s="69">
        <f t="shared" si="111"/>
        <v>34260000</v>
      </c>
    </row>
    <row r="1027" spans="1:13" ht="18.5" x14ac:dyDescent="0.45">
      <c r="A1027" s="75">
        <v>23030102</v>
      </c>
      <c r="B1027" s="75"/>
      <c r="C1027" s="75"/>
      <c r="D1027" s="75"/>
      <c r="E1027" s="75"/>
      <c r="F1027" s="91" t="s">
        <v>439</v>
      </c>
      <c r="G1027" s="311"/>
      <c r="H1027" s="311"/>
      <c r="I1027" s="311"/>
      <c r="J1027" s="81">
        <v>5000000</v>
      </c>
      <c r="K1027" s="81">
        <v>5000000</v>
      </c>
      <c r="L1027" s="81">
        <v>5000000</v>
      </c>
      <c r="M1027" s="69">
        <f t="shared" si="111"/>
        <v>15000000</v>
      </c>
    </row>
    <row r="1028" spans="1:13" ht="37" x14ac:dyDescent="0.45">
      <c r="A1028" s="75">
        <v>23030104</v>
      </c>
      <c r="B1028" s="75"/>
      <c r="C1028" s="75"/>
      <c r="D1028" s="75"/>
      <c r="E1028" s="75"/>
      <c r="F1028" s="91" t="s">
        <v>475</v>
      </c>
      <c r="G1028" s="311"/>
      <c r="H1028" s="311"/>
      <c r="I1028" s="311"/>
      <c r="J1028" s="81">
        <v>4000000</v>
      </c>
      <c r="K1028" s="81">
        <v>4000000</v>
      </c>
      <c r="L1028" s="81">
        <v>4000000</v>
      </c>
      <c r="M1028" s="69">
        <f t="shared" si="111"/>
        <v>12000000</v>
      </c>
    </row>
    <row r="1029" spans="1:13" ht="37" x14ac:dyDescent="0.45">
      <c r="A1029" s="75">
        <v>23030123</v>
      </c>
      <c r="B1029" s="75"/>
      <c r="C1029" s="75"/>
      <c r="D1029" s="75"/>
      <c r="E1029" s="75"/>
      <c r="F1029" s="91" t="s">
        <v>466</v>
      </c>
      <c r="G1029" s="311"/>
      <c r="H1029" s="311"/>
      <c r="I1029" s="311"/>
      <c r="J1029" s="81">
        <v>2420000</v>
      </c>
      <c r="K1029" s="81">
        <v>2420000</v>
      </c>
      <c r="L1029" s="81">
        <v>2420000</v>
      </c>
      <c r="M1029" s="69">
        <f t="shared" si="111"/>
        <v>7260000</v>
      </c>
    </row>
    <row r="1030" spans="1:13" ht="18.5" x14ac:dyDescent="0.45">
      <c r="A1030" s="65">
        <v>2304</v>
      </c>
      <c r="B1030" s="65"/>
      <c r="C1030" s="65"/>
      <c r="D1030" s="65"/>
      <c r="E1030" s="65"/>
      <c r="F1030" s="90" t="s">
        <v>506</v>
      </c>
      <c r="G1030" s="358">
        <f t="shared" ref="G1030:L1030" si="114">G1031</f>
        <v>0</v>
      </c>
      <c r="H1030" s="358">
        <f t="shared" si="114"/>
        <v>0</v>
      </c>
      <c r="I1030" s="358"/>
      <c r="J1030" s="80">
        <f t="shared" si="114"/>
        <v>3000000</v>
      </c>
      <c r="K1030" s="80">
        <f t="shared" si="114"/>
        <v>3000000</v>
      </c>
      <c r="L1030" s="80">
        <f t="shared" si="114"/>
        <v>3000000</v>
      </c>
      <c r="M1030" s="69">
        <f t="shared" si="111"/>
        <v>9000000</v>
      </c>
    </row>
    <row r="1031" spans="1:13" ht="37" x14ac:dyDescent="0.45">
      <c r="A1031" s="65">
        <v>230401</v>
      </c>
      <c r="B1031" s="65"/>
      <c r="C1031" s="65"/>
      <c r="D1031" s="65"/>
      <c r="E1031" s="65"/>
      <c r="F1031" s="90" t="s">
        <v>507</v>
      </c>
      <c r="G1031" s="358">
        <f>SUM(G1032:G1032)</f>
        <v>0</v>
      </c>
      <c r="H1031" s="358">
        <f>SUM(H1032:H1032)</f>
        <v>0</v>
      </c>
      <c r="I1031" s="358"/>
      <c r="J1031" s="80">
        <f>SUM(J1032:J1032)</f>
        <v>3000000</v>
      </c>
      <c r="K1031" s="80">
        <f>SUM(K1032:K1032)</f>
        <v>3000000</v>
      </c>
      <c r="L1031" s="80">
        <f>SUM(L1032:L1032)</f>
        <v>3000000</v>
      </c>
      <c r="M1031" s="69">
        <f t="shared" si="111"/>
        <v>9000000</v>
      </c>
    </row>
    <row r="1032" spans="1:13" ht="18.5" x14ac:dyDescent="0.45">
      <c r="A1032" s="75">
        <v>23040102</v>
      </c>
      <c r="B1032" s="75"/>
      <c r="C1032" s="75"/>
      <c r="D1032" s="75"/>
      <c r="E1032" s="75"/>
      <c r="F1032" s="91" t="s">
        <v>508</v>
      </c>
      <c r="G1032" s="311"/>
      <c r="H1032" s="311"/>
      <c r="I1032" s="311"/>
      <c r="J1032" s="81">
        <v>3000000</v>
      </c>
      <c r="K1032" s="81">
        <v>3000000</v>
      </c>
      <c r="L1032" s="81">
        <v>3000000</v>
      </c>
      <c r="M1032" s="69">
        <f t="shared" si="111"/>
        <v>9000000</v>
      </c>
    </row>
    <row r="1033" spans="1:13" ht="18.5" x14ac:dyDescent="0.45">
      <c r="A1033" s="65">
        <v>2305</v>
      </c>
      <c r="B1033" s="65"/>
      <c r="C1033" s="65"/>
      <c r="D1033" s="65"/>
      <c r="E1033" s="65"/>
      <c r="F1033" s="90" t="s">
        <v>79</v>
      </c>
      <c r="G1033" s="362">
        <f t="shared" ref="G1033:L1033" si="115">G1034</f>
        <v>0</v>
      </c>
      <c r="H1033" s="362">
        <f t="shared" si="115"/>
        <v>0</v>
      </c>
      <c r="I1033" s="362"/>
      <c r="J1033" s="92">
        <f t="shared" si="115"/>
        <v>14600000</v>
      </c>
      <c r="K1033" s="92">
        <f t="shared" si="115"/>
        <v>14600000</v>
      </c>
      <c r="L1033" s="92">
        <f t="shared" si="115"/>
        <v>14600000</v>
      </c>
      <c r="M1033" s="69">
        <f t="shared" si="111"/>
        <v>43800000</v>
      </c>
    </row>
    <row r="1034" spans="1:13" ht="18.5" x14ac:dyDescent="0.45">
      <c r="A1034" s="65">
        <v>230501</v>
      </c>
      <c r="B1034" s="65"/>
      <c r="C1034" s="65"/>
      <c r="D1034" s="65"/>
      <c r="E1034" s="65"/>
      <c r="F1034" s="90" t="s">
        <v>80</v>
      </c>
      <c r="G1034" s="362">
        <f>SUM(G1035:G1037)</f>
        <v>0</v>
      </c>
      <c r="H1034" s="362">
        <f>SUM(H1035:H1037)</f>
        <v>0</v>
      </c>
      <c r="I1034" s="362"/>
      <c r="J1034" s="92">
        <f>SUM(J1035:J1037)</f>
        <v>14600000</v>
      </c>
      <c r="K1034" s="92">
        <f>SUM(K1035:K1037)</f>
        <v>14600000</v>
      </c>
      <c r="L1034" s="92">
        <f>SUM(L1035:L1037)</f>
        <v>14600000</v>
      </c>
      <c r="M1034" s="69">
        <f t="shared" si="111"/>
        <v>43800000</v>
      </c>
    </row>
    <row r="1035" spans="1:13" ht="18.5" x14ac:dyDescent="0.45">
      <c r="A1035" s="75">
        <v>23050101</v>
      </c>
      <c r="B1035" s="75"/>
      <c r="C1035" s="75"/>
      <c r="D1035" s="75"/>
      <c r="E1035" s="75"/>
      <c r="F1035" s="91" t="s">
        <v>81</v>
      </c>
      <c r="G1035" s="311"/>
      <c r="H1035" s="311"/>
      <c r="I1035" s="311"/>
      <c r="J1035" s="81">
        <v>10000000</v>
      </c>
      <c r="K1035" s="81">
        <v>10000000</v>
      </c>
      <c r="L1035" s="81">
        <v>10000000</v>
      </c>
      <c r="M1035" s="69">
        <f t="shared" si="111"/>
        <v>30000000</v>
      </c>
    </row>
    <row r="1036" spans="1:13" ht="18.5" x14ac:dyDescent="0.45">
      <c r="A1036" s="75">
        <v>23050102</v>
      </c>
      <c r="B1036" s="75"/>
      <c r="C1036" s="75"/>
      <c r="D1036" s="75"/>
      <c r="E1036" s="75"/>
      <c r="F1036" s="91" t="s">
        <v>426</v>
      </c>
      <c r="G1036" s="311"/>
      <c r="H1036" s="311"/>
      <c r="I1036" s="311"/>
      <c r="J1036" s="81">
        <v>2500000</v>
      </c>
      <c r="K1036" s="81">
        <v>2500000</v>
      </c>
      <c r="L1036" s="81">
        <v>2500000</v>
      </c>
      <c r="M1036" s="69">
        <f t="shared" si="111"/>
        <v>7500000</v>
      </c>
    </row>
    <row r="1037" spans="1:13" ht="18.5" x14ac:dyDescent="0.45">
      <c r="A1037" s="75">
        <v>23050103</v>
      </c>
      <c r="B1037" s="75"/>
      <c r="C1037" s="75"/>
      <c r="D1037" s="75"/>
      <c r="E1037" s="75"/>
      <c r="F1037" s="91" t="s">
        <v>82</v>
      </c>
      <c r="G1037" s="311"/>
      <c r="H1037" s="311"/>
      <c r="I1037" s="311"/>
      <c r="J1037" s="81">
        <v>2100000</v>
      </c>
      <c r="K1037" s="81">
        <v>2100000</v>
      </c>
      <c r="L1037" s="81">
        <v>2100000</v>
      </c>
      <c r="M1037" s="69">
        <f t="shared" si="111"/>
        <v>6300000</v>
      </c>
    </row>
    <row r="1038" spans="1:13" ht="18.5" x14ac:dyDescent="0.45">
      <c r="A1038" s="75"/>
      <c r="B1038" s="75"/>
      <c r="C1038" s="75"/>
      <c r="D1038" s="75"/>
      <c r="E1038" s="75"/>
      <c r="F1038" s="91"/>
      <c r="G1038" s="311"/>
      <c r="H1038" s="311"/>
      <c r="I1038" s="311"/>
      <c r="J1038" s="81"/>
      <c r="K1038" s="81"/>
      <c r="L1038" s="81"/>
      <c r="M1038" s="69"/>
    </row>
    <row r="1039" spans="1:13" ht="18.5" x14ac:dyDescent="0.45">
      <c r="A1039" s="75"/>
      <c r="B1039" s="75"/>
      <c r="C1039" s="75"/>
      <c r="D1039" s="75"/>
      <c r="E1039" s="75"/>
      <c r="F1039" s="65" t="s">
        <v>85</v>
      </c>
      <c r="G1039" s="90"/>
      <c r="H1039" s="422"/>
      <c r="I1039" s="422"/>
      <c r="J1039" s="364"/>
      <c r="K1039" s="364"/>
      <c r="L1039" s="364"/>
      <c r="M1039" s="364"/>
    </row>
    <row r="1040" spans="1:13" ht="18.5" x14ac:dyDescent="0.45">
      <c r="A1040" s="75"/>
      <c r="B1040" s="75"/>
      <c r="C1040" s="75"/>
      <c r="D1040" s="75"/>
      <c r="E1040" s="75"/>
      <c r="F1040" s="65" t="s">
        <v>86</v>
      </c>
      <c r="G1040" s="423">
        <f>G898</f>
        <v>186243798.07999998</v>
      </c>
      <c r="H1040" s="424">
        <f>H898</f>
        <v>145712848.56</v>
      </c>
      <c r="I1040" s="424"/>
      <c r="J1040" s="366">
        <f>SUM(J898)</f>
        <v>302003598.89999998</v>
      </c>
      <c r="K1040" s="366">
        <f>SUM(K898)</f>
        <v>302003598.91999996</v>
      </c>
      <c r="L1040" s="366">
        <f>SUM(L898)</f>
        <v>302003598.91999996</v>
      </c>
      <c r="M1040" s="366">
        <f>SUM(J1040,K1040,L1040)</f>
        <v>906010796.73999989</v>
      </c>
    </row>
    <row r="1041" spans="1:13" ht="18.5" x14ac:dyDescent="0.45">
      <c r="A1041" s="75"/>
      <c r="B1041" s="75"/>
      <c r="C1041" s="75"/>
      <c r="D1041" s="75"/>
      <c r="E1041" s="75"/>
      <c r="F1041" s="65" t="s">
        <v>87</v>
      </c>
      <c r="G1041" s="423">
        <f>G910</f>
        <v>219775000</v>
      </c>
      <c r="H1041" s="424">
        <f>H910</f>
        <v>55894802.609999999</v>
      </c>
      <c r="I1041" s="424"/>
      <c r="J1041" s="366">
        <f>SUM(J910)</f>
        <v>300000000</v>
      </c>
      <c r="K1041" s="366">
        <f>SUM(K910)</f>
        <v>300000000</v>
      </c>
      <c r="L1041" s="366">
        <f>SUM(L910)</f>
        <v>300000000</v>
      </c>
      <c r="M1041" s="366">
        <f>SUM(J1041,K1041,L1041)</f>
        <v>900000000</v>
      </c>
    </row>
    <row r="1042" spans="1:13" ht="18.5" x14ac:dyDescent="0.45">
      <c r="A1042" s="75"/>
      <c r="B1042" s="75"/>
      <c r="C1042" s="75"/>
      <c r="D1042" s="75"/>
      <c r="E1042" s="75"/>
      <c r="F1042" s="65" t="s">
        <v>69</v>
      </c>
      <c r="G1042" s="90"/>
      <c r="H1042" s="424"/>
      <c r="I1042" s="424"/>
      <c r="J1042" s="366">
        <f>SUM(J1005)</f>
        <v>500000000</v>
      </c>
      <c r="K1042" s="366">
        <f>SUM(K1005)</f>
        <v>500000000</v>
      </c>
      <c r="L1042" s="366">
        <f>SUM(L1005)</f>
        <v>500000000</v>
      </c>
      <c r="M1042" s="366">
        <f>SUM(J1042,K1042,L1042)</f>
        <v>1500000000</v>
      </c>
    </row>
    <row r="1043" spans="1:13" ht="18.5" x14ac:dyDescent="0.45">
      <c r="A1043" s="75"/>
      <c r="B1043" s="75"/>
      <c r="C1043" s="75"/>
      <c r="D1043" s="75"/>
      <c r="E1043" s="75"/>
      <c r="F1043" s="75"/>
      <c r="G1043" s="90"/>
      <c r="H1043" s="422"/>
      <c r="I1043" s="422"/>
      <c r="J1043" s="364"/>
      <c r="K1043" s="364"/>
      <c r="L1043" s="364"/>
      <c r="M1043" s="364"/>
    </row>
    <row r="1044" spans="1:13" ht="18.5" x14ac:dyDescent="0.45">
      <c r="A1044" s="65"/>
      <c r="B1044" s="65"/>
      <c r="C1044" s="65"/>
      <c r="D1044" s="65"/>
      <c r="E1044" s="65"/>
      <c r="F1044" s="65" t="s">
        <v>88</v>
      </c>
      <c r="G1044" s="423">
        <f>SUM(G1040:G1041)</f>
        <v>406018798.07999998</v>
      </c>
      <c r="H1044" s="423">
        <f>SUM(H1040:H1041)</f>
        <v>201607651.17000002</v>
      </c>
      <c r="I1044" s="423"/>
      <c r="J1044" s="366">
        <f>SUM(J1040,J1041,J1042)</f>
        <v>1102003598.9000001</v>
      </c>
      <c r="K1044" s="366">
        <f>SUM(K1040,K1041,K1042)</f>
        <v>1102003598.9200001</v>
      </c>
      <c r="L1044" s="366">
        <f>SUM(L1040,L1041,L1042)</f>
        <v>1102003598.9200001</v>
      </c>
      <c r="M1044" s="366">
        <f>SUM(M1040,M1041,M1042)</f>
        <v>3306010796.7399998</v>
      </c>
    </row>
    <row r="1047" spans="1:13" ht="18.5" x14ac:dyDescent="0.45">
      <c r="A1047" s="951" t="s">
        <v>0</v>
      </c>
      <c r="B1047" s="951"/>
      <c r="C1047" s="951"/>
      <c r="D1047" s="951"/>
      <c r="E1047" s="951"/>
      <c r="F1047" s="951"/>
      <c r="G1047" s="951"/>
      <c r="H1047" s="951"/>
      <c r="I1047" s="951"/>
      <c r="J1047" s="951"/>
      <c r="K1047" s="951"/>
      <c r="L1047" s="951"/>
      <c r="M1047" s="951"/>
    </row>
    <row r="1048" spans="1:13" ht="18.5" x14ac:dyDescent="0.45">
      <c r="A1048" s="930" t="s">
        <v>957</v>
      </c>
      <c r="B1048" s="930"/>
      <c r="C1048" s="930"/>
      <c r="D1048" s="930"/>
      <c r="E1048" s="930"/>
      <c r="F1048" s="930"/>
      <c r="G1048" s="930"/>
      <c r="H1048" s="930"/>
      <c r="I1048" s="930"/>
      <c r="J1048" s="930"/>
      <c r="K1048" s="930"/>
      <c r="L1048" s="930"/>
      <c r="M1048" s="930"/>
    </row>
    <row r="1049" spans="1:13" ht="92.5" x14ac:dyDescent="0.45">
      <c r="A1049" s="100" t="s">
        <v>1</v>
      </c>
      <c r="B1049" s="100" t="s">
        <v>2</v>
      </c>
      <c r="C1049" s="100" t="s">
        <v>3</v>
      </c>
      <c r="D1049" s="100" t="s">
        <v>4</v>
      </c>
      <c r="E1049" s="100" t="s">
        <v>5</v>
      </c>
      <c r="F1049" s="67" t="s">
        <v>6</v>
      </c>
      <c r="G1049" s="100" t="s">
        <v>7</v>
      </c>
      <c r="H1049" s="100" t="s">
        <v>8</v>
      </c>
      <c r="I1049" s="100"/>
      <c r="J1049" s="100" t="s">
        <v>9</v>
      </c>
      <c r="K1049" s="100" t="s">
        <v>10</v>
      </c>
      <c r="L1049" s="100" t="s">
        <v>11</v>
      </c>
      <c r="M1049" s="368" t="s">
        <v>12</v>
      </c>
    </row>
    <row r="1050" spans="1:13" ht="18.5" x14ac:dyDescent="0.45">
      <c r="A1050" s="64">
        <v>2</v>
      </c>
      <c r="B1050" s="65"/>
      <c r="C1050" s="66"/>
      <c r="D1050" s="66"/>
      <c r="E1050" s="65"/>
      <c r="F1050" s="70" t="s">
        <v>18</v>
      </c>
      <c r="G1050" s="358">
        <f>G1051+G1058+G1102</f>
        <v>9525949506.7099991</v>
      </c>
      <c r="H1050" s="358">
        <f t="shared" ref="H1050:M1050" si="116">H1051+H1058+H1102</f>
        <v>9616230376.6299992</v>
      </c>
      <c r="I1050" s="358">
        <f t="shared" si="116"/>
        <v>0</v>
      </c>
      <c r="J1050" s="358">
        <f t="shared" si="116"/>
        <v>14322930955.9</v>
      </c>
      <c r="K1050" s="358">
        <f t="shared" si="116"/>
        <v>14372930955.9</v>
      </c>
      <c r="L1050" s="358">
        <f t="shared" si="116"/>
        <v>14392930955.9</v>
      </c>
      <c r="M1050" s="358">
        <f t="shared" si="116"/>
        <v>43088792867.699997</v>
      </c>
    </row>
    <row r="1051" spans="1:13" ht="18.5" x14ac:dyDescent="0.45">
      <c r="A1051" s="64">
        <v>21</v>
      </c>
      <c r="B1051" s="65"/>
      <c r="C1051" s="66"/>
      <c r="D1051" s="66"/>
      <c r="E1051" s="65"/>
      <c r="F1051" s="70" t="s">
        <v>19</v>
      </c>
      <c r="G1051" s="358">
        <f>G1052+G1055</f>
        <v>9425949506.7099991</v>
      </c>
      <c r="H1051" s="358">
        <f>H1052+H1055</f>
        <v>9541230376.6299992</v>
      </c>
      <c r="I1051" s="358">
        <f>I1052+I1055</f>
        <v>0</v>
      </c>
      <c r="J1051" s="358">
        <v>14222930955.9</v>
      </c>
      <c r="K1051" s="358">
        <v>14222930955.9</v>
      </c>
      <c r="L1051" s="358">
        <v>14222930955.9</v>
      </c>
      <c r="M1051" s="358">
        <v>42668792867.699997</v>
      </c>
    </row>
    <row r="1052" spans="1:13" ht="18.5" x14ac:dyDescent="0.45">
      <c r="A1052" s="64">
        <v>2101</v>
      </c>
      <c r="B1052" s="65"/>
      <c r="C1052" s="66"/>
      <c r="D1052" s="66"/>
      <c r="E1052" s="65"/>
      <c r="F1052" s="70" t="s">
        <v>20</v>
      </c>
      <c r="G1052" s="358">
        <f t="shared" ref="G1052:I1053" si="117">G1053</f>
        <v>9425949506.7099991</v>
      </c>
      <c r="H1052" s="358">
        <f t="shared" si="117"/>
        <v>9541230376.6299992</v>
      </c>
      <c r="I1052" s="358"/>
      <c r="J1052" s="358">
        <v>14045360955.9</v>
      </c>
      <c r="K1052" s="358">
        <v>14045360955.9</v>
      </c>
      <c r="L1052" s="358">
        <v>14045360955.9</v>
      </c>
      <c r="M1052" s="69">
        <v>42136082867.699997</v>
      </c>
    </row>
    <row r="1053" spans="1:13" ht="18.5" x14ac:dyDescent="0.45">
      <c r="A1053" s="64">
        <v>210101</v>
      </c>
      <c r="B1053" s="65"/>
      <c r="C1053" s="66"/>
      <c r="D1053" s="66"/>
      <c r="E1053" s="65"/>
      <c r="F1053" s="70" t="s">
        <v>21</v>
      </c>
      <c r="G1053" s="358">
        <f>G1054</f>
        <v>9425949506.7099991</v>
      </c>
      <c r="H1053" s="358">
        <f t="shared" si="117"/>
        <v>9541230376.6299992</v>
      </c>
      <c r="I1053" s="358">
        <f t="shared" si="117"/>
        <v>0</v>
      </c>
      <c r="J1053" s="358">
        <v>14045360955.9</v>
      </c>
      <c r="K1053" s="358">
        <v>14045360955.9</v>
      </c>
      <c r="L1053" s="358">
        <v>14045360955.9</v>
      </c>
      <c r="M1053" s="358">
        <v>42136082867.699997</v>
      </c>
    </row>
    <row r="1054" spans="1:13" ht="18.5" x14ac:dyDescent="0.45">
      <c r="A1054" s="74">
        <v>21010101</v>
      </c>
      <c r="B1054" s="75"/>
      <c r="C1054" s="76"/>
      <c r="D1054" s="76"/>
      <c r="E1054" s="75"/>
      <c r="F1054" s="77" t="s">
        <v>20</v>
      </c>
      <c r="G1054" s="311">
        <v>9425949506.7099991</v>
      </c>
      <c r="H1054" s="311">
        <v>9541230376.6299992</v>
      </c>
      <c r="I1054" s="311"/>
      <c r="J1054" s="311">
        <v>14045360955.9</v>
      </c>
      <c r="K1054" s="311">
        <v>14045360955.9</v>
      </c>
      <c r="L1054" s="311">
        <v>14045360955.9</v>
      </c>
      <c r="M1054" s="69">
        <v>42136082867.699997</v>
      </c>
    </row>
    <row r="1055" spans="1:13" ht="18.5" x14ac:dyDescent="0.45">
      <c r="A1055" s="64">
        <v>2102</v>
      </c>
      <c r="B1055" s="65"/>
      <c r="C1055" s="66"/>
      <c r="D1055" s="66"/>
      <c r="E1055" s="65"/>
      <c r="F1055" s="70" t="s">
        <v>22</v>
      </c>
      <c r="G1055" s="358">
        <f>G1056</f>
        <v>0</v>
      </c>
      <c r="H1055" s="358">
        <f>H1056</f>
        <v>0</v>
      </c>
      <c r="I1055" s="358"/>
      <c r="J1055" s="358">
        <v>177570000</v>
      </c>
      <c r="K1055" s="358">
        <v>177570000</v>
      </c>
      <c r="L1055" s="358">
        <v>177570000</v>
      </c>
      <c r="M1055" s="358">
        <v>532710000</v>
      </c>
    </row>
    <row r="1056" spans="1:13" ht="18.5" x14ac:dyDescent="0.45">
      <c r="A1056" s="64">
        <v>210201</v>
      </c>
      <c r="B1056" s="65"/>
      <c r="C1056" s="66"/>
      <c r="D1056" s="66"/>
      <c r="E1056" s="65"/>
      <c r="F1056" s="70" t="s">
        <v>23</v>
      </c>
      <c r="G1056" s="358">
        <f>G1057</f>
        <v>0</v>
      </c>
      <c r="H1056" s="358">
        <f>H1057</f>
        <v>0</v>
      </c>
      <c r="I1056" s="358"/>
      <c r="J1056" s="358">
        <v>177570000</v>
      </c>
      <c r="K1056" s="358">
        <v>177570000</v>
      </c>
      <c r="L1056" s="358">
        <v>177570000</v>
      </c>
      <c r="M1056" s="69">
        <v>532710000</v>
      </c>
    </row>
    <row r="1057" spans="1:13" ht="18.5" x14ac:dyDescent="0.45">
      <c r="A1057" s="74">
        <v>21020102</v>
      </c>
      <c r="B1057" s="75"/>
      <c r="C1057" s="76"/>
      <c r="D1057" s="76"/>
      <c r="E1057" s="75"/>
      <c r="F1057" s="77" t="s">
        <v>25</v>
      </c>
      <c r="G1057" s="311"/>
      <c r="H1057" s="311"/>
      <c r="I1057" s="311"/>
      <c r="J1057" s="311">
        <v>177570000</v>
      </c>
      <c r="K1057" s="311">
        <v>177570000</v>
      </c>
      <c r="L1057" s="311">
        <v>177570000</v>
      </c>
      <c r="M1057" s="69">
        <v>532710000</v>
      </c>
    </row>
    <row r="1058" spans="1:13" ht="18.5" x14ac:dyDescent="0.45">
      <c r="A1058" s="64">
        <v>22</v>
      </c>
      <c r="B1058" s="65"/>
      <c r="C1058" s="66"/>
      <c r="D1058" s="66"/>
      <c r="E1058" s="65"/>
      <c r="F1058" s="70" t="s">
        <v>26</v>
      </c>
      <c r="G1058" s="358"/>
      <c r="H1058" s="358"/>
      <c r="I1058" s="358"/>
      <c r="J1058" s="358"/>
      <c r="K1058" s="358"/>
      <c r="L1058" s="358"/>
      <c r="M1058" s="358"/>
    </row>
    <row r="1059" spans="1:13" ht="18.5" x14ac:dyDescent="0.45">
      <c r="A1059" s="64">
        <v>2202</v>
      </c>
      <c r="B1059" s="65"/>
      <c r="C1059" s="66"/>
      <c r="D1059" s="66"/>
      <c r="E1059" s="65"/>
      <c r="F1059" s="70" t="s">
        <v>27</v>
      </c>
      <c r="G1059" s="358">
        <f>G1060+G1065+G1067+G1070+G1074+G1076+G1080+G1082+G1085</f>
        <v>150000000</v>
      </c>
      <c r="H1059" s="358">
        <f t="shared" ref="H1059:M1059" si="118">H1060+H1065+H1067+H1070+H1074+H1076+H1080+H1082+H1085</f>
        <v>10593400</v>
      </c>
      <c r="I1059" s="358">
        <f t="shared" si="118"/>
        <v>0</v>
      </c>
      <c r="J1059" s="358">
        <f t="shared" si="118"/>
        <v>150000000</v>
      </c>
      <c r="K1059" s="358">
        <f t="shared" si="118"/>
        <v>150000000</v>
      </c>
      <c r="L1059" s="358">
        <f t="shared" si="118"/>
        <v>150000000</v>
      </c>
      <c r="M1059" s="358">
        <f t="shared" si="118"/>
        <v>450000000</v>
      </c>
    </row>
    <row r="1060" spans="1:13" ht="18.5" x14ac:dyDescent="0.45">
      <c r="A1060" s="64">
        <v>220201</v>
      </c>
      <c r="B1060" s="65"/>
      <c r="C1060" s="66"/>
      <c r="D1060" s="66"/>
      <c r="E1060" s="65"/>
      <c r="F1060" s="70" t="s">
        <v>28</v>
      </c>
      <c r="G1060" s="358">
        <f t="shared" ref="G1060:L1060" si="119">SUM(G1061:G1064)</f>
        <v>10000000</v>
      </c>
      <c r="H1060" s="358">
        <f t="shared" si="119"/>
        <v>693400</v>
      </c>
      <c r="I1060" s="358"/>
      <c r="J1060" s="358">
        <f t="shared" si="119"/>
        <v>20000000</v>
      </c>
      <c r="K1060" s="358">
        <f t="shared" si="119"/>
        <v>20000000</v>
      </c>
      <c r="L1060" s="358">
        <f t="shared" si="119"/>
        <v>20000000</v>
      </c>
      <c r="M1060" s="69">
        <f t="shared" ref="M1060:M1095" si="120">J1060+K1060+L1060</f>
        <v>60000000</v>
      </c>
    </row>
    <row r="1061" spans="1:13" ht="18.5" x14ac:dyDescent="0.45">
      <c r="A1061" s="74">
        <v>22020101</v>
      </c>
      <c r="B1061" s="75"/>
      <c r="C1061" s="76"/>
      <c r="D1061" s="76"/>
      <c r="E1061" s="75"/>
      <c r="F1061" s="77" t="s">
        <v>29</v>
      </c>
      <c r="G1061" s="311">
        <v>5000000</v>
      </c>
      <c r="H1061" s="311">
        <v>693400</v>
      </c>
      <c r="I1061" s="311"/>
      <c r="J1061" s="311">
        <v>15000000</v>
      </c>
      <c r="K1061" s="311">
        <v>15000000</v>
      </c>
      <c r="L1061" s="311">
        <v>15000000</v>
      </c>
      <c r="M1061" s="69">
        <f t="shared" si="120"/>
        <v>45000000</v>
      </c>
    </row>
    <row r="1062" spans="1:13" ht="18.5" x14ac:dyDescent="0.45">
      <c r="A1062" s="74">
        <v>22020102</v>
      </c>
      <c r="B1062" s="75"/>
      <c r="C1062" s="76"/>
      <c r="D1062" s="76"/>
      <c r="E1062" s="75"/>
      <c r="F1062" s="77" t="s">
        <v>30</v>
      </c>
      <c r="G1062" s="311">
        <v>3000000</v>
      </c>
      <c r="H1062" s="311"/>
      <c r="I1062" s="311"/>
      <c r="J1062" s="311">
        <v>5000000</v>
      </c>
      <c r="K1062" s="311">
        <v>5000000</v>
      </c>
      <c r="L1062" s="311">
        <v>5000000</v>
      </c>
      <c r="M1062" s="69">
        <f t="shared" si="120"/>
        <v>15000000</v>
      </c>
    </row>
    <row r="1063" spans="1:13" ht="37" x14ac:dyDescent="0.45">
      <c r="A1063" s="74">
        <v>22020103</v>
      </c>
      <c r="B1063" s="75"/>
      <c r="C1063" s="76"/>
      <c r="D1063" s="76"/>
      <c r="E1063" s="75"/>
      <c r="F1063" s="77" t="s">
        <v>219</v>
      </c>
      <c r="G1063" s="311">
        <v>1000000</v>
      </c>
      <c r="H1063" s="311"/>
      <c r="I1063" s="311"/>
      <c r="J1063" s="311"/>
      <c r="K1063" s="311"/>
      <c r="L1063" s="311"/>
      <c r="M1063" s="69"/>
    </row>
    <row r="1064" spans="1:13" ht="37" x14ac:dyDescent="0.45">
      <c r="A1064" s="74">
        <v>22020104</v>
      </c>
      <c r="B1064" s="75"/>
      <c r="C1064" s="76"/>
      <c r="D1064" s="76"/>
      <c r="E1064" s="75"/>
      <c r="F1064" s="77" t="s">
        <v>220</v>
      </c>
      <c r="G1064" s="311">
        <v>1000000</v>
      </c>
      <c r="H1064" s="311"/>
      <c r="I1064" s="311"/>
      <c r="J1064" s="311"/>
      <c r="K1064" s="311"/>
      <c r="L1064" s="311"/>
      <c r="M1064" s="69"/>
    </row>
    <row r="1065" spans="1:13" ht="18.5" x14ac:dyDescent="0.45">
      <c r="A1065" s="64">
        <v>220202</v>
      </c>
      <c r="B1065" s="65"/>
      <c r="C1065" s="66"/>
      <c r="D1065" s="66"/>
      <c r="E1065" s="65"/>
      <c r="F1065" s="70" t="s">
        <v>31</v>
      </c>
      <c r="G1065" s="358">
        <f>SUM(G1066:G1066)</f>
        <v>2000000</v>
      </c>
      <c r="H1065" s="358">
        <f>SUM(H1066:H1066)</f>
        <v>0</v>
      </c>
      <c r="I1065" s="358"/>
      <c r="J1065" s="358">
        <f>SUM(J1066:J1066)</f>
        <v>0</v>
      </c>
      <c r="K1065" s="358">
        <f>SUM(K1066:K1066)</f>
        <v>0</v>
      </c>
      <c r="L1065" s="358">
        <f>SUM(L1066:L1066)</f>
        <v>0</v>
      </c>
      <c r="M1065" s="69"/>
    </row>
    <row r="1066" spans="1:13" ht="18.5" x14ac:dyDescent="0.45">
      <c r="A1066" s="74">
        <v>22020206</v>
      </c>
      <c r="B1066" s="75"/>
      <c r="C1066" s="76"/>
      <c r="D1066" s="76"/>
      <c r="E1066" s="75"/>
      <c r="F1066" s="77" t="s">
        <v>36</v>
      </c>
      <c r="G1066" s="311">
        <v>2000000</v>
      </c>
      <c r="H1066" s="311"/>
      <c r="I1066" s="311"/>
      <c r="J1066" s="311"/>
      <c r="K1066" s="311"/>
      <c r="L1066" s="311"/>
      <c r="M1066" s="69"/>
    </row>
    <row r="1067" spans="1:13" ht="18.5" x14ac:dyDescent="0.45">
      <c r="A1067" s="64">
        <v>220203</v>
      </c>
      <c r="B1067" s="65"/>
      <c r="C1067" s="66"/>
      <c r="D1067" s="66"/>
      <c r="E1067" s="65"/>
      <c r="F1067" s="70" t="s">
        <v>37</v>
      </c>
      <c r="G1067" s="358">
        <f>SUM(G1068:G1069)</f>
        <v>54200000</v>
      </c>
      <c r="H1067" s="358">
        <f>SUM(H1068:H1069)</f>
        <v>1000000</v>
      </c>
      <c r="I1067" s="358"/>
      <c r="J1067" s="358">
        <f>SUM(J1068:J1069)</f>
        <v>55000000</v>
      </c>
      <c r="K1067" s="358">
        <f>SUM(K1068:K1069)</f>
        <v>55000000</v>
      </c>
      <c r="L1067" s="358">
        <f>SUM(L1068:L1069)</f>
        <v>55000000</v>
      </c>
      <c r="M1067" s="69">
        <f t="shared" si="120"/>
        <v>165000000</v>
      </c>
    </row>
    <row r="1068" spans="1:13" ht="37" x14ac:dyDescent="0.45">
      <c r="A1068" s="74">
        <v>22020301</v>
      </c>
      <c r="B1068" s="75"/>
      <c r="C1068" s="76"/>
      <c r="D1068" s="76"/>
      <c r="E1068" s="75"/>
      <c r="F1068" s="77" t="s">
        <v>38</v>
      </c>
      <c r="G1068" s="311">
        <v>8000000</v>
      </c>
      <c r="H1068" s="311">
        <v>1000000</v>
      </c>
      <c r="I1068" s="311"/>
      <c r="J1068" s="311">
        <v>15000000</v>
      </c>
      <c r="K1068" s="311">
        <v>15000000</v>
      </c>
      <c r="L1068" s="311">
        <v>15000000</v>
      </c>
      <c r="M1068" s="69">
        <f t="shared" si="120"/>
        <v>45000000</v>
      </c>
    </row>
    <row r="1069" spans="1:13" ht="18.5" x14ac:dyDescent="0.45">
      <c r="A1069" s="74">
        <v>22020310</v>
      </c>
      <c r="B1069" s="75"/>
      <c r="C1069" s="76"/>
      <c r="D1069" s="76"/>
      <c r="E1069" s="75"/>
      <c r="F1069" s="77" t="s">
        <v>240</v>
      </c>
      <c r="G1069" s="311">
        <v>46200000</v>
      </c>
      <c r="H1069" s="311"/>
      <c r="I1069" s="311"/>
      <c r="J1069" s="311">
        <v>40000000</v>
      </c>
      <c r="K1069" s="311">
        <v>40000000</v>
      </c>
      <c r="L1069" s="311">
        <v>40000000</v>
      </c>
      <c r="M1069" s="69">
        <f t="shared" si="120"/>
        <v>120000000</v>
      </c>
    </row>
    <row r="1070" spans="1:13" ht="18.5" x14ac:dyDescent="0.45">
      <c r="A1070" s="64">
        <v>220204</v>
      </c>
      <c r="B1070" s="65"/>
      <c r="C1070" s="66"/>
      <c r="D1070" s="66"/>
      <c r="E1070" s="65"/>
      <c r="F1070" s="70" t="s">
        <v>42</v>
      </c>
      <c r="G1070" s="358">
        <f>SUM(G1071:G1073)</f>
        <v>10000000</v>
      </c>
      <c r="H1070" s="358">
        <f>SUM(H1071:H1073)</f>
        <v>800000</v>
      </c>
      <c r="I1070" s="358"/>
      <c r="J1070" s="358">
        <f>SUM(J1071:J1073)</f>
        <v>17000000</v>
      </c>
      <c r="K1070" s="358">
        <f>SUM(K1071:K1073)</f>
        <v>17000000</v>
      </c>
      <c r="L1070" s="358">
        <f>SUM(L1071:L1073)</f>
        <v>17000000</v>
      </c>
      <c r="M1070" s="69">
        <f t="shared" si="120"/>
        <v>51000000</v>
      </c>
    </row>
    <row r="1071" spans="1:13" ht="18.5" x14ac:dyDescent="0.45">
      <c r="A1071" s="74">
        <v>22020402</v>
      </c>
      <c r="B1071" s="75"/>
      <c r="C1071" s="76"/>
      <c r="D1071" s="76"/>
      <c r="E1071" s="75"/>
      <c r="F1071" s="77" t="s">
        <v>44</v>
      </c>
      <c r="G1071" s="311">
        <v>1000000</v>
      </c>
      <c r="H1071" s="311"/>
      <c r="I1071" s="311"/>
      <c r="J1071" s="311">
        <v>5000000</v>
      </c>
      <c r="K1071" s="311">
        <v>5000000</v>
      </c>
      <c r="L1071" s="311">
        <v>5000000</v>
      </c>
      <c r="M1071" s="69">
        <f t="shared" si="120"/>
        <v>15000000</v>
      </c>
    </row>
    <row r="1072" spans="1:13" ht="18.5" x14ac:dyDescent="0.45">
      <c r="A1072" s="74">
        <v>22020405</v>
      </c>
      <c r="B1072" s="75"/>
      <c r="C1072" s="76"/>
      <c r="D1072" s="76"/>
      <c r="E1072" s="75"/>
      <c r="F1072" s="77" t="s">
        <v>47</v>
      </c>
      <c r="G1072" s="311">
        <v>5000000</v>
      </c>
      <c r="H1072" s="311">
        <v>800000</v>
      </c>
      <c r="I1072" s="311"/>
      <c r="J1072" s="311">
        <v>8000000</v>
      </c>
      <c r="K1072" s="311">
        <v>8000000</v>
      </c>
      <c r="L1072" s="311">
        <v>8000000</v>
      </c>
      <c r="M1072" s="69">
        <f t="shared" si="120"/>
        <v>24000000</v>
      </c>
    </row>
    <row r="1073" spans="1:13" ht="18.5" x14ac:dyDescent="0.45">
      <c r="A1073" s="74">
        <v>22020406</v>
      </c>
      <c r="B1073" s="75"/>
      <c r="C1073" s="76"/>
      <c r="D1073" s="76"/>
      <c r="E1073" s="75"/>
      <c r="F1073" s="77" t="s">
        <v>48</v>
      </c>
      <c r="G1073" s="311">
        <v>4000000</v>
      </c>
      <c r="H1073" s="311"/>
      <c r="I1073" s="311"/>
      <c r="J1073" s="311">
        <v>4000000</v>
      </c>
      <c r="K1073" s="311">
        <v>4000000</v>
      </c>
      <c r="L1073" s="311">
        <v>4000000</v>
      </c>
      <c r="M1073" s="69">
        <f t="shared" si="120"/>
        <v>12000000</v>
      </c>
    </row>
    <row r="1074" spans="1:13" ht="18.5" x14ac:dyDescent="0.45">
      <c r="A1074" s="64">
        <v>220205</v>
      </c>
      <c r="B1074" s="65"/>
      <c r="C1074" s="66"/>
      <c r="D1074" s="66"/>
      <c r="E1074" s="65"/>
      <c r="F1074" s="70" t="s">
        <v>49</v>
      </c>
      <c r="G1074" s="358">
        <f t="shared" ref="G1074:L1074" si="121">G1075</f>
        <v>5000000</v>
      </c>
      <c r="H1074" s="358">
        <f t="shared" si="121"/>
        <v>3250000</v>
      </c>
      <c r="I1074" s="358">
        <f t="shared" si="121"/>
        <v>0</v>
      </c>
      <c r="J1074" s="358">
        <f t="shared" si="121"/>
        <v>10000000</v>
      </c>
      <c r="K1074" s="358">
        <f t="shared" si="121"/>
        <v>10000000</v>
      </c>
      <c r="L1074" s="358">
        <f t="shared" si="121"/>
        <v>10000000</v>
      </c>
      <c r="M1074" s="69">
        <f t="shared" si="120"/>
        <v>30000000</v>
      </c>
    </row>
    <row r="1075" spans="1:13" ht="18.5" x14ac:dyDescent="0.45">
      <c r="A1075" s="74">
        <v>22020501</v>
      </c>
      <c r="B1075" s="75"/>
      <c r="C1075" s="76"/>
      <c r="D1075" s="76"/>
      <c r="E1075" s="75"/>
      <c r="F1075" s="77" t="s">
        <v>50</v>
      </c>
      <c r="G1075" s="311">
        <v>5000000</v>
      </c>
      <c r="H1075" s="311">
        <v>3250000</v>
      </c>
      <c r="I1075" s="311"/>
      <c r="J1075" s="311">
        <v>10000000</v>
      </c>
      <c r="K1075" s="311">
        <v>10000000</v>
      </c>
      <c r="L1075" s="311">
        <v>10000000</v>
      </c>
      <c r="M1075" s="69">
        <f t="shared" si="120"/>
        <v>30000000</v>
      </c>
    </row>
    <row r="1076" spans="1:13" ht="18.5" x14ac:dyDescent="0.45">
      <c r="A1076" s="64">
        <v>220206</v>
      </c>
      <c r="B1076" s="65"/>
      <c r="C1076" s="66"/>
      <c r="D1076" s="66"/>
      <c r="E1076" s="65"/>
      <c r="F1076" s="70" t="s">
        <v>51</v>
      </c>
      <c r="G1076" s="358">
        <f>SUM(G1077:G1079)</f>
        <v>3800000</v>
      </c>
      <c r="H1076" s="358">
        <f>SUM(H1077:H1079)</f>
        <v>0</v>
      </c>
      <c r="I1076" s="358"/>
      <c r="J1076" s="358">
        <f>SUM(J1077:J1079)</f>
        <v>0</v>
      </c>
      <c r="K1076" s="358">
        <f>SUM(K1077:K1079)</f>
        <v>0</v>
      </c>
      <c r="L1076" s="358">
        <f>SUM(L1077:L1079)</f>
        <v>0</v>
      </c>
      <c r="M1076" s="80">
        <f>SUM(M1077:M1079)</f>
        <v>0</v>
      </c>
    </row>
    <row r="1077" spans="1:13" ht="18.5" x14ac:dyDescent="0.45">
      <c r="A1077" s="74">
        <v>22020601</v>
      </c>
      <c r="B1077" s="75"/>
      <c r="C1077" s="76"/>
      <c r="D1077" s="76"/>
      <c r="E1077" s="75"/>
      <c r="F1077" s="77" t="s">
        <v>52</v>
      </c>
      <c r="G1077" s="311">
        <v>1000000</v>
      </c>
      <c r="H1077" s="311"/>
      <c r="I1077" s="311"/>
      <c r="J1077" s="311"/>
      <c r="K1077" s="311"/>
      <c r="L1077" s="311"/>
      <c r="M1077" s="69"/>
    </row>
    <row r="1078" spans="1:13" ht="18.5" x14ac:dyDescent="0.45">
      <c r="A1078" s="74">
        <v>22020604</v>
      </c>
      <c r="B1078" s="75"/>
      <c r="C1078" s="76"/>
      <c r="D1078" s="76"/>
      <c r="E1078" s="75"/>
      <c r="F1078" s="77" t="s">
        <v>943</v>
      </c>
      <c r="G1078" s="311">
        <v>800000</v>
      </c>
      <c r="H1078" s="311"/>
      <c r="I1078" s="311"/>
      <c r="J1078" s="311"/>
      <c r="K1078" s="311"/>
      <c r="L1078" s="311"/>
      <c r="M1078" s="69"/>
    </row>
    <row r="1079" spans="1:13" ht="18.5" x14ac:dyDescent="0.45">
      <c r="A1079" s="74">
        <v>22020605</v>
      </c>
      <c r="B1079" s="75"/>
      <c r="C1079" s="76"/>
      <c r="D1079" s="76"/>
      <c r="E1079" s="75"/>
      <c r="F1079" s="77" t="s">
        <v>53</v>
      </c>
      <c r="G1079" s="311">
        <v>2000000</v>
      </c>
      <c r="H1079" s="311"/>
      <c r="I1079" s="311"/>
      <c r="J1079" s="311"/>
      <c r="K1079" s="311"/>
      <c r="L1079" s="311"/>
      <c r="M1079" s="69"/>
    </row>
    <row r="1080" spans="1:13" ht="18.5" x14ac:dyDescent="0.45">
      <c r="A1080" s="64">
        <v>220208</v>
      </c>
      <c r="B1080" s="65"/>
      <c r="C1080" s="66"/>
      <c r="D1080" s="66"/>
      <c r="E1080" s="65"/>
      <c r="F1080" s="70" t="s">
        <v>54</v>
      </c>
      <c r="G1080" s="358">
        <f>SUM(G1081:G1081)</f>
        <v>13000000</v>
      </c>
      <c r="H1080" s="358">
        <f>SUM(H1081:H1081)</f>
        <v>1800000</v>
      </c>
      <c r="I1080" s="358"/>
      <c r="J1080" s="358">
        <f>SUM(J1081:J1081)</f>
        <v>13000000</v>
      </c>
      <c r="K1080" s="358">
        <f>SUM(K1081:K1081)</f>
        <v>13000000</v>
      </c>
      <c r="L1080" s="358">
        <f>SUM(L1081:L1081)</f>
        <v>13000000</v>
      </c>
      <c r="M1080" s="69">
        <f t="shared" si="120"/>
        <v>39000000</v>
      </c>
    </row>
    <row r="1081" spans="1:13" ht="18.5" x14ac:dyDescent="0.45">
      <c r="A1081" s="74">
        <v>22020803</v>
      </c>
      <c r="B1081" s="75"/>
      <c r="C1081" s="76"/>
      <c r="D1081" s="76"/>
      <c r="E1081" s="75"/>
      <c r="F1081" s="77" t="s">
        <v>56</v>
      </c>
      <c r="G1081" s="311">
        <v>13000000</v>
      </c>
      <c r="H1081" s="311">
        <v>1800000</v>
      </c>
      <c r="I1081" s="311"/>
      <c r="J1081" s="311">
        <v>13000000</v>
      </c>
      <c r="K1081" s="311">
        <v>13000000</v>
      </c>
      <c r="L1081" s="311">
        <v>13000000</v>
      </c>
      <c r="M1081" s="69">
        <f t="shared" si="120"/>
        <v>39000000</v>
      </c>
    </row>
    <row r="1082" spans="1:13" ht="18.5" x14ac:dyDescent="0.45">
      <c r="A1082" s="64">
        <v>220209</v>
      </c>
      <c r="B1082" s="65"/>
      <c r="C1082" s="66"/>
      <c r="D1082" s="66"/>
      <c r="E1082" s="65"/>
      <c r="F1082" s="70" t="s">
        <v>271</v>
      </c>
      <c r="G1082" s="358">
        <f>SUM(G1083:G1084)</f>
        <v>4000000</v>
      </c>
      <c r="H1082" s="358">
        <f>SUM(H1083:H1084)</f>
        <v>0</v>
      </c>
      <c r="I1082" s="358"/>
      <c r="J1082" s="358">
        <f>SUM(J1083:J1084)</f>
        <v>0</v>
      </c>
      <c r="K1082" s="358">
        <f>SUM(K1083:K1084)</f>
        <v>0</v>
      </c>
      <c r="L1082" s="358">
        <f>SUM(L1083:L1084)</f>
        <v>0</v>
      </c>
      <c r="M1082" s="69"/>
    </row>
    <row r="1083" spans="1:13" ht="18.5" x14ac:dyDescent="0.45">
      <c r="A1083" s="74">
        <v>22020901</v>
      </c>
      <c r="B1083" s="75"/>
      <c r="C1083" s="76"/>
      <c r="D1083" s="76"/>
      <c r="E1083" s="75"/>
      <c r="F1083" s="77" t="s">
        <v>315</v>
      </c>
      <c r="G1083" s="311">
        <v>2000000</v>
      </c>
      <c r="H1083" s="311"/>
      <c r="I1083" s="311"/>
      <c r="J1083" s="311"/>
      <c r="K1083" s="311"/>
      <c r="L1083" s="311"/>
      <c r="M1083" s="69"/>
    </row>
    <row r="1084" spans="1:13" ht="18.5" x14ac:dyDescent="0.45">
      <c r="A1084" s="74">
        <v>22020904</v>
      </c>
      <c r="B1084" s="75"/>
      <c r="C1084" s="76"/>
      <c r="D1084" s="76"/>
      <c r="E1084" s="75"/>
      <c r="F1084" s="77" t="s">
        <v>518</v>
      </c>
      <c r="G1084" s="311">
        <v>2000000</v>
      </c>
      <c r="H1084" s="311"/>
      <c r="I1084" s="311"/>
      <c r="J1084" s="311"/>
      <c r="K1084" s="311"/>
      <c r="L1084" s="311"/>
      <c r="M1084" s="69"/>
    </row>
    <row r="1085" spans="1:13" ht="18.5" x14ac:dyDescent="0.45">
      <c r="A1085" s="64">
        <v>220210</v>
      </c>
      <c r="B1085" s="65"/>
      <c r="C1085" s="66"/>
      <c r="D1085" s="66"/>
      <c r="E1085" s="65"/>
      <c r="F1085" s="70" t="s">
        <v>57</v>
      </c>
      <c r="G1085" s="358">
        <f>SUM(G1086:G1101)</f>
        <v>48000000</v>
      </c>
      <c r="H1085" s="358">
        <f>SUM(H1086:H1101)</f>
        <v>3050000</v>
      </c>
      <c r="I1085" s="358"/>
      <c r="J1085" s="358">
        <f>SUM(J1086:J1101)</f>
        <v>35000000</v>
      </c>
      <c r="K1085" s="358">
        <f>SUM(K1086:K1101)</f>
        <v>35000000</v>
      </c>
      <c r="L1085" s="358">
        <f>SUM(L1086:L1101)</f>
        <v>35000000</v>
      </c>
      <c r="M1085" s="69">
        <f t="shared" si="120"/>
        <v>105000000</v>
      </c>
    </row>
    <row r="1086" spans="1:13" ht="18.5" x14ac:dyDescent="0.45">
      <c r="A1086" s="74">
        <v>22021001</v>
      </c>
      <c r="B1086" s="75"/>
      <c r="C1086" s="76"/>
      <c r="D1086" s="76"/>
      <c r="E1086" s="75"/>
      <c r="F1086" s="77" t="s">
        <v>58</v>
      </c>
      <c r="G1086" s="311">
        <v>10000000</v>
      </c>
      <c r="H1086" s="311"/>
      <c r="I1086" s="311"/>
      <c r="J1086" s="311"/>
      <c r="K1086" s="311"/>
      <c r="L1086" s="311"/>
      <c r="M1086" s="69"/>
    </row>
    <row r="1087" spans="1:13" ht="18.5" x14ac:dyDescent="0.45">
      <c r="A1087" s="74">
        <v>22021002</v>
      </c>
      <c r="B1087" s="75"/>
      <c r="C1087" s="76"/>
      <c r="D1087" s="76"/>
      <c r="E1087" s="75"/>
      <c r="F1087" s="77" t="s">
        <v>59</v>
      </c>
      <c r="G1087" s="311">
        <v>2000000</v>
      </c>
      <c r="H1087" s="311"/>
      <c r="I1087" s="311"/>
      <c r="J1087" s="311"/>
      <c r="K1087" s="311"/>
      <c r="L1087" s="311"/>
      <c r="M1087" s="69"/>
    </row>
    <row r="1088" spans="1:13" ht="18.5" x14ac:dyDescent="0.45">
      <c r="A1088" s="74">
        <v>22021003</v>
      </c>
      <c r="B1088" s="75"/>
      <c r="C1088" s="76"/>
      <c r="D1088" s="76"/>
      <c r="E1088" s="75"/>
      <c r="F1088" s="77" t="s">
        <v>60</v>
      </c>
      <c r="G1088" s="311">
        <v>2000000</v>
      </c>
      <c r="H1088" s="311"/>
      <c r="I1088" s="311"/>
      <c r="J1088" s="311"/>
      <c r="K1088" s="311"/>
      <c r="L1088" s="311"/>
      <c r="M1088" s="69"/>
    </row>
    <row r="1089" spans="1:13" ht="18.5" x14ac:dyDescent="0.45">
      <c r="A1089" s="74">
        <v>22021006</v>
      </c>
      <c r="B1089" s="75"/>
      <c r="C1089" s="76"/>
      <c r="D1089" s="76"/>
      <c r="E1089" s="75"/>
      <c r="F1089" s="77" t="s">
        <v>62</v>
      </c>
      <c r="G1089" s="311">
        <v>1000000</v>
      </c>
      <c r="H1089" s="311"/>
      <c r="I1089" s="311"/>
      <c r="J1089" s="311"/>
      <c r="K1089" s="311"/>
      <c r="L1089" s="311"/>
      <c r="M1089" s="69"/>
    </row>
    <row r="1090" spans="1:13" ht="18.5" x14ac:dyDescent="0.45">
      <c r="A1090" s="74">
        <v>22021007</v>
      </c>
      <c r="B1090" s="75"/>
      <c r="C1090" s="76"/>
      <c r="D1090" s="76"/>
      <c r="E1090" s="75"/>
      <c r="F1090" s="77" t="s">
        <v>63</v>
      </c>
      <c r="G1090" s="311">
        <v>7000000</v>
      </c>
      <c r="H1090" s="311"/>
      <c r="I1090" s="311"/>
      <c r="J1090" s="311">
        <v>5000000</v>
      </c>
      <c r="K1090" s="311">
        <v>5000000</v>
      </c>
      <c r="L1090" s="311">
        <v>5000000</v>
      </c>
      <c r="M1090" s="69">
        <f t="shared" si="120"/>
        <v>15000000</v>
      </c>
    </row>
    <row r="1091" spans="1:13" ht="18.5" x14ac:dyDescent="0.45">
      <c r="A1091" s="74">
        <v>22021009</v>
      </c>
      <c r="B1091" s="75"/>
      <c r="C1091" s="76"/>
      <c r="D1091" s="76"/>
      <c r="E1091" s="75"/>
      <c r="F1091" s="77" t="s">
        <v>519</v>
      </c>
      <c r="G1091" s="311">
        <v>4000000</v>
      </c>
      <c r="H1091" s="311">
        <v>3050000</v>
      </c>
      <c r="I1091" s="311"/>
      <c r="J1091" s="311">
        <v>10000000</v>
      </c>
      <c r="K1091" s="311">
        <v>10000000</v>
      </c>
      <c r="L1091" s="311">
        <v>10000000</v>
      </c>
      <c r="M1091" s="69">
        <f t="shared" si="120"/>
        <v>30000000</v>
      </c>
    </row>
    <row r="1092" spans="1:13" ht="18.5" x14ac:dyDescent="0.45">
      <c r="A1092" s="74">
        <v>22021010</v>
      </c>
      <c r="B1092" s="75"/>
      <c r="C1092" s="76"/>
      <c r="D1092" s="76"/>
      <c r="E1092" s="75"/>
      <c r="F1092" s="77" t="s">
        <v>674</v>
      </c>
      <c r="G1092" s="311">
        <v>1000000</v>
      </c>
      <c r="H1092" s="311"/>
      <c r="I1092" s="311"/>
      <c r="J1092" s="311"/>
      <c r="K1092" s="311"/>
      <c r="L1092" s="311"/>
      <c r="M1092" s="69"/>
    </row>
    <row r="1093" spans="1:13" ht="37" x14ac:dyDescent="0.45">
      <c r="A1093" s="74">
        <v>22021011</v>
      </c>
      <c r="B1093" s="75"/>
      <c r="C1093" s="76"/>
      <c r="D1093" s="76"/>
      <c r="E1093" s="75"/>
      <c r="F1093" s="77" t="s">
        <v>947</v>
      </c>
      <c r="G1093" s="311">
        <v>5000000</v>
      </c>
      <c r="H1093" s="311"/>
      <c r="I1093" s="311"/>
      <c r="J1093" s="311"/>
      <c r="K1093" s="311"/>
      <c r="L1093" s="311"/>
      <c r="M1093" s="69"/>
    </row>
    <row r="1094" spans="1:13" ht="18.5" x14ac:dyDescent="0.45">
      <c r="A1094" s="74">
        <v>22021012</v>
      </c>
      <c r="B1094" s="75"/>
      <c r="C1094" s="76"/>
      <c r="D1094" s="76"/>
      <c r="E1094" s="75"/>
      <c r="F1094" s="77" t="s">
        <v>948</v>
      </c>
      <c r="G1094" s="311">
        <v>800000</v>
      </c>
      <c r="H1094" s="311"/>
      <c r="I1094" s="311"/>
      <c r="J1094" s="311"/>
      <c r="K1094" s="311"/>
      <c r="L1094" s="311"/>
      <c r="M1094" s="69"/>
    </row>
    <row r="1095" spans="1:13" ht="18.5" x14ac:dyDescent="0.45">
      <c r="A1095" s="74">
        <v>22021013</v>
      </c>
      <c r="B1095" s="75"/>
      <c r="C1095" s="76"/>
      <c r="D1095" s="76"/>
      <c r="E1095" s="75"/>
      <c r="F1095" s="77" t="s">
        <v>537</v>
      </c>
      <c r="G1095" s="311">
        <v>5000000</v>
      </c>
      <c r="H1095" s="311"/>
      <c r="I1095" s="311"/>
      <c r="J1095" s="311">
        <v>7000000</v>
      </c>
      <c r="K1095" s="311">
        <v>7000000</v>
      </c>
      <c r="L1095" s="311">
        <v>7000000</v>
      </c>
      <c r="M1095" s="69">
        <f t="shared" si="120"/>
        <v>21000000</v>
      </c>
    </row>
    <row r="1096" spans="1:13" ht="37" x14ac:dyDescent="0.45">
      <c r="A1096" s="74">
        <v>22021014</v>
      </c>
      <c r="B1096" s="75"/>
      <c r="C1096" s="76"/>
      <c r="D1096" s="76"/>
      <c r="E1096" s="75"/>
      <c r="F1096" s="77" t="s">
        <v>224</v>
      </c>
      <c r="G1096" s="311">
        <v>200000</v>
      </c>
      <c r="H1096" s="311"/>
      <c r="I1096" s="311"/>
      <c r="J1096" s="311"/>
      <c r="K1096" s="311"/>
      <c r="L1096" s="311"/>
      <c r="M1096" s="69"/>
    </row>
    <row r="1097" spans="1:13" ht="18.5" x14ac:dyDescent="0.45">
      <c r="A1097" s="74">
        <v>22021024</v>
      </c>
      <c r="B1097" s="75"/>
      <c r="C1097" s="76"/>
      <c r="D1097" s="76"/>
      <c r="E1097" s="75"/>
      <c r="F1097" s="77" t="s">
        <v>65</v>
      </c>
      <c r="G1097" s="311">
        <v>1000000</v>
      </c>
      <c r="H1097" s="311"/>
      <c r="I1097" s="311"/>
      <c r="J1097" s="311"/>
      <c r="K1097" s="311"/>
      <c r="L1097" s="311"/>
      <c r="M1097" s="69"/>
    </row>
    <row r="1098" spans="1:13" ht="18.5" x14ac:dyDescent="0.45">
      <c r="A1098" s="74">
        <v>22021025</v>
      </c>
      <c r="B1098" s="75"/>
      <c r="C1098" s="76"/>
      <c r="D1098" s="76"/>
      <c r="E1098" s="75"/>
      <c r="F1098" s="77" t="s">
        <v>226</v>
      </c>
      <c r="G1098" s="311">
        <v>3000000</v>
      </c>
      <c r="H1098" s="311"/>
      <c r="I1098" s="311"/>
      <c r="J1098" s="311"/>
      <c r="K1098" s="311"/>
      <c r="L1098" s="311"/>
      <c r="M1098" s="69"/>
    </row>
    <row r="1099" spans="1:13" ht="18.5" x14ac:dyDescent="0.45">
      <c r="A1099" s="74">
        <v>22021040</v>
      </c>
      <c r="B1099" s="75"/>
      <c r="C1099" s="76"/>
      <c r="D1099" s="76"/>
      <c r="E1099" s="75"/>
      <c r="F1099" s="77" t="s">
        <v>666</v>
      </c>
      <c r="G1099" s="311">
        <v>5000000</v>
      </c>
      <c r="H1099" s="311"/>
      <c r="I1099" s="311"/>
      <c r="J1099" s="311"/>
      <c r="K1099" s="311"/>
      <c r="L1099" s="311"/>
      <c r="M1099" s="69"/>
    </row>
    <row r="1100" spans="1:13" ht="18.5" x14ac:dyDescent="0.45">
      <c r="A1100" s="84">
        <v>22021041</v>
      </c>
      <c r="B1100" s="85"/>
      <c r="C1100" s="85"/>
      <c r="D1100" s="76"/>
      <c r="E1100" s="85"/>
      <c r="F1100" s="85" t="s">
        <v>667</v>
      </c>
      <c r="G1100" s="85"/>
      <c r="H1100" s="85"/>
      <c r="I1100" s="85"/>
      <c r="J1100" s="85"/>
      <c r="K1100" s="85"/>
      <c r="L1100" s="85"/>
      <c r="M1100" s="89">
        <f>J1100+K1100+L1100</f>
        <v>0</v>
      </c>
    </row>
    <row r="1101" spans="1:13" ht="18.5" x14ac:dyDescent="0.45">
      <c r="A1101" s="84">
        <v>22021042</v>
      </c>
      <c r="B1101" s="85"/>
      <c r="C1101" s="85"/>
      <c r="D1101" s="76"/>
      <c r="E1101" s="85"/>
      <c r="F1101" s="85" t="s">
        <v>668</v>
      </c>
      <c r="G1101" s="403">
        <v>1000000</v>
      </c>
      <c r="H1101" s="85"/>
      <c r="I1101" s="85"/>
      <c r="J1101" s="403">
        <v>13000000</v>
      </c>
      <c r="K1101" s="403">
        <v>13000000</v>
      </c>
      <c r="L1101" s="403">
        <v>13000000</v>
      </c>
      <c r="M1101" s="89">
        <f>J1101+K1101+L1101</f>
        <v>39000000</v>
      </c>
    </row>
    <row r="1102" spans="1:13" ht="18.5" x14ac:dyDescent="0.45">
      <c r="A1102" s="64">
        <v>23</v>
      </c>
      <c r="B1102" s="65"/>
      <c r="C1102" s="66"/>
      <c r="D1102" s="66"/>
      <c r="E1102" s="65"/>
      <c r="F1102" s="70" t="s">
        <v>69</v>
      </c>
      <c r="G1102" s="358">
        <f>G1103+G1115</f>
        <v>100000000</v>
      </c>
      <c r="H1102" s="358">
        <f t="shared" ref="H1102:M1102" si="122">H1103+H1115</f>
        <v>75000000</v>
      </c>
      <c r="I1102" s="358">
        <f t="shared" si="122"/>
        <v>0</v>
      </c>
      <c r="J1102" s="358">
        <f t="shared" si="122"/>
        <v>100000000</v>
      </c>
      <c r="K1102" s="358">
        <f t="shared" si="122"/>
        <v>150000000</v>
      </c>
      <c r="L1102" s="358">
        <f t="shared" si="122"/>
        <v>170000000</v>
      </c>
      <c r="M1102" s="358">
        <f t="shared" si="122"/>
        <v>420000000</v>
      </c>
    </row>
    <row r="1103" spans="1:13" ht="18.5" x14ac:dyDescent="0.45">
      <c r="A1103" s="64">
        <v>2301</v>
      </c>
      <c r="B1103" s="65"/>
      <c r="C1103" s="66"/>
      <c r="D1103" s="66"/>
      <c r="E1103" s="65"/>
      <c r="F1103" s="70" t="s">
        <v>70</v>
      </c>
      <c r="G1103" s="358">
        <f t="shared" ref="G1103:L1103" si="123">G1104</f>
        <v>92000000</v>
      </c>
      <c r="H1103" s="358">
        <f t="shared" si="123"/>
        <v>75000000</v>
      </c>
      <c r="I1103" s="358"/>
      <c r="J1103" s="358">
        <f t="shared" si="123"/>
        <v>100000000</v>
      </c>
      <c r="K1103" s="358">
        <f t="shared" si="123"/>
        <v>150000000</v>
      </c>
      <c r="L1103" s="358">
        <f t="shared" si="123"/>
        <v>170000000</v>
      </c>
      <c r="M1103" s="69">
        <f t="shared" ref="M1103:M1113" si="124">J1103+K1103+L1103</f>
        <v>420000000</v>
      </c>
    </row>
    <row r="1104" spans="1:13" ht="18.5" x14ac:dyDescent="0.45">
      <c r="A1104" s="64">
        <v>230101</v>
      </c>
      <c r="B1104" s="65"/>
      <c r="C1104" s="66"/>
      <c r="D1104" s="66"/>
      <c r="E1104" s="65"/>
      <c r="F1104" s="70" t="s">
        <v>71</v>
      </c>
      <c r="G1104" s="358">
        <f>SUM(G1105:G1114)</f>
        <v>92000000</v>
      </c>
      <c r="H1104" s="358">
        <f>SUM(H1105:H1114)</f>
        <v>75000000</v>
      </c>
      <c r="I1104" s="358"/>
      <c r="J1104" s="358">
        <f>SUM(J1105:J1114)</f>
        <v>100000000</v>
      </c>
      <c r="K1104" s="358">
        <f>SUM(K1105:K1114)</f>
        <v>150000000</v>
      </c>
      <c r="L1104" s="358">
        <f>SUM(L1105:L1114)</f>
        <v>170000000</v>
      </c>
      <c r="M1104" s="69">
        <f t="shared" si="124"/>
        <v>420000000</v>
      </c>
    </row>
    <row r="1105" spans="1:13" ht="37" x14ac:dyDescent="0.45">
      <c r="A1105" s="74">
        <v>23010112</v>
      </c>
      <c r="B1105" s="75"/>
      <c r="C1105" s="76"/>
      <c r="D1105" s="76"/>
      <c r="E1105" s="75"/>
      <c r="F1105" s="77" t="s">
        <v>232</v>
      </c>
      <c r="G1105" s="311">
        <v>5000000</v>
      </c>
      <c r="H1105" s="311"/>
      <c r="I1105" s="311"/>
      <c r="J1105" s="311"/>
      <c r="K1105" s="311"/>
      <c r="L1105" s="311"/>
      <c r="M1105" s="69"/>
    </row>
    <row r="1106" spans="1:13" ht="18.5" x14ac:dyDescent="0.45">
      <c r="A1106" s="74">
        <v>23010113</v>
      </c>
      <c r="B1106" s="75"/>
      <c r="C1106" s="76"/>
      <c r="D1106" s="76"/>
      <c r="E1106" s="75"/>
      <c r="F1106" s="77" t="s">
        <v>233</v>
      </c>
      <c r="G1106" s="311">
        <v>4000000</v>
      </c>
      <c r="H1106" s="311"/>
      <c r="I1106" s="311"/>
      <c r="J1106" s="311"/>
      <c r="K1106" s="311"/>
      <c r="L1106" s="311"/>
      <c r="M1106" s="69"/>
    </row>
    <row r="1107" spans="1:13" ht="18.5" x14ac:dyDescent="0.45">
      <c r="A1107" s="74">
        <v>23010114</v>
      </c>
      <c r="B1107" s="75"/>
      <c r="C1107" s="76"/>
      <c r="D1107" s="76"/>
      <c r="E1107" s="75"/>
      <c r="F1107" s="77" t="s">
        <v>234</v>
      </c>
      <c r="G1107" s="311">
        <v>2000000</v>
      </c>
      <c r="H1107" s="311"/>
      <c r="I1107" s="311"/>
      <c r="J1107" s="311"/>
      <c r="K1107" s="311"/>
      <c r="L1107" s="311"/>
      <c r="M1107" s="69"/>
    </row>
    <row r="1108" spans="1:13" ht="18.5" x14ac:dyDescent="0.45">
      <c r="A1108" s="74">
        <v>23010115</v>
      </c>
      <c r="B1108" s="75"/>
      <c r="C1108" s="76"/>
      <c r="D1108" s="76"/>
      <c r="E1108" s="75"/>
      <c r="F1108" s="77" t="s">
        <v>235</v>
      </c>
      <c r="G1108" s="311">
        <v>3000000</v>
      </c>
      <c r="H1108" s="311"/>
      <c r="I1108" s="311"/>
      <c r="J1108" s="311"/>
      <c r="K1108" s="311"/>
      <c r="L1108" s="311"/>
      <c r="M1108" s="69"/>
    </row>
    <row r="1109" spans="1:13" ht="18.5" x14ac:dyDescent="0.45">
      <c r="A1109" s="74">
        <v>23010118</v>
      </c>
      <c r="B1109" s="75"/>
      <c r="C1109" s="76"/>
      <c r="D1109" s="76"/>
      <c r="E1109" s="75"/>
      <c r="F1109" s="77" t="s">
        <v>285</v>
      </c>
      <c r="G1109" s="311">
        <v>1000000</v>
      </c>
      <c r="H1109" s="311"/>
      <c r="I1109" s="311"/>
      <c r="J1109" s="311"/>
      <c r="K1109" s="311"/>
      <c r="L1109" s="311"/>
      <c r="M1109" s="69"/>
    </row>
    <row r="1110" spans="1:13" ht="37" x14ac:dyDescent="0.45">
      <c r="A1110" s="74">
        <v>23010124</v>
      </c>
      <c r="B1110" s="75"/>
      <c r="C1110" s="76"/>
      <c r="D1110" s="76"/>
      <c r="E1110" s="75"/>
      <c r="F1110" s="77" t="s">
        <v>391</v>
      </c>
      <c r="G1110" s="311">
        <v>66000000</v>
      </c>
      <c r="H1110" s="311">
        <v>75000000</v>
      </c>
      <c r="I1110" s="311"/>
      <c r="J1110" s="311">
        <v>85000000</v>
      </c>
      <c r="K1110" s="311">
        <v>110000000</v>
      </c>
      <c r="L1110" s="311">
        <v>120000000</v>
      </c>
      <c r="M1110" s="69">
        <f t="shared" si="124"/>
        <v>315000000</v>
      </c>
    </row>
    <row r="1111" spans="1:13" ht="37" x14ac:dyDescent="0.45">
      <c r="A1111" s="74">
        <v>23010126</v>
      </c>
      <c r="B1111" s="75"/>
      <c r="C1111" s="76"/>
      <c r="D1111" s="76"/>
      <c r="E1111" s="75"/>
      <c r="F1111" s="77" t="s">
        <v>904</v>
      </c>
      <c r="G1111" s="311">
        <v>5000000</v>
      </c>
      <c r="H1111" s="311"/>
      <c r="I1111" s="311"/>
      <c r="J1111" s="311">
        <v>5000000</v>
      </c>
      <c r="K1111" s="311">
        <v>15000000</v>
      </c>
      <c r="L1111" s="311">
        <v>20000000</v>
      </c>
      <c r="M1111" s="69">
        <f t="shared" si="124"/>
        <v>40000000</v>
      </c>
    </row>
    <row r="1112" spans="1:13" ht="18.5" x14ac:dyDescent="0.45">
      <c r="A1112" s="74">
        <v>23010128</v>
      </c>
      <c r="B1112" s="75"/>
      <c r="C1112" s="76"/>
      <c r="D1112" s="76"/>
      <c r="E1112" s="75"/>
      <c r="F1112" s="77" t="s">
        <v>392</v>
      </c>
      <c r="G1112" s="311">
        <v>1000000</v>
      </c>
      <c r="H1112" s="311"/>
      <c r="I1112" s="311"/>
      <c r="J1112" s="311"/>
      <c r="K1112" s="311"/>
      <c r="L1112" s="311"/>
      <c r="M1112" s="69"/>
    </row>
    <row r="1113" spans="1:13" ht="18.5" x14ac:dyDescent="0.45">
      <c r="A1113" s="74">
        <v>23010140</v>
      </c>
      <c r="B1113" s="75"/>
      <c r="C1113" s="76"/>
      <c r="D1113" s="76"/>
      <c r="E1113" s="75"/>
      <c r="F1113" s="91" t="s">
        <v>394</v>
      </c>
      <c r="G1113" s="311">
        <v>4000000</v>
      </c>
      <c r="H1113" s="311"/>
      <c r="I1113" s="311"/>
      <c r="J1113" s="311">
        <v>10000000</v>
      </c>
      <c r="K1113" s="311">
        <v>25000000</v>
      </c>
      <c r="L1113" s="311">
        <v>30000000</v>
      </c>
      <c r="M1113" s="69">
        <f t="shared" si="124"/>
        <v>65000000</v>
      </c>
    </row>
    <row r="1114" spans="1:13" ht="37" x14ac:dyDescent="0.45">
      <c r="A1114" s="74">
        <v>23010141</v>
      </c>
      <c r="B1114" s="75"/>
      <c r="C1114" s="76"/>
      <c r="D1114" s="76"/>
      <c r="E1114" s="75"/>
      <c r="F1114" s="91" t="s">
        <v>249</v>
      </c>
      <c r="G1114" s="311">
        <v>1000000</v>
      </c>
      <c r="H1114" s="311"/>
      <c r="I1114" s="311"/>
      <c r="J1114" s="311"/>
      <c r="K1114" s="311"/>
      <c r="L1114" s="311"/>
      <c r="M1114" s="69"/>
    </row>
    <row r="1115" spans="1:13" ht="18.5" x14ac:dyDescent="0.45">
      <c r="A1115" s="64">
        <v>2303</v>
      </c>
      <c r="B1115" s="65"/>
      <c r="C1115" s="66"/>
      <c r="D1115" s="66"/>
      <c r="E1115" s="65"/>
      <c r="F1115" s="90" t="s">
        <v>76</v>
      </c>
      <c r="G1115" s="358">
        <f t="shared" ref="G1115:L1115" si="125">G1116</f>
        <v>8000000</v>
      </c>
      <c r="H1115" s="358">
        <f t="shared" si="125"/>
        <v>0</v>
      </c>
      <c r="I1115" s="358"/>
      <c r="J1115" s="358">
        <f t="shared" si="125"/>
        <v>0</v>
      </c>
      <c r="K1115" s="358">
        <f t="shared" si="125"/>
        <v>0</v>
      </c>
      <c r="L1115" s="358">
        <f t="shared" si="125"/>
        <v>0</v>
      </c>
      <c r="M1115" s="69"/>
    </row>
    <row r="1116" spans="1:13" ht="37" x14ac:dyDescent="0.45">
      <c r="A1116" s="64">
        <v>230301</v>
      </c>
      <c r="B1116" s="65"/>
      <c r="C1116" s="66"/>
      <c r="D1116" s="66"/>
      <c r="E1116" s="65"/>
      <c r="F1116" s="90" t="s">
        <v>77</v>
      </c>
      <c r="G1116" s="358">
        <f>SUM(G1117:G1118)</f>
        <v>8000000</v>
      </c>
      <c r="H1116" s="358">
        <f>SUM(H1117:H1118)</f>
        <v>0</v>
      </c>
      <c r="I1116" s="358"/>
      <c r="J1116" s="358">
        <f>SUM(J1117:J1118)</f>
        <v>0</v>
      </c>
      <c r="K1116" s="358">
        <f>SUM(K1117:K1118)</f>
        <v>0</v>
      </c>
      <c r="L1116" s="358">
        <f>SUM(L1117:L1118)</f>
        <v>0</v>
      </c>
      <c r="M1116" s="69"/>
    </row>
    <row r="1117" spans="1:13" ht="37" x14ac:dyDescent="0.45">
      <c r="A1117" s="74">
        <v>23030121</v>
      </c>
      <c r="B1117" s="75"/>
      <c r="C1117" s="76"/>
      <c r="D1117" s="76"/>
      <c r="E1117" s="75"/>
      <c r="F1117" s="91" t="s">
        <v>291</v>
      </c>
      <c r="G1117" s="311">
        <v>4000000</v>
      </c>
      <c r="H1117" s="311"/>
      <c r="I1117" s="311"/>
      <c r="J1117" s="311"/>
      <c r="K1117" s="311"/>
      <c r="L1117" s="311"/>
      <c r="M1117" s="69"/>
    </row>
    <row r="1118" spans="1:13" ht="37" x14ac:dyDescent="0.45">
      <c r="A1118" s="74">
        <v>23030125</v>
      </c>
      <c r="B1118" s="75"/>
      <c r="C1118" s="76"/>
      <c r="D1118" s="76"/>
      <c r="E1118" s="75"/>
      <c r="F1118" s="91" t="s">
        <v>292</v>
      </c>
      <c r="G1118" s="311">
        <v>4000000</v>
      </c>
      <c r="H1118" s="311"/>
      <c r="I1118" s="311"/>
      <c r="J1118" s="311"/>
      <c r="K1118" s="311"/>
      <c r="L1118" s="311"/>
      <c r="M1118" s="69"/>
    </row>
    <row r="1119" spans="1:13" ht="18.5" x14ac:dyDescent="0.45">
      <c r="A1119" s="74"/>
      <c r="B1119" s="74"/>
      <c r="C1119" s="74"/>
      <c r="D1119" s="74"/>
      <c r="E1119" s="74"/>
      <c r="F1119" s="90" t="s">
        <v>85</v>
      </c>
      <c r="G1119" s="363"/>
      <c r="H1119" s="363"/>
      <c r="I1119" s="363"/>
      <c r="J1119" s="363"/>
      <c r="K1119" s="363"/>
      <c r="L1119" s="363"/>
      <c r="M1119" s="364"/>
    </row>
    <row r="1120" spans="1:13" ht="18.5" x14ac:dyDescent="0.45">
      <c r="A1120" s="74"/>
      <c r="B1120" s="74"/>
      <c r="C1120" s="74"/>
      <c r="D1120" s="74"/>
      <c r="E1120" s="74"/>
      <c r="F1120" s="70" t="s">
        <v>86</v>
      </c>
      <c r="G1120" s="365">
        <f t="shared" ref="G1120:M1120" si="126">G1051</f>
        <v>9425949506.7099991</v>
      </c>
      <c r="H1120" s="365">
        <f t="shared" si="126"/>
        <v>9541230376.6299992</v>
      </c>
      <c r="I1120" s="365">
        <f t="shared" si="126"/>
        <v>0</v>
      </c>
      <c r="J1120" s="365">
        <f t="shared" si="126"/>
        <v>14222930955.9</v>
      </c>
      <c r="K1120" s="365">
        <f t="shared" si="126"/>
        <v>14222930955.9</v>
      </c>
      <c r="L1120" s="365">
        <f t="shared" si="126"/>
        <v>14222930955.9</v>
      </c>
      <c r="M1120" s="366">
        <f t="shared" si="126"/>
        <v>42668792867.699997</v>
      </c>
    </row>
    <row r="1121" spans="1:13" ht="18.5" x14ac:dyDescent="0.45">
      <c r="A1121" s="74"/>
      <c r="B1121" s="74"/>
      <c r="C1121" s="74"/>
      <c r="D1121" s="74"/>
      <c r="E1121" s="74"/>
      <c r="F1121" s="70" t="s">
        <v>87</v>
      </c>
      <c r="G1121" s="365">
        <f t="shared" ref="G1121:M1121" si="127">G1059</f>
        <v>150000000</v>
      </c>
      <c r="H1121" s="365">
        <f t="shared" si="127"/>
        <v>10593400</v>
      </c>
      <c r="I1121" s="365">
        <f t="shared" si="127"/>
        <v>0</v>
      </c>
      <c r="J1121" s="365">
        <f t="shared" si="127"/>
        <v>150000000</v>
      </c>
      <c r="K1121" s="365">
        <f t="shared" si="127"/>
        <v>150000000</v>
      </c>
      <c r="L1121" s="365">
        <f t="shared" si="127"/>
        <v>150000000</v>
      </c>
      <c r="M1121" s="366">
        <f t="shared" si="127"/>
        <v>450000000</v>
      </c>
    </row>
    <row r="1122" spans="1:13" ht="18.5" x14ac:dyDescent="0.45">
      <c r="A1122" s="74"/>
      <c r="B1122" s="74"/>
      <c r="C1122" s="74"/>
      <c r="D1122" s="74"/>
      <c r="E1122" s="74"/>
      <c r="F1122" s="70" t="s">
        <v>69</v>
      </c>
      <c r="G1122" s="365">
        <f t="shared" ref="G1122:M1122" si="128">G1102</f>
        <v>100000000</v>
      </c>
      <c r="H1122" s="365">
        <f t="shared" si="128"/>
        <v>75000000</v>
      </c>
      <c r="I1122" s="365">
        <f t="shared" si="128"/>
        <v>0</v>
      </c>
      <c r="J1122" s="365">
        <f t="shared" si="128"/>
        <v>100000000</v>
      </c>
      <c r="K1122" s="365">
        <f t="shared" si="128"/>
        <v>150000000</v>
      </c>
      <c r="L1122" s="365">
        <f t="shared" si="128"/>
        <v>170000000</v>
      </c>
      <c r="M1122" s="366">
        <f t="shared" si="128"/>
        <v>420000000</v>
      </c>
    </row>
    <row r="1123" spans="1:13" ht="18.5" x14ac:dyDescent="0.45">
      <c r="A1123" s="74"/>
      <c r="B1123" s="74"/>
      <c r="C1123" s="74"/>
      <c r="D1123" s="74"/>
      <c r="E1123" s="74"/>
      <c r="F1123" s="70"/>
      <c r="G1123" s="363"/>
      <c r="H1123" s="363"/>
      <c r="I1123" s="363"/>
      <c r="J1123" s="363"/>
      <c r="K1123" s="363"/>
      <c r="L1123" s="363"/>
      <c r="M1123" s="364"/>
    </row>
    <row r="1124" spans="1:13" ht="18.5" x14ac:dyDescent="0.45">
      <c r="A1124" s="64"/>
      <c r="B1124" s="64"/>
      <c r="C1124" s="64"/>
      <c r="D1124" s="64"/>
      <c r="E1124" s="64"/>
      <c r="F1124" s="70" t="s">
        <v>88</v>
      </c>
      <c r="G1124" s="365">
        <f>SUM(G1120:G1123)</f>
        <v>9675949506.7099991</v>
      </c>
      <c r="H1124" s="365">
        <f t="shared" ref="H1124:M1124" si="129">SUM(H1120:H1123)</f>
        <v>9626823776.6299992</v>
      </c>
      <c r="I1124" s="365">
        <f t="shared" si="129"/>
        <v>0</v>
      </c>
      <c r="J1124" s="365">
        <f t="shared" si="129"/>
        <v>14472930955.9</v>
      </c>
      <c r="K1124" s="365">
        <f t="shared" si="129"/>
        <v>14522930955.9</v>
      </c>
      <c r="L1124" s="365">
        <f t="shared" si="129"/>
        <v>14542930955.9</v>
      </c>
      <c r="M1124" s="366">
        <f t="shared" si="129"/>
        <v>43538792867.699997</v>
      </c>
    </row>
    <row r="1127" spans="1:13" ht="18.5" x14ac:dyDescent="0.45">
      <c r="A1127" s="951" t="s">
        <v>0</v>
      </c>
      <c r="B1127" s="951"/>
      <c r="C1127" s="951"/>
      <c r="D1127" s="951"/>
      <c r="E1127" s="951"/>
      <c r="F1127" s="951"/>
      <c r="G1127" s="951"/>
      <c r="H1127" s="951"/>
      <c r="I1127" s="951"/>
      <c r="J1127" s="951"/>
      <c r="K1127" s="951"/>
      <c r="L1127" s="951"/>
      <c r="M1127" s="951"/>
    </row>
    <row r="1128" spans="1:13" ht="18.5" x14ac:dyDescent="0.45">
      <c r="A1128" s="930" t="s">
        <v>958</v>
      </c>
      <c r="B1128" s="930"/>
      <c r="C1128" s="930"/>
      <c r="D1128" s="930"/>
      <c r="E1128" s="930"/>
      <c r="F1128" s="930"/>
      <c r="G1128" s="930"/>
      <c r="H1128" s="930"/>
      <c r="I1128" s="930"/>
      <c r="J1128" s="930"/>
      <c r="K1128" s="930"/>
      <c r="L1128" s="930"/>
      <c r="M1128" s="930"/>
    </row>
    <row r="1129" spans="1:13" ht="92.5" x14ac:dyDescent="0.45">
      <c r="A1129" s="100" t="s">
        <v>1</v>
      </c>
      <c r="B1129" s="100" t="s">
        <v>2</v>
      </c>
      <c r="C1129" s="100" t="s">
        <v>3</v>
      </c>
      <c r="D1129" s="100" t="s">
        <v>4</v>
      </c>
      <c r="E1129" s="100" t="s">
        <v>5</v>
      </c>
      <c r="F1129" s="67" t="s">
        <v>6</v>
      </c>
      <c r="G1129" s="100" t="s">
        <v>7</v>
      </c>
      <c r="H1129" s="100" t="s">
        <v>8</v>
      </c>
      <c r="I1129" s="100"/>
      <c r="J1129" s="368" t="s">
        <v>9</v>
      </c>
      <c r="K1129" s="368" t="s">
        <v>10</v>
      </c>
      <c r="L1129" s="368" t="s">
        <v>11</v>
      </c>
      <c r="M1129" s="368" t="s">
        <v>12</v>
      </c>
    </row>
    <row r="1130" spans="1:13" ht="18.5" x14ac:dyDescent="0.45">
      <c r="A1130" s="64">
        <v>2</v>
      </c>
      <c r="B1130" s="65"/>
      <c r="C1130" s="66"/>
      <c r="D1130" s="66"/>
      <c r="E1130" s="65"/>
      <c r="F1130" s="70" t="s">
        <v>18</v>
      </c>
      <c r="G1130" s="358">
        <f>G1131</f>
        <v>50000000</v>
      </c>
      <c r="H1130" s="358">
        <f>H1131</f>
        <v>0</v>
      </c>
      <c r="I1130" s="358"/>
      <c r="J1130" s="80">
        <f t="shared" ref="J1130:L1131" si="130">J1131</f>
        <v>50000000</v>
      </c>
      <c r="K1130" s="80">
        <f t="shared" si="130"/>
        <v>50000000</v>
      </c>
      <c r="L1130" s="80">
        <f t="shared" si="130"/>
        <v>50000000</v>
      </c>
      <c r="M1130" s="69">
        <f>J1130+K1130+L1130</f>
        <v>150000000</v>
      </c>
    </row>
    <row r="1131" spans="1:13" ht="18.5" x14ac:dyDescent="0.45">
      <c r="A1131" s="64">
        <v>22</v>
      </c>
      <c r="B1131" s="65"/>
      <c r="C1131" s="66"/>
      <c r="D1131" s="66"/>
      <c r="E1131" s="65"/>
      <c r="F1131" s="70" t="s">
        <v>26</v>
      </c>
      <c r="G1131" s="358">
        <f>G1132</f>
        <v>50000000</v>
      </c>
      <c r="H1131" s="358">
        <f>H1132</f>
        <v>0</v>
      </c>
      <c r="I1131" s="358"/>
      <c r="J1131" s="80">
        <f t="shared" si="130"/>
        <v>50000000</v>
      </c>
      <c r="K1131" s="80">
        <f t="shared" si="130"/>
        <v>50000000</v>
      </c>
      <c r="L1131" s="80">
        <f t="shared" si="130"/>
        <v>50000000</v>
      </c>
      <c r="M1131" s="69">
        <f t="shared" ref="M1131:M1165" si="131">J1131+K1131+L1131</f>
        <v>150000000</v>
      </c>
    </row>
    <row r="1132" spans="1:13" ht="18.5" x14ac:dyDescent="0.45">
      <c r="A1132" s="64">
        <v>2202</v>
      </c>
      <c r="B1132" s="65"/>
      <c r="C1132" s="66"/>
      <c r="D1132" s="66"/>
      <c r="E1132" s="65"/>
      <c r="F1132" s="70" t="s">
        <v>27</v>
      </c>
      <c r="G1132" s="358">
        <f>G1133+G1137+G1141+G1148+G1153+G1156+G1160+G1162</f>
        <v>50000000</v>
      </c>
      <c r="H1132" s="358">
        <f>H1133+H1137+H1141+H1148+H1153+H1156+H1160+H1162</f>
        <v>0</v>
      </c>
      <c r="I1132" s="358"/>
      <c r="J1132" s="80">
        <f>J1133+J1137+J1141+J1148+J1153+J1156+J1160+J1162</f>
        <v>50000000</v>
      </c>
      <c r="K1132" s="80">
        <f>K1133+K1137+K1141+K1148+K1153+K1156+K1160+K1162</f>
        <v>50000000</v>
      </c>
      <c r="L1132" s="80">
        <f>L1133+L1137+L1141+L1148+L1153+L1156+L1160+L1162</f>
        <v>50000000</v>
      </c>
      <c r="M1132" s="69">
        <f t="shared" si="131"/>
        <v>150000000</v>
      </c>
    </row>
    <row r="1133" spans="1:13" ht="18.5" x14ac:dyDescent="0.45">
      <c r="A1133" s="64">
        <v>220201</v>
      </c>
      <c r="B1133" s="65"/>
      <c r="C1133" s="66"/>
      <c r="D1133" s="66"/>
      <c r="E1133" s="65"/>
      <c r="F1133" s="70" t="s">
        <v>28</v>
      </c>
      <c r="G1133" s="358">
        <f>SUM(G1134:G1136)</f>
        <v>35000000</v>
      </c>
      <c r="H1133" s="358">
        <f>SUM(H1134:H1136)</f>
        <v>0</v>
      </c>
      <c r="I1133" s="358"/>
      <c r="J1133" s="80">
        <f>SUM(J1134:J1136)</f>
        <v>35000000</v>
      </c>
      <c r="K1133" s="80">
        <f>SUM(K1134:K1136)</f>
        <v>35000000</v>
      </c>
      <c r="L1133" s="80">
        <f>SUM(L1134:L1136)</f>
        <v>35000000</v>
      </c>
      <c r="M1133" s="69">
        <f t="shared" si="131"/>
        <v>105000000</v>
      </c>
    </row>
    <row r="1134" spans="1:13" ht="18.5" x14ac:dyDescent="0.45">
      <c r="A1134" s="74">
        <v>22020101</v>
      </c>
      <c r="B1134" s="75"/>
      <c r="C1134" s="76"/>
      <c r="D1134" s="76"/>
      <c r="E1134" s="75"/>
      <c r="F1134" s="77" t="s">
        <v>29</v>
      </c>
      <c r="G1134" s="311">
        <v>14000000</v>
      </c>
      <c r="H1134" s="311"/>
      <c r="I1134" s="311"/>
      <c r="J1134" s="81">
        <v>14000000</v>
      </c>
      <c r="K1134" s="81">
        <v>14000000</v>
      </c>
      <c r="L1134" s="81">
        <v>14000000</v>
      </c>
      <c r="M1134" s="69">
        <f t="shared" si="131"/>
        <v>42000000</v>
      </c>
    </row>
    <row r="1135" spans="1:13" ht="18.5" x14ac:dyDescent="0.45">
      <c r="A1135" s="74">
        <v>22020102</v>
      </c>
      <c r="B1135" s="75"/>
      <c r="C1135" s="76"/>
      <c r="D1135" s="76"/>
      <c r="E1135" s="75"/>
      <c r="F1135" s="77" t="s">
        <v>30</v>
      </c>
      <c r="G1135" s="311">
        <v>20000000</v>
      </c>
      <c r="H1135" s="311"/>
      <c r="I1135" s="311"/>
      <c r="J1135" s="81">
        <v>20000000</v>
      </c>
      <c r="K1135" s="81">
        <v>20000000</v>
      </c>
      <c r="L1135" s="81">
        <v>20000000</v>
      </c>
      <c r="M1135" s="69">
        <f t="shared" si="131"/>
        <v>60000000</v>
      </c>
    </row>
    <row r="1136" spans="1:13" ht="37" x14ac:dyDescent="0.45">
      <c r="A1136" s="74">
        <v>22020103</v>
      </c>
      <c r="B1136" s="75"/>
      <c r="C1136" s="76"/>
      <c r="D1136" s="76"/>
      <c r="E1136" s="75"/>
      <c r="F1136" s="77" t="s">
        <v>219</v>
      </c>
      <c r="G1136" s="311">
        <v>1000000</v>
      </c>
      <c r="H1136" s="311"/>
      <c r="I1136" s="311"/>
      <c r="J1136" s="81">
        <v>1000000</v>
      </c>
      <c r="K1136" s="81">
        <v>1000000</v>
      </c>
      <c r="L1136" s="81">
        <v>1000000</v>
      </c>
      <c r="M1136" s="69">
        <f t="shared" si="131"/>
        <v>3000000</v>
      </c>
    </row>
    <row r="1137" spans="1:13" ht="18.5" x14ac:dyDescent="0.45">
      <c r="A1137" s="64">
        <v>220202</v>
      </c>
      <c r="B1137" s="65"/>
      <c r="C1137" s="66"/>
      <c r="D1137" s="66"/>
      <c r="E1137" s="65"/>
      <c r="F1137" s="70" t="s">
        <v>31</v>
      </c>
      <c r="G1137" s="358">
        <f>SUM(G1138:G1140)</f>
        <v>1500000</v>
      </c>
      <c r="H1137" s="358">
        <f>SUM(H1138:H1140)</f>
        <v>0</v>
      </c>
      <c r="I1137" s="358"/>
      <c r="J1137" s="80">
        <f>SUM(J1138:J1140)</f>
        <v>1500000</v>
      </c>
      <c r="K1137" s="80">
        <f>SUM(K1138:K1140)</f>
        <v>1500000</v>
      </c>
      <c r="L1137" s="80">
        <f>SUM(L1138:L1140)</f>
        <v>1500000</v>
      </c>
      <c r="M1137" s="69">
        <f t="shared" si="131"/>
        <v>4500000</v>
      </c>
    </row>
    <row r="1138" spans="1:13" ht="18.5" x14ac:dyDescent="0.45">
      <c r="A1138" s="74">
        <v>22020201</v>
      </c>
      <c r="B1138" s="75"/>
      <c r="C1138" s="76"/>
      <c r="D1138" s="76"/>
      <c r="E1138" s="75"/>
      <c r="F1138" s="77" t="s">
        <v>32</v>
      </c>
      <c r="G1138" s="311">
        <v>500000</v>
      </c>
      <c r="H1138" s="311"/>
      <c r="I1138" s="311"/>
      <c r="J1138" s="81">
        <v>500000</v>
      </c>
      <c r="K1138" s="81">
        <v>500000</v>
      </c>
      <c r="L1138" s="81">
        <v>500000</v>
      </c>
      <c r="M1138" s="69">
        <f t="shared" si="131"/>
        <v>1500000</v>
      </c>
    </row>
    <row r="1139" spans="1:13" ht="18.5" x14ac:dyDescent="0.45">
      <c r="A1139" s="74">
        <v>22020202</v>
      </c>
      <c r="B1139" s="75"/>
      <c r="C1139" s="76"/>
      <c r="D1139" s="76"/>
      <c r="E1139" s="75"/>
      <c r="F1139" s="77" t="s">
        <v>33</v>
      </c>
      <c r="G1139" s="311">
        <v>500000</v>
      </c>
      <c r="H1139" s="311"/>
      <c r="I1139" s="311"/>
      <c r="J1139" s="81">
        <v>500000</v>
      </c>
      <c r="K1139" s="81">
        <v>500000</v>
      </c>
      <c r="L1139" s="81">
        <v>500000</v>
      </c>
      <c r="M1139" s="69">
        <f t="shared" si="131"/>
        <v>1500000</v>
      </c>
    </row>
    <row r="1140" spans="1:13" ht="18.5" x14ac:dyDescent="0.45">
      <c r="A1140" s="74">
        <v>22020204</v>
      </c>
      <c r="B1140" s="75"/>
      <c r="C1140" s="76"/>
      <c r="D1140" s="76"/>
      <c r="E1140" s="75"/>
      <c r="F1140" s="77" t="s">
        <v>316</v>
      </c>
      <c r="G1140" s="311">
        <v>500000</v>
      </c>
      <c r="H1140" s="311"/>
      <c r="I1140" s="311"/>
      <c r="J1140" s="81">
        <v>500000</v>
      </c>
      <c r="K1140" s="81">
        <v>500000</v>
      </c>
      <c r="L1140" s="81">
        <v>500000</v>
      </c>
      <c r="M1140" s="69">
        <f t="shared" si="131"/>
        <v>1500000</v>
      </c>
    </row>
    <row r="1141" spans="1:13" ht="18.5" x14ac:dyDescent="0.45">
      <c r="A1141" s="64">
        <v>220203</v>
      </c>
      <c r="B1141" s="65"/>
      <c r="C1141" s="66"/>
      <c r="D1141" s="66"/>
      <c r="E1141" s="65"/>
      <c r="F1141" s="70" t="s">
        <v>37</v>
      </c>
      <c r="G1141" s="358">
        <f>SUM(G1142:G1147)</f>
        <v>4300000</v>
      </c>
      <c r="H1141" s="358">
        <f>SUM(H1142:H1147)</f>
        <v>0</v>
      </c>
      <c r="I1141" s="358"/>
      <c r="J1141" s="80">
        <f>SUM(J1142:J1147)</f>
        <v>4300000</v>
      </c>
      <c r="K1141" s="80">
        <f>SUM(K1142:K1147)</f>
        <v>4300000</v>
      </c>
      <c r="L1141" s="80">
        <f>SUM(L1142:L1147)</f>
        <v>4300000</v>
      </c>
      <c r="M1141" s="69">
        <f t="shared" si="131"/>
        <v>12900000</v>
      </c>
    </row>
    <row r="1142" spans="1:13" ht="37" x14ac:dyDescent="0.45">
      <c r="A1142" s="74">
        <v>22020301</v>
      </c>
      <c r="B1142" s="75"/>
      <c r="C1142" s="76"/>
      <c r="D1142" s="76"/>
      <c r="E1142" s="75"/>
      <c r="F1142" s="77" t="s">
        <v>38</v>
      </c>
      <c r="G1142" s="311">
        <v>3000000</v>
      </c>
      <c r="H1142" s="311"/>
      <c r="I1142" s="311"/>
      <c r="J1142" s="81">
        <v>3000000</v>
      </c>
      <c r="K1142" s="81">
        <v>3000000</v>
      </c>
      <c r="L1142" s="81">
        <v>3000000</v>
      </c>
      <c r="M1142" s="69">
        <f t="shared" si="131"/>
        <v>9000000</v>
      </c>
    </row>
    <row r="1143" spans="1:13" ht="18.5" x14ac:dyDescent="0.45">
      <c r="A1143" s="74">
        <v>22020302</v>
      </c>
      <c r="B1143" s="75"/>
      <c r="C1143" s="76"/>
      <c r="D1143" s="76"/>
      <c r="E1143" s="75"/>
      <c r="F1143" s="77" t="s">
        <v>39</v>
      </c>
      <c r="G1143" s="311">
        <v>500000</v>
      </c>
      <c r="H1143" s="311"/>
      <c r="I1143" s="311"/>
      <c r="J1143" s="81">
        <v>500000</v>
      </c>
      <c r="K1143" s="81">
        <v>500000</v>
      </c>
      <c r="L1143" s="81">
        <v>500000</v>
      </c>
      <c r="M1143" s="69">
        <f t="shared" si="131"/>
        <v>1500000</v>
      </c>
    </row>
    <row r="1144" spans="1:13" ht="18.5" x14ac:dyDescent="0.45">
      <c r="A1144" s="74">
        <v>22020303</v>
      </c>
      <c r="B1144" s="75"/>
      <c r="C1144" s="76"/>
      <c r="D1144" s="76"/>
      <c r="E1144" s="75"/>
      <c r="F1144" s="77" t="s">
        <v>40</v>
      </c>
      <c r="G1144" s="311">
        <v>200000</v>
      </c>
      <c r="H1144" s="311"/>
      <c r="I1144" s="311"/>
      <c r="J1144" s="81">
        <v>200000</v>
      </c>
      <c r="K1144" s="81">
        <v>200000</v>
      </c>
      <c r="L1144" s="81">
        <v>200000</v>
      </c>
      <c r="M1144" s="69">
        <f t="shared" si="131"/>
        <v>600000</v>
      </c>
    </row>
    <row r="1145" spans="1:13" ht="18.5" x14ac:dyDescent="0.45">
      <c r="A1145" s="74">
        <v>22020304</v>
      </c>
      <c r="B1145" s="75"/>
      <c r="C1145" s="76"/>
      <c r="D1145" s="76"/>
      <c r="E1145" s="75"/>
      <c r="F1145" s="77" t="s">
        <v>413</v>
      </c>
      <c r="G1145" s="311">
        <v>200000</v>
      </c>
      <c r="H1145" s="311"/>
      <c r="I1145" s="311"/>
      <c r="J1145" s="81">
        <v>200000</v>
      </c>
      <c r="K1145" s="81">
        <v>200000</v>
      </c>
      <c r="L1145" s="81">
        <v>200000</v>
      </c>
      <c r="M1145" s="69">
        <f t="shared" si="131"/>
        <v>600000</v>
      </c>
    </row>
    <row r="1146" spans="1:13" ht="18.5" x14ac:dyDescent="0.45">
      <c r="A1146" s="74">
        <v>22020305</v>
      </c>
      <c r="B1146" s="75"/>
      <c r="C1146" s="76"/>
      <c r="D1146" s="76"/>
      <c r="E1146" s="75"/>
      <c r="F1146" s="77" t="s">
        <v>41</v>
      </c>
      <c r="G1146" s="311">
        <v>200000</v>
      </c>
      <c r="H1146" s="311"/>
      <c r="I1146" s="311"/>
      <c r="J1146" s="81">
        <v>200000</v>
      </c>
      <c r="K1146" s="81">
        <v>200000</v>
      </c>
      <c r="L1146" s="81">
        <v>200000</v>
      </c>
      <c r="M1146" s="69">
        <f t="shared" si="131"/>
        <v>600000</v>
      </c>
    </row>
    <row r="1147" spans="1:13" ht="18.5" x14ac:dyDescent="0.45">
      <c r="A1147" s="74">
        <v>22020308</v>
      </c>
      <c r="B1147" s="75"/>
      <c r="C1147" s="76"/>
      <c r="D1147" s="76"/>
      <c r="E1147" s="75"/>
      <c r="F1147" s="77" t="s">
        <v>563</v>
      </c>
      <c r="G1147" s="311">
        <v>200000</v>
      </c>
      <c r="H1147" s="311"/>
      <c r="I1147" s="311"/>
      <c r="J1147" s="81">
        <v>200000</v>
      </c>
      <c r="K1147" s="81">
        <v>200000</v>
      </c>
      <c r="L1147" s="81">
        <v>200000</v>
      </c>
      <c r="M1147" s="69">
        <f t="shared" si="131"/>
        <v>600000</v>
      </c>
    </row>
    <row r="1148" spans="1:13" ht="18.5" x14ac:dyDescent="0.45">
      <c r="A1148" s="64">
        <v>220204</v>
      </c>
      <c r="B1148" s="65"/>
      <c r="C1148" s="66"/>
      <c r="D1148" s="66"/>
      <c r="E1148" s="65"/>
      <c r="F1148" s="70" t="s">
        <v>42</v>
      </c>
      <c r="G1148" s="358">
        <f>SUM(G1149:G1152)</f>
        <v>2000000</v>
      </c>
      <c r="H1148" s="358">
        <f>SUM(H1149:H1152)</f>
        <v>0</v>
      </c>
      <c r="I1148" s="358"/>
      <c r="J1148" s="80">
        <f>SUM(J1149:J1152)</f>
        <v>2000000</v>
      </c>
      <c r="K1148" s="80">
        <f>SUM(K1149:K1152)</f>
        <v>2000000</v>
      </c>
      <c r="L1148" s="80">
        <f>SUM(L1149:L1152)</f>
        <v>2000000</v>
      </c>
      <c r="M1148" s="69">
        <f t="shared" si="131"/>
        <v>6000000</v>
      </c>
    </row>
    <row r="1149" spans="1:13" ht="37" x14ac:dyDescent="0.45">
      <c r="A1149" s="74">
        <v>22020401</v>
      </c>
      <c r="B1149" s="75"/>
      <c r="C1149" s="76"/>
      <c r="D1149" s="76"/>
      <c r="E1149" s="75"/>
      <c r="F1149" s="77" t="s">
        <v>43</v>
      </c>
      <c r="G1149" s="311">
        <v>500000</v>
      </c>
      <c r="H1149" s="311"/>
      <c r="I1149" s="311"/>
      <c r="J1149" s="81">
        <v>500000</v>
      </c>
      <c r="K1149" s="81">
        <v>500000</v>
      </c>
      <c r="L1149" s="81">
        <v>500000</v>
      </c>
      <c r="M1149" s="69">
        <f t="shared" si="131"/>
        <v>1500000</v>
      </c>
    </row>
    <row r="1150" spans="1:13" ht="18.5" x14ac:dyDescent="0.45">
      <c r="A1150" s="74">
        <v>22020402</v>
      </c>
      <c r="B1150" s="75"/>
      <c r="C1150" s="76"/>
      <c r="D1150" s="76"/>
      <c r="E1150" s="75"/>
      <c r="F1150" s="77" t="s">
        <v>44</v>
      </c>
      <c r="G1150" s="311">
        <v>500000</v>
      </c>
      <c r="H1150" s="311"/>
      <c r="I1150" s="311"/>
      <c r="J1150" s="81">
        <v>500000</v>
      </c>
      <c r="K1150" s="81">
        <v>500000</v>
      </c>
      <c r="L1150" s="81">
        <v>500000</v>
      </c>
      <c r="M1150" s="69">
        <f t="shared" si="131"/>
        <v>1500000</v>
      </c>
    </row>
    <row r="1151" spans="1:13" ht="37" x14ac:dyDescent="0.45">
      <c r="A1151" s="74">
        <v>22020403</v>
      </c>
      <c r="B1151" s="75"/>
      <c r="C1151" s="76"/>
      <c r="D1151" s="76"/>
      <c r="E1151" s="75"/>
      <c r="F1151" s="77" t="s">
        <v>45</v>
      </c>
      <c r="G1151" s="311">
        <v>500000</v>
      </c>
      <c r="H1151" s="311"/>
      <c r="I1151" s="311"/>
      <c r="J1151" s="81">
        <v>500000</v>
      </c>
      <c r="K1151" s="81">
        <v>500000</v>
      </c>
      <c r="L1151" s="81">
        <v>500000</v>
      </c>
      <c r="M1151" s="69">
        <f t="shared" si="131"/>
        <v>1500000</v>
      </c>
    </row>
    <row r="1152" spans="1:13" ht="18.5" x14ac:dyDescent="0.45">
      <c r="A1152" s="74">
        <v>22020404</v>
      </c>
      <c r="B1152" s="75"/>
      <c r="C1152" s="76"/>
      <c r="D1152" s="76"/>
      <c r="E1152" s="75"/>
      <c r="F1152" s="77" t="s">
        <v>46</v>
      </c>
      <c r="G1152" s="311">
        <v>500000</v>
      </c>
      <c r="H1152" s="311"/>
      <c r="I1152" s="311"/>
      <c r="J1152" s="81">
        <v>500000</v>
      </c>
      <c r="K1152" s="81">
        <v>500000</v>
      </c>
      <c r="L1152" s="81">
        <v>500000</v>
      </c>
      <c r="M1152" s="69">
        <f t="shared" si="131"/>
        <v>1500000</v>
      </c>
    </row>
    <row r="1153" spans="1:13" ht="18.5" x14ac:dyDescent="0.45">
      <c r="A1153" s="64">
        <v>220205</v>
      </c>
      <c r="B1153" s="65"/>
      <c r="C1153" s="66"/>
      <c r="D1153" s="66"/>
      <c r="E1153" s="65"/>
      <c r="F1153" s="70" t="s">
        <v>49</v>
      </c>
      <c r="G1153" s="358">
        <f>G1154+G1155</f>
        <v>1000000</v>
      </c>
      <c r="H1153" s="358">
        <f>H1154+H1155</f>
        <v>0</v>
      </c>
      <c r="I1153" s="358"/>
      <c r="J1153" s="80">
        <f>J1154+J1155</f>
        <v>1000000</v>
      </c>
      <c r="K1153" s="80">
        <f>K1154+K1155</f>
        <v>1000000</v>
      </c>
      <c r="L1153" s="80">
        <f>L1154+L1155</f>
        <v>1000000</v>
      </c>
      <c r="M1153" s="69">
        <f t="shared" si="131"/>
        <v>3000000</v>
      </c>
    </row>
    <row r="1154" spans="1:13" ht="18.5" x14ac:dyDescent="0.45">
      <c r="A1154" s="74">
        <v>22020501</v>
      </c>
      <c r="B1154" s="75"/>
      <c r="C1154" s="76"/>
      <c r="D1154" s="76"/>
      <c r="E1154" s="75"/>
      <c r="F1154" s="77" t="s">
        <v>50</v>
      </c>
      <c r="G1154" s="311">
        <v>500000</v>
      </c>
      <c r="H1154" s="311"/>
      <c r="I1154" s="311"/>
      <c r="J1154" s="81">
        <v>500000</v>
      </c>
      <c r="K1154" s="81">
        <v>500000</v>
      </c>
      <c r="L1154" s="81">
        <v>500000</v>
      </c>
      <c r="M1154" s="69">
        <f t="shared" si="131"/>
        <v>1500000</v>
      </c>
    </row>
    <row r="1155" spans="1:13" ht="18.5" x14ac:dyDescent="0.45">
      <c r="A1155" s="74">
        <v>22020502</v>
      </c>
      <c r="B1155" s="75"/>
      <c r="C1155" s="76"/>
      <c r="D1155" s="76"/>
      <c r="E1155" s="75"/>
      <c r="F1155" s="77" t="s">
        <v>222</v>
      </c>
      <c r="G1155" s="311">
        <v>500000</v>
      </c>
      <c r="H1155" s="311"/>
      <c r="I1155" s="311"/>
      <c r="J1155" s="81">
        <v>500000</v>
      </c>
      <c r="K1155" s="81">
        <v>500000</v>
      </c>
      <c r="L1155" s="81">
        <v>500000</v>
      </c>
      <c r="M1155" s="69">
        <f t="shared" si="131"/>
        <v>1500000</v>
      </c>
    </row>
    <row r="1156" spans="1:13" ht="18.5" x14ac:dyDescent="0.45">
      <c r="A1156" s="64">
        <v>220208</v>
      </c>
      <c r="B1156" s="65"/>
      <c r="C1156" s="66"/>
      <c r="D1156" s="66"/>
      <c r="E1156" s="65"/>
      <c r="F1156" s="70" t="s">
        <v>54</v>
      </c>
      <c r="G1156" s="358">
        <f>SUM(G1157:G1159)</f>
        <v>1500000</v>
      </c>
      <c r="H1156" s="358">
        <f>SUM(H1157:H1159)</f>
        <v>0</v>
      </c>
      <c r="I1156" s="358"/>
      <c r="J1156" s="80">
        <f>SUM(J1157:J1159)</f>
        <v>1500000</v>
      </c>
      <c r="K1156" s="80">
        <f>SUM(K1157:K1159)</f>
        <v>1500000</v>
      </c>
      <c r="L1156" s="80">
        <f>SUM(L1157:L1159)</f>
        <v>1500000</v>
      </c>
      <c r="M1156" s="69">
        <f t="shared" si="131"/>
        <v>4500000</v>
      </c>
    </row>
    <row r="1157" spans="1:13" ht="18.5" x14ac:dyDescent="0.45">
      <c r="A1157" s="74">
        <v>22020801</v>
      </c>
      <c r="B1157" s="75"/>
      <c r="C1157" s="76"/>
      <c r="D1157" s="76"/>
      <c r="E1157" s="75"/>
      <c r="F1157" s="77" t="s">
        <v>55</v>
      </c>
      <c r="G1157" s="311">
        <v>500000</v>
      </c>
      <c r="H1157" s="311"/>
      <c r="I1157" s="311"/>
      <c r="J1157" s="81">
        <v>500000</v>
      </c>
      <c r="K1157" s="81">
        <v>500000</v>
      </c>
      <c r="L1157" s="81">
        <v>500000</v>
      </c>
      <c r="M1157" s="69">
        <f t="shared" si="131"/>
        <v>1500000</v>
      </c>
    </row>
    <row r="1158" spans="1:13" ht="18.5" x14ac:dyDescent="0.45">
      <c r="A1158" s="74">
        <v>22020802</v>
      </c>
      <c r="B1158" s="75"/>
      <c r="C1158" s="76"/>
      <c r="D1158" s="76"/>
      <c r="E1158" s="75"/>
      <c r="F1158" s="77" t="s">
        <v>517</v>
      </c>
      <c r="G1158" s="311">
        <v>500000</v>
      </c>
      <c r="H1158" s="311"/>
      <c r="I1158" s="311"/>
      <c r="J1158" s="81">
        <v>500000</v>
      </c>
      <c r="K1158" s="81">
        <v>500000</v>
      </c>
      <c r="L1158" s="81">
        <v>500000</v>
      </c>
      <c r="M1158" s="69">
        <f t="shared" si="131"/>
        <v>1500000</v>
      </c>
    </row>
    <row r="1159" spans="1:13" ht="18.5" x14ac:dyDescent="0.45">
      <c r="A1159" s="74">
        <v>22020803</v>
      </c>
      <c r="B1159" s="75"/>
      <c r="C1159" s="76"/>
      <c r="D1159" s="76"/>
      <c r="E1159" s="75"/>
      <c r="F1159" s="77" t="s">
        <v>56</v>
      </c>
      <c r="G1159" s="311">
        <v>500000</v>
      </c>
      <c r="H1159" s="311"/>
      <c r="I1159" s="311"/>
      <c r="J1159" s="81">
        <v>500000</v>
      </c>
      <c r="K1159" s="81">
        <v>500000</v>
      </c>
      <c r="L1159" s="81">
        <v>500000</v>
      </c>
      <c r="M1159" s="69">
        <f t="shared" si="131"/>
        <v>1500000</v>
      </c>
    </row>
    <row r="1160" spans="1:13" ht="18.5" x14ac:dyDescent="0.45">
      <c r="A1160" s="64">
        <v>220209</v>
      </c>
      <c r="B1160" s="65"/>
      <c r="C1160" s="66"/>
      <c r="D1160" s="66"/>
      <c r="E1160" s="65"/>
      <c r="F1160" s="70" t="s">
        <v>271</v>
      </c>
      <c r="G1160" s="358">
        <f>SUM(G1161:G1161)</f>
        <v>200000</v>
      </c>
      <c r="H1160" s="358">
        <f>SUM(H1161:H1161)</f>
        <v>0</v>
      </c>
      <c r="I1160" s="358"/>
      <c r="J1160" s="80">
        <f>SUM(J1161:J1161)</f>
        <v>200000</v>
      </c>
      <c r="K1160" s="80">
        <f>SUM(K1161:K1161)</f>
        <v>200000</v>
      </c>
      <c r="L1160" s="80">
        <f>SUM(L1161:L1161)</f>
        <v>200000</v>
      </c>
      <c r="M1160" s="69">
        <f t="shared" si="131"/>
        <v>600000</v>
      </c>
    </row>
    <row r="1161" spans="1:13" ht="18.5" x14ac:dyDescent="0.45">
      <c r="A1161" s="74">
        <v>22020901</v>
      </c>
      <c r="B1161" s="75"/>
      <c r="C1161" s="76"/>
      <c r="D1161" s="76"/>
      <c r="E1161" s="75"/>
      <c r="F1161" s="77" t="s">
        <v>315</v>
      </c>
      <c r="G1161" s="311">
        <v>200000</v>
      </c>
      <c r="H1161" s="311"/>
      <c r="I1161" s="311"/>
      <c r="J1161" s="81">
        <v>200000</v>
      </c>
      <c r="K1161" s="81">
        <v>200000</v>
      </c>
      <c r="L1161" s="81">
        <v>200000</v>
      </c>
      <c r="M1161" s="69">
        <f t="shared" si="131"/>
        <v>600000</v>
      </c>
    </row>
    <row r="1162" spans="1:13" ht="18.5" x14ac:dyDescent="0.45">
      <c r="A1162" s="64">
        <v>220210</v>
      </c>
      <c r="B1162" s="65"/>
      <c r="C1162" s="66"/>
      <c r="D1162" s="66"/>
      <c r="E1162" s="65"/>
      <c r="F1162" s="70" t="s">
        <v>57</v>
      </c>
      <c r="G1162" s="358">
        <f>SUM(G1163:G1165)</f>
        <v>4500000</v>
      </c>
      <c r="H1162" s="358">
        <f>SUM(H1163:H1165)</f>
        <v>0</v>
      </c>
      <c r="I1162" s="358"/>
      <c r="J1162" s="80">
        <f>SUM(J1163:J1165)</f>
        <v>4500000</v>
      </c>
      <c r="K1162" s="80">
        <f>SUM(K1163:K1165)</f>
        <v>4500000</v>
      </c>
      <c r="L1162" s="80">
        <f>SUM(L1163:L1165)</f>
        <v>4500000</v>
      </c>
      <c r="M1162" s="69">
        <f t="shared" si="131"/>
        <v>13500000</v>
      </c>
    </row>
    <row r="1163" spans="1:13" ht="18.5" x14ac:dyDescent="0.45">
      <c r="A1163" s="74">
        <v>22021001</v>
      </c>
      <c r="B1163" s="75"/>
      <c r="C1163" s="76"/>
      <c r="D1163" s="76"/>
      <c r="E1163" s="75"/>
      <c r="F1163" s="77" t="s">
        <v>58</v>
      </c>
      <c r="G1163" s="311">
        <v>1500000</v>
      </c>
      <c r="H1163" s="311"/>
      <c r="I1163" s="311"/>
      <c r="J1163" s="81">
        <v>1500000</v>
      </c>
      <c r="K1163" s="81">
        <v>1500000</v>
      </c>
      <c r="L1163" s="81">
        <v>1500000</v>
      </c>
      <c r="M1163" s="69">
        <f t="shared" si="131"/>
        <v>4500000</v>
      </c>
    </row>
    <row r="1164" spans="1:13" ht="18.5" x14ac:dyDescent="0.45">
      <c r="A1164" s="74">
        <v>22021003</v>
      </c>
      <c r="B1164" s="75"/>
      <c r="C1164" s="76"/>
      <c r="D1164" s="76"/>
      <c r="E1164" s="75"/>
      <c r="F1164" s="77" t="s">
        <v>60</v>
      </c>
      <c r="G1164" s="311">
        <v>500000</v>
      </c>
      <c r="H1164" s="311"/>
      <c r="I1164" s="311"/>
      <c r="J1164" s="81">
        <v>500000</v>
      </c>
      <c r="K1164" s="81">
        <v>500000</v>
      </c>
      <c r="L1164" s="81">
        <v>500000</v>
      </c>
      <c r="M1164" s="69">
        <f t="shared" si="131"/>
        <v>1500000</v>
      </c>
    </row>
    <row r="1165" spans="1:13" ht="18.5" x14ac:dyDescent="0.45">
      <c r="A1165" s="74">
        <v>22021007</v>
      </c>
      <c r="B1165" s="75"/>
      <c r="C1165" s="76"/>
      <c r="D1165" s="76"/>
      <c r="E1165" s="75"/>
      <c r="F1165" s="77" t="s">
        <v>63</v>
      </c>
      <c r="G1165" s="311">
        <v>2500000</v>
      </c>
      <c r="H1165" s="311"/>
      <c r="I1165" s="311"/>
      <c r="J1165" s="81">
        <v>2500000</v>
      </c>
      <c r="K1165" s="81">
        <v>2500000</v>
      </c>
      <c r="L1165" s="81">
        <v>2500000</v>
      </c>
      <c r="M1165" s="69">
        <f t="shared" si="131"/>
        <v>7500000</v>
      </c>
    </row>
    <row r="1166" spans="1:13" ht="18.5" x14ac:dyDescent="0.45">
      <c r="A1166" s="74"/>
      <c r="B1166" s="74"/>
      <c r="C1166" s="74"/>
      <c r="D1166" s="74"/>
      <c r="E1166" s="74"/>
      <c r="F1166" s="64"/>
      <c r="G1166" s="74"/>
      <c r="H1166" s="74"/>
      <c r="I1166" s="363"/>
      <c r="J1166" s="360"/>
      <c r="K1166" s="360"/>
      <c r="L1166" s="360"/>
      <c r="M1166" s="360"/>
    </row>
    <row r="1167" spans="1:13" ht="18.5" x14ac:dyDescent="0.45">
      <c r="A1167" s="74"/>
      <c r="B1167" s="74"/>
      <c r="C1167" s="74"/>
      <c r="D1167" s="74"/>
      <c r="E1167" s="74"/>
      <c r="F1167" s="73" t="s">
        <v>919</v>
      </c>
      <c r="G1167" s="91"/>
      <c r="H1167" s="77"/>
      <c r="I1167" s="363"/>
      <c r="J1167" s="425"/>
      <c r="K1167" s="425"/>
      <c r="L1167" s="425"/>
      <c r="M1167" s="425"/>
    </row>
    <row r="1168" spans="1:13" ht="18.5" x14ac:dyDescent="0.45">
      <c r="A1168" s="74"/>
      <c r="B1168" s="74"/>
      <c r="C1168" s="74"/>
      <c r="D1168" s="74"/>
      <c r="E1168" s="74"/>
      <c r="F1168" s="73" t="s">
        <v>87</v>
      </c>
      <c r="G1168" s="386">
        <f>G1131</f>
        <v>50000000</v>
      </c>
      <c r="H1168" s="386">
        <f>H1131</f>
        <v>0</v>
      </c>
      <c r="I1168" s="386"/>
      <c r="J1168" s="79">
        <f>J1131</f>
        <v>50000000</v>
      </c>
      <c r="K1168" s="79">
        <f>K1131</f>
        <v>50000000</v>
      </c>
      <c r="L1168" s="79">
        <f>L1131</f>
        <v>50000000</v>
      </c>
      <c r="M1168" s="69">
        <f>SUM(J1168:L1168)</f>
        <v>150000000</v>
      </c>
    </row>
    <row r="1169" spans="1:13" ht="18.5" x14ac:dyDescent="0.45">
      <c r="A1169" s="74"/>
      <c r="B1169" s="74"/>
      <c r="C1169" s="74"/>
      <c r="D1169" s="74"/>
      <c r="E1169" s="74"/>
      <c r="F1169" s="73"/>
      <c r="G1169" s="386"/>
      <c r="H1169" s="386"/>
      <c r="I1169" s="386"/>
      <c r="J1169" s="79"/>
      <c r="K1169" s="79"/>
      <c r="L1169" s="79"/>
      <c r="M1169" s="69">
        <f>SUM(J1169:L1169)</f>
        <v>0</v>
      </c>
    </row>
    <row r="1170" spans="1:13" ht="18.5" x14ac:dyDescent="0.45">
      <c r="A1170" s="74"/>
      <c r="B1170" s="74"/>
      <c r="C1170" s="74"/>
      <c r="D1170" s="74"/>
      <c r="E1170" s="74"/>
      <c r="F1170" s="73" t="s">
        <v>88</v>
      </c>
      <c r="G1170" s="387">
        <f>SUM(G1168:G1168)</f>
        <v>50000000</v>
      </c>
      <c r="H1170" s="387">
        <f>SUM(H1168:H1168)</f>
        <v>0</v>
      </c>
      <c r="I1170" s="387"/>
      <c r="J1170" s="69">
        <f>SUM(J1168:J1168)</f>
        <v>50000000</v>
      </c>
      <c r="K1170" s="69">
        <f>SUM(K1168:K1168)</f>
        <v>50000000</v>
      </c>
      <c r="L1170" s="69">
        <f>SUM(L1168:L1168)</f>
        <v>50000000</v>
      </c>
      <c r="M1170" s="69">
        <f>SUM(J1170:L1170)</f>
        <v>150000000</v>
      </c>
    </row>
    <row r="1173" spans="1:13" ht="18.5" x14ac:dyDescent="0.45">
      <c r="A1173" s="951" t="s">
        <v>0</v>
      </c>
      <c r="B1173" s="951"/>
      <c r="C1173" s="951"/>
      <c r="D1173" s="951"/>
      <c r="E1173" s="951"/>
      <c r="F1173" s="951"/>
      <c r="G1173" s="951"/>
      <c r="H1173" s="951"/>
      <c r="I1173" s="951"/>
      <c r="J1173" s="951"/>
      <c r="K1173" s="951"/>
      <c r="L1173" s="951"/>
      <c r="M1173" s="951"/>
    </row>
    <row r="1174" spans="1:13" ht="18.5" x14ac:dyDescent="0.45">
      <c r="A1174" s="930" t="s">
        <v>959</v>
      </c>
      <c r="B1174" s="930"/>
      <c r="C1174" s="930"/>
      <c r="D1174" s="930"/>
      <c r="E1174" s="930"/>
      <c r="F1174" s="930"/>
      <c r="G1174" s="930"/>
      <c r="H1174" s="930"/>
      <c r="I1174" s="930"/>
      <c r="J1174" s="930"/>
      <c r="K1174" s="930"/>
      <c r="L1174" s="930"/>
      <c r="M1174" s="930"/>
    </row>
    <row r="1175" spans="1:13" ht="92.5" x14ac:dyDescent="0.45">
      <c r="A1175" s="100" t="s">
        <v>1</v>
      </c>
      <c r="B1175" s="100" t="s">
        <v>2</v>
      </c>
      <c r="C1175" s="100" t="s">
        <v>960</v>
      </c>
      <c r="D1175" s="100" t="s">
        <v>4</v>
      </c>
      <c r="E1175" s="100" t="s">
        <v>5</v>
      </c>
      <c r="F1175" s="67" t="s">
        <v>6</v>
      </c>
      <c r="G1175" s="100" t="s">
        <v>7</v>
      </c>
      <c r="H1175" s="100" t="s">
        <v>8</v>
      </c>
      <c r="I1175" s="100"/>
      <c r="J1175" s="368" t="s">
        <v>9</v>
      </c>
      <c r="K1175" s="368" t="s">
        <v>10</v>
      </c>
      <c r="L1175" s="368" t="s">
        <v>11</v>
      </c>
      <c r="M1175" s="368" t="s">
        <v>12</v>
      </c>
    </row>
    <row r="1176" spans="1:13" ht="18.5" x14ac:dyDescent="0.45">
      <c r="A1176" s="64">
        <v>2</v>
      </c>
      <c r="B1176" s="64"/>
      <c r="C1176" s="64"/>
      <c r="D1176" s="64"/>
      <c r="E1176" s="64"/>
      <c r="F1176" s="70" t="s">
        <v>18</v>
      </c>
      <c r="G1176" s="358">
        <f>G1177</f>
        <v>41730347</v>
      </c>
      <c r="H1176" s="358">
        <f>H1177</f>
        <v>41206357</v>
      </c>
      <c r="I1176" s="358"/>
      <c r="J1176" s="80">
        <f>J1177+J1184</f>
        <v>453686280</v>
      </c>
      <c r="K1176" s="80">
        <f>K1177+K1184</f>
        <v>453686280</v>
      </c>
      <c r="L1176" s="80">
        <f>L1177+L1184</f>
        <v>453686280</v>
      </c>
      <c r="M1176" s="69">
        <f>J1176+K1176+L1176</f>
        <v>1361058840</v>
      </c>
    </row>
    <row r="1177" spans="1:13" ht="18.5" x14ac:dyDescent="0.45">
      <c r="A1177" s="64">
        <v>21</v>
      </c>
      <c r="B1177" s="64"/>
      <c r="C1177" s="64"/>
      <c r="D1177" s="64"/>
      <c r="E1177" s="64"/>
      <c r="F1177" s="70" t="s">
        <v>19</v>
      </c>
      <c r="G1177" s="358">
        <f>G1178+G1181</f>
        <v>41730347</v>
      </c>
      <c r="H1177" s="358">
        <f>H1178+H1181</f>
        <v>41206357</v>
      </c>
      <c r="I1177" s="358"/>
      <c r="J1177" s="80">
        <v>53686280.000000015</v>
      </c>
      <c r="K1177" s="80">
        <v>53686280.000000015</v>
      </c>
      <c r="L1177" s="80">
        <v>53686280.000000015</v>
      </c>
      <c r="M1177" s="69">
        <v>161058840.00000006</v>
      </c>
    </row>
    <row r="1178" spans="1:13" ht="18.5" x14ac:dyDescent="0.45">
      <c r="A1178" s="64">
        <v>2101</v>
      </c>
      <c r="B1178" s="64"/>
      <c r="C1178" s="64"/>
      <c r="D1178" s="64"/>
      <c r="E1178" s="64"/>
      <c r="F1178" s="70" t="s">
        <v>20</v>
      </c>
      <c r="G1178" s="358">
        <f>G1179</f>
        <v>40740347</v>
      </c>
      <c r="H1178" s="358">
        <f>H1179</f>
        <v>40740347</v>
      </c>
      <c r="I1178" s="358"/>
      <c r="J1178" s="80">
        <v>53686280.000000015</v>
      </c>
      <c r="K1178" s="80">
        <v>52816280.000000015</v>
      </c>
      <c r="L1178" s="80">
        <v>52816280.000000015</v>
      </c>
      <c r="M1178" s="69">
        <v>159318840.00000006</v>
      </c>
    </row>
    <row r="1179" spans="1:13" ht="18.5" x14ac:dyDescent="0.45">
      <c r="A1179" s="64">
        <v>210101</v>
      </c>
      <c r="B1179" s="64"/>
      <c r="C1179" s="64"/>
      <c r="D1179" s="64"/>
      <c r="E1179" s="64"/>
      <c r="F1179" s="70" t="s">
        <v>21</v>
      </c>
      <c r="G1179" s="358">
        <f>G1180</f>
        <v>40740347</v>
      </c>
      <c r="H1179" s="358">
        <f>H1180</f>
        <v>40740347</v>
      </c>
      <c r="I1179" s="358"/>
      <c r="J1179" s="80">
        <v>52816280.000000015</v>
      </c>
      <c r="K1179" s="80">
        <v>52816280.000000015</v>
      </c>
      <c r="L1179" s="80">
        <v>52816280.000000015</v>
      </c>
      <c r="M1179" s="69">
        <v>158448840.00000006</v>
      </c>
    </row>
    <row r="1180" spans="1:13" ht="18.5" x14ac:dyDescent="0.45">
      <c r="A1180" s="74">
        <v>21010101</v>
      </c>
      <c r="B1180" s="74"/>
      <c r="C1180" s="74"/>
      <c r="D1180" s="74"/>
      <c r="E1180" s="74"/>
      <c r="F1180" s="77" t="s">
        <v>20</v>
      </c>
      <c r="G1180" s="311">
        <v>40740347</v>
      </c>
      <c r="H1180" s="311">
        <v>40740347</v>
      </c>
      <c r="I1180" s="311"/>
      <c r="J1180" s="81">
        <v>52816280.000000015</v>
      </c>
      <c r="K1180" s="81">
        <v>52816280.000000015</v>
      </c>
      <c r="L1180" s="81">
        <v>52816280.000000015</v>
      </c>
      <c r="M1180" s="69">
        <v>158448840.00000006</v>
      </c>
    </row>
    <row r="1181" spans="1:13" ht="18.5" x14ac:dyDescent="0.45">
      <c r="A1181" s="64">
        <v>2102</v>
      </c>
      <c r="B1181" s="64"/>
      <c r="C1181" s="64"/>
      <c r="D1181" s="64"/>
      <c r="E1181" s="64"/>
      <c r="F1181" s="70" t="s">
        <v>22</v>
      </c>
      <c r="G1181" s="358">
        <f>G1182</f>
        <v>990000</v>
      </c>
      <c r="H1181" s="358">
        <f>H1182</f>
        <v>466010</v>
      </c>
      <c r="I1181" s="358"/>
      <c r="J1181" s="80">
        <v>870000</v>
      </c>
      <c r="K1181" s="80">
        <v>870000</v>
      </c>
      <c r="L1181" s="80">
        <v>870000</v>
      </c>
      <c r="M1181" s="69">
        <v>2610000</v>
      </c>
    </row>
    <row r="1182" spans="1:13" ht="18.5" x14ac:dyDescent="0.45">
      <c r="A1182" s="64">
        <v>210201</v>
      </c>
      <c r="B1182" s="64"/>
      <c r="C1182" s="64"/>
      <c r="D1182" s="64"/>
      <c r="E1182" s="64"/>
      <c r="F1182" s="70" t="s">
        <v>23</v>
      </c>
      <c r="G1182" s="358">
        <f>G1183</f>
        <v>990000</v>
      </c>
      <c r="H1182" s="358">
        <f>H1183</f>
        <v>466010</v>
      </c>
      <c r="I1182" s="358"/>
      <c r="J1182" s="80">
        <v>870000</v>
      </c>
      <c r="K1182" s="80">
        <v>870000</v>
      </c>
      <c r="L1182" s="80">
        <v>870000</v>
      </c>
      <c r="M1182" s="69">
        <v>2610000</v>
      </c>
    </row>
    <row r="1183" spans="1:13" ht="18.5" x14ac:dyDescent="0.45">
      <c r="A1183" s="74">
        <v>21020102</v>
      </c>
      <c r="B1183" s="74"/>
      <c r="C1183" s="74"/>
      <c r="D1183" s="74"/>
      <c r="E1183" s="74"/>
      <c r="F1183" s="77" t="s">
        <v>25</v>
      </c>
      <c r="G1183" s="311">
        <v>990000</v>
      </c>
      <c r="H1183" s="311">
        <v>466010</v>
      </c>
      <c r="I1183" s="311"/>
      <c r="J1183" s="81">
        <v>870000</v>
      </c>
      <c r="K1183" s="81">
        <v>870000</v>
      </c>
      <c r="L1183" s="81">
        <v>870000</v>
      </c>
      <c r="M1183" s="69">
        <v>2610000</v>
      </c>
    </row>
    <row r="1184" spans="1:13" ht="18.5" x14ac:dyDescent="0.45">
      <c r="A1184" s="64">
        <v>2202</v>
      </c>
      <c r="B1184" s="64"/>
      <c r="C1184" s="64"/>
      <c r="D1184" s="64"/>
      <c r="E1184" s="64"/>
      <c r="F1184" s="70" t="s">
        <v>27</v>
      </c>
      <c r="G1184" s="358">
        <f>G1185+G1188+G1194+G1199+G1204+G1207+G1209+G1211+G1214</f>
        <v>400000000</v>
      </c>
      <c r="H1184" s="358">
        <f>H1185+H1188+H1194+H1199+H1204+H1207+H1209+H1211+H1214</f>
        <v>201058000</v>
      </c>
      <c r="I1184" s="358"/>
      <c r="J1184" s="80">
        <f>J1185+J1188+J1194+J1199+J1204+J1207+J1209+J1211+J1214</f>
        <v>400000000</v>
      </c>
      <c r="K1184" s="80">
        <f>K1185+K1188+K1194+K1199+K1204+K1207+K1209+K1211+K1214</f>
        <v>400000000</v>
      </c>
      <c r="L1184" s="80">
        <f>L1185+L1188+L1194+L1199+L1204+L1207+L1209+L1211+L1214</f>
        <v>400000000</v>
      </c>
      <c r="M1184" s="69">
        <f t="shared" ref="M1184:M1220" si="132">J1184+K1184+L1184</f>
        <v>1200000000</v>
      </c>
    </row>
    <row r="1185" spans="1:13" ht="18.5" x14ac:dyDescent="0.45">
      <c r="A1185" s="64">
        <v>220201</v>
      </c>
      <c r="B1185" s="64"/>
      <c r="C1185" s="64"/>
      <c r="D1185" s="64"/>
      <c r="E1185" s="64"/>
      <c r="F1185" s="70" t="s">
        <v>28</v>
      </c>
      <c r="G1185" s="358">
        <f>SUM(G1186:G1187)</f>
        <v>10000000</v>
      </c>
      <c r="H1185" s="358">
        <f>SUM(H1186:H1187)</f>
        <v>0</v>
      </c>
      <c r="I1185" s="358"/>
      <c r="J1185" s="80">
        <f>SUM(J1186:J1187)</f>
        <v>10000000</v>
      </c>
      <c r="K1185" s="80">
        <f>SUM(K1186:K1187)</f>
        <v>10000000</v>
      </c>
      <c r="L1185" s="80">
        <f>SUM(L1186:L1187)</f>
        <v>10000000</v>
      </c>
      <c r="M1185" s="69">
        <f t="shared" si="132"/>
        <v>30000000</v>
      </c>
    </row>
    <row r="1186" spans="1:13" ht="18.5" x14ac:dyDescent="0.45">
      <c r="A1186" s="74">
        <v>22020101</v>
      </c>
      <c r="B1186" s="74"/>
      <c r="C1186" s="74"/>
      <c r="D1186" s="74"/>
      <c r="E1186" s="74"/>
      <c r="F1186" s="77" t="s">
        <v>29</v>
      </c>
      <c r="G1186" s="311">
        <v>2000000</v>
      </c>
      <c r="H1186" s="311"/>
      <c r="I1186" s="311"/>
      <c r="J1186" s="81">
        <v>2000000</v>
      </c>
      <c r="K1186" s="81">
        <v>2000000</v>
      </c>
      <c r="L1186" s="81">
        <v>2000000</v>
      </c>
      <c r="M1186" s="69">
        <f t="shared" si="132"/>
        <v>6000000</v>
      </c>
    </row>
    <row r="1187" spans="1:13" ht="18.5" x14ac:dyDescent="0.45">
      <c r="A1187" s="74">
        <v>22020102</v>
      </c>
      <c r="B1187" s="74"/>
      <c r="C1187" s="74"/>
      <c r="D1187" s="74"/>
      <c r="E1187" s="74"/>
      <c r="F1187" s="77" t="s">
        <v>30</v>
      </c>
      <c r="G1187" s="311">
        <v>8000000</v>
      </c>
      <c r="H1187" s="311"/>
      <c r="I1187" s="311"/>
      <c r="J1187" s="81">
        <v>8000000</v>
      </c>
      <c r="K1187" s="81">
        <v>8000000</v>
      </c>
      <c r="L1187" s="81">
        <v>8000000</v>
      </c>
      <c r="M1187" s="69">
        <f t="shared" si="132"/>
        <v>24000000</v>
      </c>
    </row>
    <row r="1188" spans="1:13" ht="18.5" x14ac:dyDescent="0.45">
      <c r="A1188" s="64">
        <v>220202</v>
      </c>
      <c r="B1188" s="64"/>
      <c r="C1188" s="64"/>
      <c r="D1188" s="64"/>
      <c r="E1188" s="64"/>
      <c r="F1188" s="70" t="s">
        <v>31</v>
      </c>
      <c r="G1188" s="358">
        <f>SUM(G1189:G1193)</f>
        <v>7500000</v>
      </c>
      <c r="H1188" s="358">
        <f>SUM(H1189:H1193)</f>
        <v>130000</v>
      </c>
      <c r="I1188" s="358"/>
      <c r="J1188" s="80">
        <f>SUM(J1189:J1193)</f>
        <v>7500000</v>
      </c>
      <c r="K1188" s="80">
        <f>SUM(K1189:K1193)</f>
        <v>7500000</v>
      </c>
      <c r="L1188" s="80">
        <f>SUM(L1189:L1193)</f>
        <v>7500000</v>
      </c>
      <c r="M1188" s="69">
        <f t="shared" si="132"/>
        <v>22500000</v>
      </c>
    </row>
    <row r="1189" spans="1:13" ht="18.5" x14ac:dyDescent="0.45">
      <c r="A1189" s="74">
        <v>22020201</v>
      </c>
      <c r="B1189" s="74"/>
      <c r="C1189" s="74"/>
      <c r="D1189" s="74"/>
      <c r="E1189" s="74"/>
      <c r="F1189" s="77" t="s">
        <v>32</v>
      </c>
      <c r="G1189" s="311">
        <v>500000</v>
      </c>
      <c r="H1189" s="311">
        <v>130000</v>
      </c>
      <c r="I1189" s="311"/>
      <c r="J1189" s="81">
        <v>500000</v>
      </c>
      <c r="K1189" s="81">
        <v>500000</v>
      </c>
      <c r="L1189" s="81">
        <v>500000</v>
      </c>
      <c r="M1189" s="69">
        <f t="shared" si="132"/>
        <v>1500000</v>
      </c>
    </row>
    <row r="1190" spans="1:13" ht="18.5" x14ac:dyDescent="0.45">
      <c r="A1190" s="74">
        <v>22020203</v>
      </c>
      <c r="B1190" s="74"/>
      <c r="C1190" s="74"/>
      <c r="D1190" s="74"/>
      <c r="E1190" s="74"/>
      <c r="F1190" s="77" t="s">
        <v>34</v>
      </c>
      <c r="G1190" s="311">
        <v>1000000</v>
      </c>
      <c r="H1190" s="311"/>
      <c r="I1190" s="311"/>
      <c r="J1190" s="81">
        <v>1000000</v>
      </c>
      <c r="K1190" s="81">
        <v>1000000</v>
      </c>
      <c r="L1190" s="81">
        <v>1000000</v>
      </c>
      <c r="M1190" s="69">
        <f t="shared" si="132"/>
        <v>3000000</v>
      </c>
    </row>
    <row r="1191" spans="1:13" ht="18.5" x14ac:dyDescent="0.45">
      <c r="A1191" s="74">
        <v>22020205</v>
      </c>
      <c r="B1191" s="74"/>
      <c r="C1191" s="74"/>
      <c r="D1191" s="74"/>
      <c r="E1191" s="74"/>
      <c r="F1191" s="77" t="s">
        <v>35</v>
      </c>
      <c r="G1191" s="311">
        <v>500000</v>
      </c>
      <c r="H1191" s="311"/>
      <c r="I1191" s="311"/>
      <c r="J1191" s="81">
        <v>500000</v>
      </c>
      <c r="K1191" s="81">
        <v>500000</v>
      </c>
      <c r="L1191" s="81">
        <v>500000</v>
      </c>
      <c r="M1191" s="69">
        <f t="shared" si="132"/>
        <v>1500000</v>
      </c>
    </row>
    <row r="1192" spans="1:13" ht="18.5" x14ac:dyDescent="0.45">
      <c r="A1192" s="74">
        <v>22020206</v>
      </c>
      <c r="B1192" s="74"/>
      <c r="C1192" s="74"/>
      <c r="D1192" s="74"/>
      <c r="E1192" s="74"/>
      <c r="F1192" s="77" t="s">
        <v>36</v>
      </c>
      <c r="G1192" s="311">
        <v>500000</v>
      </c>
      <c r="H1192" s="311"/>
      <c r="I1192" s="311"/>
      <c r="J1192" s="81">
        <v>500000</v>
      </c>
      <c r="K1192" s="81">
        <v>500000</v>
      </c>
      <c r="L1192" s="81">
        <v>500000</v>
      </c>
      <c r="M1192" s="69">
        <f t="shared" si="132"/>
        <v>1500000</v>
      </c>
    </row>
    <row r="1193" spans="1:13" ht="37" x14ac:dyDescent="0.45">
      <c r="A1193" s="74">
        <v>22020209</v>
      </c>
      <c r="B1193" s="74"/>
      <c r="C1193" s="74"/>
      <c r="D1193" s="74"/>
      <c r="E1193" s="74"/>
      <c r="F1193" s="77" t="s">
        <v>323</v>
      </c>
      <c r="G1193" s="311">
        <v>5000000</v>
      </c>
      <c r="H1193" s="311"/>
      <c r="I1193" s="311"/>
      <c r="J1193" s="81">
        <v>5000000</v>
      </c>
      <c r="K1193" s="81">
        <v>5000000</v>
      </c>
      <c r="L1193" s="81">
        <v>5000000</v>
      </c>
      <c r="M1193" s="69">
        <f t="shared" si="132"/>
        <v>15000000</v>
      </c>
    </row>
    <row r="1194" spans="1:13" ht="18.5" x14ac:dyDescent="0.45">
      <c r="A1194" s="64">
        <v>220203</v>
      </c>
      <c r="B1194" s="64"/>
      <c r="C1194" s="64"/>
      <c r="D1194" s="64"/>
      <c r="E1194" s="64"/>
      <c r="F1194" s="70" t="s">
        <v>37</v>
      </c>
      <c r="G1194" s="358">
        <f>SUM(G1195:G1198)</f>
        <v>7000000</v>
      </c>
      <c r="H1194" s="358">
        <f>SUM(H1195:H1198)</f>
        <v>550500</v>
      </c>
      <c r="I1194" s="358"/>
      <c r="J1194" s="80">
        <f>SUM(J1195:J1198)</f>
        <v>7000000</v>
      </c>
      <c r="K1194" s="80">
        <f>SUM(K1195:K1198)</f>
        <v>7000000</v>
      </c>
      <c r="L1194" s="80">
        <f>SUM(L1195:L1198)</f>
        <v>7000000</v>
      </c>
      <c r="M1194" s="69">
        <f t="shared" si="132"/>
        <v>21000000</v>
      </c>
    </row>
    <row r="1195" spans="1:13" ht="37" x14ac:dyDescent="0.45">
      <c r="A1195" s="74">
        <v>22020301</v>
      </c>
      <c r="B1195" s="74"/>
      <c r="C1195" s="74"/>
      <c r="D1195" s="74"/>
      <c r="E1195" s="74"/>
      <c r="F1195" s="77" t="s">
        <v>38</v>
      </c>
      <c r="G1195" s="311">
        <v>3000000</v>
      </c>
      <c r="H1195" s="311">
        <v>350500</v>
      </c>
      <c r="I1195" s="311"/>
      <c r="J1195" s="81">
        <v>3000000</v>
      </c>
      <c r="K1195" s="81">
        <v>3000000</v>
      </c>
      <c r="L1195" s="81">
        <v>3000000</v>
      </c>
      <c r="M1195" s="69">
        <f t="shared" si="132"/>
        <v>9000000</v>
      </c>
    </row>
    <row r="1196" spans="1:13" ht="18.5" x14ac:dyDescent="0.45">
      <c r="A1196" s="74">
        <v>22020305</v>
      </c>
      <c r="B1196" s="74"/>
      <c r="C1196" s="74"/>
      <c r="D1196" s="74"/>
      <c r="E1196" s="74"/>
      <c r="F1196" s="77" t="s">
        <v>41</v>
      </c>
      <c r="G1196" s="311">
        <v>1000000</v>
      </c>
      <c r="H1196" s="311">
        <v>200000</v>
      </c>
      <c r="I1196" s="311"/>
      <c r="J1196" s="81">
        <v>1000000</v>
      </c>
      <c r="K1196" s="81">
        <v>1000000</v>
      </c>
      <c r="L1196" s="81">
        <v>1000000</v>
      </c>
      <c r="M1196" s="69">
        <f t="shared" si="132"/>
        <v>3000000</v>
      </c>
    </row>
    <row r="1197" spans="1:13" ht="18.5" x14ac:dyDescent="0.45">
      <c r="A1197" s="74">
        <v>22020306</v>
      </c>
      <c r="B1197" s="74"/>
      <c r="C1197" s="74"/>
      <c r="D1197" s="74"/>
      <c r="E1197" s="74"/>
      <c r="F1197" s="77" t="s">
        <v>314</v>
      </c>
      <c r="G1197" s="311">
        <v>2000000</v>
      </c>
      <c r="H1197" s="311"/>
      <c r="I1197" s="311"/>
      <c r="J1197" s="81">
        <v>2000000</v>
      </c>
      <c r="K1197" s="81">
        <v>2000000</v>
      </c>
      <c r="L1197" s="81">
        <v>2000000</v>
      </c>
      <c r="M1197" s="69">
        <f t="shared" si="132"/>
        <v>6000000</v>
      </c>
    </row>
    <row r="1198" spans="1:13" ht="18.5" x14ac:dyDescent="0.45">
      <c r="A1198" s="74">
        <v>22020310</v>
      </c>
      <c r="B1198" s="74"/>
      <c r="C1198" s="74"/>
      <c r="D1198" s="74"/>
      <c r="E1198" s="74"/>
      <c r="F1198" s="77" t="s">
        <v>240</v>
      </c>
      <c r="G1198" s="311">
        <v>1000000</v>
      </c>
      <c r="H1198" s="311"/>
      <c r="I1198" s="311"/>
      <c r="J1198" s="81">
        <v>1000000</v>
      </c>
      <c r="K1198" s="81">
        <v>1000000</v>
      </c>
      <c r="L1198" s="81">
        <v>1000000</v>
      </c>
      <c r="M1198" s="69">
        <f t="shared" si="132"/>
        <v>3000000</v>
      </c>
    </row>
    <row r="1199" spans="1:13" ht="18.5" x14ac:dyDescent="0.45">
      <c r="A1199" s="64">
        <v>220204</v>
      </c>
      <c r="B1199" s="64"/>
      <c r="C1199" s="64"/>
      <c r="D1199" s="64"/>
      <c r="E1199" s="64"/>
      <c r="F1199" s="70" t="s">
        <v>42</v>
      </c>
      <c r="G1199" s="358">
        <f>SUM(G1200:G1203)</f>
        <v>9000000</v>
      </c>
      <c r="H1199" s="358">
        <f>SUM(H1200:H1203)</f>
        <v>1119500</v>
      </c>
      <c r="I1199" s="358"/>
      <c r="J1199" s="80">
        <f>SUM(J1200:J1203)</f>
        <v>9000000</v>
      </c>
      <c r="K1199" s="80">
        <f>SUM(K1200:K1203)</f>
        <v>9000000</v>
      </c>
      <c r="L1199" s="80">
        <f>SUM(L1200:L1203)</f>
        <v>9000000</v>
      </c>
      <c r="M1199" s="69">
        <f t="shared" si="132"/>
        <v>27000000</v>
      </c>
    </row>
    <row r="1200" spans="1:13" ht="18.5" x14ac:dyDescent="0.45">
      <c r="A1200" s="74">
        <v>22020402</v>
      </c>
      <c r="B1200" s="74"/>
      <c r="C1200" s="74"/>
      <c r="D1200" s="74"/>
      <c r="E1200" s="74"/>
      <c r="F1200" s="77" t="s">
        <v>44</v>
      </c>
      <c r="G1200" s="311">
        <v>4000000</v>
      </c>
      <c r="H1200" s="311">
        <v>119500</v>
      </c>
      <c r="I1200" s="311"/>
      <c r="J1200" s="81">
        <v>4000000</v>
      </c>
      <c r="K1200" s="81">
        <v>4000000</v>
      </c>
      <c r="L1200" s="81">
        <v>4000000</v>
      </c>
      <c r="M1200" s="69">
        <f t="shared" si="132"/>
        <v>12000000</v>
      </c>
    </row>
    <row r="1201" spans="1:13" ht="37" x14ac:dyDescent="0.45">
      <c r="A1201" s="74">
        <v>22020403</v>
      </c>
      <c r="B1201" s="74"/>
      <c r="C1201" s="74"/>
      <c r="D1201" s="74"/>
      <c r="E1201" s="74"/>
      <c r="F1201" s="77" t="s">
        <v>45</v>
      </c>
      <c r="G1201" s="311">
        <v>2000000</v>
      </c>
      <c r="H1201" s="311">
        <v>200000</v>
      </c>
      <c r="I1201" s="311"/>
      <c r="J1201" s="81">
        <v>2000000</v>
      </c>
      <c r="K1201" s="81">
        <v>2000000</v>
      </c>
      <c r="L1201" s="81">
        <v>2000000</v>
      </c>
      <c r="M1201" s="69">
        <f t="shared" si="132"/>
        <v>6000000</v>
      </c>
    </row>
    <row r="1202" spans="1:13" ht="18.5" x14ac:dyDescent="0.45">
      <c r="A1202" s="74">
        <v>22020404</v>
      </c>
      <c r="B1202" s="74"/>
      <c r="C1202" s="74"/>
      <c r="D1202" s="74"/>
      <c r="E1202" s="74"/>
      <c r="F1202" s="77" t="s">
        <v>46</v>
      </c>
      <c r="G1202" s="311">
        <v>2000000</v>
      </c>
      <c r="H1202" s="311"/>
      <c r="I1202" s="311"/>
      <c r="J1202" s="81">
        <v>2000000</v>
      </c>
      <c r="K1202" s="81">
        <v>2000000</v>
      </c>
      <c r="L1202" s="81">
        <v>2000000</v>
      </c>
      <c r="M1202" s="69">
        <f t="shared" si="132"/>
        <v>6000000</v>
      </c>
    </row>
    <row r="1203" spans="1:13" ht="18.5" x14ac:dyDescent="0.45">
      <c r="A1203" s="74">
        <v>22020405</v>
      </c>
      <c r="B1203" s="74"/>
      <c r="C1203" s="74"/>
      <c r="D1203" s="74"/>
      <c r="E1203" s="74"/>
      <c r="F1203" s="77" t="s">
        <v>47</v>
      </c>
      <c r="G1203" s="311">
        <v>1000000</v>
      </c>
      <c r="H1203" s="311">
        <v>800000</v>
      </c>
      <c r="I1203" s="311"/>
      <c r="J1203" s="81">
        <v>1000000</v>
      </c>
      <c r="K1203" s="81">
        <v>1000000</v>
      </c>
      <c r="L1203" s="81">
        <v>1000000</v>
      </c>
      <c r="M1203" s="69">
        <f t="shared" si="132"/>
        <v>3000000</v>
      </c>
    </row>
    <row r="1204" spans="1:13" ht="18.5" x14ac:dyDescent="0.45">
      <c r="A1204" s="64">
        <v>220205</v>
      </c>
      <c r="B1204" s="64"/>
      <c r="C1204" s="64"/>
      <c r="D1204" s="64"/>
      <c r="E1204" s="64"/>
      <c r="F1204" s="70" t="s">
        <v>49</v>
      </c>
      <c r="G1204" s="358">
        <f t="shared" ref="G1204:L1204" si="133">G1205+G1206</f>
        <v>16000000</v>
      </c>
      <c r="H1204" s="358">
        <f t="shared" si="133"/>
        <v>1761800</v>
      </c>
      <c r="I1204" s="358"/>
      <c r="J1204" s="80">
        <f t="shared" si="133"/>
        <v>16000000</v>
      </c>
      <c r="K1204" s="80">
        <f t="shared" si="133"/>
        <v>16000000</v>
      </c>
      <c r="L1204" s="80">
        <f t="shared" si="133"/>
        <v>16000000</v>
      </c>
      <c r="M1204" s="69">
        <f t="shared" si="132"/>
        <v>48000000</v>
      </c>
    </row>
    <row r="1205" spans="1:13" ht="18.5" x14ac:dyDescent="0.45">
      <c r="A1205" s="74">
        <v>22020501</v>
      </c>
      <c r="B1205" s="74"/>
      <c r="C1205" s="74"/>
      <c r="D1205" s="74"/>
      <c r="E1205" s="74"/>
      <c r="F1205" s="77" t="s">
        <v>50</v>
      </c>
      <c r="G1205" s="311">
        <v>9000000</v>
      </c>
      <c r="H1205" s="311">
        <v>1761800</v>
      </c>
      <c r="I1205" s="311"/>
      <c r="J1205" s="81">
        <v>9000000</v>
      </c>
      <c r="K1205" s="81">
        <v>9000000</v>
      </c>
      <c r="L1205" s="81">
        <v>9000000</v>
      </c>
      <c r="M1205" s="69">
        <f t="shared" si="132"/>
        <v>27000000</v>
      </c>
    </row>
    <row r="1206" spans="1:13" ht="18.5" x14ac:dyDescent="0.45">
      <c r="A1206" s="74">
        <v>22020502</v>
      </c>
      <c r="B1206" s="74"/>
      <c r="C1206" s="74"/>
      <c r="D1206" s="74"/>
      <c r="E1206" s="74"/>
      <c r="F1206" s="77" t="s">
        <v>222</v>
      </c>
      <c r="G1206" s="311">
        <v>7000000</v>
      </c>
      <c r="H1206" s="311"/>
      <c r="I1206" s="311"/>
      <c r="J1206" s="81">
        <v>7000000</v>
      </c>
      <c r="K1206" s="81">
        <v>7000000</v>
      </c>
      <c r="L1206" s="81">
        <v>7000000</v>
      </c>
      <c r="M1206" s="69">
        <f t="shared" si="132"/>
        <v>21000000</v>
      </c>
    </row>
    <row r="1207" spans="1:13" ht="18.5" x14ac:dyDescent="0.45">
      <c r="A1207" s="64">
        <v>220206</v>
      </c>
      <c r="B1207" s="64"/>
      <c r="C1207" s="64"/>
      <c r="D1207" s="64"/>
      <c r="E1207" s="64"/>
      <c r="F1207" s="70" t="s">
        <v>51</v>
      </c>
      <c r="G1207" s="358">
        <v>1000000</v>
      </c>
      <c r="H1207" s="358">
        <f>SUM(H1208:H1208)</f>
        <v>0</v>
      </c>
      <c r="I1207" s="358"/>
      <c r="J1207" s="80">
        <f>SUM(J1208:J1208)</f>
        <v>1000000</v>
      </c>
      <c r="K1207" s="80">
        <f>SUM(K1208:K1208)</f>
        <v>1000000</v>
      </c>
      <c r="L1207" s="80">
        <f>SUM(L1208:L1208)</f>
        <v>1000000</v>
      </c>
      <c r="M1207" s="69">
        <f t="shared" si="132"/>
        <v>3000000</v>
      </c>
    </row>
    <row r="1208" spans="1:13" ht="18.5" x14ac:dyDescent="0.45">
      <c r="A1208" s="74">
        <v>22020601</v>
      </c>
      <c r="B1208" s="74"/>
      <c r="C1208" s="74"/>
      <c r="D1208" s="74"/>
      <c r="E1208" s="74"/>
      <c r="F1208" s="77" t="s">
        <v>52</v>
      </c>
      <c r="G1208" s="311">
        <v>1000000</v>
      </c>
      <c r="H1208" s="311"/>
      <c r="I1208" s="311"/>
      <c r="J1208" s="81">
        <v>1000000</v>
      </c>
      <c r="K1208" s="81">
        <v>1000000</v>
      </c>
      <c r="L1208" s="81">
        <v>1000000</v>
      </c>
      <c r="M1208" s="69">
        <f t="shared" si="132"/>
        <v>3000000</v>
      </c>
    </row>
    <row r="1209" spans="1:13" ht="37" x14ac:dyDescent="0.45">
      <c r="A1209" s="64">
        <v>220207</v>
      </c>
      <c r="B1209" s="64"/>
      <c r="C1209" s="64"/>
      <c r="D1209" s="64"/>
      <c r="E1209" s="64"/>
      <c r="F1209" s="70" t="s">
        <v>268</v>
      </c>
      <c r="G1209" s="358">
        <v>2000000</v>
      </c>
      <c r="H1209" s="358">
        <f>SUM(H1210:H1210)</f>
        <v>0</v>
      </c>
      <c r="I1209" s="358"/>
      <c r="J1209" s="80">
        <f>SUM(J1210:J1210)</f>
        <v>2000000</v>
      </c>
      <c r="K1209" s="80">
        <f>SUM(K1210:K1210)</f>
        <v>2000000</v>
      </c>
      <c r="L1209" s="80">
        <f>SUM(L1210:L1210)</f>
        <v>2000000</v>
      </c>
      <c r="M1209" s="69">
        <f t="shared" si="132"/>
        <v>6000000</v>
      </c>
    </row>
    <row r="1210" spans="1:13" ht="18.5" x14ac:dyDescent="0.45">
      <c r="A1210" s="74">
        <v>22020703</v>
      </c>
      <c r="B1210" s="74"/>
      <c r="C1210" s="74"/>
      <c r="D1210" s="74"/>
      <c r="E1210" s="74"/>
      <c r="F1210" s="77" t="s">
        <v>365</v>
      </c>
      <c r="G1210" s="311">
        <v>2000000</v>
      </c>
      <c r="H1210" s="311"/>
      <c r="I1210" s="311"/>
      <c r="J1210" s="81">
        <v>2000000</v>
      </c>
      <c r="K1210" s="81">
        <v>2000000</v>
      </c>
      <c r="L1210" s="81">
        <v>2000000</v>
      </c>
      <c r="M1210" s="69">
        <f t="shared" si="132"/>
        <v>6000000</v>
      </c>
    </row>
    <row r="1211" spans="1:13" ht="18.5" x14ac:dyDescent="0.45">
      <c r="A1211" s="64">
        <v>220208</v>
      </c>
      <c r="B1211" s="64"/>
      <c r="C1211" s="64"/>
      <c r="D1211" s="64"/>
      <c r="E1211" s="64"/>
      <c r="F1211" s="70" t="s">
        <v>54</v>
      </c>
      <c r="G1211" s="358">
        <f>SUM(G1212:G1213)</f>
        <v>6000000</v>
      </c>
      <c r="H1211" s="358">
        <f>SUM(H1212:H1213)</f>
        <v>0</v>
      </c>
      <c r="I1211" s="358"/>
      <c r="J1211" s="80">
        <f>SUM(J1212:J1213)</f>
        <v>6000000</v>
      </c>
      <c r="K1211" s="80">
        <f>SUM(K1212:K1213)</f>
        <v>6000000</v>
      </c>
      <c r="L1211" s="80">
        <f>SUM(L1212:L1213)</f>
        <v>6000000</v>
      </c>
      <c r="M1211" s="69">
        <f t="shared" si="132"/>
        <v>18000000</v>
      </c>
    </row>
    <row r="1212" spans="1:13" ht="18.5" x14ac:dyDescent="0.45">
      <c r="A1212" s="74">
        <v>22020801</v>
      </c>
      <c r="B1212" s="74"/>
      <c r="C1212" s="74"/>
      <c r="D1212" s="74"/>
      <c r="E1212" s="74"/>
      <c r="F1212" s="77" t="s">
        <v>55</v>
      </c>
      <c r="G1212" s="311">
        <v>3000000</v>
      </c>
      <c r="H1212" s="311"/>
      <c r="I1212" s="311"/>
      <c r="J1212" s="81">
        <v>3000000</v>
      </c>
      <c r="K1212" s="81">
        <v>3000000</v>
      </c>
      <c r="L1212" s="81">
        <v>3000000</v>
      </c>
      <c r="M1212" s="69">
        <f t="shared" si="132"/>
        <v>9000000</v>
      </c>
    </row>
    <row r="1213" spans="1:13" ht="18.5" x14ac:dyDescent="0.45">
      <c r="A1213" s="74">
        <v>22020803</v>
      </c>
      <c r="B1213" s="74"/>
      <c r="C1213" s="74"/>
      <c r="D1213" s="74"/>
      <c r="E1213" s="74"/>
      <c r="F1213" s="77" t="s">
        <v>56</v>
      </c>
      <c r="G1213" s="311">
        <v>3000000</v>
      </c>
      <c r="H1213" s="311"/>
      <c r="I1213" s="311"/>
      <c r="J1213" s="81">
        <v>3000000</v>
      </c>
      <c r="K1213" s="81">
        <v>3000000</v>
      </c>
      <c r="L1213" s="81">
        <v>3000000</v>
      </c>
      <c r="M1213" s="69">
        <f t="shared" si="132"/>
        <v>9000000</v>
      </c>
    </row>
    <row r="1214" spans="1:13" ht="18.5" x14ac:dyDescent="0.45">
      <c r="A1214" s="64">
        <v>220210</v>
      </c>
      <c r="B1214" s="64"/>
      <c r="C1214" s="64"/>
      <c r="D1214" s="64"/>
      <c r="E1214" s="64"/>
      <c r="F1214" s="70" t="s">
        <v>57</v>
      </c>
      <c r="G1214" s="358">
        <f>SUM(G1215:G1220)</f>
        <v>341500000</v>
      </c>
      <c r="H1214" s="358">
        <f>SUM(H1215:H1220)</f>
        <v>197496200</v>
      </c>
      <c r="I1214" s="358"/>
      <c r="J1214" s="80">
        <f>SUM(J1215:J1220)</f>
        <v>341500000</v>
      </c>
      <c r="K1214" s="80">
        <f>SUM(K1215:K1220)</f>
        <v>341500000</v>
      </c>
      <c r="L1214" s="80">
        <f>SUM(L1215:L1220)</f>
        <v>341500000</v>
      </c>
      <c r="M1214" s="69">
        <f t="shared" si="132"/>
        <v>1024500000</v>
      </c>
    </row>
    <row r="1215" spans="1:13" ht="18.5" x14ac:dyDescent="0.45">
      <c r="A1215" s="74">
        <v>22021001</v>
      </c>
      <c r="B1215" s="74"/>
      <c r="C1215" s="74"/>
      <c r="D1215" s="74"/>
      <c r="E1215" s="74"/>
      <c r="F1215" s="77" t="s">
        <v>58</v>
      </c>
      <c r="G1215" s="311">
        <v>1000000</v>
      </c>
      <c r="H1215" s="311"/>
      <c r="I1215" s="311"/>
      <c r="J1215" s="81">
        <v>1000000</v>
      </c>
      <c r="K1215" s="81">
        <v>1000000</v>
      </c>
      <c r="L1215" s="81">
        <v>1000000</v>
      </c>
      <c r="M1215" s="69">
        <f t="shared" si="132"/>
        <v>3000000</v>
      </c>
    </row>
    <row r="1216" spans="1:13" ht="18.5" x14ac:dyDescent="0.45">
      <c r="A1216" s="74">
        <v>22021003</v>
      </c>
      <c r="B1216" s="74"/>
      <c r="C1216" s="74"/>
      <c r="D1216" s="74"/>
      <c r="E1216" s="74"/>
      <c r="F1216" s="77" t="s">
        <v>60</v>
      </c>
      <c r="G1216" s="311">
        <v>2000000</v>
      </c>
      <c r="H1216" s="311"/>
      <c r="I1216" s="311"/>
      <c r="J1216" s="81">
        <v>2000000</v>
      </c>
      <c r="K1216" s="81">
        <v>2000000</v>
      </c>
      <c r="L1216" s="81">
        <v>2000000</v>
      </c>
      <c r="M1216" s="69">
        <f t="shared" si="132"/>
        <v>6000000</v>
      </c>
    </row>
    <row r="1217" spans="1:13" ht="37" x14ac:dyDescent="0.45">
      <c r="A1217" s="74">
        <v>22021014</v>
      </c>
      <c r="B1217" s="74"/>
      <c r="C1217" s="74"/>
      <c r="D1217" s="74"/>
      <c r="E1217" s="74"/>
      <c r="F1217" s="77" t="s">
        <v>224</v>
      </c>
      <c r="G1217" s="311">
        <v>1000000</v>
      </c>
      <c r="H1217" s="311"/>
      <c r="I1217" s="311"/>
      <c r="J1217" s="81">
        <v>1000000</v>
      </c>
      <c r="K1217" s="81">
        <v>1000000</v>
      </c>
      <c r="L1217" s="81">
        <v>1000000</v>
      </c>
      <c r="M1217" s="69">
        <f t="shared" si="132"/>
        <v>3000000</v>
      </c>
    </row>
    <row r="1218" spans="1:13" ht="18.5" x14ac:dyDescent="0.45">
      <c r="A1218" s="74">
        <v>22021020</v>
      </c>
      <c r="B1218" s="74"/>
      <c r="C1218" s="74"/>
      <c r="D1218" s="74"/>
      <c r="E1218" s="74"/>
      <c r="F1218" s="77" t="s">
        <v>661</v>
      </c>
      <c r="G1218" s="311">
        <v>260500000</v>
      </c>
      <c r="H1218" s="311">
        <v>163496200</v>
      </c>
      <c r="I1218" s="311"/>
      <c r="J1218" s="81">
        <v>260500000</v>
      </c>
      <c r="K1218" s="81">
        <v>260500000</v>
      </c>
      <c r="L1218" s="81">
        <v>260500000</v>
      </c>
      <c r="M1218" s="69">
        <f t="shared" si="132"/>
        <v>781500000</v>
      </c>
    </row>
    <row r="1219" spans="1:13" ht="18.5" x14ac:dyDescent="0.45">
      <c r="A1219" s="74">
        <v>22021023</v>
      </c>
      <c r="B1219" s="74"/>
      <c r="C1219" s="74"/>
      <c r="D1219" s="74"/>
      <c r="E1219" s="74"/>
      <c r="F1219" s="77" t="s">
        <v>662</v>
      </c>
      <c r="G1219" s="311">
        <v>76000000</v>
      </c>
      <c r="H1219" s="311">
        <v>34000000</v>
      </c>
      <c r="I1219" s="311"/>
      <c r="J1219" s="81">
        <v>76000000</v>
      </c>
      <c r="K1219" s="81">
        <v>76000000</v>
      </c>
      <c r="L1219" s="81">
        <v>76000000</v>
      </c>
      <c r="M1219" s="69">
        <f t="shared" si="132"/>
        <v>228000000</v>
      </c>
    </row>
    <row r="1220" spans="1:13" ht="18.5" x14ac:dyDescent="0.45">
      <c r="A1220" s="74">
        <v>22021025</v>
      </c>
      <c r="B1220" s="74"/>
      <c r="C1220" s="74"/>
      <c r="D1220" s="74"/>
      <c r="E1220" s="74"/>
      <c r="F1220" s="77" t="s">
        <v>226</v>
      </c>
      <c r="G1220" s="311">
        <v>1000000</v>
      </c>
      <c r="H1220" s="311"/>
      <c r="I1220" s="311"/>
      <c r="J1220" s="81">
        <v>1000000</v>
      </c>
      <c r="K1220" s="81">
        <v>1000000</v>
      </c>
      <c r="L1220" s="81">
        <v>1000000</v>
      </c>
      <c r="M1220" s="69">
        <f t="shared" si="132"/>
        <v>3000000</v>
      </c>
    </row>
    <row r="1221" spans="1:13" ht="18.5" x14ac:dyDescent="0.45">
      <c r="A1221" s="74"/>
      <c r="B1221" s="74"/>
      <c r="C1221" s="74"/>
      <c r="D1221" s="74"/>
      <c r="E1221" s="74"/>
      <c r="F1221" s="90" t="s">
        <v>85</v>
      </c>
      <c r="G1221" s="363"/>
      <c r="H1221" s="363"/>
      <c r="I1221" s="363"/>
      <c r="J1221" s="364"/>
      <c r="K1221" s="364"/>
      <c r="L1221" s="364"/>
      <c r="M1221" s="364"/>
    </row>
    <row r="1222" spans="1:13" ht="18.5" x14ac:dyDescent="0.45">
      <c r="A1222" s="74"/>
      <c r="B1222" s="74"/>
      <c r="C1222" s="74"/>
      <c r="D1222" s="74"/>
      <c r="E1222" s="74"/>
      <c r="F1222" s="90" t="s">
        <v>86</v>
      </c>
      <c r="G1222" s="365">
        <f>G1177</f>
        <v>41730347</v>
      </c>
      <c r="H1222" s="365">
        <f>H1177</f>
        <v>41206357</v>
      </c>
      <c r="I1222" s="365"/>
      <c r="J1222" s="366">
        <f>J1177</f>
        <v>53686280.000000015</v>
      </c>
      <c r="K1222" s="366">
        <f>K1177</f>
        <v>53686280.000000015</v>
      </c>
      <c r="L1222" s="366">
        <f>L1177</f>
        <v>53686280.000000015</v>
      </c>
      <c r="M1222" s="366">
        <f>M1176</f>
        <v>1361058840</v>
      </c>
    </row>
    <row r="1223" spans="1:13" ht="18.5" x14ac:dyDescent="0.45">
      <c r="A1223" s="74"/>
      <c r="B1223" s="74"/>
      <c r="C1223" s="74"/>
      <c r="D1223" s="74"/>
      <c r="E1223" s="74"/>
      <c r="F1223" s="90" t="s">
        <v>87</v>
      </c>
      <c r="G1223" s="365">
        <f>G1184</f>
        <v>400000000</v>
      </c>
      <c r="H1223" s="365">
        <f t="shared" ref="H1223:M1223" si="134">H1184</f>
        <v>201058000</v>
      </c>
      <c r="I1223" s="365"/>
      <c r="J1223" s="366">
        <f t="shared" si="134"/>
        <v>400000000</v>
      </c>
      <c r="K1223" s="366">
        <f t="shared" si="134"/>
        <v>400000000</v>
      </c>
      <c r="L1223" s="366">
        <f t="shared" si="134"/>
        <v>400000000</v>
      </c>
      <c r="M1223" s="366">
        <f t="shared" si="134"/>
        <v>1200000000</v>
      </c>
    </row>
    <row r="1224" spans="1:13" ht="18.5" x14ac:dyDescent="0.45">
      <c r="A1224" s="74"/>
      <c r="B1224" s="74"/>
      <c r="C1224" s="74"/>
      <c r="D1224" s="74"/>
      <c r="E1224" s="74"/>
      <c r="F1224" s="90"/>
      <c r="G1224" s="363"/>
      <c r="H1224" s="363"/>
      <c r="I1224" s="363"/>
      <c r="J1224" s="364"/>
      <c r="K1224" s="364"/>
      <c r="L1224" s="364"/>
      <c r="M1224" s="364"/>
    </row>
    <row r="1225" spans="1:13" ht="18.5" x14ac:dyDescent="0.45">
      <c r="A1225" s="64"/>
      <c r="B1225" s="64"/>
      <c r="C1225" s="64"/>
      <c r="D1225" s="64"/>
      <c r="E1225" s="64"/>
      <c r="F1225" s="90" t="s">
        <v>88</v>
      </c>
      <c r="G1225" s="365">
        <f>SUM(G1222:G1224)</f>
        <v>441730347</v>
      </c>
      <c r="H1225" s="365">
        <f>SUM(H1222:H1224)</f>
        <v>242264357</v>
      </c>
      <c r="I1225" s="365"/>
      <c r="J1225" s="366">
        <f>SUM(J1222:J1224)</f>
        <v>453686280</v>
      </c>
      <c r="K1225" s="366">
        <f>SUM(K1222:K1224)</f>
        <v>453686280</v>
      </c>
      <c r="L1225" s="366">
        <f>SUM(L1222:L1224)</f>
        <v>453686280</v>
      </c>
      <c r="M1225" s="366">
        <f>SUM(M1222:M1224)</f>
        <v>2561058840</v>
      </c>
    </row>
    <row r="1228" spans="1:13" ht="18.5" x14ac:dyDescent="0.45">
      <c r="A1228" s="951" t="s">
        <v>0</v>
      </c>
      <c r="B1228" s="951"/>
      <c r="C1228" s="951"/>
      <c r="D1228" s="951"/>
      <c r="E1228" s="951"/>
      <c r="F1228" s="951"/>
      <c r="G1228" s="951"/>
      <c r="H1228" s="951"/>
      <c r="I1228" s="951"/>
      <c r="J1228" s="951"/>
      <c r="K1228" s="951"/>
      <c r="L1228" s="951"/>
      <c r="M1228" s="951"/>
    </row>
    <row r="1229" spans="1:13" ht="18.5" x14ac:dyDescent="0.45">
      <c r="A1229" s="930" t="s">
        <v>961</v>
      </c>
      <c r="B1229" s="930"/>
      <c r="C1229" s="930"/>
      <c r="D1229" s="930"/>
      <c r="E1229" s="930"/>
      <c r="F1229" s="930"/>
      <c r="G1229" s="930"/>
      <c r="H1229" s="930"/>
      <c r="I1229" s="930"/>
      <c r="J1229" s="930"/>
      <c r="K1229" s="930"/>
      <c r="L1229" s="930"/>
      <c r="M1229" s="930"/>
    </row>
    <row r="1230" spans="1:13" ht="92.5" x14ac:dyDescent="0.45">
      <c r="A1230" s="100" t="s">
        <v>1</v>
      </c>
      <c r="B1230" s="100" t="s">
        <v>2</v>
      </c>
      <c r="C1230" s="100" t="s">
        <v>3</v>
      </c>
      <c r="D1230" s="100" t="s">
        <v>4</v>
      </c>
      <c r="E1230" s="100" t="s">
        <v>5</v>
      </c>
      <c r="F1230" s="67" t="s">
        <v>6</v>
      </c>
      <c r="G1230" s="100" t="s">
        <v>7</v>
      </c>
      <c r="H1230" s="100" t="s">
        <v>8</v>
      </c>
      <c r="I1230" s="100"/>
      <c r="J1230" s="100" t="s">
        <v>9</v>
      </c>
      <c r="K1230" s="100" t="s">
        <v>10</v>
      </c>
      <c r="L1230" s="100" t="s">
        <v>11</v>
      </c>
      <c r="M1230" s="100" t="s">
        <v>12</v>
      </c>
    </row>
    <row r="1231" spans="1:13" ht="18.5" x14ac:dyDescent="0.45">
      <c r="A1231" s="74"/>
      <c r="B1231" s="75"/>
      <c r="C1231" s="76"/>
      <c r="D1231" s="76"/>
      <c r="E1231" s="75"/>
      <c r="F1231" s="77"/>
      <c r="G1231" s="311"/>
      <c r="H1231" s="311"/>
      <c r="I1231" s="311"/>
      <c r="J1231" s="81"/>
      <c r="K1231" s="81"/>
      <c r="L1231" s="81"/>
      <c r="M1231" s="81"/>
    </row>
    <row r="1232" spans="1:13" ht="18.5" x14ac:dyDescent="0.45">
      <c r="A1232" s="64">
        <v>2</v>
      </c>
      <c r="B1232" s="65"/>
      <c r="C1232" s="66"/>
      <c r="D1232" s="66"/>
      <c r="E1232" s="65"/>
      <c r="F1232" s="70" t="s">
        <v>18</v>
      </c>
      <c r="G1232" s="358">
        <f>G1233+G1240</f>
        <v>235968775</v>
      </c>
      <c r="H1232" s="358"/>
      <c r="I1232" s="358"/>
      <c r="J1232" s="80">
        <f>J1233+J1240</f>
        <v>255301326.25</v>
      </c>
      <c r="K1232" s="80">
        <f>K1233+K1240</f>
        <v>255301326.25</v>
      </c>
      <c r="L1232" s="80">
        <f>L1233+L1240</f>
        <v>255301326.25</v>
      </c>
      <c r="M1232" s="69">
        <f>J1232+K1232+L1232</f>
        <v>765903978.75</v>
      </c>
    </row>
    <row r="1233" spans="1:13" ht="18.5" x14ac:dyDescent="0.45">
      <c r="A1233" s="64">
        <v>21</v>
      </c>
      <c r="B1233" s="65"/>
      <c r="C1233" s="66"/>
      <c r="D1233" s="66"/>
      <c r="E1233" s="65"/>
      <c r="F1233" s="70" t="s">
        <v>19</v>
      </c>
      <c r="G1233" s="358">
        <f>G1234+G1237</f>
        <v>35968775</v>
      </c>
      <c r="H1233" s="358"/>
      <c r="I1233" s="358"/>
      <c r="J1233" s="80">
        <v>55301326.25</v>
      </c>
      <c r="K1233" s="80">
        <v>55301326.25</v>
      </c>
      <c r="L1233" s="80">
        <v>55301326.25</v>
      </c>
      <c r="M1233" s="69">
        <v>165903978.75</v>
      </c>
    </row>
    <row r="1234" spans="1:13" ht="18.5" x14ac:dyDescent="0.45">
      <c r="A1234" s="64">
        <v>2101</v>
      </c>
      <c r="B1234" s="65"/>
      <c r="C1234" s="66"/>
      <c r="D1234" s="66"/>
      <c r="E1234" s="65"/>
      <c r="F1234" s="70" t="s">
        <v>20</v>
      </c>
      <c r="G1234" s="358">
        <v>35098775</v>
      </c>
      <c r="H1234" s="358"/>
      <c r="I1234" s="358"/>
      <c r="J1234" s="80">
        <v>54431326.25</v>
      </c>
      <c r="K1234" s="80">
        <v>54431326.25</v>
      </c>
      <c r="L1234" s="80">
        <v>54431326.25</v>
      </c>
      <c r="M1234" s="69">
        <v>163293978.75</v>
      </c>
    </row>
    <row r="1235" spans="1:13" ht="18.5" x14ac:dyDescent="0.45">
      <c r="A1235" s="64">
        <v>210101</v>
      </c>
      <c r="B1235" s="65"/>
      <c r="C1235" s="66"/>
      <c r="D1235" s="66"/>
      <c r="E1235" s="65"/>
      <c r="F1235" s="70" t="s">
        <v>21</v>
      </c>
      <c r="G1235" s="358">
        <v>35098775</v>
      </c>
      <c r="H1235" s="358"/>
      <c r="I1235" s="358"/>
      <c r="J1235" s="80">
        <v>54431326.25</v>
      </c>
      <c r="K1235" s="80">
        <v>54431326.25</v>
      </c>
      <c r="L1235" s="80">
        <v>54431326.25</v>
      </c>
      <c r="M1235" s="69">
        <v>163293978.75</v>
      </c>
    </row>
    <row r="1236" spans="1:13" ht="18.5" x14ac:dyDescent="0.45">
      <c r="A1236" s="74">
        <v>21010101</v>
      </c>
      <c r="B1236" s="75"/>
      <c r="C1236" s="76"/>
      <c r="D1236" s="76"/>
      <c r="E1236" s="75"/>
      <c r="F1236" s="77" t="s">
        <v>20</v>
      </c>
      <c r="G1236" s="311"/>
      <c r="H1236" s="311"/>
      <c r="I1236" s="311"/>
      <c r="J1236" s="81">
        <v>54431326.25</v>
      </c>
      <c r="K1236" s="81">
        <v>54431326.25</v>
      </c>
      <c r="L1236" s="81">
        <v>54431326.25</v>
      </c>
      <c r="M1236" s="69">
        <v>163293978.75</v>
      </c>
    </row>
    <row r="1237" spans="1:13" ht="18.5" x14ac:dyDescent="0.45">
      <c r="A1237" s="64">
        <v>2102</v>
      </c>
      <c r="B1237" s="65"/>
      <c r="C1237" s="66"/>
      <c r="D1237" s="66"/>
      <c r="E1237" s="65"/>
      <c r="F1237" s="70" t="s">
        <v>22</v>
      </c>
      <c r="G1237" s="358">
        <f>G1238</f>
        <v>870000</v>
      </c>
      <c r="H1237" s="358"/>
      <c r="I1237" s="358"/>
      <c r="J1237" s="80">
        <v>870000</v>
      </c>
      <c r="K1237" s="80">
        <v>870000</v>
      </c>
      <c r="L1237" s="80">
        <v>870000</v>
      </c>
      <c r="M1237" s="69">
        <v>2610000</v>
      </c>
    </row>
    <row r="1238" spans="1:13" ht="18.5" x14ac:dyDescent="0.45">
      <c r="A1238" s="64">
        <v>210201</v>
      </c>
      <c r="B1238" s="65"/>
      <c r="C1238" s="66"/>
      <c r="D1238" s="66"/>
      <c r="E1238" s="65"/>
      <c r="F1238" s="70" t="s">
        <v>23</v>
      </c>
      <c r="G1238" s="358">
        <v>870000</v>
      </c>
      <c r="H1238" s="358"/>
      <c r="I1238" s="358"/>
      <c r="J1238" s="80">
        <v>870000</v>
      </c>
      <c r="K1238" s="80">
        <v>870000</v>
      </c>
      <c r="L1238" s="80">
        <v>870000</v>
      </c>
      <c r="M1238" s="69">
        <v>2610000</v>
      </c>
    </row>
    <row r="1239" spans="1:13" ht="18.5" x14ac:dyDescent="0.45">
      <c r="A1239" s="74">
        <v>21020102</v>
      </c>
      <c r="B1239" s="75"/>
      <c r="C1239" s="76"/>
      <c r="D1239" s="76"/>
      <c r="E1239" s="75"/>
      <c r="F1239" s="77" t="s">
        <v>25</v>
      </c>
      <c r="G1239" s="311">
        <v>870000</v>
      </c>
      <c r="H1239" s="311"/>
      <c r="I1239" s="311"/>
      <c r="J1239" s="81">
        <v>870000</v>
      </c>
      <c r="K1239" s="81">
        <v>870000</v>
      </c>
      <c r="L1239" s="81">
        <v>870000</v>
      </c>
      <c r="M1239" s="69">
        <v>2610000</v>
      </c>
    </row>
    <row r="1240" spans="1:13" ht="18.5" x14ac:dyDescent="0.45">
      <c r="A1240" s="64">
        <v>22</v>
      </c>
      <c r="B1240" s="65"/>
      <c r="C1240" s="66"/>
      <c r="D1240" s="66"/>
      <c r="E1240" s="65"/>
      <c r="F1240" s="70" t="s">
        <v>26</v>
      </c>
      <c r="G1240" s="358">
        <f t="shared" ref="G1240:L1240" si="135">SUM(G1241)</f>
        <v>200000000</v>
      </c>
      <c r="H1240" s="358">
        <f t="shared" si="135"/>
        <v>0</v>
      </c>
      <c r="I1240" s="358">
        <f t="shared" si="135"/>
        <v>0</v>
      </c>
      <c r="J1240" s="80">
        <f t="shared" si="135"/>
        <v>200000000</v>
      </c>
      <c r="K1240" s="80">
        <f t="shared" si="135"/>
        <v>200000000</v>
      </c>
      <c r="L1240" s="80">
        <f t="shared" si="135"/>
        <v>200000000</v>
      </c>
      <c r="M1240" s="69">
        <f t="shared" ref="M1240:M1296" si="136">J1240+K1240+L1240</f>
        <v>600000000</v>
      </c>
    </row>
    <row r="1241" spans="1:13" ht="18.5" x14ac:dyDescent="0.45">
      <c r="A1241" s="64">
        <v>2202</v>
      </c>
      <c r="B1241" s="65"/>
      <c r="C1241" s="66"/>
      <c r="D1241" s="66"/>
      <c r="E1241" s="65"/>
      <c r="F1241" s="70" t="s">
        <v>27</v>
      </c>
      <c r="G1241" s="358">
        <f>G1242+G1247+G1254+G1260+G1267+G1270+G1272+G1276+G1280+G1282</f>
        <v>200000000</v>
      </c>
      <c r="H1241" s="358">
        <f>H1242+H1247+H1254+H1260+H1267+H1270+H1272+H1276+H1280+H1282</f>
        <v>0</v>
      </c>
      <c r="I1241" s="358"/>
      <c r="J1241" s="80">
        <f>J1242+J1247+J1254+J1260+J1267+J1270+J1272+J1276+J1280+J1282</f>
        <v>200000000</v>
      </c>
      <c r="K1241" s="80">
        <f>K1242+K1247+K1254+K1260+K1267+K1270+K1272+K1276+K1280+K1282</f>
        <v>200000000</v>
      </c>
      <c r="L1241" s="80">
        <f>L1242+L1247+L1254+L1260+L1267+L1270+L1272+L1276+L1280+L1282</f>
        <v>200000000</v>
      </c>
      <c r="M1241" s="69">
        <f t="shared" si="136"/>
        <v>600000000</v>
      </c>
    </row>
    <row r="1242" spans="1:13" ht="18.5" x14ac:dyDescent="0.45">
      <c r="A1242" s="64">
        <v>220201</v>
      </c>
      <c r="B1242" s="65"/>
      <c r="C1242" s="66"/>
      <c r="D1242" s="66"/>
      <c r="E1242" s="65"/>
      <c r="F1242" s="70" t="s">
        <v>28</v>
      </c>
      <c r="G1242" s="358">
        <f t="shared" ref="G1242:L1242" si="137">SUM(G1243:G1246)</f>
        <v>32000000</v>
      </c>
      <c r="H1242" s="358">
        <f t="shared" si="137"/>
        <v>0</v>
      </c>
      <c r="I1242" s="358"/>
      <c r="J1242" s="80">
        <f t="shared" si="137"/>
        <v>32000000</v>
      </c>
      <c r="K1242" s="80">
        <f t="shared" si="137"/>
        <v>32000000</v>
      </c>
      <c r="L1242" s="80">
        <f t="shared" si="137"/>
        <v>32000000</v>
      </c>
      <c r="M1242" s="69">
        <f t="shared" si="136"/>
        <v>96000000</v>
      </c>
    </row>
    <row r="1243" spans="1:13" ht="18.5" x14ac:dyDescent="0.45">
      <c r="A1243" s="74">
        <v>22020101</v>
      </c>
      <c r="B1243" s="75"/>
      <c r="C1243" s="76"/>
      <c r="D1243" s="76"/>
      <c r="E1243" s="75"/>
      <c r="F1243" s="77" t="s">
        <v>29</v>
      </c>
      <c r="G1243" s="311">
        <v>6000000</v>
      </c>
      <c r="H1243" s="311"/>
      <c r="I1243" s="311"/>
      <c r="J1243" s="81">
        <v>6000000</v>
      </c>
      <c r="K1243" s="81">
        <v>6000000</v>
      </c>
      <c r="L1243" s="81">
        <v>6000000</v>
      </c>
      <c r="M1243" s="69">
        <f t="shared" si="136"/>
        <v>18000000</v>
      </c>
    </row>
    <row r="1244" spans="1:13" ht="18.5" x14ac:dyDescent="0.45">
      <c r="A1244" s="74">
        <v>22020102</v>
      </c>
      <c r="B1244" s="75"/>
      <c r="C1244" s="76"/>
      <c r="D1244" s="76"/>
      <c r="E1244" s="75"/>
      <c r="F1244" s="77" t="s">
        <v>30</v>
      </c>
      <c r="G1244" s="311">
        <v>6000000</v>
      </c>
      <c r="H1244" s="311"/>
      <c r="I1244" s="311"/>
      <c r="J1244" s="81">
        <v>6000000</v>
      </c>
      <c r="K1244" s="81">
        <v>6000000</v>
      </c>
      <c r="L1244" s="81">
        <v>6000000</v>
      </c>
      <c r="M1244" s="69">
        <f t="shared" si="136"/>
        <v>18000000</v>
      </c>
    </row>
    <row r="1245" spans="1:13" ht="37" x14ac:dyDescent="0.45">
      <c r="A1245" s="74">
        <v>22020103</v>
      </c>
      <c r="B1245" s="75"/>
      <c r="C1245" s="76"/>
      <c r="D1245" s="76"/>
      <c r="E1245" s="75"/>
      <c r="F1245" s="77" t="s">
        <v>219</v>
      </c>
      <c r="G1245" s="311">
        <v>10000000</v>
      </c>
      <c r="H1245" s="311"/>
      <c r="I1245" s="311"/>
      <c r="J1245" s="81">
        <v>10000000</v>
      </c>
      <c r="K1245" s="81">
        <v>10000000</v>
      </c>
      <c r="L1245" s="81">
        <v>10000000</v>
      </c>
      <c r="M1245" s="69">
        <f t="shared" si="136"/>
        <v>30000000</v>
      </c>
    </row>
    <row r="1246" spans="1:13" ht="37" x14ac:dyDescent="0.45">
      <c r="A1246" s="74">
        <v>22020104</v>
      </c>
      <c r="B1246" s="75"/>
      <c r="C1246" s="76"/>
      <c r="D1246" s="76"/>
      <c r="E1246" s="75"/>
      <c r="F1246" s="77" t="s">
        <v>220</v>
      </c>
      <c r="G1246" s="311">
        <v>10000000</v>
      </c>
      <c r="H1246" s="311"/>
      <c r="I1246" s="311"/>
      <c r="J1246" s="81">
        <v>10000000</v>
      </c>
      <c r="K1246" s="81">
        <v>10000000</v>
      </c>
      <c r="L1246" s="81">
        <v>10000000</v>
      </c>
      <c r="M1246" s="69">
        <f t="shared" si="136"/>
        <v>30000000</v>
      </c>
    </row>
    <row r="1247" spans="1:13" ht="18.5" x14ac:dyDescent="0.45">
      <c r="A1247" s="64">
        <v>220202</v>
      </c>
      <c r="B1247" s="65"/>
      <c r="C1247" s="66"/>
      <c r="D1247" s="66"/>
      <c r="E1247" s="65"/>
      <c r="F1247" s="70" t="s">
        <v>31</v>
      </c>
      <c r="G1247" s="358">
        <f>SUM(G1248:G1253)</f>
        <v>6200000</v>
      </c>
      <c r="H1247" s="358">
        <f>SUM(H1248:H1253)</f>
        <v>0</v>
      </c>
      <c r="I1247" s="358"/>
      <c r="J1247" s="80">
        <f>SUM(J1248:J1253)</f>
        <v>6200000</v>
      </c>
      <c r="K1247" s="80">
        <f>SUM(K1248:K1253)</f>
        <v>6200000</v>
      </c>
      <c r="L1247" s="80">
        <f>SUM(L1248:L1253)</f>
        <v>6200000</v>
      </c>
      <c r="M1247" s="69">
        <f t="shared" si="136"/>
        <v>18600000</v>
      </c>
    </row>
    <row r="1248" spans="1:13" ht="18.5" x14ac:dyDescent="0.45">
      <c r="A1248" s="74">
        <v>22020201</v>
      </c>
      <c r="B1248" s="75"/>
      <c r="C1248" s="76"/>
      <c r="D1248" s="76"/>
      <c r="E1248" s="75"/>
      <c r="F1248" s="77" t="s">
        <v>32</v>
      </c>
      <c r="G1248" s="311">
        <v>500000</v>
      </c>
      <c r="H1248" s="311"/>
      <c r="I1248" s="311"/>
      <c r="J1248" s="81">
        <v>500000</v>
      </c>
      <c r="K1248" s="81">
        <v>500000</v>
      </c>
      <c r="L1248" s="81">
        <v>500000</v>
      </c>
      <c r="M1248" s="69">
        <f t="shared" si="136"/>
        <v>1500000</v>
      </c>
    </row>
    <row r="1249" spans="1:13" ht="18.5" x14ac:dyDescent="0.45">
      <c r="A1249" s="74">
        <v>22020203</v>
      </c>
      <c r="B1249" s="75"/>
      <c r="C1249" s="76"/>
      <c r="D1249" s="76"/>
      <c r="E1249" s="75"/>
      <c r="F1249" s="77" t="s">
        <v>34</v>
      </c>
      <c r="G1249" s="311">
        <v>1000000</v>
      </c>
      <c r="H1249" s="311"/>
      <c r="I1249" s="311"/>
      <c r="J1249" s="81">
        <v>1000000</v>
      </c>
      <c r="K1249" s="81">
        <v>1000000</v>
      </c>
      <c r="L1249" s="81">
        <v>1000000</v>
      </c>
      <c r="M1249" s="69">
        <f t="shared" si="136"/>
        <v>3000000</v>
      </c>
    </row>
    <row r="1250" spans="1:13" ht="18.5" x14ac:dyDescent="0.45">
      <c r="A1250" s="74">
        <v>22020204</v>
      </c>
      <c r="B1250" s="75"/>
      <c r="C1250" s="76"/>
      <c r="D1250" s="76"/>
      <c r="E1250" s="75"/>
      <c r="F1250" s="77" t="s">
        <v>316</v>
      </c>
      <c r="G1250" s="311">
        <v>500000</v>
      </c>
      <c r="H1250" s="311"/>
      <c r="I1250" s="311"/>
      <c r="J1250" s="81">
        <v>500000</v>
      </c>
      <c r="K1250" s="81">
        <v>500000</v>
      </c>
      <c r="L1250" s="81">
        <v>500000</v>
      </c>
      <c r="M1250" s="69">
        <f t="shared" si="136"/>
        <v>1500000</v>
      </c>
    </row>
    <row r="1251" spans="1:13" ht="18.5" x14ac:dyDescent="0.45">
      <c r="A1251" s="74">
        <v>22020206</v>
      </c>
      <c r="B1251" s="75"/>
      <c r="C1251" s="76"/>
      <c r="D1251" s="76"/>
      <c r="E1251" s="75"/>
      <c r="F1251" s="77" t="s">
        <v>36</v>
      </c>
      <c r="G1251" s="311">
        <v>200000</v>
      </c>
      <c r="H1251" s="311"/>
      <c r="I1251" s="311"/>
      <c r="J1251" s="81">
        <v>200000</v>
      </c>
      <c r="K1251" s="81">
        <v>200000</v>
      </c>
      <c r="L1251" s="81">
        <v>200000</v>
      </c>
      <c r="M1251" s="69">
        <f t="shared" si="136"/>
        <v>600000</v>
      </c>
    </row>
    <row r="1252" spans="1:13" ht="18.5" x14ac:dyDescent="0.45">
      <c r="A1252" s="74">
        <v>22020208</v>
      </c>
      <c r="B1252" s="75"/>
      <c r="C1252" s="76"/>
      <c r="D1252" s="76"/>
      <c r="E1252" s="75"/>
      <c r="F1252" s="77" t="s">
        <v>322</v>
      </c>
      <c r="G1252" s="311">
        <v>2000000</v>
      </c>
      <c r="H1252" s="311"/>
      <c r="I1252" s="311"/>
      <c r="J1252" s="81">
        <v>2000000</v>
      </c>
      <c r="K1252" s="81">
        <v>2000000</v>
      </c>
      <c r="L1252" s="81">
        <v>2000000</v>
      </c>
      <c r="M1252" s="69">
        <f t="shared" si="136"/>
        <v>6000000</v>
      </c>
    </row>
    <row r="1253" spans="1:13" ht="37" x14ac:dyDescent="0.45">
      <c r="A1253" s="74">
        <v>22020209</v>
      </c>
      <c r="B1253" s="75"/>
      <c r="C1253" s="76"/>
      <c r="D1253" s="76"/>
      <c r="E1253" s="75"/>
      <c r="F1253" s="77" t="s">
        <v>323</v>
      </c>
      <c r="G1253" s="311">
        <v>2000000</v>
      </c>
      <c r="H1253" s="311"/>
      <c r="I1253" s="311"/>
      <c r="J1253" s="81">
        <v>2000000</v>
      </c>
      <c r="K1253" s="81">
        <v>2000000</v>
      </c>
      <c r="L1253" s="81">
        <v>2000000</v>
      </c>
      <c r="M1253" s="69">
        <f t="shared" si="136"/>
        <v>6000000</v>
      </c>
    </row>
    <row r="1254" spans="1:13" ht="18.5" x14ac:dyDescent="0.45">
      <c r="A1254" s="64">
        <v>220203</v>
      </c>
      <c r="B1254" s="65"/>
      <c r="C1254" s="66"/>
      <c r="D1254" s="66"/>
      <c r="E1254" s="65"/>
      <c r="F1254" s="70" t="s">
        <v>37</v>
      </c>
      <c r="G1254" s="358">
        <f>SUM(G1255:G1259)</f>
        <v>6800000</v>
      </c>
      <c r="H1254" s="358">
        <f>SUM(H1255:H1259)</f>
        <v>0</v>
      </c>
      <c r="I1254" s="358"/>
      <c r="J1254" s="80">
        <f>SUM(J1255:J1259)</f>
        <v>6800000</v>
      </c>
      <c r="K1254" s="80">
        <f>SUM(K1255:K1259)</f>
        <v>6800000</v>
      </c>
      <c r="L1254" s="80">
        <f>SUM(L1255:L1259)</f>
        <v>6800000</v>
      </c>
      <c r="M1254" s="69">
        <f t="shared" si="136"/>
        <v>20400000</v>
      </c>
    </row>
    <row r="1255" spans="1:13" ht="37" x14ac:dyDescent="0.45">
      <c r="A1255" s="74">
        <v>22020301</v>
      </c>
      <c r="B1255" s="75"/>
      <c r="C1255" s="76"/>
      <c r="D1255" s="76"/>
      <c r="E1255" s="75"/>
      <c r="F1255" s="77" t="s">
        <v>38</v>
      </c>
      <c r="G1255" s="311">
        <v>5000000</v>
      </c>
      <c r="H1255" s="311"/>
      <c r="I1255" s="311"/>
      <c r="J1255" s="81">
        <v>5000000</v>
      </c>
      <c r="K1255" s="81">
        <v>5000000</v>
      </c>
      <c r="L1255" s="81">
        <v>5000000</v>
      </c>
      <c r="M1255" s="69">
        <f t="shared" si="136"/>
        <v>15000000</v>
      </c>
    </row>
    <row r="1256" spans="1:13" ht="18.5" x14ac:dyDescent="0.45">
      <c r="A1256" s="74">
        <v>22020302</v>
      </c>
      <c r="B1256" s="75"/>
      <c r="C1256" s="76"/>
      <c r="D1256" s="76"/>
      <c r="E1256" s="75"/>
      <c r="F1256" s="77" t="s">
        <v>39</v>
      </c>
      <c r="G1256" s="311">
        <v>200000</v>
      </c>
      <c r="H1256" s="311"/>
      <c r="I1256" s="311"/>
      <c r="J1256" s="81">
        <v>200000</v>
      </c>
      <c r="K1256" s="81">
        <v>200000</v>
      </c>
      <c r="L1256" s="81">
        <v>200000</v>
      </c>
      <c r="M1256" s="69">
        <f t="shared" si="136"/>
        <v>600000</v>
      </c>
    </row>
    <row r="1257" spans="1:13" ht="18.5" x14ac:dyDescent="0.45">
      <c r="A1257" s="74">
        <v>22020303</v>
      </c>
      <c r="B1257" s="75"/>
      <c r="C1257" s="76"/>
      <c r="D1257" s="76"/>
      <c r="E1257" s="75"/>
      <c r="F1257" s="77" t="s">
        <v>40</v>
      </c>
      <c r="G1257" s="311">
        <v>200000</v>
      </c>
      <c r="H1257" s="311"/>
      <c r="I1257" s="311"/>
      <c r="J1257" s="81">
        <v>200000</v>
      </c>
      <c r="K1257" s="81">
        <v>200000</v>
      </c>
      <c r="L1257" s="81">
        <v>200000</v>
      </c>
      <c r="M1257" s="69">
        <f t="shared" si="136"/>
        <v>600000</v>
      </c>
    </row>
    <row r="1258" spans="1:13" ht="18.5" x14ac:dyDescent="0.45">
      <c r="A1258" s="74">
        <v>22020305</v>
      </c>
      <c r="B1258" s="75"/>
      <c r="C1258" s="76"/>
      <c r="D1258" s="76"/>
      <c r="E1258" s="75"/>
      <c r="F1258" s="77" t="s">
        <v>41</v>
      </c>
      <c r="G1258" s="311">
        <v>700000</v>
      </c>
      <c r="H1258" s="311"/>
      <c r="I1258" s="311"/>
      <c r="J1258" s="81">
        <v>700000</v>
      </c>
      <c r="K1258" s="81">
        <v>700000</v>
      </c>
      <c r="L1258" s="81">
        <v>700000</v>
      </c>
      <c r="M1258" s="69">
        <f t="shared" si="136"/>
        <v>2100000</v>
      </c>
    </row>
    <row r="1259" spans="1:13" ht="18.5" x14ac:dyDescent="0.45">
      <c r="A1259" s="74">
        <v>22020306</v>
      </c>
      <c r="B1259" s="75"/>
      <c r="C1259" s="76"/>
      <c r="D1259" s="76"/>
      <c r="E1259" s="75"/>
      <c r="F1259" s="77" t="s">
        <v>314</v>
      </c>
      <c r="G1259" s="311">
        <v>700000</v>
      </c>
      <c r="H1259" s="311"/>
      <c r="I1259" s="311"/>
      <c r="J1259" s="81">
        <v>700000</v>
      </c>
      <c r="K1259" s="81">
        <v>700000</v>
      </c>
      <c r="L1259" s="81">
        <v>700000</v>
      </c>
      <c r="M1259" s="69">
        <f t="shared" si="136"/>
        <v>2100000</v>
      </c>
    </row>
    <row r="1260" spans="1:13" ht="18.5" x14ac:dyDescent="0.45">
      <c r="A1260" s="64">
        <v>220204</v>
      </c>
      <c r="B1260" s="65"/>
      <c r="C1260" s="66"/>
      <c r="D1260" s="66"/>
      <c r="E1260" s="65"/>
      <c r="F1260" s="70" t="s">
        <v>42</v>
      </c>
      <c r="G1260" s="358">
        <f>SUM(G1261:G1266)</f>
        <v>7500000</v>
      </c>
      <c r="H1260" s="358">
        <f>SUM(H1261:H1266)</f>
        <v>0</v>
      </c>
      <c r="I1260" s="358"/>
      <c r="J1260" s="80">
        <f>SUM(J1261:J1266)</f>
        <v>7500000</v>
      </c>
      <c r="K1260" s="80">
        <f>SUM(K1261:K1266)</f>
        <v>7500000</v>
      </c>
      <c r="L1260" s="80">
        <f>SUM(L1261:L1266)</f>
        <v>7500000</v>
      </c>
      <c r="M1260" s="69">
        <f t="shared" si="136"/>
        <v>22500000</v>
      </c>
    </row>
    <row r="1261" spans="1:13" ht="37" x14ac:dyDescent="0.45">
      <c r="A1261" s="74">
        <v>22020401</v>
      </c>
      <c r="B1261" s="75"/>
      <c r="C1261" s="76"/>
      <c r="D1261" s="76"/>
      <c r="E1261" s="75"/>
      <c r="F1261" s="77" t="s">
        <v>43</v>
      </c>
      <c r="G1261" s="311">
        <v>1000000</v>
      </c>
      <c r="H1261" s="311"/>
      <c r="I1261" s="311"/>
      <c r="J1261" s="81">
        <v>1000000</v>
      </c>
      <c r="K1261" s="81">
        <v>1000000</v>
      </c>
      <c r="L1261" s="81">
        <v>1000000</v>
      </c>
      <c r="M1261" s="69">
        <f t="shared" si="136"/>
        <v>3000000</v>
      </c>
    </row>
    <row r="1262" spans="1:13" ht="18.5" x14ac:dyDescent="0.45">
      <c r="A1262" s="74">
        <v>22020402</v>
      </c>
      <c r="B1262" s="75"/>
      <c r="C1262" s="76"/>
      <c r="D1262" s="76"/>
      <c r="E1262" s="75"/>
      <c r="F1262" s="77" t="s">
        <v>44</v>
      </c>
      <c r="G1262" s="311">
        <v>1000000</v>
      </c>
      <c r="H1262" s="311"/>
      <c r="I1262" s="311"/>
      <c r="J1262" s="81">
        <v>1000000</v>
      </c>
      <c r="K1262" s="81">
        <v>1000000</v>
      </c>
      <c r="L1262" s="81">
        <v>1000000</v>
      </c>
      <c r="M1262" s="69">
        <f t="shared" si="136"/>
        <v>3000000</v>
      </c>
    </row>
    <row r="1263" spans="1:13" ht="37" x14ac:dyDescent="0.45">
      <c r="A1263" s="74">
        <v>22020403</v>
      </c>
      <c r="B1263" s="75"/>
      <c r="C1263" s="76"/>
      <c r="D1263" s="76"/>
      <c r="E1263" s="75"/>
      <c r="F1263" s="77" t="s">
        <v>45</v>
      </c>
      <c r="G1263" s="311">
        <v>2000000</v>
      </c>
      <c r="H1263" s="311"/>
      <c r="I1263" s="311"/>
      <c r="J1263" s="81">
        <v>2000000</v>
      </c>
      <c r="K1263" s="81">
        <v>2000000</v>
      </c>
      <c r="L1263" s="81">
        <v>2000000</v>
      </c>
      <c r="M1263" s="69">
        <f t="shared" si="136"/>
        <v>6000000</v>
      </c>
    </row>
    <row r="1264" spans="1:13" ht="18.5" x14ac:dyDescent="0.45">
      <c r="A1264" s="74">
        <v>22020404</v>
      </c>
      <c r="B1264" s="75"/>
      <c r="C1264" s="76"/>
      <c r="D1264" s="76"/>
      <c r="E1264" s="75"/>
      <c r="F1264" s="77" t="s">
        <v>46</v>
      </c>
      <c r="G1264" s="311">
        <v>1000000</v>
      </c>
      <c r="H1264" s="311"/>
      <c r="I1264" s="311"/>
      <c r="J1264" s="81">
        <v>1000000</v>
      </c>
      <c r="K1264" s="81">
        <v>1000000</v>
      </c>
      <c r="L1264" s="81">
        <v>1000000</v>
      </c>
      <c r="M1264" s="69">
        <f t="shared" si="136"/>
        <v>3000000</v>
      </c>
    </row>
    <row r="1265" spans="1:13" ht="18.5" x14ac:dyDescent="0.45">
      <c r="A1265" s="74">
        <v>22020405</v>
      </c>
      <c r="B1265" s="75"/>
      <c r="C1265" s="76"/>
      <c r="D1265" s="76"/>
      <c r="E1265" s="75"/>
      <c r="F1265" s="77" t="s">
        <v>47</v>
      </c>
      <c r="G1265" s="311">
        <v>2000000</v>
      </c>
      <c r="H1265" s="311"/>
      <c r="I1265" s="311"/>
      <c r="J1265" s="81">
        <v>2000000</v>
      </c>
      <c r="K1265" s="81">
        <v>2000000</v>
      </c>
      <c r="L1265" s="81">
        <v>2000000</v>
      </c>
      <c r="M1265" s="69">
        <f t="shared" si="136"/>
        <v>6000000</v>
      </c>
    </row>
    <row r="1266" spans="1:13" ht="18.5" x14ac:dyDescent="0.45">
      <c r="A1266" s="74">
        <v>22020406</v>
      </c>
      <c r="B1266" s="75"/>
      <c r="C1266" s="76"/>
      <c r="D1266" s="76"/>
      <c r="E1266" s="75"/>
      <c r="F1266" s="77" t="s">
        <v>48</v>
      </c>
      <c r="G1266" s="311">
        <v>500000</v>
      </c>
      <c r="H1266" s="311"/>
      <c r="I1266" s="311"/>
      <c r="J1266" s="81">
        <v>500000</v>
      </c>
      <c r="K1266" s="81">
        <v>500000</v>
      </c>
      <c r="L1266" s="81">
        <v>500000</v>
      </c>
      <c r="M1266" s="69">
        <f t="shared" si="136"/>
        <v>1500000</v>
      </c>
    </row>
    <row r="1267" spans="1:13" ht="18.5" x14ac:dyDescent="0.45">
      <c r="A1267" s="64">
        <v>220205</v>
      </c>
      <c r="B1267" s="65"/>
      <c r="C1267" s="66"/>
      <c r="D1267" s="66"/>
      <c r="E1267" s="65"/>
      <c r="F1267" s="70" t="s">
        <v>49</v>
      </c>
      <c r="G1267" s="358">
        <f t="shared" ref="G1267:L1267" si="138">G1268+G1269</f>
        <v>8000000</v>
      </c>
      <c r="H1267" s="358">
        <f t="shared" si="138"/>
        <v>0</v>
      </c>
      <c r="I1267" s="358"/>
      <c r="J1267" s="80">
        <f t="shared" si="138"/>
        <v>8000000</v>
      </c>
      <c r="K1267" s="80">
        <f t="shared" si="138"/>
        <v>8000000</v>
      </c>
      <c r="L1267" s="80">
        <f t="shared" si="138"/>
        <v>8000000</v>
      </c>
      <c r="M1267" s="69">
        <f t="shared" si="136"/>
        <v>24000000</v>
      </c>
    </row>
    <row r="1268" spans="1:13" ht="18.5" x14ac:dyDescent="0.45">
      <c r="A1268" s="74">
        <v>22020501</v>
      </c>
      <c r="B1268" s="75"/>
      <c r="C1268" s="76"/>
      <c r="D1268" s="76"/>
      <c r="E1268" s="75"/>
      <c r="F1268" s="77" t="s">
        <v>50</v>
      </c>
      <c r="G1268" s="311">
        <v>4000000</v>
      </c>
      <c r="H1268" s="311"/>
      <c r="I1268" s="311"/>
      <c r="J1268" s="81">
        <v>4000000</v>
      </c>
      <c r="K1268" s="81">
        <v>4000000</v>
      </c>
      <c r="L1268" s="81">
        <v>4000000</v>
      </c>
      <c r="M1268" s="69">
        <f t="shared" si="136"/>
        <v>12000000</v>
      </c>
    </row>
    <row r="1269" spans="1:13" ht="18.5" x14ac:dyDescent="0.45">
      <c r="A1269" s="74">
        <v>22020502</v>
      </c>
      <c r="B1269" s="75"/>
      <c r="C1269" s="76"/>
      <c r="D1269" s="76"/>
      <c r="E1269" s="75"/>
      <c r="F1269" s="77" t="s">
        <v>222</v>
      </c>
      <c r="G1269" s="311">
        <v>4000000</v>
      </c>
      <c r="H1269" s="311"/>
      <c r="I1269" s="311"/>
      <c r="J1269" s="81">
        <v>4000000</v>
      </c>
      <c r="K1269" s="81">
        <v>4000000</v>
      </c>
      <c r="L1269" s="81">
        <v>4000000</v>
      </c>
      <c r="M1269" s="69">
        <f t="shared" si="136"/>
        <v>12000000</v>
      </c>
    </row>
    <row r="1270" spans="1:13" ht="18.5" x14ac:dyDescent="0.45">
      <c r="A1270" s="64">
        <v>220206</v>
      </c>
      <c r="B1270" s="65"/>
      <c r="C1270" s="66"/>
      <c r="D1270" s="66"/>
      <c r="E1270" s="65"/>
      <c r="F1270" s="70" t="s">
        <v>51</v>
      </c>
      <c r="G1270" s="358">
        <f>SUM(G1271:G1271)</f>
        <v>5000000</v>
      </c>
      <c r="H1270" s="358"/>
      <c r="I1270" s="358"/>
      <c r="J1270" s="80">
        <f>SUM(J1271:J1271)</f>
        <v>5000000</v>
      </c>
      <c r="K1270" s="80">
        <f>SUM(K1271:K1271)</f>
        <v>5000000</v>
      </c>
      <c r="L1270" s="80">
        <f>SUM(L1271:L1271)</f>
        <v>5000000</v>
      </c>
      <c r="M1270" s="69">
        <f t="shared" si="136"/>
        <v>15000000</v>
      </c>
    </row>
    <row r="1271" spans="1:13" ht="18.5" x14ac:dyDescent="0.45">
      <c r="A1271" s="74">
        <v>22020602</v>
      </c>
      <c r="B1271" s="75"/>
      <c r="C1271" s="76"/>
      <c r="D1271" s="76"/>
      <c r="E1271" s="75"/>
      <c r="F1271" s="77" t="s">
        <v>223</v>
      </c>
      <c r="G1271" s="311">
        <v>5000000</v>
      </c>
      <c r="H1271" s="311"/>
      <c r="I1271" s="311"/>
      <c r="J1271" s="81">
        <v>5000000</v>
      </c>
      <c r="K1271" s="81">
        <v>5000000</v>
      </c>
      <c r="L1271" s="81">
        <v>5000000</v>
      </c>
      <c r="M1271" s="69">
        <f t="shared" si="136"/>
        <v>15000000</v>
      </c>
    </row>
    <row r="1272" spans="1:13" ht="37" x14ac:dyDescent="0.45">
      <c r="A1272" s="64">
        <v>220207</v>
      </c>
      <c r="B1272" s="65"/>
      <c r="C1272" s="66"/>
      <c r="D1272" s="66"/>
      <c r="E1272" s="65"/>
      <c r="F1272" s="70" t="s">
        <v>268</v>
      </c>
      <c r="G1272" s="358">
        <f>SUM(G1273:G1275)</f>
        <v>4000000</v>
      </c>
      <c r="H1272" s="358">
        <f>SUM(H1273:H1275)</f>
        <v>0</v>
      </c>
      <c r="I1272" s="358"/>
      <c r="J1272" s="80">
        <f>SUM(J1273:J1275)</f>
        <v>4000000</v>
      </c>
      <c r="K1272" s="80">
        <f>SUM(K1273:K1275)</f>
        <v>4000000</v>
      </c>
      <c r="L1272" s="80">
        <f>SUM(L1273:L1275)</f>
        <v>4000000</v>
      </c>
      <c r="M1272" s="69">
        <f t="shared" si="136"/>
        <v>12000000</v>
      </c>
    </row>
    <row r="1273" spans="1:13" ht="18.5" x14ac:dyDescent="0.45">
      <c r="A1273" s="74">
        <v>22020701</v>
      </c>
      <c r="B1273" s="75"/>
      <c r="C1273" s="76"/>
      <c r="D1273" s="76"/>
      <c r="E1273" s="75"/>
      <c r="F1273" s="77" t="s">
        <v>269</v>
      </c>
      <c r="G1273" s="311">
        <v>2000000</v>
      </c>
      <c r="H1273" s="311"/>
      <c r="I1273" s="311"/>
      <c r="J1273" s="81">
        <v>2000000</v>
      </c>
      <c r="K1273" s="81">
        <v>2000000</v>
      </c>
      <c r="L1273" s="81">
        <v>2000000</v>
      </c>
      <c r="M1273" s="69">
        <f t="shared" si="136"/>
        <v>6000000</v>
      </c>
    </row>
    <row r="1274" spans="1:13" ht="18.5" x14ac:dyDescent="0.45">
      <c r="A1274" s="74">
        <v>22020702</v>
      </c>
      <c r="B1274" s="75"/>
      <c r="C1274" s="76"/>
      <c r="D1274" s="76"/>
      <c r="E1274" s="75"/>
      <c r="F1274" s="77" t="s">
        <v>416</v>
      </c>
      <c r="G1274" s="311">
        <v>1000000</v>
      </c>
      <c r="H1274" s="311"/>
      <c r="I1274" s="311"/>
      <c r="J1274" s="81">
        <v>1000000</v>
      </c>
      <c r="K1274" s="81">
        <v>1000000</v>
      </c>
      <c r="L1274" s="81">
        <v>1000000</v>
      </c>
      <c r="M1274" s="69">
        <f t="shared" si="136"/>
        <v>3000000</v>
      </c>
    </row>
    <row r="1275" spans="1:13" ht="18.5" x14ac:dyDescent="0.45">
      <c r="A1275" s="74">
        <v>22020703</v>
      </c>
      <c r="B1275" s="75"/>
      <c r="C1275" s="76"/>
      <c r="D1275" s="76"/>
      <c r="E1275" s="75"/>
      <c r="F1275" s="77" t="s">
        <v>365</v>
      </c>
      <c r="G1275" s="311">
        <v>1000000</v>
      </c>
      <c r="H1275" s="311"/>
      <c r="I1275" s="311"/>
      <c r="J1275" s="81">
        <v>1000000</v>
      </c>
      <c r="K1275" s="81">
        <v>1000000</v>
      </c>
      <c r="L1275" s="81">
        <v>1000000</v>
      </c>
      <c r="M1275" s="69">
        <f t="shared" si="136"/>
        <v>3000000</v>
      </c>
    </row>
    <row r="1276" spans="1:13" ht="18.5" x14ac:dyDescent="0.45">
      <c r="A1276" s="64">
        <v>220208</v>
      </c>
      <c r="B1276" s="65"/>
      <c r="C1276" s="66"/>
      <c r="D1276" s="66"/>
      <c r="E1276" s="65"/>
      <c r="F1276" s="70" t="s">
        <v>54</v>
      </c>
      <c r="G1276" s="358">
        <f>SUM(G1277:G1279)</f>
        <v>2700000</v>
      </c>
      <c r="H1276" s="358">
        <f>SUM(H1277:H1279)</f>
        <v>0</v>
      </c>
      <c r="I1276" s="358"/>
      <c r="J1276" s="80">
        <f>SUM(J1277:J1279)</f>
        <v>2700000</v>
      </c>
      <c r="K1276" s="80">
        <f>SUM(K1277:K1279)</f>
        <v>2700000</v>
      </c>
      <c r="L1276" s="80">
        <f>SUM(L1277:L1279)</f>
        <v>2700000</v>
      </c>
      <c r="M1276" s="69">
        <f t="shared" si="136"/>
        <v>8100000</v>
      </c>
    </row>
    <row r="1277" spans="1:13" ht="18.5" x14ac:dyDescent="0.45">
      <c r="A1277" s="74">
        <v>22020801</v>
      </c>
      <c r="B1277" s="75"/>
      <c r="C1277" s="76"/>
      <c r="D1277" s="76"/>
      <c r="E1277" s="75"/>
      <c r="F1277" s="77" t="s">
        <v>55</v>
      </c>
      <c r="G1277" s="311">
        <v>500000</v>
      </c>
      <c r="H1277" s="311"/>
      <c r="I1277" s="311"/>
      <c r="J1277" s="81">
        <v>500000</v>
      </c>
      <c r="K1277" s="81">
        <v>500000</v>
      </c>
      <c r="L1277" s="81">
        <v>500000</v>
      </c>
      <c r="M1277" s="69">
        <f t="shared" si="136"/>
        <v>1500000</v>
      </c>
    </row>
    <row r="1278" spans="1:13" ht="18.5" x14ac:dyDescent="0.45">
      <c r="A1278" s="74">
        <v>22020802</v>
      </c>
      <c r="B1278" s="75"/>
      <c r="C1278" s="76"/>
      <c r="D1278" s="76"/>
      <c r="E1278" s="75"/>
      <c r="F1278" s="77" t="s">
        <v>517</v>
      </c>
      <c r="G1278" s="311">
        <v>200000</v>
      </c>
      <c r="H1278" s="311"/>
      <c r="I1278" s="311"/>
      <c r="J1278" s="81">
        <v>200000</v>
      </c>
      <c r="K1278" s="81">
        <v>200000</v>
      </c>
      <c r="L1278" s="81">
        <v>200000</v>
      </c>
      <c r="M1278" s="69">
        <f t="shared" si="136"/>
        <v>600000</v>
      </c>
    </row>
    <row r="1279" spans="1:13" ht="18.5" x14ac:dyDescent="0.45">
      <c r="A1279" s="74">
        <v>22020803</v>
      </c>
      <c r="B1279" s="75"/>
      <c r="C1279" s="76"/>
      <c r="D1279" s="76"/>
      <c r="E1279" s="75"/>
      <c r="F1279" s="77" t="s">
        <v>56</v>
      </c>
      <c r="G1279" s="311">
        <v>2000000</v>
      </c>
      <c r="H1279" s="311"/>
      <c r="I1279" s="311"/>
      <c r="J1279" s="81">
        <v>2000000</v>
      </c>
      <c r="K1279" s="81">
        <v>2000000</v>
      </c>
      <c r="L1279" s="81">
        <v>2000000</v>
      </c>
      <c r="M1279" s="69">
        <f t="shared" si="136"/>
        <v>6000000</v>
      </c>
    </row>
    <row r="1280" spans="1:13" ht="18.5" x14ac:dyDescent="0.45">
      <c r="A1280" s="64">
        <v>220209</v>
      </c>
      <c r="B1280" s="65"/>
      <c r="C1280" s="66"/>
      <c r="D1280" s="66"/>
      <c r="E1280" s="65"/>
      <c r="F1280" s="70" t="s">
        <v>271</v>
      </c>
      <c r="G1280" s="358">
        <f>SUM(G1281:G1281)</f>
        <v>300000</v>
      </c>
      <c r="H1280" s="358">
        <f>SUM(H1281:H1281)</f>
        <v>0</v>
      </c>
      <c r="I1280" s="358"/>
      <c r="J1280" s="80">
        <f>SUM(J1281:J1281)</f>
        <v>300000</v>
      </c>
      <c r="K1280" s="80">
        <f>SUM(K1281:K1281)</f>
        <v>300000</v>
      </c>
      <c r="L1280" s="80">
        <f>SUM(L1281:L1281)</f>
        <v>300000</v>
      </c>
      <c r="M1280" s="69">
        <f t="shared" si="136"/>
        <v>900000</v>
      </c>
    </row>
    <row r="1281" spans="1:13" ht="18.5" x14ac:dyDescent="0.45">
      <c r="A1281" s="74">
        <v>22020901</v>
      </c>
      <c r="B1281" s="75"/>
      <c r="C1281" s="76"/>
      <c r="D1281" s="76"/>
      <c r="E1281" s="75"/>
      <c r="F1281" s="77" t="s">
        <v>315</v>
      </c>
      <c r="G1281" s="311">
        <v>300000</v>
      </c>
      <c r="H1281" s="311"/>
      <c r="I1281" s="311"/>
      <c r="J1281" s="81">
        <v>300000</v>
      </c>
      <c r="K1281" s="81">
        <v>300000</v>
      </c>
      <c r="L1281" s="81">
        <v>300000</v>
      </c>
      <c r="M1281" s="69">
        <f t="shared" si="136"/>
        <v>900000</v>
      </c>
    </row>
    <row r="1282" spans="1:13" ht="18.5" x14ac:dyDescent="0.45">
      <c r="A1282" s="64">
        <v>220210</v>
      </c>
      <c r="B1282" s="65"/>
      <c r="C1282" s="66"/>
      <c r="D1282" s="66"/>
      <c r="E1282" s="65"/>
      <c r="F1282" s="70" t="s">
        <v>57</v>
      </c>
      <c r="G1282" s="358">
        <f>SUM(G1283:G1294)</f>
        <v>127500000</v>
      </c>
      <c r="H1282" s="358">
        <f>SUM(H1283:H1294)</f>
        <v>0</v>
      </c>
      <c r="I1282" s="358"/>
      <c r="J1282" s="80">
        <f>SUM(J1283:J1294)</f>
        <v>127500000</v>
      </c>
      <c r="K1282" s="80">
        <f>SUM(K1283:K1294)</f>
        <v>127500000</v>
      </c>
      <c r="L1282" s="80">
        <f>SUM(L1283:L1294)</f>
        <v>127500000</v>
      </c>
      <c r="M1282" s="69">
        <f t="shared" si="136"/>
        <v>382500000</v>
      </c>
    </row>
    <row r="1283" spans="1:13" ht="18.5" x14ac:dyDescent="0.45">
      <c r="A1283" s="74">
        <v>22021002</v>
      </c>
      <c r="B1283" s="75"/>
      <c r="C1283" s="76"/>
      <c r="D1283" s="76"/>
      <c r="E1283" s="75"/>
      <c r="F1283" s="77" t="s">
        <v>59</v>
      </c>
      <c r="G1283" s="311">
        <v>3000000</v>
      </c>
      <c r="H1283" s="311"/>
      <c r="I1283" s="311"/>
      <c r="J1283" s="81">
        <v>3000000</v>
      </c>
      <c r="K1283" s="81">
        <v>3000000</v>
      </c>
      <c r="L1283" s="81">
        <v>3000000</v>
      </c>
      <c r="M1283" s="69">
        <f t="shared" si="136"/>
        <v>9000000</v>
      </c>
    </row>
    <row r="1284" spans="1:13" ht="18.5" x14ac:dyDescent="0.45">
      <c r="A1284" s="74">
        <v>22021003</v>
      </c>
      <c r="B1284" s="75"/>
      <c r="C1284" s="76"/>
      <c r="D1284" s="76"/>
      <c r="E1284" s="75"/>
      <c r="F1284" s="77" t="s">
        <v>60</v>
      </c>
      <c r="G1284" s="311">
        <v>1000000</v>
      </c>
      <c r="H1284" s="311"/>
      <c r="I1284" s="311"/>
      <c r="J1284" s="81">
        <v>1000000</v>
      </c>
      <c r="K1284" s="81">
        <v>1000000</v>
      </c>
      <c r="L1284" s="81">
        <v>1000000</v>
      </c>
      <c r="M1284" s="69">
        <f t="shared" si="136"/>
        <v>3000000</v>
      </c>
    </row>
    <row r="1285" spans="1:13" ht="18.5" x14ac:dyDescent="0.45">
      <c r="A1285" s="74">
        <v>22021004</v>
      </c>
      <c r="B1285" s="75"/>
      <c r="C1285" s="76"/>
      <c r="D1285" s="76"/>
      <c r="E1285" s="75"/>
      <c r="F1285" s="77" t="s">
        <v>61</v>
      </c>
      <c r="G1285" s="311">
        <v>2000000</v>
      </c>
      <c r="H1285" s="311"/>
      <c r="I1285" s="311"/>
      <c r="J1285" s="81">
        <v>2000000</v>
      </c>
      <c r="K1285" s="81">
        <v>2000000</v>
      </c>
      <c r="L1285" s="81">
        <v>2000000</v>
      </c>
      <c r="M1285" s="69">
        <f t="shared" si="136"/>
        <v>6000000</v>
      </c>
    </row>
    <row r="1286" spans="1:13" ht="18.5" x14ac:dyDescent="0.45">
      <c r="A1286" s="74">
        <v>22021007</v>
      </c>
      <c r="B1286" s="75"/>
      <c r="C1286" s="76"/>
      <c r="D1286" s="76"/>
      <c r="E1286" s="75"/>
      <c r="F1286" s="77" t="s">
        <v>63</v>
      </c>
      <c r="G1286" s="311">
        <v>3000000</v>
      </c>
      <c r="H1286" s="311"/>
      <c r="I1286" s="311"/>
      <c r="J1286" s="81">
        <v>3000000</v>
      </c>
      <c r="K1286" s="81">
        <v>3000000</v>
      </c>
      <c r="L1286" s="81">
        <v>3000000</v>
      </c>
      <c r="M1286" s="69">
        <f t="shared" si="136"/>
        <v>9000000</v>
      </c>
    </row>
    <row r="1287" spans="1:13" ht="37" x14ac:dyDescent="0.45">
      <c r="A1287" s="74">
        <v>22021014</v>
      </c>
      <c r="B1287" s="75"/>
      <c r="C1287" s="76"/>
      <c r="D1287" s="76"/>
      <c r="E1287" s="75"/>
      <c r="F1287" s="77" t="s">
        <v>224</v>
      </c>
      <c r="G1287" s="311">
        <v>500000</v>
      </c>
      <c r="H1287" s="311"/>
      <c r="I1287" s="311"/>
      <c r="J1287" s="81">
        <v>500000</v>
      </c>
      <c r="K1287" s="81">
        <v>500000</v>
      </c>
      <c r="L1287" s="81">
        <v>500000</v>
      </c>
      <c r="M1287" s="69">
        <f t="shared" si="136"/>
        <v>1500000</v>
      </c>
    </row>
    <row r="1288" spans="1:13" ht="18.5" x14ac:dyDescent="0.45">
      <c r="A1288" s="74">
        <v>22021021</v>
      </c>
      <c r="B1288" s="75"/>
      <c r="C1288" s="76"/>
      <c r="D1288" s="76"/>
      <c r="E1288" s="75"/>
      <c r="F1288" s="77" t="s">
        <v>225</v>
      </c>
      <c r="G1288" s="311">
        <v>1000000</v>
      </c>
      <c r="H1288" s="311"/>
      <c r="I1288" s="311"/>
      <c r="J1288" s="81">
        <v>1000000</v>
      </c>
      <c r="K1288" s="81">
        <v>1000000</v>
      </c>
      <c r="L1288" s="81">
        <v>1000000</v>
      </c>
      <c r="M1288" s="69">
        <f t="shared" si="136"/>
        <v>3000000</v>
      </c>
    </row>
    <row r="1289" spans="1:13" ht="18.5" x14ac:dyDescent="0.45">
      <c r="A1289" s="74">
        <v>22021022</v>
      </c>
      <c r="B1289" s="75"/>
      <c r="C1289" s="76"/>
      <c r="D1289" s="76"/>
      <c r="E1289" s="75"/>
      <c r="F1289" s="77" t="s">
        <v>457</v>
      </c>
      <c r="G1289" s="311">
        <v>1000000</v>
      </c>
      <c r="H1289" s="311"/>
      <c r="I1289" s="311"/>
      <c r="J1289" s="81">
        <v>1000000</v>
      </c>
      <c r="K1289" s="81">
        <v>1000000</v>
      </c>
      <c r="L1289" s="81">
        <v>1000000</v>
      </c>
      <c r="M1289" s="69">
        <f t="shared" si="136"/>
        <v>3000000</v>
      </c>
    </row>
    <row r="1290" spans="1:13" ht="18.5" x14ac:dyDescent="0.45">
      <c r="A1290" s="74">
        <v>22021023</v>
      </c>
      <c r="B1290" s="75"/>
      <c r="C1290" s="76"/>
      <c r="D1290" s="76"/>
      <c r="E1290" s="75"/>
      <c r="F1290" s="77" t="s">
        <v>662</v>
      </c>
      <c r="G1290" s="311">
        <v>114000000</v>
      </c>
      <c r="H1290" s="311"/>
      <c r="I1290" s="311"/>
      <c r="J1290" s="81">
        <v>114000000</v>
      </c>
      <c r="K1290" s="81">
        <v>114000000</v>
      </c>
      <c r="L1290" s="81">
        <v>114000000</v>
      </c>
      <c r="M1290" s="69">
        <f t="shared" si="136"/>
        <v>342000000</v>
      </c>
    </row>
    <row r="1291" spans="1:13" ht="18.5" x14ac:dyDescent="0.45">
      <c r="A1291" s="74">
        <v>22021026</v>
      </c>
      <c r="B1291" s="75"/>
      <c r="C1291" s="76"/>
      <c r="D1291" s="76"/>
      <c r="E1291" s="75"/>
      <c r="F1291" s="77" t="s">
        <v>66</v>
      </c>
      <c r="G1291" s="311">
        <v>500000</v>
      </c>
      <c r="H1291" s="311"/>
      <c r="I1291" s="311"/>
      <c r="J1291" s="81">
        <v>500000</v>
      </c>
      <c r="K1291" s="81">
        <v>500000</v>
      </c>
      <c r="L1291" s="81">
        <v>500000</v>
      </c>
      <c r="M1291" s="69">
        <f t="shared" si="136"/>
        <v>1500000</v>
      </c>
    </row>
    <row r="1292" spans="1:13" ht="18.5" x14ac:dyDescent="0.45">
      <c r="A1292" s="74">
        <v>22021027</v>
      </c>
      <c r="B1292" s="75"/>
      <c r="C1292" s="76"/>
      <c r="D1292" s="76"/>
      <c r="E1292" s="75"/>
      <c r="F1292" s="77" t="s">
        <v>227</v>
      </c>
      <c r="G1292" s="311">
        <v>500000</v>
      </c>
      <c r="H1292" s="311"/>
      <c r="I1292" s="311"/>
      <c r="J1292" s="81">
        <v>500000</v>
      </c>
      <c r="K1292" s="81">
        <v>500000</v>
      </c>
      <c r="L1292" s="81">
        <v>500000</v>
      </c>
      <c r="M1292" s="69">
        <f t="shared" si="136"/>
        <v>1500000</v>
      </c>
    </row>
    <row r="1293" spans="1:13" ht="18.5" x14ac:dyDescent="0.45">
      <c r="A1293" s="74">
        <v>22021034</v>
      </c>
      <c r="B1293" s="75"/>
      <c r="C1293" s="76"/>
      <c r="D1293" s="76"/>
      <c r="E1293" s="75"/>
      <c r="F1293" s="77" t="s">
        <v>388</v>
      </c>
      <c r="G1293" s="311">
        <v>500000</v>
      </c>
      <c r="H1293" s="311"/>
      <c r="I1293" s="311"/>
      <c r="J1293" s="81">
        <v>500000</v>
      </c>
      <c r="K1293" s="81">
        <v>500000</v>
      </c>
      <c r="L1293" s="81">
        <v>500000</v>
      </c>
      <c r="M1293" s="69">
        <f t="shared" si="136"/>
        <v>1500000</v>
      </c>
    </row>
    <row r="1294" spans="1:13" ht="18.5" x14ac:dyDescent="0.45">
      <c r="A1294" s="74">
        <v>22021038</v>
      </c>
      <c r="B1294" s="75"/>
      <c r="C1294" s="76"/>
      <c r="D1294" s="76"/>
      <c r="E1294" s="75"/>
      <c r="F1294" s="77" t="s">
        <v>228</v>
      </c>
      <c r="G1294" s="311">
        <v>500000</v>
      </c>
      <c r="H1294" s="311"/>
      <c r="I1294" s="311"/>
      <c r="J1294" s="81">
        <v>500000</v>
      </c>
      <c r="K1294" s="81">
        <v>500000</v>
      </c>
      <c r="L1294" s="81">
        <v>500000</v>
      </c>
      <c r="M1294" s="69">
        <f t="shared" si="136"/>
        <v>1500000</v>
      </c>
    </row>
    <row r="1295" spans="1:13" ht="18.5" x14ac:dyDescent="0.45">
      <c r="A1295" s="391"/>
      <c r="B1295" s="391"/>
      <c r="C1295" s="391"/>
      <c r="D1295" s="391"/>
      <c r="E1295" s="391"/>
      <c r="F1295" s="392"/>
      <c r="G1295" s="393"/>
      <c r="H1295" s="363"/>
      <c r="I1295" s="363"/>
      <c r="J1295" s="413"/>
      <c r="K1295" s="413"/>
      <c r="L1295" s="413"/>
      <c r="M1295" s="69">
        <f t="shared" si="136"/>
        <v>0</v>
      </c>
    </row>
    <row r="1296" spans="1:13" ht="18.5" x14ac:dyDescent="0.45">
      <c r="A1296" s="74"/>
      <c r="B1296" s="74"/>
      <c r="C1296" s="74"/>
      <c r="D1296" s="74"/>
      <c r="E1296" s="74"/>
      <c r="F1296" s="100" t="s">
        <v>85</v>
      </c>
      <c r="G1296" s="363"/>
      <c r="H1296" s="363"/>
      <c r="I1296" s="363"/>
      <c r="J1296" s="364"/>
      <c r="K1296" s="364"/>
      <c r="L1296" s="364"/>
      <c r="M1296" s="69">
        <f t="shared" si="136"/>
        <v>0</v>
      </c>
    </row>
    <row r="1297" spans="1:13" ht="18.5" x14ac:dyDescent="0.45">
      <c r="A1297" s="74"/>
      <c r="B1297" s="74"/>
      <c r="C1297" s="74"/>
      <c r="D1297" s="74"/>
      <c r="E1297" s="74"/>
      <c r="F1297" s="70" t="s">
        <v>86</v>
      </c>
      <c r="G1297" s="365">
        <f>G1233</f>
        <v>35968775</v>
      </c>
      <c r="H1297" s="365"/>
      <c r="I1297" s="365"/>
      <c r="J1297" s="366">
        <f>J1233</f>
        <v>55301326.25</v>
      </c>
      <c r="K1297" s="366">
        <f>K1233</f>
        <v>55301326.25</v>
      </c>
      <c r="L1297" s="366">
        <f>L1233</f>
        <v>55301326.25</v>
      </c>
      <c r="M1297" s="69">
        <f>J1297+K1297+L1297</f>
        <v>165903978.75</v>
      </c>
    </row>
    <row r="1298" spans="1:13" ht="18.5" x14ac:dyDescent="0.45">
      <c r="A1298" s="74"/>
      <c r="B1298" s="74"/>
      <c r="C1298" s="74"/>
      <c r="D1298" s="74"/>
      <c r="E1298" s="74"/>
      <c r="F1298" s="70" t="s">
        <v>87</v>
      </c>
      <c r="G1298" s="365">
        <f>G1241</f>
        <v>200000000</v>
      </c>
      <c r="H1298" s="365"/>
      <c r="I1298" s="365"/>
      <c r="J1298" s="366">
        <f>J1241</f>
        <v>200000000</v>
      </c>
      <c r="K1298" s="366">
        <f>K1241</f>
        <v>200000000</v>
      </c>
      <c r="L1298" s="366">
        <f>L1241</f>
        <v>200000000</v>
      </c>
      <c r="M1298" s="69">
        <f>J1298+K1298+L1298</f>
        <v>600000000</v>
      </c>
    </row>
    <row r="1299" spans="1:13" ht="18.5" x14ac:dyDescent="0.45">
      <c r="A1299" s="74"/>
      <c r="B1299" s="74"/>
      <c r="C1299" s="74"/>
      <c r="D1299" s="74"/>
      <c r="E1299" s="74"/>
      <c r="F1299" s="70"/>
      <c r="G1299" s="363"/>
      <c r="H1299" s="363"/>
      <c r="I1299" s="363"/>
      <c r="J1299" s="364"/>
      <c r="K1299" s="364"/>
      <c r="L1299" s="364"/>
      <c r="M1299" s="69"/>
    </row>
    <row r="1300" spans="1:13" ht="18.5" x14ac:dyDescent="0.45">
      <c r="A1300" s="64"/>
      <c r="B1300" s="64"/>
      <c r="C1300" s="64"/>
      <c r="D1300" s="64"/>
      <c r="E1300" s="64"/>
      <c r="F1300" s="70" t="s">
        <v>88</v>
      </c>
      <c r="G1300" s="365">
        <f>SUM(G1297:G1299)</f>
        <v>235968775</v>
      </c>
      <c r="H1300" s="365"/>
      <c r="I1300" s="365"/>
      <c r="J1300" s="366">
        <f>SUM(J1297:J1299)</f>
        <v>255301326.25</v>
      </c>
      <c r="K1300" s="366">
        <f>SUM(K1297:K1299)</f>
        <v>255301326.25</v>
      </c>
      <c r="L1300" s="366">
        <f>SUM(L1297:L1299)</f>
        <v>255301326.25</v>
      </c>
      <c r="M1300" s="69">
        <f>J1300+K1300+L1300</f>
        <v>765903978.75</v>
      </c>
    </row>
    <row r="1303" spans="1:13" ht="18.5" x14ac:dyDescent="0.45">
      <c r="A1303" s="951" t="s">
        <v>0</v>
      </c>
      <c r="B1303" s="951"/>
      <c r="C1303" s="951"/>
      <c r="D1303" s="951"/>
      <c r="E1303" s="951"/>
      <c r="F1303" s="951"/>
      <c r="G1303" s="951"/>
      <c r="H1303" s="951"/>
      <c r="I1303" s="951"/>
      <c r="J1303" s="951"/>
      <c r="K1303" s="951"/>
      <c r="L1303" s="951"/>
      <c r="M1303" s="951"/>
    </row>
    <row r="1304" spans="1:13" ht="18.5" x14ac:dyDescent="0.45">
      <c r="A1304" s="930" t="s">
        <v>962</v>
      </c>
      <c r="B1304" s="930"/>
      <c r="C1304" s="930"/>
      <c r="D1304" s="930"/>
      <c r="E1304" s="930"/>
      <c r="F1304" s="930"/>
      <c r="G1304" s="930"/>
      <c r="H1304" s="930"/>
      <c r="I1304" s="930"/>
      <c r="J1304" s="930"/>
      <c r="K1304" s="930"/>
      <c r="L1304" s="930"/>
      <c r="M1304" s="930"/>
    </row>
    <row r="1305" spans="1:13" ht="92.5" x14ac:dyDescent="0.45">
      <c r="A1305" s="100" t="s">
        <v>1</v>
      </c>
      <c r="B1305" s="100" t="s">
        <v>2</v>
      </c>
      <c r="C1305" s="100" t="s">
        <v>3</v>
      </c>
      <c r="D1305" s="100" t="s">
        <v>4</v>
      </c>
      <c r="E1305" s="100" t="s">
        <v>5</v>
      </c>
      <c r="F1305" s="67" t="s">
        <v>6</v>
      </c>
      <c r="G1305" s="100" t="s">
        <v>7</v>
      </c>
      <c r="H1305" s="100" t="s">
        <v>8</v>
      </c>
      <c r="I1305" s="100"/>
      <c r="J1305" s="368" t="s">
        <v>9</v>
      </c>
      <c r="K1305" s="368" t="s">
        <v>10</v>
      </c>
      <c r="L1305" s="368" t="s">
        <v>11</v>
      </c>
      <c r="M1305" s="368" t="s">
        <v>12</v>
      </c>
    </row>
    <row r="1306" spans="1:13" ht="18.5" x14ac:dyDescent="0.45">
      <c r="A1306" s="64">
        <v>2</v>
      </c>
      <c r="B1306" s="64"/>
      <c r="C1306" s="64"/>
      <c r="D1306" s="64"/>
      <c r="E1306" s="64"/>
      <c r="F1306" s="70" t="s">
        <v>18</v>
      </c>
      <c r="G1306" s="358">
        <f>G1307+G1314</f>
        <v>42249188</v>
      </c>
      <c r="H1306" s="358">
        <f>H1307+H1314</f>
        <v>27261891</v>
      </c>
      <c r="I1306" s="358"/>
      <c r="J1306" s="80">
        <f>J1307+J1315</f>
        <v>197597151.25</v>
      </c>
      <c r="K1306" s="80">
        <f>K1307+K1315</f>
        <v>197597151.25</v>
      </c>
      <c r="L1306" s="80">
        <f>L1307+L1315</f>
        <v>197597151.25</v>
      </c>
      <c r="M1306" s="80">
        <f>M1307+M1315</f>
        <v>592791453.75</v>
      </c>
    </row>
    <row r="1307" spans="1:13" ht="18.5" x14ac:dyDescent="0.45">
      <c r="A1307" s="64">
        <v>21</v>
      </c>
      <c r="B1307" s="64"/>
      <c r="C1307" s="64"/>
      <c r="D1307" s="64"/>
      <c r="E1307" s="64"/>
      <c r="F1307" s="70" t="s">
        <v>19</v>
      </c>
      <c r="G1307" s="358">
        <f>G1308+G1311</f>
        <v>36349188</v>
      </c>
      <c r="H1307" s="358">
        <f>H1308+H1311</f>
        <v>27261891</v>
      </c>
      <c r="I1307" s="358"/>
      <c r="J1307" s="80">
        <v>47597151.249999993</v>
      </c>
      <c r="K1307" s="80">
        <v>47597151.25</v>
      </c>
      <c r="L1307" s="80">
        <v>47597151.25</v>
      </c>
      <c r="M1307" s="80">
        <v>142791453.75</v>
      </c>
    </row>
    <row r="1308" spans="1:13" ht="18.5" x14ac:dyDescent="0.45">
      <c r="A1308" s="64">
        <v>2101</v>
      </c>
      <c r="B1308" s="64"/>
      <c r="C1308" s="64"/>
      <c r="D1308" s="64"/>
      <c r="E1308" s="64"/>
      <c r="F1308" s="70" t="s">
        <v>20</v>
      </c>
      <c r="G1308" s="358">
        <f>G1309</f>
        <v>35659188</v>
      </c>
      <c r="H1308" s="358">
        <f>H1309</f>
        <v>26744391</v>
      </c>
      <c r="I1308" s="358"/>
      <c r="J1308" s="80">
        <v>46937151.249999993</v>
      </c>
      <c r="K1308" s="80">
        <v>46937151.25</v>
      </c>
      <c r="L1308" s="80">
        <v>46937151.25</v>
      </c>
      <c r="M1308" s="69">
        <v>140811453.75</v>
      </c>
    </row>
    <row r="1309" spans="1:13" ht="18.5" x14ac:dyDescent="0.45">
      <c r="A1309" s="64">
        <v>210101</v>
      </c>
      <c r="B1309" s="64"/>
      <c r="C1309" s="64"/>
      <c r="D1309" s="64"/>
      <c r="E1309" s="64"/>
      <c r="F1309" s="70" t="s">
        <v>21</v>
      </c>
      <c r="G1309" s="358">
        <f>G1310</f>
        <v>35659188</v>
      </c>
      <c r="H1309" s="358">
        <f>H1310</f>
        <v>26744391</v>
      </c>
      <c r="I1309" s="358"/>
      <c r="J1309" s="80">
        <v>46937151.249999993</v>
      </c>
      <c r="K1309" s="80">
        <v>46937151.25</v>
      </c>
      <c r="L1309" s="80">
        <v>46937151.25</v>
      </c>
      <c r="M1309" s="80">
        <v>140811453.75</v>
      </c>
    </row>
    <row r="1310" spans="1:13" ht="18.5" x14ac:dyDescent="0.45">
      <c r="A1310" s="74">
        <v>21010101</v>
      </c>
      <c r="B1310" s="74"/>
      <c r="C1310" s="74"/>
      <c r="D1310" s="74"/>
      <c r="E1310" s="74"/>
      <c r="F1310" s="77" t="s">
        <v>20</v>
      </c>
      <c r="G1310" s="311">
        <v>35659188</v>
      </c>
      <c r="H1310" s="311">
        <v>26744391</v>
      </c>
      <c r="I1310" s="311"/>
      <c r="J1310" s="81">
        <v>46937151.249999993</v>
      </c>
      <c r="K1310" s="81">
        <v>46937151.25</v>
      </c>
      <c r="L1310" s="81">
        <v>46937151.25</v>
      </c>
      <c r="M1310" s="69">
        <v>140811453.75</v>
      </c>
    </row>
    <row r="1311" spans="1:13" ht="18.5" x14ac:dyDescent="0.45">
      <c r="A1311" s="64">
        <v>2102</v>
      </c>
      <c r="B1311" s="64"/>
      <c r="C1311" s="64"/>
      <c r="D1311" s="64"/>
      <c r="E1311" s="64"/>
      <c r="F1311" s="70" t="s">
        <v>22</v>
      </c>
      <c r="G1311" s="358">
        <f>G1312</f>
        <v>690000</v>
      </c>
      <c r="H1311" s="358">
        <f>H1312</f>
        <v>517500</v>
      </c>
      <c r="I1311" s="358"/>
      <c r="J1311" s="80">
        <v>660000</v>
      </c>
      <c r="K1311" s="80">
        <v>660000</v>
      </c>
      <c r="L1311" s="80">
        <v>660000</v>
      </c>
      <c r="M1311" s="69">
        <v>1980000</v>
      </c>
    </row>
    <row r="1312" spans="1:13" ht="18.5" x14ac:dyDescent="0.45">
      <c r="A1312" s="64">
        <v>210201</v>
      </c>
      <c r="B1312" s="64"/>
      <c r="C1312" s="64"/>
      <c r="D1312" s="64"/>
      <c r="E1312" s="64"/>
      <c r="F1312" s="70" t="s">
        <v>23</v>
      </c>
      <c r="G1312" s="358">
        <f>G1313</f>
        <v>690000</v>
      </c>
      <c r="H1312" s="358">
        <f>H1313</f>
        <v>517500</v>
      </c>
      <c r="I1312" s="358"/>
      <c r="J1312" s="80">
        <v>660000</v>
      </c>
      <c r="K1312" s="80">
        <v>660000</v>
      </c>
      <c r="L1312" s="80">
        <v>660000</v>
      </c>
      <c r="M1312" s="69">
        <v>1980000</v>
      </c>
    </row>
    <row r="1313" spans="1:13" ht="18.5" x14ac:dyDescent="0.45">
      <c r="A1313" s="74">
        <v>21020102</v>
      </c>
      <c r="B1313" s="74"/>
      <c r="C1313" s="74"/>
      <c r="D1313" s="74"/>
      <c r="E1313" s="74"/>
      <c r="F1313" s="77" t="s">
        <v>25</v>
      </c>
      <c r="G1313" s="311">
        <v>690000</v>
      </c>
      <c r="H1313" s="311">
        <v>517500</v>
      </c>
      <c r="I1313" s="311"/>
      <c r="J1313" s="81">
        <v>660000</v>
      </c>
      <c r="K1313" s="81">
        <v>660000</v>
      </c>
      <c r="L1313" s="81">
        <v>660000</v>
      </c>
      <c r="M1313" s="69">
        <v>1980000</v>
      </c>
    </row>
    <row r="1314" spans="1:13" ht="18.5" x14ac:dyDescent="0.45">
      <c r="A1314" s="64">
        <v>22</v>
      </c>
      <c r="B1314" s="64"/>
      <c r="C1314" s="64"/>
      <c r="D1314" s="64"/>
      <c r="E1314" s="64"/>
      <c r="F1314" s="70" t="s">
        <v>26</v>
      </c>
      <c r="G1314" s="358">
        <f>G1353</f>
        <v>5900000</v>
      </c>
      <c r="H1314" s="358">
        <f>H1353</f>
        <v>0</v>
      </c>
      <c r="I1314" s="358"/>
      <c r="J1314" s="80">
        <f>J1353</f>
        <v>5900000</v>
      </c>
      <c r="K1314" s="80">
        <f>K1353</f>
        <v>5900000</v>
      </c>
      <c r="L1314" s="80">
        <f>L1353</f>
        <v>5900000</v>
      </c>
      <c r="M1314" s="69">
        <f t="shared" ref="M1314:M1355" si="139">J1314+K1314+L1314</f>
        <v>17700000</v>
      </c>
    </row>
    <row r="1315" spans="1:13" ht="18.5" x14ac:dyDescent="0.45">
      <c r="A1315" s="64">
        <v>2202</v>
      </c>
      <c r="B1315" s="64"/>
      <c r="C1315" s="64"/>
      <c r="D1315" s="64"/>
      <c r="E1315" s="64"/>
      <c r="F1315" s="70" t="s">
        <v>27</v>
      </c>
      <c r="G1315" s="358">
        <f t="shared" ref="G1315:M1315" si="140">SUM(G1316,G1318,G1322,G1325,G1330,G1333,G1335,G1338,G1341,G1353)</f>
        <v>109650000</v>
      </c>
      <c r="H1315" s="358">
        <f t="shared" si="140"/>
        <v>0</v>
      </c>
      <c r="I1315" s="358"/>
      <c r="J1315" s="80">
        <f t="shared" si="140"/>
        <v>150000000</v>
      </c>
      <c r="K1315" s="80">
        <f t="shared" si="140"/>
        <v>150000000</v>
      </c>
      <c r="L1315" s="80">
        <f t="shared" si="140"/>
        <v>150000000</v>
      </c>
      <c r="M1315" s="80">
        <f t="shared" si="140"/>
        <v>450000000</v>
      </c>
    </row>
    <row r="1316" spans="1:13" ht="18.5" x14ac:dyDescent="0.45">
      <c r="A1316" s="64">
        <v>220201</v>
      </c>
      <c r="B1316" s="64"/>
      <c r="C1316" s="64"/>
      <c r="D1316" s="64"/>
      <c r="E1316" s="64"/>
      <c r="F1316" s="70" t="s">
        <v>28</v>
      </c>
      <c r="G1316" s="358">
        <f>SUM(G1317:G1317)</f>
        <v>1250000</v>
      </c>
      <c r="H1316" s="358">
        <f>SUM(H1317:H1317)</f>
        <v>0</v>
      </c>
      <c r="I1316" s="358"/>
      <c r="J1316" s="80">
        <f>SUM(J1317:J1317)</f>
        <v>5000000</v>
      </c>
      <c r="K1316" s="80">
        <f>SUM(K1317:K1317)</f>
        <v>5000000</v>
      </c>
      <c r="L1316" s="80">
        <f>SUM(L1317:L1317)</f>
        <v>5000000</v>
      </c>
      <c r="M1316" s="69">
        <f>J1316+K1316+L1316</f>
        <v>15000000</v>
      </c>
    </row>
    <row r="1317" spans="1:13" ht="18.5" x14ac:dyDescent="0.45">
      <c r="A1317" s="74">
        <v>22020101</v>
      </c>
      <c r="B1317" s="74"/>
      <c r="C1317" s="74"/>
      <c r="D1317" s="74"/>
      <c r="E1317" s="74"/>
      <c r="F1317" s="77" t="s">
        <v>29</v>
      </c>
      <c r="G1317" s="311">
        <v>1250000</v>
      </c>
      <c r="H1317" s="311"/>
      <c r="I1317" s="311"/>
      <c r="J1317" s="81">
        <v>5000000</v>
      </c>
      <c r="K1317" s="81">
        <v>5000000</v>
      </c>
      <c r="L1317" s="81">
        <v>5000000</v>
      </c>
      <c r="M1317" s="69">
        <f t="shared" si="139"/>
        <v>15000000</v>
      </c>
    </row>
    <row r="1318" spans="1:13" ht="18.5" x14ac:dyDescent="0.45">
      <c r="A1318" s="64">
        <v>220202</v>
      </c>
      <c r="B1318" s="64"/>
      <c r="C1318" s="64"/>
      <c r="D1318" s="64"/>
      <c r="E1318" s="64"/>
      <c r="F1318" s="70" t="s">
        <v>31</v>
      </c>
      <c r="G1318" s="358">
        <f>SUM(G1319:G1321)</f>
        <v>1250000</v>
      </c>
      <c r="H1318" s="358">
        <f>SUM(H1319:H1321)</f>
        <v>0</v>
      </c>
      <c r="I1318" s="358"/>
      <c r="J1318" s="80">
        <f>SUM(J1319:J1321)</f>
        <v>1250000</v>
      </c>
      <c r="K1318" s="80">
        <f>SUM(K1319:K1321)</f>
        <v>1250000</v>
      </c>
      <c r="L1318" s="80">
        <f>SUM(L1319:L1321)</f>
        <v>1250000</v>
      </c>
      <c r="M1318" s="69">
        <f t="shared" si="139"/>
        <v>3750000</v>
      </c>
    </row>
    <row r="1319" spans="1:13" ht="18.5" x14ac:dyDescent="0.45">
      <c r="A1319" s="74">
        <v>22020202</v>
      </c>
      <c r="B1319" s="74"/>
      <c r="C1319" s="74"/>
      <c r="D1319" s="74"/>
      <c r="E1319" s="74"/>
      <c r="F1319" s="77" t="s">
        <v>33</v>
      </c>
      <c r="G1319" s="311">
        <v>500000</v>
      </c>
      <c r="H1319" s="311"/>
      <c r="I1319" s="311"/>
      <c r="J1319" s="81">
        <v>500000</v>
      </c>
      <c r="K1319" s="81">
        <v>500000</v>
      </c>
      <c r="L1319" s="81">
        <v>500000</v>
      </c>
      <c r="M1319" s="69">
        <f t="shared" si="139"/>
        <v>1500000</v>
      </c>
    </row>
    <row r="1320" spans="1:13" ht="18.5" x14ac:dyDescent="0.45">
      <c r="A1320" s="74">
        <v>22020203</v>
      </c>
      <c r="B1320" s="74"/>
      <c r="C1320" s="74"/>
      <c r="D1320" s="74"/>
      <c r="E1320" s="74"/>
      <c r="F1320" s="77" t="s">
        <v>34</v>
      </c>
      <c r="G1320" s="311">
        <v>500000</v>
      </c>
      <c r="H1320" s="311"/>
      <c r="I1320" s="311"/>
      <c r="J1320" s="81">
        <v>500000</v>
      </c>
      <c r="K1320" s="81">
        <v>500000</v>
      </c>
      <c r="L1320" s="81">
        <v>500000</v>
      </c>
      <c r="M1320" s="69">
        <f t="shared" si="139"/>
        <v>1500000</v>
      </c>
    </row>
    <row r="1321" spans="1:13" ht="37" x14ac:dyDescent="0.45">
      <c r="A1321" s="74">
        <v>22020209</v>
      </c>
      <c r="B1321" s="74"/>
      <c r="C1321" s="74"/>
      <c r="D1321" s="74"/>
      <c r="E1321" s="74"/>
      <c r="F1321" s="77" t="s">
        <v>323</v>
      </c>
      <c r="G1321" s="311">
        <v>250000</v>
      </c>
      <c r="H1321" s="311"/>
      <c r="I1321" s="311"/>
      <c r="J1321" s="81">
        <v>250000</v>
      </c>
      <c r="K1321" s="81">
        <v>250000</v>
      </c>
      <c r="L1321" s="81">
        <v>250000</v>
      </c>
      <c r="M1321" s="69">
        <f t="shared" si="139"/>
        <v>750000</v>
      </c>
    </row>
    <row r="1322" spans="1:13" ht="18.5" x14ac:dyDescent="0.45">
      <c r="A1322" s="64">
        <v>220203</v>
      </c>
      <c r="B1322" s="64"/>
      <c r="C1322" s="64"/>
      <c r="D1322" s="64"/>
      <c r="E1322" s="64"/>
      <c r="F1322" s="70" t="s">
        <v>37</v>
      </c>
      <c r="G1322" s="358">
        <f>SUM(G1323:G1324)</f>
        <v>2500000</v>
      </c>
      <c r="H1322" s="358">
        <f>SUM(H1323:H1324)</f>
        <v>0</v>
      </c>
      <c r="I1322" s="358"/>
      <c r="J1322" s="80">
        <f>SUM(J1323:J1324)</f>
        <v>2500000</v>
      </c>
      <c r="K1322" s="80">
        <f>SUM(K1323:K1324)</f>
        <v>2500000</v>
      </c>
      <c r="L1322" s="80">
        <f>SUM(L1323:L1324)</f>
        <v>2500000</v>
      </c>
      <c r="M1322" s="69">
        <f t="shared" si="139"/>
        <v>7500000</v>
      </c>
    </row>
    <row r="1323" spans="1:13" ht="37" x14ac:dyDescent="0.45">
      <c r="A1323" s="74">
        <v>22020301</v>
      </c>
      <c r="B1323" s="74"/>
      <c r="C1323" s="74"/>
      <c r="D1323" s="74"/>
      <c r="E1323" s="74"/>
      <c r="F1323" s="77" t="s">
        <v>38</v>
      </c>
      <c r="G1323" s="311">
        <v>1500000</v>
      </c>
      <c r="H1323" s="311"/>
      <c r="I1323" s="311"/>
      <c r="J1323" s="81">
        <v>1500000</v>
      </c>
      <c r="K1323" s="81">
        <v>1500000</v>
      </c>
      <c r="L1323" s="81">
        <v>1500000</v>
      </c>
      <c r="M1323" s="69">
        <f t="shared" si="139"/>
        <v>4500000</v>
      </c>
    </row>
    <row r="1324" spans="1:13" ht="18.5" x14ac:dyDescent="0.45">
      <c r="A1324" s="74">
        <v>22020305</v>
      </c>
      <c r="B1324" s="74"/>
      <c r="C1324" s="74"/>
      <c r="D1324" s="74"/>
      <c r="E1324" s="74"/>
      <c r="F1324" s="77" t="s">
        <v>41</v>
      </c>
      <c r="G1324" s="311">
        <v>1000000</v>
      </c>
      <c r="H1324" s="311"/>
      <c r="I1324" s="311"/>
      <c r="J1324" s="81">
        <v>1000000</v>
      </c>
      <c r="K1324" s="81">
        <v>1000000</v>
      </c>
      <c r="L1324" s="81">
        <v>1000000</v>
      </c>
      <c r="M1324" s="69">
        <f t="shared" si="139"/>
        <v>3000000</v>
      </c>
    </row>
    <row r="1325" spans="1:13" ht="18.5" x14ac:dyDescent="0.45">
      <c r="A1325" s="64">
        <v>220204</v>
      </c>
      <c r="B1325" s="64"/>
      <c r="C1325" s="64"/>
      <c r="D1325" s="64"/>
      <c r="E1325" s="64"/>
      <c r="F1325" s="70" t="s">
        <v>42</v>
      </c>
      <c r="G1325" s="358">
        <f>SUM(G1326:G1329)</f>
        <v>1775000</v>
      </c>
      <c r="H1325" s="358">
        <f>SUM(H1326:H1329)</f>
        <v>0</v>
      </c>
      <c r="I1325" s="358"/>
      <c r="J1325" s="80">
        <f>SUM(J1326:J1329)</f>
        <v>11000000</v>
      </c>
      <c r="K1325" s="80">
        <f>SUM(K1326:K1329)</f>
        <v>11000000</v>
      </c>
      <c r="L1325" s="80">
        <f>SUM(L1326:L1329)</f>
        <v>11000000</v>
      </c>
      <c r="M1325" s="69">
        <f t="shared" si="139"/>
        <v>33000000</v>
      </c>
    </row>
    <row r="1326" spans="1:13" ht="37" x14ac:dyDescent="0.45">
      <c r="A1326" s="74">
        <v>22020401</v>
      </c>
      <c r="B1326" s="74"/>
      <c r="C1326" s="74"/>
      <c r="D1326" s="74"/>
      <c r="E1326" s="74"/>
      <c r="F1326" s="77" t="s">
        <v>43</v>
      </c>
      <c r="G1326" s="311">
        <v>275000</v>
      </c>
      <c r="H1326" s="311"/>
      <c r="I1326" s="311"/>
      <c r="J1326" s="81">
        <v>1000000</v>
      </c>
      <c r="K1326" s="81">
        <v>1000000</v>
      </c>
      <c r="L1326" s="81">
        <v>1000000</v>
      </c>
      <c r="M1326" s="69">
        <f t="shared" si="139"/>
        <v>3000000</v>
      </c>
    </row>
    <row r="1327" spans="1:13" ht="18.5" x14ac:dyDescent="0.45">
      <c r="A1327" s="74">
        <v>22020402</v>
      </c>
      <c r="B1327" s="74"/>
      <c r="C1327" s="74"/>
      <c r="D1327" s="74"/>
      <c r="E1327" s="74"/>
      <c r="F1327" s="77" t="s">
        <v>44</v>
      </c>
      <c r="G1327" s="311">
        <v>1000000</v>
      </c>
      <c r="H1327" s="311"/>
      <c r="I1327" s="311"/>
      <c r="J1327" s="81">
        <v>5000000</v>
      </c>
      <c r="K1327" s="81">
        <v>5000000</v>
      </c>
      <c r="L1327" s="81">
        <v>5000000</v>
      </c>
      <c r="M1327" s="69">
        <f t="shared" si="139"/>
        <v>15000000</v>
      </c>
    </row>
    <row r="1328" spans="1:13" ht="18.5" x14ac:dyDescent="0.45">
      <c r="A1328" s="74">
        <v>22020404</v>
      </c>
      <c r="B1328" s="74"/>
      <c r="C1328" s="74"/>
      <c r="D1328" s="74"/>
      <c r="E1328" s="74"/>
      <c r="F1328" s="77" t="s">
        <v>46</v>
      </c>
      <c r="G1328" s="311">
        <v>500000</v>
      </c>
      <c r="H1328" s="311"/>
      <c r="I1328" s="311"/>
      <c r="J1328" s="81">
        <v>2500000</v>
      </c>
      <c r="K1328" s="81">
        <v>2500000</v>
      </c>
      <c r="L1328" s="81">
        <v>2500000</v>
      </c>
      <c r="M1328" s="69">
        <f t="shared" si="139"/>
        <v>7500000</v>
      </c>
    </row>
    <row r="1329" spans="1:13" ht="18.5" x14ac:dyDescent="0.45">
      <c r="A1329" s="74">
        <v>22020405</v>
      </c>
      <c r="B1329" s="74"/>
      <c r="C1329" s="74"/>
      <c r="D1329" s="74"/>
      <c r="E1329" s="74"/>
      <c r="F1329" s="77" t="s">
        <v>47</v>
      </c>
      <c r="G1329" s="311"/>
      <c r="H1329" s="311"/>
      <c r="I1329" s="311"/>
      <c r="J1329" s="81">
        <v>2500000</v>
      </c>
      <c r="K1329" s="81">
        <v>2500000</v>
      </c>
      <c r="L1329" s="81">
        <v>2500000</v>
      </c>
      <c r="M1329" s="69">
        <f t="shared" si="139"/>
        <v>7500000</v>
      </c>
    </row>
    <row r="1330" spans="1:13" ht="18.5" x14ac:dyDescent="0.45">
      <c r="A1330" s="64">
        <v>220205</v>
      </c>
      <c r="B1330" s="64"/>
      <c r="C1330" s="64"/>
      <c r="D1330" s="64"/>
      <c r="E1330" s="64"/>
      <c r="F1330" s="70" t="s">
        <v>49</v>
      </c>
      <c r="G1330" s="358">
        <f t="shared" ref="G1330:L1330" si="141">G1331+G1332</f>
        <v>8250000</v>
      </c>
      <c r="H1330" s="358">
        <f t="shared" si="141"/>
        <v>0</v>
      </c>
      <c r="I1330" s="358"/>
      <c r="J1330" s="80">
        <f t="shared" si="141"/>
        <v>12500000</v>
      </c>
      <c r="K1330" s="80">
        <f t="shared" si="141"/>
        <v>12500000</v>
      </c>
      <c r="L1330" s="80">
        <f t="shared" si="141"/>
        <v>12500000</v>
      </c>
      <c r="M1330" s="69">
        <f t="shared" si="139"/>
        <v>37500000</v>
      </c>
    </row>
    <row r="1331" spans="1:13" ht="18.5" x14ac:dyDescent="0.45">
      <c r="A1331" s="74">
        <v>22020501</v>
      </c>
      <c r="B1331" s="74"/>
      <c r="C1331" s="74"/>
      <c r="D1331" s="74"/>
      <c r="E1331" s="74"/>
      <c r="F1331" s="77" t="s">
        <v>50</v>
      </c>
      <c r="G1331" s="311">
        <v>5750000</v>
      </c>
      <c r="H1331" s="311"/>
      <c r="I1331" s="311"/>
      <c r="J1331" s="81">
        <v>10000000</v>
      </c>
      <c r="K1331" s="81">
        <v>10000000</v>
      </c>
      <c r="L1331" s="81">
        <v>10000000</v>
      </c>
      <c r="M1331" s="69">
        <f t="shared" si="139"/>
        <v>30000000</v>
      </c>
    </row>
    <row r="1332" spans="1:13" ht="18.5" x14ac:dyDescent="0.45">
      <c r="A1332" s="74">
        <v>22020502</v>
      </c>
      <c r="B1332" s="74"/>
      <c r="C1332" s="74"/>
      <c r="D1332" s="74"/>
      <c r="E1332" s="74"/>
      <c r="F1332" s="77" t="s">
        <v>222</v>
      </c>
      <c r="G1332" s="311">
        <v>2500000</v>
      </c>
      <c r="H1332" s="311"/>
      <c r="I1332" s="311"/>
      <c r="J1332" s="81">
        <v>2500000</v>
      </c>
      <c r="K1332" s="81">
        <v>2500000</v>
      </c>
      <c r="L1332" s="81">
        <v>2500000</v>
      </c>
      <c r="M1332" s="69">
        <f t="shared" si="139"/>
        <v>7500000</v>
      </c>
    </row>
    <row r="1333" spans="1:13" ht="18.5" x14ac:dyDescent="0.45">
      <c r="A1333" s="64">
        <v>220206</v>
      </c>
      <c r="B1333" s="64"/>
      <c r="C1333" s="64"/>
      <c r="D1333" s="64"/>
      <c r="E1333" s="64"/>
      <c r="F1333" s="70" t="s">
        <v>51</v>
      </c>
      <c r="G1333" s="358">
        <f>SUM(G1334:G1334)</f>
        <v>500000</v>
      </c>
      <c r="H1333" s="358">
        <f>SUM(H1334:H1334)</f>
        <v>0</v>
      </c>
      <c r="I1333" s="358"/>
      <c r="J1333" s="80">
        <f>SUM(J1334:J1334)</f>
        <v>500000</v>
      </c>
      <c r="K1333" s="80">
        <f>SUM(K1334:K1334)</f>
        <v>500000</v>
      </c>
      <c r="L1333" s="80">
        <f>SUM(L1334:L1334)</f>
        <v>500000</v>
      </c>
      <c r="M1333" s="69">
        <f t="shared" si="139"/>
        <v>1500000</v>
      </c>
    </row>
    <row r="1334" spans="1:13" ht="18.5" x14ac:dyDescent="0.45">
      <c r="A1334" s="74">
        <v>22020601</v>
      </c>
      <c r="B1334" s="74"/>
      <c r="C1334" s="74"/>
      <c r="D1334" s="74"/>
      <c r="E1334" s="74"/>
      <c r="F1334" s="77" t="s">
        <v>52</v>
      </c>
      <c r="G1334" s="311">
        <v>500000</v>
      </c>
      <c r="H1334" s="311"/>
      <c r="I1334" s="311"/>
      <c r="J1334" s="81">
        <v>500000</v>
      </c>
      <c r="K1334" s="81">
        <v>500000</v>
      </c>
      <c r="L1334" s="81">
        <v>500000</v>
      </c>
      <c r="M1334" s="69">
        <f t="shared" si="139"/>
        <v>1500000</v>
      </c>
    </row>
    <row r="1335" spans="1:13" ht="37" x14ac:dyDescent="0.45">
      <c r="A1335" s="64">
        <v>220207</v>
      </c>
      <c r="B1335" s="64"/>
      <c r="C1335" s="64"/>
      <c r="D1335" s="64"/>
      <c r="E1335" s="64"/>
      <c r="F1335" s="70" t="s">
        <v>268</v>
      </c>
      <c r="G1335" s="358">
        <f>SUM(G1336:G1337)</f>
        <v>1750000</v>
      </c>
      <c r="H1335" s="358">
        <f>SUM(H1336:H1337)</f>
        <v>0</v>
      </c>
      <c r="I1335" s="358"/>
      <c r="J1335" s="80">
        <f>SUM(J1336:J1337)</f>
        <v>1750000</v>
      </c>
      <c r="K1335" s="80">
        <f>SUM(K1336:K1337)</f>
        <v>1750000</v>
      </c>
      <c r="L1335" s="80">
        <f>SUM(L1336:L1337)</f>
        <v>1750000</v>
      </c>
      <c r="M1335" s="69">
        <f t="shared" si="139"/>
        <v>5250000</v>
      </c>
    </row>
    <row r="1336" spans="1:13" ht="18.5" x14ac:dyDescent="0.45">
      <c r="A1336" s="74">
        <v>22020701</v>
      </c>
      <c r="B1336" s="74"/>
      <c r="C1336" s="74"/>
      <c r="D1336" s="74"/>
      <c r="E1336" s="74"/>
      <c r="F1336" s="77" t="s">
        <v>269</v>
      </c>
      <c r="G1336" s="311">
        <v>1000000</v>
      </c>
      <c r="H1336" s="311"/>
      <c r="I1336" s="311"/>
      <c r="J1336" s="81">
        <v>1000000</v>
      </c>
      <c r="K1336" s="81">
        <v>1000000</v>
      </c>
      <c r="L1336" s="81">
        <v>1000000</v>
      </c>
      <c r="M1336" s="69">
        <f t="shared" si="139"/>
        <v>3000000</v>
      </c>
    </row>
    <row r="1337" spans="1:13" ht="18.5" x14ac:dyDescent="0.45">
      <c r="A1337" s="74">
        <v>22020702</v>
      </c>
      <c r="B1337" s="74"/>
      <c r="C1337" s="74"/>
      <c r="D1337" s="74"/>
      <c r="E1337" s="74"/>
      <c r="F1337" s="77" t="s">
        <v>416</v>
      </c>
      <c r="G1337" s="311">
        <v>750000</v>
      </c>
      <c r="H1337" s="311"/>
      <c r="I1337" s="311"/>
      <c r="J1337" s="81">
        <v>750000</v>
      </c>
      <c r="K1337" s="81">
        <v>750000</v>
      </c>
      <c r="L1337" s="81">
        <v>750000</v>
      </c>
      <c r="M1337" s="69">
        <f t="shared" si="139"/>
        <v>2250000</v>
      </c>
    </row>
    <row r="1338" spans="1:13" ht="18.5" x14ac:dyDescent="0.45">
      <c r="A1338" s="64">
        <v>220208</v>
      </c>
      <c r="B1338" s="64"/>
      <c r="C1338" s="64"/>
      <c r="D1338" s="64"/>
      <c r="E1338" s="64"/>
      <c r="F1338" s="70" t="s">
        <v>54</v>
      </c>
      <c r="G1338" s="358">
        <f>SUM(G1339:G1340)</f>
        <v>3250000</v>
      </c>
      <c r="H1338" s="358">
        <f>SUM(H1339:H1340)</f>
        <v>0</v>
      </c>
      <c r="I1338" s="358"/>
      <c r="J1338" s="80">
        <f>SUM(J1339:J1340)</f>
        <v>4000000</v>
      </c>
      <c r="K1338" s="80">
        <f>SUM(K1339:K1340)</f>
        <v>4000000</v>
      </c>
      <c r="L1338" s="80">
        <f>SUM(L1339:L1340)</f>
        <v>4000000</v>
      </c>
      <c r="M1338" s="69">
        <f t="shared" si="139"/>
        <v>12000000</v>
      </c>
    </row>
    <row r="1339" spans="1:13" ht="18.5" x14ac:dyDescent="0.45">
      <c r="A1339" s="74">
        <v>22020801</v>
      </c>
      <c r="B1339" s="74"/>
      <c r="C1339" s="74"/>
      <c r="D1339" s="74"/>
      <c r="E1339" s="74"/>
      <c r="F1339" s="77" t="s">
        <v>55</v>
      </c>
      <c r="G1339" s="311">
        <v>2000000</v>
      </c>
      <c r="H1339" s="311"/>
      <c r="I1339" s="311"/>
      <c r="J1339" s="81">
        <v>2000000</v>
      </c>
      <c r="K1339" s="81">
        <v>2000000</v>
      </c>
      <c r="L1339" s="81">
        <v>2000000</v>
      </c>
      <c r="M1339" s="69">
        <f t="shared" si="139"/>
        <v>6000000</v>
      </c>
    </row>
    <row r="1340" spans="1:13" ht="18.5" x14ac:dyDescent="0.45">
      <c r="A1340" s="74">
        <v>22020802</v>
      </c>
      <c r="B1340" s="74"/>
      <c r="C1340" s="74"/>
      <c r="D1340" s="74"/>
      <c r="E1340" s="74"/>
      <c r="F1340" s="77" t="s">
        <v>517</v>
      </c>
      <c r="G1340" s="311">
        <v>1250000</v>
      </c>
      <c r="H1340" s="311"/>
      <c r="I1340" s="311"/>
      <c r="J1340" s="81">
        <v>2000000</v>
      </c>
      <c r="K1340" s="81">
        <v>2000000</v>
      </c>
      <c r="L1340" s="81">
        <v>2000000</v>
      </c>
      <c r="M1340" s="69">
        <f t="shared" si="139"/>
        <v>6000000</v>
      </c>
    </row>
    <row r="1341" spans="1:13" ht="18.5" x14ac:dyDescent="0.45">
      <c r="A1341" s="64">
        <v>220210</v>
      </c>
      <c r="B1341" s="64"/>
      <c r="C1341" s="64"/>
      <c r="D1341" s="64"/>
      <c r="E1341" s="64"/>
      <c r="F1341" s="70" t="s">
        <v>57</v>
      </c>
      <c r="G1341" s="358">
        <f>SUM(G1342:G1352)</f>
        <v>83225000</v>
      </c>
      <c r="H1341" s="358">
        <f>SUM(H1342:H1352)</f>
        <v>0</v>
      </c>
      <c r="I1341" s="358"/>
      <c r="J1341" s="80">
        <f>SUM(J1342:J1352)</f>
        <v>105600000</v>
      </c>
      <c r="K1341" s="80">
        <f>SUM(K1342:K1352)</f>
        <v>105600000</v>
      </c>
      <c r="L1341" s="80">
        <f>SUM(L1342:L1352)</f>
        <v>105600000</v>
      </c>
      <c r="M1341" s="69">
        <f t="shared" si="139"/>
        <v>316800000</v>
      </c>
    </row>
    <row r="1342" spans="1:13" ht="18.5" x14ac:dyDescent="0.45">
      <c r="A1342" s="74">
        <v>22021001</v>
      </c>
      <c r="B1342" s="74"/>
      <c r="C1342" s="74"/>
      <c r="D1342" s="74"/>
      <c r="E1342" s="74"/>
      <c r="F1342" s="77" t="s">
        <v>58</v>
      </c>
      <c r="G1342" s="311">
        <v>2500000</v>
      </c>
      <c r="H1342" s="311"/>
      <c r="I1342" s="311"/>
      <c r="J1342" s="81">
        <v>5000000</v>
      </c>
      <c r="K1342" s="81">
        <v>5000000</v>
      </c>
      <c r="L1342" s="81">
        <v>5000000</v>
      </c>
      <c r="M1342" s="69">
        <f t="shared" si="139"/>
        <v>15000000</v>
      </c>
    </row>
    <row r="1343" spans="1:13" ht="18.5" x14ac:dyDescent="0.45">
      <c r="A1343" s="74">
        <v>22021002</v>
      </c>
      <c r="B1343" s="74"/>
      <c r="C1343" s="74"/>
      <c r="D1343" s="74"/>
      <c r="E1343" s="74"/>
      <c r="F1343" s="77" t="s">
        <v>59</v>
      </c>
      <c r="G1343" s="311">
        <v>76000000</v>
      </c>
      <c r="H1343" s="311"/>
      <c r="I1343" s="311"/>
      <c r="J1343" s="81">
        <v>80000000</v>
      </c>
      <c r="K1343" s="81">
        <v>80000000</v>
      </c>
      <c r="L1343" s="81">
        <v>80000000</v>
      </c>
      <c r="M1343" s="69">
        <f t="shared" si="139"/>
        <v>240000000</v>
      </c>
    </row>
    <row r="1344" spans="1:13" ht="18.5" x14ac:dyDescent="0.45">
      <c r="A1344" s="74">
        <v>22021003</v>
      </c>
      <c r="B1344" s="74"/>
      <c r="C1344" s="74"/>
      <c r="D1344" s="74"/>
      <c r="E1344" s="74"/>
      <c r="F1344" s="77" t="s">
        <v>60</v>
      </c>
      <c r="G1344" s="311">
        <v>1500000</v>
      </c>
      <c r="H1344" s="311"/>
      <c r="I1344" s="311"/>
      <c r="J1344" s="81">
        <v>1500000</v>
      </c>
      <c r="K1344" s="81">
        <v>1500000</v>
      </c>
      <c r="L1344" s="81">
        <v>1500000</v>
      </c>
      <c r="M1344" s="69">
        <f t="shared" si="139"/>
        <v>4500000</v>
      </c>
    </row>
    <row r="1345" spans="1:13" ht="18.5" x14ac:dyDescent="0.45">
      <c r="A1345" s="74">
        <v>22021004</v>
      </c>
      <c r="B1345" s="74"/>
      <c r="C1345" s="74"/>
      <c r="D1345" s="74"/>
      <c r="E1345" s="74"/>
      <c r="F1345" s="77" t="s">
        <v>61</v>
      </c>
      <c r="G1345" s="311">
        <v>500000</v>
      </c>
      <c r="H1345" s="311"/>
      <c r="I1345" s="311"/>
      <c r="J1345" s="81">
        <v>1500000</v>
      </c>
      <c r="K1345" s="81">
        <v>1500000</v>
      </c>
      <c r="L1345" s="81">
        <v>1500000</v>
      </c>
      <c r="M1345" s="69">
        <f t="shared" si="139"/>
        <v>4500000</v>
      </c>
    </row>
    <row r="1346" spans="1:13" ht="18.5" x14ac:dyDescent="0.45">
      <c r="A1346" s="74">
        <v>22021006</v>
      </c>
      <c r="B1346" s="74"/>
      <c r="C1346" s="74"/>
      <c r="D1346" s="74"/>
      <c r="E1346" s="74"/>
      <c r="F1346" s="77" t="s">
        <v>62</v>
      </c>
      <c r="G1346" s="311">
        <v>375000</v>
      </c>
      <c r="H1346" s="311"/>
      <c r="I1346" s="311"/>
      <c r="J1346" s="81">
        <v>400000</v>
      </c>
      <c r="K1346" s="81">
        <v>400000</v>
      </c>
      <c r="L1346" s="81">
        <v>400000</v>
      </c>
      <c r="M1346" s="69">
        <f t="shared" si="139"/>
        <v>1200000</v>
      </c>
    </row>
    <row r="1347" spans="1:13" ht="18.5" x14ac:dyDescent="0.45">
      <c r="A1347" s="74">
        <v>22021007</v>
      </c>
      <c r="B1347" s="74"/>
      <c r="C1347" s="74"/>
      <c r="D1347" s="74"/>
      <c r="E1347" s="74"/>
      <c r="F1347" s="77" t="s">
        <v>63</v>
      </c>
      <c r="G1347" s="311">
        <v>2250000</v>
      </c>
      <c r="H1347" s="311"/>
      <c r="I1347" s="311"/>
      <c r="J1347" s="81">
        <v>5000000</v>
      </c>
      <c r="K1347" s="81">
        <v>5000000</v>
      </c>
      <c r="L1347" s="81">
        <v>5000000</v>
      </c>
      <c r="M1347" s="69">
        <f t="shared" si="139"/>
        <v>15000000</v>
      </c>
    </row>
    <row r="1348" spans="1:13" ht="18.5" x14ac:dyDescent="0.45">
      <c r="A1348" s="74">
        <v>22021008</v>
      </c>
      <c r="B1348" s="74"/>
      <c r="C1348" s="74"/>
      <c r="D1348" s="74"/>
      <c r="E1348" s="74"/>
      <c r="F1348" s="77" t="s">
        <v>64</v>
      </c>
      <c r="G1348" s="311">
        <v>100000</v>
      </c>
      <c r="H1348" s="311"/>
      <c r="I1348" s="311"/>
      <c r="J1348" s="81">
        <v>200000</v>
      </c>
      <c r="K1348" s="81">
        <v>200000</v>
      </c>
      <c r="L1348" s="81">
        <v>200000</v>
      </c>
      <c r="M1348" s="69">
        <f t="shared" si="139"/>
        <v>600000</v>
      </c>
    </row>
    <row r="1349" spans="1:13" ht="37" x14ac:dyDescent="0.45">
      <c r="A1349" s="74">
        <v>22021014</v>
      </c>
      <c r="B1349" s="74"/>
      <c r="C1349" s="74"/>
      <c r="D1349" s="74"/>
      <c r="E1349" s="74"/>
      <c r="F1349" s="77" t="s">
        <v>224</v>
      </c>
      <c r="G1349" s="311"/>
      <c r="H1349" s="311"/>
      <c r="I1349" s="311"/>
      <c r="J1349" s="81">
        <v>1000000</v>
      </c>
      <c r="K1349" s="81">
        <v>1000000</v>
      </c>
      <c r="L1349" s="81">
        <v>1000000</v>
      </c>
      <c r="M1349" s="69">
        <f t="shared" si="139"/>
        <v>3000000</v>
      </c>
    </row>
    <row r="1350" spans="1:13" ht="18.5" x14ac:dyDescent="0.45">
      <c r="A1350" s="74">
        <v>22021032</v>
      </c>
      <c r="B1350" s="74"/>
      <c r="C1350" s="74"/>
      <c r="D1350" s="74"/>
      <c r="E1350" s="74"/>
      <c r="F1350" s="77" t="s">
        <v>664</v>
      </c>
      <c r="G1350" s="311"/>
      <c r="H1350" s="311"/>
      <c r="I1350" s="311"/>
      <c r="J1350" s="81">
        <v>1000000</v>
      </c>
      <c r="K1350" s="81">
        <v>1000000</v>
      </c>
      <c r="L1350" s="81">
        <v>1000000</v>
      </c>
      <c r="M1350" s="69">
        <f t="shared" si="139"/>
        <v>3000000</v>
      </c>
    </row>
    <row r="1351" spans="1:13" ht="18.5" x14ac:dyDescent="0.45">
      <c r="A1351" s="74">
        <v>22021033</v>
      </c>
      <c r="B1351" s="74"/>
      <c r="C1351" s="74"/>
      <c r="D1351" s="74"/>
      <c r="E1351" s="74"/>
      <c r="F1351" s="77" t="s">
        <v>387</v>
      </c>
      <c r="G1351" s="311"/>
      <c r="H1351" s="311"/>
      <c r="I1351" s="311"/>
      <c r="J1351" s="81">
        <v>5000000</v>
      </c>
      <c r="K1351" s="81">
        <v>5000000</v>
      </c>
      <c r="L1351" s="81">
        <v>5000000</v>
      </c>
      <c r="M1351" s="69">
        <f t="shared" si="139"/>
        <v>15000000</v>
      </c>
    </row>
    <row r="1352" spans="1:13" ht="18.5" x14ac:dyDescent="0.45">
      <c r="A1352" s="74">
        <v>22021040</v>
      </c>
      <c r="B1352" s="74"/>
      <c r="C1352" s="74"/>
      <c r="D1352" s="74"/>
      <c r="E1352" s="74"/>
      <c r="F1352" s="77" t="s">
        <v>666</v>
      </c>
      <c r="G1352" s="311"/>
      <c r="H1352" s="311"/>
      <c r="I1352" s="311"/>
      <c r="J1352" s="81">
        <v>5000000</v>
      </c>
      <c r="K1352" s="81">
        <v>5000000</v>
      </c>
      <c r="L1352" s="81">
        <v>5000000</v>
      </c>
      <c r="M1352" s="69">
        <f t="shared" si="139"/>
        <v>15000000</v>
      </c>
    </row>
    <row r="1353" spans="1:13" ht="18.5" x14ac:dyDescent="0.45">
      <c r="A1353" s="64">
        <v>2204</v>
      </c>
      <c r="B1353" s="64"/>
      <c r="C1353" s="64"/>
      <c r="D1353" s="64"/>
      <c r="E1353" s="64"/>
      <c r="F1353" s="70" t="s">
        <v>420</v>
      </c>
      <c r="G1353" s="358">
        <f t="shared" ref="G1353:L1353" si="142">G1354</f>
        <v>5900000</v>
      </c>
      <c r="H1353" s="358">
        <f t="shared" si="142"/>
        <v>0</v>
      </c>
      <c r="I1353" s="358"/>
      <c r="J1353" s="80">
        <f t="shared" si="142"/>
        <v>5900000</v>
      </c>
      <c r="K1353" s="80">
        <f t="shared" si="142"/>
        <v>5900000</v>
      </c>
      <c r="L1353" s="80">
        <f t="shared" si="142"/>
        <v>5900000</v>
      </c>
      <c r="M1353" s="69">
        <f t="shared" si="139"/>
        <v>17700000</v>
      </c>
    </row>
    <row r="1354" spans="1:13" ht="18.5" x14ac:dyDescent="0.45">
      <c r="A1354" s="64">
        <v>220401</v>
      </c>
      <c r="B1354" s="64"/>
      <c r="C1354" s="64"/>
      <c r="D1354" s="64"/>
      <c r="E1354" s="64"/>
      <c r="F1354" s="70" t="s">
        <v>421</v>
      </c>
      <c r="G1354" s="358">
        <f>SUM(G1355:G1355)</f>
        <v>5900000</v>
      </c>
      <c r="H1354" s="358">
        <f>SUM(H1355:H1355)</f>
        <v>0</v>
      </c>
      <c r="I1354" s="358"/>
      <c r="J1354" s="80">
        <f>SUM(J1355:J1355)</f>
        <v>5900000</v>
      </c>
      <c r="K1354" s="80">
        <f>SUM(K1355:K1355)</f>
        <v>5900000</v>
      </c>
      <c r="L1354" s="80">
        <f>SUM(L1355:L1355)</f>
        <v>5900000</v>
      </c>
      <c r="M1354" s="69">
        <f t="shared" si="139"/>
        <v>17700000</v>
      </c>
    </row>
    <row r="1355" spans="1:13" ht="18.5" x14ac:dyDescent="0.45">
      <c r="A1355" s="74">
        <v>22040109</v>
      </c>
      <c r="B1355" s="74"/>
      <c r="C1355" s="74"/>
      <c r="D1355" s="74"/>
      <c r="E1355" s="74"/>
      <c r="F1355" s="77" t="s">
        <v>422</v>
      </c>
      <c r="G1355" s="311">
        <v>5900000</v>
      </c>
      <c r="H1355" s="311"/>
      <c r="I1355" s="311"/>
      <c r="J1355" s="81">
        <v>5900000</v>
      </c>
      <c r="K1355" s="81">
        <v>5900000</v>
      </c>
      <c r="L1355" s="81">
        <v>5900000</v>
      </c>
      <c r="M1355" s="69">
        <f t="shared" si="139"/>
        <v>17700000</v>
      </c>
    </row>
    <row r="1356" spans="1:13" ht="18.5" x14ac:dyDescent="0.45">
      <c r="A1356" s="391"/>
      <c r="B1356" s="391"/>
      <c r="C1356" s="391"/>
      <c r="D1356" s="391"/>
      <c r="E1356" s="391"/>
      <c r="F1356" s="392"/>
      <c r="G1356" s="393"/>
      <c r="H1356" s="363"/>
      <c r="I1356" s="363"/>
      <c r="J1356" s="413"/>
      <c r="K1356" s="413"/>
      <c r="L1356" s="413"/>
      <c r="M1356" s="413"/>
    </row>
    <row r="1357" spans="1:13" ht="18.5" x14ac:dyDescent="0.45">
      <c r="A1357" s="74"/>
      <c r="B1357" s="74"/>
      <c r="C1357" s="74"/>
      <c r="D1357" s="74"/>
      <c r="E1357" s="74"/>
      <c r="F1357" s="90" t="s">
        <v>85</v>
      </c>
      <c r="G1357" s="363"/>
      <c r="H1357" s="363"/>
      <c r="I1357" s="363"/>
      <c r="J1357" s="364"/>
      <c r="K1357" s="364"/>
      <c r="L1357" s="364"/>
      <c r="M1357" s="364"/>
    </row>
    <row r="1358" spans="1:13" ht="18.5" x14ac:dyDescent="0.45">
      <c r="A1358" s="74"/>
      <c r="B1358" s="74"/>
      <c r="C1358" s="74"/>
      <c r="D1358" s="74"/>
      <c r="E1358" s="74"/>
      <c r="F1358" s="70" t="s">
        <v>86</v>
      </c>
      <c r="G1358" s="365">
        <f t="shared" ref="G1358:M1358" si="143">G1307</f>
        <v>36349188</v>
      </c>
      <c r="H1358" s="365">
        <f t="shared" si="143"/>
        <v>27261891</v>
      </c>
      <c r="I1358" s="365"/>
      <c r="J1358" s="366">
        <f t="shared" si="143"/>
        <v>47597151.249999993</v>
      </c>
      <c r="K1358" s="366">
        <f t="shared" si="143"/>
        <v>47597151.25</v>
      </c>
      <c r="L1358" s="366">
        <f t="shared" si="143"/>
        <v>47597151.25</v>
      </c>
      <c r="M1358" s="366">
        <f t="shared" si="143"/>
        <v>142791453.75</v>
      </c>
    </row>
    <row r="1359" spans="1:13" ht="18.5" x14ac:dyDescent="0.45">
      <c r="A1359" s="74"/>
      <c r="B1359" s="74"/>
      <c r="C1359" s="74"/>
      <c r="D1359" s="74"/>
      <c r="E1359" s="74"/>
      <c r="F1359" s="70" t="s">
        <v>87</v>
      </c>
      <c r="G1359" s="365">
        <f t="shared" ref="G1359:M1359" si="144">G1315</f>
        <v>109650000</v>
      </c>
      <c r="H1359" s="365">
        <f t="shared" si="144"/>
        <v>0</v>
      </c>
      <c r="I1359" s="365"/>
      <c r="J1359" s="366">
        <f t="shared" si="144"/>
        <v>150000000</v>
      </c>
      <c r="K1359" s="366">
        <f t="shared" si="144"/>
        <v>150000000</v>
      </c>
      <c r="L1359" s="366">
        <f t="shared" si="144"/>
        <v>150000000</v>
      </c>
      <c r="M1359" s="366">
        <f t="shared" si="144"/>
        <v>450000000</v>
      </c>
    </row>
    <row r="1360" spans="1:13" ht="18.5" x14ac:dyDescent="0.45">
      <c r="A1360" s="74"/>
      <c r="B1360" s="74"/>
      <c r="C1360" s="74"/>
      <c r="D1360" s="74"/>
      <c r="E1360" s="74"/>
      <c r="F1360" s="70"/>
      <c r="G1360" s="363"/>
      <c r="H1360" s="363"/>
      <c r="I1360" s="363"/>
      <c r="J1360" s="364"/>
      <c r="K1360" s="364"/>
      <c r="L1360" s="364"/>
      <c r="M1360" s="364"/>
    </row>
    <row r="1361" spans="1:13" ht="18.5" x14ac:dyDescent="0.45">
      <c r="A1361" s="64"/>
      <c r="B1361" s="64"/>
      <c r="C1361" s="64"/>
      <c r="D1361" s="64"/>
      <c r="E1361" s="64"/>
      <c r="F1361" s="70" t="s">
        <v>88</v>
      </c>
      <c r="G1361" s="365">
        <f>SUM(G1358:G1360)</f>
        <v>145999188</v>
      </c>
      <c r="H1361" s="365">
        <f>SUM(H1358:H1360)</f>
        <v>27261891</v>
      </c>
      <c r="I1361" s="365"/>
      <c r="J1361" s="366">
        <f>SUM(J1358:J1360)</f>
        <v>197597151.25</v>
      </c>
      <c r="K1361" s="366">
        <f>SUM(K1358:K1360)</f>
        <v>197597151.25</v>
      </c>
      <c r="L1361" s="366">
        <f>SUM(L1358:L1360)</f>
        <v>197597151.25</v>
      </c>
      <c r="M1361" s="366">
        <f>SUM(M1358:M1360)</f>
        <v>592791453.75</v>
      </c>
    </row>
    <row r="1366" spans="1:13" ht="18.5" x14ac:dyDescent="0.45">
      <c r="A1366" s="951" t="s">
        <v>0</v>
      </c>
      <c r="B1366" s="951"/>
      <c r="C1366" s="951"/>
      <c r="D1366" s="951"/>
      <c r="E1366" s="951"/>
      <c r="F1366" s="951"/>
      <c r="G1366" s="951"/>
      <c r="H1366" s="951"/>
      <c r="I1366" s="951"/>
      <c r="J1366" s="951"/>
      <c r="K1366" s="951"/>
      <c r="L1366" s="951"/>
      <c r="M1366" s="951"/>
    </row>
    <row r="1367" spans="1:13" ht="18.5" x14ac:dyDescent="0.45">
      <c r="A1367" s="930" t="s">
        <v>963</v>
      </c>
      <c r="B1367" s="930"/>
      <c r="C1367" s="930"/>
      <c r="D1367" s="930"/>
      <c r="E1367" s="930"/>
      <c r="F1367" s="930"/>
      <c r="G1367" s="930"/>
      <c r="H1367" s="930"/>
      <c r="I1367" s="930"/>
      <c r="J1367" s="930"/>
      <c r="K1367" s="930"/>
      <c r="L1367" s="930"/>
      <c r="M1367" s="930"/>
    </row>
    <row r="1368" spans="1:13" ht="92.5" x14ac:dyDescent="0.45">
      <c r="A1368" s="100" t="s">
        <v>1</v>
      </c>
      <c r="B1368" s="100" t="s">
        <v>2</v>
      </c>
      <c r="C1368" s="100" t="s">
        <v>3</v>
      </c>
      <c r="D1368" s="100" t="s">
        <v>4</v>
      </c>
      <c r="E1368" s="100" t="s">
        <v>5</v>
      </c>
      <c r="F1368" s="67" t="s">
        <v>6</v>
      </c>
      <c r="G1368" s="100" t="s">
        <v>7</v>
      </c>
      <c r="H1368" s="100" t="s">
        <v>8</v>
      </c>
      <c r="I1368" s="100"/>
      <c r="J1368" s="368" t="s">
        <v>9</v>
      </c>
      <c r="K1368" s="368" t="s">
        <v>10</v>
      </c>
      <c r="L1368" s="368" t="s">
        <v>11</v>
      </c>
      <c r="M1368" s="368" t="s">
        <v>12</v>
      </c>
    </row>
    <row r="1369" spans="1:13" ht="18.5" x14ac:dyDescent="0.45">
      <c r="A1369" s="74"/>
      <c r="B1369" s="75"/>
      <c r="C1369" s="76"/>
      <c r="D1369" s="76"/>
      <c r="E1369" s="75"/>
      <c r="F1369" s="77"/>
      <c r="G1369" s="311"/>
      <c r="H1369" s="311"/>
      <c r="I1369" s="311"/>
      <c r="J1369" s="81"/>
      <c r="K1369" s="81"/>
      <c r="L1369" s="81"/>
      <c r="M1369" s="81"/>
    </row>
    <row r="1370" spans="1:13" ht="18.5" x14ac:dyDescent="0.45">
      <c r="A1370" s="64">
        <v>2</v>
      </c>
      <c r="B1370" s="65"/>
      <c r="C1370" s="66"/>
      <c r="D1370" s="66"/>
      <c r="E1370" s="65"/>
      <c r="F1370" s="70" t="s">
        <v>18</v>
      </c>
      <c r="G1370" s="358">
        <f>G1371</f>
        <v>30703318.52</v>
      </c>
      <c r="H1370" s="311"/>
      <c r="I1370" s="358"/>
      <c r="J1370" s="80">
        <f>J1371+J1378</f>
        <v>103872378.05000004</v>
      </c>
      <c r="K1370" s="80">
        <f t="shared" ref="K1370:L1370" si="145">K1371+K1378</f>
        <v>103872378.05000004</v>
      </c>
      <c r="L1370" s="80">
        <f t="shared" si="145"/>
        <v>103872378.05000004</v>
      </c>
      <c r="M1370" s="69">
        <f>J1370+K1370+L1370</f>
        <v>311617134.1500001</v>
      </c>
    </row>
    <row r="1371" spans="1:13" ht="18.5" x14ac:dyDescent="0.45">
      <c r="A1371" s="64">
        <v>21</v>
      </c>
      <c r="B1371" s="65"/>
      <c r="C1371" s="66"/>
      <c r="D1371" s="66"/>
      <c r="E1371" s="65"/>
      <c r="F1371" s="70" t="s">
        <v>19</v>
      </c>
      <c r="G1371" s="358">
        <f>G1372+G1375</f>
        <v>30703318.52</v>
      </c>
      <c r="H1371" s="311"/>
      <c r="I1371" s="358"/>
      <c r="J1371" s="80">
        <f t="shared" ref="G1371:J1372" si="146">J1372</f>
        <v>53872378.050000034</v>
      </c>
      <c r="K1371" s="80">
        <v>53872378.050000034</v>
      </c>
      <c r="L1371" s="80">
        <v>53872378.050000034</v>
      </c>
      <c r="M1371" s="69">
        <f t="shared" ref="M1371:M1414" si="147">J1371+K1371+L1371</f>
        <v>161617134.1500001</v>
      </c>
    </row>
    <row r="1372" spans="1:13" ht="18.5" x14ac:dyDescent="0.45">
      <c r="A1372" s="64">
        <v>2101</v>
      </c>
      <c r="B1372" s="65"/>
      <c r="C1372" s="66"/>
      <c r="D1372" s="66"/>
      <c r="E1372" s="65"/>
      <c r="F1372" s="70" t="s">
        <v>20</v>
      </c>
      <c r="G1372" s="358">
        <f t="shared" si="146"/>
        <v>30493318.52</v>
      </c>
      <c r="H1372" s="311"/>
      <c r="I1372" s="358"/>
      <c r="J1372" s="80">
        <f>J1373</f>
        <v>53872378.050000034</v>
      </c>
      <c r="K1372" s="80">
        <v>53872378.050000034</v>
      </c>
      <c r="L1372" s="80">
        <v>53872378.050000034</v>
      </c>
      <c r="M1372" s="69">
        <v>92109955.560000002</v>
      </c>
    </row>
    <row r="1373" spans="1:13" ht="18.5" x14ac:dyDescent="0.45">
      <c r="A1373" s="64">
        <v>210101</v>
      </c>
      <c r="B1373" s="65"/>
      <c r="C1373" s="66"/>
      <c r="D1373" s="66"/>
      <c r="E1373" s="65"/>
      <c r="F1373" s="70" t="s">
        <v>21</v>
      </c>
      <c r="G1373" s="358">
        <f>G1374</f>
        <v>30493318.52</v>
      </c>
      <c r="H1373" s="311"/>
      <c r="I1373" s="358"/>
      <c r="J1373" s="80">
        <f>J1374</f>
        <v>53872378.050000034</v>
      </c>
      <c r="K1373" s="80">
        <v>53872378.050000034</v>
      </c>
      <c r="L1373" s="80">
        <v>53872378.050000034</v>
      </c>
      <c r="M1373" s="80">
        <v>92109955.560000002</v>
      </c>
    </row>
    <row r="1374" spans="1:13" ht="18.5" x14ac:dyDescent="0.45">
      <c r="A1374" s="74">
        <v>21010101</v>
      </c>
      <c r="B1374" s="75"/>
      <c r="C1374" s="76"/>
      <c r="D1374" s="76"/>
      <c r="E1374" s="75"/>
      <c r="F1374" s="77" t="s">
        <v>20</v>
      </c>
      <c r="G1374" s="311">
        <v>30493318.52</v>
      </c>
      <c r="H1374" s="311"/>
      <c r="I1374" s="311"/>
      <c r="J1374" s="81">
        <v>53872378.050000034</v>
      </c>
      <c r="K1374" s="81">
        <v>53872378.050000034</v>
      </c>
      <c r="L1374" s="81">
        <v>53872378.050000034</v>
      </c>
      <c r="M1374" s="69">
        <v>91479955.560000002</v>
      </c>
    </row>
    <row r="1375" spans="1:13" ht="18.5" x14ac:dyDescent="0.45">
      <c r="A1375" s="64">
        <v>2102</v>
      </c>
      <c r="B1375" s="65"/>
      <c r="C1375" s="66"/>
      <c r="D1375" s="66"/>
      <c r="E1375" s="65"/>
      <c r="F1375" s="70" t="s">
        <v>22</v>
      </c>
      <c r="G1375" s="358">
        <f>G1376</f>
        <v>210000</v>
      </c>
      <c r="H1375" s="311"/>
      <c r="I1375" s="358"/>
      <c r="J1375" s="80">
        <f>J1376</f>
        <v>390000</v>
      </c>
      <c r="K1375" s="80">
        <v>390000</v>
      </c>
      <c r="L1375" s="80">
        <v>390000</v>
      </c>
      <c r="M1375" s="69">
        <v>630000</v>
      </c>
    </row>
    <row r="1376" spans="1:13" ht="18.5" x14ac:dyDescent="0.45">
      <c r="A1376" s="64">
        <v>210201</v>
      </c>
      <c r="B1376" s="65"/>
      <c r="C1376" s="66"/>
      <c r="D1376" s="66"/>
      <c r="E1376" s="65"/>
      <c r="F1376" s="70" t="s">
        <v>23</v>
      </c>
      <c r="G1376" s="358">
        <f>G1377</f>
        <v>210000</v>
      </c>
      <c r="H1376" s="311"/>
      <c r="I1376" s="358"/>
      <c r="J1376" s="80">
        <f>J1377</f>
        <v>390000</v>
      </c>
      <c r="K1376" s="80">
        <v>390000</v>
      </c>
      <c r="L1376" s="80">
        <v>390000</v>
      </c>
      <c r="M1376" s="69">
        <v>630000</v>
      </c>
    </row>
    <row r="1377" spans="1:13" ht="18.5" x14ac:dyDescent="0.45">
      <c r="A1377" s="74">
        <v>21020102</v>
      </c>
      <c r="B1377" s="75"/>
      <c r="C1377" s="76"/>
      <c r="D1377" s="76"/>
      <c r="E1377" s="75"/>
      <c r="F1377" s="77" t="s">
        <v>25</v>
      </c>
      <c r="G1377" s="311">
        <v>210000</v>
      </c>
      <c r="H1377" s="311"/>
      <c r="I1377" s="311"/>
      <c r="J1377" s="81">
        <v>390000</v>
      </c>
      <c r="K1377" s="81">
        <v>390000</v>
      </c>
      <c r="L1377" s="81">
        <v>390000</v>
      </c>
      <c r="M1377" s="69">
        <v>630000</v>
      </c>
    </row>
    <row r="1378" spans="1:13" ht="18.5" x14ac:dyDescent="0.45">
      <c r="A1378" s="64">
        <v>2202</v>
      </c>
      <c r="B1378" s="65"/>
      <c r="C1378" s="66"/>
      <c r="D1378" s="66"/>
      <c r="E1378" s="65"/>
      <c r="F1378" s="70" t="s">
        <v>27</v>
      </c>
      <c r="G1378" s="358">
        <f>G1379+G1381+G1386+G1392+G1397+G1399+G1401+G1403+G1406+G1408</f>
        <v>50000000</v>
      </c>
      <c r="H1378" s="311"/>
      <c r="I1378" s="358"/>
      <c r="J1378" s="80">
        <f t="shared" ref="J1378:M1378" si="148">J1379+J1381+J1386+J1392+J1397+J1399+J1401+J1403+J1406+J1408</f>
        <v>50000000</v>
      </c>
      <c r="K1378" s="80">
        <f t="shared" si="148"/>
        <v>50000000</v>
      </c>
      <c r="L1378" s="80">
        <f t="shared" si="148"/>
        <v>50000000</v>
      </c>
      <c r="M1378" s="80">
        <f t="shared" si="148"/>
        <v>150000000</v>
      </c>
    </row>
    <row r="1379" spans="1:13" ht="18.5" x14ac:dyDescent="0.45">
      <c r="A1379" s="64">
        <v>220201</v>
      </c>
      <c r="B1379" s="65"/>
      <c r="C1379" s="66"/>
      <c r="D1379" s="66"/>
      <c r="E1379" s="65"/>
      <c r="F1379" s="70" t="s">
        <v>28</v>
      </c>
      <c r="G1379" s="358">
        <f>SUM(G1380:G1380)</f>
        <v>20000000</v>
      </c>
      <c r="H1379" s="311"/>
      <c r="I1379" s="311"/>
      <c r="J1379" s="80">
        <f>SUM(J1380:J1380)</f>
        <v>20000000</v>
      </c>
      <c r="K1379" s="80">
        <f>SUM(K1380:K1380)</f>
        <v>20000000</v>
      </c>
      <c r="L1379" s="80">
        <f>SUM(L1380:L1380)</f>
        <v>20000000</v>
      </c>
      <c r="M1379" s="69">
        <f t="shared" si="147"/>
        <v>60000000</v>
      </c>
    </row>
    <row r="1380" spans="1:13" ht="18.5" x14ac:dyDescent="0.45">
      <c r="A1380" s="74">
        <v>22020101</v>
      </c>
      <c r="B1380" s="75"/>
      <c r="C1380" s="76"/>
      <c r="D1380" s="76"/>
      <c r="E1380" s="75"/>
      <c r="F1380" s="77" t="s">
        <v>29</v>
      </c>
      <c r="G1380" s="311">
        <v>20000000</v>
      </c>
      <c r="H1380" s="311"/>
      <c r="I1380" s="311"/>
      <c r="J1380" s="81">
        <v>20000000</v>
      </c>
      <c r="K1380" s="81">
        <v>20000000</v>
      </c>
      <c r="L1380" s="81">
        <v>20000000</v>
      </c>
      <c r="M1380" s="69">
        <f t="shared" si="147"/>
        <v>60000000</v>
      </c>
    </row>
    <row r="1381" spans="1:13" ht="18.5" x14ac:dyDescent="0.45">
      <c r="A1381" s="64">
        <v>220202</v>
      </c>
      <c r="B1381" s="65"/>
      <c r="C1381" s="66"/>
      <c r="D1381" s="66"/>
      <c r="E1381" s="65"/>
      <c r="F1381" s="70" t="s">
        <v>31</v>
      </c>
      <c r="G1381" s="358">
        <f>SUM(G1382:G1385)</f>
        <v>500000</v>
      </c>
      <c r="H1381" s="311"/>
      <c r="I1381" s="311"/>
      <c r="J1381" s="80">
        <f>SUM(J1382:J1385)</f>
        <v>500000</v>
      </c>
      <c r="K1381" s="80">
        <f>SUM(K1382:K1385)</f>
        <v>500000</v>
      </c>
      <c r="L1381" s="80">
        <f>SUM(L1382:L1385)</f>
        <v>500000</v>
      </c>
      <c r="M1381" s="69">
        <f t="shared" si="147"/>
        <v>1500000</v>
      </c>
    </row>
    <row r="1382" spans="1:13" ht="18.5" x14ac:dyDescent="0.45">
      <c r="A1382" s="74">
        <v>22020201</v>
      </c>
      <c r="B1382" s="75"/>
      <c r="C1382" s="76"/>
      <c r="D1382" s="76"/>
      <c r="E1382" s="75"/>
      <c r="F1382" s="77" t="s">
        <v>32</v>
      </c>
      <c r="G1382" s="311">
        <v>100000</v>
      </c>
      <c r="H1382" s="311"/>
      <c r="I1382" s="311"/>
      <c r="J1382" s="81">
        <v>100000</v>
      </c>
      <c r="K1382" s="81">
        <v>100000</v>
      </c>
      <c r="L1382" s="81">
        <v>100000</v>
      </c>
      <c r="M1382" s="69">
        <f t="shared" si="147"/>
        <v>300000</v>
      </c>
    </row>
    <row r="1383" spans="1:13" ht="18.5" x14ac:dyDescent="0.45">
      <c r="A1383" s="74">
        <v>22020202</v>
      </c>
      <c r="B1383" s="75"/>
      <c r="C1383" s="76"/>
      <c r="D1383" s="76"/>
      <c r="E1383" s="75"/>
      <c r="F1383" s="77" t="s">
        <v>33</v>
      </c>
      <c r="G1383" s="311">
        <v>100000</v>
      </c>
      <c r="H1383" s="311"/>
      <c r="I1383" s="311"/>
      <c r="J1383" s="81">
        <v>100000</v>
      </c>
      <c r="K1383" s="81">
        <v>100000</v>
      </c>
      <c r="L1383" s="81">
        <v>100000</v>
      </c>
      <c r="M1383" s="69">
        <f t="shared" si="147"/>
        <v>300000</v>
      </c>
    </row>
    <row r="1384" spans="1:13" ht="18.5" x14ac:dyDescent="0.45">
      <c r="A1384" s="74">
        <v>22020203</v>
      </c>
      <c r="B1384" s="75"/>
      <c r="C1384" s="76"/>
      <c r="D1384" s="76"/>
      <c r="E1384" s="75"/>
      <c r="F1384" s="77" t="s">
        <v>34</v>
      </c>
      <c r="G1384" s="311">
        <v>200000</v>
      </c>
      <c r="H1384" s="311"/>
      <c r="I1384" s="311"/>
      <c r="J1384" s="81">
        <v>200000</v>
      </c>
      <c r="K1384" s="81">
        <v>200000</v>
      </c>
      <c r="L1384" s="81">
        <v>200000</v>
      </c>
      <c r="M1384" s="69">
        <f t="shared" si="147"/>
        <v>600000</v>
      </c>
    </row>
    <row r="1385" spans="1:13" ht="18.5" x14ac:dyDescent="0.45">
      <c r="A1385" s="74">
        <v>22020205</v>
      </c>
      <c r="B1385" s="75"/>
      <c r="C1385" s="76"/>
      <c r="D1385" s="76"/>
      <c r="E1385" s="75"/>
      <c r="F1385" s="77" t="s">
        <v>35</v>
      </c>
      <c r="G1385" s="311">
        <v>100000</v>
      </c>
      <c r="H1385" s="311"/>
      <c r="I1385" s="311"/>
      <c r="J1385" s="81">
        <v>100000</v>
      </c>
      <c r="K1385" s="81">
        <v>100000</v>
      </c>
      <c r="L1385" s="81">
        <v>100000</v>
      </c>
      <c r="M1385" s="69">
        <f t="shared" si="147"/>
        <v>300000</v>
      </c>
    </row>
    <row r="1386" spans="1:13" ht="18.5" x14ac:dyDescent="0.45">
      <c r="A1386" s="64">
        <v>220203</v>
      </c>
      <c r="B1386" s="65"/>
      <c r="C1386" s="66"/>
      <c r="D1386" s="66"/>
      <c r="E1386" s="65"/>
      <c r="F1386" s="70" t="s">
        <v>37</v>
      </c>
      <c r="G1386" s="358">
        <f>SUM(G1387:G1391)</f>
        <v>9750000</v>
      </c>
      <c r="H1386" s="311"/>
      <c r="I1386" s="311"/>
      <c r="J1386" s="80">
        <f>SUM(J1387:J1391)</f>
        <v>9750000</v>
      </c>
      <c r="K1386" s="80">
        <f>SUM(K1387:K1391)</f>
        <v>9750000</v>
      </c>
      <c r="L1386" s="80">
        <f>SUM(L1387:L1391)</f>
        <v>9750000</v>
      </c>
      <c r="M1386" s="69">
        <f t="shared" si="147"/>
        <v>29250000</v>
      </c>
    </row>
    <row r="1387" spans="1:13" ht="37" x14ac:dyDescent="0.45">
      <c r="A1387" s="74">
        <v>22020301</v>
      </c>
      <c r="B1387" s="75"/>
      <c r="C1387" s="76"/>
      <c r="D1387" s="76"/>
      <c r="E1387" s="75"/>
      <c r="F1387" s="77" t="s">
        <v>38</v>
      </c>
      <c r="G1387" s="311">
        <v>3500000</v>
      </c>
      <c r="H1387" s="311"/>
      <c r="I1387" s="311"/>
      <c r="J1387" s="81">
        <v>3500000</v>
      </c>
      <c r="K1387" s="81">
        <v>3500000</v>
      </c>
      <c r="L1387" s="81">
        <v>3500000</v>
      </c>
      <c r="M1387" s="69">
        <f t="shared" si="147"/>
        <v>10500000</v>
      </c>
    </row>
    <row r="1388" spans="1:13" ht="18.5" x14ac:dyDescent="0.45">
      <c r="A1388" s="74">
        <v>22020302</v>
      </c>
      <c r="B1388" s="75"/>
      <c r="C1388" s="76"/>
      <c r="D1388" s="76"/>
      <c r="E1388" s="75"/>
      <c r="F1388" s="77" t="s">
        <v>39</v>
      </c>
      <c r="G1388" s="311">
        <v>5000000</v>
      </c>
      <c r="H1388" s="311"/>
      <c r="I1388" s="311"/>
      <c r="J1388" s="81">
        <v>5000000</v>
      </c>
      <c r="K1388" s="81">
        <v>5000000</v>
      </c>
      <c r="L1388" s="81">
        <v>5000000</v>
      </c>
      <c r="M1388" s="69">
        <f t="shared" si="147"/>
        <v>15000000</v>
      </c>
    </row>
    <row r="1389" spans="1:13" ht="18.5" x14ac:dyDescent="0.45">
      <c r="A1389" s="74">
        <v>22020304</v>
      </c>
      <c r="B1389" s="75"/>
      <c r="C1389" s="76"/>
      <c r="D1389" s="76"/>
      <c r="E1389" s="75"/>
      <c r="F1389" s="77" t="s">
        <v>413</v>
      </c>
      <c r="G1389" s="311">
        <v>200000</v>
      </c>
      <c r="H1389" s="311"/>
      <c r="I1389" s="311"/>
      <c r="J1389" s="81">
        <v>200000</v>
      </c>
      <c r="K1389" s="81">
        <v>200000</v>
      </c>
      <c r="L1389" s="81">
        <v>200000</v>
      </c>
      <c r="M1389" s="69">
        <f t="shared" si="147"/>
        <v>600000</v>
      </c>
    </row>
    <row r="1390" spans="1:13" ht="18.5" x14ac:dyDescent="0.45">
      <c r="A1390" s="74">
        <v>22020305</v>
      </c>
      <c r="B1390" s="75"/>
      <c r="C1390" s="76"/>
      <c r="D1390" s="76"/>
      <c r="E1390" s="75"/>
      <c r="F1390" s="77" t="s">
        <v>41</v>
      </c>
      <c r="G1390" s="311">
        <v>550000</v>
      </c>
      <c r="H1390" s="311"/>
      <c r="I1390" s="311"/>
      <c r="J1390" s="81">
        <v>550000</v>
      </c>
      <c r="K1390" s="81">
        <v>550000</v>
      </c>
      <c r="L1390" s="81">
        <v>550000</v>
      </c>
      <c r="M1390" s="69">
        <f t="shared" si="147"/>
        <v>1650000</v>
      </c>
    </row>
    <row r="1391" spans="1:13" ht="18.5" x14ac:dyDescent="0.45">
      <c r="A1391" s="74">
        <v>22020306</v>
      </c>
      <c r="B1391" s="75"/>
      <c r="C1391" s="76"/>
      <c r="D1391" s="76"/>
      <c r="E1391" s="75"/>
      <c r="F1391" s="77" t="s">
        <v>314</v>
      </c>
      <c r="G1391" s="311">
        <v>500000</v>
      </c>
      <c r="H1391" s="311"/>
      <c r="I1391" s="311"/>
      <c r="J1391" s="81">
        <v>500000</v>
      </c>
      <c r="K1391" s="81">
        <v>500000</v>
      </c>
      <c r="L1391" s="81">
        <v>500000</v>
      </c>
      <c r="M1391" s="69">
        <f t="shared" si="147"/>
        <v>1500000</v>
      </c>
    </row>
    <row r="1392" spans="1:13" ht="18.5" x14ac:dyDescent="0.45">
      <c r="A1392" s="64">
        <v>220204</v>
      </c>
      <c r="B1392" s="65"/>
      <c r="C1392" s="66"/>
      <c r="D1392" s="66"/>
      <c r="E1392" s="65"/>
      <c r="F1392" s="70" t="s">
        <v>42</v>
      </c>
      <c r="G1392" s="358">
        <f>SUM(G1393:G1396)</f>
        <v>4000000</v>
      </c>
      <c r="H1392" s="311"/>
      <c r="I1392" s="358"/>
      <c r="J1392" s="80">
        <f>SUM(J1393:J1396)</f>
        <v>4000000</v>
      </c>
      <c r="K1392" s="80">
        <f>SUM(K1393:K1396)</f>
        <v>4000000</v>
      </c>
      <c r="L1392" s="80">
        <f>SUM(L1393:L1396)</f>
        <v>4000000</v>
      </c>
      <c r="M1392" s="69">
        <f t="shared" si="147"/>
        <v>12000000</v>
      </c>
    </row>
    <row r="1393" spans="1:13" ht="37" x14ac:dyDescent="0.45">
      <c r="A1393" s="74">
        <v>22020401</v>
      </c>
      <c r="B1393" s="75"/>
      <c r="C1393" s="76"/>
      <c r="D1393" s="76"/>
      <c r="E1393" s="75"/>
      <c r="F1393" s="77" t="s">
        <v>43</v>
      </c>
      <c r="G1393" s="311">
        <v>1000000</v>
      </c>
      <c r="H1393" s="311"/>
      <c r="I1393" s="311"/>
      <c r="J1393" s="81">
        <v>1000000</v>
      </c>
      <c r="K1393" s="81">
        <v>1000000</v>
      </c>
      <c r="L1393" s="81">
        <v>1000000</v>
      </c>
      <c r="M1393" s="69">
        <f t="shared" si="147"/>
        <v>3000000</v>
      </c>
    </row>
    <row r="1394" spans="1:13" ht="18.5" x14ac:dyDescent="0.45">
      <c r="A1394" s="74">
        <v>22020402</v>
      </c>
      <c r="B1394" s="75"/>
      <c r="C1394" s="76"/>
      <c r="D1394" s="76"/>
      <c r="E1394" s="75"/>
      <c r="F1394" s="77" t="s">
        <v>44</v>
      </c>
      <c r="G1394" s="311">
        <v>2000000</v>
      </c>
      <c r="H1394" s="311"/>
      <c r="I1394" s="311"/>
      <c r="J1394" s="81">
        <v>2000000</v>
      </c>
      <c r="K1394" s="81">
        <v>2000000</v>
      </c>
      <c r="L1394" s="81">
        <v>2000000</v>
      </c>
      <c r="M1394" s="69">
        <f t="shared" si="147"/>
        <v>6000000</v>
      </c>
    </row>
    <row r="1395" spans="1:13" ht="18.5" x14ac:dyDescent="0.45">
      <c r="A1395" s="74">
        <v>22020404</v>
      </c>
      <c r="B1395" s="75"/>
      <c r="C1395" s="76"/>
      <c r="D1395" s="76"/>
      <c r="E1395" s="75"/>
      <c r="F1395" s="77" t="s">
        <v>46</v>
      </c>
      <c r="G1395" s="311">
        <v>500000</v>
      </c>
      <c r="H1395" s="311"/>
      <c r="I1395" s="311"/>
      <c r="J1395" s="81">
        <v>500000</v>
      </c>
      <c r="K1395" s="81">
        <v>500000</v>
      </c>
      <c r="L1395" s="81">
        <v>500000</v>
      </c>
      <c r="M1395" s="69">
        <f t="shared" si="147"/>
        <v>1500000</v>
      </c>
    </row>
    <row r="1396" spans="1:13" ht="18.5" x14ac:dyDescent="0.45">
      <c r="A1396" s="74">
        <v>22020405</v>
      </c>
      <c r="B1396" s="75"/>
      <c r="C1396" s="76"/>
      <c r="D1396" s="76"/>
      <c r="E1396" s="75"/>
      <c r="F1396" s="77" t="s">
        <v>47</v>
      </c>
      <c r="G1396" s="311">
        <v>500000</v>
      </c>
      <c r="H1396" s="311"/>
      <c r="I1396" s="311"/>
      <c r="J1396" s="81">
        <v>500000</v>
      </c>
      <c r="K1396" s="81">
        <v>500000</v>
      </c>
      <c r="L1396" s="81">
        <v>500000</v>
      </c>
      <c r="M1396" s="69">
        <f t="shared" si="147"/>
        <v>1500000</v>
      </c>
    </row>
    <row r="1397" spans="1:13" ht="18.5" x14ac:dyDescent="0.45">
      <c r="A1397" s="64">
        <v>220205</v>
      </c>
      <c r="B1397" s="65"/>
      <c r="C1397" s="66"/>
      <c r="D1397" s="66"/>
      <c r="E1397" s="65"/>
      <c r="F1397" s="70" t="s">
        <v>49</v>
      </c>
      <c r="G1397" s="358">
        <f>G1398</f>
        <v>10000000</v>
      </c>
      <c r="H1397" s="311"/>
      <c r="I1397" s="358"/>
      <c r="J1397" s="80">
        <f t="shared" ref="J1397:L1397" si="149">J1398</f>
        <v>10000000</v>
      </c>
      <c r="K1397" s="80">
        <f t="shared" si="149"/>
        <v>10000000</v>
      </c>
      <c r="L1397" s="80">
        <f t="shared" si="149"/>
        <v>10000000</v>
      </c>
      <c r="M1397" s="69">
        <f t="shared" si="147"/>
        <v>30000000</v>
      </c>
    </row>
    <row r="1398" spans="1:13" ht="18.5" x14ac:dyDescent="0.45">
      <c r="A1398" s="74">
        <v>22020501</v>
      </c>
      <c r="B1398" s="75"/>
      <c r="C1398" s="76"/>
      <c r="D1398" s="76"/>
      <c r="E1398" s="75"/>
      <c r="F1398" s="77" t="s">
        <v>50</v>
      </c>
      <c r="G1398" s="311">
        <v>10000000</v>
      </c>
      <c r="H1398" s="311"/>
      <c r="I1398" s="311"/>
      <c r="J1398" s="81">
        <v>10000000</v>
      </c>
      <c r="K1398" s="81">
        <v>10000000</v>
      </c>
      <c r="L1398" s="81">
        <v>10000000</v>
      </c>
      <c r="M1398" s="69">
        <f t="shared" si="147"/>
        <v>30000000</v>
      </c>
    </row>
    <row r="1399" spans="1:13" ht="18.5" x14ac:dyDescent="0.45">
      <c r="A1399" s="64">
        <v>220206</v>
      </c>
      <c r="B1399" s="65"/>
      <c r="C1399" s="66"/>
      <c r="D1399" s="66"/>
      <c r="E1399" s="65"/>
      <c r="F1399" s="70" t="s">
        <v>51</v>
      </c>
      <c r="G1399" s="358">
        <f>SUM(G1400:G1400)</f>
        <v>1000000</v>
      </c>
      <c r="H1399" s="311"/>
      <c r="I1399" s="358"/>
      <c r="J1399" s="80">
        <f>SUM(J1400:J1400)</f>
        <v>1000000</v>
      </c>
      <c r="K1399" s="80">
        <f>SUM(K1400:K1400)</f>
        <v>1000000</v>
      </c>
      <c r="L1399" s="80">
        <f>SUM(L1400:L1400)</f>
        <v>1000000</v>
      </c>
      <c r="M1399" s="69">
        <f t="shared" si="147"/>
        <v>3000000</v>
      </c>
    </row>
    <row r="1400" spans="1:13" ht="18.5" x14ac:dyDescent="0.45">
      <c r="A1400" s="74">
        <v>22020605</v>
      </c>
      <c r="B1400" s="75"/>
      <c r="C1400" s="76"/>
      <c r="D1400" s="76"/>
      <c r="E1400" s="75"/>
      <c r="F1400" s="77" t="s">
        <v>53</v>
      </c>
      <c r="G1400" s="311">
        <v>1000000</v>
      </c>
      <c r="H1400" s="311"/>
      <c r="I1400" s="311"/>
      <c r="J1400" s="81">
        <v>1000000</v>
      </c>
      <c r="K1400" s="81">
        <v>1000000</v>
      </c>
      <c r="L1400" s="81">
        <v>1000000</v>
      </c>
      <c r="M1400" s="69">
        <f t="shared" si="147"/>
        <v>3000000</v>
      </c>
    </row>
    <row r="1401" spans="1:13" ht="37" x14ac:dyDescent="0.45">
      <c r="A1401" s="64">
        <v>220207</v>
      </c>
      <c r="B1401" s="65"/>
      <c r="C1401" s="66"/>
      <c r="D1401" s="66"/>
      <c r="E1401" s="65"/>
      <c r="F1401" s="70" t="s">
        <v>268</v>
      </c>
      <c r="G1401" s="358">
        <f>SUM(G1402:G1402)</f>
        <v>500000</v>
      </c>
      <c r="H1401" s="311"/>
      <c r="I1401" s="358"/>
      <c r="J1401" s="80">
        <f>SUM(J1402:J1402)</f>
        <v>500000</v>
      </c>
      <c r="K1401" s="80">
        <f>SUM(K1402:K1402)</f>
        <v>500000</v>
      </c>
      <c r="L1401" s="80">
        <f>SUM(L1402:L1402)</f>
        <v>500000</v>
      </c>
      <c r="M1401" s="69">
        <f t="shared" si="147"/>
        <v>1500000</v>
      </c>
    </row>
    <row r="1402" spans="1:13" ht="18.5" x14ac:dyDescent="0.45">
      <c r="A1402" s="74">
        <v>22020703</v>
      </c>
      <c r="B1402" s="75"/>
      <c r="C1402" s="76"/>
      <c r="D1402" s="76"/>
      <c r="E1402" s="75"/>
      <c r="F1402" s="77" t="s">
        <v>365</v>
      </c>
      <c r="G1402" s="311">
        <v>500000</v>
      </c>
      <c r="H1402" s="311"/>
      <c r="I1402" s="311"/>
      <c r="J1402" s="81">
        <v>500000</v>
      </c>
      <c r="K1402" s="81">
        <v>500000</v>
      </c>
      <c r="L1402" s="81">
        <v>500000</v>
      </c>
      <c r="M1402" s="69">
        <f t="shared" si="147"/>
        <v>1500000</v>
      </c>
    </row>
    <row r="1403" spans="1:13" ht="18.5" x14ac:dyDescent="0.45">
      <c r="A1403" s="64">
        <v>220208</v>
      </c>
      <c r="B1403" s="65"/>
      <c r="C1403" s="66"/>
      <c r="D1403" s="66"/>
      <c r="E1403" s="65"/>
      <c r="F1403" s="70" t="s">
        <v>54</v>
      </c>
      <c r="G1403" s="358">
        <f>SUM(G1404:G1405)</f>
        <v>2000000</v>
      </c>
      <c r="H1403" s="311"/>
      <c r="I1403" s="358"/>
      <c r="J1403" s="80">
        <f>SUM(J1404:J1405)</f>
        <v>2000000</v>
      </c>
      <c r="K1403" s="80">
        <f>SUM(K1404:K1405)</f>
        <v>2000000</v>
      </c>
      <c r="L1403" s="80">
        <f>SUM(L1404:L1405)</f>
        <v>2000000</v>
      </c>
      <c r="M1403" s="69">
        <f t="shared" si="147"/>
        <v>6000000</v>
      </c>
    </row>
    <row r="1404" spans="1:13" ht="18.5" x14ac:dyDescent="0.45">
      <c r="A1404" s="74">
        <v>22020801</v>
      </c>
      <c r="B1404" s="75"/>
      <c r="C1404" s="76"/>
      <c r="D1404" s="76"/>
      <c r="E1404" s="75"/>
      <c r="F1404" s="77" t="s">
        <v>55</v>
      </c>
      <c r="G1404" s="311">
        <v>1000000</v>
      </c>
      <c r="H1404" s="311"/>
      <c r="I1404" s="311"/>
      <c r="J1404" s="81">
        <v>1000000</v>
      </c>
      <c r="K1404" s="81">
        <v>1000000</v>
      </c>
      <c r="L1404" s="81">
        <v>1000000</v>
      </c>
      <c r="M1404" s="69">
        <f t="shared" si="147"/>
        <v>3000000</v>
      </c>
    </row>
    <row r="1405" spans="1:13" ht="18.5" x14ac:dyDescent="0.45">
      <c r="A1405" s="74">
        <v>22020803</v>
      </c>
      <c r="B1405" s="75"/>
      <c r="C1405" s="76"/>
      <c r="D1405" s="76"/>
      <c r="E1405" s="75"/>
      <c r="F1405" s="77" t="s">
        <v>56</v>
      </c>
      <c r="G1405" s="311">
        <v>1000000</v>
      </c>
      <c r="H1405" s="311"/>
      <c r="I1405" s="311"/>
      <c r="J1405" s="81">
        <v>1000000</v>
      </c>
      <c r="K1405" s="81">
        <v>1000000</v>
      </c>
      <c r="L1405" s="81">
        <v>1000000</v>
      </c>
      <c r="M1405" s="69">
        <f t="shared" si="147"/>
        <v>3000000</v>
      </c>
    </row>
    <row r="1406" spans="1:13" ht="18.5" x14ac:dyDescent="0.45">
      <c r="A1406" s="64">
        <v>220209</v>
      </c>
      <c r="B1406" s="65"/>
      <c r="C1406" s="66"/>
      <c r="D1406" s="66"/>
      <c r="E1406" s="65"/>
      <c r="F1406" s="70" t="s">
        <v>271</v>
      </c>
      <c r="G1406" s="358">
        <f>SUM(G1407:G1407)</f>
        <v>50000</v>
      </c>
      <c r="H1406" s="311"/>
      <c r="I1406" s="358"/>
      <c r="J1406" s="80">
        <f>SUM(J1407:J1407)</f>
        <v>50000</v>
      </c>
      <c r="K1406" s="80">
        <f>SUM(K1407:K1407)</f>
        <v>50000</v>
      </c>
      <c r="L1406" s="80">
        <f>SUM(L1407:L1407)</f>
        <v>50000</v>
      </c>
      <c r="M1406" s="69">
        <f t="shared" si="147"/>
        <v>150000</v>
      </c>
    </row>
    <row r="1407" spans="1:13" ht="18.5" x14ac:dyDescent="0.45">
      <c r="A1407" s="74">
        <v>22020901</v>
      </c>
      <c r="B1407" s="75"/>
      <c r="C1407" s="76"/>
      <c r="D1407" s="76"/>
      <c r="E1407" s="75"/>
      <c r="F1407" s="77" t="s">
        <v>315</v>
      </c>
      <c r="G1407" s="311">
        <v>50000</v>
      </c>
      <c r="H1407" s="311"/>
      <c r="I1407" s="311"/>
      <c r="J1407" s="81">
        <v>50000</v>
      </c>
      <c r="K1407" s="81">
        <v>50000</v>
      </c>
      <c r="L1407" s="81">
        <v>50000</v>
      </c>
      <c r="M1407" s="69">
        <f t="shared" si="147"/>
        <v>150000</v>
      </c>
    </row>
    <row r="1408" spans="1:13" ht="18.5" x14ac:dyDescent="0.45">
      <c r="A1408" s="64">
        <v>220210</v>
      </c>
      <c r="B1408" s="65"/>
      <c r="C1408" s="66"/>
      <c r="D1408" s="66"/>
      <c r="E1408" s="65"/>
      <c r="F1408" s="70" t="s">
        <v>57</v>
      </c>
      <c r="G1408" s="358">
        <f>SUM(G1409:G1414)</f>
        <v>2200000</v>
      </c>
      <c r="H1408" s="311"/>
      <c r="I1408" s="358"/>
      <c r="J1408" s="80">
        <f>SUM(J1409:J1414)</f>
        <v>2200000</v>
      </c>
      <c r="K1408" s="80">
        <f>SUM(K1409:K1414)</f>
        <v>2200000</v>
      </c>
      <c r="L1408" s="80">
        <f>SUM(L1409:L1414)</f>
        <v>2200000</v>
      </c>
      <c r="M1408" s="69">
        <f t="shared" si="147"/>
        <v>6600000</v>
      </c>
    </row>
    <row r="1409" spans="1:14" ht="18.5" x14ac:dyDescent="0.45">
      <c r="A1409" s="74">
        <v>22021001</v>
      </c>
      <c r="B1409" s="75"/>
      <c r="C1409" s="76"/>
      <c r="D1409" s="76"/>
      <c r="E1409" s="75"/>
      <c r="F1409" s="77" t="s">
        <v>58</v>
      </c>
      <c r="G1409" s="311">
        <v>200000</v>
      </c>
      <c r="H1409" s="311"/>
      <c r="I1409" s="311"/>
      <c r="J1409" s="81">
        <v>200000</v>
      </c>
      <c r="K1409" s="81">
        <v>200000</v>
      </c>
      <c r="L1409" s="81">
        <v>200000</v>
      </c>
      <c r="M1409" s="69">
        <f t="shared" si="147"/>
        <v>600000</v>
      </c>
    </row>
    <row r="1410" spans="1:14" ht="18.5" x14ac:dyDescent="0.45">
      <c r="A1410" s="74">
        <v>22021002</v>
      </c>
      <c r="B1410" s="75"/>
      <c r="C1410" s="76"/>
      <c r="D1410" s="76"/>
      <c r="E1410" s="75"/>
      <c r="F1410" s="77" t="s">
        <v>59</v>
      </c>
      <c r="G1410" s="311">
        <v>700000</v>
      </c>
      <c r="H1410" s="311"/>
      <c r="I1410" s="311"/>
      <c r="J1410" s="81">
        <v>700000</v>
      </c>
      <c r="K1410" s="81">
        <v>700000</v>
      </c>
      <c r="L1410" s="81">
        <v>700000</v>
      </c>
      <c r="M1410" s="69">
        <f t="shared" si="147"/>
        <v>2100000</v>
      </c>
    </row>
    <row r="1411" spans="1:14" ht="18.5" x14ac:dyDescent="0.45">
      <c r="A1411" s="74">
        <v>22021006</v>
      </c>
      <c r="B1411" s="75"/>
      <c r="C1411" s="76"/>
      <c r="D1411" s="76"/>
      <c r="E1411" s="75"/>
      <c r="F1411" s="77" t="s">
        <v>62</v>
      </c>
      <c r="G1411" s="311">
        <v>200000</v>
      </c>
      <c r="H1411" s="311"/>
      <c r="I1411" s="311"/>
      <c r="J1411" s="81">
        <v>200000</v>
      </c>
      <c r="K1411" s="81">
        <v>200000</v>
      </c>
      <c r="L1411" s="81">
        <v>200000</v>
      </c>
      <c r="M1411" s="69">
        <f t="shared" si="147"/>
        <v>600000</v>
      </c>
    </row>
    <row r="1412" spans="1:14" ht="18.5" x14ac:dyDescent="0.45">
      <c r="A1412" s="74">
        <v>22021007</v>
      </c>
      <c r="B1412" s="75"/>
      <c r="C1412" s="76"/>
      <c r="D1412" s="76"/>
      <c r="E1412" s="75"/>
      <c r="F1412" s="77" t="s">
        <v>63</v>
      </c>
      <c r="G1412" s="311">
        <v>500000</v>
      </c>
      <c r="H1412" s="311"/>
      <c r="I1412" s="311"/>
      <c r="J1412" s="81">
        <v>500000</v>
      </c>
      <c r="K1412" s="81">
        <v>500000</v>
      </c>
      <c r="L1412" s="81">
        <v>500000</v>
      </c>
      <c r="M1412" s="69">
        <f t="shared" si="147"/>
        <v>1500000</v>
      </c>
    </row>
    <row r="1413" spans="1:14" ht="37" x14ac:dyDescent="0.45">
      <c r="A1413" s="74">
        <v>22021014</v>
      </c>
      <c r="B1413" s="75"/>
      <c r="C1413" s="76"/>
      <c r="D1413" s="76"/>
      <c r="E1413" s="75"/>
      <c r="F1413" s="77" t="s">
        <v>224</v>
      </c>
      <c r="G1413" s="311">
        <v>300000</v>
      </c>
      <c r="H1413" s="311"/>
      <c r="I1413" s="311"/>
      <c r="J1413" s="81">
        <v>300000</v>
      </c>
      <c r="K1413" s="81">
        <v>300000</v>
      </c>
      <c r="L1413" s="81">
        <v>300000</v>
      </c>
      <c r="M1413" s="69">
        <f t="shared" si="147"/>
        <v>900000</v>
      </c>
    </row>
    <row r="1414" spans="1:14" ht="18.5" x14ac:dyDescent="0.45">
      <c r="A1414" s="74">
        <v>22021022</v>
      </c>
      <c r="B1414" s="75"/>
      <c r="C1414" s="76"/>
      <c r="D1414" s="76"/>
      <c r="E1414" s="75"/>
      <c r="F1414" s="77" t="s">
        <v>457</v>
      </c>
      <c r="G1414" s="311">
        <v>300000</v>
      </c>
      <c r="H1414" s="311"/>
      <c r="I1414" s="311"/>
      <c r="J1414" s="81">
        <v>300000</v>
      </c>
      <c r="K1414" s="81">
        <v>300000</v>
      </c>
      <c r="L1414" s="81">
        <v>300000</v>
      </c>
      <c r="M1414" s="69">
        <f t="shared" si="147"/>
        <v>900000</v>
      </c>
    </row>
    <row r="1415" spans="1:14" ht="18.5" x14ac:dyDescent="0.45">
      <c r="A1415" s="391"/>
      <c r="B1415" s="391"/>
      <c r="C1415" s="391"/>
      <c r="D1415" s="391"/>
      <c r="E1415" s="391"/>
      <c r="F1415" s="392"/>
      <c r="G1415" s="393"/>
      <c r="H1415" s="363"/>
      <c r="I1415" s="363"/>
      <c r="J1415" s="413"/>
      <c r="K1415" s="413"/>
      <c r="L1415" s="413"/>
      <c r="M1415" s="413"/>
    </row>
    <row r="1416" spans="1:14" ht="18.5" x14ac:dyDescent="0.45">
      <c r="A1416" s="93"/>
      <c r="B1416" s="93"/>
      <c r="C1416" s="93"/>
      <c r="D1416" s="93"/>
      <c r="E1416" s="93"/>
      <c r="F1416" s="426" t="s">
        <v>85</v>
      </c>
      <c r="G1416" s="425"/>
      <c r="H1416" s="427"/>
      <c r="I1416" s="69"/>
      <c r="J1416" s="364"/>
      <c r="K1416" s="364"/>
      <c r="L1416" s="364"/>
      <c r="M1416" s="364"/>
    </row>
    <row r="1417" spans="1:14" ht="18.5" x14ac:dyDescent="0.45">
      <c r="A1417" s="93"/>
      <c r="B1417" s="93"/>
      <c r="C1417" s="93"/>
      <c r="D1417" s="93"/>
      <c r="E1417" s="93"/>
      <c r="F1417" s="426" t="s">
        <v>86</v>
      </c>
      <c r="G1417" s="428">
        <f>G1370</f>
        <v>30703318.52</v>
      </c>
      <c r="H1417" s="428"/>
      <c r="I1417" s="428"/>
      <c r="J1417" s="428">
        <f>J1371</f>
        <v>53872378.050000034</v>
      </c>
      <c r="K1417" s="428">
        <f t="shared" ref="K1417:L1417" si="150">K1371</f>
        <v>53872378.050000034</v>
      </c>
      <c r="L1417" s="428">
        <f t="shared" si="150"/>
        <v>53872378.050000034</v>
      </c>
      <c r="M1417" s="428">
        <f>M1371</f>
        <v>161617134.1500001</v>
      </c>
    </row>
    <row r="1418" spans="1:14" ht="18.5" x14ac:dyDescent="0.45">
      <c r="A1418" s="93"/>
      <c r="B1418" s="93"/>
      <c r="C1418" s="93"/>
      <c r="D1418" s="93"/>
      <c r="E1418" s="93"/>
      <c r="F1418" s="426" t="s">
        <v>87</v>
      </c>
      <c r="G1418" s="428">
        <f>G1378</f>
        <v>50000000</v>
      </c>
      <c r="H1418" s="428"/>
      <c r="I1418" s="428"/>
      <c r="J1418" s="428">
        <f t="shared" ref="J1418:M1418" si="151">J1378</f>
        <v>50000000</v>
      </c>
      <c r="K1418" s="428">
        <f t="shared" si="151"/>
        <v>50000000</v>
      </c>
      <c r="L1418" s="428">
        <f t="shared" si="151"/>
        <v>50000000</v>
      </c>
      <c r="M1418" s="428">
        <f t="shared" si="151"/>
        <v>150000000</v>
      </c>
    </row>
    <row r="1419" spans="1:14" ht="18.5" x14ac:dyDescent="0.45">
      <c r="A1419" s="93"/>
      <c r="B1419" s="93"/>
      <c r="C1419" s="93"/>
      <c r="D1419" s="93"/>
      <c r="E1419" s="93"/>
      <c r="F1419" s="426"/>
      <c r="G1419" s="428"/>
      <c r="H1419" s="427"/>
      <c r="I1419" s="69"/>
      <c r="J1419" s="428"/>
      <c r="K1419" s="429"/>
      <c r="L1419" s="429"/>
      <c r="M1419" s="429"/>
    </row>
    <row r="1420" spans="1:14" ht="18.5" x14ac:dyDescent="0.45">
      <c r="A1420" s="93"/>
      <c r="B1420" s="93"/>
      <c r="C1420" s="93"/>
      <c r="D1420" s="93"/>
      <c r="E1420" s="93"/>
      <c r="F1420" s="426" t="s">
        <v>88</v>
      </c>
      <c r="G1420" s="430">
        <f>SUM(G1417:G1418)</f>
        <v>80703318.519999996</v>
      </c>
      <c r="H1420" s="430"/>
      <c r="I1420" s="430"/>
      <c r="J1420" s="430">
        <f t="shared" ref="J1420:M1420" si="152">SUM(J1417:J1418)</f>
        <v>103872378.05000004</v>
      </c>
      <c r="K1420" s="430">
        <f t="shared" si="152"/>
        <v>103872378.05000004</v>
      </c>
      <c r="L1420" s="430">
        <f t="shared" si="152"/>
        <v>103872378.05000004</v>
      </c>
      <c r="M1420" s="430">
        <f t="shared" si="152"/>
        <v>311617134.1500001</v>
      </c>
    </row>
    <row r="1423" spans="1:14" s="417" customFormat="1" ht="18.5" x14ac:dyDescent="0.45">
      <c r="A1423" s="951" t="s">
        <v>0</v>
      </c>
      <c r="B1423" s="951"/>
      <c r="C1423" s="951"/>
      <c r="D1423" s="951"/>
      <c r="E1423" s="951"/>
      <c r="F1423" s="951"/>
      <c r="G1423" s="951"/>
      <c r="H1423" s="951"/>
      <c r="I1423" s="951"/>
      <c r="J1423" s="951"/>
      <c r="K1423" s="951"/>
      <c r="L1423" s="951"/>
      <c r="M1423" s="951"/>
      <c r="N1423" s="431"/>
    </row>
    <row r="1424" spans="1:14" ht="18.5" x14ac:dyDescent="0.45">
      <c r="A1424" s="930" t="s">
        <v>964</v>
      </c>
      <c r="B1424" s="930"/>
      <c r="C1424" s="930"/>
      <c r="D1424" s="930"/>
      <c r="E1424" s="930"/>
      <c r="F1424" s="930"/>
      <c r="G1424" s="930"/>
      <c r="H1424" s="930"/>
      <c r="I1424" s="930"/>
      <c r="J1424" s="930"/>
      <c r="K1424" s="930"/>
      <c r="L1424" s="930"/>
      <c r="M1424" s="930"/>
    </row>
    <row r="1425" spans="1:13" ht="92.5" x14ac:dyDescent="0.45">
      <c r="A1425" s="100" t="s">
        <v>1</v>
      </c>
      <c r="B1425" s="100" t="s">
        <v>2</v>
      </c>
      <c r="C1425" s="100" t="s">
        <v>3</v>
      </c>
      <c r="D1425" s="100" t="s">
        <v>4</v>
      </c>
      <c r="E1425" s="100" t="s">
        <v>5</v>
      </c>
      <c r="F1425" s="67" t="s">
        <v>6</v>
      </c>
      <c r="G1425" s="100" t="s">
        <v>7</v>
      </c>
      <c r="H1425" s="100" t="s">
        <v>8</v>
      </c>
      <c r="I1425" s="100"/>
      <c r="J1425" s="368" t="s">
        <v>9</v>
      </c>
      <c r="K1425" s="368" t="s">
        <v>10</v>
      </c>
      <c r="L1425" s="368" t="s">
        <v>11</v>
      </c>
      <c r="M1425" s="368" t="s">
        <v>12</v>
      </c>
    </row>
    <row r="1426" spans="1:13" ht="18.5" x14ac:dyDescent="0.45">
      <c r="A1426" s="64">
        <v>2</v>
      </c>
      <c r="B1426" s="65"/>
      <c r="C1426" s="66"/>
      <c r="D1426" s="66"/>
      <c r="E1426" s="65"/>
      <c r="F1426" s="70" t="s">
        <v>18</v>
      </c>
      <c r="G1426" s="358">
        <f>G1427</f>
        <v>422000000</v>
      </c>
      <c r="H1426" s="358"/>
      <c r="I1426" s="358"/>
      <c r="J1426" s="80">
        <f t="shared" ref="J1426:L1428" si="153">J1427</f>
        <v>844000000</v>
      </c>
      <c r="K1426" s="80">
        <f t="shared" si="153"/>
        <v>844000000</v>
      </c>
      <c r="L1426" s="80">
        <f t="shared" si="153"/>
        <v>844000000</v>
      </c>
      <c r="M1426" s="80">
        <f>SUM(J1426:L1426)</f>
        <v>2532000000</v>
      </c>
    </row>
    <row r="1427" spans="1:13" ht="21" customHeight="1" x14ac:dyDescent="0.45">
      <c r="A1427" s="64">
        <v>2205</v>
      </c>
      <c r="B1427" s="65"/>
      <c r="C1427" s="66"/>
      <c r="D1427" s="66"/>
      <c r="E1427" s="65"/>
      <c r="F1427" s="90" t="s">
        <v>423</v>
      </c>
      <c r="G1427" s="358">
        <f>G1428</f>
        <v>422000000</v>
      </c>
      <c r="H1427" s="358"/>
      <c r="I1427" s="358"/>
      <c r="J1427" s="80">
        <f t="shared" si="153"/>
        <v>844000000</v>
      </c>
      <c r="K1427" s="80">
        <f t="shared" si="153"/>
        <v>844000000</v>
      </c>
      <c r="L1427" s="80">
        <f t="shared" si="153"/>
        <v>844000000</v>
      </c>
      <c r="M1427" s="80">
        <f>SUM(J1427:L1427)</f>
        <v>2532000000</v>
      </c>
    </row>
    <row r="1428" spans="1:13" ht="15.75" customHeight="1" x14ac:dyDescent="0.45">
      <c r="A1428" s="64">
        <v>220501</v>
      </c>
      <c r="B1428" s="65"/>
      <c r="C1428" s="66"/>
      <c r="D1428" s="66"/>
      <c r="E1428" s="65"/>
      <c r="F1428" s="90" t="s">
        <v>424</v>
      </c>
      <c r="G1428" s="358">
        <f>G1429</f>
        <v>422000000</v>
      </c>
      <c r="H1428" s="358"/>
      <c r="I1428" s="358"/>
      <c r="J1428" s="80">
        <f t="shared" si="153"/>
        <v>844000000</v>
      </c>
      <c r="K1428" s="80">
        <f t="shared" si="153"/>
        <v>844000000</v>
      </c>
      <c r="L1428" s="80">
        <f t="shared" si="153"/>
        <v>844000000</v>
      </c>
      <c r="M1428" s="80">
        <f>SUM(J1428:L1428)</f>
        <v>2532000000</v>
      </c>
    </row>
    <row r="1429" spans="1:13" ht="37" x14ac:dyDescent="0.45">
      <c r="A1429" s="379">
        <v>22050103</v>
      </c>
      <c r="B1429" s="380"/>
      <c r="C1429" s="381"/>
      <c r="D1429" s="381"/>
      <c r="E1429" s="380"/>
      <c r="F1429" s="382" t="s">
        <v>965</v>
      </c>
      <c r="G1429" s="383">
        <v>422000000</v>
      </c>
      <c r="H1429" s="383"/>
      <c r="I1429" s="383"/>
      <c r="J1429" s="384">
        <v>844000000</v>
      </c>
      <c r="K1429" s="384">
        <v>844000000</v>
      </c>
      <c r="L1429" s="384">
        <v>844000000</v>
      </c>
      <c r="M1429" s="432">
        <f>SUM(J1429:L1429)</f>
        <v>2532000000</v>
      </c>
    </row>
    <row r="1430" spans="1:13" ht="18.5" x14ac:dyDescent="0.45">
      <c r="A1430" s="379"/>
      <c r="B1430" s="380"/>
      <c r="C1430" s="381"/>
      <c r="D1430" s="381"/>
      <c r="E1430" s="380"/>
      <c r="F1430" s="382"/>
      <c r="G1430" s="383"/>
      <c r="H1430" s="383"/>
      <c r="I1430" s="383"/>
      <c r="J1430" s="384"/>
      <c r="K1430" s="384"/>
      <c r="L1430" s="384"/>
      <c r="M1430" s="432"/>
    </row>
    <row r="1431" spans="1:13" ht="18.5" x14ac:dyDescent="0.45">
      <c r="A1431" s="74"/>
      <c r="B1431" s="75"/>
      <c r="C1431" s="76"/>
      <c r="D1431" s="76"/>
      <c r="E1431" s="75"/>
      <c r="F1431" s="90" t="s">
        <v>966</v>
      </c>
      <c r="G1431" s="358">
        <f>SUM(G1426)</f>
        <v>422000000</v>
      </c>
      <c r="H1431" s="358">
        <f t="shared" ref="H1431:M1431" si="154">SUM(H1426)</f>
        <v>0</v>
      </c>
      <c r="I1431" s="358">
        <f t="shared" si="154"/>
        <v>0</v>
      </c>
      <c r="J1431" s="358">
        <f t="shared" si="154"/>
        <v>844000000</v>
      </c>
      <c r="K1431" s="358">
        <f t="shared" si="154"/>
        <v>844000000</v>
      </c>
      <c r="L1431" s="358">
        <f t="shared" si="154"/>
        <v>844000000</v>
      </c>
      <c r="M1431" s="358">
        <f t="shared" si="154"/>
        <v>2532000000</v>
      </c>
    </row>
    <row r="1434" spans="1:13" ht="18.5" x14ac:dyDescent="0.45">
      <c r="A1434" s="951" t="s">
        <v>0</v>
      </c>
      <c r="B1434" s="951"/>
      <c r="C1434" s="951"/>
      <c r="D1434" s="951"/>
      <c r="E1434" s="951"/>
      <c r="F1434" s="951"/>
      <c r="G1434" s="951"/>
      <c r="H1434" s="951"/>
      <c r="I1434" s="951"/>
      <c r="J1434" s="951"/>
      <c r="K1434" s="951"/>
      <c r="L1434" s="951"/>
      <c r="M1434" s="951"/>
    </row>
    <row r="1435" spans="1:13" ht="18.5" x14ac:dyDescent="0.45">
      <c r="A1435" s="930" t="s">
        <v>967</v>
      </c>
      <c r="B1435" s="930"/>
      <c r="C1435" s="930"/>
      <c r="D1435" s="930"/>
      <c r="E1435" s="930"/>
      <c r="F1435" s="930"/>
      <c r="G1435" s="930"/>
      <c r="H1435" s="930"/>
      <c r="I1435" s="930"/>
      <c r="J1435" s="930"/>
      <c r="K1435" s="930"/>
      <c r="L1435" s="930"/>
      <c r="M1435" s="930"/>
    </row>
    <row r="1436" spans="1:13" ht="92.5" x14ac:dyDescent="0.45">
      <c r="A1436" s="100" t="s">
        <v>1</v>
      </c>
      <c r="B1436" s="100" t="s">
        <v>2</v>
      </c>
      <c r="C1436" s="100" t="s">
        <v>3</v>
      </c>
      <c r="D1436" s="100" t="s">
        <v>4</v>
      </c>
      <c r="E1436" s="100" t="s">
        <v>5</v>
      </c>
      <c r="F1436" s="67" t="s">
        <v>6</v>
      </c>
      <c r="G1436" s="100" t="s">
        <v>7</v>
      </c>
      <c r="H1436" s="100" t="s">
        <v>8</v>
      </c>
      <c r="I1436" s="100"/>
      <c r="J1436" s="100" t="s">
        <v>9</v>
      </c>
      <c r="K1436" s="100" t="s">
        <v>10</v>
      </c>
      <c r="L1436" s="100" t="s">
        <v>11</v>
      </c>
      <c r="M1436" s="100" t="s">
        <v>12</v>
      </c>
    </row>
    <row r="1437" spans="1:13" ht="18.5" x14ac:dyDescent="0.45">
      <c r="A1437" s="64">
        <v>2</v>
      </c>
      <c r="B1437" s="65"/>
      <c r="C1437" s="66"/>
      <c r="D1437" s="66"/>
      <c r="E1437" s="65"/>
      <c r="F1437" s="70" t="s">
        <v>18</v>
      </c>
      <c r="G1437" s="358">
        <f>G1438</f>
        <v>1304188466.0599999</v>
      </c>
      <c r="H1437" s="358"/>
      <c r="I1437" s="358"/>
      <c r="J1437" s="358">
        <f t="shared" ref="J1437:M1439" si="155">J1438</f>
        <v>2200000000</v>
      </c>
      <c r="K1437" s="358">
        <f t="shared" si="155"/>
        <v>2200000000</v>
      </c>
      <c r="L1437" s="358">
        <f t="shared" si="155"/>
        <v>2200000000</v>
      </c>
      <c r="M1437" s="80">
        <f t="shared" si="155"/>
        <v>6600000000</v>
      </c>
    </row>
    <row r="1438" spans="1:13" ht="18.5" x14ac:dyDescent="0.45">
      <c r="A1438" s="64">
        <v>2205</v>
      </c>
      <c r="B1438" s="65"/>
      <c r="C1438" s="66"/>
      <c r="D1438" s="66"/>
      <c r="E1438" s="65"/>
      <c r="F1438" s="90" t="s">
        <v>423</v>
      </c>
      <c r="G1438" s="358">
        <f>G1439</f>
        <v>1304188466.0599999</v>
      </c>
      <c r="H1438" s="358"/>
      <c r="I1438" s="358"/>
      <c r="J1438" s="358">
        <f t="shared" si="155"/>
        <v>2200000000</v>
      </c>
      <c r="K1438" s="358">
        <f t="shared" si="155"/>
        <v>2200000000</v>
      </c>
      <c r="L1438" s="358">
        <f t="shared" si="155"/>
        <v>2200000000</v>
      </c>
      <c r="M1438" s="80">
        <f t="shared" si="155"/>
        <v>6600000000</v>
      </c>
    </row>
    <row r="1439" spans="1:13" ht="18.5" x14ac:dyDescent="0.45">
      <c r="A1439" s="64">
        <v>220501</v>
      </c>
      <c r="B1439" s="65"/>
      <c r="C1439" s="66"/>
      <c r="D1439" s="66"/>
      <c r="E1439" s="65"/>
      <c r="F1439" s="90" t="s">
        <v>424</v>
      </c>
      <c r="G1439" s="358">
        <f>G1440</f>
        <v>1304188466.0599999</v>
      </c>
      <c r="H1439" s="358"/>
      <c r="I1439" s="358"/>
      <c r="J1439" s="358">
        <f t="shared" si="155"/>
        <v>2200000000</v>
      </c>
      <c r="K1439" s="358">
        <f t="shared" si="155"/>
        <v>2200000000</v>
      </c>
      <c r="L1439" s="358">
        <f t="shared" si="155"/>
        <v>2200000000</v>
      </c>
      <c r="M1439" s="69">
        <f>J1439+K1439+L1439</f>
        <v>6600000000</v>
      </c>
    </row>
    <row r="1440" spans="1:13" ht="37" x14ac:dyDescent="0.45">
      <c r="A1440" s="74">
        <v>22050103</v>
      </c>
      <c r="B1440" s="75"/>
      <c r="C1440" s="76"/>
      <c r="D1440" s="76"/>
      <c r="E1440" s="75"/>
      <c r="F1440" s="91" t="s">
        <v>965</v>
      </c>
      <c r="G1440" s="311">
        <v>1304188466.0599999</v>
      </c>
      <c r="H1440" s="311"/>
      <c r="I1440" s="311"/>
      <c r="J1440" s="311">
        <v>2200000000</v>
      </c>
      <c r="K1440" s="311">
        <v>2200000000</v>
      </c>
      <c r="L1440" s="311">
        <v>2200000000</v>
      </c>
      <c r="M1440" s="69">
        <f>J1440+K1440+L1440</f>
        <v>6600000000</v>
      </c>
    </row>
    <row r="1441" spans="1:13" ht="18.5" x14ac:dyDescent="0.45">
      <c r="A1441" s="74"/>
      <c r="B1441" s="75"/>
      <c r="C1441" s="76"/>
      <c r="D1441" s="76"/>
      <c r="E1441" s="75"/>
      <c r="F1441" s="91"/>
      <c r="G1441" s="311"/>
      <c r="H1441" s="311"/>
      <c r="I1441" s="311"/>
      <c r="J1441" s="311"/>
      <c r="K1441" s="311"/>
      <c r="L1441" s="311"/>
      <c r="M1441" s="69"/>
    </row>
    <row r="1442" spans="1:13" ht="18.5" x14ac:dyDescent="0.45">
      <c r="A1442" s="74"/>
      <c r="B1442" s="75"/>
      <c r="C1442" s="76"/>
      <c r="D1442" s="76"/>
      <c r="E1442" s="75"/>
      <c r="F1442" s="90" t="s">
        <v>966</v>
      </c>
      <c r="G1442" s="358">
        <f>SUM(G1437)</f>
        <v>1304188466.0599999</v>
      </c>
      <c r="H1442" s="358">
        <f t="shared" ref="H1442:M1442" si="156">SUM(H1437)</f>
        <v>0</v>
      </c>
      <c r="I1442" s="358">
        <f t="shared" si="156"/>
        <v>0</v>
      </c>
      <c r="J1442" s="358">
        <f t="shared" si="156"/>
        <v>2200000000</v>
      </c>
      <c r="K1442" s="358">
        <f t="shared" si="156"/>
        <v>2200000000</v>
      </c>
      <c r="L1442" s="358">
        <f t="shared" si="156"/>
        <v>2200000000</v>
      </c>
      <c r="M1442" s="358">
        <f t="shared" si="156"/>
        <v>6600000000</v>
      </c>
    </row>
    <row r="1445" spans="1:13" ht="18.5" x14ac:dyDescent="0.45">
      <c r="A1445" s="951" t="s">
        <v>0</v>
      </c>
      <c r="B1445" s="951"/>
      <c r="C1445" s="951"/>
      <c r="D1445" s="951"/>
      <c r="E1445" s="951"/>
      <c r="F1445" s="951"/>
      <c r="G1445" s="951"/>
      <c r="H1445" s="951"/>
      <c r="I1445" s="951"/>
      <c r="J1445" s="951"/>
      <c r="K1445" s="951"/>
      <c r="L1445" s="951"/>
      <c r="M1445" s="951"/>
    </row>
    <row r="1446" spans="1:13" ht="18.5" x14ac:dyDescent="0.45">
      <c r="A1446" s="930" t="s">
        <v>968</v>
      </c>
      <c r="B1446" s="930"/>
      <c r="C1446" s="930"/>
      <c r="D1446" s="930"/>
      <c r="E1446" s="930"/>
      <c r="F1446" s="930"/>
      <c r="G1446" s="930"/>
      <c r="H1446" s="930"/>
      <c r="I1446" s="930"/>
      <c r="J1446" s="930"/>
      <c r="K1446" s="930"/>
      <c r="L1446" s="930"/>
      <c r="M1446" s="930"/>
    </row>
    <row r="1447" spans="1:13" ht="92.5" x14ac:dyDescent="0.45">
      <c r="A1447" s="100" t="s">
        <v>1</v>
      </c>
      <c r="B1447" s="100" t="s">
        <v>2</v>
      </c>
      <c r="C1447" s="100" t="s">
        <v>3</v>
      </c>
      <c r="D1447" s="100" t="s">
        <v>4</v>
      </c>
      <c r="E1447" s="100" t="s">
        <v>5</v>
      </c>
      <c r="F1447" s="67" t="s">
        <v>6</v>
      </c>
      <c r="G1447" s="100" t="s">
        <v>7</v>
      </c>
      <c r="H1447" s="100" t="s">
        <v>8</v>
      </c>
      <c r="I1447" s="100"/>
      <c r="J1447" s="100" t="s">
        <v>9</v>
      </c>
      <c r="K1447" s="100" t="s">
        <v>10</v>
      </c>
      <c r="L1447" s="100" t="s">
        <v>11</v>
      </c>
      <c r="M1447" s="100" t="s">
        <v>12</v>
      </c>
    </row>
    <row r="1448" spans="1:13" ht="18.5" x14ac:dyDescent="0.45">
      <c r="A1448" s="64">
        <v>2</v>
      </c>
      <c r="B1448" s="65"/>
      <c r="C1448" s="66"/>
      <c r="D1448" s="66"/>
      <c r="E1448" s="65"/>
      <c r="F1448" s="70" t="s">
        <v>18</v>
      </c>
      <c r="G1448" s="358">
        <f>G1449</f>
        <v>4650000000</v>
      </c>
      <c r="H1448" s="358"/>
      <c r="I1448" s="358"/>
      <c r="J1448" s="358">
        <f t="shared" ref="J1448:M1450" si="157">J1449</f>
        <v>7300000000</v>
      </c>
      <c r="K1448" s="358">
        <f t="shared" si="157"/>
        <v>7300000000</v>
      </c>
      <c r="L1448" s="358">
        <f t="shared" si="157"/>
        <v>7300000000</v>
      </c>
      <c r="M1448" s="358">
        <f t="shared" si="157"/>
        <v>21900000000</v>
      </c>
    </row>
    <row r="1449" spans="1:13" ht="18.5" x14ac:dyDescent="0.45">
      <c r="A1449" s="64">
        <v>2205</v>
      </c>
      <c r="B1449" s="65"/>
      <c r="C1449" s="66"/>
      <c r="D1449" s="66"/>
      <c r="E1449" s="65"/>
      <c r="F1449" s="90" t="s">
        <v>423</v>
      </c>
      <c r="G1449" s="358">
        <f>G1450</f>
        <v>4650000000</v>
      </c>
      <c r="H1449" s="358"/>
      <c r="I1449" s="358"/>
      <c r="J1449" s="358">
        <f t="shared" si="157"/>
        <v>7300000000</v>
      </c>
      <c r="K1449" s="358">
        <f t="shared" si="157"/>
        <v>7300000000</v>
      </c>
      <c r="L1449" s="358">
        <f t="shared" si="157"/>
        <v>7300000000</v>
      </c>
      <c r="M1449" s="80">
        <f t="shared" si="157"/>
        <v>21900000000</v>
      </c>
    </row>
    <row r="1450" spans="1:13" ht="18.5" x14ac:dyDescent="0.45">
      <c r="A1450" s="64">
        <v>220501</v>
      </c>
      <c r="B1450" s="65"/>
      <c r="C1450" s="66"/>
      <c r="D1450" s="66"/>
      <c r="E1450" s="65"/>
      <c r="F1450" s="90" t="s">
        <v>424</v>
      </c>
      <c r="G1450" s="358">
        <f>G1451</f>
        <v>4650000000</v>
      </c>
      <c r="H1450" s="358"/>
      <c r="I1450" s="358"/>
      <c r="J1450" s="358">
        <f t="shared" si="157"/>
        <v>7300000000</v>
      </c>
      <c r="K1450" s="358">
        <f t="shared" si="157"/>
        <v>7300000000</v>
      </c>
      <c r="L1450" s="358">
        <f t="shared" si="157"/>
        <v>7300000000</v>
      </c>
      <c r="M1450" s="69">
        <f>J1450+K1450+L1450</f>
        <v>21900000000</v>
      </c>
    </row>
    <row r="1451" spans="1:13" ht="37" x14ac:dyDescent="0.45">
      <c r="A1451" s="74">
        <v>22050103</v>
      </c>
      <c r="B1451" s="75"/>
      <c r="C1451" s="76"/>
      <c r="D1451" s="76"/>
      <c r="E1451" s="75"/>
      <c r="F1451" s="91" t="s">
        <v>965</v>
      </c>
      <c r="G1451" s="311">
        <v>4650000000</v>
      </c>
      <c r="H1451" s="311"/>
      <c r="I1451" s="311"/>
      <c r="J1451" s="311">
        <v>7300000000</v>
      </c>
      <c r="K1451" s="311">
        <v>7300000000</v>
      </c>
      <c r="L1451" s="311">
        <v>7300000000</v>
      </c>
      <c r="M1451" s="69">
        <f>J1451+K1451+L1451</f>
        <v>21900000000</v>
      </c>
    </row>
    <row r="1452" spans="1:13" ht="18.5" x14ac:dyDescent="0.45">
      <c r="A1452" s="74"/>
      <c r="B1452" s="75"/>
      <c r="C1452" s="76"/>
      <c r="D1452" s="76"/>
      <c r="E1452" s="75"/>
      <c r="F1452" s="91"/>
      <c r="G1452" s="311"/>
      <c r="H1452" s="311"/>
      <c r="I1452" s="311"/>
      <c r="J1452" s="311"/>
      <c r="K1452" s="311"/>
      <c r="L1452" s="311"/>
      <c r="M1452" s="69"/>
    </row>
    <row r="1453" spans="1:13" x14ac:dyDescent="0.25">
      <c r="A1453" s="433"/>
      <c r="B1453" s="433"/>
      <c r="C1453" s="433"/>
      <c r="D1453" s="433"/>
      <c r="E1453" s="433"/>
      <c r="F1453" s="434"/>
      <c r="G1453" s="417"/>
      <c r="H1453" s="417"/>
      <c r="I1453" s="417"/>
      <c r="J1453" s="417"/>
      <c r="K1453" s="417"/>
      <c r="L1453" s="417"/>
      <c r="M1453" s="417"/>
    </row>
    <row r="1454" spans="1:13" ht="18.5" x14ac:dyDescent="0.45">
      <c r="A1454" s="74"/>
      <c r="B1454" s="75"/>
      <c r="C1454" s="76"/>
      <c r="D1454" s="76"/>
      <c r="E1454" s="75"/>
      <c r="F1454" s="90" t="s">
        <v>966</v>
      </c>
      <c r="G1454" s="358">
        <f>SUM(G1448)</f>
        <v>4650000000</v>
      </c>
      <c r="H1454" s="358">
        <f t="shared" ref="H1454:M1454" si="158">SUM(H1448)</f>
        <v>0</v>
      </c>
      <c r="I1454" s="358">
        <f t="shared" si="158"/>
        <v>0</v>
      </c>
      <c r="J1454" s="358">
        <f t="shared" si="158"/>
        <v>7300000000</v>
      </c>
      <c r="K1454" s="358">
        <f t="shared" si="158"/>
        <v>7300000000</v>
      </c>
      <c r="L1454" s="358">
        <f t="shared" si="158"/>
        <v>7300000000</v>
      </c>
      <c r="M1454" s="358">
        <f t="shared" si="158"/>
        <v>21900000000</v>
      </c>
    </row>
    <row r="1455" spans="1:13" ht="18.5" x14ac:dyDescent="0.45">
      <c r="A1455" s="93"/>
      <c r="B1455" s="435"/>
      <c r="C1455" s="436"/>
      <c r="D1455" s="436"/>
      <c r="E1455" s="435"/>
      <c r="F1455" s="437"/>
      <c r="G1455" s="438"/>
      <c r="H1455" s="438"/>
      <c r="I1455" s="438"/>
      <c r="J1455" s="438"/>
      <c r="K1455" s="438"/>
      <c r="L1455" s="438"/>
      <c r="M1455" s="438"/>
    </row>
    <row r="1456" spans="1:13" ht="18.5" x14ac:dyDescent="0.45">
      <c r="A1456" s="93"/>
      <c r="B1456" s="435"/>
      <c r="C1456" s="436"/>
      <c r="D1456" s="436"/>
      <c r="E1456" s="435"/>
      <c r="F1456" s="437"/>
      <c r="G1456" s="438"/>
      <c r="H1456" s="438"/>
      <c r="I1456" s="438"/>
      <c r="J1456" s="438"/>
      <c r="K1456" s="438"/>
      <c r="L1456" s="438"/>
      <c r="M1456" s="438"/>
    </row>
    <row r="1458" spans="1:13" ht="18.5" x14ac:dyDescent="0.45">
      <c r="A1458" s="951" t="s">
        <v>0</v>
      </c>
      <c r="B1458" s="951"/>
      <c r="C1458" s="951"/>
      <c r="D1458" s="951"/>
      <c r="E1458" s="951"/>
      <c r="F1458" s="951"/>
      <c r="G1458" s="951"/>
      <c r="H1458" s="951"/>
      <c r="I1458" s="951"/>
      <c r="J1458" s="951"/>
      <c r="K1458" s="951"/>
      <c r="L1458" s="951"/>
      <c r="M1458" s="951"/>
    </row>
    <row r="1459" spans="1:13" ht="18.5" x14ac:dyDescent="0.45">
      <c r="A1459" s="930" t="s">
        <v>969</v>
      </c>
      <c r="B1459" s="930"/>
      <c r="C1459" s="930"/>
      <c r="D1459" s="930"/>
      <c r="E1459" s="930"/>
      <c r="F1459" s="930"/>
      <c r="G1459" s="930"/>
      <c r="H1459" s="930"/>
      <c r="I1459" s="930"/>
      <c r="J1459" s="930"/>
      <c r="K1459" s="930"/>
      <c r="L1459" s="930"/>
      <c r="M1459" s="930"/>
    </row>
    <row r="1460" spans="1:13" ht="92.5" x14ac:dyDescent="0.45">
      <c r="A1460" s="100" t="s">
        <v>1</v>
      </c>
      <c r="B1460" s="100" t="s">
        <v>2</v>
      </c>
      <c r="C1460" s="100" t="s">
        <v>3</v>
      </c>
      <c r="D1460" s="100" t="s">
        <v>4</v>
      </c>
      <c r="E1460" s="100" t="s">
        <v>5</v>
      </c>
      <c r="F1460" s="67" t="s">
        <v>6</v>
      </c>
      <c r="G1460" s="100" t="s">
        <v>7</v>
      </c>
      <c r="H1460" s="100" t="s">
        <v>8</v>
      </c>
      <c r="I1460" s="100"/>
      <c r="J1460" s="100" t="s">
        <v>9</v>
      </c>
      <c r="K1460" s="100" t="s">
        <v>10</v>
      </c>
      <c r="L1460" s="100" t="s">
        <v>11</v>
      </c>
      <c r="M1460" s="100" t="s">
        <v>12</v>
      </c>
    </row>
    <row r="1461" spans="1:13" ht="18.5" x14ac:dyDescent="0.45">
      <c r="A1461" s="64">
        <v>2</v>
      </c>
      <c r="B1461" s="65"/>
      <c r="C1461" s="66"/>
      <c r="D1461" s="66"/>
      <c r="E1461" s="65"/>
      <c r="F1461" s="70" t="s">
        <v>18</v>
      </c>
      <c r="G1461" s="358">
        <f>G1462</f>
        <v>954188466.05999994</v>
      </c>
      <c r="H1461" s="358"/>
      <c r="I1461" s="358"/>
      <c r="J1461" s="358">
        <f t="shared" ref="J1461:M1463" si="159">J1462</f>
        <v>1500000000</v>
      </c>
      <c r="K1461" s="358">
        <f t="shared" si="159"/>
        <v>1500000000</v>
      </c>
      <c r="L1461" s="358">
        <f t="shared" si="159"/>
        <v>1500000000</v>
      </c>
      <c r="M1461" s="80">
        <f t="shared" si="159"/>
        <v>4500000000</v>
      </c>
    </row>
    <row r="1462" spans="1:13" ht="18.5" x14ac:dyDescent="0.45">
      <c r="A1462" s="64">
        <v>2205</v>
      </c>
      <c r="B1462" s="65"/>
      <c r="C1462" s="66"/>
      <c r="D1462" s="66"/>
      <c r="E1462" s="65"/>
      <c r="F1462" s="90" t="s">
        <v>423</v>
      </c>
      <c r="G1462" s="358">
        <f>G1463</f>
        <v>954188466.05999994</v>
      </c>
      <c r="H1462" s="358"/>
      <c r="I1462" s="358"/>
      <c r="J1462" s="358">
        <f t="shared" si="159"/>
        <v>1500000000</v>
      </c>
      <c r="K1462" s="358">
        <f t="shared" si="159"/>
        <v>1500000000</v>
      </c>
      <c r="L1462" s="358">
        <f t="shared" si="159"/>
        <v>1500000000</v>
      </c>
      <c r="M1462" s="80">
        <f t="shared" si="159"/>
        <v>4500000000</v>
      </c>
    </row>
    <row r="1463" spans="1:13" ht="18.5" x14ac:dyDescent="0.45">
      <c r="A1463" s="64">
        <v>220501</v>
      </c>
      <c r="B1463" s="65"/>
      <c r="C1463" s="66"/>
      <c r="D1463" s="66"/>
      <c r="E1463" s="65"/>
      <c r="F1463" s="90" t="s">
        <v>424</v>
      </c>
      <c r="G1463" s="358">
        <f>G1464</f>
        <v>954188466.05999994</v>
      </c>
      <c r="H1463" s="358"/>
      <c r="I1463" s="358"/>
      <c r="J1463" s="358">
        <f t="shared" si="159"/>
        <v>1500000000</v>
      </c>
      <c r="K1463" s="358">
        <f t="shared" si="159"/>
        <v>1500000000</v>
      </c>
      <c r="L1463" s="358">
        <f t="shared" si="159"/>
        <v>1500000000</v>
      </c>
      <c r="M1463" s="69">
        <f>J1463+K1463+L1463</f>
        <v>4500000000</v>
      </c>
    </row>
    <row r="1464" spans="1:13" ht="37" x14ac:dyDescent="0.45">
      <c r="A1464" s="74">
        <v>22050103</v>
      </c>
      <c r="B1464" s="75"/>
      <c r="C1464" s="76"/>
      <c r="D1464" s="76"/>
      <c r="E1464" s="75"/>
      <c r="F1464" s="91" t="s">
        <v>965</v>
      </c>
      <c r="G1464" s="311">
        <v>954188466.05999994</v>
      </c>
      <c r="H1464" s="311"/>
      <c r="I1464" s="311"/>
      <c r="J1464" s="311">
        <v>1500000000</v>
      </c>
      <c r="K1464" s="311">
        <v>1500000000</v>
      </c>
      <c r="L1464" s="311">
        <v>1500000000</v>
      </c>
      <c r="M1464" s="69">
        <f>J1464+K1464+L1464</f>
        <v>4500000000</v>
      </c>
    </row>
    <row r="1465" spans="1:13" x14ac:dyDescent="0.25">
      <c r="A1465" s="433"/>
      <c r="B1465" s="433"/>
      <c r="C1465" s="433"/>
      <c r="D1465" s="433"/>
      <c r="E1465" s="433"/>
      <c r="F1465" s="434"/>
      <c r="G1465" s="417"/>
      <c r="H1465" s="417"/>
      <c r="I1465" s="417"/>
      <c r="J1465" s="417"/>
      <c r="K1465" s="417"/>
      <c r="L1465" s="417"/>
      <c r="M1465" s="417"/>
    </row>
    <row r="1466" spans="1:13" ht="18.5" x14ac:dyDescent="0.45">
      <c r="A1466" s="74"/>
      <c r="B1466" s="75"/>
      <c r="C1466" s="76"/>
      <c r="D1466" s="76"/>
      <c r="E1466" s="75"/>
      <c r="F1466" s="90" t="s">
        <v>966</v>
      </c>
      <c r="G1466" s="358">
        <f>SUM(G1461)</f>
        <v>954188466.05999994</v>
      </c>
      <c r="H1466" s="358">
        <f t="shared" ref="H1466:M1466" si="160">SUM(H1461)</f>
        <v>0</v>
      </c>
      <c r="I1466" s="358">
        <f t="shared" si="160"/>
        <v>0</v>
      </c>
      <c r="J1466" s="358">
        <f t="shared" si="160"/>
        <v>1500000000</v>
      </c>
      <c r="K1466" s="358">
        <f t="shared" si="160"/>
        <v>1500000000</v>
      </c>
      <c r="L1466" s="358">
        <f t="shared" si="160"/>
        <v>1500000000</v>
      </c>
      <c r="M1466" s="358">
        <f t="shared" si="160"/>
        <v>4500000000</v>
      </c>
    </row>
    <row r="1467" spans="1:13" ht="18.5" x14ac:dyDescent="0.45">
      <c r="A1467" s="93"/>
      <c r="B1467" s="435"/>
      <c r="C1467" s="436"/>
      <c r="D1467" s="436"/>
      <c r="E1467" s="435"/>
      <c r="F1467" s="437"/>
      <c r="G1467" s="438"/>
      <c r="H1467" s="438"/>
      <c r="I1467" s="438"/>
      <c r="J1467" s="438"/>
      <c r="K1467" s="438"/>
      <c r="L1467" s="438"/>
      <c r="M1467" s="438"/>
    </row>
    <row r="1468" spans="1:13" ht="18.5" x14ac:dyDescent="0.45">
      <c r="A1468" s="93"/>
      <c r="B1468" s="435"/>
      <c r="C1468" s="436"/>
      <c r="D1468" s="436"/>
      <c r="E1468" s="435"/>
      <c r="F1468" s="437"/>
      <c r="G1468" s="438"/>
      <c r="H1468" s="438"/>
      <c r="I1468" s="438"/>
      <c r="J1468" s="438"/>
      <c r="K1468" s="438"/>
      <c r="L1468" s="438"/>
      <c r="M1468" s="438"/>
    </row>
    <row r="1470" spans="1:13" ht="18.5" x14ac:dyDescent="0.45">
      <c r="A1470" s="951" t="s">
        <v>0</v>
      </c>
      <c r="B1470" s="951"/>
      <c r="C1470" s="951"/>
      <c r="D1470" s="951"/>
      <c r="E1470" s="951"/>
      <c r="F1470" s="951"/>
      <c r="G1470" s="951"/>
      <c r="H1470" s="951"/>
      <c r="I1470" s="951"/>
      <c r="J1470" s="951"/>
      <c r="K1470" s="951"/>
      <c r="L1470" s="951"/>
      <c r="M1470" s="951"/>
    </row>
    <row r="1471" spans="1:13" ht="18.5" x14ac:dyDescent="0.45">
      <c r="A1471" s="930" t="s">
        <v>970</v>
      </c>
      <c r="B1471" s="930"/>
      <c r="C1471" s="930"/>
      <c r="D1471" s="930"/>
      <c r="E1471" s="930"/>
      <c r="F1471" s="930"/>
      <c r="G1471" s="930"/>
      <c r="H1471" s="930"/>
      <c r="I1471" s="930"/>
      <c r="J1471" s="930"/>
      <c r="K1471" s="930"/>
      <c r="L1471" s="930"/>
      <c r="M1471" s="930"/>
    </row>
    <row r="1472" spans="1:13" ht="92.5" x14ac:dyDescent="0.45">
      <c r="A1472" s="100" t="s">
        <v>1</v>
      </c>
      <c r="B1472" s="100" t="s">
        <v>2</v>
      </c>
      <c r="C1472" s="100" t="s">
        <v>3</v>
      </c>
      <c r="D1472" s="100" t="s">
        <v>4</v>
      </c>
      <c r="E1472" s="100" t="s">
        <v>5</v>
      </c>
      <c r="F1472" s="67" t="s">
        <v>6</v>
      </c>
      <c r="G1472" s="100" t="s">
        <v>7</v>
      </c>
      <c r="H1472" s="100" t="s">
        <v>8</v>
      </c>
      <c r="I1472" s="100"/>
      <c r="J1472" s="100" t="s">
        <v>9</v>
      </c>
      <c r="K1472" s="100" t="s">
        <v>10</v>
      </c>
      <c r="L1472" s="100" t="s">
        <v>11</v>
      </c>
      <c r="M1472" s="100" t="s">
        <v>12</v>
      </c>
    </row>
    <row r="1473" spans="1:13" ht="18.5" x14ac:dyDescent="0.45">
      <c r="A1473" s="64">
        <v>2</v>
      </c>
      <c r="B1473" s="65"/>
      <c r="C1473" s="66"/>
      <c r="D1473" s="66"/>
      <c r="E1473" s="65"/>
      <c r="F1473" s="70" t="s">
        <v>18</v>
      </c>
      <c r="G1473" s="358">
        <f>G1474</f>
        <v>754188466.05999994</v>
      </c>
      <c r="H1473" s="358"/>
      <c r="I1473" s="358"/>
      <c r="J1473" s="358">
        <f t="shared" ref="J1473:M1475" si="161">J1474</f>
        <v>1100000000</v>
      </c>
      <c r="K1473" s="358">
        <f t="shared" si="161"/>
        <v>1100000000</v>
      </c>
      <c r="L1473" s="358">
        <f t="shared" si="161"/>
        <v>1100000000</v>
      </c>
      <c r="M1473" s="358">
        <f t="shared" si="161"/>
        <v>3300000000</v>
      </c>
    </row>
    <row r="1474" spans="1:13" ht="18.5" x14ac:dyDescent="0.45">
      <c r="A1474" s="64">
        <v>2205</v>
      </c>
      <c r="B1474" s="65"/>
      <c r="C1474" s="66"/>
      <c r="D1474" s="66"/>
      <c r="E1474" s="65"/>
      <c r="F1474" s="90" t="s">
        <v>423</v>
      </c>
      <c r="G1474" s="358">
        <f>G1475</f>
        <v>754188466.05999994</v>
      </c>
      <c r="H1474" s="358"/>
      <c r="I1474" s="358"/>
      <c r="J1474" s="358">
        <f t="shared" si="161"/>
        <v>1100000000</v>
      </c>
      <c r="K1474" s="358">
        <f t="shared" si="161"/>
        <v>1100000000</v>
      </c>
      <c r="L1474" s="358">
        <f t="shared" si="161"/>
        <v>1100000000</v>
      </c>
      <c r="M1474" s="80">
        <f t="shared" si="161"/>
        <v>3300000000</v>
      </c>
    </row>
    <row r="1475" spans="1:13" ht="18.5" x14ac:dyDescent="0.45">
      <c r="A1475" s="64">
        <v>220501</v>
      </c>
      <c r="B1475" s="65"/>
      <c r="C1475" s="66"/>
      <c r="D1475" s="66"/>
      <c r="E1475" s="65"/>
      <c r="F1475" s="90" t="s">
        <v>424</v>
      </c>
      <c r="G1475" s="358">
        <f>G1476</f>
        <v>754188466.05999994</v>
      </c>
      <c r="H1475" s="358"/>
      <c r="I1475" s="358"/>
      <c r="J1475" s="358">
        <f t="shared" si="161"/>
        <v>1100000000</v>
      </c>
      <c r="K1475" s="358">
        <f t="shared" si="161"/>
        <v>1100000000</v>
      </c>
      <c r="L1475" s="358">
        <f t="shared" si="161"/>
        <v>1100000000</v>
      </c>
      <c r="M1475" s="69">
        <f>J1475+K1475+L1475</f>
        <v>3300000000</v>
      </c>
    </row>
    <row r="1476" spans="1:13" ht="37" x14ac:dyDescent="0.45">
      <c r="A1476" s="74">
        <v>22050103</v>
      </c>
      <c r="B1476" s="75"/>
      <c r="C1476" s="76"/>
      <c r="D1476" s="76"/>
      <c r="E1476" s="75"/>
      <c r="F1476" s="91" t="s">
        <v>965</v>
      </c>
      <c r="G1476" s="311">
        <v>754188466.05999994</v>
      </c>
      <c r="H1476" s="311"/>
      <c r="I1476" s="311"/>
      <c r="J1476" s="311">
        <v>1100000000</v>
      </c>
      <c r="K1476" s="311">
        <v>1100000000</v>
      </c>
      <c r="L1476" s="311">
        <v>1100000000</v>
      </c>
      <c r="M1476" s="69">
        <f>J1476+K1476+L1476</f>
        <v>3300000000</v>
      </c>
    </row>
    <row r="1477" spans="1:13" ht="18.5" x14ac:dyDescent="0.45">
      <c r="A1477" s="74"/>
      <c r="B1477" s="75"/>
      <c r="C1477" s="76"/>
      <c r="D1477" s="76"/>
      <c r="E1477" s="75"/>
      <c r="F1477" s="91"/>
      <c r="G1477" s="311"/>
      <c r="H1477" s="311"/>
      <c r="I1477" s="311"/>
      <c r="J1477" s="311"/>
      <c r="K1477" s="311"/>
      <c r="L1477" s="311"/>
      <c r="M1477" s="69"/>
    </row>
    <row r="1478" spans="1:13" ht="18.5" x14ac:dyDescent="0.45">
      <c r="A1478" s="74"/>
      <c r="B1478" s="75"/>
      <c r="C1478" s="76"/>
      <c r="D1478" s="76"/>
      <c r="E1478" s="75"/>
      <c r="F1478" s="90" t="s">
        <v>966</v>
      </c>
      <c r="G1478" s="358">
        <f>SUM(G1473)</f>
        <v>754188466.05999994</v>
      </c>
      <c r="H1478" s="358">
        <f t="shared" ref="H1478:M1478" si="162">SUM(H1473)</f>
        <v>0</v>
      </c>
      <c r="I1478" s="358">
        <f t="shared" si="162"/>
        <v>0</v>
      </c>
      <c r="J1478" s="358">
        <f t="shared" si="162"/>
        <v>1100000000</v>
      </c>
      <c r="K1478" s="358">
        <f t="shared" si="162"/>
        <v>1100000000</v>
      </c>
      <c r="L1478" s="358">
        <f t="shared" si="162"/>
        <v>1100000000</v>
      </c>
      <c r="M1478" s="358">
        <f t="shared" si="162"/>
        <v>3300000000</v>
      </c>
    </row>
    <row r="1479" spans="1:13" ht="18.5" x14ac:dyDescent="0.45">
      <c r="A1479" s="93"/>
      <c r="B1479" s="435"/>
      <c r="C1479" s="436"/>
      <c r="D1479" s="436"/>
      <c r="E1479" s="435"/>
      <c r="F1479" s="437"/>
      <c r="G1479" s="438"/>
      <c r="H1479" s="438"/>
      <c r="I1479" s="438"/>
      <c r="J1479" s="438"/>
      <c r="K1479" s="438"/>
      <c r="L1479" s="438"/>
      <c r="M1479" s="438"/>
    </row>
    <row r="1482" spans="1:13" ht="18.5" x14ac:dyDescent="0.45">
      <c r="A1482" s="951" t="s">
        <v>0</v>
      </c>
      <c r="B1482" s="951"/>
      <c r="C1482" s="951"/>
      <c r="D1482" s="951"/>
      <c r="E1482" s="951"/>
      <c r="F1482" s="951"/>
      <c r="G1482" s="951"/>
      <c r="H1482" s="951"/>
      <c r="I1482" s="951"/>
      <c r="J1482" s="951"/>
      <c r="K1482" s="951"/>
      <c r="L1482" s="951"/>
      <c r="M1482" s="951"/>
    </row>
    <row r="1483" spans="1:13" ht="18.5" x14ac:dyDescent="0.45">
      <c r="A1483" s="1004" t="s">
        <v>971</v>
      </c>
      <c r="B1483" s="1004"/>
      <c r="C1483" s="1004"/>
      <c r="D1483" s="1004"/>
      <c r="E1483" s="1004"/>
      <c r="F1483" s="1004"/>
      <c r="G1483" s="1004"/>
      <c r="H1483" s="1004"/>
      <c r="I1483" s="1004"/>
      <c r="J1483" s="1004"/>
      <c r="K1483" s="1004"/>
      <c r="L1483" s="1004"/>
      <c r="M1483" s="1004"/>
    </row>
    <row r="1484" spans="1:13" ht="92.5" x14ac:dyDescent="0.45">
      <c r="A1484" s="100" t="s">
        <v>1</v>
      </c>
      <c r="B1484" s="100" t="s">
        <v>2</v>
      </c>
      <c r="C1484" s="100" t="s">
        <v>3</v>
      </c>
      <c r="D1484" s="100" t="s">
        <v>4</v>
      </c>
      <c r="E1484" s="100" t="s">
        <v>5</v>
      </c>
      <c r="F1484" s="100" t="s">
        <v>6</v>
      </c>
      <c r="G1484" s="100" t="s">
        <v>7</v>
      </c>
      <c r="H1484" s="100" t="s">
        <v>8</v>
      </c>
      <c r="I1484" s="100"/>
      <c r="J1484" s="368" t="s">
        <v>9</v>
      </c>
      <c r="K1484" s="368" t="s">
        <v>10</v>
      </c>
      <c r="L1484" s="368" t="s">
        <v>11</v>
      </c>
      <c r="M1484" s="368" t="s">
        <v>12</v>
      </c>
    </row>
    <row r="1485" spans="1:13" ht="18.5" x14ac:dyDescent="0.45">
      <c r="A1485" s="439">
        <v>1</v>
      </c>
      <c r="B1485" s="440"/>
      <c r="C1485" s="440"/>
      <c r="D1485" s="441"/>
      <c r="E1485" s="440"/>
      <c r="F1485" s="100" t="s">
        <v>13</v>
      </c>
      <c r="G1485" s="68">
        <f t="shared" ref="G1485:H1487" si="163">G1486</f>
        <v>0</v>
      </c>
      <c r="H1485" s="68">
        <f t="shared" si="163"/>
        <v>0</v>
      </c>
      <c r="I1485" s="68"/>
      <c r="J1485" s="69">
        <f t="shared" ref="J1485:L1487" si="164">J1486</f>
        <v>7000000</v>
      </c>
      <c r="K1485" s="69">
        <f t="shared" si="164"/>
        <v>7000000</v>
      </c>
      <c r="L1485" s="69">
        <f t="shared" si="164"/>
        <v>7000000</v>
      </c>
      <c r="M1485" s="69">
        <f>J1485+K1485+L1485</f>
        <v>21000000</v>
      </c>
    </row>
    <row r="1486" spans="1:13" ht="18.5" x14ac:dyDescent="0.45">
      <c r="A1486" s="439">
        <v>12</v>
      </c>
      <c r="B1486" s="440"/>
      <c r="C1486" s="440"/>
      <c r="D1486" s="441"/>
      <c r="E1486" s="440"/>
      <c r="F1486" s="70" t="s">
        <v>14</v>
      </c>
      <c r="G1486" s="68">
        <f t="shared" si="163"/>
        <v>0</v>
      </c>
      <c r="H1486" s="68">
        <f t="shared" si="163"/>
        <v>0</v>
      </c>
      <c r="I1486" s="68"/>
      <c r="J1486" s="69">
        <f t="shared" si="164"/>
        <v>7000000</v>
      </c>
      <c r="K1486" s="69">
        <f t="shared" si="164"/>
        <v>7000000</v>
      </c>
      <c r="L1486" s="69">
        <f t="shared" si="164"/>
        <v>7000000</v>
      </c>
      <c r="M1486" s="69">
        <f t="shared" ref="M1486:M1491" si="165">J1486+K1486+L1486</f>
        <v>21000000</v>
      </c>
    </row>
    <row r="1487" spans="1:13" ht="18.5" x14ac:dyDescent="0.45">
      <c r="A1487" s="100">
        <v>1202</v>
      </c>
      <c r="B1487" s="90"/>
      <c r="C1487" s="90"/>
      <c r="D1487" s="441"/>
      <c r="E1487" s="90"/>
      <c r="F1487" s="70" t="s">
        <v>15</v>
      </c>
      <c r="G1487" s="68">
        <f t="shared" si="163"/>
        <v>0</v>
      </c>
      <c r="H1487" s="68">
        <f t="shared" si="163"/>
        <v>0</v>
      </c>
      <c r="I1487" s="68"/>
      <c r="J1487" s="69">
        <f t="shared" si="164"/>
        <v>7000000</v>
      </c>
      <c r="K1487" s="69">
        <f t="shared" si="164"/>
        <v>7000000</v>
      </c>
      <c r="L1487" s="69">
        <f t="shared" si="164"/>
        <v>7000000</v>
      </c>
      <c r="M1487" s="69">
        <f t="shared" si="165"/>
        <v>21000000</v>
      </c>
    </row>
    <row r="1488" spans="1:13" ht="18.5" x14ac:dyDescent="0.45">
      <c r="A1488" s="439">
        <v>120204</v>
      </c>
      <c r="B1488" s="440"/>
      <c r="C1488" s="440"/>
      <c r="D1488" s="441"/>
      <c r="E1488" s="440"/>
      <c r="F1488" s="70" t="s">
        <v>16</v>
      </c>
      <c r="G1488" s="68">
        <f>SUM(G1489:G1491)</f>
        <v>0</v>
      </c>
      <c r="H1488" s="68">
        <f>SUM(H1489:H1491)</f>
        <v>0</v>
      </c>
      <c r="I1488" s="68"/>
      <c r="J1488" s="69">
        <f>SUM(J1489:J1491)</f>
        <v>7000000</v>
      </c>
      <c r="K1488" s="69">
        <f>SUM(K1489:K1491)</f>
        <v>7000000</v>
      </c>
      <c r="L1488" s="69">
        <f>SUM(L1489:L1491)</f>
        <v>7000000</v>
      </c>
      <c r="M1488" s="69">
        <f t="shared" si="165"/>
        <v>21000000</v>
      </c>
    </row>
    <row r="1489" spans="1:13" ht="18.5" x14ac:dyDescent="0.45">
      <c r="A1489" s="442">
        <v>12020440</v>
      </c>
      <c r="B1489" s="443"/>
      <c r="C1489" s="443"/>
      <c r="D1489" s="444"/>
      <c r="E1489" s="443"/>
      <c r="F1489" s="77" t="s">
        <v>972</v>
      </c>
      <c r="G1489" s="78"/>
      <c r="H1489" s="78"/>
      <c r="I1489" s="78"/>
      <c r="J1489" s="79">
        <v>5000000</v>
      </c>
      <c r="K1489" s="79">
        <v>5000000</v>
      </c>
      <c r="L1489" s="79">
        <v>5000000</v>
      </c>
      <c r="M1489" s="69">
        <f t="shared" si="165"/>
        <v>15000000</v>
      </c>
    </row>
    <row r="1490" spans="1:13" ht="18.5" x14ac:dyDescent="0.45">
      <c r="A1490" s="442">
        <v>12020441</v>
      </c>
      <c r="B1490" s="443"/>
      <c r="C1490" s="443"/>
      <c r="D1490" s="444"/>
      <c r="E1490" s="443"/>
      <c r="F1490" s="77" t="s">
        <v>973</v>
      </c>
      <c r="G1490" s="78"/>
      <c r="H1490" s="78"/>
      <c r="I1490" s="78"/>
      <c r="J1490" s="79">
        <v>1000000</v>
      </c>
      <c r="K1490" s="79">
        <v>1000000</v>
      </c>
      <c r="L1490" s="79">
        <v>1000000</v>
      </c>
      <c r="M1490" s="69">
        <f t="shared" si="165"/>
        <v>3000000</v>
      </c>
    </row>
    <row r="1491" spans="1:13" ht="18.5" x14ac:dyDescent="0.45">
      <c r="A1491" s="442">
        <v>12020443</v>
      </c>
      <c r="B1491" s="443"/>
      <c r="C1491" s="443"/>
      <c r="D1491" s="444"/>
      <c r="E1491" s="443"/>
      <c r="F1491" s="77" t="s">
        <v>974</v>
      </c>
      <c r="G1491" s="78"/>
      <c r="H1491" s="78"/>
      <c r="I1491" s="78"/>
      <c r="J1491" s="79">
        <v>1000000</v>
      </c>
      <c r="K1491" s="79">
        <v>1000000</v>
      </c>
      <c r="L1491" s="79">
        <v>1000000</v>
      </c>
      <c r="M1491" s="69">
        <f t="shared" si="165"/>
        <v>3000000</v>
      </c>
    </row>
    <row r="1492" spans="1:13" ht="18.5" x14ac:dyDescent="0.45">
      <c r="A1492" s="439">
        <v>2</v>
      </c>
      <c r="B1492" s="440"/>
      <c r="C1492" s="441"/>
      <c r="D1492" s="441"/>
      <c r="E1492" s="440"/>
      <c r="F1492" s="70" t="s">
        <v>18</v>
      </c>
      <c r="G1492" s="358">
        <f>G1493+G1554</f>
        <v>17259909861.84</v>
      </c>
      <c r="H1492" s="358">
        <f>H1493+H1554</f>
        <v>16253737888.809999</v>
      </c>
      <c r="I1492" s="358"/>
      <c r="J1492" s="80">
        <f>J1493+J1554</f>
        <v>16320422324.34</v>
      </c>
      <c r="K1492" s="80">
        <f>K1493+K1554</f>
        <v>16320422324.34</v>
      </c>
      <c r="L1492" s="80">
        <f>L1493+L1554</f>
        <v>16320422324.34</v>
      </c>
      <c r="M1492" s="69">
        <f>J1492+K1492+L1492</f>
        <v>48961266973.020004</v>
      </c>
    </row>
    <row r="1493" spans="1:13" ht="18.5" x14ac:dyDescent="0.45">
      <c r="A1493" s="439">
        <v>21</v>
      </c>
      <c r="B1493" s="440"/>
      <c r="C1493" s="441"/>
      <c r="D1493" s="441"/>
      <c r="E1493" s="440"/>
      <c r="F1493" s="70" t="s">
        <v>19</v>
      </c>
      <c r="G1493" s="358">
        <f>G1494+G1497</f>
        <v>1164909865.8399999</v>
      </c>
      <c r="H1493" s="358">
        <f>H1494+H1497</f>
        <v>873682399.38</v>
      </c>
      <c r="I1493" s="358"/>
      <c r="J1493" s="80">
        <v>1320422324.3399997</v>
      </c>
      <c r="K1493" s="80">
        <v>1320422324.3399997</v>
      </c>
      <c r="L1493" s="80">
        <v>1320422324.3399997</v>
      </c>
      <c r="M1493" s="69">
        <v>3961266973.019999</v>
      </c>
    </row>
    <row r="1494" spans="1:13" ht="18.5" x14ac:dyDescent="0.45">
      <c r="A1494" s="439">
        <v>2101</v>
      </c>
      <c r="B1494" s="440"/>
      <c r="C1494" s="441"/>
      <c r="D1494" s="441"/>
      <c r="E1494" s="440"/>
      <c r="F1494" s="70" t="s">
        <v>20</v>
      </c>
      <c r="G1494" s="358">
        <f>G1495</f>
        <v>1140660628.8399999</v>
      </c>
      <c r="H1494" s="358">
        <f>H1495</f>
        <v>855495471.63</v>
      </c>
      <c r="I1494" s="358"/>
      <c r="J1494" s="80">
        <v>1268232999.3899996</v>
      </c>
      <c r="K1494" s="80">
        <v>1268232999.3899996</v>
      </c>
      <c r="L1494" s="80">
        <v>1268232999.3899996</v>
      </c>
      <c r="M1494" s="69">
        <v>3804698998.1699991</v>
      </c>
    </row>
    <row r="1495" spans="1:13" ht="18.5" x14ac:dyDescent="0.45">
      <c r="A1495" s="439">
        <v>210101</v>
      </c>
      <c r="B1495" s="440"/>
      <c r="C1495" s="441"/>
      <c r="D1495" s="441"/>
      <c r="E1495" s="440"/>
      <c r="F1495" s="70" t="s">
        <v>21</v>
      </c>
      <c r="G1495" s="358">
        <f>G1496</f>
        <v>1140660628.8399999</v>
      </c>
      <c r="H1495" s="358">
        <f>H1496</f>
        <v>855495471.63</v>
      </c>
      <c r="I1495" s="358"/>
      <c r="J1495" s="80">
        <v>1268232999.3899996</v>
      </c>
      <c r="K1495" s="80">
        <v>1268232999.3899996</v>
      </c>
      <c r="L1495" s="80">
        <v>1268232999.3899996</v>
      </c>
      <c r="M1495" s="69">
        <v>3804698998.1699991</v>
      </c>
    </row>
    <row r="1496" spans="1:13" ht="18.5" x14ac:dyDescent="0.45">
      <c r="A1496" s="442">
        <v>21010101</v>
      </c>
      <c r="B1496" s="443"/>
      <c r="C1496" s="444"/>
      <c r="D1496" s="444"/>
      <c r="E1496" s="443"/>
      <c r="F1496" s="77" t="s">
        <v>20</v>
      </c>
      <c r="G1496" s="311">
        <v>1140660628.8399999</v>
      </c>
      <c r="H1496" s="311">
        <v>855495471.63</v>
      </c>
      <c r="I1496" s="311"/>
      <c r="J1496" s="80">
        <v>1268232999.3899996</v>
      </c>
      <c r="K1496" s="80">
        <v>1268232999.3899996</v>
      </c>
      <c r="L1496" s="80">
        <v>1268232999.3899996</v>
      </c>
      <c r="M1496" s="69">
        <v>3804698998.1699991</v>
      </c>
    </row>
    <row r="1497" spans="1:13" ht="18.5" x14ac:dyDescent="0.45">
      <c r="A1497" s="439">
        <v>2102</v>
      </c>
      <c r="B1497" s="440"/>
      <c r="C1497" s="441"/>
      <c r="D1497" s="441"/>
      <c r="E1497" s="440"/>
      <c r="F1497" s="70" t="s">
        <v>22</v>
      </c>
      <c r="G1497" s="358">
        <f>G1498</f>
        <v>24249237</v>
      </c>
      <c r="H1497" s="358">
        <f>H1498</f>
        <v>18186927.75</v>
      </c>
      <c r="I1497" s="358"/>
      <c r="J1497" s="80">
        <v>49646704.630000003</v>
      </c>
      <c r="K1497" s="80">
        <v>49646704.630000003</v>
      </c>
      <c r="L1497" s="80">
        <v>49646704.630000003</v>
      </c>
      <c r="M1497" s="69">
        <v>148940113.89000002</v>
      </c>
    </row>
    <row r="1498" spans="1:13" ht="18.5" x14ac:dyDescent="0.45">
      <c r="A1498" s="439">
        <v>210201</v>
      </c>
      <c r="B1498" s="440"/>
      <c r="C1498" s="441"/>
      <c r="D1498" s="441"/>
      <c r="E1498" s="440"/>
      <c r="F1498" s="70" t="s">
        <v>23</v>
      </c>
      <c r="G1498" s="358">
        <f>G1499+G1500</f>
        <v>24249237</v>
      </c>
      <c r="H1498" s="358">
        <f>H1499+H1500</f>
        <v>18186927.75</v>
      </c>
      <c r="I1498" s="358"/>
      <c r="J1498" s="80">
        <v>49646704.630000003</v>
      </c>
      <c r="K1498" s="80">
        <v>49646704.630000003</v>
      </c>
      <c r="L1498" s="80">
        <v>49646704.630000003</v>
      </c>
      <c r="M1498" s="69">
        <v>148940113.89000002</v>
      </c>
    </row>
    <row r="1499" spans="1:13" ht="18.5" x14ac:dyDescent="0.45">
      <c r="A1499" s="442">
        <v>21020101</v>
      </c>
      <c r="B1499" s="443"/>
      <c r="C1499" s="444"/>
      <c r="D1499" s="444"/>
      <c r="E1499" s="443"/>
      <c r="F1499" s="77" t="s">
        <v>24</v>
      </c>
      <c r="G1499" s="311">
        <v>7914876</v>
      </c>
      <c r="H1499" s="311">
        <v>5936157</v>
      </c>
      <c r="I1499" s="311"/>
      <c r="J1499" s="81">
        <v>39484963.950000003</v>
      </c>
      <c r="K1499" s="81">
        <v>39484963.950000003</v>
      </c>
      <c r="L1499" s="81">
        <v>39484963.950000003</v>
      </c>
      <c r="M1499" s="69">
        <v>38113083</v>
      </c>
    </row>
    <row r="1500" spans="1:13" ht="18.5" x14ac:dyDescent="0.45">
      <c r="A1500" s="442">
        <v>21020102</v>
      </c>
      <c r="B1500" s="443"/>
      <c r="C1500" s="444"/>
      <c r="D1500" s="444"/>
      <c r="E1500" s="443"/>
      <c r="F1500" s="77" t="s">
        <v>25</v>
      </c>
      <c r="G1500" s="311">
        <v>16334361</v>
      </c>
      <c r="H1500" s="311">
        <v>12250770.75</v>
      </c>
      <c r="I1500" s="311"/>
      <c r="J1500" s="81">
        <v>12704361</v>
      </c>
      <c r="K1500" s="81">
        <v>12704361</v>
      </c>
      <c r="L1500" s="81">
        <v>12704361</v>
      </c>
      <c r="M1500" s="69">
        <v>38113083</v>
      </c>
    </row>
    <row r="1501" spans="1:13" ht="18.5" x14ac:dyDescent="0.45">
      <c r="A1501" s="439">
        <v>2202</v>
      </c>
      <c r="B1501" s="440"/>
      <c r="C1501" s="441"/>
      <c r="D1501" s="441"/>
      <c r="E1501" s="440"/>
      <c r="F1501" s="70" t="s">
        <v>27</v>
      </c>
      <c r="G1501" s="358">
        <f>G1502+G1507+G1511+G1515+G1522+G1525+G1527+G1530+G1532</f>
        <v>1690100000</v>
      </c>
      <c r="H1501" s="358">
        <f>H1502+H1507+H1511+H1515+H1522+H1525+H1527+H1530+H1532</f>
        <v>1138568828</v>
      </c>
      <c r="I1501" s="358"/>
      <c r="J1501" s="80">
        <f>J1502+J1507+J1511+J1515+J1522+J1525+J1527+J1530+J1532</f>
        <v>2800000000</v>
      </c>
      <c r="K1501" s="80">
        <f>K1502+K1507+K1511+K1515+K1522+K1525+K1527+K1530+K1532</f>
        <v>2800000000</v>
      </c>
      <c r="L1501" s="80">
        <f>L1502+L1507+L1511+L1515+L1522+L1525+L1527+L1530+L1532</f>
        <v>2800000000</v>
      </c>
      <c r="M1501" s="69">
        <f t="shared" ref="M1501:M1552" si="166">J1501+K1501+L1501</f>
        <v>8400000000</v>
      </c>
    </row>
    <row r="1502" spans="1:13" ht="18.5" x14ac:dyDescent="0.45">
      <c r="A1502" s="439">
        <v>220201</v>
      </c>
      <c r="B1502" s="440"/>
      <c r="C1502" s="441"/>
      <c r="D1502" s="441"/>
      <c r="E1502" s="440"/>
      <c r="F1502" s="70" t="s">
        <v>28</v>
      </c>
      <c r="G1502" s="358">
        <f t="shared" ref="G1502:L1502" si="167">SUM(G1503:G1506)</f>
        <v>200000000</v>
      </c>
      <c r="H1502" s="358">
        <f t="shared" si="167"/>
        <v>181645028</v>
      </c>
      <c r="I1502" s="358"/>
      <c r="J1502" s="80">
        <f t="shared" si="167"/>
        <v>185000000</v>
      </c>
      <c r="K1502" s="80">
        <f t="shared" si="167"/>
        <v>185000000</v>
      </c>
      <c r="L1502" s="80">
        <f t="shared" si="167"/>
        <v>185000000</v>
      </c>
      <c r="M1502" s="69">
        <f t="shared" si="166"/>
        <v>555000000</v>
      </c>
    </row>
    <row r="1503" spans="1:13" ht="18.5" x14ac:dyDescent="0.45">
      <c r="A1503" s="442">
        <v>22020101</v>
      </c>
      <c r="B1503" s="443"/>
      <c r="C1503" s="444"/>
      <c r="D1503" s="444" t="s">
        <v>975</v>
      </c>
      <c r="E1503" s="443"/>
      <c r="F1503" s="77" t="s">
        <v>29</v>
      </c>
      <c r="G1503" s="311">
        <v>60000000</v>
      </c>
      <c r="H1503" s="311">
        <v>60000000</v>
      </c>
      <c r="I1503" s="311"/>
      <c r="J1503" s="81">
        <v>60000000</v>
      </c>
      <c r="K1503" s="81">
        <v>60000000</v>
      </c>
      <c r="L1503" s="81">
        <v>60000000</v>
      </c>
      <c r="M1503" s="69">
        <f t="shared" si="166"/>
        <v>180000000</v>
      </c>
    </row>
    <row r="1504" spans="1:13" ht="18.5" x14ac:dyDescent="0.45">
      <c r="A1504" s="442">
        <v>22020102</v>
      </c>
      <c r="B1504" s="443"/>
      <c r="C1504" s="444"/>
      <c r="D1504" s="444" t="s">
        <v>976</v>
      </c>
      <c r="E1504" s="443"/>
      <c r="F1504" s="77" t="s">
        <v>30</v>
      </c>
      <c r="G1504" s="311">
        <v>40000000</v>
      </c>
      <c r="H1504" s="311">
        <v>22186514</v>
      </c>
      <c r="I1504" s="311"/>
      <c r="J1504" s="81">
        <v>40000000</v>
      </c>
      <c r="K1504" s="81">
        <v>40000000</v>
      </c>
      <c r="L1504" s="81">
        <v>40000000</v>
      </c>
      <c r="M1504" s="69">
        <f t="shared" si="166"/>
        <v>120000000</v>
      </c>
    </row>
    <row r="1505" spans="1:13" ht="37" x14ac:dyDescent="0.45">
      <c r="A1505" s="442">
        <v>22020103</v>
      </c>
      <c r="B1505" s="443"/>
      <c r="C1505" s="444"/>
      <c r="D1505" s="444" t="s">
        <v>977</v>
      </c>
      <c r="E1505" s="443"/>
      <c r="F1505" s="77" t="s">
        <v>219</v>
      </c>
      <c r="G1505" s="311">
        <v>90000000</v>
      </c>
      <c r="H1505" s="311">
        <v>89458514</v>
      </c>
      <c r="I1505" s="311"/>
      <c r="J1505" s="81">
        <v>80000000</v>
      </c>
      <c r="K1505" s="81">
        <v>80000000</v>
      </c>
      <c r="L1505" s="81">
        <v>80000000</v>
      </c>
      <c r="M1505" s="69">
        <f t="shared" si="166"/>
        <v>240000000</v>
      </c>
    </row>
    <row r="1506" spans="1:13" ht="37" x14ac:dyDescent="0.45">
      <c r="A1506" s="442">
        <v>22020104</v>
      </c>
      <c r="B1506" s="443"/>
      <c r="C1506" s="444"/>
      <c r="D1506" s="444" t="s">
        <v>978</v>
      </c>
      <c r="E1506" s="443"/>
      <c r="F1506" s="77" t="s">
        <v>220</v>
      </c>
      <c r="G1506" s="311">
        <v>10000000</v>
      </c>
      <c r="H1506" s="311">
        <v>10000000</v>
      </c>
      <c r="I1506" s="311"/>
      <c r="J1506" s="81">
        <v>5000000</v>
      </c>
      <c r="K1506" s="81">
        <v>5000000</v>
      </c>
      <c r="L1506" s="81">
        <v>5000000</v>
      </c>
      <c r="M1506" s="69">
        <f t="shared" si="166"/>
        <v>15000000</v>
      </c>
    </row>
    <row r="1507" spans="1:13" ht="18.5" x14ac:dyDescent="0.45">
      <c r="A1507" s="439">
        <v>220202</v>
      </c>
      <c r="B1507" s="440"/>
      <c r="C1507" s="441"/>
      <c r="D1507" s="441"/>
      <c r="E1507" s="440"/>
      <c r="F1507" s="70" t="s">
        <v>31</v>
      </c>
      <c r="G1507" s="358">
        <f>SUM(G1508:G1510)</f>
        <v>0</v>
      </c>
      <c r="H1507" s="358">
        <f>SUM(H1508:H1510)</f>
        <v>0</v>
      </c>
      <c r="I1507" s="358"/>
      <c r="J1507" s="80">
        <f>SUM(J1508:J1510)</f>
        <v>4000000</v>
      </c>
      <c r="K1507" s="80">
        <f>SUM(K1508:K1510)</f>
        <v>4000000</v>
      </c>
      <c r="L1507" s="80">
        <f>SUM(L1508:L1510)</f>
        <v>4000000</v>
      </c>
      <c r="M1507" s="69">
        <f t="shared" si="166"/>
        <v>12000000</v>
      </c>
    </row>
    <row r="1508" spans="1:13" ht="18.5" x14ac:dyDescent="0.45">
      <c r="A1508" s="442">
        <v>22020203</v>
      </c>
      <c r="B1508" s="443"/>
      <c r="C1508" s="444"/>
      <c r="D1508" s="444"/>
      <c r="E1508" s="443"/>
      <c r="F1508" s="77" t="s">
        <v>34</v>
      </c>
      <c r="G1508" s="311"/>
      <c r="H1508" s="311"/>
      <c r="I1508" s="311"/>
      <c r="J1508" s="81">
        <v>500000</v>
      </c>
      <c r="K1508" s="81">
        <v>500000</v>
      </c>
      <c r="L1508" s="81">
        <v>500000</v>
      </c>
      <c r="M1508" s="69">
        <f t="shared" si="166"/>
        <v>1500000</v>
      </c>
    </row>
    <row r="1509" spans="1:13" ht="18.5" x14ac:dyDescent="0.45">
      <c r="A1509" s="442">
        <v>22020208</v>
      </c>
      <c r="B1509" s="443"/>
      <c r="C1509" s="444"/>
      <c r="D1509" s="444"/>
      <c r="E1509" s="443"/>
      <c r="F1509" s="77" t="s">
        <v>322</v>
      </c>
      <c r="G1509" s="311"/>
      <c r="H1509" s="311"/>
      <c r="I1509" s="311"/>
      <c r="J1509" s="81">
        <v>1000000</v>
      </c>
      <c r="K1509" s="81">
        <v>1000000</v>
      </c>
      <c r="L1509" s="81">
        <v>1000000</v>
      </c>
      <c r="M1509" s="69">
        <f t="shared" si="166"/>
        <v>3000000</v>
      </c>
    </row>
    <row r="1510" spans="1:13" ht="37" x14ac:dyDescent="0.45">
      <c r="A1510" s="442">
        <v>22020209</v>
      </c>
      <c r="B1510" s="443"/>
      <c r="C1510" s="444"/>
      <c r="D1510" s="444"/>
      <c r="E1510" s="443"/>
      <c r="F1510" s="77" t="s">
        <v>323</v>
      </c>
      <c r="G1510" s="311"/>
      <c r="H1510" s="311"/>
      <c r="I1510" s="311"/>
      <c r="J1510" s="81">
        <v>2500000</v>
      </c>
      <c r="K1510" s="81">
        <v>2500000</v>
      </c>
      <c r="L1510" s="81">
        <v>2500000</v>
      </c>
      <c r="M1510" s="69">
        <f t="shared" si="166"/>
        <v>7500000</v>
      </c>
    </row>
    <row r="1511" spans="1:13" ht="18.5" x14ac:dyDescent="0.45">
      <c r="A1511" s="439">
        <v>220203</v>
      </c>
      <c r="B1511" s="440"/>
      <c r="C1511" s="441"/>
      <c r="D1511" s="441"/>
      <c r="E1511" s="440"/>
      <c r="F1511" s="70" t="s">
        <v>37</v>
      </c>
      <c r="G1511" s="358">
        <f>SUM(G1512:G1514)</f>
        <v>159100000</v>
      </c>
      <c r="H1511" s="358">
        <f>SUM(H1512:H1514)</f>
        <v>0</v>
      </c>
      <c r="I1511" s="358"/>
      <c r="J1511" s="80">
        <f>SUM(J1512:J1514)</f>
        <v>145000000</v>
      </c>
      <c r="K1511" s="80">
        <f>SUM(K1512:K1514)</f>
        <v>145000000</v>
      </c>
      <c r="L1511" s="80">
        <f>SUM(L1512:L1514)</f>
        <v>145000000</v>
      </c>
      <c r="M1511" s="69">
        <f t="shared" si="166"/>
        <v>435000000</v>
      </c>
    </row>
    <row r="1512" spans="1:13" ht="37" x14ac:dyDescent="0.45">
      <c r="A1512" s="442">
        <v>22020301</v>
      </c>
      <c r="B1512" s="443"/>
      <c r="C1512" s="444"/>
      <c r="D1512" s="444" t="s">
        <v>979</v>
      </c>
      <c r="E1512" s="443"/>
      <c r="F1512" s="77" t="s">
        <v>38</v>
      </c>
      <c r="G1512" s="311">
        <v>4000000</v>
      </c>
      <c r="H1512" s="311"/>
      <c r="I1512" s="311"/>
      <c r="J1512" s="81">
        <v>5000000</v>
      </c>
      <c r="K1512" s="81">
        <v>5000000</v>
      </c>
      <c r="L1512" s="81">
        <v>5000000</v>
      </c>
      <c r="M1512" s="69">
        <f t="shared" si="166"/>
        <v>15000000</v>
      </c>
    </row>
    <row r="1513" spans="1:13" ht="18.5" x14ac:dyDescent="0.45">
      <c r="A1513" s="442">
        <v>22020307</v>
      </c>
      <c r="B1513" s="443"/>
      <c r="C1513" s="444"/>
      <c r="D1513" s="444" t="s">
        <v>980</v>
      </c>
      <c r="E1513" s="443"/>
      <c r="F1513" s="77" t="s">
        <v>516</v>
      </c>
      <c r="G1513" s="311">
        <v>115100000</v>
      </c>
      <c r="H1513" s="311"/>
      <c r="I1513" s="311"/>
      <c r="J1513" s="81">
        <v>130000000</v>
      </c>
      <c r="K1513" s="81">
        <v>130000000</v>
      </c>
      <c r="L1513" s="81">
        <v>130000000</v>
      </c>
      <c r="M1513" s="69">
        <f t="shared" si="166"/>
        <v>390000000</v>
      </c>
    </row>
    <row r="1514" spans="1:13" ht="18.5" x14ac:dyDescent="0.45">
      <c r="A1514" s="442">
        <v>22020310</v>
      </c>
      <c r="B1514" s="443"/>
      <c r="C1514" s="444"/>
      <c r="D1514" s="444" t="s">
        <v>981</v>
      </c>
      <c r="E1514" s="443"/>
      <c r="F1514" s="77" t="s">
        <v>240</v>
      </c>
      <c r="G1514" s="311">
        <v>40000000</v>
      </c>
      <c r="H1514" s="311"/>
      <c r="I1514" s="311"/>
      <c r="J1514" s="81">
        <v>10000000</v>
      </c>
      <c r="K1514" s="81">
        <v>10000000</v>
      </c>
      <c r="L1514" s="81">
        <v>10000000</v>
      </c>
      <c r="M1514" s="69">
        <f t="shared" si="166"/>
        <v>30000000</v>
      </c>
    </row>
    <row r="1515" spans="1:13" ht="18.5" x14ac:dyDescent="0.45">
      <c r="A1515" s="439">
        <v>220204</v>
      </c>
      <c r="B1515" s="440"/>
      <c r="C1515" s="441"/>
      <c r="D1515" s="441"/>
      <c r="E1515" s="440"/>
      <c r="F1515" s="70" t="s">
        <v>42</v>
      </c>
      <c r="G1515" s="358">
        <f>SUM(G1516:G1521)</f>
        <v>35000000</v>
      </c>
      <c r="H1515" s="358">
        <f>SUM(H1516:H1521)</f>
        <v>3000000</v>
      </c>
      <c r="I1515" s="358"/>
      <c r="J1515" s="80">
        <f>SUM(J1516:J1521)</f>
        <v>33000000</v>
      </c>
      <c r="K1515" s="80">
        <f>SUM(K1516:K1521)</f>
        <v>33000000</v>
      </c>
      <c r="L1515" s="80">
        <f>SUM(L1516:L1521)</f>
        <v>33000000</v>
      </c>
      <c r="M1515" s="69">
        <f t="shared" si="166"/>
        <v>99000000</v>
      </c>
    </row>
    <row r="1516" spans="1:13" ht="37" x14ac:dyDescent="0.45">
      <c r="A1516" s="442">
        <v>22020401</v>
      </c>
      <c r="B1516" s="443"/>
      <c r="C1516" s="444"/>
      <c r="D1516" s="444" t="s">
        <v>982</v>
      </c>
      <c r="E1516" s="443"/>
      <c r="F1516" s="77" t="s">
        <v>43</v>
      </c>
      <c r="G1516" s="311">
        <v>5000000</v>
      </c>
      <c r="H1516" s="311">
        <v>3000000</v>
      </c>
      <c r="I1516" s="311"/>
      <c r="J1516" s="81">
        <v>5000000</v>
      </c>
      <c r="K1516" s="81">
        <v>5000000</v>
      </c>
      <c r="L1516" s="81">
        <v>5000000</v>
      </c>
      <c r="M1516" s="69">
        <f t="shared" si="166"/>
        <v>15000000</v>
      </c>
    </row>
    <row r="1517" spans="1:13" ht="18.5" x14ac:dyDescent="0.45">
      <c r="A1517" s="442">
        <v>22020402</v>
      </c>
      <c r="B1517" s="443"/>
      <c r="C1517" s="444"/>
      <c r="D1517" s="444" t="s">
        <v>983</v>
      </c>
      <c r="E1517" s="443"/>
      <c r="F1517" s="77" t="s">
        <v>44</v>
      </c>
      <c r="G1517" s="311">
        <v>5000000</v>
      </c>
      <c r="H1517" s="311"/>
      <c r="I1517" s="311"/>
      <c r="J1517" s="81">
        <v>3000000</v>
      </c>
      <c r="K1517" s="81">
        <v>3000000</v>
      </c>
      <c r="L1517" s="81">
        <v>3000000</v>
      </c>
      <c r="M1517" s="69">
        <f t="shared" si="166"/>
        <v>9000000</v>
      </c>
    </row>
    <row r="1518" spans="1:13" ht="37" x14ac:dyDescent="0.45">
      <c r="A1518" s="442">
        <v>22020403</v>
      </c>
      <c r="B1518" s="443"/>
      <c r="C1518" s="444"/>
      <c r="D1518" s="444" t="s">
        <v>984</v>
      </c>
      <c r="E1518" s="443"/>
      <c r="F1518" s="77" t="s">
        <v>45</v>
      </c>
      <c r="G1518" s="311">
        <v>8000000</v>
      </c>
      <c r="H1518" s="311"/>
      <c r="I1518" s="311"/>
      <c r="J1518" s="81">
        <v>8000000</v>
      </c>
      <c r="K1518" s="81">
        <v>8000000</v>
      </c>
      <c r="L1518" s="81">
        <v>8000000</v>
      </c>
      <c r="M1518" s="69">
        <f t="shared" si="166"/>
        <v>24000000</v>
      </c>
    </row>
    <row r="1519" spans="1:13" ht="18.5" x14ac:dyDescent="0.45">
      <c r="A1519" s="442">
        <v>22020405</v>
      </c>
      <c r="B1519" s="443"/>
      <c r="C1519" s="444"/>
      <c r="D1519" s="444" t="s">
        <v>985</v>
      </c>
      <c r="E1519" s="443"/>
      <c r="F1519" s="77" t="s">
        <v>47</v>
      </c>
      <c r="G1519" s="311">
        <v>5000000</v>
      </c>
      <c r="H1519" s="311"/>
      <c r="I1519" s="311"/>
      <c r="J1519" s="81">
        <v>5000000</v>
      </c>
      <c r="K1519" s="81">
        <v>5000000</v>
      </c>
      <c r="L1519" s="81">
        <v>5000000</v>
      </c>
      <c r="M1519" s="69">
        <f t="shared" si="166"/>
        <v>15000000</v>
      </c>
    </row>
    <row r="1520" spans="1:13" ht="18.5" x14ac:dyDescent="0.45">
      <c r="A1520" s="442">
        <v>22020406</v>
      </c>
      <c r="B1520" s="443"/>
      <c r="C1520" s="444"/>
      <c r="D1520" s="444" t="s">
        <v>986</v>
      </c>
      <c r="E1520" s="443"/>
      <c r="F1520" s="77" t="s">
        <v>48</v>
      </c>
      <c r="G1520" s="311">
        <v>2000000</v>
      </c>
      <c r="H1520" s="311"/>
      <c r="I1520" s="311"/>
      <c r="J1520" s="81">
        <v>2000000</v>
      </c>
      <c r="K1520" s="81">
        <v>2000000</v>
      </c>
      <c r="L1520" s="81">
        <v>2000000</v>
      </c>
      <c r="M1520" s="69">
        <f t="shared" si="166"/>
        <v>6000000</v>
      </c>
    </row>
    <row r="1521" spans="1:13" ht="18.5" x14ac:dyDescent="0.45">
      <c r="A1521" s="442">
        <v>22020408</v>
      </c>
      <c r="B1521" s="443"/>
      <c r="C1521" s="444"/>
      <c r="D1521" s="444" t="s">
        <v>987</v>
      </c>
      <c r="E1521" s="443"/>
      <c r="F1521" s="77" t="s">
        <v>573</v>
      </c>
      <c r="G1521" s="311">
        <v>10000000</v>
      </c>
      <c r="H1521" s="311"/>
      <c r="I1521" s="311"/>
      <c r="J1521" s="81">
        <v>10000000</v>
      </c>
      <c r="K1521" s="81">
        <v>10000000</v>
      </c>
      <c r="L1521" s="81">
        <v>10000000</v>
      </c>
      <c r="M1521" s="69">
        <f t="shared" si="166"/>
        <v>30000000</v>
      </c>
    </row>
    <row r="1522" spans="1:13" ht="18.5" x14ac:dyDescent="0.45">
      <c r="A1522" s="439">
        <v>220205</v>
      </c>
      <c r="B1522" s="440"/>
      <c r="C1522" s="441"/>
      <c r="D1522" s="441"/>
      <c r="E1522" s="440"/>
      <c r="F1522" s="70" t="s">
        <v>49</v>
      </c>
      <c r="G1522" s="358">
        <f t="shared" ref="G1522:L1522" si="168">G1523+G1524</f>
        <v>80000000</v>
      </c>
      <c r="H1522" s="358">
        <f t="shared" si="168"/>
        <v>33100000</v>
      </c>
      <c r="I1522" s="358"/>
      <c r="J1522" s="80">
        <f t="shared" si="168"/>
        <v>70000000</v>
      </c>
      <c r="K1522" s="80">
        <f t="shared" si="168"/>
        <v>70000000</v>
      </c>
      <c r="L1522" s="80">
        <f t="shared" si="168"/>
        <v>70000000</v>
      </c>
      <c r="M1522" s="69">
        <f t="shared" si="166"/>
        <v>210000000</v>
      </c>
    </row>
    <row r="1523" spans="1:13" ht="18.5" x14ac:dyDescent="0.45">
      <c r="A1523" s="442">
        <v>22020501</v>
      </c>
      <c r="B1523" s="443"/>
      <c r="C1523" s="444"/>
      <c r="D1523" s="444" t="s">
        <v>988</v>
      </c>
      <c r="E1523" s="443"/>
      <c r="F1523" s="77" t="s">
        <v>50</v>
      </c>
      <c r="G1523" s="311">
        <v>50000000</v>
      </c>
      <c r="H1523" s="311">
        <v>33100000</v>
      </c>
      <c r="I1523" s="311"/>
      <c r="J1523" s="81">
        <v>50000000</v>
      </c>
      <c r="K1523" s="81">
        <v>50000000</v>
      </c>
      <c r="L1523" s="81">
        <v>50000000</v>
      </c>
      <c r="M1523" s="69">
        <f t="shared" si="166"/>
        <v>150000000</v>
      </c>
    </row>
    <row r="1524" spans="1:13" ht="18.5" x14ac:dyDescent="0.45">
      <c r="A1524" s="442">
        <v>22020502</v>
      </c>
      <c r="B1524" s="443"/>
      <c r="C1524" s="444"/>
      <c r="D1524" s="444" t="s">
        <v>989</v>
      </c>
      <c r="E1524" s="443"/>
      <c r="F1524" s="77" t="s">
        <v>222</v>
      </c>
      <c r="G1524" s="311">
        <v>30000000</v>
      </c>
      <c r="H1524" s="311"/>
      <c r="I1524" s="311"/>
      <c r="J1524" s="81">
        <v>20000000</v>
      </c>
      <c r="K1524" s="81">
        <v>20000000</v>
      </c>
      <c r="L1524" s="81">
        <v>20000000</v>
      </c>
      <c r="M1524" s="69">
        <f t="shared" si="166"/>
        <v>60000000</v>
      </c>
    </row>
    <row r="1525" spans="1:13" ht="18.5" x14ac:dyDescent="0.45">
      <c r="A1525" s="439">
        <v>220206</v>
      </c>
      <c r="B1525" s="440"/>
      <c r="C1525" s="441"/>
      <c r="D1525" s="441"/>
      <c r="E1525" s="440"/>
      <c r="F1525" s="70" t="s">
        <v>51</v>
      </c>
      <c r="G1525" s="358">
        <f>SUM(G1526:G1526)</f>
        <v>0</v>
      </c>
      <c r="H1525" s="358">
        <f>SUM(H1526:H1526)</f>
        <v>0</v>
      </c>
      <c r="I1525" s="358"/>
      <c r="J1525" s="80">
        <f>SUM(J1526:J1526)</f>
        <v>500000</v>
      </c>
      <c r="K1525" s="80">
        <f>SUM(K1526:K1526)</f>
        <v>500000</v>
      </c>
      <c r="L1525" s="80">
        <f>SUM(L1526:L1526)</f>
        <v>500000</v>
      </c>
      <c r="M1525" s="69">
        <f t="shared" si="166"/>
        <v>1500000</v>
      </c>
    </row>
    <row r="1526" spans="1:13" ht="18.5" x14ac:dyDescent="0.45">
      <c r="A1526" s="442">
        <v>22020605</v>
      </c>
      <c r="B1526" s="443"/>
      <c r="C1526" s="444"/>
      <c r="D1526" s="444" t="s">
        <v>990</v>
      </c>
      <c r="E1526" s="443"/>
      <c r="F1526" s="77" t="s">
        <v>53</v>
      </c>
      <c r="G1526" s="311"/>
      <c r="H1526" s="311"/>
      <c r="I1526" s="311"/>
      <c r="J1526" s="81">
        <v>500000</v>
      </c>
      <c r="K1526" s="81">
        <v>500000</v>
      </c>
      <c r="L1526" s="81">
        <v>500000</v>
      </c>
      <c r="M1526" s="69">
        <f t="shared" si="166"/>
        <v>1500000</v>
      </c>
    </row>
    <row r="1527" spans="1:13" ht="37" x14ac:dyDescent="0.45">
      <c r="A1527" s="439">
        <v>220207</v>
      </c>
      <c r="B1527" s="440"/>
      <c r="C1527" s="441"/>
      <c r="D1527" s="441"/>
      <c r="E1527" s="440"/>
      <c r="F1527" s="70" t="s">
        <v>268</v>
      </c>
      <c r="G1527" s="358">
        <f>SUM(G1528:G1529)</f>
        <v>1000000</v>
      </c>
      <c r="H1527" s="358">
        <f>SUM(H1528:H1529)</f>
        <v>0</v>
      </c>
      <c r="I1527" s="358"/>
      <c r="J1527" s="80">
        <f>SUM(J1528:J1529)</f>
        <v>2000000</v>
      </c>
      <c r="K1527" s="80">
        <f>SUM(K1528:K1529)</f>
        <v>2000000</v>
      </c>
      <c r="L1527" s="80">
        <f>SUM(L1528:L1529)</f>
        <v>2000000</v>
      </c>
      <c r="M1527" s="69">
        <f t="shared" si="166"/>
        <v>6000000</v>
      </c>
    </row>
    <row r="1528" spans="1:13" ht="18.5" x14ac:dyDescent="0.45">
      <c r="A1528" s="442">
        <v>22020705</v>
      </c>
      <c r="B1528" s="443"/>
      <c r="C1528" s="444"/>
      <c r="D1528" s="444" t="s">
        <v>991</v>
      </c>
      <c r="E1528" s="443"/>
      <c r="F1528" s="77" t="s">
        <v>599</v>
      </c>
      <c r="G1528" s="311">
        <v>1000000</v>
      </c>
      <c r="H1528" s="311"/>
      <c r="I1528" s="311"/>
      <c r="J1528" s="81">
        <v>1000000</v>
      </c>
      <c r="K1528" s="81">
        <v>1000000</v>
      </c>
      <c r="L1528" s="81">
        <v>1000000</v>
      </c>
      <c r="M1528" s="69">
        <f t="shared" si="166"/>
        <v>3000000</v>
      </c>
    </row>
    <row r="1529" spans="1:13" ht="18.5" x14ac:dyDescent="0.45">
      <c r="A1529" s="442">
        <v>22020708</v>
      </c>
      <c r="B1529" s="443"/>
      <c r="C1529" s="444"/>
      <c r="D1529" s="444" t="s">
        <v>992</v>
      </c>
      <c r="E1529" s="443"/>
      <c r="F1529" s="77" t="s">
        <v>435</v>
      </c>
      <c r="G1529" s="311"/>
      <c r="H1529" s="311"/>
      <c r="I1529" s="311"/>
      <c r="J1529" s="81">
        <v>1000000</v>
      </c>
      <c r="K1529" s="81">
        <v>1000000</v>
      </c>
      <c r="L1529" s="81">
        <v>1000000</v>
      </c>
      <c r="M1529" s="69">
        <f t="shared" si="166"/>
        <v>3000000</v>
      </c>
    </row>
    <row r="1530" spans="1:13" ht="18.5" x14ac:dyDescent="0.45">
      <c r="A1530" s="439">
        <v>220208</v>
      </c>
      <c r="B1530" s="440"/>
      <c r="C1530" s="441"/>
      <c r="D1530" s="441"/>
      <c r="E1530" s="440"/>
      <c r="F1530" s="70" t="s">
        <v>54</v>
      </c>
      <c r="G1530" s="358">
        <f>SUM(G1531:G1531)</f>
        <v>10000000</v>
      </c>
      <c r="H1530" s="358">
        <f>SUM(H1531:H1531)</f>
        <v>0</v>
      </c>
      <c r="I1530" s="358"/>
      <c r="J1530" s="80">
        <f>SUM(J1531:J1531)</f>
        <v>10000000</v>
      </c>
      <c r="K1530" s="80">
        <f>SUM(K1531:K1531)</f>
        <v>10000000</v>
      </c>
      <c r="L1530" s="80">
        <f>SUM(L1531:L1531)</f>
        <v>10000000</v>
      </c>
      <c r="M1530" s="69">
        <f t="shared" si="166"/>
        <v>30000000</v>
      </c>
    </row>
    <row r="1531" spans="1:13" ht="18.5" x14ac:dyDescent="0.45">
      <c r="A1531" s="442">
        <v>22020803</v>
      </c>
      <c r="B1531" s="443"/>
      <c r="C1531" s="444"/>
      <c r="D1531" s="444" t="s">
        <v>993</v>
      </c>
      <c r="E1531" s="443"/>
      <c r="F1531" s="77" t="s">
        <v>56</v>
      </c>
      <c r="G1531" s="311">
        <v>10000000</v>
      </c>
      <c r="H1531" s="311"/>
      <c r="I1531" s="311"/>
      <c r="J1531" s="81">
        <v>10000000</v>
      </c>
      <c r="K1531" s="81">
        <v>10000000</v>
      </c>
      <c r="L1531" s="81">
        <v>10000000</v>
      </c>
      <c r="M1531" s="69">
        <f t="shared" si="166"/>
        <v>30000000</v>
      </c>
    </row>
    <row r="1532" spans="1:13" ht="18.5" x14ac:dyDescent="0.45">
      <c r="A1532" s="439">
        <v>220210</v>
      </c>
      <c r="B1532" s="440"/>
      <c r="C1532" s="441"/>
      <c r="D1532" s="441"/>
      <c r="E1532" s="440"/>
      <c r="F1532" s="70" t="s">
        <v>57</v>
      </c>
      <c r="G1532" s="358">
        <f>SUM(G1533:G1552)</f>
        <v>1205000000</v>
      </c>
      <c r="H1532" s="358">
        <f>SUM(H1533:H1552)</f>
        <v>920823800</v>
      </c>
      <c r="I1532" s="358"/>
      <c r="J1532" s="80">
        <f>SUM(J1533:J1552)</f>
        <v>2350500000</v>
      </c>
      <c r="K1532" s="80">
        <f>SUM(K1533:K1552)</f>
        <v>2350500000</v>
      </c>
      <c r="L1532" s="80">
        <f>SUM(L1533:L1552)</f>
        <v>2350500000</v>
      </c>
      <c r="M1532" s="69">
        <f t="shared" si="166"/>
        <v>7051500000</v>
      </c>
    </row>
    <row r="1533" spans="1:13" ht="18.5" x14ac:dyDescent="0.45">
      <c r="A1533" s="442">
        <v>22021001</v>
      </c>
      <c r="B1533" s="443"/>
      <c r="C1533" s="444"/>
      <c r="D1533" s="444" t="s">
        <v>994</v>
      </c>
      <c r="E1533" s="443"/>
      <c r="F1533" s="77" t="s">
        <v>58</v>
      </c>
      <c r="G1533" s="311">
        <v>20000000</v>
      </c>
      <c r="H1533" s="311"/>
      <c r="I1533" s="311"/>
      <c r="J1533" s="81">
        <v>10000000</v>
      </c>
      <c r="K1533" s="81">
        <v>10000000</v>
      </c>
      <c r="L1533" s="81">
        <v>10000000</v>
      </c>
      <c r="M1533" s="69">
        <f t="shared" si="166"/>
        <v>30000000</v>
      </c>
    </row>
    <row r="1534" spans="1:13" ht="18.5" x14ac:dyDescent="0.45">
      <c r="A1534" s="442">
        <v>22021002</v>
      </c>
      <c r="B1534" s="443"/>
      <c r="C1534" s="444"/>
      <c r="D1534" s="444" t="s">
        <v>995</v>
      </c>
      <c r="E1534" s="443"/>
      <c r="F1534" s="77"/>
      <c r="G1534" s="311">
        <v>20000000</v>
      </c>
      <c r="H1534" s="311"/>
      <c r="I1534" s="311"/>
      <c r="J1534" s="81">
        <v>10000000</v>
      </c>
      <c r="K1534" s="81">
        <v>10000000</v>
      </c>
      <c r="L1534" s="81">
        <v>10000000</v>
      </c>
      <c r="M1534" s="69">
        <f t="shared" si="166"/>
        <v>30000000</v>
      </c>
    </row>
    <row r="1535" spans="1:13" ht="18.5" x14ac:dyDescent="0.45">
      <c r="A1535" s="442">
        <v>22021004</v>
      </c>
      <c r="B1535" s="443"/>
      <c r="C1535" s="444"/>
      <c r="D1535" s="444" t="s">
        <v>996</v>
      </c>
      <c r="E1535" s="443"/>
      <c r="F1535" s="77" t="s">
        <v>61</v>
      </c>
      <c r="G1535" s="311">
        <v>320000000</v>
      </c>
      <c r="H1535" s="311">
        <v>320000000</v>
      </c>
      <c r="I1535" s="311"/>
      <c r="J1535" s="81">
        <v>350000000</v>
      </c>
      <c r="K1535" s="81">
        <v>350000000</v>
      </c>
      <c r="L1535" s="81">
        <v>350000000</v>
      </c>
      <c r="M1535" s="69">
        <f t="shared" si="166"/>
        <v>1050000000</v>
      </c>
    </row>
    <row r="1536" spans="1:13" ht="18.5" x14ac:dyDescent="0.45">
      <c r="A1536" s="442">
        <v>22021007</v>
      </c>
      <c r="B1536" s="443"/>
      <c r="C1536" s="444"/>
      <c r="D1536" s="444" t="s">
        <v>997</v>
      </c>
      <c r="E1536" s="443"/>
      <c r="F1536" s="77" t="s">
        <v>63</v>
      </c>
      <c r="G1536" s="311"/>
      <c r="H1536" s="311"/>
      <c r="I1536" s="311"/>
      <c r="J1536" s="81">
        <v>1000000</v>
      </c>
      <c r="K1536" s="81">
        <v>1000000</v>
      </c>
      <c r="L1536" s="81">
        <v>1000000</v>
      </c>
      <c r="M1536" s="69">
        <f t="shared" si="166"/>
        <v>3000000</v>
      </c>
    </row>
    <row r="1537" spans="1:13" ht="37" x14ac:dyDescent="0.45">
      <c r="A1537" s="442">
        <v>22021014</v>
      </c>
      <c r="B1537" s="443"/>
      <c r="C1537" s="444"/>
      <c r="D1537" s="444"/>
      <c r="E1537" s="443"/>
      <c r="F1537" s="77" t="s">
        <v>224</v>
      </c>
      <c r="G1537" s="311"/>
      <c r="H1537" s="311"/>
      <c r="I1537" s="311"/>
      <c r="J1537" s="81">
        <v>500000</v>
      </c>
      <c r="K1537" s="81">
        <v>500000</v>
      </c>
      <c r="L1537" s="81">
        <v>500000</v>
      </c>
      <c r="M1537" s="69">
        <f t="shared" si="166"/>
        <v>1500000</v>
      </c>
    </row>
    <row r="1538" spans="1:13" ht="18.5" x14ac:dyDescent="0.45">
      <c r="A1538" s="442">
        <v>22021019</v>
      </c>
      <c r="B1538" s="443"/>
      <c r="C1538" s="444"/>
      <c r="D1538" s="444" t="s">
        <v>998</v>
      </c>
      <c r="E1538" s="443"/>
      <c r="F1538" s="77" t="s">
        <v>660</v>
      </c>
      <c r="G1538" s="311">
        <v>230000000</v>
      </c>
      <c r="H1538" s="311">
        <v>230000000</v>
      </c>
      <c r="I1538" s="311"/>
      <c r="J1538" s="81">
        <v>335000000</v>
      </c>
      <c r="K1538" s="81">
        <v>335000000</v>
      </c>
      <c r="L1538" s="81">
        <v>335000000</v>
      </c>
      <c r="M1538" s="69">
        <f t="shared" si="166"/>
        <v>1005000000</v>
      </c>
    </row>
    <row r="1539" spans="1:13" ht="18.5" x14ac:dyDescent="0.45">
      <c r="A1539" s="442">
        <v>22021021</v>
      </c>
      <c r="B1539" s="443"/>
      <c r="C1539" s="444"/>
      <c r="D1539" s="444"/>
      <c r="E1539" s="443"/>
      <c r="F1539" s="77" t="s">
        <v>225</v>
      </c>
      <c r="G1539" s="311"/>
      <c r="H1539" s="311"/>
      <c r="I1539" s="311"/>
      <c r="J1539" s="81">
        <v>30000000</v>
      </c>
      <c r="K1539" s="81">
        <v>30000000</v>
      </c>
      <c r="L1539" s="81">
        <v>30000000</v>
      </c>
      <c r="M1539" s="69">
        <f t="shared" si="166"/>
        <v>90000000</v>
      </c>
    </row>
    <row r="1540" spans="1:13" ht="37" x14ac:dyDescent="0.45">
      <c r="A1540" s="445">
        <v>22021044</v>
      </c>
      <c r="B1540" s="86"/>
      <c r="C1540" s="86"/>
      <c r="D1540" s="444" t="s">
        <v>999</v>
      </c>
      <c r="E1540" s="86"/>
      <c r="F1540" s="86" t="s">
        <v>669</v>
      </c>
      <c r="G1540" s="446">
        <v>30000000</v>
      </c>
      <c r="H1540" s="446">
        <v>8794000</v>
      </c>
      <c r="I1540" s="446"/>
      <c r="J1540" s="447">
        <v>600000000</v>
      </c>
      <c r="K1540" s="447">
        <v>600000000</v>
      </c>
      <c r="L1540" s="447">
        <v>600000000</v>
      </c>
      <c r="M1540" s="69">
        <f t="shared" si="166"/>
        <v>1800000000</v>
      </c>
    </row>
    <row r="1541" spans="1:13" ht="37" x14ac:dyDescent="0.45">
      <c r="A1541" s="445">
        <v>22021045</v>
      </c>
      <c r="B1541" s="86"/>
      <c r="C1541" s="86"/>
      <c r="D1541" s="444" t="s">
        <v>1000</v>
      </c>
      <c r="E1541" s="86"/>
      <c r="F1541" s="86" t="s">
        <v>670</v>
      </c>
      <c r="G1541" s="446">
        <v>15000000</v>
      </c>
      <c r="H1541" s="446">
        <v>9000000</v>
      </c>
      <c r="I1541" s="446"/>
      <c r="J1541" s="447">
        <v>20000000</v>
      </c>
      <c r="K1541" s="447">
        <v>20000000</v>
      </c>
      <c r="L1541" s="447">
        <v>20000000</v>
      </c>
      <c r="M1541" s="69">
        <f t="shared" si="166"/>
        <v>60000000</v>
      </c>
    </row>
    <row r="1542" spans="1:13" ht="37" x14ac:dyDescent="0.45">
      <c r="A1542" s="445">
        <v>22021046</v>
      </c>
      <c r="B1542" s="86"/>
      <c r="C1542" s="86"/>
      <c r="D1542" s="444" t="s">
        <v>1001</v>
      </c>
      <c r="E1542" s="86"/>
      <c r="F1542" s="86" t="s">
        <v>671</v>
      </c>
      <c r="G1542" s="446">
        <v>50000000</v>
      </c>
      <c r="H1542" s="446"/>
      <c r="I1542" s="446"/>
      <c r="J1542" s="447">
        <v>50000000</v>
      </c>
      <c r="K1542" s="447">
        <v>50000000</v>
      </c>
      <c r="L1542" s="447">
        <v>50000000</v>
      </c>
      <c r="M1542" s="69">
        <f t="shared" si="166"/>
        <v>150000000</v>
      </c>
    </row>
    <row r="1543" spans="1:13" ht="18.5" x14ac:dyDescent="0.45">
      <c r="A1543" s="445">
        <v>22021047</v>
      </c>
      <c r="B1543" s="86"/>
      <c r="C1543" s="86"/>
      <c r="D1543" s="444"/>
      <c r="E1543" s="86"/>
      <c r="F1543" s="86" t="s">
        <v>672</v>
      </c>
      <c r="G1543" s="86"/>
      <c r="H1543" s="86"/>
      <c r="I1543" s="86"/>
      <c r="J1543" s="447">
        <v>2000000</v>
      </c>
      <c r="K1543" s="447">
        <v>2000000</v>
      </c>
      <c r="L1543" s="447">
        <v>2000000</v>
      </c>
      <c r="M1543" s="69">
        <f t="shared" si="166"/>
        <v>6000000</v>
      </c>
    </row>
    <row r="1544" spans="1:13" ht="18.5" x14ac:dyDescent="0.45">
      <c r="A1544" s="445">
        <v>22021048</v>
      </c>
      <c r="B1544" s="86"/>
      <c r="C1544" s="86"/>
      <c r="D1544" s="444"/>
      <c r="E1544" s="86"/>
      <c r="F1544" s="86" t="s">
        <v>67</v>
      </c>
      <c r="G1544" s="86"/>
      <c r="H1544" s="86"/>
      <c r="I1544" s="86"/>
      <c r="J1544" s="447">
        <v>70000000</v>
      </c>
      <c r="K1544" s="447">
        <v>70000000</v>
      </c>
      <c r="L1544" s="447">
        <v>70000000</v>
      </c>
      <c r="M1544" s="69">
        <f t="shared" si="166"/>
        <v>210000000</v>
      </c>
    </row>
    <row r="1545" spans="1:13" ht="18.5" x14ac:dyDescent="0.45">
      <c r="A1545" s="445">
        <v>22021050</v>
      </c>
      <c r="B1545" s="86"/>
      <c r="C1545" s="86"/>
      <c r="D1545" s="444"/>
      <c r="E1545" s="86"/>
      <c r="F1545" s="86" t="s">
        <v>68</v>
      </c>
      <c r="G1545" s="86"/>
      <c r="H1545" s="86"/>
      <c r="I1545" s="86"/>
      <c r="J1545" s="447">
        <v>20000000</v>
      </c>
      <c r="K1545" s="447">
        <v>20000000</v>
      </c>
      <c r="L1545" s="447">
        <v>20000000</v>
      </c>
      <c r="M1545" s="69">
        <f t="shared" si="166"/>
        <v>60000000</v>
      </c>
    </row>
    <row r="1546" spans="1:13" ht="18.5" x14ac:dyDescent="0.45">
      <c r="A1546" s="445">
        <v>22021053</v>
      </c>
      <c r="B1546" s="86"/>
      <c r="C1546" s="86"/>
      <c r="D1546" s="444" t="s">
        <v>1002</v>
      </c>
      <c r="E1546" s="86"/>
      <c r="F1546" s="86" t="s">
        <v>1003</v>
      </c>
      <c r="G1546" s="446">
        <v>40000000</v>
      </c>
      <c r="H1546" s="446"/>
      <c r="I1546" s="446"/>
      <c r="J1546" s="447">
        <v>20000000</v>
      </c>
      <c r="K1546" s="447">
        <v>20000000</v>
      </c>
      <c r="L1546" s="447">
        <v>20000000</v>
      </c>
      <c r="M1546" s="69">
        <f t="shared" si="166"/>
        <v>60000000</v>
      </c>
    </row>
    <row r="1547" spans="1:13" ht="37" x14ac:dyDescent="0.45">
      <c r="A1547" s="442">
        <v>22021054</v>
      </c>
      <c r="B1547" s="443"/>
      <c r="C1547" s="444"/>
      <c r="D1547" s="444" t="s">
        <v>1004</v>
      </c>
      <c r="E1547" s="443"/>
      <c r="F1547" s="443" t="s">
        <v>1005</v>
      </c>
      <c r="G1547" s="311">
        <v>40000000</v>
      </c>
      <c r="H1547" s="311"/>
      <c r="I1547" s="311"/>
      <c r="J1547" s="81">
        <v>40000000</v>
      </c>
      <c r="K1547" s="81">
        <v>40000000</v>
      </c>
      <c r="L1547" s="81">
        <v>40000000</v>
      </c>
      <c r="M1547" s="69">
        <f t="shared" si="166"/>
        <v>120000000</v>
      </c>
    </row>
    <row r="1548" spans="1:13" ht="18.5" x14ac:dyDescent="0.45">
      <c r="A1548" s="442">
        <v>22021056</v>
      </c>
      <c r="B1548" s="443"/>
      <c r="C1548" s="444"/>
      <c r="D1548" s="444"/>
      <c r="E1548" s="443"/>
      <c r="F1548" s="77" t="s">
        <v>419</v>
      </c>
      <c r="G1548" s="311"/>
      <c r="H1548" s="311"/>
      <c r="I1548" s="311"/>
      <c r="J1548" s="81">
        <v>10000000</v>
      </c>
      <c r="K1548" s="81">
        <v>10000000</v>
      </c>
      <c r="L1548" s="81">
        <v>10000000</v>
      </c>
      <c r="M1548" s="69">
        <f t="shared" si="166"/>
        <v>30000000</v>
      </c>
    </row>
    <row r="1549" spans="1:13" ht="18.5" x14ac:dyDescent="0.45">
      <c r="A1549" s="442">
        <v>22021057</v>
      </c>
      <c r="B1549" s="443"/>
      <c r="C1549" s="444"/>
      <c r="D1549" s="444" t="s">
        <v>1006</v>
      </c>
      <c r="E1549" s="443"/>
      <c r="F1549" s="77" t="s">
        <v>1007</v>
      </c>
      <c r="G1549" s="311">
        <v>40000000</v>
      </c>
      <c r="H1549" s="311">
        <v>40000000</v>
      </c>
      <c r="I1549" s="311"/>
      <c r="J1549" s="81">
        <v>100000000</v>
      </c>
      <c r="K1549" s="81">
        <v>100000000</v>
      </c>
      <c r="L1549" s="81">
        <v>100000000</v>
      </c>
      <c r="M1549" s="69">
        <f t="shared" si="166"/>
        <v>300000000</v>
      </c>
    </row>
    <row r="1550" spans="1:13" ht="18.5" x14ac:dyDescent="0.45">
      <c r="A1550" s="442">
        <v>22021058</v>
      </c>
      <c r="B1550" s="443"/>
      <c r="C1550" s="444"/>
      <c r="D1550" s="444"/>
      <c r="E1550" s="443"/>
      <c r="F1550" s="77" t="s">
        <v>911</v>
      </c>
      <c r="G1550" s="311"/>
      <c r="H1550" s="311"/>
      <c r="I1550" s="311"/>
      <c r="J1550" s="81">
        <v>5000000</v>
      </c>
      <c r="K1550" s="81">
        <v>5000000</v>
      </c>
      <c r="L1550" s="81">
        <v>5000000</v>
      </c>
      <c r="M1550" s="69">
        <f t="shared" si="166"/>
        <v>15000000</v>
      </c>
    </row>
    <row r="1551" spans="1:13" ht="18.5" x14ac:dyDescent="0.45">
      <c r="A1551" s="442">
        <v>22021059</v>
      </c>
      <c r="B1551" s="443"/>
      <c r="C1551" s="444"/>
      <c r="D1551" s="444" t="s">
        <v>1008</v>
      </c>
      <c r="E1551" s="443"/>
      <c r="F1551" s="77" t="s">
        <v>934</v>
      </c>
      <c r="G1551" s="311">
        <v>400000000</v>
      </c>
      <c r="H1551" s="311">
        <v>313029800</v>
      </c>
      <c r="I1551" s="311"/>
      <c r="J1551" s="81">
        <v>600000000</v>
      </c>
      <c r="K1551" s="81">
        <v>600000000</v>
      </c>
      <c r="L1551" s="81">
        <v>600000000</v>
      </c>
      <c r="M1551" s="69">
        <f t="shared" si="166"/>
        <v>1800000000</v>
      </c>
    </row>
    <row r="1552" spans="1:13" ht="55.5" x14ac:dyDescent="0.45">
      <c r="A1552" s="442">
        <v>22021062</v>
      </c>
      <c r="B1552" s="443"/>
      <c r="C1552" s="444"/>
      <c r="D1552" s="444"/>
      <c r="E1552" s="443"/>
      <c r="F1552" s="77" t="s">
        <v>1009</v>
      </c>
      <c r="G1552" s="311"/>
      <c r="H1552" s="311"/>
      <c r="I1552" s="311"/>
      <c r="J1552" s="81">
        <v>77000000</v>
      </c>
      <c r="K1552" s="81">
        <v>77000000</v>
      </c>
      <c r="L1552" s="81">
        <v>77000000</v>
      </c>
      <c r="M1552" s="69">
        <f t="shared" si="166"/>
        <v>231000000</v>
      </c>
    </row>
    <row r="1553" spans="1:13" ht="18.5" x14ac:dyDescent="0.45">
      <c r="A1553" s="439"/>
      <c r="B1553" s="440"/>
      <c r="C1553" s="441"/>
      <c r="D1553" s="441"/>
      <c r="E1553" s="440"/>
      <c r="F1553" s="70"/>
      <c r="G1553" s="311"/>
      <c r="H1553" s="311"/>
      <c r="I1553" s="311"/>
      <c r="J1553" s="81"/>
      <c r="K1553" s="81"/>
      <c r="L1553" s="81"/>
      <c r="M1553" s="81"/>
    </row>
    <row r="1554" spans="1:13" ht="18.5" x14ac:dyDescent="0.45">
      <c r="A1554" s="439">
        <v>23</v>
      </c>
      <c r="B1554" s="440"/>
      <c r="C1554" s="441"/>
      <c r="D1554" s="441"/>
      <c r="E1554" s="440"/>
      <c r="F1554" s="70" t="s">
        <v>69</v>
      </c>
      <c r="G1554" s="358">
        <f>G1555+G1563+G1570+G1574</f>
        <v>16094999996</v>
      </c>
      <c r="H1554" s="358">
        <f>H1555+H1563+H1570+H1574</f>
        <v>15380055489.43</v>
      </c>
      <c r="I1554" s="358"/>
      <c r="J1554" s="80">
        <f>J1555+J1563+J1570+J1574</f>
        <v>15000000000</v>
      </c>
      <c r="K1554" s="80">
        <f>K1555+K1563+K1570+K1574</f>
        <v>15000000000</v>
      </c>
      <c r="L1554" s="80">
        <f>L1555+L1563+L1570+L1574</f>
        <v>15000000000</v>
      </c>
      <c r="M1554" s="69">
        <f t="shared" ref="M1554:M1577" si="169">J1554+K1554+L1554</f>
        <v>45000000000</v>
      </c>
    </row>
    <row r="1555" spans="1:13" ht="18.5" x14ac:dyDescent="0.45">
      <c r="A1555" s="439">
        <v>2301</v>
      </c>
      <c r="B1555" s="440"/>
      <c r="C1555" s="441"/>
      <c r="D1555" s="441"/>
      <c r="E1555" s="440"/>
      <c r="F1555" s="70" t="s">
        <v>70</v>
      </c>
      <c r="G1555" s="358">
        <f t="shared" ref="G1555:L1555" si="170">G1556</f>
        <v>1898836843.01</v>
      </c>
      <c r="H1555" s="358">
        <f t="shared" si="170"/>
        <v>1459659843.01</v>
      </c>
      <c r="I1555" s="358"/>
      <c r="J1555" s="80">
        <f t="shared" si="170"/>
        <v>1285000000</v>
      </c>
      <c r="K1555" s="80">
        <f t="shared" si="170"/>
        <v>1285000000</v>
      </c>
      <c r="L1555" s="80">
        <f t="shared" si="170"/>
        <v>1285000000</v>
      </c>
      <c r="M1555" s="69">
        <f t="shared" si="169"/>
        <v>3855000000</v>
      </c>
    </row>
    <row r="1556" spans="1:13" ht="18.5" x14ac:dyDescent="0.45">
      <c r="A1556" s="439">
        <v>230101</v>
      </c>
      <c r="B1556" s="440"/>
      <c r="C1556" s="441"/>
      <c r="D1556" s="441"/>
      <c r="E1556" s="440"/>
      <c r="F1556" s="70" t="s">
        <v>71</v>
      </c>
      <c r="G1556" s="358">
        <f>SUM(G1557:G1562)</f>
        <v>1898836843.01</v>
      </c>
      <c r="H1556" s="358">
        <f>SUM(H1557:H1562)</f>
        <v>1459659843.01</v>
      </c>
      <c r="I1556" s="358"/>
      <c r="J1556" s="80">
        <f>SUM(J1557:J1562)</f>
        <v>1285000000</v>
      </c>
      <c r="K1556" s="80">
        <f>SUM(K1557:K1562)</f>
        <v>1285000000</v>
      </c>
      <c r="L1556" s="80">
        <f>SUM(L1557:L1562)</f>
        <v>1285000000</v>
      </c>
      <c r="M1556" s="69">
        <f t="shared" si="169"/>
        <v>3855000000</v>
      </c>
    </row>
    <row r="1557" spans="1:13" ht="18.5" x14ac:dyDescent="0.45">
      <c r="A1557" s="442">
        <v>23010105</v>
      </c>
      <c r="B1557" s="443"/>
      <c r="C1557" s="444"/>
      <c r="D1557" s="444" t="s">
        <v>1010</v>
      </c>
      <c r="E1557" s="443"/>
      <c r="F1557" s="77" t="s">
        <v>231</v>
      </c>
      <c r="G1557" s="311">
        <v>100000000</v>
      </c>
      <c r="H1557" s="311"/>
      <c r="I1557" s="311"/>
      <c r="J1557" s="81">
        <v>100000000</v>
      </c>
      <c r="K1557" s="81">
        <v>100000000</v>
      </c>
      <c r="L1557" s="81">
        <v>100000000</v>
      </c>
      <c r="M1557" s="69">
        <f t="shared" si="169"/>
        <v>300000000</v>
      </c>
    </row>
    <row r="1558" spans="1:13" ht="18.5" x14ac:dyDescent="0.45">
      <c r="A1558" s="442">
        <v>23010107</v>
      </c>
      <c r="B1558" s="443"/>
      <c r="C1558" s="444"/>
      <c r="D1558" s="444" t="s">
        <v>1011</v>
      </c>
      <c r="E1558" s="443"/>
      <c r="F1558" s="77" t="s">
        <v>459</v>
      </c>
      <c r="G1558" s="311">
        <v>80000000</v>
      </c>
      <c r="H1558" s="311"/>
      <c r="I1558" s="311"/>
      <c r="J1558" s="81"/>
      <c r="K1558" s="81"/>
      <c r="L1558" s="81"/>
      <c r="M1558" s="69">
        <f t="shared" si="169"/>
        <v>0</v>
      </c>
    </row>
    <row r="1559" spans="1:13" ht="18.5" x14ac:dyDescent="0.45">
      <c r="A1559" s="442">
        <v>23010109</v>
      </c>
      <c r="B1559" s="443"/>
      <c r="C1559" s="444"/>
      <c r="D1559" s="444"/>
      <c r="E1559" s="443"/>
      <c r="F1559" s="77" t="s">
        <v>575</v>
      </c>
      <c r="G1559" s="311"/>
      <c r="H1559" s="311"/>
      <c r="I1559" s="311"/>
      <c r="J1559" s="81">
        <v>150000000</v>
      </c>
      <c r="K1559" s="81">
        <v>150000000</v>
      </c>
      <c r="L1559" s="81">
        <v>150000000</v>
      </c>
      <c r="M1559" s="69">
        <f t="shared" si="169"/>
        <v>450000000</v>
      </c>
    </row>
    <row r="1560" spans="1:13" ht="37" x14ac:dyDescent="0.45">
      <c r="A1560" s="442">
        <v>23010112</v>
      </c>
      <c r="B1560" s="443"/>
      <c r="C1560" s="444"/>
      <c r="D1560" s="444" t="s">
        <v>1012</v>
      </c>
      <c r="E1560" s="443"/>
      <c r="F1560" s="77" t="s">
        <v>232</v>
      </c>
      <c r="G1560" s="311">
        <v>95000000</v>
      </c>
      <c r="H1560" s="311">
        <v>3823000</v>
      </c>
      <c r="I1560" s="311"/>
      <c r="J1560" s="81"/>
      <c r="K1560" s="81"/>
      <c r="L1560" s="81"/>
      <c r="M1560" s="69">
        <f t="shared" si="169"/>
        <v>0</v>
      </c>
    </row>
    <row r="1561" spans="1:13" ht="18.5" x14ac:dyDescent="0.45">
      <c r="A1561" s="442">
        <v>23010122</v>
      </c>
      <c r="B1561" s="443"/>
      <c r="C1561" s="444"/>
      <c r="D1561" s="444" t="s">
        <v>1013</v>
      </c>
      <c r="E1561" s="443"/>
      <c r="F1561" s="77" t="s">
        <v>493</v>
      </c>
      <c r="G1561" s="311">
        <v>1455836843.01</v>
      </c>
      <c r="H1561" s="311">
        <v>1455836843.01</v>
      </c>
      <c r="I1561" s="311"/>
      <c r="J1561" s="80">
        <v>1035000000</v>
      </c>
      <c r="K1561" s="80">
        <v>1035000000</v>
      </c>
      <c r="L1561" s="80">
        <v>1035000000</v>
      </c>
      <c r="M1561" s="69">
        <f t="shared" si="169"/>
        <v>3105000000</v>
      </c>
    </row>
    <row r="1562" spans="1:13" ht="18.5" x14ac:dyDescent="0.45">
      <c r="A1562" s="442">
        <v>23010140</v>
      </c>
      <c r="B1562" s="443"/>
      <c r="C1562" s="444"/>
      <c r="D1562" s="444" t="s">
        <v>1014</v>
      </c>
      <c r="E1562" s="443"/>
      <c r="F1562" s="91" t="s">
        <v>394</v>
      </c>
      <c r="G1562" s="311">
        <v>168000000</v>
      </c>
      <c r="H1562" s="311"/>
      <c r="I1562" s="311"/>
      <c r="J1562" s="81"/>
      <c r="K1562" s="81"/>
      <c r="L1562" s="81"/>
      <c r="M1562" s="69">
        <f t="shared" si="169"/>
        <v>0</v>
      </c>
    </row>
    <row r="1563" spans="1:13" ht="18.5" x14ac:dyDescent="0.45">
      <c r="A1563" s="439">
        <v>2302</v>
      </c>
      <c r="B1563" s="440"/>
      <c r="C1563" s="441"/>
      <c r="D1563" s="441"/>
      <c r="E1563" s="440"/>
      <c r="F1563" s="90" t="s">
        <v>73</v>
      </c>
      <c r="G1563" s="358">
        <f t="shared" ref="G1563:L1563" si="171">G1564</f>
        <v>9909697532.7700005</v>
      </c>
      <c r="H1563" s="358">
        <f t="shared" si="171"/>
        <v>9673930026.2000008</v>
      </c>
      <c r="I1563" s="358"/>
      <c r="J1563" s="80">
        <f t="shared" si="171"/>
        <v>3395000000</v>
      </c>
      <c r="K1563" s="80">
        <f t="shared" si="171"/>
        <v>3395000000</v>
      </c>
      <c r="L1563" s="80">
        <f t="shared" si="171"/>
        <v>3395000000</v>
      </c>
      <c r="M1563" s="69">
        <f t="shared" si="169"/>
        <v>10185000000</v>
      </c>
    </row>
    <row r="1564" spans="1:13" ht="37" x14ac:dyDescent="0.45">
      <c r="A1564" s="439">
        <v>230201</v>
      </c>
      <c r="B1564" s="440"/>
      <c r="C1564" s="441"/>
      <c r="D1564" s="441"/>
      <c r="E1564" s="440"/>
      <c r="F1564" s="90" t="s">
        <v>74</v>
      </c>
      <c r="G1564" s="358">
        <f>SUM(G1565:G1569)</f>
        <v>9909697532.7700005</v>
      </c>
      <c r="H1564" s="358">
        <f>SUM(H1565:H1569)</f>
        <v>9673930026.2000008</v>
      </c>
      <c r="I1564" s="358"/>
      <c r="J1564" s="80">
        <f>SUM(J1565:J1569)</f>
        <v>3395000000</v>
      </c>
      <c r="K1564" s="80">
        <f>SUM(K1565:K1569)</f>
        <v>3395000000</v>
      </c>
      <c r="L1564" s="80">
        <f>SUM(L1565:L1569)</f>
        <v>3395000000</v>
      </c>
      <c r="M1564" s="69">
        <f t="shared" si="169"/>
        <v>10185000000</v>
      </c>
    </row>
    <row r="1565" spans="1:13" ht="37" x14ac:dyDescent="0.45">
      <c r="A1565" s="442">
        <v>23020101</v>
      </c>
      <c r="B1565" s="443"/>
      <c r="C1565" s="444"/>
      <c r="D1565" s="444" t="s">
        <v>1015</v>
      </c>
      <c r="E1565" s="443"/>
      <c r="F1565" s="91" t="s">
        <v>290</v>
      </c>
      <c r="G1565" s="311">
        <v>2391006490.8400002</v>
      </c>
      <c r="H1565" s="311">
        <v>2391006490.8400002</v>
      </c>
      <c r="I1565" s="311"/>
      <c r="J1565" s="81"/>
      <c r="K1565" s="81"/>
      <c r="L1565" s="81"/>
      <c r="M1565" s="69">
        <f t="shared" si="169"/>
        <v>0</v>
      </c>
    </row>
    <row r="1566" spans="1:13" ht="37" x14ac:dyDescent="0.45">
      <c r="A1566" s="442">
        <v>23020102</v>
      </c>
      <c r="B1566" s="443"/>
      <c r="C1566" s="444"/>
      <c r="D1566" s="444" t="s">
        <v>1016</v>
      </c>
      <c r="E1566" s="443"/>
      <c r="F1566" s="91" t="s">
        <v>502</v>
      </c>
      <c r="G1566" s="311">
        <v>2800716487.54</v>
      </c>
      <c r="H1566" s="311">
        <v>2800716487.54</v>
      </c>
      <c r="I1566" s="311"/>
      <c r="J1566" s="80">
        <v>1000000000</v>
      </c>
      <c r="K1566" s="80">
        <v>1000000000</v>
      </c>
      <c r="L1566" s="80">
        <v>1000000000</v>
      </c>
      <c r="M1566" s="69">
        <f t="shared" si="169"/>
        <v>3000000000</v>
      </c>
    </row>
    <row r="1567" spans="1:13" ht="37" x14ac:dyDescent="0.45">
      <c r="A1567" s="442">
        <v>23020105</v>
      </c>
      <c r="B1567" s="443"/>
      <c r="C1567" s="444"/>
      <c r="D1567" s="444" t="s">
        <v>1017</v>
      </c>
      <c r="E1567" s="443"/>
      <c r="F1567" s="77" t="s">
        <v>395</v>
      </c>
      <c r="G1567" s="311">
        <v>185767506.56999999</v>
      </c>
      <c r="H1567" s="311"/>
      <c r="I1567" s="311"/>
      <c r="J1567" s="81">
        <v>250000000</v>
      </c>
      <c r="K1567" s="81">
        <v>250000000</v>
      </c>
      <c r="L1567" s="81">
        <v>250000000</v>
      </c>
      <c r="M1567" s="69">
        <f t="shared" si="169"/>
        <v>750000000</v>
      </c>
    </row>
    <row r="1568" spans="1:13" ht="37" x14ac:dyDescent="0.45">
      <c r="A1568" s="442">
        <v>23020106</v>
      </c>
      <c r="B1568" s="443"/>
      <c r="C1568" s="444"/>
      <c r="D1568" s="444" t="s">
        <v>1018</v>
      </c>
      <c r="E1568" s="443"/>
      <c r="F1568" s="77" t="s">
        <v>637</v>
      </c>
      <c r="G1568" s="311">
        <v>4482207047.8199997</v>
      </c>
      <c r="H1568" s="311">
        <v>4482207047.8199997</v>
      </c>
      <c r="I1568" s="311"/>
      <c r="J1568" s="81">
        <v>2145000000</v>
      </c>
      <c r="K1568" s="81">
        <v>2145000000</v>
      </c>
      <c r="L1568" s="81">
        <v>2145000000</v>
      </c>
      <c r="M1568" s="69">
        <f t="shared" si="169"/>
        <v>6435000000</v>
      </c>
    </row>
    <row r="1569" spans="1:13" ht="18.5" x14ac:dyDescent="0.45">
      <c r="A1569" s="442">
        <v>23020114</v>
      </c>
      <c r="B1569" s="443"/>
      <c r="C1569" s="444"/>
      <c r="D1569" s="444" t="s">
        <v>1019</v>
      </c>
      <c r="E1569" s="443"/>
      <c r="F1569" s="77" t="s">
        <v>503</v>
      </c>
      <c r="G1569" s="311">
        <v>50000000</v>
      </c>
      <c r="H1569" s="311"/>
      <c r="I1569" s="311"/>
      <c r="J1569" s="81"/>
      <c r="K1569" s="81"/>
      <c r="L1569" s="81"/>
      <c r="M1569" s="69">
        <f t="shared" si="169"/>
        <v>0</v>
      </c>
    </row>
    <row r="1570" spans="1:13" ht="18.5" x14ac:dyDescent="0.45">
      <c r="A1570" s="439">
        <v>2303</v>
      </c>
      <c r="B1570" s="440"/>
      <c r="C1570" s="441"/>
      <c r="D1570" s="441"/>
      <c r="E1570" s="440"/>
      <c r="F1570" s="90" t="s">
        <v>76</v>
      </c>
      <c r="G1570" s="358">
        <f t="shared" ref="G1570:L1570" si="172">G1571</f>
        <v>4246465620.2200003</v>
      </c>
      <c r="H1570" s="358">
        <f t="shared" si="172"/>
        <v>4246465620.2200003</v>
      </c>
      <c r="I1570" s="358"/>
      <c r="J1570" s="80">
        <f t="shared" si="172"/>
        <v>10200000000</v>
      </c>
      <c r="K1570" s="80">
        <f t="shared" si="172"/>
        <v>10200000000</v>
      </c>
      <c r="L1570" s="80">
        <f t="shared" si="172"/>
        <v>10200000000</v>
      </c>
      <c r="M1570" s="69">
        <f t="shared" si="169"/>
        <v>30600000000</v>
      </c>
    </row>
    <row r="1571" spans="1:13" ht="37" x14ac:dyDescent="0.45">
      <c r="A1571" s="439">
        <v>230301</v>
      </c>
      <c r="B1571" s="440"/>
      <c r="C1571" s="441"/>
      <c r="D1571" s="441"/>
      <c r="E1571" s="440"/>
      <c r="F1571" s="90" t="s">
        <v>77</v>
      </c>
      <c r="G1571" s="358">
        <f>SUM(G1572:G1573)</f>
        <v>4246465620.2200003</v>
      </c>
      <c r="H1571" s="358">
        <f>SUM(H1572:H1573)</f>
        <v>4246465620.2200003</v>
      </c>
      <c r="I1571" s="358"/>
      <c r="J1571" s="80">
        <f>SUM(J1572:J1573)</f>
        <v>10200000000</v>
      </c>
      <c r="K1571" s="80">
        <f>SUM(K1572:K1573)</f>
        <v>10200000000</v>
      </c>
      <c r="L1571" s="80">
        <f>SUM(L1572:L1573)</f>
        <v>10200000000</v>
      </c>
      <c r="M1571" s="69">
        <f t="shared" si="169"/>
        <v>30600000000</v>
      </c>
    </row>
    <row r="1572" spans="1:13" ht="37" x14ac:dyDescent="0.45">
      <c r="A1572" s="442">
        <v>23030101</v>
      </c>
      <c r="B1572" s="443"/>
      <c r="C1572" s="444"/>
      <c r="D1572" s="444" t="s">
        <v>1020</v>
      </c>
      <c r="E1572" s="443"/>
      <c r="F1572" s="91" t="s">
        <v>504</v>
      </c>
      <c r="G1572" s="311">
        <v>510403337.44</v>
      </c>
      <c r="H1572" s="311">
        <v>510403337.44</v>
      </c>
      <c r="I1572" s="311"/>
      <c r="J1572" s="81"/>
      <c r="K1572" s="81"/>
      <c r="L1572" s="81"/>
      <c r="M1572" s="69">
        <f t="shared" si="169"/>
        <v>0</v>
      </c>
    </row>
    <row r="1573" spans="1:13" ht="37" x14ac:dyDescent="0.45">
      <c r="A1573" s="442">
        <v>23030105</v>
      </c>
      <c r="B1573" s="443"/>
      <c r="C1573" s="444"/>
      <c r="D1573" s="444" t="s">
        <v>1021</v>
      </c>
      <c r="E1573" s="443"/>
      <c r="F1573" s="91" t="s">
        <v>906</v>
      </c>
      <c r="G1573" s="311">
        <v>3736062282.7800002</v>
      </c>
      <c r="H1573" s="311">
        <v>3736062282.7800002</v>
      </c>
      <c r="I1573" s="311"/>
      <c r="J1573" s="81">
        <v>10200000000</v>
      </c>
      <c r="K1573" s="81">
        <v>10200000000</v>
      </c>
      <c r="L1573" s="81">
        <v>10200000000</v>
      </c>
      <c r="M1573" s="69">
        <f t="shared" si="169"/>
        <v>30600000000</v>
      </c>
    </row>
    <row r="1574" spans="1:13" ht="18.5" x14ac:dyDescent="0.45">
      <c r="A1574" s="439">
        <v>2305</v>
      </c>
      <c r="B1574" s="440"/>
      <c r="C1574" s="441"/>
      <c r="D1574" s="441"/>
      <c r="E1574" s="440"/>
      <c r="F1574" s="70" t="s">
        <v>79</v>
      </c>
      <c r="G1574" s="362">
        <f t="shared" ref="G1574:L1574" si="173">G1575</f>
        <v>40000000</v>
      </c>
      <c r="H1574" s="362">
        <f t="shared" si="173"/>
        <v>0</v>
      </c>
      <c r="I1574" s="362"/>
      <c r="J1574" s="92">
        <f t="shared" si="173"/>
        <v>120000000</v>
      </c>
      <c r="K1574" s="92">
        <f t="shared" si="173"/>
        <v>120000000</v>
      </c>
      <c r="L1574" s="92">
        <f t="shared" si="173"/>
        <v>120000000</v>
      </c>
      <c r="M1574" s="69">
        <f t="shared" si="169"/>
        <v>360000000</v>
      </c>
    </row>
    <row r="1575" spans="1:13" ht="18.5" x14ac:dyDescent="0.45">
      <c r="A1575" s="439">
        <v>230501</v>
      </c>
      <c r="B1575" s="440"/>
      <c r="C1575" s="441"/>
      <c r="D1575" s="441"/>
      <c r="E1575" s="440"/>
      <c r="F1575" s="70" t="s">
        <v>80</v>
      </c>
      <c r="G1575" s="362">
        <f>SUM(G1576:G1577)</f>
        <v>40000000</v>
      </c>
      <c r="H1575" s="362">
        <f>SUM(H1576:H1577)</f>
        <v>0</v>
      </c>
      <c r="I1575" s="362"/>
      <c r="J1575" s="92">
        <f>SUM(J1576:J1577)</f>
        <v>120000000</v>
      </c>
      <c r="K1575" s="92">
        <f>SUM(K1576:K1577)</f>
        <v>120000000</v>
      </c>
      <c r="L1575" s="92">
        <f>SUM(L1576:L1577)</f>
        <v>120000000</v>
      </c>
      <c r="M1575" s="69">
        <f t="shared" si="169"/>
        <v>360000000</v>
      </c>
    </row>
    <row r="1576" spans="1:13" ht="18.5" x14ac:dyDescent="0.45">
      <c r="A1576" s="442">
        <v>23050101</v>
      </c>
      <c r="B1576" s="443"/>
      <c r="C1576" s="444"/>
      <c r="D1576" s="444"/>
      <c r="E1576" s="443"/>
      <c r="F1576" s="91" t="s">
        <v>81</v>
      </c>
      <c r="G1576" s="311"/>
      <c r="H1576" s="311"/>
      <c r="I1576" s="311"/>
      <c r="J1576" s="81">
        <v>20000000</v>
      </c>
      <c r="K1576" s="81">
        <v>20000000</v>
      </c>
      <c r="L1576" s="81">
        <v>20000000</v>
      </c>
      <c r="M1576" s="69">
        <f t="shared" si="169"/>
        <v>60000000</v>
      </c>
    </row>
    <row r="1577" spans="1:13" ht="18.5" x14ac:dyDescent="0.45">
      <c r="A1577" s="442">
        <v>23050103</v>
      </c>
      <c r="B1577" s="443"/>
      <c r="C1577" s="444"/>
      <c r="D1577" s="444" t="s">
        <v>1022</v>
      </c>
      <c r="E1577" s="443"/>
      <c r="F1577" s="77" t="s">
        <v>82</v>
      </c>
      <c r="G1577" s="311">
        <v>40000000</v>
      </c>
      <c r="H1577" s="311"/>
      <c r="I1577" s="311"/>
      <c r="J1577" s="81">
        <v>100000000</v>
      </c>
      <c r="K1577" s="81">
        <v>100000000</v>
      </c>
      <c r="L1577" s="81">
        <v>100000000</v>
      </c>
      <c r="M1577" s="69">
        <f t="shared" si="169"/>
        <v>300000000</v>
      </c>
    </row>
    <row r="1578" spans="1:13" ht="18.5" x14ac:dyDescent="0.45">
      <c r="A1578" s="448"/>
      <c r="B1578" s="448"/>
      <c r="C1578" s="448"/>
      <c r="D1578" s="448"/>
      <c r="E1578" s="448"/>
      <c r="F1578" s="393"/>
      <c r="G1578" s="393"/>
      <c r="H1578" s="393"/>
      <c r="I1578" s="393"/>
      <c r="J1578" s="413"/>
      <c r="K1578" s="413"/>
      <c r="L1578" s="413"/>
      <c r="M1578" s="69"/>
    </row>
    <row r="1579" spans="1:13" ht="18.5" x14ac:dyDescent="0.45">
      <c r="A1579" s="74"/>
      <c r="B1579" s="74"/>
      <c r="C1579" s="74"/>
      <c r="D1579" s="74"/>
      <c r="E1579" s="74"/>
      <c r="F1579" s="65" t="s">
        <v>85</v>
      </c>
      <c r="G1579" s="74"/>
      <c r="H1579" s="74"/>
      <c r="I1579" s="74"/>
      <c r="J1579" s="360"/>
      <c r="K1579" s="360"/>
      <c r="L1579" s="360"/>
      <c r="M1579" s="360"/>
    </row>
    <row r="1580" spans="1:13" ht="18.5" x14ac:dyDescent="0.45">
      <c r="A1580" s="449"/>
      <c r="B1580" s="449"/>
      <c r="C1580" s="74"/>
      <c r="D1580" s="74"/>
      <c r="E1580" s="74"/>
      <c r="F1580" s="73" t="s">
        <v>86</v>
      </c>
      <c r="G1580" s="386">
        <f t="shared" ref="G1580:M1580" si="174">G1493</f>
        <v>1164909865.8399999</v>
      </c>
      <c r="H1580" s="386">
        <f t="shared" si="174"/>
        <v>873682399.38</v>
      </c>
      <c r="I1580" s="386"/>
      <c r="J1580" s="79">
        <f t="shared" si="174"/>
        <v>1320422324.3399997</v>
      </c>
      <c r="K1580" s="79">
        <f t="shared" si="174"/>
        <v>1320422324.3399997</v>
      </c>
      <c r="L1580" s="79">
        <f t="shared" si="174"/>
        <v>1320422324.3399997</v>
      </c>
      <c r="M1580" s="79">
        <f t="shared" si="174"/>
        <v>3961266973.019999</v>
      </c>
    </row>
    <row r="1581" spans="1:13" ht="18.5" x14ac:dyDescent="0.45">
      <c r="A1581" s="449"/>
      <c r="B1581" s="449"/>
      <c r="C1581" s="74"/>
      <c r="D1581" s="74"/>
      <c r="E1581" s="74"/>
      <c r="F1581" s="73" t="s">
        <v>87</v>
      </c>
      <c r="G1581" s="386">
        <f t="shared" ref="G1581:M1581" si="175">G1501</f>
        <v>1690100000</v>
      </c>
      <c r="H1581" s="386">
        <f t="shared" si="175"/>
        <v>1138568828</v>
      </c>
      <c r="I1581" s="386"/>
      <c r="J1581" s="79">
        <f t="shared" si="175"/>
        <v>2800000000</v>
      </c>
      <c r="K1581" s="79">
        <f t="shared" si="175"/>
        <v>2800000000</v>
      </c>
      <c r="L1581" s="79">
        <f t="shared" si="175"/>
        <v>2800000000</v>
      </c>
      <c r="M1581" s="79">
        <f t="shared" si="175"/>
        <v>8400000000</v>
      </c>
    </row>
    <row r="1582" spans="1:13" ht="18.5" x14ac:dyDescent="0.45">
      <c r="A1582" s="449"/>
      <c r="B1582" s="449"/>
      <c r="C1582" s="74"/>
      <c r="D1582" s="74"/>
      <c r="E1582" s="74"/>
      <c r="F1582" s="73" t="s">
        <v>69</v>
      </c>
      <c r="G1582" s="386">
        <f t="shared" ref="G1582:M1582" si="176">G1554</f>
        <v>16094999996</v>
      </c>
      <c r="H1582" s="386">
        <f t="shared" si="176"/>
        <v>15380055489.43</v>
      </c>
      <c r="I1582" s="386"/>
      <c r="J1582" s="79">
        <f t="shared" si="176"/>
        <v>15000000000</v>
      </c>
      <c r="K1582" s="79">
        <f t="shared" si="176"/>
        <v>15000000000</v>
      </c>
      <c r="L1582" s="79">
        <f t="shared" si="176"/>
        <v>15000000000</v>
      </c>
      <c r="M1582" s="79">
        <f t="shared" si="176"/>
        <v>45000000000</v>
      </c>
    </row>
    <row r="1583" spans="1:13" ht="18.5" x14ac:dyDescent="0.45">
      <c r="A1583" s="442"/>
      <c r="B1583" s="442"/>
      <c r="C1583" s="74"/>
      <c r="D1583" s="74"/>
      <c r="E1583" s="74"/>
      <c r="F1583" s="73" t="s">
        <v>88</v>
      </c>
      <c r="G1583" s="387">
        <f>SUM(G1580:G1582)</f>
        <v>18950009861.84</v>
      </c>
      <c r="H1583" s="387">
        <f>SUM(H1580:H1582)</f>
        <v>17392306716.810001</v>
      </c>
      <c r="I1583" s="387"/>
      <c r="J1583" s="69">
        <f>SUM(J1580:J1582)</f>
        <v>19120422324.34</v>
      </c>
      <c r="K1583" s="69">
        <f>SUM(K1580:K1582)</f>
        <v>19120422324.34</v>
      </c>
      <c r="L1583" s="69">
        <f>SUM(L1580:L1582)</f>
        <v>19120422324.34</v>
      </c>
      <c r="M1583" s="69">
        <f>SUM(J1583:L1583)</f>
        <v>57361266973.020004</v>
      </c>
    </row>
    <row r="1586" spans="1:13" ht="18.5" x14ac:dyDescent="0.45">
      <c r="A1586" s="951" t="s">
        <v>0</v>
      </c>
      <c r="B1586" s="951"/>
      <c r="C1586" s="951"/>
      <c r="D1586" s="951"/>
      <c r="E1586" s="951"/>
      <c r="F1586" s="951"/>
      <c r="G1586" s="951"/>
      <c r="H1586" s="951"/>
      <c r="I1586" s="951"/>
      <c r="J1586" s="951"/>
      <c r="K1586" s="951"/>
      <c r="L1586" s="951"/>
      <c r="M1586" s="951"/>
    </row>
    <row r="1587" spans="1:13" ht="18.5" x14ac:dyDescent="0.45">
      <c r="A1587" s="930" t="s">
        <v>1023</v>
      </c>
      <c r="B1587" s="930"/>
      <c r="C1587" s="930"/>
      <c r="D1587" s="930"/>
      <c r="E1587" s="930"/>
      <c r="F1587" s="930"/>
      <c r="G1587" s="930"/>
      <c r="H1587" s="930"/>
      <c r="I1587" s="930"/>
      <c r="J1587" s="930"/>
      <c r="K1587" s="930"/>
      <c r="L1587" s="930"/>
      <c r="M1587" s="930"/>
    </row>
    <row r="1588" spans="1:13" ht="92.5" x14ac:dyDescent="0.45">
      <c r="A1588" s="100" t="s">
        <v>1</v>
      </c>
      <c r="B1588" s="100" t="s">
        <v>2</v>
      </c>
      <c r="C1588" s="100" t="s">
        <v>3</v>
      </c>
      <c r="D1588" s="100" t="s">
        <v>4</v>
      </c>
      <c r="E1588" s="100" t="s">
        <v>5</v>
      </c>
      <c r="F1588" s="67" t="s">
        <v>6</v>
      </c>
      <c r="G1588" s="100" t="s">
        <v>7</v>
      </c>
      <c r="H1588" s="100" t="s">
        <v>8</v>
      </c>
      <c r="I1588" s="100"/>
      <c r="J1588" s="368" t="s">
        <v>1024</v>
      </c>
      <c r="K1588" s="368" t="s">
        <v>10</v>
      </c>
      <c r="L1588" s="368" t="s">
        <v>11</v>
      </c>
      <c r="M1588" s="100" t="s">
        <v>12</v>
      </c>
    </row>
    <row r="1589" spans="1:13" ht="18.5" x14ac:dyDescent="0.45">
      <c r="A1589" s="64">
        <v>2</v>
      </c>
      <c r="B1589" s="65"/>
      <c r="C1589" s="66"/>
      <c r="D1589" s="66"/>
      <c r="E1589" s="65"/>
      <c r="F1589" s="70" t="s">
        <v>18</v>
      </c>
      <c r="G1589" s="358">
        <f>G1590+G1598</f>
        <v>125760324.84</v>
      </c>
      <c r="H1589" s="358">
        <f>H1590+H1598</f>
        <v>56909243.630000003</v>
      </c>
      <c r="I1589" s="358"/>
      <c r="J1589" s="80">
        <f>J1590+J1598</f>
        <v>159126147.86000001</v>
      </c>
      <c r="K1589" s="80">
        <f>K1590+K1598</f>
        <v>159126146.86000001</v>
      </c>
      <c r="L1589" s="80">
        <f>L1590+L1598</f>
        <v>159126146.86000001</v>
      </c>
      <c r="M1589" s="69">
        <f>J1589+K1589+L1589</f>
        <v>477378441.58000004</v>
      </c>
    </row>
    <row r="1590" spans="1:13" ht="18.5" x14ac:dyDescent="0.45">
      <c r="A1590" s="64">
        <v>21</v>
      </c>
      <c r="B1590" s="65"/>
      <c r="C1590" s="66"/>
      <c r="D1590" s="66"/>
      <c r="E1590" s="65"/>
      <c r="F1590" s="70" t="s">
        <v>19</v>
      </c>
      <c r="G1590" s="358">
        <f>G1591+G1594</f>
        <v>75760324.840000004</v>
      </c>
      <c r="H1590" s="358">
        <f>H1591+H1594</f>
        <v>56909243.630000003</v>
      </c>
      <c r="I1590" s="358"/>
      <c r="J1590" s="80">
        <v>109126147.86000001</v>
      </c>
      <c r="K1590" s="80">
        <v>109126146.86000001</v>
      </c>
      <c r="L1590" s="80">
        <v>109126146.86000001</v>
      </c>
      <c r="M1590" s="69">
        <v>327378441.58000004</v>
      </c>
    </row>
    <row r="1591" spans="1:13" ht="18.5" x14ac:dyDescent="0.45">
      <c r="A1591" s="64">
        <v>2101</v>
      </c>
      <c r="B1591" s="65"/>
      <c r="C1591" s="66"/>
      <c r="D1591" s="66"/>
      <c r="E1591" s="65"/>
      <c r="F1591" s="70" t="s">
        <v>20</v>
      </c>
      <c r="G1591" s="358">
        <f t="shared" ref="G1591:H1591" si="177">G1592</f>
        <v>66088087.840000004</v>
      </c>
      <c r="H1591" s="358">
        <f t="shared" si="177"/>
        <v>49655065.880000003</v>
      </c>
      <c r="I1591" s="358"/>
      <c r="J1591" s="80">
        <v>96701447.540000007</v>
      </c>
      <c r="K1591" s="80">
        <v>96701447.540000007</v>
      </c>
      <c r="L1591" s="80">
        <v>96701447.540000007</v>
      </c>
      <c r="M1591" s="69">
        <v>290104342.62</v>
      </c>
    </row>
    <row r="1592" spans="1:13" ht="18.5" x14ac:dyDescent="0.45">
      <c r="A1592" s="64">
        <v>210101</v>
      </c>
      <c r="B1592" s="65"/>
      <c r="C1592" s="66"/>
      <c r="D1592" s="66"/>
      <c r="E1592" s="65"/>
      <c r="F1592" s="70" t="s">
        <v>21</v>
      </c>
      <c r="G1592" s="358">
        <f>G1593</f>
        <v>66088087.840000004</v>
      </c>
      <c r="H1592" s="358">
        <f>H1593</f>
        <v>49655065.880000003</v>
      </c>
      <c r="I1592" s="358"/>
      <c r="J1592" s="80">
        <v>96701447.540000007</v>
      </c>
      <c r="K1592" s="80">
        <v>96701447.540000007</v>
      </c>
      <c r="L1592" s="80">
        <v>96701447.540000007</v>
      </c>
      <c r="M1592" s="69">
        <v>290104342.62</v>
      </c>
    </row>
    <row r="1593" spans="1:13" ht="18.5" x14ac:dyDescent="0.45">
      <c r="A1593" s="74">
        <v>21010101</v>
      </c>
      <c r="B1593" s="75"/>
      <c r="C1593" s="76"/>
      <c r="D1593" s="76"/>
      <c r="E1593" s="75"/>
      <c r="F1593" s="77" t="s">
        <v>20</v>
      </c>
      <c r="G1593" s="311">
        <v>66088087.840000004</v>
      </c>
      <c r="H1593" s="311">
        <v>49655065.880000003</v>
      </c>
      <c r="I1593" s="311"/>
      <c r="J1593" s="81">
        <v>96701447.540000007</v>
      </c>
      <c r="K1593" s="81">
        <v>96701447.540000007</v>
      </c>
      <c r="L1593" s="81">
        <v>96701447.540000007</v>
      </c>
      <c r="M1593" s="69">
        <v>290104342.62</v>
      </c>
    </row>
    <row r="1594" spans="1:13" ht="18.5" x14ac:dyDescent="0.45">
      <c r="A1594" s="64">
        <v>2102</v>
      </c>
      <c r="B1594" s="65"/>
      <c r="C1594" s="66"/>
      <c r="D1594" s="66"/>
      <c r="E1594" s="65"/>
      <c r="F1594" s="70" t="s">
        <v>22</v>
      </c>
      <c r="G1594" s="358">
        <f>G1595</f>
        <v>9672237</v>
      </c>
      <c r="H1594" s="358">
        <f>H1595</f>
        <v>7254177.75</v>
      </c>
      <c r="I1594" s="358"/>
      <c r="J1594" s="80">
        <v>12424700.32</v>
      </c>
      <c r="K1594" s="80">
        <v>12424700.32</v>
      </c>
      <c r="L1594" s="80">
        <v>12424699.32</v>
      </c>
      <c r="M1594" s="69">
        <v>24849399.640000001</v>
      </c>
    </row>
    <row r="1595" spans="1:13" ht="18.5" x14ac:dyDescent="0.45">
      <c r="A1595" s="64">
        <v>210201</v>
      </c>
      <c r="B1595" s="65"/>
      <c r="C1595" s="66"/>
      <c r="D1595" s="66"/>
      <c r="E1595" s="65"/>
      <c r="F1595" s="70" t="s">
        <v>23</v>
      </c>
      <c r="G1595" s="358">
        <f>G1596+G1597</f>
        <v>9672237</v>
      </c>
      <c r="H1595" s="358">
        <f t="shared" ref="H1595" si="178">H1596+H1597</f>
        <v>7254177.75</v>
      </c>
      <c r="I1595" s="358"/>
      <c r="J1595" s="80">
        <v>12424700.32</v>
      </c>
      <c r="K1595" s="80">
        <v>12424700.32</v>
      </c>
      <c r="L1595" s="80">
        <v>12424699.32</v>
      </c>
      <c r="M1595" s="69">
        <v>24849399.640000001</v>
      </c>
    </row>
    <row r="1596" spans="1:13" ht="18.5" x14ac:dyDescent="0.45">
      <c r="A1596" s="74">
        <v>21020101</v>
      </c>
      <c r="B1596" s="75"/>
      <c r="C1596" s="76"/>
      <c r="D1596" s="76"/>
      <c r="E1596" s="75"/>
      <c r="F1596" s="77" t="s">
        <v>24</v>
      </c>
      <c r="G1596" s="311">
        <v>7917876</v>
      </c>
      <c r="H1596" s="311">
        <v>5938407</v>
      </c>
      <c r="I1596" s="311"/>
      <c r="J1596" s="81">
        <v>10640339.32</v>
      </c>
      <c r="K1596" s="81">
        <v>10640339.32</v>
      </c>
      <c r="L1596" s="81">
        <v>10640338.32</v>
      </c>
      <c r="M1596" s="69">
        <v>21280677.640000001</v>
      </c>
    </row>
    <row r="1597" spans="1:13" ht="18.5" x14ac:dyDescent="0.45">
      <c r="A1597" s="74">
        <v>21020102</v>
      </c>
      <c r="B1597" s="75"/>
      <c r="C1597" s="76"/>
      <c r="D1597" s="76"/>
      <c r="E1597" s="75"/>
      <c r="F1597" s="77" t="s">
        <v>25</v>
      </c>
      <c r="G1597" s="311">
        <v>1754361</v>
      </c>
      <c r="H1597" s="311">
        <v>1315770.75</v>
      </c>
      <c r="I1597" s="311"/>
      <c r="J1597" s="81">
        <v>1784361</v>
      </c>
      <c r="K1597" s="81">
        <v>1784361</v>
      </c>
      <c r="L1597" s="81">
        <v>1784361</v>
      </c>
      <c r="M1597" s="69">
        <v>3568722</v>
      </c>
    </row>
    <row r="1598" spans="1:13" ht="18.5" x14ac:dyDescent="0.45">
      <c r="A1598" s="64">
        <v>22</v>
      </c>
      <c r="B1598" s="65"/>
      <c r="C1598" s="66"/>
      <c r="D1598" s="66"/>
      <c r="E1598" s="65"/>
      <c r="F1598" s="70" t="s">
        <v>26</v>
      </c>
      <c r="G1598" s="358">
        <f>G1599</f>
        <v>50000000</v>
      </c>
      <c r="H1598" s="358">
        <f>H1599</f>
        <v>0</v>
      </c>
      <c r="I1598" s="358"/>
      <c r="J1598" s="80">
        <f>J1599</f>
        <v>50000000</v>
      </c>
      <c r="K1598" s="80">
        <f t="shared" ref="K1598:L1598" si="179">K1599</f>
        <v>50000000</v>
      </c>
      <c r="L1598" s="80">
        <f t="shared" si="179"/>
        <v>50000000</v>
      </c>
      <c r="M1598" s="69">
        <f>J1598+K1598+L1598</f>
        <v>150000000</v>
      </c>
    </row>
    <row r="1599" spans="1:13" ht="18.5" x14ac:dyDescent="0.45">
      <c r="A1599" s="64">
        <v>2202</v>
      </c>
      <c r="B1599" s="65"/>
      <c r="C1599" s="66"/>
      <c r="D1599" s="66"/>
      <c r="E1599" s="65"/>
      <c r="F1599" s="70" t="s">
        <v>27</v>
      </c>
      <c r="G1599" s="358">
        <f>G1600+G1603+G1607+G1612+G1614+G1617+G1623+G1627+G1629</f>
        <v>50000000</v>
      </c>
      <c r="H1599" s="358">
        <f>H1600+H1603+H1607+H1612+H1614+H1617+H1623+H1627+H1629</f>
        <v>0</v>
      </c>
      <c r="I1599" s="358"/>
      <c r="J1599" s="80">
        <f>J1600+J1603+J1607+J1612+J1614+J1617+J1623+J1627+J1629</f>
        <v>50000000</v>
      </c>
      <c r="K1599" s="80">
        <f>K1600+K1603+K1607+K1612+K1614+K1617+K1623+K1627+K1629</f>
        <v>50000000</v>
      </c>
      <c r="L1599" s="80">
        <f>L1600+L1603+L1607+L1612+L1614+L1617+L1623+L1627+L1629</f>
        <v>50000000</v>
      </c>
      <c r="M1599" s="69">
        <f t="shared" ref="M1599:M1634" si="180">J1599+K1599+L1599</f>
        <v>150000000</v>
      </c>
    </row>
    <row r="1600" spans="1:13" ht="18.5" x14ac:dyDescent="0.45">
      <c r="A1600" s="64">
        <v>220201</v>
      </c>
      <c r="B1600" s="65"/>
      <c r="C1600" s="66"/>
      <c r="D1600" s="66"/>
      <c r="E1600" s="65"/>
      <c r="F1600" s="70" t="s">
        <v>28</v>
      </c>
      <c r="G1600" s="358">
        <f>SUM(G1601:G1602)</f>
        <v>33000000</v>
      </c>
      <c r="H1600" s="358">
        <f>SUM(H1601:H1602)</f>
        <v>0</v>
      </c>
      <c r="I1600" s="358"/>
      <c r="J1600" s="80">
        <f>SUM(J1601:J1602)</f>
        <v>33000000</v>
      </c>
      <c r="K1600" s="80">
        <f>SUM(K1601:K1602)</f>
        <v>33000000</v>
      </c>
      <c r="L1600" s="80">
        <f>SUM(L1601:L1602)</f>
        <v>33000000</v>
      </c>
      <c r="M1600" s="69">
        <f t="shared" si="180"/>
        <v>99000000</v>
      </c>
    </row>
    <row r="1601" spans="1:13" ht="18.5" x14ac:dyDescent="0.45">
      <c r="A1601" s="74">
        <v>22020101</v>
      </c>
      <c r="B1601" s="75"/>
      <c r="C1601" s="76"/>
      <c r="D1601" s="76"/>
      <c r="E1601" s="75"/>
      <c r="F1601" s="77" t="s">
        <v>29</v>
      </c>
      <c r="G1601" s="358">
        <v>32000000</v>
      </c>
      <c r="H1601" s="311"/>
      <c r="I1601" s="311"/>
      <c r="J1601" s="80">
        <v>32000000</v>
      </c>
      <c r="K1601" s="80">
        <v>32000000</v>
      </c>
      <c r="L1601" s="80">
        <v>32000000</v>
      </c>
      <c r="M1601" s="69">
        <f t="shared" si="180"/>
        <v>96000000</v>
      </c>
    </row>
    <row r="1602" spans="1:13" ht="18.5" x14ac:dyDescent="0.45">
      <c r="A1602" s="74">
        <v>22020102</v>
      </c>
      <c r="B1602" s="75"/>
      <c r="C1602" s="76"/>
      <c r="D1602" s="76"/>
      <c r="E1602" s="75"/>
      <c r="F1602" s="77" t="s">
        <v>30</v>
      </c>
      <c r="G1602" s="358">
        <v>1000000</v>
      </c>
      <c r="H1602" s="311"/>
      <c r="I1602" s="311"/>
      <c r="J1602" s="80">
        <v>1000000</v>
      </c>
      <c r="K1602" s="80">
        <v>1000000</v>
      </c>
      <c r="L1602" s="80">
        <v>1000000</v>
      </c>
      <c r="M1602" s="69">
        <f t="shared" si="180"/>
        <v>3000000</v>
      </c>
    </row>
    <row r="1603" spans="1:13" ht="18.5" x14ac:dyDescent="0.45">
      <c r="A1603" s="64">
        <v>220203</v>
      </c>
      <c r="B1603" s="65"/>
      <c r="C1603" s="66"/>
      <c r="D1603" s="66"/>
      <c r="E1603" s="65"/>
      <c r="F1603" s="70" t="s">
        <v>37</v>
      </c>
      <c r="G1603" s="358">
        <f>SUM(G1604:G1606)</f>
        <v>4150000</v>
      </c>
      <c r="H1603" s="358">
        <f>SUM(H1604:H1606)</f>
        <v>0</v>
      </c>
      <c r="I1603" s="358"/>
      <c r="J1603" s="80">
        <f>SUM(J1604:J1606)</f>
        <v>4150000</v>
      </c>
      <c r="K1603" s="80">
        <f>SUM(K1604:K1606)</f>
        <v>4150000</v>
      </c>
      <c r="L1603" s="80">
        <f>SUM(L1604:L1606)</f>
        <v>4150000</v>
      </c>
      <c r="M1603" s="69">
        <f t="shared" si="180"/>
        <v>12450000</v>
      </c>
    </row>
    <row r="1604" spans="1:13" ht="37" x14ac:dyDescent="0.45">
      <c r="A1604" s="74">
        <v>22020301</v>
      </c>
      <c r="B1604" s="75"/>
      <c r="C1604" s="76"/>
      <c r="D1604" s="76"/>
      <c r="E1604" s="75"/>
      <c r="F1604" s="77" t="s">
        <v>38</v>
      </c>
      <c r="G1604" s="358">
        <v>4000000</v>
      </c>
      <c r="H1604" s="358"/>
      <c r="I1604" s="358"/>
      <c r="J1604" s="80">
        <v>4000000</v>
      </c>
      <c r="K1604" s="80">
        <v>4000000</v>
      </c>
      <c r="L1604" s="80">
        <v>4000000</v>
      </c>
      <c r="M1604" s="69">
        <f t="shared" si="180"/>
        <v>12000000</v>
      </c>
    </row>
    <row r="1605" spans="1:13" ht="18.5" x14ac:dyDescent="0.45">
      <c r="A1605" s="74">
        <v>22020302</v>
      </c>
      <c r="B1605" s="75"/>
      <c r="C1605" s="76"/>
      <c r="D1605" s="76"/>
      <c r="E1605" s="75"/>
      <c r="F1605" s="77" t="s">
        <v>39</v>
      </c>
      <c r="G1605" s="358">
        <v>50000</v>
      </c>
      <c r="H1605" s="358"/>
      <c r="I1605" s="358"/>
      <c r="J1605" s="80">
        <v>50000</v>
      </c>
      <c r="K1605" s="80">
        <v>50000</v>
      </c>
      <c r="L1605" s="80">
        <v>50000</v>
      </c>
      <c r="M1605" s="69">
        <f t="shared" si="180"/>
        <v>150000</v>
      </c>
    </row>
    <row r="1606" spans="1:13" ht="18.5" x14ac:dyDescent="0.45">
      <c r="A1606" s="74">
        <v>22020303</v>
      </c>
      <c r="B1606" s="75"/>
      <c r="C1606" s="76"/>
      <c r="D1606" s="76"/>
      <c r="E1606" s="75"/>
      <c r="F1606" s="77" t="s">
        <v>40</v>
      </c>
      <c r="G1606" s="358">
        <v>100000</v>
      </c>
      <c r="H1606" s="358"/>
      <c r="I1606" s="358"/>
      <c r="J1606" s="80">
        <v>100000</v>
      </c>
      <c r="K1606" s="80">
        <v>100000</v>
      </c>
      <c r="L1606" s="80">
        <v>100000</v>
      </c>
      <c r="M1606" s="69">
        <f t="shared" si="180"/>
        <v>300000</v>
      </c>
    </row>
    <row r="1607" spans="1:13" ht="18.5" x14ac:dyDescent="0.45">
      <c r="A1607" s="64">
        <v>220204</v>
      </c>
      <c r="B1607" s="65"/>
      <c r="C1607" s="66"/>
      <c r="D1607" s="66"/>
      <c r="E1607" s="65"/>
      <c r="F1607" s="70" t="s">
        <v>42</v>
      </c>
      <c r="G1607" s="358">
        <f>SUM(G1608:G1611)</f>
        <v>2300000</v>
      </c>
      <c r="H1607" s="358">
        <f>SUM(H1608:H1611)</f>
        <v>0</v>
      </c>
      <c r="I1607" s="358"/>
      <c r="J1607" s="80">
        <f>SUM(J1608:J1611)</f>
        <v>2300000</v>
      </c>
      <c r="K1607" s="80">
        <f>SUM(K1608:K1611)</f>
        <v>2300000</v>
      </c>
      <c r="L1607" s="80">
        <f>SUM(L1608:L1611)</f>
        <v>2300000</v>
      </c>
      <c r="M1607" s="69">
        <f t="shared" si="180"/>
        <v>6900000</v>
      </c>
    </row>
    <row r="1608" spans="1:13" ht="37" x14ac:dyDescent="0.45">
      <c r="A1608" s="74">
        <v>22020401</v>
      </c>
      <c r="B1608" s="75"/>
      <c r="C1608" s="76"/>
      <c r="D1608" s="76"/>
      <c r="E1608" s="75"/>
      <c r="F1608" s="77" t="s">
        <v>43</v>
      </c>
      <c r="G1608" s="358">
        <v>300000</v>
      </c>
      <c r="H1608" s="311"/>
      <c r="I1608" s="311"/>
      <c r="J1608" s="80">
        <v>300000</v>
      </c>
      <c r="K1608" s="80">
        <v>300000</v>
      </c>
      <c r="L1608" s="80">
        <v>300000</v>
      </c>
      <c r="M1608" s="69">
        <f t="shared" si="180"/>
        <v>900000</v>
      </c>
    </row>
    <row r="1609" spans="1:13" ht="18.5" x14ac:dyDescent="0.45">
      <c r="A1609" s="74">
        <v>22020402</v>
      </c>
      <c r="B1609" s="75"/>
      <c r="C1609" s="76"/>
      <c r="D1609" s="76"/>
      <c r="E1609" s="75"/>
      <c r="F1609" s="77" t="s">
        <v>44</v>
      </c>
      <c r="G1609" s="358">
        <v>1000000</v>
      </c>
      <c r="H1609" s="311"/>
      <c r="I1609" s="311"/>
      <c r="J1609" s="80">
        <v>1000000</v>
      </c>
      <c r="K1609" s="80">
        <v>1000000</v>
      </c>
      <c r="L1609" s="80">
        <v>1000000</v>
      </c>
      <c r="M1609" s="69">
        <f t="shared" si="180"/>
        <v>3000000</v>
      </c>
    </row>
    <row r="1610" spans="1:13" ht="37" x14ac:dyDescent="0.45">
      <c r="A1610" s="74">
        <v>22020403</v>
      </c>
      <c r="B1610" s="75"/>
      <c r="C1610" s="76"/>
      <c r="D1610" s="76"/>
      <c r="E1610" s="75"/>
      <c r="F1610" s="77" t="s">
        <v>45</v>
      </c>
      <c r="G1610" s="358">
        <v>500000</v>
      </c>
      <c r="H1610" s="311"/>
      <c r="I1610" s="311"/>
      <c r="J1610" s="80">
        <v>500000</v>
      </c>
      <c r="K1610" s="80">
        <v>500000</v>
      </c>
      <c r="L1610" s="80">
        <v>500000</v>
      </c>
      <c r="M1610" s="69">
        <f t="shared" si="180"/>
        <v>1500000</v>
      </c>
    </row>
    <row r="1611" spans="1:13" ht="18.5" x14ac:dyDescent="0.45">
      <c r="A1611" s="74">
        <v>22020404</v>
      </c>
      <c r="B1611" s="75"/>
      <c r="C1611" s="76"/>
      <c r="D1611" s="76"/>
      <c r="E1611" s="75"/>
      <c r="F1611" s="77" t="s">
        <v>46</v>
      </c>
      <c r="G1611" s="358">
        <v>500000</v>
      </c>
      <c r="H1611" s="311"/>
      <c r="I1611" s="311"/>
      <c r="J1611" s="80">
        <v>500000</v>
      </c>
      <c r="K1611" s="80">
        <v>500000</v>
      </c>
      <c r="L1611" s="80">
        <v>500000</v>
      </c>
      <c r="M1611" s="69">
        <f t="shared" si="180"/>
        <v>1500000</v>
      </c>
    </row>
    <row r="1612" spans="1:13" ht="18.5" x14ac:dyDescent="0.45">
      <c r="A1612" s="64">
        <v>220205</v>
      </c>
      <c r="B1612" s="65"/>
      <c r="C1612" s="66"/>
      <c r="D1612" s="66"/>
      <c r="E1612" s="65"/>
      <c r="F1612" s="70" t="s">
        <v>49</v>
      </c>
      <c r="G1612" s="358">
        <f>G1613</f>
        <v>1000000</v>
      </c>
      <c r="H1612" s="358">
        <f>H1613</f>
        <v>0</v>
      </c>
      <c r="I1612" s="358"/>
      <c r="J1612" s="80">
        <f t="shared" ref="J1612:L1612" si="181">J1613</f>
        <v>1000000</v>
      </c>
      <c r="K1612" s="80">
        <f t="shared" si="181"/>
        <v>1000000</v>
      </c>
      <c r="L1612" s="80">
        <f t="shared" si="181"/>
        <v>1000000</v>
      </c>
      <c r="M1612" s="69">
        <f t="shared" si="180"/>
        <v>3000000</v>
      </c>
    </row>
    <row r="1613" spans="1:13" ht="18.5" x14ac:dyDescent="0.45">
      <c r="A1613" s="74">
        <v>22020501</v>
      </c>
      <c r="B1613" s="75"/>
      <c r="C1613" s="76"/>
      <c r="D1613" s="76"/>
      <c r="E1613" s="75"/>
      <c r="F1613" s="77" t="s">
        <v>50</v>
      </c>
      <c r="G1613" s="358">
        <v>1000000</v>
      </c>
      <c r="H1613" s="311"/>
      <c r="I1613" s="311"/>
      <c r="J1613" s="80">
        <v>1000000</v>
      </c>
      <c r="K1613" s="80">
        <v>1000000</v>
      </c>
      <c r="L1613" s="80">
        <v>1000000</v>
      </c>
      <c r="M1613" s="69">
        <f t="shared" si="180"/>
        <v>3000000</v>
      </c>
    </row>
    <row r="1614" spans="1:13" ht="18.5" x14ac:dyDescent="0.45">
      <c r="A1614" s="64">
        <v>220206</v>
      </c>
      <c r="B1614" s="65"/>
      <c r="C1614" s="66"/>
      <c r="D1614" s="66"/>
      <c r="E1614" s="65"/>
      <c r="F1614" s="70" t="s">
        <v>51</v>
      </c>
      <c r="G1614" s="358">
        <f>SUM(G1615:G1616)</f>
        <v>150000</v>
      </c>
      <c r="H1614" s="358">
        <f>SUM(H1615:H1616)</f>
        <v>0</v>
      </c>
      <c r="I1614" s="358"/>
      <c r="J1614" s="80">
        <f>SUM(J1615:J1616)</f>
        <v>150000</v>
      </c>
      <c r="K1614" s="80">
        <f>SUM(K1615:K1616)</f>
        <v>150000</v>
      </c>
      <c r="L1614" s="80">
        <f>SUM(L1615:L1616)</f>
        <v>150000</v>
      </c>
      <c r="M1614" s="69">
        <f t="shared" si="180"/>
        <v>450000</v>
      </c>
    </row>
    <row r="1615" spans="1:13" ht="18.5" x14ac:dyDescent="0.45">
      <c r="A1615" s="74">
        <v>22020601</v>
      </c>
      <c r="B1615" s="75"/>
      <c r="C1615" s="76"/>
      <c r="D1615" s="76"/>
      <c r="E1615" s="75"/>
      <c r="F1615" s="77" t="s">
        <v>52</v>
      </c>
      <c r="G1615" s="358">
        <v>50000</v>
      </c>
      <c r="H1615" s="311"/>
      <c r="I1615" s="311"/>
      <c r="J1615" s="80">
        <v>50000</v>
      </c>
      <c r="K1615" s="80">
        <v>50000</v>
      </c>
      <c r="L1615" s="80">
        <v>50000</v>
      </c>
      <c r="M1615" s="69">
        <f t="shared" si="180"/>
        <v>150000</v>
      </c>
    </row>
    <row r="1616" spans="1:13" ht="18.5" x14ac:dyDescent="0.45">
      <c r="A1616" s="74">
        <v>22020602</v>
      </c>
      <c r="B1616" s="75"/>
      <c r="C1616" s="76"/>
      <c r="D1616" s="76"/>
      <c r="E1616" s="75"/>
      <c r="F1616" s="77" t="s">
        <v>223</v>
      </c>
      <c r="G1616" s="358">
        <v>100000</v>
      </c>
      <c r="H1616" s="311"/>
      <c r="I1616" s="311"/>
      <c r="J1616" s="80">
        <v>100000</v>
      </c>
      <c r="K1616" s="80">
        <v>100000</v>
      </c>
      <c r="L1616" s="80">
        <v>100000</v>
      </c>
      <c r="M1616" s="69">
        <f t="shared" si="180"/>
        <v>300000</v>
      </c>
    </row>
    <row r="1617" spans="1:13" ht="37" x14ac:dyDescent="0.45">
      <c r="A1617" s="64">
        <v>220207</v>
      </c>
      <c r="B1617" s="65"/>
      <c r="C1617" s="66"/>
      <c r="D1617" s="66"/>
      <c r="E1617" s="65"/>
      <c r="F1617" s="70" t="s">
        <v>268</v>
      </c>
      <c r="G1617" s="358">
        <f>SUM(G1618:G1622)</f>
        <v>2100000</v>
      </c>
      <c r="H1617" s="358">
        <f>SUM(H1618:H1622)</f>
        <v>0</v>
      </c>
      <c r="I1617" s="358"/>
      <c r="J1617" s="80">
        <f>SUM(J1618:J1622)</f>
        <v>2100000</v>
      </c>
      <c r="K1617" s="80">
        <f>SUM(K1618:K1622)</f>
        <v>2100000</v>
      </c>
      <c r="L1617" s="80">
        <f>SUM(L1618:L1622)</f>
        <v>2100000</v>
      </c>
      <c r="M1617" s="69">
        <f t="shared" si="180"/>
        <v>6300000</v>
      </c>
    </row>
    <row r="1618" spans="1:13" ht="18.5" x14ac:dyDescent="0.45">
      <c r="A1618" s="74">
        <v>22020701</v>
      </c>
      <c r="B1618" s="75"/>
      <c r="C1618" s="76"/>
      <c r="D1618" s="76"/>
      <c r="E1618" s="75"/>
      <c r="F1618" s="77" t="s">
        <v>269</v>
      </c>
      <c r="G1618" s="311"/>
      <c r="H1618" s="311"/>
      <c r="I1618" s="311"/>
      <c r="J1618" s="81"/>
      <c r="K1618" s="81"/>
      <c r="L1618" s="81"/>
      <c r="M1618" s="69">
        <f t="shared" si="180"/>
        <v>0</v>
      </c>
    </row>
    <row r="1619" spans="1:13" ht="18.5" x14ac:dyDescent="0.45">
      <c r="A1619" s="74">
        <v>22020702</v>
      </c>
      <c r="B1619" s="75"/>
      <c r="C1619" s="76"/>
      <c r="D1619" s="76"/>
      <c r="E1619" s="75"/>
      <c r="F1619" s="77" t="s">
        <v>416</v>
      </c>
      <c r="G1619" s="358">
        <v>50000</v>
      </c>
      <c r="H1619" s="311"/>
      <c r="I1619" s="311"/>
      <c r="J1619" s="80">
        <v>50000</v>
      </c>
      <c r="K1619" s="80">
        <v>50000</v>
      </c>
      <c r="L1619" s="80">
        <v>50000</v>
      </c>
      <c r="M1619" s="69">
        <f t="shared" si="180"/>
        <v>150000</v>
      </c>
    </row>
    <row r="1620" spans="1:13" ht="18.5" x14ac:dyDescent="0.45">
      <c r="A1620" s="74">
        <v>22020703</v>
      </c>
      <c r="B1620" s="75"/>
      <c r="C1620" s="76"/>
      <c r="D1620" s="76"/>
      <c r="E1620" s="75"/>
      <c r="F1620" s="77" t="s">
        <v>365</v>
      </c>
      <c r="G1620" s="358">
        <v>50000</v>
      </c>
      <c r="H1620" s="311"/>
      <c r="I1620" s="311"/>
      <c r="J1620" s="80">
        <v>50000</v>
      </c>
      <c r="K1620" s="80">
        <v>50000</v>
      </c>
      <c r="L1620" s="80">
        <v>50000</v>
      </c>
      <c r="M1620" s="69">
        <f t="shared" si="180"/>
        <v>150000</v>
      </c>
    </row>
    <row r="1621" spans="1:13" ht="18.5" x14ac:dyDescent="0.45">
      <c r="A1621" s="74">
        <v>22020708</v>
      </c>
      <c r="B1621" s="75"/>
      <c r="C1621" s="76"/>
      <c r="D1621" s="76"/>
      <c r="E1621" s="75"/>
      <c r="F1621" s="77" t="s">
        <v>435</v>
      </c>
      <c r="G1621" s="358">
        <v>2000000</v>
      </c>
      <c r="H1621" s="311"/>
      <c r="I1621" s="311"/>
      <c r="J1621" s="80">
        <v>2000000</v>
      </c>
      <c r="K1621" s="80">
        <v>2000000</v>
      </c>
      <c r="L1621" s="80">
        <v>2000000</v>
      </c>
      <c r="M1621" s="69">
        <f t="shared" si="180"/>
        <v>6000000</v>
      </c>
    </row>
    <row r="1622" spans="1:13" ht="18.5" x14ac:dyDescent="0.45">
      <c r="A1622" s="74">
        <v>22020709</v>
      </c>
      <c r="B1622" s="75"/>
      <c r="C1622" s="76"/>
      <c r="D1622" s="76"/>
      <c r="E1622" s="75"/>
      <c r="F1622" s="77" t="s">
        <v>586</v>
      </c>
      <c r="G1622" s="311"/>
      <c r="H1622" s="311"/>
      <c r="I1622" s="311"/>
      <c r="J1622" s="81"/>
      <c r="K1622" s="81"/>
      <c r="L1622" s="81"/>
      <c r="M1622" s="69">
        <f t="shared" si="180"/>
        <v>0</v>
      </c>
    </row>
    <row r="1623" spans="1:13" ht="18.5" x14ac:dyDescent="0.45">
      <c r="A1623" s="64">
        <v>220208</v>
      </c>
      <c r="B1623" s="65"/>
      <c r="C1623" s="66"/>
      <c r="D1623" s="66"/>
      <c r="E1623" s="65"/>
      <c r="F1623" s="70" t="s">
        <v>54</v>
      </c>
      <c r="G1623" s="358">
        <f>SUM(G1624:G1626)</f>
        <v>5150000</v>
      </c>
      <c r="H1623" s="358">
        <f>SUM(H1624:H1626)</f>
        <v>0</v>
      </c>
      <c r="I1623" s="358"/>
      <c r="J1623" s="80">
        <f>SUM(J1624:J1626)</f>
        <v>5150000</v>
      </c>
      <c r="K1623" s="80">
        <f>SUM(K1624:K1626)</f>
        <v>5150000</v>
      </c>
      <c r="L1623" s="80">
        <f>SUM(L1624:L1626)</f>
        <v>5150000</v>
      </c>
      <c r="M1623" s="69">
        <f t="shared" si="180"/>
        <v>15450000</v>
      </c>
    </row>
    <row r="1624" spans="1:13" ht="18.5" x14ac:dyDescent="0.45">
      <c r="A1624" s="74">
        <v>22020801</v>
      </c>
      <c r="B1624" s="75"/>
      <c r="C1624" s="76"/>
      <c r="D1624" s="76"/>
      <c r="E1624" s="75"/>
      <c r="F1624" s="77" t="s">
        <v>55</v>
      </c>
      <c r="G1624" s="358">
        <v>50000</v>
      </c>
      <c r="H1624" s="311"/>
      <c r="I1624" s="311"/>
      <c r="J1624" s="80">
        <v>50000</v>
      </c>
      <c r="K1624" s="80">
        <v>50000</v>
      </c>
      <c r="L1624" s="80">
        <v>50000</v>
      </c>
      <c r="M1624" s="69">
        <f t="shared" si="180"/>
        <v>150000</v>
      </c>
    </row>
    <row r="1625" spans="1:13" ht="18.5" x14ac:dyDescent="0.45">
      <c r="A1625" s="74">
        <v>22020802</v>
      </c>
      <c r="B1625" s="75"/>
      <c r="C1625" s="76"/>
      <c r="D1625" s="76"/>
      <c r="E1625" s="75"/>
      <c r="F1625" s="77" t="s">
        <v>517</v>
      </c>
      <c r="G1625" s="358"/>
      <c r="H1625" s="311"/>
      <c r="I1625" s="311"/>
      <c r="J1625" s="80"/>
      <c r="K1625" s="80"/>
      <c r="L1625" s="80"/>
      <c r="M1625" s="69">
        <f t="shared" si="180"/>
        <v>0</v>
      </c>
    </row>
    <row r="1626" spans="1:13" ht="18.5" x14ac:dyDescent="0.45">
      <c r="A1626" s="74">
        <v>22020803</v>
      </c>
      <c r="B1626" s="75"/>
      <c r="C1626" s="76"/>
      <c r="D1626" s="76"/>
      <c r="E1626" s="75"/>
      <c r="F1626" s="77" t="s">
        <v>56</v>
      </c>
      <c r="G1626" s="358">
        <v>5100000</v>
      </c>
      <c r="H1626" s="311"/>
      <c r="I1626" s="311"/>
      <c r="J1626" s="80">
        <v>5100000</v>
      </c>
      <c r="K1626" s="80">
        <v>5100000</v>
      </c>
      <c r="L1626" s="80">
        <v>5100000</v>
      </c>
      <c r="M1626" s="69">
        <f t="shared" si="180"/>
        <v>15300000</v>
      </c>
    </row>
    <row r="1627" spans="1:13" ht="18.5" x14ac:dyDescent="0.45">
      <c r="A1627" s="64">
        <v>220209</v>
      </c>
      <c r="B1627" s="65"/>
      <c r="C1627" s="66"/>
      <c r="D1627" s="66"/>
      <c r="E1627" s="65"/>
      <c r="F1627" s="70" t="s">
        <v>271</v>
      </c>
      <c r="G1627" s="358">
        <f>SUM(G1628:G1628)</f>
        <v>50000</v>
      </c>
      <c r="H1627" s="358">
        <f>SUM(H1628:H1628)</f>
        <v>0</v>
      </c>
      <c r="I1627" s="358"/>
      <c r="J1627" s="80">
        <f>SUM(J1628:J1628)</f>
        <v>50000</v>
      </c>
      <c r="K1627" s="80">
        <f>SUM(K1628:K1628)</f>
        <v>50000</v>
      </c>
      <c r="L1627" s="80">
        <f>SUM(L1628:L1628)</f>
        <v>50000</v>
      </c>
      <c r="M1627" s="69">
        <f t="shared" si="180"/>
        <v>150000</v>
      </c>
    </row>
    <row r="1628" spans="1:13" ht="18.5" x14ac:dyDescent="0.45">
      <c r="A1628" s="74">
        <v>22020901</v>
      </c>
      <c r="B1628" s="75"/>
      <c r="C1628" s="76"/>
      <c r="D1628" s="76"/>
      <c r="E1628" s="75"/>
      <c r="F1628" s="77" t="s">
        <v>315</v>
      </c>
      <c r="G1628" s="358">
        <v>50000</v>
      </c>
      <c r="H1628" s="311"/>
      <c r="I1628" s="311"/>
      <c r="J1628" s="80">
        <v>50000</v>
      </c>
      <c r="K1628" s="80">
        <v>50000</v>
      </c>
      <c r="L1628" s="80">
        <v>50000</v>
      </c>
      <c r="M1628" s="69">
        <f t="shared" si="180"/>
        <v>150000</v>
      </c>
    </row>
    <row r="1629" spans="1:13" ht="18.5" x14ac:dyDescent="0.45">
      <c r="A1629" s="64">
        <v>220210</v>
      </c>
      <c r="B1629" s="65"/>
      <c r="C1629" s="66"/>
      <c r="D1629" s="66"/>
      <c r="E1629" s="65"/>
      <c r="F1629" s="70" t="s">
        <v>57</v>
      </c>
      <c r="G1629" s="358">
        <f>SUM(G1630:G1634)</f>
        <v>2100000</v>
      </c>
      <c r="H1629" s="358">
        <f>SUM(H1630:H1634)</f>
        <v>0</v>
      </c>
      <c r="I1629" s="358"/>
      <c r="J1629" s="358">
        <f>SUM(J1630:J1634)</f>
        <v>2100000</v>
      </c>
      <c r="K1629" s="358">
        <f>SUM(K1630:K1634)</f>
        <v>2100000</v>
      </c>
      <c r="L1629" s="358">
        <f>SUM(L1630:L1634)</f>
        <v>2100000</v>
      </c>
      <c r="M1629" s="69">
        <f t="shared" si="180"/>
        <v>6300000</v>
      </c>
    </row>
    <row r="1630" spans="1:13" ht="18.5" x14ac:dyDescent="0.45">
      <c r="A1630" s="74">
        <v>22021001</v>
      </c>
      <c r="B1630" s="75"/>
      <c r="C1630" s="76"/>
      <c r="D1630" s="76"/>
      <c r="E1630" s="75"/>
      <c r="F1630" s="77" t="s">
        <v>58</v>
      </c>
      <c r="G1630" s="358">
        <v>100000</v>
      </c>
      <c r="H1630" s="311"/>
      <c r="I1630" s="311"/>
      <c r="J1630" s="358">
        <v>100000</v>
      </c>
      <c r="K1630" s="358">
        <v>100000</v>
      </c>
      <c r="L1630" s="358">
        <v>100000</v>
      </c>
      <c r="M1630" s="69">
        <f t="shared" si="180"/>
        <v>300000</v>
      </c>
    </row>
    <row r="1631" spans="1:13" ht="18.5" x14ac:dyDescent="0.45">
      <c r="A1631" s="74">
        <v>22021002</v>
      </c>
      <c r="B1631" s="75"/>
      <c r="C1631" s="76"/>
      <c r="D1631" s="76"/>
      <c r="E1631" s="75"/>
      <c r="F1631" s="77" t="s">
        <v>59</v>
      </c>
      <c r="G1631" s="358">
        <v>200000</v>
      </c>
      <c r="H1631" s="311"/>
      <c r="I1631" s="311"/>
      <c r="J1631" s="358">
        <v>200000</v>
      </c>
      <c r="K1631" s="358">
        <v>200000</v>
      </c>
      <c r="L1631" s="358">
        <v>200000</v>
      </c>
      <c r="M1631" s="69">
        <f t="shared" si="180"/>
        <v>600000</v>
      </c>
    </row>
    <row r="1632" spans="1:13" ht="18.5" x14ac:dyDescent="0.45">
      <c r="A1632" s="74">
        <v>22021003</v>
      </c>
      <c r="B1632" s="75"/>
      <c r="C1632" s="76"/>
      <c r="D1632" s="76"/>
      <c r="E1632" s="75"/>
      <c r="F1632" s="77" t="s">
        <v>60</v>
      </c>
      <c r="G1632" s="358">
        <v>1000000</v>
      </c>
      <c r="H1632" s="311"/>
      <c r="I1632" s="311"/>
      <c r="J1632" s="358">
        <v>1000000</v>
      </c>
      <c r="K1632" s="358">
        <v>1000000</v>
      </c>
      <c r="L1632" s="358">
        <v>1000000</v>
      </c>
      <c r="M1632" s="69">
        <f t="shared" si="180"/>
        <v>3000000</v>
      </c>
    </row>
    <row r="1633" spans="1:13" ht="18.5" x14ac:dyDescent="0.45">
      <c r="A1633" s="74">
        <v>22021004</v>
      </c>
      <c r="B1633" s="75"/>
      <c r="C1633" s="76"/>
      <c r="D1633" s="76"/>
      <c r="E1633" s="75"/>
      <c r="F1633" s="77" t="s">
        <v>61</v>
      </c>
      <c r="G1633" s="358">
        <v>500000</v>
      </c>
      <c r="H1633" s="311"/>
      <c r="I1633" s="311"/>
      <c r="J1633" s="358">
        <v>500000</v>
      </c>
      <c r="K1633" s="358">
        <v>500000</v>
      </c>
      <c r="L1633" s="358">
        <v>500000</v>
      </c>
      <c r="M1633" s="69">
        <f t="shared" si="180"/>
        <v>1500000</v>
      </c>
    </row>
    <row r="1634" spans="1:13" ht="18.5" x14ac:dyDescent="0.45">
      <c r="A1634" s="74">
        <v>22021006</v>
      </c>
      <c r="B1634" s="75"/>
      <c r="C1634" s="76"/>
      <c r="D1634" s="76"/>
      <c r="E1634" s="75"/>
      <c r="F1634" s="77" t="s">
        <v>62</v>
      </c>
      <c r="G1634" s="358">
        <v>300000</v>
      </c>
      <c r="H1634" s="311"/>
      <c r="I1634" s="311"/>
      <c r="J1634" s="358">
        <v>300000</v>
      </c>
      <c r="K1634" s="358">
        <v>300000</v>
      </c>
      <c r="L1634" s="358">
        <v>300000</v>
      </c>
      <c r="M1634" s="69">
        <f t="shared" si="180"/>
        <v>900000</v>
      </c>
    </row>
    <row r="1635" spans="1:13" ht="18.5" x14ac:dyDescent="0.45">
      <c r="A1635" s="74"/>
      <c r="B1635" s="75"/>
      <c r="C1635" s="76"/>
      <c r="D1635" s="76"/>
      <c r="E1635" s="75"/>
      <c r="F1635" s="450" t="s">
        <v>85</v>
      </c>
      <c r="G1635" s="358"/>
      <c r="H1635" s="311"/>
      <c r="I1635" s="311"/>
      <c r="J1635" s="358"/>
      <c r="K1635" s="358"/>
      <c r="L1635" s="358"/>
      <c r="M1635" s="69"/>
    </row>
    <row r="1636" spans="1:13" ht="18.5" x14ac:dyDescent="0.45">
      <c r="A1636" s="74"/>
      <c r="B1636" s="75"/>
      <c r="C1636" s="76"/>
      <c r="D1636" s="76"/>
      <c r="E1636" s="75"/>
      <c r="F1636" s="90" t="s">
        <v>295</v>
      </c>
      <c r="G1636" s="358">
        <f>G1590</f>
        <v>75760324.840000004</v>
      </c>
      <c r="H1636" s="358"/>
      <c r="I1636" s="358"/>
      <c r="J1636" s="358">
        <f t="shared" ref="J1636:M1636" si="182">J1590</f>
        <v>109126147.86000001</v>
      </c>
      <c r="K1636" s="358">
        <f t="shared" si="182"/>
        <v>109126146.86000001</v>
      </c>
      <c r="L1636" s="358">
        <f t="shared" si="182"/>
        <v>109126146.86000001</v>
      </c>
      <c r="M1636" s="80">
        <f t="shared" si="182"/>
        <v>327378441.58000004</v>
      </c>
    </row>
    <row r="1637" spans="1:13" ht="18.5" x14ac:dyDescent="0.45">
      <c r="A1637" s="74"/>
      <c r="B1637" s="75"/>
      <c r="C1637" s="76"/>
      <c r="D1637" s="76"/>
      <c r="E1637" s="75"/>
      <c r="F1637" s="90" t="s">
        <v>207</v>
      </c>
      <c r="G1637" s="358">
        <f>G1598</f>
        <v>50000000</v>
      </c>
      <c r="H1637" s="358"/>
      <c r="I1637" s="358"/>
      <c r="J1637" s="358">
        <f t="shared" ref="J1637:M1637" si="183">J1598</f>
        <v>50000000</v>
      </c>
      <c r="K1637" s="358">
        <f t="shared" si="183"/>
        <v>50000000</v>
      </c>
      <c r="L1637" s="358">
        <f t="shared" si="183"/>
        <v>50000000</v>
      </c>
      <c r="M1637" s="80">
        <f t="shared" si="183"/>
        <v>150000000</v>
      </c>
    </row>
    <row r="1638" spans="1:13" ht="18.5" x14ac:dyDescent="0.45">
      <c r="A1638" s="74"/>
      <c r="B1638" s="75"/>
      <c r="C1638" s="76"/>
      <c r="D1638" s="76"/>
      <c r="E1638" s="75"/>
      <c r="F1638" s="90" t="s">
        <v>88</v>
      </c>
      <c r="G1638" s="358">
        <f>SUM(G1636:G1637)</f>
        <v>125760324.84</v>
      </c>
      <c r="H1638" s="358">
        <f t="shared" ref="H1638:M1638" si="184">SUM(H1636:H1637)</f>
        <v>0</v>
      </c>
      <c r="I1638" s="358"/>
      <c r="J1638" s="358">
        <f t="shared" si="184"/>
        <v>159126147.86000001</v>
      </c>
      <c r="K1638" s="358">
        <f t="shared" si="184"/>
        <v>159126146.86000001</v>
      </c>
      <c r="L1638" s="358">
        <f t="shared" si="184"/>
        <v>159126146.86000001</v>
      </c>
      <c r="M1638" s="80">
        <f t="shared" si="184"/>
        <v>477378441.58000004</v>
      </c>
    </row>
    <row r="1641" spans="1:13" ht="18.5" x14ac:dyDescent="0.45">
      <c r="A1641" s="1006" t="s">
        <v>1025</v>
      </c>
      <c r="B1641" s="1006"/>
      <c r="C1641" s="1006"/>
      <c r="D1641" s="1006"/>
      <c r="E1641" s="1006"/>
      <c r="F1641" s="1006"/>
      <c r="G1641" s="1006"/>
      <c r="H1641" s="1006"/>
      <c r="I1641" s="1006"/>
      <c r="J1641" s="1006"/>
      <c r="K1641" s="1006"/>
      <c r="L1641" s="1006"/>
      <c r="M1641" s="1006"/>
    </row>
    <row r="1642" spans="1:13" ht="18.5" x14ac:dyDescent="0.45">
      <c r="A1642" s="1005" t="s">
        <v>1026</v>
      </c>
      <c r="B1642" s="1005"/>
      <c r="C1642" s="1005"/>
      <c r="D1642" s="1005"/>
      <c r="E1642" s="1005"/>
      <c r="F1642" s="1005"/>
      <c r="G1642" s="1005"/>
      <c r="H1642" s="1005"/>
      <c r="I1642" s="1005"/>
      <c r="J1642" s="1005"/>
      <c r="K1642" s="1005"/>
      <c r="L1642" s="1005"/>
      <c r="M1642" s="1005"/>
    </row>
    <row r="1643" spans="1:13" ht="92.5" x14ac:dyDescent="0.45">
      <c r="A1643" s="70" t="s">
        <v>1</v>
      </c>
      <c r="B1643" s="70" t="s">
        <v>2</v>
      </c>
      <c r="C1643" s="70" t="s">
        <v>3</v>
      </c>
      <c r="D1643" s="70" t="s">
        <v>4</v>
      </c>
      <c r="E1643" s="70" t="s">
        <v>5</v>
      </c>
      <c r="F1643" s="451" t="s">
        <v>6</v>
      </c>
      <c r="G1643" s="70" t="s">
        <v>7</v>
      </c>
      <c r="H1643" s="70" t="s">
        <v>8</v>
      </c>
      <c r="I1643" s="70"/>
      <c r="J1643" s="70" t="s">
        <v>9</v>
      </c>
      <c r="K1643" s="70" t="s">
        <v>10</v>
      </c>
      <c r="L1643" s="70" t="s">
        <v>11</v>
      </c>
      <c r="M1643" s="70" t="s">
        <v>12</v>
      </c>
    </row>
    <row r="1644" spans="1:13" ht="18.5" x14ac:dyDescent="0.45">
      <c r="A1644" s="452"/>
      <c r="B1644" s="452"/>
      <c r="C1644" s="453"/>
      <c r="D1644" s="453"/>
      <c r="E1644" s="452"/>
      <c r="F1644" s="77"/>
      <c r="G1644" s="245"/>
      <c r="H1644" s="245"/>
      <c r="I1644" s="245"/>
      <c r="J1644" s="245"/>
      <c r="K1644" s="245"/>
      <c r="L1644" s="245"/>
      <c r="M1644" s="245"/>
    </row>
    <row r="1645" spans="1:13" ht="18.5" x14ac:dyDescent="0.45">
      <c r="A1645" s="454">
        <v>2</v>
      </c>
      <c r="B1645" s="454"/>
      <c r="C1645" s="455"/>
      <c r="D1645" s="455"/>
      <c r="E1645" s="454"/>
      <c r="F1645" s="70" t="s">
        <v>18</v>
      </c>
      <c r="G1645" s="244">
        <f>G1647+G1649+G1653+G1659+G1661</f>
        <v>200000000</v>
      </c>
      <c r="H1645" s="244">
        <f t="shared" ref="H1645:I1645" si="185">H1647+H1649+H1653+H1659+H1661</f>
        <v>253356000</v>
      </c>
      <c r="I1645" s="244">
        <f t="shared" si="185"/>
        <v>0</v>
      </c>
      <c r="J1645" s="244">
        <f>SUM(J1647,J1649,J1653,J1659,J1661)</f>
        <v>1000000000</v>
      </c>
      <c r="K1645" s="244">
        <f t="shared" ref="K1645:L1645" si="186">SUM(K1647,K1649,K1653,K1659,K1661)</f>
        <v>1000000000</v>
      </c>
      <c r="L1645" s="244">
        <f t="shared" si="186"/>
        <v>1000000000</v>
      </c>
      <c r="M1645" s="387">
        <f>J1645+K1645+L1645</f>
        <v>3000000000</v>
      </c>
    </row>
    <row r="1646" spans="1:13" ht="18.5" x14ac:dyDescent="0.45">
      <c r="A1646" s="454">
        <v>2202</v>
      </c>
      <c r="B1646" s="454"/>
      <c r="C1646" s="455"/>
      <c r="D1646" s="455"/>
      <c r="E1646" s="454"/>
      <c r="F1646" s="70" t="s">
        <v>27</v>
      </c>
      <c r="G1646" s="244">
        <f>G1647+G1649+G1653+G1659+G1661</f>
        <v>200000000</v>
      </c>
      <c r="H1646" s="244">
        <f t="shared" ref="H1646:I1646" si="187">H1647+H1649+H1653+H1659+H1661</f>
        <v>253356000</v>
      </c>
      <c r="I1646" s="244">
        <f t="shared" si="187"/>
        <v>0</v>
      </c>
      <c r="J1646" s="244">
        <f>SUM(J1647,J1649,J1653,J1659,J1661)</f>
        <v>1000000000</v>
      </c>
      <c r="K1646" s="244">
        <f t="shared" ref="K1646:L1646" si="188">SUM(K1647,K1649,K1653,K1659,K1661)</f>
        <v>1000000000</v>
      </c>
      <c r="L1646" s="244">
        <f t="shared" si="188"/>
        <v>1000000000</v>
      </c>
      <c r="M1646" s="244">
        <v>1500000000</v>
      </c>
    </row>
    <row r="1647" spans="1:13" ht="18.5" x14ac:dyDescent="0.45">
      <c r="A1647" s="454">
        <v>220201</v>
      </c>
      <c r="B1647" s="454"/>
      <c r="C1647" s="455"/>
      <c r="D1647" s="455"/>
      <c r="E1647" s="454"/>
      <c r="F1647" s="70" t="s">
        <v>28</v>
      </c>
      <c r="G1647" s="244">
        <f>SUM(G1648:G1648)</f>
        <v>25000000</v>
      </c>
      <c r="H1647" s="244">
        <f>SUM(H1648:H1648)</f>
        <v>4473000</v>
      </c>
      <c r="I1647" s="244"/>
      <c r="J1647" s="244">
        <f>SUM(J1648:J1648)</f>
        <v>50000000</v>
      </c>
      <c r="K1647" s="244">
        <f>SUM(K1648:K1648)</f>
        <v>50000000</v>
      </c>
      <c r="L1647" s="244">
        <f>SUM(L1648:L1648)</f>
        <v>50000000</v>
      </c>
      <c r="M1647" s="387">
        <f t="shared" ref="M1647:M1667" si="189">J1647+K1647+L1647</f>
        <v>150000000</v>
      </c>
    </row>
    <row r="1648" spans="1:13" ht="18.5" x14ac:dyDescent="0.45">
      <c r="A1648" s="452">
        <v>22020101</v>
      </c>
      <c r="B1648" s="452"/>
      <c r="C1648" s="453"/>
      <c r="D1648" s="453"/>
      <c r="E1648" s="452"/>
      <c r="F1648" s="77" t="s">
        <v>29</v>
      </c>
      <c r="G1648" s="245">
        <v>25000000</v>
      </c>
      <c r="H1648" s="456">
        <v>4473000</v>
      </c>
      <c r="I1648" s="245"/>
      <c r="J1648" s="245">
        <v>50000000</v>
      </c>
      <c r="K1648" s="245">
        <v>50000000</v>
      </c>
      <c r="L1648" s="245">
        <v>50000000</v>
      </c>
      <c r="M1648" s="387">
        <f t="shared" si="189"/>
        <v>150000000</v>
      </c>
    </row>
    <row r="1649" spans="1:13" ht="18.5" x14ac:dyDescent="0.45">
      <c r="A1649" s="454">
        <v>220203</v>
      </c>
      <c r="B1649" s="454"/>
      <c r="C1649" s="455"/>
      <c r="D1649" s="455"/>
      <c r="E1649" s="454"/>
      <c r="F1649" s="70" t="s">
        <v>37</v>
      </c>
      <c r="G1649" s="244">
        <f>SUM(G1650:G1652)</f>
        <v>37000000</v>
      </c>
      <c r="H1649" s="244">
        <f>SUM(H1650:H1652)</f>
        <v>2464000</v>
      </c>
      <c r="I1649" s="244"/>
      <c r="J1649" s="244">
        <f>SUM(J1650:J1652)</f>
        <v>36000000</v>
      </c>
      <c r="K1649" s="244">
        <f>SUM(K1650:K1652)</f>
        <v>36000000</v>
      </c>
      <c r="L1649" s="244">
        <f>SUM(L1650:L1652)</f>
        <v>36000000</v>
      </c>
      <c r="M1649" s="387">
        <f t="shared" si="189"/>
        <v>108000000</v>
      </c>
    </row>
    <row r="1650" spans="1:13" ht="37" x14ac:dyDescent="0.45">
      <c r="A1650" s="452">
        <v>22020301</v>
      </c>
      <c r="B1650" s="452"/>
      <c r="C1650" s="453"/>
      <c r="D1650" s="453"/>
      <c r="E1650" s="452"/>
      <c r="F1650" s="77" t="s">
        <v>38</v>
      </c>
      <c r="G1650" s="245">
        <v>3000000</v>
      </c>
      <c r="H1650" s="244"/>
      <c r="I1650" s="245"/>
      <c r="J1650" s="245">
        <v>500000</v>
      </c>
      <c r="K1650" s="245">
        <v>500000</v>
      </c>
      <c r="L1650" s="245">
        <v>500000</v>
      </c>
      <c r="M1650" s="387">
        <f t="shared" si="189"/>
        <v>1500000</v>
      </c>
    </row>
    <row r="1651" spans="1:13" ht="18.5" x14ac:dyDescent="0.45">
      <c r="A1651" s="452">
        <v>22020305</v>
      </c>
      <c r="B1651" s="452"/>
      <c r="C1651" s="453"/>
      <c r="D1651" s="453"/>
      <c r="E1651" s="452"/>
      <c r="F1651" s="77" t="s">
        <v>41</v>
      </c>
      <c r="G1651" s="245">
        <v>3000000</v>
      </c>
      <c r="H1651" s="245"/>
      <c r="I1651" s="245"/>
      <c r="J1651" s="245">
        <v>500000</v>
      </c>
      <c r="K1651" s="245">
        <v>500000</v>
      </c>
      <c r="L1651" s="245">
        <v>500000</v>
      </c>
      <c r="M1651" s="387">
        <f t="shared" si="189"/>
        <v>1500000</v>
      </c>
    </row>
    <row r="1652" spans="1:13" ht="18.5" x14ac:dyDescent="0.45">
      <c r="A1652" s="452">
        <v>22020307</v>
      </c>
      <c r="B1652" s="452"/>
      <c r="C1652" s="453"/>
      <c r="D1652" s="453"/>
      <c r="E1652" s="452"/>
      <c r="F1652" s="77" t="s">
        <v>516</v>
      </c>
      <c r="G1652" s="245">
        <v>31000000</v>
      </c>
      <c r="H1652" s="245">
        <v>2464000</v>
      </c>
      <c r="I1652" s="245"/>
      <c r="J1652" s="245">
        <v>35000000</v>
      </c>
      <c r="K1652" s="245">
        <v>35000000</v>
      </c>
      <c r="L1652" s="245">
        <v>35000000</v>
      </c>
      <c r="M1652" s="387">
        <f t="shared" si="189"/>
        <v>105000000</v>
      </c>
    </row>
    <row r="1653" spans="1:13" ht="18.5" x14ac:dyDescent="0.45">
      <c r="A1653" s="454">
        <v>220204</v>
      </c>
      <c r="B1653" s="454"/>
      <c r="C1653" s="455"/>
      <c r="D1653" s="455"/>
      <c r="E1653" s="454"/>
      <c r="F1653" s="70" t="s">
        <v>42</v>
      </c>
      <c r="G1653" s="244">
        <f>SUM(G1654:G1658)</f>
        <v>5000000</v>
      </c>
      <c r="H1653" s="244">
        <f>SUM(H1654:H1658)</f>
        <v>0</v>
      </c>
      <c r="I1653" s="244"/>
      <c r="J1653" s="244">
        <f>SUM(J1654:J1658)</f>
        <v>12000000</v>
      </c>
      <c r="K1653" s="244">
        <f>SUM(K1654:K1658)</f>
        <v>12000000</v>
      </c>
      <c r="L1653" s="244">
        <f>SUM(L1654:L1658)</f>
        <v>12000000</v>
      </c>
      <c r="M1653" s="387">
        <f t="shared" si="189"/>
        <v>36000000</v>
      </c>
    </row>
    <row r="1654" spans="1:13" ht="37" x14ac:dyDescent="0.45">
      <c r="A1654" s="452">
        <v>22020401</v>
      </c>
      <c r="B1654" s="452"/>
      <c r="C1654" s="453"/>
      <c r="D1654" s="453"/>
      <c r="E1654" s="452"/>
      <c r="F1654" s="77" t="s">
        <v>43</v>
      </c>
      <c r="G1654" s="245"/>
      <c r="H1654" s="245"/>
      <c r="I1654" s="245"/>
      <c r="J1654" s="245">
        <v>3000000</v>
      </c>
      <c r="K1654" s="245">
        <v>3000000</v>
      </c>
      <c r="L1654" s="245">
        <v>3000000</v>
      </c>
      <c r="M1654" s="387">
        <f t="shared" si="189"/>
        <v>9000000</v>
      </c>
    </row>
    <row r="1655" spans="1:13" ht="18.5" x14ac:dyDescent="0.45">
      <c r="A1655" s="452">
        <v>22020402</v>
      </c>
      <c r="B1655" s="452"/>
      <c r="C1655" s="453"/>
      <c r="D1655" s="453"/>
      <c r="E1655" s="452"/>
      <c r="F1655" s="77" t="s">
        <v>44</v>
      </c>
      <c r="G1655" s="245">
        <v>2500000</v>
      </c>
      <c r="H1655" s="245"/>
      <c r="I1655" s="245"/>
      <c r="J1655" s="245">
        <v>2500000</v>
      </c>
      <c r="K1655" s="245">
        <v>2500000</v>
      </c>
      <c r="L1655" s="245">
        <v>2500000</v>
      </c>
      <c r="M1655" s="387">
        <f t="shared" si="189"/>
        <v>7500000</v>
      </c>
    </row>
    <row r="1656" spans="1:13" ht="18.5" x14ac:dyDescent="0.45">
      <c r="A1656" s="452">
        <v>22020404</v>
      </c>
      <c r="B1656" s="452"/>
      <c r="C1656" s="453"/>
      <c r="D1656" s="453"/>
      <c r="E1656" s="452"/>
      <c r="F1656" s="77" t="s">
        <v>46</v>
      </c>
      <c r="G1656" s="245">
        <v>500000</v>
      </c>
      <c r="H1656" s="245"/>
      <c r="I1656" s="245"/>
      <c r="J1656" s="245">
        <v>500000</v>
      </c>
      <c r="K1656" s="245">
        <v>500000</v>
      </c>
      <c r="L1656" s="245">
        <v>500000</v>
      </c>
      <c r="M1656" s="387">
        <f t="shared" si="189"/>
        <v>1500000</v>
      </c>
    </row>
    <row r="1657" spans="1:13" ht="18.5" x14ac:dyDescent="0.45">
      <c r="A1657" s="452">
        <v>22020405</v>
      </c>
      <c r="B1657" s="452"/>
      <c r="C1657" s="453"/>
      <c r="D1657" s="453"/>
      <c r="E1657" s="452"/>
      <c r="F1657" s="77" t="s">
        <v>47</v>
      </c>
      <c r="G1657" s="245">
        <v>2000000</v>
      </c>
      <c r="H1657" s="245"/>
      <c r="I1657" s="245"/>
      <c r="J1657" s="245">
        <v>1000000</v>
      </c>
      <c r="K1657" s="245">
        <v>1000000</v>
      </c>
      <c r="L1657" s="245">
        <v>1000000</v>
      </c>
      <c r="M1657" s="387">
        <f t="shared" si="189"/>
        <v>3000000</v>
      </c>
    </row>
    <row r="1658" spans="1:13" ht="18.5" x14ac:dyDescent="0.45">
      <c r="A1658" s="452">
        <v>22020408</v>
      </c>
      <c r="B1658" s="452"/>
      <c r="C1658" s="453"/>
      <c r="D1658" s="453"/>
      <c r="E1658" s="452"/>
      <c r="F1658" s="77" t="s">
        <v>573</v>
      </c>
      <c r="G1658" s="245"/>
      <c r="H1658" s="245"/>
      <c r="I1658" s="245"/>
      <c r="J1658" s="245">
        <v>5000000</v>
      </c>
      <c r="K1658" s="245">
        <v>5000000</v>
      </c>
      <c r="L1658" s="245">
        <v>5000000</v>
      </c>
      <c r="M1658" s="387">
        <f t="shared" si="189"/>
        <v>15000000</v>
      </c>
    </row>
    <row r="1659" spans="1:13" ht="18.5" x14ac:dyDescent="0.45">
      <c r="A1659" s="454">
        <v>220205</v>
      </c>
      <c r="B1659" s="454"/>
      <c r="C1659" s="455"/>
      <c r="D1659" s="455"/>
      <c r="E1659" s="454"/>
      <c r="F1659" s="70" t="s">
        <v>49</v>
      </c>
      <c r="G1659" s="244">
        <f>SUM(G1660:G1660)</f>
        <v>10000000</v>
      </c>
      <c r="H1659" s="244">
        <f t="shared" ref="H1659:L1659" si="190">SUM(H1660:H1660)</f>
        <v>0</v>
      </c>
      <c r="I1659" s="244">
        <f t="shared" si="190"/>
        <v>0</v>
      </c>
      <c r="J1659" s="244">
        <f t="shared" si="190"/>
        <v>20000000</v>
      </c>
      <c r="K1659" s="244">
        <f t="shared" si="190"/>
        <v>20000000</v>
      </c>
      <c r="L1659" s="244">
        <f t="shared" si="190"/>
        <v>20000000</v>
      </c>
      <c r="M1659" s="387">
        <f t="shared" si="189"/>
        <v>60000000</v>
      </c>
    </row>
    <row r="1660" spans="1:13" ht="18.5" x14ac:dyDescent="0.45">
      <c r="A1660" s="452">
        <v>22020501</v>
      </c>
      <c r="B1660" s="452"/>
      <c r="C1660" s="453"/>
      <c r="D1660" s="453"/>
      <c r="E1660" s="452"/>
      <c r="F1660" s="77" t="s">
        <v>50</v>
      </c>
      <c r="G1660" s="245">
        <v>10000000</v>
      </c>
      <c r="H1660" s="245"/>
      <c r="I1660" s="245"/>
      <c r="J1660" s="245">
        <v>20000000</v>
      </c>
      <c r="K1660" s="245">
        <v>20000000</v>
      </c>
      <c r="L1660" s="245">
        <v>20000000</v>
      </c>
      <c r="M1660" s="387">
        <f t="shared" si="189"/>
        <v>60000000</v>
      </c>
    </row>
    <row r="1661" spans="1:13" ht="18.5" x14ac:dyDescent="0.45">
      <c r="A1661" s="454">
        <v>220210</v>
      </c>
      <c r="B1661" s="454"/>
      <c r="C1661" s="455"/>
      <c r="D1661" s="455"/>
      <c r="E1661" s="454"/>
      <c r="F1661" s="70" t="s">
        <v>57</v>
      </c>
      <c r="G1661" s="244">
        <f t="shared" ref="G1661:H1661" si="191">SUM(G1662:G1666)</f>
        <v>123000000</v>
      </c>
      <c r="H1661" s="244">
        <f t="shared" si="191"/>
        <v>246419000</v>
      </c>
      <c r="I1661" s="244"/>
      <c r="J1661" s="244">
        <f>SUM(J1662:J1667)</f>
        <v>882000000</v>
      </c>
      <c r="K1661" s="244">
        <f t="shared" ref="K1661:L1661" si="192">SUM(K1662:K1667)</f>
        <v>882000000</v>
      </c>
      <c r="L1661" s="244">
        <f t="shared" si="192"/>
        <v>882000000</v>
      </c>
      <c r="M1661" s="387">
        <f t="shared" si="189"/>
        <v>2646000000</v>
      </c>
    </row>
    <row r="1662" spans="1:13" ht="18.5" x14ac:dyDescent="0.45">
      <c r="A1662" s="452">
        <v>22021001</v>
      </c>
      <c r="B1662" s="452"/>
      <c r="C1662" s="453"/>
      <c r="D1662" s="453"/>
      <c r="E1662" s="452"/>
      <c r="F1662" s="77" t="s">
        <v>58</v>
      </c>
      <c r="G1662" s="245">
        <v>2000000</v>
      </c>
      <c r="H1662" s="245"/>
      <c r="I1662" s="245"/>
      <c r="J1662" s="245">
        <v>2000000</v>
      </c>
      <c r="K1662" s="245">
        <v>2000000</v>
      </c>
      <c r="L1662" s="245">
        <v>2000000</v>
      </c>
      <c r="M1662" s="387">
        <f t="shared" si="189"/>
        <v>6000000</v>
      </c>
    </row>
    <row r="1663" spans="1:13" ht="18.5" x14ac:dyDescent="0.45">
      <c r="A1663" s="452">
        <v>22021021</v>
      </c>
      <c r="B1663" s="452"/>
      <c r="C1663" s="453"/>
      <c r="D1663" s="453"/>
      <c r="E1663" s="452"/>
      <c r="F1663" s="77" t="s">
        <v>225</v>
      </c>
      <c r="G1663" s="245">
        <v>4000000</v>
      </c>
      <c r="H1663" s="245"/>
      <c r="I1663" s="245"/>
      <c r="J1663" s="245">
        <v>5000000</v>
      </c>
      <c r="K1663" s="245">
        <v>5000000</v>
      </c>
      <c r="L1663" s="245">
        <v>5000000</v>
      </c>
      <c r="M1663" s="387">
        <f t="shared" si="189"/>
        <v>15000000</v>
      </c>
    </row>
    <row r="1664" spans="1:13" ht="18.5" x14ac:dyDescent="0.45">
      <c r="A1664" s="457">
        <v>22021044</v>
      </c>
      <c r="B1664" s="458"/>
      <c r="C1664" s="459"/>
      <c r="D1664" s="460"/>
      <c r="E1664" s="457"/>
      <c r="F1664" s="457" t="s">
        <v>669</v>
      </c>
      <c r="G1664" s="461">
        <v>70000000</v>
      </c>
      <c r="H1664" s="461">
        <v>225419000</v>
      </c>
      <c r="I1664" s="457"/>
      <c r="J1664" s="461">
        <v>300000000</v>
      </c>
      <c r="K1664" s="462">
        <v>300000000</v>
      </c>
      <c r="L1664" s="462">
        <v>300000000</v>
      </c>
      <c r="M1664" s="399">
        <f t="shared" si="189"/>
        <v>900000000</v>
      </c>
    </row>
    <row r="1665" spans="1:13" ht="18.5" x14ac:dyDescent="0.45">
      <c r="A1665" s="457">
        <v>22021046</v>
      </c>
      <c r="B1665" s="457"/>
      <c r="C1665" s="463"/>
      <c r="D1665" s="453"/>
      <c r="E1665" s="457"/>
      <c r="F1665" s="457" t="s">
        <v>671</v>
      </c>
      <c r="G1665" s="461">
        <v>40000000</v>
      </c>
      <c r="H1665" s="461">
        <v>21000000</v>
      </c>
      <c r="I1665" s="457"/>
      <c r="J1665" s="464">
        <v>40000000</v>
      </c>
      <c r="K1665" s="462">
        <v>40000000</v>
      </c>
      <c r="L1665" s="462">
        <v>40000000</v>
      </c>
      <c r="M1665" s="399">
        <f t="shared" si="189"/>
        <v>120000000</v>
      </c>
    </row>
    <row r="1666" spans="1:13" ht="18.5" x14ac:dyDescent="0.45">
      <c r="A1666" s="457">
        <v>22021048</v>
      </c>
      <c r="B1666" s="457"/>
      <c r="C1666" s="457"/>
      <c r="D1666" s="453"/>
      <c r="E1666" s="457"/>
      <c r="F1666" s="465" t="s">
        <v>67</v>
      </c>
      <c r="G1666" s="461">
        <v>7000000</v>
      </c>
      <c r="H1666" s="457"/>
      <c r="I1666" s="457"/>
      <c r="J1666" s="461">
        <v>100000000</v>
      </c>
      <c r="K1666" s="462">
        <v>100000000</v>
      </c>
      <c r="L1666" s="462">
        <v>100000000</v>
      </c>
      <c r="M1666" s="399">
        <f t="shared" si="189"/>
        <v>300000000</v>
      </c>
    </row>
    <row r="1667" spans="1:13" ht="18.5" x14ac:dyDescent="0.45">
      <c r="A1667" s="457">
        <v>22021059</v>
      </c>
      <c r="B1667" s="457"/>
      <c r="C1667" s="457"/>
      <c r="D1667" s="453"/>
      <c r="E1667" s="457"/>
      <c r="F1667" s="465" t="s">
        <v>934</v>
      </c>
      <c r="G1667" s="461"/>
      <c r="H1667" s="457"/>
      <c r="I1667" s="457"/>
      <c r="J1667" s="461">
        <v>435000000</v>
      </c>
      <c r="K1667" s="461">
        <v>435000000</v>
      </c>
      <c r="L1667" s="461">
        <v>435000000</v>
      </c>
      <c r="M1667" s="399">
        <f t="shared" si="189"/>
        <v>1305000000</v>
      </c>
    </row>
    <row r="1668" spans="1:13" ht="18.5" x14ac:dyDescent="0.45">
      <c r="A1668" s="466"/>
      <c r="B1668" s="466"/>
      <c r="C1668" s="466"/>
      <c r="D1668" s="466"/>
      <c r="E1668" s="466"/>
      <c r="F1668" s="392"/>
      <c r="G1668" s="393"/>
      <c r="H1668" s="363"/>
      <c r="I1668" s="363"/>
      <c r="J1668" s="393"/>
      <c r="K1668" s="393"/>
      <c r="L1668" s="393"/>
      <c r="M1668" s="393"/>
    </row>
    <row r="1669" spans="1:13" ht="18.5" x14ac:dyDescent="0.45">
      <c r="A1669" s="452"/>
      <c r="B1669" s="452"/>
      <c r="C1669" s="452"/>
      <c r="D1669" s="452"/>
      <c r="E1669" s="452"/>
      <c r="F1669" s="70" t="s">
        <v>85</v>
      </c>
      <c r="G1669" s="363"/>
      <c r="H1669" s="363"/>
      <c r="I1669" s="363"/>
      <c r="J1669" s="363"/>
      <c r="K1669" s="363"/>
      <c r="L1669" s="363"/>
      <c r="M1669" s="363"/>
    </row>
    <row r="1670" spans="1:13" ht="18.5" x14ac:dyDescent="0.45">
      <c r="A1670" s="452"/>
      <c r="B1670" s="452"/>
      <c r="C1670" s="452"/>
      <c r="D1670" s="452"/>
      <c r="E1670" s="452"/>
      <c r="F1670" s="70" t="s">
        <v>86</v>
      </c>
      <c r="G1670" s="365"/>
      <c r="H1670" s="365"/>
      <c r="I1670" s="365">
        <f>I1645</f>
        <v>0</v>
      </c>
      <c r="J1670" s="365"/>
      <c r="K1670" s="365"/>
      <c r="L1670" s="365"/>
      <c r="M1670" s="365"/>
    </row>
    <row r="1671" spans="1:13" ht="18.5" x14ac:dyDescent="0.45">
      <c r="A1671" s="452"/>
      <c r="B1671" s="452"/>
      <c r="C1671" s="452"/>
      <c r="D1671" s="452"/>
      <c r="E1671" s="452"/>
      <c r="F1671" s="70" t="s">
        <v>87</v>
      </c>
      <c r="G1671" s="365">
        <f>SUM(G1661,G1659,G1653,G1649,G1647)</f>
        <v>200000000</v>
      </c>
      <c r="H1671" s="365">
        <f t="shared" ref="H1671:I1671" si="193">SUM(H1661,H1659,H1653,H1649,H1647)</f>
        <v>253356000</v>
      </c>
      <c r="I1671" s="365">
        <f t="shared" si="193"/>
        <v>0</v>
      </c>
      <c r="J1671" s="365">
        <f>J1673</f>
        <v>1000000000</v>
      </c>
      <c r="K1671" s="365">
        <f t="shared" ref="K1671:M1671" si="194">K1673</f>
        <v>1000000000</v>
      </c>
      <c r="L1671" s="365">
        <f t="shared" si="194"/>
        <v>1000000000</v>
      </c>
      <c r="M1671" s="365">
        <f t="shared" si="194"/>
        <v>3000000000</v>
      </c>
    </row>
    <row r="1672" spans="1:13" ht="18.5" x14ac:dyDescent="0.45">
      <c r="A1672" s="452"/>
      <c r="B1672" s="452"/>
      <c r="C1672" s="452"/>
      <c r="D1672" s="452"/>
      <c r="E1672" s="452"/>
      <c r="F1672" s="70"/>
      <c r="G1672" s="363"/>
      <c r="H1672" s="363"/>
      <c r="I1672" s="363"/>
      <c r="J1672" s="363"/>
      <c r="K1672" s="363"/>
      <c r="L1672" s="363"/>
      <c r="M1672" s="363"/>
    </row>
    <row r="1673" spans="1:13" ht="18.5" x14ac:dyDescent="0.45">
      <c r="A1673" s="454"/>
      <c r="B1673" s="454"/>
      <c r="C1673" s="454"/>
      <c r="D1673" s="454"/>
      <c r="E1673" s="454"/>
      <c r="F1673" s="70" t="s">
        <v>88</v>
      </c>
      <c r="G1673" s="365">
        <f>SUM(G1670:G1672)</f>
        <v>200000000</v>
      </c>
      <c r="H1673" s="365">
        <f>SUM(H1670:H1672)</f>
        <v>253356000</v>
      </c>
      <c r="I1673" s="365">
        <f>SUM(I1670:I1672)</f>
        <v>0</v>
      </c>
      <c r="J1673" s="365">
        <f>J1645</f>
        <v>1000000000</v>
      </c>
      <c r="K1673" s="365">
        <f>K1645</f>
        <v>1000000000</v>
      </c>
      <c r="L1673" s="365">
        <f>L1645</f>
        <v>1000000000</v>
      </c>
      <c r="M1673" s="365">
        <f>M1645</f>
        <v>3000000000</v>
      </c>
    </row>
    <row r="1676" spans="1:13" ht="18.5" x14ac:dyDescent="0.45">
      <c r="A1676" s="951" t="s">
        <v>0</v>
      </c>
      <c r="B1676" s="951"/>
      <c r="C1676" s="951"/>
      <c r="D1676" s="951"/>
      <c r="E1676" s="951"/>
      <c r="F1676" s="951"/>
      <c r="G1676" s="951"/>
      <c r="H1676" s="951"/>
      <c r="I1676" s="951"/>
      <c r="J1676" s="951"/>
      <c r="K1676" s="951"/>
      <c r="L1676" s="951"/>
      <c r="M1676" s="951"/>
    </row>
    <row r="1677" spans="1:13" ht="18.5" x14ac:dyDescent="0.45">
      <c r="A1677" s="930" t="s">
        <v>1027</v>
      </c>
      <c r="B1677" s="930"/>
      <c r="C1677" s="930"/>
      <c r="D1677" s="930"/>
      <c r="E1677" s="930"/>
      <c r="F1677" s="930"/>
      <c r="G1677" s="930"/>
      <c r="H1677" s="930"/>
      <c r="I1677" s="930"/>
      <c r="J1677" s="930"/>
      <c r="K1677" s="930"/>
      <c r="L1677" s="930"/>
      <c r="M1677" s="930"/>
    </row>
    <row r="1678" spans="1:13" ht="92.5" x14ac:dyDescent="0.45">
      <c r="A1678" s="100" t="s">
        <v>1</v>
      </c>
      <c r="B1678" s="100" t="s">
        <v>2</v>
      </c>
      <c r="C1678" s="100" t="s">
        <v>3</v>
      </c>
      <c r="D1678" s="100" t="s">
        <v>4</v>
      </c>
      <c r="E1678" s="100" t="s">
        <v>5</v>
      </c>
      <c r="F1678" s="67" t="s">
        <v>6</v>
      </c>
      <c r="G1678" s="100" t="s">
        <v>7</v>
      </c>
      <c r="H1678" s="100" t="s">
        <v>8</v>
      </c>
      <c r="I1678" s="100"/>
      <c r="J1678" s="368" t="s">
        <v>9</v>
      </c>
      <c r="K1678" s="368" t="s">
        <v>10</v>
      </c>
      <c r="L1678" s="368" t="s">
        <v>11</v>
      </c>
      <c r="M1678" s="368" t="s">
        <v>12</v>
      </c>
    </row>
    <row r="1679" spans="1:13" ht="18.5" x14ac:dyDescent="0.45">
      <c r="A1679" s="64">
        <v>2</v>
      </c>
      <c r="B1679" s="65"/>
      <c r="C1679" s="66"/>
      <c r="D1679" s="66"/>
      <c r="E1679" s="65"/>
      <c r="F1679" s="70" t="s">
        <v>18</v>
      </c>
      <c r="G1679" s="467">
        <f>G1680+G1688+G1727</f>
        <v>2172413269</v>
      </c>
      <c r="H1679" s="467">
        <f>H1680+H1688+H1727</f>
        <v>1966810066</v>
      </c>
      <c r="I1679" s="467"/>
      <c r="J1679" s="427">
        <f>J1680+J1688+J1727</f>
        <v>3500743755.6744013</v>
      </c>
      <c r="K1679" s="427">
        <f>K1680+K1688+K1727</f>
        <v>3500843755</v>
      </c>
      <c r="L1679" s="427">
        <f>L1680+L1688+L1727</f>
        <v>3500943755</v>
      </c>
      <c r="M1679" s="69">
        <f>J1679+K1679+L1679</f>
        <v>10502531265.6744</v>
      </c>
    </row>
    <row r="1680" spans="1:13" ht="18.5" x14ac:dyDescent="0.45">
      <c r="A1680" s="64">
        <v>21</v>
      </c>
      <c r="B1680" s="65"/>
      <c r="C1680" s="66"/>
      <c r="D1680" s="66"/>
      <c r="E1680" s="65"/>
      <c r="F1680" s="70" t="s">
        <v>19</v>
      </c>
      <c r="G1680" s="467">
        <f>G1681+G1684</f>
        <v>1972413269</v>
      </c>
      <c r="H1680" s="467">
        <f t="shared" ref="H1680:I1680" si="195">H1681+H1684</f>
        <v>1944404866</v>
      </c>
      <c r="I1680" s="467">
        <f t="shared" si="195"/>
        <v>0</v>
      </c>
      <c r="J1680" s="427">
        <v>3300743755.6744013</v>
      </c>
      <c r="K1680" s="427">
        <v>3300743755</v>
      </c>
      <c r="L1680" s="427">
        <v>3300743755</v>
      </c>
      <c r="M1680" s="427">
        <v>9902231265.6744003</v>
      </c>
    </row>
    <row r="1681" spans="1:13" ht="18.5" x14ac:dyDescent="0.45">
      <c r="A1681" s="64">
        <v>2101</v>
      </c>
      <c r="B1681" s="65"/>
      <c r="C1681" s="66"/>
      <c r="D1681" s="66"/>
      <c r="E1681" s="65"/>
      <c r="F1681" s="70" t="s">
        <v>20</v>
      </c>
      <c r="G1681" s="467">
        <f t="shared" ref="G1681:I1682" si="196">G1682</f>
        <v>1356772076</v>
      </c>
      <c r="H1681" s="467">
        <f t="shared" si="196"/>
        <v>1944404866</v>
      </c>
      <c r="I1681" s="467"/>
      <c r="J1681" s="427">
        <v>2324069640.6744013</v>
      </c>
      <c r="K1681" s="427">
        <v>2324069640</v>
      </c>
      <c r="L1681" s="427">
        <v>2324069640</v>
      </c>
      <c r="M1681" s="69">
        <v>6972208920.6744013</v>
      </c>
    </row>
    <row r="1682" spans="1:13" ht="18.5" x14ac:dyDescent="0.45">
      <c r="A1682" s="64">
        <v>210101</v>
      </c>
      <c r="B1682" s="65"/>
      <c r="C1682" s="66"/>
      <c r="D1682" s="66"/>
      <c r="E1682" s="65"/>
      <c r="F1682" s="70" t="s">
        <v>21</v>
      </c>
      <c r="G1682" s="467">
        <f>G1683</f>
        <v>1356772076</v>
      </c>
      <c r="H1682" s="467">
        <f t="shared" si="196"/>
        <v>1944404866</v>
      </c>
      <c r="I1682" s="467">
        <f t="shared" si="196"/>
        <v>0</v>
      </c>
      <c r="J1682" s="427">
        <v>2324069640.6744013</v>
      </c>
      <c r="K1682" s="427">
        <v>2324069640</v>
      </c>
      <c r="L1682" s="427">
        <v>2324069640</v>
      </c>
      <c r="M1682" s="427">
        <v>6972208920.6744013</v>
      </c>
    </row>
    <row r="1683" spans="1:13" ht="18.5" x14ac:dyDescent="0.45">
      <c r="A1683" s="74">
        <v>21010101</v>
      </c>
      <c r="B1683" s="75"/>
      <c r="C1683" s="76"/>
      <c r="D1683" s="76"/>
      <c r="E1683" s="75"/>
      <c r="F1683" s="77" t="s">
        <v>20</v>
      </c>
      <c r="G1683" s="468">
        <v>1356772076</v>
      </c>
      <c r="H1683" s="468">
        <v>1944404866</v>
      </c>
      <c r="I1683" s="468"/>
      <c r="J1683" s="469">
        <v>2324069640.6744013</v>
      </c>
      <c r="K1683" s="469">
        <v>2324069640</v>
      </c>
      <c r="L1683" s="469">
        <v>2324069640</v>
      </c>
      <c r="M1683" s="69">
        <v>6972208920.6744013</v>
      </c>
    </row>
    <row r="1684" spans="1:13" ht="18.5" x14ac:dyDescent="0.45">
      <c r="A1684" s="64">
        <v>2102</v>
      </c>
      <c r="B1684" s="65"/>
      <c r="C1684" s="66"/>
      <c r="D1684" s="66"/>
      <c r="E1684" s="65"/>
      <c r="F1684" s="70" t="s">
        <v>22</v>
      </c>
      <c r="G1684" s="467">
        <f>G1685</f>
        <v>615641193</v>
      </c>
      <c r="H1684" s="467">
        <f t="shared" ref="H1684:I1684" si="197">H1685</f>
        <v>0</v>
      </c>
      <c r="I1684" s="467">
        <f t="shared" si="197"/>
        <v>0</v>
      </c>
      <c r="J1684" s="427">
        <v>976674115</v>
      </c>
      <c r="K1684" s="427">
        <v>976674115</v>
      </c>
      <c r="L1684" s="427">
        <v>976674115</v>
      </c>
      <c r="M1684" s="427">
        <v>2930022345</v>
      </c>
    </row>
    <row r="1685" spans="1:13" ht="18.5" x14ac:dyDescent="0.45">
      <c r="A1685" s="64">
        <v>210201</v>
      </c>
      <c r="B1685" s="65"/>
      <c r="C1685" s="66"/>
      <c r="D1685" s="66"/>
      <c r="E1685" s="65"/>
      <c r="F1685" s="70" t="s">
        <v>23</v>
      </c>
      <c r="G1685" s="467">
        <f>G1686+G1687</f>
        <v>615641193</v>
      </c>
      <c r="H1685" s="467">
        <f t="shared" ref="H1685:I1685" si="198">H1686+H1687</f>
        <v>0</v>
      </c>
      <c r="I1685" s="467">
        <f t="shared" si="198"/>
        <v>0</v>
      </c>
      <c r="J1685" s="427">
        <v>976674115</v>
      </c>
      <c r="K1685" s="427">
        <v>976674115</v>
      </c>
      <c r="L1685" s="427">
        <v>976674115</v>
      </c>
      <c r="M1685" s="427">
        <v>2930022345</v>
      </c>
    </row>
    <row r="1686" spans="1:13" ht="18.5" x14ac:dyDescent="0.45">
      <c r="A1686" s="74">
        <v>21020101</v>
      </c>
      <c r="B1686" s="75"/>
      <c r="C1686" s="76"/>
      <c r="D1686" s="76"/>
      <c r="E1686" s="75"/>
      <c r="F1686" s="77" t="s">
        <v>24</v>
      </c>
      <c r="G1686" s="468">
        <v>591011193</v>
      </c>
      <c r="H1686" s="468"/>
      <c r="I1686" s="468"/>
      <c r="J1686" s="469">
        <v>948744115</v>
      </c>
      <c r="K1686" s="469">
        <v>948744115</v>
      </c>
      <c r="L1686" s="469">
        <v>948744115</v>
      </c>
      <c r="M1686" s="69">
        <v>2846232345</v>
      </c>
    </row>
    <row r="1687" spans="1:13" ht="18.5" x14ac:dyDescent="0.45">
      <c r="A1687" s="74">
        <v>21020102</v>
      </c>
      <c r="B1687" s="75"/>
      <c r="C1687" s="76"/>
      <c r="D1687" s="76"/>
      <c r="E1687" s="75"/>
      <c r="F1687" s="77" t="s">
        <v>25</v>
      </c>
      <c r="G1687" s="468">
        <v>24630000</v>
      </c>
      <c r="H1687" s="468"/>
      <c r="I1687" s="468"/>
      <c r="J1687" s="469">
        <v>27930000</v>
      </c>
      <c r="K1687" s="469">
        <v>27930000</v>
      </c>
      <c r="L1687" s="469">
        <v>27930000</v>
      </c>
      <c r="M1687" s="69">
        <v>83790000</v>
      </c>
    </row>
    <row r="1688" spans="1:13" ht="18.5" x14ac:dyDescent="0.45">
      <c r="A1688" s="64">
        <v>2202</v>
      </c>
      <c r="B1688" s="65"/>
      <c r="C1688" s="66"/>
      <c r="D1688" s="66"/>
      <c r="E1688" s="65"/>
      <c r="F1688" s="70" t="s">
        <v>27</v>
      </c>
      <c r="G1688" s="467">
        <f>G1689+G1693+G1695+G1702+G1709+G1711+G1714+G1717+G1720</f>
        <v>150000000</v>
      </c>
      <c r="H1688" s="467">
        <f t="shared" ref="H1688:M1688" si="199">H1689+H1693+H1695+H1702+H1709+H1711+H1714+H1717+H1720</f>
        <v>16905200</v>
      </c>
      <c r="I1688" s="467">
        <f t="shared" si="199"/>
        <v>0</v>
      </c>
      <c r="J1688" s="427">
        <f t="shared" si="199"/>
        <v>150000000</v>
      </c>
      <c r="K1688" s="427">
        <f t="shared" si="199"/>
        <v>150000000</v>
      </c>
      <c r="L1688" s="427">
        <f t="shared" si="199"/>
        <v>150000000</v>
      </c>
      <c r="M1688" s="427">
        <f t="shared" si="199"/>
        <v>450000000</v>
      </c>
    </row>
    <row r="1689" spans="1:13" ht="18.5" x14ac:dyDescent="0.45">
      <c r="A1689" s="64">
        <v>220201</v>
      </c>
      <c r="B1689" s="65"/>
      <c r="C1689" s="66"/>
      <c r="D1689" s="66"/>
      <c r="E1689" s="65"/>
      <c r="F1689" s="70" t="s">
        <v>28</v>
      </c>
      <c r="G1689" s="467">
        <f>SUM(G1690:G1692)</f>
        <v>23333333</v>
      </c>
      <c r="H1689" s="467">
        <f>SUM(H1690:H1692)</f>
        <v>0</v>
      </c>
      <c r="I1689" s="467"/>
      <c r="J1689" s="427">
        <f>SUM(J1690:J1692)</f>
        <v>35666666</v>
      </c>
      <c r="K1689" s="427">
        <f>SUM(K1690:K1692)</f>
        <v>35666666</v>
      </c>
      <c r="L1689" s="427">
        <f>SUM(L1690:L1692)</f>
        <v>35666666</v>
      </c>
      <c r="M1689" s="69">
        <f t="shared" ref="M1689:M1706" si="200">J1689+K1689+L1689</f>
        <v>106999998</v>
      </c>
    </row>
    <row r="1690" spans="1:13" ht="18.5" x14ac:dyDescent="0.45">
      <c r="A1690" s="74">
        <v>22020101</v>
      </c>
      <c r="B1690" s="75"/>
      <c r="C1690" s="76"/>
      <c r="D1690" s="76"/>
      <c r="E1690" s="75"/>
      <c r="F1690" s="77" t="s">
        <v>29</v>
      </c>
      <c r="G1690" s="468">
        <v>3333333</v>
      </c>
      <c r="H1690" s="468"/>
      <c r="I1690" s="468"/>
      <c r="J1690" s="469">
        <v>20333333</v>
      </c>
      <c r="K1690" s="469">
        <v>20333333</v>
      </c>
      <c r="L1690" s="469">
        <v>20333333</v>
      </c>
      <c r="M1690" s="69">
        <f t="shared" si="200"/>
        <v>60999999</v>
      </c>
    </row>
    <row r="1691" spans="1:13" ht="18.5" x14ac:dyDescent="0.45">
      <c r="A1691" s="74">
        <v>22020102</v>
      </c>
      <c r="B1691" s="75"/>
      <c r="C1691" s="76"/>
      <c r="D1691" s="76"/>
      <c r="E1691" s="75"/>
      <c r="F1691" s="77" t="s">
        <v>30</v>
      </c>
      <c r="G1691" s="468"/>
      <c r="H1691" s="468"/>
      <c r="I1691" s="468"/>
      <c r="J1691" s="469">
        <v>10333333</v>
      </c>
      <c r="K1691" s="469">
        <v>10333333</v>
      </c>
      <c r="L1691" s="469">
        <v>10333333</v>
      </c>
      <c r="M1691" s="69">
        <f t="shared" si="200"/>
        <v>30999999</v>
      </c>
    </row>
    <row r="1692" spans="1:13" ht="37" x14ac:dyDescent="0.45">
      <c r="A1692" s="74">
        <v>22020103</v>
      </c>
      <c r="B1692" s="75"/>
      <c r="C1692" s="76"/>
      <c r="D1692" s="76"/>
      <c r="E1692" s="75"/>
      <c r="F1692" s="77" t="s">
        <v>219</v>
      </c>
      <c r="G1692" s="468">
        <v>20000000</v>
      </c>
      <c r="H1692" s="468"/>
      <c r="I1692" s="468"/>
      <c r="J1692" s="469">
        <v>5000000</v>
      </c>
      <c r="K1692" s="469">
        <v>5000000</v>
      </c>
      <c r="L1692" s="469">
        <v>5000000</v>
      </c>
      <c r="M1692" s="69">
        <f t="shared" si="200"/>
        <v>15000000</v>
      </c>
    </row>
    <row r="1693" spans="1:13" ht="18.5" x14ac:dyDescent="0.45">
      <c r="A1693" s="64">
        <v>220202</v>
      </c>
      <c r="B1693" s="65"/>
      <c r="C1693" s="66"/>
      <c r="D1693" s="66"/>
      <c r="E1693" s="65"/>
      <c r="F1693" s="70" t="s">
        <v>31</v>
      </c>
      <c r="G1693" s="467">
        <f>SUM(G1694:G1694)</f>
        <v>4500000</v>
      </c>
      <c r="H1693" s="467">
        <f>SUM(H1694:H1694)</f>
        <v>0</v>
      </c>
      <c r="I1693" s="467"/>
      <c r="J1693" s="427">
        <f>SUM(J1694:J1694)</f>
        <v>3219194</v>
      </c>
      <c r="K1693" s="427">
        <f>SUM(K1694:K1694)</f>
        <v>3219194</v>
      </c>
      <c r="L1693" s="427">
        <f>SUM(L1694:L1694)</f>
        <v>3219194</v>
      </c>
      <c r="M1693" s="69">
        <f t="shared" si="200"/>
        <v>9657582</v>
      </c>
    </row>
    <row r="1694" spans="1:13" ht="18.5" x14ac:dyDescent="0.45">
      <c r="A1694" s="74">
        <v>22020201</v>
      </c>
      <c r="B1694" s="75"/>
      <c r="C1694" s="76"/>
      <c r="D1694" s="76"/>
      <c r="E1694" s="75"/>
      <c r="F1694" s="77" t="s">
        <v>32</v>
      </c>
      <c r="G1694" s="468">
        <v>4500000</v>
      </c>
      <c r="H1694" s="468"/>
      <c r="I1694" s="468"/>
      <c r="J1694" s="469">
        <v>3219194</v>
      </c>
      <c r="K1694" s="469">
        <v>3219194</v>
      </c>
      <c r="L1694" s="469">
        <v>3219194</v>
      </c>
      <c r="M1694" s="69">
        <f t="shared" si="200"/>
        <v>9657582</v>
      </c>
    </row>
    <row r="1695" spans="1:13" ht="18.5" x14ac:dyDescent="0.45">
      <c r="A1695" s="64">
        <v>220203</v>
      </c>
      <c r="B1695" s="65"/>
      <c r="C1695" s="66"/>
      <c r="D1695" s="66"/>
      <c r="E1695" s="65"/>
      <c r="F1695" s="70" t="s">
        <v>37</v>
      </c>
      <c r="G1695" s="467">
        <f>SUM(G1696:G1701)</f>
        <v>4100000</v>
      </c>
      <c r="H1695" s="467">
        <f>SUM(H1696:H1701)</f>
        <v>0</v>
      </c>
      <c r="I1695" s="467"/>
      <c r="J1695" s="427">
        <f>SUM(J1696:J1701)</f>
        <v>10514140</v>
      </c>
      <c r="K1695" s="427">
        <f>SUM(K1696:K1701)</f>
        <v>10514140</v>
      </c>
      <c r="L1695" s="427">
        <f>SUM(L1696:L1701)</f>
        <v>10514140</v>
      </c>
      <c r="M1695" s="69">
        <f t="shared" si="200"/>
        <v>31542420</v>
      </c>
    </row>
    <row r="1696" spans="1:13" ht="37" x14ac:dyDescent="0.45">
      <c r="A1696" s="74">
        <v>22020301</v>
      </c>
      <c r="B1696" s="75"/>
      <c r="C1696" s="76"/>
      <c r="D1696" s="76"/>
      <c r="E1696" s="75"/>
      <c r="F1696" s="77" t="s">
        <v>38</v>
      </c>
      <c r="G1696" s="468">
        <v>2000000</v>
      </c>
      <c r="H1696" s="468"/>
      <c r="I1696" s="468"/>
      <c r="J1696" s="469">
        <v>2614140</v>
      </c>
      <c r="K1696" s="469">
        <v>2614140</v>
      </c>
      <c r="L1696" s="469">
        <v>2614140</v>
      </c>
      <c r="M1696" s="69">
        <f t="shared" si="200"/>
        <v>7842420</v>
      </c>
    </row>
    <row r="1697" spans="1:13" ht="18.5" x14ac:dyDescent="0.45">
      <c r="A1697" s="74">
        <v>22020303</v>
      </c>
      <c r="B1697" s="75"/>
      <c r="C1697" s="76"/>
      <c r="D1697" s="76"/>
      <c r="E1697" s="75"/>
      <c r="F1697" s="77" t="s">
        <v>40</v>
      </c>
      <c r="G1697" s="468">
        <v>33333</v>
      </c>
      <c r="H1697" s="468"/>
      <c r="I1697" s="468"/>
      <c r="J1697" s="469"/>
      <c r="K1697" s="469"/>
      <c r="L1697" s="469"/>
      <c r="M1697" s="69">
        <f t="shared" si="200"/>
        <v>0</v>
      </c>
    </row>
    <row r="1698" spans="1:13" ht="18.5" x14ac:dyDescent="0.45">
      <c r="A1698" s="74">
        <v>22020304</v>
      </c>
      <c r="B1698" s="75"/>
      <c r="C1698" s="76"/>
      <c r="D1698" s="76"/>
      <c r="E1698" s="75"/>
      <c r="F1698" s="77" t="s">
        <v>413</v>
      </c>
      <c r="G1698" s="468">
        <v>66667</v>
      </c>
      <c r="H1698" s="468"/>
      <c r="I1698" s="468"/>
      <c r="J1698" s="469"/>
      <c r="K1698" s="469"/>
      <c r="L1698" s="469"/>
      <c r="M1698" s="69">
        <f t="shared" si="200"/>
        <v>0</v>
      </c>
    </row>
    <row r="1699" spans="1:13" ht="18.5" x14ac:dyDescent="0.45">
      <c r="A1699" s="74">
        <v>22020305</v>
      </c>
      <c r="B1699" s="75"/>
      <c r="C1699" s="76"/>
      <c r="D1699" s="76"/>
      <c r="E1699" s="75"/>
      <c r="F1699" s="77" t="s">
        <v>41</v>
      </c>
      <c r="G1699" s="468">
        <v>1000000</v>
      </c>
      <c r="H1699" s="468"/>
      <c r="I1699" s="468"/>
      <c r="J1699" s="469"/>
      <c r="K1699" s="469"/>
      <c r="L1699" s="469"/>
      <c r="M1699" s="69">
        <f t="shared" si="200"/>
        <v>0</v>
      </c>
    </row>
    <row r="1700" spans="1:13" ht="18.5" x14ac:dyDescent="0.45">
      <c r="A1700" s="74">
        <v>22020307</v>
      </c>
      <c r="B1700" s="75"/>
      <c r="C1700" s="76"/>
      <c r="D1700" s="76"/>
      <c r="E1700" s="75"/>
      <c r="F1700" s="77" t="s">
        <v>516</v>
      </c>
      <c r="G1700" s="468"/>
      <c r="H1700" s="468"/>
      <c r="I1700" s="468"/>
      <c r="J1700" s="469">
        <v>6700000</v>
      </c>
      <c r="K1700" s="469">
        <v>6700000</v>
      </c>
      <c r="L1700" s="469">
        <v>6700000</v>
      </c>
      <c r="M1700" s="69">
        <f t="shared" si="200"/>
        <v>20100000</v>
      </c>
    </row>
    <row r="1701" spans="1:13" ht="18.5" x14ac:dyDescent="0.45">
      <c r="A1701" s="74">
        <v>22020309</v>
      </c>
      <c r="B1701" s="75"/>
      <c r="C1701" s="76"/>
      <c r="D1701" s="76"/>
      <c r="E1701" s="75"/>
      <c r="F1701" s="77" t="s">
        <v>221</v>
      </c>
      <c r="G1701" s="468">
        <v>1000000</v>
      </c>
      <c r="H1701" s="468"/>
      <c r="I1701" s="468"/>
      <c r="J1701" s="469">
        <v>1200000</v>
      </c>
      <c r="K1701" s="469">
        <v>1200000</v>
      </c>
      <c r="L1701" s="469">
        <v>1200000</v>
      </c>
      <c r="M1701" s="69">
        <f t="shared" si="200"/>
        <v>3600000</v>
      </c>
    </row>
    <row r="1702" spans="1:13" ht="18.5" x14ac:dyDescent="0.45">
      <c r="A1702" s="64">
        <v>220204</v>
      </c>
      <c r="B1702" s="65"/>
      <c r="C1702" s="66"/>
      <c r="D1702" s="66"/>
      <c r="E1702" s="65"/>
      <c r="F1702" s="70" t="s">
        <v>42</v>
      </c>
      <c r="G1702" s="467">
        <f>SUM(G1703:G1708)</f>
        <v>20166666</v>
      </c>
      <c r="H1702" s="467">
        <f>SUM(H1703:H1708)</f>
        <v>0</v>
      </c>
      <c r="I1702" s="467"/>
      <c r="J1702" s="427">
        <f>SUM(J1703:J1708)</f>
        <v>31000000</v>
      </c>
      <c r="K1702" s="427">
        <f>SUM(K1703:K1708)</f>
        <v>31000000</v>
      </c>
      <c r="L1702" s="427">
        <f>SUM(L1703:L1708)</f>
        <v>31000000</v>
      </c>
      <c r="M1702" s="69">
        <f t="shared" si="200"/>
        <v>93000000</v>
      </c>
    </row>
    <row r="1703" spans="1:13" ht="37" x14ac:dyDescent="0.45">
      <c r="A1703" s="74">
        <v>22020401</v>
      </c>
      <c r="B1703" s="75"/>
      <c r="C1703" s="76"/>
      <c r="D1703" s="76"/>
      <c r="E1703" s="75"/>
      <c r="F1703" s="77" t="s">
        <v>43</v>
      </c>
      <c r="G1703" s="468">
        <v>3333333</v>
      </c>
      <c r="H1703" s="468"/>
      <c r="I1703" s="468"/>
      <c r="J1703" s="469">
        <v>8066667</v>
      </c>
      <c r="K1703" s="469">
        <v>8066667</v>
      </c>
      <c r="L1703" s="469">
        <v>8066667</v>
      </c>
      <c r="M1703" s="69">
        <f t="shared" si="200"/>
        <v>24200001</v>
      </c>
    </row>
    <row r="1704" spans="1:13" ht="18.5" x14ac:dyDescent="0.45">
      <c r="A1704" s="74">
        <v>22020402</v>
      </c>
      <c r="B1704" s="75"/>
      <c r="C1704" s="76"/>
      <c r="D1704" s="76"/>
      <c r="E1704" s="75"/>
      <c r="F1704" s="77" t="s">
        <v>44</v>
      </c>
      <c r="G1704" s="468">
        <v>333333</v>
      </c>
      <c r="H1704" s="468"/>
      <c r="I1704" s="468"/>
      <c r="J1704" s="469">
        <v>2666667</v>
      </c>
      <c r="K1704" s="469">
        <v>2666667</v>
      </c>
      <c r="L1704" s="469">
        <v>2666667</v>
      </c>
      <c r="M1704" s="69">
        <f t="shared" si="200"/>
        <v>8000001</v>
      </c>
    </row>
    <row r="1705" spans="1:13" ht="37" x14ac:dyDescent="0.45">
      <c r="A1705" s="74">
        <v>22020403</v>
      </c>
      <c r="B1705" s="75"/>
      <c r="C1705" s="76"/>
      <c r="D1705" s="76"/>
      <c r="E1705" s="75"/>
      <c r="F1705" s="77" t="s">
        <v>45</v>
      </c>
      <c r="G1705" s="468">
        <v>1666667</v>
      </c>
      <c r="H1705" s="468"/>
      <c r="I1705" s="468"/>
      <c r="J1705" s="469">
        <v>13333333</v>
      </c>
      <c r="K1705" s="469">
        <v>13333333</v>
      </c>
      <c r="L1705" s="469">
        <v>13333333</v>
      </c>
      <c r="M1705" s="69">
        <f t="shared" si="200"/>
        <v>39999999</v>
      </c>
    </row>
    <row r="1706" spans="1:13" ht="18.5" x14ac:dyDescent="0.45">
      <c r="A1706" s="74">
        <v>22020404</v>
      </c>
      <c r="B1706" s="75"/>
      <c r="C1706" s="76"/>
      <c r="D1706" s="76"/>
      <c r="E1706" s="75"/>
      <c r="F1706" s="77" t="s">
        <v>46</v>
      </c>
      <c r="G1706" s="468">
        <v>1000000</v>
      </c>
      <c r="H1706" s="468"/>
      <c r="I1706" s="468"/>
      <c r="J1706" s="469"/>
      <c r="K1706" s="469"/>
      <c r="L1706" s="469"/>
      <c r="M1706" s="69">
        <f t="shared" si="200"/>
        <v>0</v>
      </c>
    </row>
    <row r="1707" spans="1:13" ht="18.5" x14ac:dyDescent="0.45">
      <c r="A1707" s="74">
        <v>22020405</v>
      </c>
      <c r="B1707" s="75"/>
      <c r="C1707" s="76"/>
      <c r="D1707" s="76"/>
      <c r="E1707" s="75"/>
      <c r="F1707" s="77" t="s">
        <v>47</v>
      </c>
      <c r="G1707" s="468">
        <v>13333333</v>
      </c>
      <c r="H1707" s="468"/>
      <c r="I1707" s="468"/>
      <c r="J1707" s="469">
        <v>6933333</v>
      </c>
      <c r="K1707" s="469">
        <v>6933333</v>
      </c>
      <c r="L1707" s="469">
        <v>6933333</v>
      </c>
      <c r="M1707" s="69">
        <f>J1707+K1707+L1707</f>
        <v>20799999</v>
      </c>
    </row>
    <row r="1708" spans="1:13" ht="18.5" x14ac:dyDescent="0.45">
      <c r="A1708" s="74">
        <v>22020410</v>
      </c>
      <c r="B1708" s="75"/>
      <c r="C1708" s="76"/>
      <c r="D1708" s="76"/>
      <c r="E1708" s="75"/>
      <c r="F1708" s="77" t="s">
        <v>473</v>
      </c>
      <c r="G1708" s="468">
        <v>500000</v>
      </c>
      <c r="H1708" s="468"/>
      <c r="I1708" s="468"/>
      <c r="J1708" s="469"/>
      <c r="K1708" s="469"/>
      <c r="L1708" s="469"/>
      <c r="M1708" s="69">
        <f t="shared" ref="M1708:M1726" si="201">J1708+K1708+L1708</f>
        <v>0</v>
      </c>
    </row>
    <row r="1709" spans="1:13" ht="18.5" x14ac:dyDescent="0.45">
      <c r="A1709" s="64">
        <v>220205</v>
      </c>
      <c r="B1709" s="65"/>
      <c r="C1709" s="66"/>
      <c r="D1709" s="66"/>
      <c r="E1709" s="65"/>
      <c r="F1709" s="70" t="s">
        <v>49</v>
      </c>
      <c r="G1709" s="467">
        <f>G1710</f>
        <v>10000000</v>
      </c>
      <c r="H1709" s="467">
        <f t="shared" ref="H1709:M1709" si="202">H1710</f>
        <v>7905200</v>
      </c>
      <c r="I1709" s="467">
        <f t="shared" si="202"/>
        <v>0</v>
      </c>
      <c r="J1709" s="427">
        <f t="shared" si="202"/>
        <v>2500000</v>
      </c>
      <c r="K1709" s="427">
        <f t="shared" si="202"/>
        <v>2500000</v>
      </c>
      <c r="L1709" s="427">
        <f t="shared" si="202"/>
        <v>2500000</v>
      </c>
      <c r="M1709" s="427">
        <f t="shared" si="202"/>
        <v>7500000</v>
      </c>
    </row>
    <row r="1710" spans="1:13" ht="18.5" x14ac:dyDescent="0.45">
      <c r="A1710" s="74">
        <v>22020501</v>
      </c>
      <c r="B1710" s="75"/>
      <c r="C1710" s="76"/>
      <c r="D1710" s="76"/>
      <c r="E1710" s="75"/>
      <c r="F1710" s="77" t="s">
        <v>50</v>
      </c>
      <c r="G1710" s="468">
        <v>10000000</v>
      </c>
      <c r="H1710" s="468">
        <v>7905200</v>
      </c>
      <c r="I1710" s="468"/>
      <c r="J1710" s="469">
        <v>2500000</v>
      </c>
      <c r="K1710" s="469">
        <v>2500000</v>
      </c>
      <c r="L1710" s="469">
        <v>2500000</v>
      </c>
      <c r="M1710" s="69">
        <f t="shared" si="201"/>
        <v>7500000</v>
      </c>
    </row>
    <row r="1711" spans="1:13" ht="18.5" x14ac:dyDescent="0.45">
      <c r="A1711" s="64">
        <v>220206</v>
      </c>
      <c r="B1711" s="65"/>
      <c r="C1711" s="66"/>
      <c r="D1711" s="66"/>
      <c r="E1711" s="65"/>
      <c r="F1711" s="70" t="s">
        <v>51</v>
      </c>
      <c r="G1711" s="467">
        <f>SUM(G1712:G1713)</f>
        <v>166667</v>
      </c>
      <c r="H1711" s="467">
        <f>SUM(H1712:H1713)</f>
        <v>0</v>
      </c>
      <c r="I1711" s="467"/>
      <c r="J1711" s="427">
        <f>SUM(J1712:J1713)</f>
        <v>3000000</v>
      </c>
      <c r="K1711" s="427">
        <f>SUM(K1712:K1713)</f>
        <v>3000000</v>
      </c>
      <c r="L1711" s="427">
        <f>SUM(L1712:L1713)</f>
        <v>3000000</v>
      </c>
      <c r="M1711" s="69">
        <f t="shared" si="201"/>
        <v>9000000</v>
      </c>
    </row>
    <row r="1712" spans="1:13" ht="18.5" x14ac:dyDescent="0.45">
      <c r="A1712" s="74">
        <v>22020601</v>
      </c>
      <c r="B1712" s="75"/>
      <c r="C1712" s="76"/>
      <c r="D1712" s="76"/>
      <c r="E1712" s="75"/>
      <c r="F1712" s="77" t="s">
        <v>52</v>
      </c>
      <c r="G1712" s="468"/>
      <c r="H1712" s="468"/>
      <c r="I1712" s="468"/>
      <c r="J1712" s="469">
        <v>2200000</v>
      </c>
      <c r="K1712" s="469">
        <v>2200000</v>
      </c>
      <c r="L1712" s="469">
        <v>2200000</v>
      </c>
      <c r="M1712" s="69">
        <f t="shared" si="201"/>
        <v>6600000</v>
      </c>
    </row>
    <row r="1713" spans="1:13" ht="18.5" x14ac:dyDescent="0.45">
      <c r="A1713" s="74">
        <v>22020605</v>
      </c>
      <c r="B1713" s="75"/>
      <c r="C1713" s="76"/>
      <c r="D1713" s="76"/>
      <c r="E1713" s="75"/>
      <c r="F1713" s="77" t="s">
        <v>53</v>
      </c>
      <c r="G1713" s="468">
        <v>166667</v>
      </c>
      <c r="H1713" s="468"/>
      <c r="I1713" s="468"/>
      <c r="J1713" s="469">
        <v>800000</v>
      </c>
      <c r="K1713" s="469">
        <v>800000</v>
      </c>
      <c r="L1713" s="469">
        <v>800000</v>
      </c>
      <c r="M1713" s="69">
        <f t="shared" si="201"/>
        <v>2400000</v>
      </c>
    </row>
    <row r="1714" spans="1:13" ht="37" x14ac:dyDescent="0.45">
      <c r="A1714" s="64">
        <v>220207</v>
      </c>
      <c r="B1714" s="65"/>
      <c r="C1714" s="66"/>
      <c r="D1714" s="66"/>
      <c r="E1714" s="65"/>
      <c r="F1714" s="70" t="s">
        <v>268</v>
      </c>
      <c r="G1714" s="467">
        <f>SUM(G1715:G1716)</f>
        <v>1666667</v>
      </c>
      <c r="H1714" s="467">
        <f>SUM(H1715:H1716)</f>
        <v>0</v>
      </c>
      <c r="I1714" s="467"/>
      <c r="J1714" s="427">
        <f>SUM(J1715:J1716)</f>
        <v>5000000</v>
      </c>
      <c r="K1714" s="427">
        <f>SUM(K1715:K1716)</f>
        <v>5000000</v>
      </c>
      <c r="L1714" s="427">
        <f>SUM(L1715:L1716)</f>
        <v>5000000</v>
      </c>
      <c r="M1714" s="69">
        <f t="shared" si="201"/>
        <v>15000000</v>
      </c>
    </row>
    <row r="1715" spans="1:13" ht="18.5" x14ac:dyDescent="0.45">
      <c r="A1715" s="74">
        <v>22020701</v>
      </c>
      <c r="B1715" s="75"/>
      <c r="C1715" s="76"/>
      <c r="D1715" s="76"/>
      <c r="E1715" s="75"/>
      <c r="F1715" s="77" t="s">
        <v>269</v>
      </c>
      <c r="G1715" s="468"/>
      <c r="H1715" s="468"/>
      <c r="I1715" s="468"/>
      <c r="J1715" s="469">
        <v>5000000</v>
      </c>
      <c r="K1715" s="469">
        <v>5000000</v>
      </c>
      <c r="L1715" s="469">
        <v>5000000</v>
      </c>
      <c r="M1715" s="69">
        <f t="shared" si="201"/>
        <v>15000000</v>
      </c>
    </row>
    <row r="1716" spans="1:13" ht="18.5" x14ac:dyDescent="0.45">
      <c r="A1716" s="74">
        <v>22020702</v>
      </c>
      <c r="B1716" s="75"/>
      <c r="C1716" s="76"/>
      <c r="D1716" s="76"/>
      <c r="E1716" s="75"/>
      <c r="F1716" s="77" t="s">
        <v>416</v>
      </c>
      <c r="G1716" s="468">
        <v>1666667</v>
      </c>
      <c r="H1716" s="468"/>
      <c r="I1716" s="468"/>
      <c r="J1716" s="469"/>
      <c r="K1716" s="469"/>
      <c r="L1716" s="469"/>
      <c r="M1716" s="69">
        <f t="shared" si="201"/>
        <v>0</v>
      </c>
    </row>
    <row r="1717" spans="1:13" ht="18.5" x14ac:dyDescent="0.45">
      <c r="A1717" s="64">
        <v>220208</v>
      </c>
      <c r="B1717" s="65"/>
      <c r="C1717" s="66"/>
      <c r="D1717" s="66"/>
      <c r="E1717" s="65"/>
      <c r="F1717" s="70" t="s">
        <v>54</v>
      </c>
      <c r="G1717" s="467">
        <f>SUM(G1718:G1719)</f>
        <v>79000000</v>
      </c>
      <c r="H1717" s="467">
        <f>SUM(H1718:H1719)</f>
        <v>9000000</v>
      </c>
      <c r="I1717" s="467"/>
      <c r="J1717" s="427">
        <f>SUM(J1718:J1719)</f>
        <v>44000000</v>
      </c>
      <c r="K1717" s="427">
        <f>SUM(K1718:K1719)</f>
        <v>44000000</v>
      </c>
      <c r="L1717" s="427">
        <f>SUM(L1718:L1719)</f>
        <v>44000000</v>
      </c>
      <c r="M1717" s="69">
        <f t="shared" si="201"/>
        <v>132000000</v>
      </c>
    </row>
    <row r="1718" spans="1:13" ht="18.5" x14ac:dyDescent="0.45">
      <c r="A1718" s="74">
        <v>22020801</v>
      </c>
      <c r="B1718" s="75"/>
      <c r="C1718" s="76"/>
      <c r="D1718" s="76"/>
      <c r="E1718" s="75"/>
      <c r="F1718" s="77" t="s">
        <v>55</v>
      </c>
      <c r="G1718" s="468">
        <v>2333333</v>
      </c>
      <c r="H1718" s="468"/>
      <c r="I1718" s="468"/>
      <c r="J1718" s="469">
        <v>9213543</v>
      </c>
      <c r="K1718" s="469">
        <v>9213543</v>
      </c>
      <c r="L1718" s="469">
        <v>9213543</v>
      </c>
      <c r="M1718" s="69">
        <f t="shared" si="201"/>
        <v>27640629</v>
      </c>
    </row>
    <row r="1719" spans="1:13" ht="18.5" x14ac:dyDescent="0.45">
      <c r="A1719" s="74">
        <v>22020803</v>
      </c>
      <c r="B1719" s="75"/>
      <c r="C1719" s="76"/>
      <c r="D1719" s="76"/>
      <c r="E1719" s="75"/>
      <c r="F1719" s="77" t="s">
        <v>56</v>
      </c>
      <c r="G1719" s="468">
        <v>76666667</v>
      </c>
      <c r="H1719" s="468">
        <v>9000000</v>
      </c>
      <c r="I1719" s="468"/>
      <c r="J1719" s="469">
        <v>34786457</v>
      </c>
      <c r="K1719" s="469">
        <v>34786457</v>
      </c>
      <c r="L1719" s="469">
        <v>34786457</v>
      </c>
      <c r="M1719" s="69">
        <f t="shared" si="201"/>
        <v>104359371</v>
      </c>
    </row>
    <row r="1720" spans="1:13" ht="18.5" x14ac:dyDescent="0.45">
      <c r="A1720" s="64">
        <v>220210</v>
      </c>
      <c r="B1720" s="65"/>
      <c r="C1720" s="66"/>
      <c r="D1720" s="66"/>
      <c r="E1720" s="65"/>
      <c r="F1720" s="70" t="s">
        <v>57</v>
      </c>
      <c r="G1720" s="467">
        <f>SUM(G1721:G1726)</f>
        <v>7066667</v>
      </c>
      <c r="H1720" s="467">
        <f>SUM(H1721:H1726)</f>
        <v>0</v>
      </c>
      <c r="I1720" s="467"/>
      <c r="J1720" s="427">
        <f>SUM(J1721:J1726)</f>
        <v>15100000</v>
      </c>
      <c r="K1720" s="427">
        <f>SUM(K1721:K1726)</f>
        <v>15100000</v>
      </c>
      <c r="L1720" s="427">
        <f>SUM(L1721:L1726)</f>
        <v>15100000</v>
      </c>
      <c r="M1720" s="69">
        <f t="shared" si="201"/>
        <v>45300000</v>
      </c>
    </row>
    <row r="1721" spans="1:13" ht="18.5" x14ac:dyDescent="0.45">
      <c r="A1721" s="74">
        <v>22021001</v>
      </c>
      <c r="B1721" s="75"/>
      <c r="C1721" s="76"/>
      <c r="D1721" s="76"/>
      <c r="E1721" s="75"/>
      <c r="F1721" s="77" t="s">
        <v>58</v>
      </c>
      <c r="G1721" s="468">
        <v>1666667</v>
      </c>
      <c r="H1721" s="468"/>
      <c r="I1721" s="468"/>
      <c r="J1721" s="469">
        <v>2324761</v>
      </c>
      <c r="K1721" s="469">
        <v>2324761</v>
      </c>
      <c r="L1721" s="469">
        <v>2324761</v>
      </c>
      <c r="M1721" s="69">
        <f t="shared" si="201"/>
        <v>6974283</v>
      </c>
    </row>
    <row r="1722" spans="1:13" ht="18.5" x14ac:dyDescent="0.45">
      <c r="A1722" s="74">
        <v>22021002</v>
      </c>
      <c r="B1722" s="75"/>
      <c r="C1722" s="76"/>
      <c r="D1722" s="76"/>
      <c r="E1722" s="75"/>
      <c r="F1722" s="77" t="s">
        <v>59</v>
      </c>
      <c r="G1722" s="468">
        <v>3333333</v>
      </c>
      <c r="H1722" s="468"/>
      <c r="I1722" s="468"/>
      <c r="J1722" s="469">
        <v>1675239</v>
      </c>
      <c r="K1722" s="469">
        <v>1675239</v>
      </c>
      <c r="L1722" s="469">
        <v>1675239</v>
      </c>
      <c r="M1722" s="69">
        <f t="shared" si="201"/>
        <v>5025717</v>
      </c>
    </row>
    <row r="1723" spans="1:13" ht="18.5" x14ac:dyDescent="0.45">
      <c r="A1723" s="74">
        <v>22021003</v>
      </c>
      <c r="B1723" s="75"/>
      <c r="C1723" s="76"/>
      <c r="D1723" s="76"/>
      <c r="E1723" s="75"/>
      <c r="F1723" s="77" t="s">
        <v>60</v>
      </c>
      <c r="G1723" s="468">
        <v>333333</v>
      </c>
      <c r="H1723" s="468"/>
      <c r="I1723" s="468"/>
      <c r="J1723" s="469"/>
      <c r="K1723" s="469"/>
      <c r="L1723" s="469"/>
      <c r="M1723" s="69">
        <f t="shared" si="201"/>
        <v>0</v>
      </c>
    </row>
    <row r="1724" spans="1:13" ht="18.5" x14ac:dyDescent="0.45">
      <c r="A1724" s="74">
        <v>22021006</v>
      </c>
      <c r="B1724" s="75"/>
      <c r="C1724" s="76"/>
      <c r="D1724" s="76"/>
      <c r="E1724" s="75"/>
      <c r="F1724" s="77" t="s">
        <v>62</v>
      </c>
      <c r="G1724" s="468">
        <v>66667</v>
      </c>
      <c r="H1724" s="468"/>
      <c r="I1724" s="468"/>
      <c r="J1724" s="469"/>
      <c r="K1724" s="469"/>
      <c r="L1724" s="469"/>
      <c r="M1724" s="69">
        <f t="shared" si="201"/>
        <v>0</v>
      </c>
    </row>
    <row r="1725" spans="1:13" ht="18.5" x14ac:dyDescent="0.45">
      <c r="A1725" s="74">
        <v>22021007</v>
      </c>
      <c r="B1725" s="75"/>
      <c r="C1725" s="76"/>
      <c r="D1725" s="76"/>
      <c r="E1725" s="75"/>
      <c r="F1725" s="77" t="s">
        <v>63</v>
      </c>
      <c r="G1725" s="468">
        <v>1666667</v>
      </c>
      <c r="H1725" s="468"/>
      <c r="I1725" s="468"/>
      <c r="J1725" s="469"/>
      <c r="K1725" s="469"/>
      <c r="L1725" s="469"/>
      <c r="M1725" s="69">
        <f t="shared" si="201"/>
        <v>0</v>
      </c>
    </row>
    <row r="1726" spans="1:13" ht="18.5" x14ac:dyDescent="0.45">
      <c r="A1726" s="74">
        <v>22021039</v>
      </c>
      <c r="B1726" s="75"/>
      <c r="C1726" s="76"/>
      <c r="D1726" s="76"/>
      <c r="E1726" s="75"/>
      <c r="F1726" s="77" t="s">
        <v>665</v>
      </c>
      <c r="G1726" s="468"/>
      <c r="H1726" s="468"/>
      <c r="I1726" s="468"/>
      <c r="J1726" s="469">
        <v>11100000</v>
      </c>
      <c r="K1726" s="469">
        <v>11100000</v>
      </c>
      <c r="L1726" s="469">
        <v>11100000</v>
      </c>
      <c r="M1726" s="69">
        <f t="shared" si="201"/>
        <v>33300000</v>
      </c>
    </row>
    <row r="1727" spans="1:13" ht="18.5" x14ac:dyDescent="0.45">
      <c r="A1727" s="64">
        <v>23</v>
      </c>
      <c r="B1727" s="65"/>
      <c r="C1727" s="66"/>
      <c r="D1727" s="66"/>
      <c r="E1727" s="65"/>
      <c r="F1727" s="70" t="s">
        <v>69</v>
      </c>
      <c r="G1727" s="467">
        <f>G1728+G1737+G1741+G1749</f>
        <v>50000000</v>
      </c>
      <c r="H1727" s="467">
        <f t="shared" ref="H1727:M1727" si="203">H1728+H1737+H1741+H1749</f>
        <v>5500000</v>
      </c>
      <c r="I1727" s="467">
        <f t="shared" si="203"/>
        <v>0</v>
      </c>
      <c r="J1727" s="427">
        <f t="shared" si="203"/>
        <v>50000000</v>
      </c>
      <c r="K1727" s="427">
        <f t="shared" si="203"/>
        <v>50100000</v>
      </c>
      <c r="L1727" s="427">
        <f t="shared" si="203"/>
        <v>50200000</v>
      </c>
      <c r="M1727" s="427">
        <f t="shared" si="203"/>
        <v>150300000</v>
      </c>
    </row>
    <row r="1728" spans="1:13" ht="18.5" x14ac:dyDescent="0.45">
      <c r="A1728" s="64">
        <v>2301</v>
      </c>
      <c r="B1728" s="65"/>
      <c r="C1728" s="66"/>
      <c r="D1728" s="66"/>
      <c r="E1728" s="65"/>
      <c r="F1728" s="70" t="s">
        <v>70</v>
      </c>
      <c r="G1728" s="467">
        <f t="shared" ref="G1728:L1728" si="204">G1729</f>
        <v>24183333</v>
      </c>
      <c r="H1728" s="467">
        <f t="shared" si="204"/>
        <v>5500000</v>
      </c>
      <c r="I1728" s="467"/>
      <c r="J1728" s="427">
        <f t="shared" si="204"/>
        <v>26000000</v>
      </c>
      <c r="K1728" s="427">
        <f t="shared" si="204"/>
        <v>26000000</v>
      </c>
      <c r="L1728" s="427">
        <f t="shared" si="204"/>
        <v>26000000</v>
      </c>
      <c r="M1728" s="69">
        <f t="shared" ref="M1728:M1752" si="205">J1728+K1728+L1728</f>
        <v>78000000</v>
      </c>
    </row>
    <row r="1729" spans="1:13" ht="18.5" x14ac:dyDescent="0.45">
      <c r="A1729" s="64">
        <v>230101</v>
      </c>
      <c r="B1729" s="65"/>
      <c r="C1729" s="66"/>
      <c r="D1729" s="66"/>
      <c r="E1729" s="65"/>
      <c r="F1729" s="70" t="s">
        <v>71</v>
      </c>
      <c r="G1729" s="467">
        <f>SUM(G1730:G1736)</f>
        <v>24183333</v>
      </c>
      <c r="H1729" s="467">
        <f>SUM(H1730:H1736)</f>
        <v>5500000</v>
      </c>
      <c r="I1729" s="467"/>
      <c r="J1729" s="427">
        <f>SUM(J1730:J1736)</f>
        <v>26000000</v>
      </c>
      <c r="K1729" s="427">
        <f>SUM(K1730:K1736)</f>
        <v>26000000</v>
      </c>
      <c r="L1729" s="427">
        <f>SUM(L1730:L1736)</f>
        <v>26000000</v>
      </c>
      <c r="M1729" s="69">
        <f t="shared" si="205"/>
        <v>78000000</v>
      </c>
    </row>
    <row r="1730" spans="1:13" ht="37" x14ac:dyDescent="0.45">
      <c r="A1730" s="74">
        <v>23010112</v>
      </c>
      <c r="B1730" s="75"/>
      <c r="C1730" s="76"/>
      <c r="D1730" s="76"/>
      <c r="E1730" s="75"/>
      <c r="F1730" s="77" t="s">
        <v>232</v>
      </c>
      <c r="G1730" s="468">
        <v>1916666</v>
      </c>
      <c r="H1730" s="468"/>
      <c r="I1730" s="468"/>
      <c r="J1730" s="469">
        <v>2300000</v>
      </c>
      <c r="K1730" s="469">
        <v>2300000</v>
      </c>
      <c r="L1730" s="469">
        <v>2300000</v>
      </c>
      <c r="M1730" s="69">
        <f t="shared" si="205"/>
        <v>6900000</v>
      </c>
    </row>
    <row r="1731" spans="1:13" ht="18.5" x14ac:dyDescent="0.45">
      <c r="A1731" s="74">
        <v>23010113</v>
      </c>
      <c r="B1731" s="75"/>
      <c r="C1731" s="76"/>
      <c r="D1731" s="76"/>
      <c r="E1731" s="75"/>
      <c r="F1731" s="77" t="s">
        <v>233</v>
      </c>
      <c r="G1731" s="468">
        <v>191667</v>
      </c>
      <c r="H1731" s="468"/>
      <c r="I1731" s="468"/>
      <c r="J1731" s="469">
        <v>1200000</v>
      </c>
      <c r="K1731" s="469">
        <v>1200000</v>
      </c>
      <c r="L1731" s="469">
        <v>1200000</v>
      </c>
      <c r="M1731" s="69">
        <f t="shared" si="205"/>
        <v>3600000</v>
      </c>
    </row>
    <row r="1732" spans="1:13" ht="18.5" x14ac:dyDescent="0.45">
      <c r="A1732" s="74">
        <v>23010114</v>
      </c>
      <c r="B1732" s="75"/>
      <c r="C1732" s="76"/>
      <c r="D1732" s="76"/>
      <c r="E1732" s="75"/>
      <c r="F1732" s="77" t="s">
        <v>234</v>
      </c>
      <c r="G1732" s="468">
        <v>76667</v>
      </c>
      <c r="H1732" s="468"/>
      <c r="I1732" s="468"/>
      <c r="J1732" s="469"/>
      <c r="K1732" s="469"/>
      <c r="L1732" s="469"/>
      <c r="M1732" s="69">
        <f t="shared" si="205"/>
        <v>0</v>
      </c>
    </row>
    <row r="1733" spans="1:13" ht="18.5" x14ac:dyDescent="0.45">
      <c r="A1733" s="74">
        <v>23010115</v>
      </c>
      <c r="B1733" s="75"/>
      <c r="C1733" s="76"/>
      <c r="D1733" s="76"/>
      <c r="E1733" s="75"/>
      <c r="F1733" s="77" t="s">
        <v>235</v>
      </c>
      <c r="G1733" s="468">
        <v>76667</v>
      </c>
      <c r="H1733" s="468"/>
      <c r="I1733" s="468"/>
      <c r="J1733" s="469"/>
      <c r="K1733" s="469"/>
      <c r="L1733" s="469"/>
      <c r="M1733" s="69">
        <f t="shared" si="205"/>
        <v>0</v>
      </c>
    </row>
    <row r="1734" spans="1:13" ht="18.5" x14ac:dyDescent="0.45">
      <c r="A1734" s="74">
        <v>23010118</v>
      </c>
      <c r="B1734" s="75"/>
      <c r="C1734" s="76"/>
      <c r="D1734" s="76"/>
      <c r="E1734" s="75"/>
      <c r="F1734" s="77" t="s">
        <v>285</v>
      </c>
      <c r="G1734" s="468">
        <v>38333</v>
      </c>
      <c r="H1734" s="468"/>
      <c r="I1734" s="468"/>
      <c r="J1734" s="469"/>
      <c r="K1734" s="469"/>
      <c r="L1734" s="469"/>
      <c r="M1734" s="69">
        <f t="shared" si="205"/>
        <v>0</v>
      </c>
    </row>
    <row r="1735" spans="1:13" ht="18.5" x14ac:dyDescent="0.45">
      <c r="A1735" s="74">
        <v>23010122</v>
      </c>
      <c r="B1735" s="75"/>
      <c r="C1735" s="76"/>
      <c r="D1735" s="76"/>
      <c r="E1735" s="75"/>
      <c r="F1735" s="77" t="s">
        <v>493</v>
      </c>
      <c r="G1735" s="468">
        <v>21883333</v>
      </c>
      <c r="H1735" s="468">
        <v>5500000</v>
      </c>
      <c r="I1735" s="468"/>
      <c r="J1735" s="469">
        <v>21883333</v>
      </c>
      <c r="K1735" s="469">
        <v>21883333</v>
      </c>
      <c r="L1735" s="469">
        <v>21883333</v>
      </c>
      <c r="M1735" s="69">
        <f t="shared" si="205"/>
        <v>65649999</v>
      </c>
    </row>
    <row r="1736" spans="1:13" ht="37" x14ac:dyDescent="0.45">
      <c r="A1736" s="74">
        <v>23010124</v>
      </c>
      <c r="B1736" s="75"/>
      <c r="C1736" s="76"/>
      <c r="D1736" s="76"/>
      <c r="E1736" s="75"/>
      <c r="F1736" s="77" t="s">
        <v>391</v>
      </c>
      <c r="G1736" s="468"/>
      <c r="H1736" s="468"/>
      <c r="I1736" s="468"/>
      <c r="J1736" s="469">
        <v>616667</v>
      </c>
      <c r="K1736" s="469">
        <v>616667</v>
      </c>
      <c r="L1736" s="469">
        <v>616667</v>
      </c>
      <c r="M1736" s="69">
        <f t="shared" si="205"/>
        <v>1850001</v>
      </c>
    </row>
    <row r="1737" spans="1:13" ht="18.5" x14ac:dyDescent="0.45">
      <c r="A1737" s="64">
        <v>2302</v>
      </c>
      <c r="B1737" s="65"/>
      <c r="C1737" s="66"/>
      <c r="D1737" s="66"/>
      <c r="E1737" s="65"/>
      <c r="F1737" s="90" t="s">
        <v>73</v>
      </c>
      <c r="G1737" s="467">
        <f t="shared" ref="G1737:L1737" si="206">G1738</f>
        <v>23750000</v>
      </c>
      <c r="H1737" s="467">
        <f t="shared" si="206"/>
        <v>0</v>
      </c>
      <c r="I1737" s="467"/>
      <c r="J1737" s="427">
        <f t="shared" si="206"/>
        <v>8000000</v>
      </c>
      <c r="K1737" s="427">
        <f t="shared" si="206"/>
        <v>8100000</v>
      </c>
      <c r="L1737" s="427">
        <f t="shared" si="206"/>
        <v>8200000</v>
      </c>
      <c r="M1737" s="69">
        <f t="shared" si="205"/>
        <v>24300000</v>
      </c>
    </row>
    <row r="1738" spans="1:13" ht="37" x14ac:dyDescent="0.45">
      <c r="A1738" s="64">
        <v>230201</v>
      </c>
      <c r="B1738" s="65"/>
      <c r="C1738" s="66"/>
      <c r="D1738" s="66"/>
      <c r="E1738" s="65"/>
      <c r="F1738" s="90" t="s">
        <v>74</v>
      </c>
      <c r="G1738" s="467">
        <f>SUM(G1739:G1740)</f>
        <v>23750000</v>
      </c>
      <c r="H1738" s="467">
        <f>SUM(H1739:H1740)</f>
        <v>0</v>
      </c>
      <c r="I1738" s="467"/>
      <c r="J1738" s="427">
        <f>SUM(J1739:J1740)</f>
        <v>8000000</v>
      </c>
      <c r="K1738" s="427">
        <f>SUM(K1739:K1740)</f>
        <v>8100000</v>
      </c>
      <c r="L1738" s="427">
        <f>SUM(L1739:L1740)</f>
        <v>8200000</v>
      </c>
      <c r="M1738" s="69">
        <f t="shared" si="205"/>
        <v>24300000</v>
      </c>
    </row>
    <row r="1739" spans="1:13" ht="37" x14ac:dyDescent="0.45">
      <c r="A1739" s="74">
        <v>23020101</v>
      </c>
      <c r="B1739" s="75"/>
      <c r="C1739" s="76"/>
      <c r="D1739" s="76"/>
      <c r="E1739" s="75"/>
      <c r="F1739" s="91" t="s">
        <v>290</v>
      </c>
      <c r="G1739" s="468">
        <v>23333333</v>
      </c>
      <c r="H1739" s="468"/>
      <c r="I1739" s="468"/>
      <c r="J1739" s="469">
        <v>8000000</v>
      </c>
      <c r="K1739" s="469">
        <v>8100000</v>
      </c>
      <c r="L1739" s="469">
        <v>8200000</v>
      </c>
      <c r="M1739" s="69">
        <f t="shared" si="205"/>
        <v>24300000</v>
      </c>
    </row>
    <row r="1740" spans="1:13" ht="18.5" x14ac:dyDescent="0.45">
      <c r="A1740" s="74">
        <v>23020127</v>
      </c>
      <c r="B1740" s="75"/>
      <c r="C1740" s="76"/>
      <c r="D1740" s="76"/>
      <c r="E1740" s="75"/>
      <c r="F1740" s="91" t="s">
        <v>444</v>
      </c>
      <c r="G1740" s="468">
        <v>416667</v>
      </c>
      <c r="H1740" s="468"/>
      <c r="I1740" s="468"/>
      <c r="J1740" s="469"/>
      <c r="K1740" s="469"/>
      <c r="L1740" s="469"/>
      <c r="M1740" s="69">
        <f t="shared" si="205"/>
        <v>0</v>
      </c>
    </row>
    <row r="1741" spans="1:13" ht="18.5" x14ac:dyDescent="0.45">
      <c r="A1741" s="64">
        <v>2303</v>
      </c>
      <c r="B1741" s="65"/>
      <c r="C1741" s="66"/>
      <c r="D1741" s="66"/>
      <c r="E1741" s="65"/>
      <c r="F1741" s="90" t="s">
        <v>76</v>
      </c>
      <c r="G1741" s="467">
        <f t="shared" ref="G1741:L1741" si="207">G1742</f>
        <v>1641667</v>
      </c>
      <c r="H1741" s="467">
        <f t="shared" si="207"/>
        <v>0</v>
      </c>
      <c r="I1741" s="467"/>
      <c r="J1741" s="427">
        <f t="shared" si="207"/>
        <v>16000000</v>
      </c>
      <c r="K1741" s="427">
        <f t="shared" si="207"/>
        <v>16000000</v>
      </c>
      <c r="L1741" s="427">
        <f t="shared" si="207"/>
        <v>16000000</v>
      </c>
      <c r="M1741" s="69">
        <f t="shared" si="205"/>
        <v>48000000</v>
      </c>
    </row>
    <row r="1742" spans="1:13" ht="37" x14ac:dyDescent="0.45">
      <c r="A1742" s="64">
        <v>230301</v>
      </c>
      <c r="B1742" s="65"/>
      <c r="C1742" s="66"/>
      <c r="D1742" s="66"/>
      <c r="E1742" s="65"/>
      <c r="F1742" s="90" t="s">
        <v>77</v>
      </c>
      <c r="G1742" s="467">
        <f>SUM(G1743:G1748)</f>
        <v>1641667</v>
      </c>
      <c r="H1742" s="467">
        <f>SUM(H1743:H1748)</f>
        <v>0</v>
      </c>
      <c r="I1742" s="467"/>
      <c r="J1742" s="427">
        <f>SUM(J1743:J1748)</f>
        <v>16000000</v>
      </c>
      <c r="K1742" s="427">
        <f>SUM(K1743:K1748)</f>
        <v>16000000</v>
      </c>
      <c r="L1742" s="427">
        <f>SUM(L1743:L1748)</f>
        <v>16000000</v>
      </c>
      <c r="M1742" s="69">
        <f t="shared" si="205"/>
        <v>48000000</v>
      </c>
    </row>
    <row r="1743" spans="1:13" ht="37" x14ac:dyDescent="0.45">
      <c r="A1743" s="74">
        <v>23030101</v>
      </c>
      <c r="B1743" s="75"/>
      <c r="C1743" s="76"/>
      <c r="D1743" s="76"/>
      <c r="E1743" s="75"/>
      <c r="F1743" s="91" t="s">
        <v>504</v>
      </c>
      <c r="G1743" s="468">
        <v>300000</v>
      </c>
      <c r="H1743" s="468"/>
      <c r="I1743" s="468"/>
      <c r="J1743" s="469">
        <v>7000000</v>
      </c>
      <c r="K1743" s="469">
        <v>7000000</v>
      </c>
      <c r="L1743" s="469">
        <v>7000000</v>
      </c>
      <c r="M1743" s="69">
        <f t="shared" si="205"/>
        <v>21000000</v>
      </c>
    </row>
    <row r="1744" spans="1:13" ht="37" x14ac:dyDescent="0.45">
      <c r="A1744" s="74">
        <v>23030104</v>
      </c>
      <c r="B1744" s="75"/>
      <c r="C1744" s="76"/>
      <c r="D1744" s="76"/>
      <c r="E1744" s="75"/>
      <c r="F1744" s="91" t="s">
        <v>475</v>
      </c>
      <c r="G1744" s="468">
        <v>137500</v>
      </c>
      <c r="H1744" s="468"/>
      <c r="I1744" s="468"/>
      <c r="J1744" s="469"/>
      <c r="K1744" s="469"/>
      <c r="L1744" s="469"/>
      <c r="M1744" s="69">
        <f t="shared" si="205"/>
        <v>0</v>
      </c>
    </row>
    <row r="1745" spans="1:13" ht="18.5" x14ac:dyDescent="0.45">
      <c r="A1745" s="74">
        <v>23030110</v>
      </c>
      <c r="B1745" s="75"/>
      <c r="C1745" s="76"/>
      <c r="D1745" s="76"/>
      <c r="E1745" s="75"/>
      <c r="F1745" s="91" t="s">
        <v>931</v>
      </c>
      <c r="G1745" s="468">
        <v>466667</v>
      </c>
      <c r="H1745" s="468"/>
      <c r="I1745" s="468"/>
      <c r="J1745" s="469"/>
      <c r="K1745" s="469"/>
      <c r="L1745" s="469"/>
      <c r="M1745" s="69">
        <f t="shared" si="205"/>
        <v>0</v>
      </c>
    </row>
    <row r="1746" spans="1:13" ht="37" x14ac:dyDescent="0.45">
      <c r="A1746" s="74">
        <v>23030121</v>
      </c>
      <c r="B1746" s="75"/>
      <c r="C1746" s="76"/>
      <c r="D1746" s="76"/>
      <c r="E1746" s="75"/>
      <c r="F1746" s="91" t="s">
        <v>291</v>
      </c>
      <c r="G1746" s="468">
        <v>737500</v>
      </c>
      <c r="H1746" s="468"/>
      <c r="I1746" s="468"/>
      <c r="J1746" s="469">
        <v>5500000</v>
      </c>
      <c r="K1746" s="469">
        <v>5500000</v>
      </c>
      <c r="L1746" s="469">
        <v>5500000</v>
      </c>
      <c r="M1746" s="69">
        <f t="shared" si="205"/>
        <v>16500000</v>
      </c>
    </row>
    <row r="1747" spans="1:13" ht="18.5" x14ac:dyDescent="0.45">
      <c r="A1747" s="74">
        <v>23030122</v>
      </c>
      <c r="B1747" s="75"/>
      <c r="C1747" s="76"/>
      <c r="D1747" s="76"/>
      <c r="E1747" s="75"/>
      <c r="F1747" s="91" t="s">
        <v>465</v>
      </c>
      <c r="G1747" s="468"/>
      <c r="H1747" s="468"/>
      <c r="I1747" s="468"/>
      <c r="J1747" s="469">
        <v>1500000</v>
      </c>
      <c r="K1747" s="469">
        <v>1500000</v>
      </c>
      <c r="L1747" s="469">
        <v>1500000</v>
      </c>
      <c r="M1747" s="69">
        <f t="shared" si="205"/>
        <v>4500000</v>
      </c>
    </row>
    <row r="1748" spans="1:13" ht="37" x14ac:dyDescent="0.45">
      <c r="A1748" s="74">
        <v>23030125</v>
      </c>
      <c r="B1748" s="75"/>
      <c r="C1748" s="76"/>
      <c r="D1748" s="76"/>
      <c r="E1748" s="75"/>
      <c r="F1748" s="91" t="s">
        <v>292</v>
      </c>
      <c r="G1748" s="468"/>
      <c r="H1748" s="468"/>
      <c r="I1748" s="468"/>
      <c r="J1748" s="469">
        <v>2000000</v>
      </c>
      <c r="K1748" s="469">
        <v>2000000</v>
      </c>
      <c r="L1748" s="469">
        <v>2000000</v>
      </c>
      <c r="M1748" s="69">
        <f t="shared" si="205"/>
        <v>6000000</v>
      </c>
    </row>
    <row r="1749" spans="1:13" ht="18.5" x14ac:dyDescent="0.45">
      <c r="A1749" s="64">
        <v>2305</v>
      </c>
      <c r="B1749" s="65"/>
      <c r="C1749" s="66"/>
      <c r="D1749" s="66"/>
      <c r="E1749" s="65"/>
      <c r="F1749" s="70" t="s">
        <v>79</v>
      </c>
      <c r="G1749" s="470">
        <f t="shared" ref="G1749:L1749" si="208">G1750</f>
        <v>425000</v>
      </c>
      <c r="H1749" s="470">
        <f t="shared" si="208"/>
        <v>0</v>
      </c>
      <c r="I1749" s="470"/>
      <c r="J1749" s="471">
        <f t="shared" si="208"/>
        <v>0</v>
      </c>
      <c r="K1749" s="471">
        <f t="shared" si="208"/>
        <v>0</v>
      </c>
      <c r="L1749" s="471">
        <f t="shared" si="208"/>
        <v>0</v>
      </c>
      <c r="M1749" s="69">
        <f t="shared" si="205"/>
        <v>0</v>
      </c>
    </row>
    <row r="1750" spans="1:13" ht="18.5" x14ac:dyDescent="0.45">
      <c r="A1750" s="64">
        <v>230501</v>
      </c>
      <c r="B1750" s="65"/>
      <c r="C1750" s="66"/>
      <c r="D1750" s="66"/>
      <c r="E1750" s="65"/>
      <c r="F1750" s="70" t="s">
        <v>80</v>
      </c>
      <c r="G1750" s="470">
        <f>SUM(G1751:G1752)</f>
        <v>425000</v>
      </c>
      <c r="H1750" s="470">
        <f>SUM(H1751:H1752)</f>
        <v>0</v>
      </c>
      <c r="I1750" s="470"/>
      <c r="J1750" s="471">
        <f>SUM(J1751:J1752)</f>
        <v>0</v>
      </c>
      <c r="K1750" s="471">
        <f>SUM(K1751:K1752)</f>
        <v>0</v>
      </c>
      <c r="L1750" s="471">
        <f>SUM(L1751:L1752)</f>
        <v>0</v>
      </c>
      <c r="M1750" s="69">
        <f t="shared" si="205"/>
        <v>0</v>
      </c>
    </row>
    <row r="1751" spans="1:13" ht="18.5" x14ac:dyDescent="0.45">
      <c r="A1751" s="74">
        <v>23050101</v>
      </c>
      <c r="B1751" s="75"/>
      <c r="C1751" s="76"/>
      <c r="D1751" s="76"/>
      <c r="E1751" s="75"/>
      <c r="F1751" s="91" t="s">
        <v>81</v>
      </c>
      <c r="G1751" s="468">
        <v>283333</v>
      </c>
      <c r="H1751" s="468"/>
      <c r="I1751" s="468"/>
      <c r="J1751" s="469"/>
      <c r="K1751" s="469"/>
      <c r="L1751" s="469"/>
      <c r="M1751" s="69">
        <f t="shared" si="205"/>
        <v>0</v>
      </c>
    </row>
    <row r="1752" spans="1:13" ht="18.5" x14ac:dyDescent="0.45">
      <c r="A1752" s="74">
        <v>23050126</v>
      </c>
      <c r="B1752" s="75"/>
      <c r="C1752" s="76"/>
      <c r="D1752" s="76"/>
      <c r="E1752" s="75"/>
      <c r="F1752" s="77" t="s">
        <v>84</v>
      </c>
      <c r="G1752" s="468">
        <v>141667</v>
      </c>
      <c r="H1752" s="468"/>
      <c r="I1752" s="468"/>
      <c r="J1752" s="469"/>
      <c r="K1752" s="469"/>
      <c r="L1752" s="469"/>
      <c r="M1752" s="69">
        <f t="shared" si="205"/>
        <v>0</v>
      </c>
    </row>
    <row r="1753" spans="1:13" ht="18.5" x14ac:dyDescent="0.45">
      <c r="A1753" s="74"/>
      <c r="B1753" s="74"/>
      <c r="C1753" s="74"/>
      <c r="D1753" s="74"/>
      <c r="E1753" s="74"/>
      <c r="F1753" s="100" t="s">
        <v>85</v>
      </c>
      <c r="G1753" s="363"/>
      <c r="H1753" s="363"/>
      <c r="I1753" s="363"/>
      <c r="J1753" s="364"/>
      <c r="K1753" s="364"/>
      <c r="L1753" s="364"/>
      <c r="M1753" s="373"/>
    </row>
    <row r="1754" spans="1:13" ht="18.5" x14ac:dyDescent="0.45">
      <c r="A1754" s="74"/>
      <c r="B1754" s="74"/>
      <c r="C1754" s="74"/>
      <c r="D1754" s="74"/>
      <c r="E1754" s="74"/>
      <c r="F1754" s="70" t="s">
        <v>86</v>
      </c>
      <c r="G1754" s="365">
        <f>G1681+G1684</f>
        <v>1972413269</v>
      </c>
      <c r="H1754" s="365">
        <f t="shared" ref="H1754:M1754" si="209">H1681+H1684</f>
        <v>1944404866</v>
      </c>
      <c r="I1754" s="365">
        <f t="shared" si="209"/>
        <v>0</v>
      </c>
      <c r="J1754" s="366">
        <f t="shared" si="209"/>
        <v>3300743755.6744013</v>
      </c>
      <c r="K1754" s="366">
        <f t="shared" si="209"/>
        <v>3300743755</v>
      </c>
      <c r="L1754" s="366">
        <f t="shared" si="209"/>
        <v>3300743755</v>
      </c>
      <c r="M1754" s="366">
        <f t="shared" si="209"/>
        <v>9902231265.6744003</v>
      </c>
    </row>
    <row r="1755" spans="1:13" ht="18.5" x14ac:dyDescent="0.45">
      <c r="A1755" s="74"/>
      <c r="B1755" s="74"/>
      <c r="C1755" s="74"/>
      <c r="D1755" s="74"/>
      <c r="E1755" s="74"/>
      <c r="F1755" s="70" t="s">
        <v>87</v>
      </c>
      <c r="G1755" s="365">
        <f>G1689+G1693+G1695+G1702+G1709+G1711+G1714+G1717+G1720</f>
        <v>150000000</v>
      </c>
      <c r="H1755" s="365">
        <f t="shared" ref="H1755:M1755" si="210">H1689+H1693+H1695+H1702+H1709+H1711+H1714+H1717+H1720</f>
        <v>16905200</v>
      </c>
      <c r="I1755" s="365">
        <f t="shared" si="210"/>
        <v>0</v>
      </c>
      <c r="J1755" s="366">
        <f t="shared" si="210"/>
        <v>150000000</v>
      </c>
      <c r="K1755" s="366">
        <f t="shared" si="210"/>
        <v>150000000</v>
      </c>
      <c r="L1755" s="366">
        <f t="shared" si="210"/>
        <v>150000000</v>
      </c>
      <c r="M1755" s="366">
        <f t="shared" si="210"/>
        <v>450000000</v>
      </c>
    </row>
    <row r="1756" spans="1:13" ht="18.5" x14ac:dyDescent="0.45">
      <c r="A1756" s="74"/>
      <c r="B1756" s="74"/>
      <c r="C1756" s="74"/>
      <c r="D1756" s="74"/>
      <c r="E1756" s="74"/>
      <c r="F1756" s="70" t="s">
        <v>69</v>
      </c>
      <c r="G1756" s="365">
        <f>G1728+G1737+G1741+G1749</f>
        <v>50000000</v>
      </c>
      <c r="H1756" s="365">
        <f t="shared" ref="H1756:M1756" si="211">H1728+H1737+H1741+H1749</f>
        <v>5500000</v>
      </c>
      <c r="I1756" s="365">
        <f t="shared" si="211"/>
        <v>0</v>
      </c>
      <c r="J1756" s="366">
        <f t="shared" si="211"/>
        <v>50000000</v>
      </c>
      <c r="K1756" s="366">
        <f t="shared" si="211"/>
        <v>50100000</v>
      </c>
      <c r="L1756" s="366">
        <f t="shared" si="211"/>
        <v>50200000</v>
      </c>
      <c r="M1756" s="366">
        <f t="shared" si="211"/>
        <v>150300000</v>
      </c>
    </row>
    <row r="1757" spans="1:13" ht="18.5" x14ac:dyDescent="0.45">
      <c r="A1757" s="74"/>
      <c r="B1757" s="74"/>
      <c r="C1757" s="74"/>
      <c r="D1757" s="74"/>
      <c r="E1757" s="74"/>
      <c r="F1757" s="70"/>
      <c r="G1757" s="363"/>
      <c r="H1757" s="363"/>
      <c r="I1757" s="363"/>
      <c r="J1757" s="364"/>
      <c r="K1757" s="364"/>
      <c r="L1757" s="364"/>
      <c r="M1757" s="373"/>
    </row>
    <row r="1758" spans="1:13" ht="18.5" x14ac:dyDescent="0.45">
      <c r="A1758" s="64"/>
      <c r="B1758" s="64"/>
      <c r="C1758" s="64"/>
      <c r="D1758" s="64"/>
      <c r="E1758" s="64"/>
      <c r="F1758" s="70" t="s">
        <v>88</v>
      </c>
      <c r="G1758" s="365">
        <f>SUM(G1754,G1755,G1756)</f>
        <v>2172413269</v>
      </c>
      <c r="H1758" s="365">
        <f t="shared" ref="H1758:M1758" si="212">SUM(H1754,H1755,H1756)</f>
        <v>1966810066</v>
      </c>
      <c r="I1758" s="365">
        <f t="shared" si="212"/>
        <v>0</v>
      </c>
      <c r="J1758" s="366">
        <f t="shared" si="212"/>
        <v>3500743755.6744013</v>
      </c>
      <c r="K1758" s="366">
        <f t="shared" si="212"/>
        <v>3500843755</v>
      </c>
      <c r="L1758" s="366">
        <f t="shared" si="212"/>
        <v>3500943755</v>
      </c>
      <c r="M1758" s="366">
        <f t="shared" si="212"/>
        <v>10502531265.6744</v>
      </c>
    </row>
    <row r="1761" spans="1:13" ht="18.5" x14ac:dyDescent="0.45">
      <c r="A1761" s="951" t="s">
        <v>0</v>
      </c>
      <c r="B1761" s="951"/>
      <c r="C1761" s="951"/>
      <c r="D1761" s="951"/>
      <c r="E1761" s="951"/>
      <c r="F1761" s="951"/>
      <c r="G1761" s="951"/>
      <c r="H1761" s="951"/>
      <c r="I1761" s="951"/>
      <c r="J1761" s="951"/>
      <c r="K1761" s="951"/>
      <c r="L1761" s="951"/>
      <c r="M1761" s="951"/>
    </row>
    <row r="1762" spans="1:13" ht="18.5" x14ac:dyDescent="0.45">
      <c r="A1762" s="930" t="s">
        <v>1028</v>
      </c>
      <c r="B1762" s="930"/>
      <c r="C1762" s="930"/>
      <c r="D1762" s="930"/>
      <c r="E1762" s="930"/>
      <c r="F1762" s="930"/>
      <c r="G1762" s="930"/>
      <c r="H1762" s="930"/>
      <c r="I1762" s="930"/>
      <c r="J1762" s="930"/>
      <c r="K1762" s="930"/>
      <c r="L1762" s="930"/>
      <c r="M1762" s="930"/>
    </row>
    <row r="1763" spans="1:13" ht="92.5" x14ac:dyDescent="0.45">
      <c r="A1763" s="100" t="s">
        <v>1</v>
      </c>
      <c r="B1763" s="100" t="s">
        <v>2</v>
      </c>
      <c r="C1763" s="100" t="s">
        <v>3</v>
      </c>
      <c r="D1763" s="100" t="s">
        <v>4</v>
      </c>
      <c r="E1763" s="100" t="s">
        <v>5</v>
      </c>
      <c r="F1763" s="67" t="s">
        <v>6</v>
      </c>
      <c r="G1763" s="100" t="s">
        <v>7</v>
      </c>
      <c r="H1763" s="100" t="s">
        <v>8</v>
      </c>
      <c r="I1763" s="100"/>
      <c r="J1763" s="368" t="s">
        <v>9</v>
      </c>
      <c r="K1763" s="368" t="s">
        <v>10</v>
      </c>
      <c r="L1763" s="368" t="s">
        <v>11</v>
      </c>
      <c r="M1763" s="368" t="s">
        <v>12</v>
      </c>
    </row>
    <row r="1764" spans="1:13" ht="18.5" x14ac:dyDescent="0.45">
      <c r="A1764" s="64">
        <v>2</v>
      </c>
      <c r="B1764" s="65"/>
      <c r="C1764" s="66"/>
      <c r="D1764" s="66"/>
      <c r="E1764" s="65"/>
      <c r="F1764" s="70" t="s">
        <v>18</v>
      </c>
      <c r="G1764" s="358">
        <v>4789437406.7200003</v>
      </c>
      <c r="H1764" s="358">
        <f>H1765+H1774+H1800</f>
        <v>4631876206.7200003</v>
      </c>
      <c r="I1764" s="358"/>
      <c r="J1764" s="80">
        <v>7984405740.3835497</v>
      </c>
      <c r="K1764" s="80">
        <v>7984405740.3835497</v>
      </c>
      <c r="L1764" s="80">
        <v>23613267221.15065</v>
      </c>
      <c r="M1764" s="80">
        <v>39582078701.917747</v>
      </c>
    </row>
    <row r="1765" spans="1:13" ht="18.5" x14ac:dyDescent="0.45">
      <c r="A1765" s="64">
        <v>21</v>
      </c>
      <c r="B1765" s="65"/>
      <c r="C1765" s="66"/>
      <c r="D1765" s="66"/>
      <c r="E1765" s="65"/>
      <c r="F1765" s="70" t="s">
        <v>19</v>
      </c>
      <c r="G1765" s="358">
        <v>4619437406.7200003</v>
      </c>
      <c r="H1765" s="358">
        <v>4619437406.7200003</v>
      </c>
      <c r="I1765" s="358"/>
      <c r="J1765" s="80">
        <v>7814405740.3835497</v>
      </c>
      <c r="K1765" s="80">
        <v>7814405740.3835497</v>
      </c>
      <c r="L1765" s="80">
        <v>23443217221.15065</v>
      </c>
      <c r="M1765" s="472">
        <v>23651520304.15065</v>
      </c>
    </row>
    <row r="1766" spans="1:13" ht="18.5" x14ac:dyDescent="0.45">
      <c r="A1766" s="64">
        <v>2101</v>
      </c>
      <c r="B1766" s="65"/>
      <c r="C1766" s="66"/>
      <c r="D1766" s="66"/>
      <c r="E1766" s="65"/>
      <c r="F1766" s="70" t="s">
        <v>20</v>
      </c>
      <c r="G1766" s="358">
        <v>3449570195.8400002</v>
      </c>
      <c r="H1766" s="358">
        <f t="shared" ref="H1766" si="213">H1767</f>
        <v>5338943971.9200001</v>
      </c>
      <c r="I1766" s="358"/>
      <c r="J1766" s="80">
        <v>6035351408.5835505</v>
      </c>
      <c r="K1766" s="80">
        <v>6035351408.5835505</v>
      </c>
      <c r="L1766" s="80">
        <v>6035351408.5835505</v>
      </c>
      <c r="M1766" s="69">
        <v>18106054225.750652</v>
      </c>
    </row>
    <row r="1767" spans="1:13" ht="18.5" x14ac:dyDescent="0.45">
      <c r="A1767" s="64">
        <v>210101</v>
      </c>
      <c r="B1767" s="65"/>
      <c r="C1767" s="66"/>
      <c r="D1767" s="66"/>
      <c r="E1767" s="65"/>
      <c r="F1767" s="70" t="s">
        <v>21</v>
      </c>
      <c r="G1767" s="358">
        <v>3449570195.8400002</v>
      </c>
      <c r="H1767" s="358">
        <f>H1768</f>
        <v>5338943971.9200001</v>
      </c>
      <c r="I1767" s="358"/>
      <c r="J1767" s="80">
        <v>6035351408.5835505</v>
      </c>
      <c r="K1767" s="80">
        <v>6035351408.5835505</v>
      </c>
      <c r="L1767" s="80">
        <v>6035351408.5835505</v>
      </c>
      <c r="M1767" s="80">
        <v>18106054225.750652</v>
      </c>
    </row>
    <row r="1768" spans="1:13" ht="18.5" x14ac:dyDescent="0.45">
      <c r="A1768" s="74">
        <v>21010101</v>
      </c>
      <c r="B1768" s="75"/>
      <c r="C1768" s="76"/>
      <c r="D1768" s="66" t="s">
        <v>205</v>
      </c>
      <c r="E1768" s="75"/>
      <c r="F1768" s="77" t="s">
        <v>20</v>
      </c>
      <c r="G1768" s="311">
        <v>3449570195.8400002</v>
      </c>
      <c r="H1768" s="311">
        <v>5338943971.9200001</v>
      </c>
      <c r="I1768" s="311"/>
      <c r="J1768" s="81">
        <v>6035351408.5835505</v>
      </c>
      <c r="K1768" s="81">
        <v>6035351408.5835505</v>
      </c>
      <c r="L1768" s="81">
        <v>6035351408.5835505</v>
      </c>
      <c r="M1768" s="69">
        <v>18106054225.750652</v>
      </c>
    </row>
    <row r="1769" spans="1:13" ht="18.5" x14ac:dyDescent="0.45">
      <c r="A1769" s="64">
        <v>2102</v>
      </c>
      <c r="B1769" s="65"/>
      <c r="C1769" s="66"/>
      <c r="D1769" s="66"/>
      <c r="E1769" s="65"/>
      <c r="F1769" s="70" t="s">
        <v>22</v>
      </c>
      <c r="G1769" s="358">
        <v>1169867210.8800001</v>
      </c>
      <c r="H1769" s="358">
        <f>H1770</f>
        <v>0</v>
      </c>
      <c r="I1769" s="358"/>
      <c r="J1769" s="80">
        <v>1779054331.7999995</v>
      </c>
      <c r="K1769" s="80">
        <v>1779054331.7999995</v>
      </c>
      <c r="L1769" s="80">
        <v>1779054331.7999995</v>
      </c>
      <c r="M1769" s="80">
        <v>5337162995.3999987</v>
      </c>
    </row>
    <row r="1770" spans="1:13" ht="18.5" x14ac:dyDescent="0.45">
      <c r="A1770" s="64">
        <v>210201</v>
      </c>
      <c r="B1770" s="65"/>
      <c r="C1770" s="66"/>
      <c r="D1770" s="66"/>
      <c r="E1770" s="65"/>
      <c r="F1770" s="70" t="s">
        <v>23</v>
      </c>
      <c r="G1770" s="358">
        <v>1169867210.8800001</v>
      </c>
      <c r="H1770" s="358">
        <f t="shared" ref="H1770" si="214">H1771+H1772+H1773</f>
        <v>0</v>
      </c>
      <c r="I1770" s="358"/>
      <c r="J1770" s="80">
        <v>1779054331.7999995</v>
      </c>
      <c r="K1770" s="80">
        <v>1779054331.7999995</v>
      </c>
      <c r="L1770" s="80">
        <v>1779054331.7999995</v>
      </c>
      <c r="M1770" s="69">
        <v>5337162995.3999987</v>
      </c>
    </row>
    <row r="1771" spans="1:13" ht="18.5" x14ac:dyDescent="0.45">
      <c r="A1771" s="74">
        <v>21020101</v>
      </c>
      <c r="B1771" s="75"/>
      <c r="C1771" s="76"/>
      <c r="D1771" s="66" t="s">
        <v>205</v>
      </c>
      <c r="E1771" s="75"/>
      <c r="F1771" s="77" t="s">
        <v>24</v>
      </c>
      <c r="G1771" s="311">
        <v>1106612849.8800001</v>
      </c>
      <c r="H1771" s="311"/>
      <c r="I1771" s="311"/>
      <c r="J1771" s="81">
        <v>0</v>
      </c>
      <c r="K1771" s="81"/>
      <c r="L1771" s="81"/>
      <c r="M1771" s="69">
        <v>0</v>
      </c>
    </row>
    <row r="1772" spans="1:13" ht="18.5" x14ac:dyDescent="0.45">
      <c r="A1772" s="74">
        <v>21020102</v>
      </c>
      <c r="B1772" s="75"/>
      <c r="C1772" s="76"/>
      <c r="D1772" s="66" t="s">
        <v>205</v>
      </c>
      <c r="E1772" s="75"/>
      <c r="F1772" s="77" t="s">
        <v>25</v>
      </c>
      <c r="G1772" s="311">
        <v>63254361</v>
      </c>
      <c r="H1772" s="311"/>
      <c r="I1772" s="311"/>
      <c r="J1772" s="81">
        <v>69434361</v>
      </c>
      <c r="K1772" s="81">
        <v>69434361</v>
      </c>
      <c r="L1772" s="81">
        <v>69434361</v>
      </c>
      <c r="M1772" s="69">
        <v>208303083</v>
      </c>
    </row>
    <row r="1773" spans="1:13" ht="18.5" x14ac:dyDescent="0.45">
      <c r="A1773" s="74">
        <v>21020103</v>
      </c>
      <c r="B1773" s="75"/>
      <c r="C1773" s="76"/>
      <c r="D1773" s="66"/>
      <c r="E1773" s="75"/>
      <c r="F1773" s="77" t="s">
        <v>251</v>
      </c>
      <c r="G1773" s="358">
        <v>0</v>
      </c>
      <c r="H1773" s="311"/>
      <c r="I1773" s="311"/>
      <c r="J1773" s="81">
        <v>1709619970.7999995</v>
      </c>
      <c r="K1773" s="81">
        <v>1709619970.7999995</v>
      </c>
      <c r="L1773" s="81">
        <v>1709619970.7999995</v>
      </c>
      <c r="M1773" s="69">
        <v>5128859912.3999987</v>
      </c>
    </row>
    <row r="1774" spans="1:13" ht="18.5" x14ac:dyDescent="0.45">
      <c r="A1774" s="64">
        <v>2202</v>
      </c>
      <c r="B1774" s="65"/>
      <c r="C1774" s="66"/>
      <c r="D1774" s="66"/>
      <c r="E1774" s="65"/>
      <c r="F1774" s="70" t="s">
        <v>27</v>
      </c>
      <c r="G1774" s="358">
        <f>SUM(G1775,G1777,G1781,G1784,G1788,G1790,G1792)</f>
        <v>70000000</v>
      </c>
      <c r="H1774" s="358">
        <f t="shared" ref="H1774" si="215">SUM(H1775,H1777,H1781,H1784,H1788,H1790,H1792)</f>
        <v>5406800</v>
      </c>
      <c r="I1774" s="358"/>
      <c r="J1774" s="80">
        <v>70000000</v>
      </c>
      <c r="K1774" s="80">
        <v>70000000</v>
      </c>
      <c r="L1774" s="80">
        <v>70000000</v>
      </c>
      <c r="M1774" s="80">
        <v>210000000</v>
      </c>
    </row>
    <row r="1775" spans="1:13" ht="18.5" x14ac:dyDescent="0.45">
      <c r="A1775" s="64">
        <v>220201</v>
      </c>
      <c r="B1775" s="65"/>
      <c r="C1775" s="66"/>
      <c r="D1775" s="66"/>
      <c r="E1775" s="65"/>
      <c r="F1775" s="70" t="s">
        <v>28</v>
      </c>
      <c r="G1775" s="358">
        <v>6063353</v>
      </c>
      <c r="H1775" s="358">
        <f>SUM(H1776:H1776)</f>
        <v>1506800</v>
      </c>
      <c r="I1775" s="358"/>
      <c r="J1775" s="80">
        <v>6063353</v>
      </c>
      <c r="K1775" s="80">
        <v>6063353</v>
      </c>
      <c r="L1775" s="80">
        <v>6063353</v>
      </c>
      <c r="M1775" s="69">
        <v>18190059</v>
      </c>
    </row>
    <row r="1776" spans="1:13" ht="18.5" x14ac:dyDescent="0.45">
      <c r="A1776" s="74">
        <v>22020101</v>
      </c>
      <c r="B1776" s="65">
        <v>70760</v>
      </c>
      <c r="C1776" s="66" t="s">
        <v>1029</v>
      </c>
      <c r="D1776" s="66" t="s">
        <v>205</v>
      </c>
      <c r="E1776" s="65">
        <v>50610801</v>
      </c>
      <c r="F1776" s="77" t="s">
        <v>29</v>
      </c>
      <c r="G1776" s="358">
        <v>6063353</v>
      </c>
      <c r="H1776" s="311">
        <v>1506800</v>
      </c>
      <c r="I1776" s="311"/>
      <c r="J1776" s="80">
        <v>6063353</v>
      </c>
      <c r="K1776" s="80">
        <v>6063353</v>
      </c>
      <c r="L1776" s="80">
        <v>6063353</v>
      </c>
      <c r="M1776" s="69">
        <v>18190059</v>
      </c>
    </row>
    <row r="1777" spans="1:13" ht="18.5" x14ac:dyDescent="0.45">
      <c r="A1777" s="64">
        <v>220202</v>
      </c>
      <c r="B1777" s="65"/>
      <c r="C1777" s="66"/>
      <c r="D1777" s="66"/>
      <c r="E1777" s="65"/>
      <c r="F1777" s="70" t="s">
        <v>31</v>
      </c>
      <c r="G1777" s="358">
        <v>762706</v>
      </c>
      <c r="H1777" s="358">
        <f>SUM(H1778:H1780)</f>
        <v>0</v>
      </c>
      <c r="I1777" s="358"/>
      <c r="J1777" s="80">
        <v>762706</v>
      </c>
      <c r="K1777" s="80">
        <v>762706</v>
      </c>
      <c r="L1777" s="80">
        <v>762706</v>
      </c>
      <c r="M1777" s="69">
        <v>2288118</v>
      </c>
    </row>
    <row r="1778" spans="1:13" ht="18.5" x14ac:dyDescent="0.45">
      <c r="A1778" s="74">
        <v>22020201</v>
      </c>
      <c r="B1778" s="65">
        <v>70760</v>
      </c>
      <c r="C1778" s="66" t="s">
        <v>1029</v>
      </c>
      <c r="D1778" s="66" t="s">
        <v>205</v>
      </c>
      <c r="E1778" s="65">
        <v>50610801</v>
      </c>
      <c r="F1778" s="77" t="s">
        <v>32</v>
      </c>
      <c r="G1778" s="358">
        <v>333353</v>
      </c>
      <c r="H1778" s="311"/>
      <c r="I1778" s="311"/>
      <c r="J1778" s="80">
        <v>333353</v>
      </c>
      <c r="K1778" s="80">
        <v>333353</v>
      </c>
      <c r="L1778" s="80">
        <v>333353</v>
      </c>
      <c r="M1778" s="69">
        <v>1000059</v>
      </c>
    </row>
    <row r="1779" spans="1:13" ht="18.5" x14ac:dyDescent="0.45">
      <c r="A1779" s="74">
        <v>22020204</v>
      </c>
      <c r="B1779" s="65">
        <v>70960</v>
      </c>
      <c r="C1779" s="66" t="s">
        <v>1029</v>
      </c>
      <c r="D1779" s="66" t="s">
        <v>205</v>
      </c>
      <c r="E1779" s="65">
        <v>50610801</v>
      </c>
      <c r="F1779" s="77" t="s">
        <v>316</v>
      </c>
      <c r="G1779" s="358">
        <v>354353</v>
      </c>
      <c r="H1779" s="311"/>
      <c r="I1779" s="311"/>
      <c r="J1779" s="80">
        <v>354353</v>
      </c>
      <c r="K1779" s="80">
        <v>354353</v>
      </c>
      <c r="L1779" s="80">
        <v>354353</v>
      </c>
      <c r="M1779" s="69">
        <v>1063059</v>
      </c>
    </row>
    <row r="1780" spans="1:13" ht="18.5" x14ac:dyDescent="0.45">
      <c r="A1780" s="74">
        <v>22020205</v>
      </c>
      <c r="B1780" s="65">
        <v>70960</v>
      </c>
      <c r="C1780" s="66" t="s">
        <v>1029</v>
      </c>
      <c r="D1780" s="66" t="s">
        <v>205</v>
      </c>
      <c r="E1780" s="65">
        <v>50610801</v>
      </c>
      <c r="F1780" s="77" t="s">
        <v>35</v>
      </c>
      <c r="G1780" s="358">
        <v>75000</v>
      </c>
      <c r="H1780" s="311"/>
      <c r="I1780" s="311"/>
      <c r="J1780" s="80">
        <v>75000</v>
      </c>
      <c r="K1780" s="80">
        <v>75000</v>
      </c>
      <c r="L1780" s="80">
        <v>75000</v>
      </c>
      <c r="M1780" s="69">
        <v>225000</v>
      </c>
    </row>
    <row r="1781" spans="1:13" ht="18.5" x14ac:dyDescent="0.45">
      <c r="A1781" s="64">
        <v>220203</v>
      </c>
      <c r="B1781" s="65"/>
      <c r="C1781" s="66"/>
      <c r="D1781" s="66"/>
      <c r="E1781" s="65"/>
      <c r="F1781" s="70" t="s">
        <v>37</v>
      </c>
      <c r="G1781" s="358">
        <v>3966706</v>
      </c>
      <c r="H1781" s="358">
        <f>SUM(H1782:H1783)</f>
        <v>0</v>
      </c>
      <c r="I1781" s="358"/>
      <c r="J1781" s="80">
        <v>3966706</v>
      </c>
      <c r="K1781" s="80">
        <v>3966706</v>
      </c>
      <c r="L1781" s="80">
        <v>3966706</v>
      </c>
      <c r="M1781" s="69">
        <v>11900118</v>
      </c>
    </row>
    <row r="1782" spans="1:13" ht="37" x14ac:dyDescent="0.45">
      <c r="A1782" s="74">
        <v>22020301</v>
      </c>
      <c r="B1782" s="65">
        <v>70960</v>
      </c>
      <c r="C1782" s="66" t="s">
        <v>1029</v>
      </c>
      <c r="D1782" s="66" t="s">
        <v>205</v>
      </c>
      <c r="E1782" s="65">
        <v>50610801</v>
      </c>
      <c r="F1782" s="77" t="s">
        <v>38</v>
      </c>
      <c r="G1782" s="358">
        <v>2958353</v>
      </c>
      <c r="H1782" s="311"/>
      <c r="I1782" s="311"/>
      <c r="J1782" s="80">
        <v>2958353</v>
      </c>
      <c r="K1782" s="80">
        <v>2958353</v>
      </c>
      <c r="L1782" s="80">
        <v>2958353</v>
      </c>
      <c r="M1782" s="69">
        <v>8875059</v>
      </c>
    </row>
    <row r="1783" spans="1:13" ht="18.5" x14ac:dyDescent="0.45">
      <c r="A1783" s="74">
        <v>22020307</v>
      </c>
      <c r="B1783" s="65">
        <v>70731</v>
      </c>
      <c r="C1783" s="66" t="s">
        <v>1029</v>
      </c>
      <c r="D1783" s="66" t="s">
        <v>205</v>
      </c>
      <c r="E1783" s="65">
        <v>50610801</v>
      </c>
      <c r="F1783" s="77" t="s">
        <v>516</v>
      </c>
      <c r="G1783" s="358">
        <v>1008353</v>
      </c>
      <c r="H1783" s="311"/>
      <c r="I1783" s="311"/>
      <c r="J1783" s="80">
        <v>1008353</v>
      </c>
      <c r="K1783" s="80">
        <v>1008353</v>
      </c>
      <c r="L1783" s="80">
        <v>1008353</v>
      </c>
      <c r="M1783" s="69">
        <v>3025059</v>
      </c>
    </row>
    <row r="1784" spans="1:13" ht="18.5" x14ac:dyDescent="0.45">
      <c r="A1784" s="64">
        <v>220204</v>
      </c>
      <c r="B1784" s="65"/>
      <c r="C1784" s="66"/>
      <c r="D1784" s="66"/>
      <c r="E1784" s="65"/>
      <c r="F1784" s="70" t="s">
        <v>42</v>
      </c>
      <c r="G1784" s="358">
        <v>3625059</v>
      </c>
      <c r="H1784" s="358">
        <f>SUM(H1785:H1787)</f>
        <v>0</v>
      </c>
      <c r="I1784" s="358"/>
      <c r="J1784" s="80">
        <v>3625059</v>
      </c>
      <c r="K1784" s="80">
        <v>3625059</v>
      </c>
      <c r="L1784" s="80">
        <v>3625059</v>
      </c>
      <c r="M1784" s="69">
        <v>10875177</v>
      </c>
    </row>
    <row r="1785" spans="1:13" ht="37" x14ac:dyDescent="0.45">
      <c r="A1785" s="74">
        <v>22020401</v>
      </c>
      <c r="B1785" s="65">
        <v>70760</v>
      </c>
      <c r="C1785" s="66" t="s">
        <v>1029</v>
      </c>
      <c r="D1785" s="66" t="s">
        <v>205</v>
      </c>
      <c r="E1785" s="65">
        <v>50610801</v>
      </c>
      <c r="F1785" s="77" t="s">
        <v>43</v>
      </c>
      <c r="G1785" s="358">
        <v>558353</v>
      </c>
      <c r="H1785" s="311"/>
      <c r="I1785" s="311"/>
      <c r="J1785" s="80">
        <v>558353</v>
      </c>
      <c r="K1785" s="80">
        <v>558353</v>
      </c>
      <c r="L1785" s="80">
        <v>558353</v>
      </c>
      <c r="M1785" s="69">
        <v>1675059</v>
      </c>
    </row>
    <row r="1786" spans="1:13" ht="18.5" x14ac:dyDescent="0.45">
      <c r="A1786" s="74">
        <v>22020404</v>
      </c>
      <c r="B1786" s="65">
        <v>70760</v>
      </c>
      <c r="C1786" s="66" t="s">
        <v>1029</v>
      </c>
      <c r="D1786" s="66" t="s">
        <v>205</v>
      </c>
      <c r="E1786" s="65">
        <v>50610801</v>
      </c>
      <c r="F1786" s="77" t="s">
        <v>46</v>
      </c>
      <c r="G1786" s="358">
        <v>1458353</v>
      </c>
      <c r="H1786" s="311"/>
      <c r="I1786" s="311"/>
      <c r="J1786" s="80">
        <v>1458353</v>
      </c>
      <c r="K1786" s="80">
        <v>1458353</v>
      </c>
      <c r="L1786" s="80">
        <v>1458353</v>
      </c>
      <c r="M1786" s="69">
        <v>4375059</v>
      </c>
    </row>
    <row r="1787" spans="1:13" ht="18.5" x14ac:dyDescent="0.45">
      <c r="A1787" s="74">
        <v>22020405</v>
      </c>
      <c r="B1787" s="65">
        <v>70760</v>
      </c>
      <c r="C1787" s="66" t="s">
        <v>1029</v>
      </c>
      <c r="D1787" s="66" t="s">
        <v>205</v>
      </c>
      <c r="E1787" s="65">
        <v>50610801</v>
      </c>
      <c r="F1787" s="77" t="s">
        <v>47</v>
      </c>
      <c r="G1787" s="358">
        <v>1608353</v>
      </c>
      <c r="H1787" s="311"/>
      <c r="I1787" s="311"/>
      <c r="J1787" s="80">
        <v>1608353</v>
      </c>
      <c r="K1787" s="80">
        <v>1608353</v>
      </c>
      <c r="L1787" s="80">
        <v>1608353</v>
      </c>
      <c r="M1787" s="69">
        <v>4825059</v>
      </c>
    </row>
    <row r="1788" spans="1:13" ht="18.5" x14ac:dyDescent="0.45">
      <c r="A1788" s="64">
        <v>220205</v>
      </c>
      <c r="B1788" s="65"/>
      <c r="C1788" s="66"/>
      <c r="D1788" s="66"/>
      <c r="E1788" s="65"/>
      <c r="F1788" s="70" t="s">
        <v>49</v>
      </c>
      <c r="G1788" s="358">
        <v>6344082</v>
      </c>
      <c r="H1788" s="358">
        <f>H1789</f>
        <v>2800000</v>
      </c>
      <c r="I1788" s="358"/>
      <c r="J1788" s="80">
        <v>6344082</v>
      </c>
      <c r="K1788" s="80">
        <v>6344082</v>
      </c>
      <c r="L1788" s="80">
        <v>6344082</v>
      </c>
      <c r="M1788" s="80">
        <v>19032246</v>
      </c>
    </row>
    <row r="1789" spans="1:13" ht="18.5" x14ac:dyDescent="0.45">
      <c r="A1789" s="74">
        <v>22020501</v>
      </c>
      <c r="B1789" s="65">
        <v>70760</v>
      </c>
      <c r="C1789" s="66" t="s">
        <v>1029</v>
      </c>
      <c r="D1789" s="66" t="s">
        <v>205</v>
      </c>
      <c r="E1789" s="65">
        <v>50610801</v>
      </c>
      <c r="F1789" s="77" t="s">
        <v>50</v>
      </c>
      <c r="G1789" s="358">
        <v>6344082</v>
      </c>
      <c r="H1789" s="311">
        <v>2800000</v>
      </c>
      <c r="I1789" s="311"/>
      <c r="J1789" s="80">
        <v>6344082</v>
      </c>
      <c r="K1789" s="80">
        <v>6344082</v>
      </c>
      <c r="L1789" s="80">
        <v>6344082</v>
      </c>
      <c r="M1789" s="69">
        <v>19032246</v>
      </c>
    </row>
    <row r="1790" spans="1:13" ht="18.5" x14ac:dyDescent="0.45">
      <c r="A1790" s="64">
        <v>220208</v>
      </c>
      <c r="B1790" s="65"/>
      <c r="C1790" s="66"/>
      <c r="D1790" s="66"/>
      <c r="E1790" s="65"/>
      <c r="F1790" s="70" t="s">
        <v>54</v>
      </c>
      <c r="G1790" s="358">
        <v>771353</v>
      </c>
      <c r="H1790" s="358">
        <f>SUM(H1791:H1791)</f>
        <v>0</v>
      </c>
      <c r="I1790" s="358"/>
      <c r="J1790" s="80">
        <v>771353</v>
      </c>
      <c r="K1790" s="80">
        <v>771353</v>
      </c>
      <c r="L1790" s="80">
        <v>771353</v>
      </c>
      <c r="M1790" s="69">
        <v>2314059</v>
      </c>
    </row>
    <row r="1791" spans="1:13" ht="18.5" x14ac:dyDescent="0.45">
      <c r="A1791" s="74">
        <v>22020801</v>
      </c>
      <c r="B1791" s="65">
        <v>70760</v>
      </c>
      <c r="C1791" s="66" t="s">
        <v>1029</v>
      </c>
      <c r="D1791" s="66" t="s">
        <v>205</v>
      </c>
      <c r="E1791" s="65">
        <v>50610801</v>
      </c>
      <c r="F1791" s="77" t="s">
        <v>55</v>
      </c>
      <c r="G1791" s="358">
        <v>771353</v>
      </c>
      <c r="H1791" s="311"/>
      <c r="I1791" s="311"/>
      <c r="J1791" s="80">
        <v>771353</v>
      </c>
      <c r="K1791" s="80">
        <v>771353</v>
      </c>
      <c r="L1791" s="80">
        <v>771353</v>
      </c>
      <c r="M1791" s="69">
        <v>2314059</v>
      </c>
    </row>
    <row r="1792" spans="1:13" ht="18.5" x14ac:dyDescent="0.45">
      <c r="A1792" s="64">
        <v>220210</v>
      </c>
      <c r="B1792" s="65"/>
      <c r="C1792" s="66"/>
      <c r="D1792" s="66"/>
      <c r="E1792" s="65"/>
      <c r="F1792" s="70" t="s">
        <v>57</v>
      </c>
      <c r="G1792" s="358">
        <v>48466741</v>
      </c>
      <c r="H1792" s="358">
        <f>SUM(H1793:H1798)</f>
        <v>1100000</v>
      </c>
      <c r="I1792" s="358"/>
      <c r="J1792" s="80">
        <v>48466741</v>
      </c>
      <c r="K1792" s="80">
        <v>48466741</v>
      </c>
      <c r="L1792" s="80">
        <v>48466741</v>
      </c>
      <c r="M1792" s="69">
        <v>145400223</v>
      </c>
    </row>
    <row r="1793" spans="1:13" ht="18.5" x14ac:dyDescent="0.45">
      <c r="A1793" s="74">
        <v>22021002</v>
      </c>
      <c r="B1793" s="65">
        <v>70760</v>
      </c>
      <c r="C1793" s="66" t="s">
        <v>1029</v>
      </c>
      <c r="D1793" s="66" t="s">
        <v>205</v>
      </c>
      <c r="E1793" s="65">
        <v>50610801</v>
      </c>
      <c r="F1793" s="77" t="s">
        <v>59</v>
      </c>
      <c r="G1793" s="358">
        <v>1142682</v>
      </c>
      <c r="H1793" s="311"/>
      <c r="I1793" s="311"/>
      <c r="J1793" s="80">
        <v>1142682</v>
      </c>
      <c r="K1793" s="80">
        <v>1142682</v>
      </c>
      <c r="L1793" s="80">
        <v>1142682</v>
      </c>
      <c r="M1793" s="69">
        <v>3428046</v>
      </c>
    </row>
    <row r="1794" spans="1:13" ht="18.5" x14ac:dyDescent="0.45">
      <c r="A1794" s="74">
        <v>22021007</v>
      </c>
      <c r="B1794" s="65">
        <v>70760</v>
      </c>
      <c r="C1794" s="66" t="s">
        <v>1029</v>
      </c>
      <c r="D1794" s="66" t="s">
        <v>205</v>
      </c>
      <c r="E1794" s="65">
        <v>50610801</v>
      </c>
      <c r="F1794" s="77" t="s">
        <v>63</v>
      </c>
      <c r="G1794" s="358">
        <v>4533353</v>
      </c>
      <c r="H1794" s="311"/>
      <c r="I1794" s="311"/>
      <c r="J1794" s="80">
        <v>4533353</v>
      </c>
      <c r="K1794" s="80">
        <v>4533353</v>
      </c>
      <c r="L1794" s="80">
        <v>4533353</v>
      </c>
      <c r="M1794" s="69">
        <v>13600059</v>
      </c>
    </row>
    <row r="1795" spans="1:13" ht="37" x14ac:dyDescent="0.45">
      <c r="A1795" s="74">
        <v>22021011</v>
      </c>
      <c r="B1795" s="65">
        <v>70760</v>
      </c>
      <c r="C1795" s="66" t="s">
        <v>1029</v>
      </c>
      <c r="D1795" s="66" t="s">
        <v>205</v>
      </c>
      <c r="E1795" s="65">
        <v>50610801</v>
      </c>
      <c r="F1795" s="77" t="s">
        <v>947</v>
      </c>
      <c r="G1795" s="358">
        <v>41032353</v>
      </c>
      <c r="H1795" s="311"/>
      <c r="I1795" s="311"/>
      <c r="J1795" s="80">
        <v>41032353</v>
      </c>
      <c r="K1795" s="80">
        <v>41032353</v>
      </c>
      <c r="L1795" s="80">
        <v>41032353</v>
      </c>
      <c r="M1795" s="69">
        <v>123097059</v>
      </c>
    </row>
    <row r="1796" spans="1:13" ht="18.5" x14ac:dyDescent="0.45">
      <c r="A1796" s="74">
        <v>22021012</v>
      </c>
      <c r="B1796" s="65">
        <v>70760</v>
      </c>
      <c r="C1796" s="66" t="s">
        <v>1029</v>
      </c>
      <c r="D1796" s="66" t="s">
        <v>205</v>
      </c>
      <c r="E1796" s="65">
        <v>50610801</v>
      </c>
      <c r="F1796" s="77" t="s">
        <v>948</v>
      </c>
      <c r="G1796" s="358">
        <v>300000</v>
      </c>
      <c r="H1796" s="311"/>
      <c r="I1796" s="311"/>
      <c r="J1796" s="80">
        <v>300000</v>
      </c>
      <c r="K1796" s="80">
        <v>300000</v>
      </c>
      <c r="L1796" s="80">
        <v>300000</v>
      </c>
      <c r="M1796" s="69">
        <v>900000</v>
      </c>
    </row>
    <row r="1797" spans="1:13" ht="18.5" x14ac:dyDescent="0.45">
      <c r="A1797" s="74">
        <v>22021013</v>
      </c>
      <c r="B1797" s="65">
        <v>70760</v>
      </c>
      <c r="C1797" s="66" t="s">
        <v>1029</v>
      </c>
      <c r="D1797" s="66" t="s">
        <v>205</v>
      </c>
      <c r="E1797" s="65">
        <v>50610801</v>
      </c>
      <c r="F1797" s="77" t="s">
        <v>537</v>
      </c>
      <c r="G1797" s="358">
        <v>1158353</v>
      </c>
      <c r="H1797" s="311">
        <v>800000</v>
      </c>
      <c r="I1797" s="311"/>
      <c r="J1797" s="80">
        <v>1158353</v>
      </c>
      <c r="K1797" s="80">
        <v>1158353</v>
      </c>
      <c r="L1797" s="80">
        <v>1158353</v>
      </c>
      <c r="M1797" s="69">
        <v>3475059</v>
      </c>
    </row>
    <row r="1798" spans="1:13" ht="37" x14ac:dyDescent="0.45">
      <c r="A1798" s="74">
        <v>22021014</v>
      </c>
      <c r="B1798" s="65">
        <v>70760</v>
      </c>
      <c r="C1798" s="66" t="s">
        <v>1029</v>
      </c>
      <c r="D1798" s="66" t="s">
        <v>205</v>
      </c>
      <c r="E1798" s="65">
        <v>50610801</v>
      </c>
      <c r="F1798" s="77" t="s">
        <v>224</v>
      </c>
      <c r="G1798" s="311">
        <v>300000</v>
      </c>
      <c r="H1798" s="311">
        <v>300000</v>
      </c>
      <c r="I1798" s="311"/>
      <c r="J1798" s="81">
        <v>300000</v>
      </c>
      <c r="K1798" s="81">
        <v>300000</v>
      </c>
      <c r="L1798" s="81">
        <v>300000</v>
      </c>
      <c r="M1798" s="69">
        <v>900000</v>
      </c>
    </row>
    <row r="1799" spans="1:13" ht="18.5" x14ac:dyDescent="0.45">
      <c r="A1799" s="64"/>
      <c r="B1799" s="65"/>
      <c r="C1799" s="66"/>
      <c r="D1799" s="66"/>
      <c r="E1799" s="65"/>
      <c r="F1799" s="70"/>
      <c r="G1799" s="311"/>
      <c r="H1799" s="311"/>
      <c r="I1799" s="311"/>
      <c r="J1799" s="81"/>
      <c r="K1799" s="81"/>
      <c r="L1799" s="81"/>
      <c r="M1799" s="81"/>
    </row>
    <row r="1800" spans="1:13" ht="18.5" x14ac:dyDescent="0.45">
      <c r="A1800" s="64">
        <v>23</v>
      </c>
      <c r="B1800" s="65"/>
      <c r="C1800" s="66"/>
      <c r="D1800" s="66"/>
      <c r="E1800" s="65"/>
      <c r="F1800" s="70" t="s">
        <v>69</v>
      </c>
      <c r="G1800" s="358">
        <f>SUM(G1801,G1810,G1815)</f>
        <v>100000000</v>
      </c>
      <c r="H1800" s="358">
        <f t="shared" ref="H1800" si="216">SUM(H1801,H1810,H1815)</f>
        <v>7032000</v>
      </c>
      <c r="I1800" s="358"/>
      <c r="J1800" s="80">
        <v>100000000</v>
      </c>
      <c r="K1800" s="80">
        <v>100000000</v>
      </c>
      <c r="L1800" s="80">
        <v>100050000</v>
      </c>
      <c r="M1800" s="80">
        <v>300050000</v>
      </c>
    </row>
    <row r="1801" spans="1:13" ht="18.5" x14ac:dyDescent="0.45">
      <c r="A1801" s="64">
        <v>2301</v>
      </c>
      <c r="B1801" s="65">
        <v>70731</v>
      </c>
      <c r="C1801" s="66" t="s">
        <v>1029</v>
      </c>
      <c r="D1801" s="66" t="s">
        <v>205</v>
      </c>
      <c r="E1801" s="65">
        <v>50610801</v>
      </c>
      <c r="F1801" s="70" t="s">
        <v>70</v>
      </c>
      <c r="G1801" s="358">
        <v>19750000</v>
      </c>
      <c r="H1801" s="358">
        <f t="shared" ref="H1801" si="217">H1802</f>
        <v>4005000</v>
      </c>
      <c r="I1801" s="358"/>
      <c r="J1801" s="80">
        <v>19750000</v>
      </c>
      <c r="K1801" s="80">
        <v>19750000</v>
      </c>
      <c r="L1801" s="80">
        <v>19800000</v>
      </c>
      <c r="M1801" s="69">
        <v>59300000</v>
      </c>
    </row>
    <row r="1802" spans="1:13" ht="18.5" x14ac:dyDescent="0.45">
      <c r="A1802" s="64">
        <v>230101</v>
      </c>
      <c r="B1802" s="65"/>
      <c r="C1802" s="66"/>
      <c r="D1802" s="66"/>
      <c r="E1802" s="65"/>
      <c r="F1802" s="70" t="s">
        <v>71</v>
      </c>
      <c r="G1802" s="358">
        <v>19750000</v>
      </c>
      <c r="H1802" s="358">
        <f>SUM(H1803:H1809)</f>
        <v>4005000</v>
      </c>
      <c r="I1802" s="358"/>
      <c r="J1802" s="80">
        <v>19750000</v>
      </c>
      <c r="K1802" s="80">
        <v>19750000</v>
      </c>
      <c r="L1802" s="80">
        <v>19800000</v>
      </c>
      <c r="M1802" s="69">
        <v>59300000</v>
      </c>
    </row>
    <row r="1803" spans="1:13" ht="37" x14ac:dyDescent="0.45">
      <c r="A1803" s="74">
        <v>23010112</v>
      </c>
      <c r="B1803" s="65">
        <v>70731</v>
      </c>
      <c r="C1803" s="66" t="s">
        <v>1029</v>
      </c>
      <c r="D1803" s="66" t="s">
        <v>205</v>
      </c>
      <c r="E1803" s="65">
        <v>50610801</v>
      </c>
      <c r="F1803" s="77" t="s">
        <v>232</v>
      </c>
      <c r="G1803" s="358">
        <v>2500000</v>
      </c>
      <c r="H1803" s="311"/>
      <c r="I1803" s="311"/>
      <c r="J1803" s="80">
        <v>2500000</v>
      </c>
      <c r="K1803" s="80">
        <v>2500000</v>
      </c>
      <c r="L1803" s="80">
        <v>2500000</v>
      </c>
      <c r="M1803" s="69">
        <v>7500000</v>
      </c>
    </row>
    <row r="1804" spans="1:13" ht="18.5" x14ac:dyDescent="0.45">
      <c r="A1804" s="74">
        <v>23010113</v>
      </c>
      <c r="B1804" s="65">
        <v>70731</v>
      </c>
      <c r="C1804" s="66" t="s">
        <v>1029</v>
      </c>
      <c r="D1804" s="66" t="s">
        <v>205</v>
      </c>
      <c r="E1804" s="65">
        <v>50610801</v>
      </c>
      <c r="F1804" s="77" t="s">
        <v>233</v>
      </c>
      <c r="G1804" s="358">
        <v>4000000</v>
      </c>
      <c r="H1804" s="311"/>
      <c r="I1804" s="311"/>
      <c r="J1804" s="80">
        <v>4000000</v>
      </c>
      <c r="K1804" s="80">
        <v>4000000</v>
      </c>
      <c r="L1804" s="80">
        <v>4000000</v>
      </c>
      <c r="M1804" s="69">
        <v>12000000</v>
      </c>
    </row>
    <row r="1805" spans="1:13" ht="18.5" x14ac:dyDescent="0.45">
      <c r="A1805" s="74">
        <v>23010114</v>
      </c>
      <c r="B1805" s="65">
        <v>70731</v>
      </c>
      <c r="C1805" s="66" t="s">
        <v>1029</v>
      </c>
      <c r="D1805" s="66" t="s">
        <v>205</v>
      </c>
      <c r="E1805" s="65">
        <v>50610801</v>
      </c>
      <c r="F1805" s="77" t="s">
        <v>234</v>
      </c>
      <c r="G1805" s="358">
        <v>3500000</v>
      </c>
      <c r="H1805" s="358">
        <v>1650000</v>
      </c>
      <c r="I1805" s="358"/>
      <c r="J1805" s="80">
        <v>3500000</v>
      </c>
      <c r="K1805" s="80">
        <v>3500000</v>
      </c>
      <c r="L1805" s="80">
        <v>3500000</v>
      </c>
      <c r="M1805" s="69">
        <v>10500000</v>
      </c>
    </row>
    <row r="1806" spans="1:13" ht="18.5" x14ac:dyDescent="0.45">
      <c r="A1806" s="74">
        <v>23010115</v>
      </c>
      <c r="B1806" s="65">
        <v>70731</v>
      </c>
      <c r="C1806" s="66" t="s">
        <v>1029</v>
      </c>
      <c r="D1806" s="66" t="s">
        <v>205</v>
      </c>
      <c r="E1806" s="65">
        <v>50610801</v>
      </c>
      <c r="F1806" s="77" t="s">
        <v>235</v>
      </c>
      <c r="G1806" s="358">
        <v>1000000</v>
      </c>
      <c r="H1806" s="311"/>
      <c r="I1806" s="311"/>
      <c r="J1806" s="80">
        <v>1000000</v>
      </c>
      <c r="K1806" s="80">
        <v>1000000</v>
      </c>
      <c r="L1806" s="80">
        <v>1000000</v>
      </c>
      <c r="M1806" s="69">
        <v>3000000</v>
      </c>
    </row>
    <row r="1807" spans="1:13" ht="18.5" x14ac:dyDescent="0.45">
      <c r="A1807" s="74">
        <v>23010119</v>
      </c>
      <c r="B1807" s="65">
        <v>70731</v>
      </c>
      <c r="C1807" s="66" t="s">
        <v>1029</v>
      </c>
      <c r="D1807" s="66" t="s">
        <v>205</v>
      </c>
      <c r="E1807" s="65">
        <v>50610801</v>
      </c>
      <c r="F1807" s="77" t="s">
        <v>286</v>
      </c>
      <c r="G1807" s="358">
        <v>2500000</v>
      </c>
      <c r="H1807" s="311"/>
      <c r="I1807" s="311"/>
      <c r="J1807" s="80">
        <v>2500000</v>
      </c>
      <c r="K1807" s="80">
        <v>2500000</v>
      </c>
      <c r="L1807" s="80">
        <v>2500000</v>
      </c>
      <c r="M1807" s="69">
        <v>7500000</v>
      </c>
    </row>
    <row r="1808" spans="1:13" ht="18.5" x14ac:dyDescent="0.45">
      <c r="A1808" s="74">
        <v>23010122</v>
      </c>
      <c r="B1808" s="65">
        <v>70731</v>
      </c>
      <c r="C1808" s="66" t="s">
        <v>1029</v>
      </c>
      <c r="D1808" s="66" t="s">
        <v>205</v>
      </c>
      <c r="E1808" s="65">
        <v>50610801</v>
      </c>
      <c r="F1808" s="77" t="s">
        <v>493</v>
      </c>
      <c r="G1808" s="358">
        <v>5250000</v>
      </c>
      <c r="H1808" s="358">
        <v>2355000</v>
      </c>
      <c r="I1808" s="358"/>
      <c r="J1808" s="80">
        <v>5250000</v>
      </c>
      <c r="K1808" s="80">
        <v>5250000</v>
      </c>
      <c r="L1808" s="80">
        <v>5300000</v>
      </c>
      <c r="M1808" s="69">
        <v>15800000</v>
      </c>
    </row>
    <row r="1809" spans="1:13" ht="37" x14ac:dyDescent="0.45">
      <c r="A1809" s="74">
        <v>23010124</v>
      </c>
      <c r="B1809" s="65">
        <v>70731</v>
      </c>
      <c r="C1809" s="66" t="s">
        <v>1029</v>
      </c>
      <c r="D1809" s="66" t="s">
        <v>205</v>
      </c>
      <c r="E1809" s="65">
        <v>50610801</v>
      </c>
      <c r="F1809" s="77" t="s">
        <v>391</v>
      </c>
      <c r="G1809" s="358">
        <v>1000000</v>
      </c>
      <c r="H1809" s="311"/>
      <c r="I1809" s="311"/>
      <c r="J1809" s="80">
        <v>1000000</v>
      </c>
      <c r="K1809" s="80">
        <v>1000000</v>
      </c>
      <c r="L1809" s="80">
        <v>1000000</v>
      </c>
      <c r="M1809" s="69">
        <v>3000000</v>
      </c>
    </row>
    <row r="1810" spans="1:13" ht="18.5" x14ac:dyDescent="0.45">
      <c r="A1810" s="64">
        <v>2303</v>
      </c>
      <c r="B1810" s="65"/>
      <c r="C1810" s="66"/>
      <c r="D1810" s="66"/>
      <c r="E1810" s="65"/>
      <c r="F1810" s="90" t="s">
        <v>76</v>
      </c>
      <c r="G1810" s="358">
        <v>63500000</v>
      </c>
      <c r="H1810" s="358">
        <f t="shared" ref="H1810" si="218">H1811</f>
        <v>3027000</v>
      </c>
      <c r="I1810" s="358"/>
      <c r="J1810" s="80">
        <v>63500000</v>
      </c>
      <c r="K1810" s="80">
        <v>63500000</v>
      </c>
      <c r="L1810" s="80">
        <v>63500000</v>
      </c>
      <c r="M1810" s="69">
        <v>190500000</v>
      </c>
    </row>
    <row r="1811" spans="1:13" ht="37" x14ac:dyDescent="0.45">
      <c r="A1811" s="64">
        <v>230301</v>
      </c>
      <c r="B1811" s="65"/>
      <c r="C1811" s="66"/>
      <c r="D1811" s="66"/>
      <c r="E1811" s="65"/>
      <c r="F1811" s="90" t="s">
        <v>77</v>
      </c>
      <c r="G1811" s="358">
        <v>63500000</v>
      </c>
      <c r="H1811" s="358">
        <f>SUM(H1812:H1814)</f>
        <v>3027000</v>
      </c>
      <c r="I1811" s="358"/>
      <c r="J1811" s="80">
        <v>63500000</v>
      </c>
      <c r="K1811" s="80">
        <v>63500000</v>
      </c>
      <c r="L1811" s="80">
        <v>63500000</v>
      </c>
      <c r="M1811" s="69">
        <v>190500000</v>
      </c>
    </row>
    <row r="1812" spans="1:13" ht="37" x14ac:dyDescent="0.45">
      <c r="A1812" s="74">
        <v>23030104</v>
      </c>
      <c r="B1812" s="65">
        <v>70732</v>
      </c>
      <c r="C1812" s="66" t="s">
        <v>1029</v>
      </c>
      <c r="D1812" s="66" t="s">
        <v>205</v>
      </c>
      <c r="E1812" s="65">
        <v>50610801</v>
      </c>
      <c r="F1812" s="91" t="s">
        <v>475</v>
      </c>
      <c r="G1812" s="358">
        <v>3000000</v>
      </c>
      <c r="H1812" s="358">
        <v>2575000</v>
      </c>
      <c r="I1812" s="358"/>
      <c r="J1812" s="80">
        <v>3000000</v>
      </c>
      <c r="K1812" s="80">
        <v>3000000</v>
      </c>
      <c r="L1812" s="80">
        <v>3000000</v>
      </c>
      <c r="M1812" s="69">
        <v>9000000</v>
      </c>
    </row>
    <row r="1813" spans="1:13" ht="37" x14ac:dyDescent="0.45">
      <c r="A1813" s="74">
        <v>23030105</v>
      </c>
      <c r="B1813" s="65">
        <v>70732</v>
      </c>
      <c r="C1813" s="66" t="s">
        <v>1029</v>
      </c>
      <c r="D1813" s="66" t="s">
        <v>205</v>
      </c>
      <c r="E1813" s="65">
        <v>50610801</v>
      </c>
      <c r="F1813" s="91" t="s">
        <v>906</v>
      </c>
      <c r="G1813" s="358">
        <v>60000000</v>
      </c>
      <c r="H1813" s="311"/>
      <c r="I1813" s="311"/>
      <c r="J1813" s="80">
        <v>60000000</v>
      </c>
      <c r="K1813" s="80">
        <v>60000000</v>
      </c>
      <c r="L1813" s="80">
        <v>60000000</v>
      </c>
      <c r="M1813" s="69">
        <v>180000000</v>
      </c>
    </row>
    <row r="1814" spans="1:13" ht="37" x14ac:dyDescent="0.45">
      <c r="A1814" s="74">
        <v>23030125</v>
      </c>
      <c r="B1814" s="65">
        <v>70732</v>
      </c>
      <c r="C1814" s="66" t="s">
        <v>1029</v>
      </c>
      <c r="D1814" s="66" t="s">
        <v>205</v>
      </c>
      <c r="E1814" s="65">
        <v>50610801</v>
      </c>
      <c r="F1814" s="91" t="s">
        <v>292</v>
      </c>
      <c r="G1814" s="358">
        <v>500000</v>
      </c>
      <c r="H1814" s="358">
        <v>452000</v>
      </c>
      <c r="I1814" s="358"/>
      <c r="J1814" s="80">
        <v>500000</v>
      </c>
      <c r="K1814" s="80">
        <v>500000</v>
      </c>
      <c r="L1814" s="80">
        <v>500000</v>
      </c>
      <c r="M1814" s="69">
        <v>1500000</v>
      </c>
    </row>
    <row r="1815" spans="1:13" ht="18.5" x14ac:dyDescent="0.45">
      <c r="A1815" s="64">
        <v>2305</v>
      </c>
      <c r="B1815" s="65"/>
      <c r="C1815" s="66"/>
      <c r="D1815" s="66"/>
      <c r="E1815" s="65"/>
      <c r="F1815" s="70" t="s">
        <v>79</v>
      </c>
      <c r="G1815" s="362">
        <v>16750000</v>
      </c>
      <c r="H1815" s="362">
        <f t="shared" ref="H1815" si="219">H1816</f>
        <v>0</v>
      </c>
      <c r="I1815" s="362"/>
      <c r="J1815" s="92">
        <v>16750000</v>
      </c>
      <c r="K1815" s="92">
        <v>16750000</v>
      </c>
      <c r="L1815" s="92">
        <v>16750000</v>
      </c>
      <c r="M1815" s="69">
        <v>50250000</v>
      </c>
    </row>
    <row r="1816" spans="1:13" ht="18.5" x14ac:dyDescent="0.45">
      <c r="A1816" s="64">
        <v>230501</v>
      </c>
      <c r="B1816" s="65"/>
      <c r="C1816" s="66"/>
      <c r="D1816" s="66"/>
      <c r="E1816" s="65"/>
      <c r="F1816" s="70" t="s">
        <v>80</v>
      </c>
      <c r="G1816" s="362">
        <v>16750000</v>
      </c>
      <c r="H1816" s="362">
        <f>SUM(H1817:H1817)</f>
        <v>0</v>
      </c>
      <c r="I1816" s="362"/>
      <c r="J1816" s="92">
        <v>16750000</v>
      </c>
      <c r="K1816" s="92">
        <v>16750000</v>
      </c>
      <c r="L1816" s="92">
        <v>16750000</v>
      </c>
      <c r="M1816" s="69">
        <v>50250000</v>
      </c>
    </row>
    <row r="1817" spans="1:13" ht="18.5" x14ac:dyDescent="0.45">
      <c r="A1817" s="74">
        <v>23050103</v>
      </c>
      <c r="B1817" s="65">
        <v>70732</v>
      </c>
      <c r="C1817" s="66" t="s">
        <v>1029</v>
      </c>
      <c r="D1817" s="66" t="s">
        <v>205</v>
      </c>
      <c r="E1817" s="65">
        <v>50610801</v>
      </c>
      <c r="F1817" s="77" t="s">
        <v>82</v>
      </c>
      <c r="G1817" s="358">
        <v>16750000</v>
      </c>
      <c r="H1817" s="311"/>
      <c r="I1817" s="311"/>
      <c r="J1817" s="80">
        <v>16750000</v>
      </c>
      <c r="K1817" s="80">
        <v>16750000</v>
      </c>
      <c r="L1817" s="80">
        <v>16750000</v>
      </c>
      <c r="M1817" s="69">
        <v>50250000</v>
      </c>
    </row>
    <row r="1818" spans="1:13" ht="18.5" x14ac:dyDescent="0.45">
      <c r="A1818" s="74"/>
      <c r="B1818" s="74"/>
      <c r="C1818" s="74"/>
      <c r="D1818" s="66"/>
      <c r="E1818" s="74"/>
      <c r="F1818" s="77"/>
      <c r="G1818" s="363"/>
      <c r="H1818" s="363"/>
      <c r="I1818" s="363"/>
      <c r="J1818" s="364"/>
      <c r="K1818" s="364"/>
      <c r="L1818" s="364"/>
      <c r="M1818" s="364"/>
    </row>
    <row r="1819" spans="1:13" ht="18.5" x14ac:dyDescent="0.45">
      <c r="A1819" s="74"/>
      <c r="B1819" s="74"/>
      <c r="C1819" s="74"/>
      <c r="D1819" s="74"/>
      <c r="E1819" s="74"/>
      <c r="F1819" s="100" t="s">
        <v>85</v>
      </c>
      <c r="G1819" s="363"/>
      <c r="H1819" s="363"/>
      <c r="I1819" s="363"/>
      <c r="J1819" s="364"/>
      <c r="K1819" s="364"/>
      <c r="L1819" s="364"/>
      <c r="M1819" s="364"/>
    </row>
    <row r="1820" spans="1:13" ht="18.5" x14ac:dyDescent="0.45">
      <c r="A1820" s="74"/>
      <c r="B1820" s="74"/>
      <c r="C1820" s="74"/>
      <c r="D1820" s="74"/>
      <c r="E1820" s="74"/>
      <c r="F1820" s="70" t="s">
        <v>86</v>
      </c>
      <c r="G1820" s="365">
        <f>G1765</f>
        <v>4619437406.7200003</v>
      </c>
      <c r="H1820" s="365">
        <f t="shared" ref="H1820" si="220">H1765</f>
        <v>4619437406.7200003</v>
      </c>
      <c r="I1820" s="365"/>
      <c r="J1820" s="366">
        <v>7814405740.3835497</v>
      </c>
      <c r="K1820" s="366">
        <v>7814405740.3835497</v>
      </c>
      <c r="L1820" s="366">
        <v>23443217221.15065</v>
      </c>
      <c r="M1820" s="366">
        <v>23651520304.15065</v>
      </c>
    </row>
    <row r="1821" spans="1:13" ht="18.5" x14ac:dyDescent="0.45">
      <c r="A1821" s="74"/>
      <c r="B1821" s="74"/>
      <c r="C1821" s="74"/>
      <c r="D1821" s="74"/>
      <c r="E1821" s="74"/>
      <c r="F1821" s="70" t="s">
        <v>87</v>
      </c>
      <c r="G1821" s="365">
        <f>G1774</f>
        <v>70000000</v>
      </c>
      <c r="H1821" s="365">
        <f t="shared" ref="H1821" si="221">H1774</f>
        <v>5406800</v>
      </c>
      <c r="I1821" s="365"/>
      <c r="J1821" s="366">
        <v>70000000</v>
      </c>
      <c r="K1821" s="366">
        <v>70000000</v>
      </c>
      <c r="L1821" s="366">
        <v>70000000</v>
      </c>
      <c r="M1821" s="366">
        <v>210000000</v>
      </c>
    </row>
    <row r="1822" spans="1:13" ht="18.5" x14ac:dyDescent="0.45">
      <c r="A1822" s="74"/>
      <c r="B1822" s="74"/>
      <c r="C1822" s="74"/>
      <c r="D1822" s="74"/>
      <c r="E1822" s="74"/>
      <c r="F1822" s="70" t="s">
        <v>69</v>
      </c>
      <c r="G1822" s="365">
        <f>G1800</f>
        <v>100000000</v>
      </c>
      <c r="H1822" s="365">
        <f t="shared" ref="H1822" si="222">H1800</f>
        <v>7032000</v>
      </c>
      <c r="I1822" s="365"/>
      <c r="J1822" s="366">
        <v>100000000</v>
      </c>
      <c r="K1822" s="366">
        <v>100000000</v>
      </c>
      <c r="L1822" s="366">
        <v>100050000</v>
      </c>
      <c r="M1822" s="366">
        <v>300050000</v>
      </c>
    </row>
    <row r="1823" spans="1:13" ht="18.5" x14ac:dyDescent="0.45">
      <c r="A1823" s="74"/>
      <c r="B1823" s="74"/>
      <c r="C1823" s="74"/>
      <c r="D1823" s="74"/>
      <c r="E1823" s="74"/>
      <c r="F1823" s="70"/>
      <c r="G1823" s="363"/>
      <c r="H1823" s="363"/>
      <c r="I1823" s="363"/>
      <c r="J1823" s="364"/>
      <c r="K1823" s="364"/>
      <c r="L1823" s="364"/>
      <c r="M1823" s="364"/>
    </row>
    <row r="1824" spans="1:13" ht="18.5" x14ac:dyDescent="0.45">
      <c r="A1824" s="64"/>
      <c r="B1824" s="64"/>
      <c r="C1824" s="64"/>
      <c r="D1824" s="64"/>
      <c r="E1824" s="64"/>
      <c r="F1824" s="70" t="s">
        <v>88</v>
      </c>
      <c r="G1824" s="365">
        <f>SUM(G1820:G1823)</f>
        <v>4789437406.7200003</v>
      </c>
      <c r="H1824" s="365">
        <f t="shared" ref="H1824" si="223">SUM(H1820:H1823)</f>
        <v>4631876206.7200003</v>
      </c>
      <c r="I1824" s="365"/>
      <c r="J1824" s="366">
        <v>7984405740.3835497</v>
      </c>
      <c r="K1824" s="366">
        <v>7984405740.3835497</v>
      </c>
      <c r="L1824" s="366">
        <v>23613267221.15065</v>
      </c>
      <c r="M1824" s="366">
        <v>24161570304.15065</v>
      </c>
    </row>
    <row r="1827" spans="1:13" ht="18.5" x14ac:dyDescent="0.45">
      <c r="A1827" s="951" t="s">
        <v>0</v>
      </c>
      <c r="B1827" s="951"/>
      <c r="C1827" s="951"/>
      <c r="D1827" s="951"/>
      <c r="E1827" s="951"/>
      <c r="F1827" s="951"/>
      <c r="G1827" s="951"/>
      <c r="H1827" s="951"/>
      <c r="I1827" s="951"/>
      <c r="J1827" s="951"/>
      <c r="K1827" s="951"/>
      <c r="L1827" s="951"/>
      <c r="M1827" s="951"/>
    </row>
    <row r="1828" spans="1:13" ht="18.5" x14ac:dyDescent="0.45">
      <c r="A1828" s="930" t="s">
        <v>1030</v>
      </c>
      <c r="B1828" s="930"/>
      <c r="C1828" s="930"/>
      <c r="D1828" s="930"/>
      <c r="E1828" s="930"/>
      <c r="F1828" s="930"/>
      <c r="G1828" s="930"/>
      <c r="H1828" s="930"/>
      <c r="I1828" s="930"/>
      <c r="J1828" s="930"/>
      <c r="K1828" s="930"/>
      <c r="L1828" s="930"/>
      <c r="M1828" s="930"/>
    </row>
    <row r="1829" spans="1:13" ht="92.5" x14ac:dyDescent="0.45">
      <c r="A1829" s="100" t="s">
        <v>1</v>
      </c>
      <c r="B1829" s="100" t="s">
        <v>2</v>
      </c>
      <c r="C1829" s="100" t="s">
        <v>3</v>
      </c>
      <c r="D1829" s="100" t="s">
        <v>4</v>
      </c>
      <c r="E1829" s="100" t="s">
        <v>5</v>
      </c>
      <c r="F1829" s="67" t="s">
        <v>6</v>
      </c>
      <c r="G1829" s="368" t="s">
        <v>7</v>
      </c>
      <c r="H1829" s="368" t="s">
        <v>8</v>
      </c>
      <c r="I1829" s="368"/>
      <c r="J1829" s="368" t="s">
        <v>9</v>
      </c>
      <c r="K1829" s="368" t="s">
        <v>10</v>
      </c>
      <c r="L1829" s="368" t="s">
        <v>11</v>
      </c>
      <c r="M1829" s="368" t="s">
        <v>12</v>
      </c>
    </row>
    <row r="1830" spans="1:13" ht="18.5" x14ac:dyDescent="0.45">
      <c r="A1830" s="64">
        <v>1</v>
      </c>
      <c r="B1830" s="65"/>
      <c r="C1830" s="65"/>
      <c r="D1830" s="66"/>
      <c r="E1830" s="65"/>
      <c r="F1830" s="67" t="s">
        <v>13</v>
      </c>
      <c r="G1830" s="69">
        <f>G1831</f>
        <v>4000000</v>
      </c>
      <c r="H1830" s="69">
        <f t="shared" ref="H1830" si="224">H1831</f>
        <v>3500000</v>
      </c>
      <c r="I1830" s="69"/>
      <c r="J1830" s="69">
        <f t="shared" ref="J1830:M1830" si="225">J1831</f>
        <v>5000000</v>
      </c>
      <c r="K1830" s="69">
        <f t="shared" si="225"/>
        <v>5000000</v>
      </c>
      <c r="L1830" s="69">
        <f t="shared" si="225"/>
        <v>5000000</v>
      </c>
      <c r="M1830" s="69">
        <f t="shared" si="225"/>
        <v>15000000</v>
      </c>
    </row>
    <row r="1831" spans="1:13" ht="18.5" x14ac:dyDescent="0.45">
      <c r="A1831" s="64">
        <v>12</v>
      </c>
      <c r="B1831" s="65"/>
      <c r="C1831" s="65"/>
      <c r="D1831" s="66"/>
      <c r="E1831" s="65"/>
      <c r="F1831" s="70" t="s">
        <v>14</v>
      </c>
      <c r="G1831" s="473">
        <f>G1832+G1835</f>
        <v>4000000</v>
      </c>
      <c r="H1831" s="473">
        <f>H1832+H1835</f>
        <v>3500000</v>
      </c>
      <c r="I1831" s="69"/>
      <c r="J1831" s="473">
        <f t="shared" ref="J1831:M1831" si="226">J1832+J1835</f>
        <v>5000000</v>
      </c>
      <c r="K1831" s="473">
        <f t="shared" si="226"/>
        <v>5000000</v>
      </c>
      <c r="L1831" s="473">
        <f t="shared" si="226"/>
        <v>5000000</v>
      </c>
      <c r="M1831" s="473">
        <f t="shared" si="226"/>
        <v>15000000</v>
      </c>
    </row>
    <row r="1832" spans="1:13" ht="18.5" x14ac:dyDescent="0.45">
      <c r="A1832" s="64">
        <v>1201</v>
      </c>
      <c r="B1832" s="65"/>
      <c r="C1832" s="65"/>
      <c r="D1832" s="66"/>
      <c r="E1832" s="65"/>
      <c r="F1832" s="70" t="s">
        <v>353</v>
      </c>
      <c r="G1832" s="473">
        <f>G1833</f>
        <v>2000000</v>
      </c>
      <c r="H1832" s="473">
        <f t="shared" ref="H1832:M1833" si="227">H1833</f>
        <v>2000000</v>
      </c>
      <c r="I1832" s="69"/>
      <c r="J1832" s="473">
        <f t="shared" si="227"/>
        <v>2000000</v>
      </c>
      <c r="K1832" s="473">
        <f t="shared" si="227"/>
        <v>2000000</v>
      </c>
      <c r="L1832" s="473">
        <f t="shared" si="227"/>
        <v>2000000</v>
      </c>
      <c r="M1832" s="473">
        <f t="shared" si="227"/>
        <v>6000000</v>
      </c>
    </row>
    <row r="1833" spans="1:13" ht="18.5" x14ac:dyDescent="0.45">
      <c r="A1833" s="64">
        <v>120101</v>
      </c>
      <c r="B1833" s="65"/>
      <c r="C1833" s="65"/>
      <c r="D1833" s="66"/>
      <c r="E1833" s="65"/>
      <c r="F1833" s="70" t="s">
        <v>354</v>
      </c>
      <c r="G1833" s="69">
        <f>G1834</f>
        <v>2000000</v>
      </c>
      <c r="H1833" s="69">
        <f t="shared" si="227"/>
        <v>2000000</v>
      </c>
      <c r="I1833" s="69"/>
      <c r="J1833" s="69">
        <f t="shared" si="227"/>
        <v>2000000</v>
      </c>
      <c r="K1833" s="69">
        <f t="shared" si="227"/>
        <v>2000000</v>
      </c>
      <c r="L1833" s="69">
        <f t="shared" si="227"/>
        <v>2000000</v>
      </c>
      <c r="M1833" s="69">
        <f t="shared" si="227"/>
        <v>6000000</v>
      </c>
    </row>
    <row r="1834" spans="1:13" ht="18.5" x14ac:dyDescent="0.45">
      <c r="A1834" s="74">
        <v>12010101</v>
      </c>
      <c r="B1834" s="75"/>
      <c r="C1834" s="75"/>
      <c r="D1834" s="76"/>
      <c r="E1834" s="75"/>
      <c r="F1834" s="77" t="s">
        <v>355</v>
      </c>
      <c r="G1834" s="79">
        <v>2000000</v>
      </c>
      <c r="H1834" s="79">
        <v>2000000</v>
      </c>
      <c r="I1834" s="69"/>
      <c r="J1834" s="79">
        <v>2000000</v>
      </c>
      <c r="K1834" s="79">
        <v>2000000</v>
      </c>
      <c r="L1834" s="79">
        <v>2000000</v>
      </c>
      <c r="M1834" s="69">
        <f t="shared" ref="M1834" si="228">J1834+K1834+L1834</f>
        <v>6000000</v>
      </c>
    </row>
    <row r="1835" spans="1:13" ht="18.5" x14ac:dyDescent="0.45">
      <c r="A1835" s="67">
        <v>1202</v>
      </c>
      <c r="B1835" s="73"/>
      <c r="C1835" s="73"/>
      <c r="D1835" s="66"/>
      <c r="E1835" s="73"/>
      <c r="F1835" s="70" t="s">
        <v>15</v>
      </c>
      <c r="G1835" s="69">
        <f>G1836</f>
        <v>2000000</v>
      </c>
      <c r="H1835" s="69">
        <f>H1836</f>
        <v>1500000</v>
      </c>
      <c r="I1835" s="69"/>
      <c r="J1835" s="69">
        <f t="shared" ref="J1835:M1835" si="229">J1836</f>
        <v>3000000</v>
      </c>
      <c r="K1835" s="69">
        <f t="shared" si="229"/>
        <v>3000000</v>
      </c>
      <c r="L1835" s="69">
        <f t="shared" si="229"/>
        <v>3000000</v>
      </c>
      <c r="M1835" s="69">
        <f t="shared" si="229"/>
        <v>9000000</v>
      </c>
    </row>
    <row r="1836" spans="1:13" ht="18.5" x14ac:dyDescent="0.45">
      <c r="A1836" s="64">
        <v>120204</v>
      </c>
      <c r="B1836" s="65"/>
      <c r="C1836" s="65"/>
      <c r="D1836" s="66"/>
      <c r="E1836" s="65"/>
      <c r="F1836" s="70" t="s">
        <v>16</v>
      </c>
      <c r="G1836" s="69">
        <f>SUM(G1837:G1837)</f>
        <v>2000000</v>
      </c>
      <c r="H1836" s="69">
        <f>SUM(H1837:H1837)</f>
        <v>1500000</v>
      </c>
      <c r="I1836" s="69"/>
      <c r="J1836" s="69">
        <f>SUM(J1837:J1837)</f>
        <v>3000000</v>
      </c>
      <c r="K1836" s="69">
        <f>SUM(K1837:K1837)</f>
        <v>3000000</v>
      </c>
      <c r="L1836" s="69">
        <f>SUM(L1837:L1837)</f>
        <v>3000000</v>
      </c>
      <c r="M1836" s="69">
        <f t="shared" ref="M1836:M1837" si="230">J1836+K1836+L1836</f>
        <v>9000000</v>
      </c>
    </row>
    <row r="1837" spans="1:13" ht="18.5" x14ac:dyDescent="0.45">
      <c r="A1837" s="74">
        <v>12020453</v>
      </c>
      <c r="B1837" s="65"/>
      <c r="C1837" s="65"/>
      <c r="D1837" s="66"/>
      <c r="E1837" s="65"/>
      <c r="F1837" s="77" t="s">
        <v>513</v>
      </c>
      <c r="G1837" s="79">
        <v>2000000</v>
      </c>
      <c r="H1837" s="79">
        <v>1500000</v>
      </c>
      <c r="I1837" s="69"/>
      <c r="J1837" s="79">
        <v>3000000</v>
      </c>
      <c r="K1837" s="79">
        <v>3000000</v>
      </c>
      <c r="L1837" s="79">
        <v>3000000</v>
      </c>
      <c r="M1837" s="69">
        <f t="shared" si="230"/>
        <v>9000000</v>
      </c>
    </row>
    <row r="1838" spans="1:13" ht="18.5" x14ac:dyDescent="0.45">
      <c r="A1838" s="64">
        <v>2</v>
      </c>
      <c r="B1838" s="65"/>
      <c r="C1838" s="65"/>
      <c r="D1838" s="66"/>
      <c r="E1838" s="65"/>
      <c r="F1838" s="70" t="s">
        <v>18</v>
      </c>
      <c r="G1838" s="427">
        <f>G1839+G1847+G1879</f>
        <v>1702885201</v>
      </c>
      <c r="H1838" s="427">
        <f t="shared" ref="H1838:M1838" si="231">H1839+H1847+H1879</f>
        <v>117649153.19</v>
      </c>
      <c r="I1838" s="69"/>
      <c r="J1838" s="427">
        <f t="shared" si="231"/>
        <v>1284993726.5</v>
      </c>
      <c r="K1838" s="427">
        <f t="shared" si="231"/>
        <v>1284993726.5</v>
      </c>
      <c r="L1838" s="427">
        <f t="shared" si="231"/>
        <v>1284993726.5</v>
      </c>
      <c r="M1838" s="427">
        <f t="shared" si="231"/>
        <v>3849040087.5</v>
      </c>
    </row>
    <row r="1839" spans="1:13" ht="18.5" x14ac:dyDescent="0.45">
      <c r="A1839" s="64">
        <v>21</v>
      </c>
      <c r="B1839" s="65"/>
      <c r="C1839" s="65"/>
      <c r="D1839" s="66"/>
      <c r="E1839" s="65"/>
      <c r="F1839" s="70" t="s">
        <v>19</v>
      </c>
      <c r="G1839" s="427">
        <f t="shared" ref="G1839:H1841" si="232">G1840</f>
        <v>582885201</v>
      </c>
      <c r="H1839" s="427">
        <f t="shared" si="232"/>
        <v>117649153.19</v>
      </c>
      <c r="I1839" s="69"/>
      <c r="J1839" s="427">
        <v>164993726.5</v>
      </c>
      <c r="K1839" s="427">
        <v>164993726.5</v>
      </c>
      <c r="L1839" s="427">
        <v>164993726.5</v>
      </c>
      <c r="M1839" s="427">
        <v>489040087.5</v>
      </c>
    </row>
    <row r="1840" spans="1:13" ht="18.5" x14ac:dyDescent="0.45">
      <c r="A1840" s="64">
        <v>2101</v>
      </c>
      <c r="B1840" s="65"/>
      <c r="C1840" s="65"/>
      <c r="D1840" s="66"/>
      <c r="E1840" s="65"/>
      <c r="F1840" s="70" t="s">
        <v>20</v>
      </c>
      <c r="G1840" s="427">
        <f t="shared" si="232"/>
        <v>582885201</v>
      </c>
      <c r="H1840" s="427">
        <f t="shared" si="232"/>
        <v>117649153.19</v>
      </c>
      <c r="I1840" s="69"/>
      <c r="J1840" s="427">
        <v>163013362.5</v>
      </c>
      <c r="K1840" s="427">
        <v>163013362.5</v>
      </c>
      <c r="L1840" s="427">
        <v>163013362.5</v>
      </c>
      <c r="M1840" s="427">
        <v>489040087.5</v>
      </c>
    </row>
    <row r="1841" spans="1:13" ht="18.5" x14ac:dyDescent="0.45">
      <c r="A1841" s="64">
        <v>210101</v>
      </c>
      <c r="B1841" s="65"/>
      <c r="C1841" s="65"/>
      <c r="D1841" s="66"/>
      <c r="E1841" s="65"/>
      <c r="F1841" s="70" t="s">
        <v>21</v>
      </c>
      <c r="G1841" s="427">
        <f>G1842</f>
        <v>582885201</v>
      </c>
      <c r="H1841" s="427">
        <f t="shared" si="232"/>
        <v>117649153.19</v>
      </c>
      <c r="I1841" s="69"/>
      <c r="J1841" s="427">
        <v>163013362.5</v>
      </c>
      <c r="K1841" s="427">
        <v>163013362.5</v>
      </c>
      <c r="L1841" s="427">
        <v>163013362.5</v>
      </c>
      <c r="M1841" s="427">
        <v>489040087.5</v>
      </c>
    </row>
    <row r="1842" spans="1:13" ht="18.5" x14ac:dyDescent="0.45">
      <c r="A1842" s="74">
        <v>21010101</v>
      </c>
      <c r="B1842" s="65"/>
      <c r="C1842" s="65"/>
      <c r="D1842" s="66"/>
      <c r="E1842" s="65"/>
      <c r="F1842" s="77" t="s">
        <v>20</v>
      </c>
      <c r="G1842" s="469">
        <v>582885201</v>
      </c>
      <c r="H1842" s="469">
        <v>117649153.19</v>
      </c>
      <c r="I1842" s="69"/>
      <c r="J1842" s="469">
        <v>163013362.5</v>
      </c>
      <c r="K1842" s="469">
        <v>163013362.5</v>
      </c>
      <c r="L1842" s="469">
        <v>163013362.5</v>
      </c>
      <c r="M1842" s="69">
        <v>489040087.5</v>
      </c>
    </row>
    <row r="1843" spans="1:13" ht="18.5" x14ac:dyDescent="0.45">
      <c r="A1843" s="64">
        <v>2102</v>
      </c>
      <c r="B1843" s="65"/>
      <c r="C1843" s="65"/>
      <c r="D1843" s="66"/>
      <c r="E1843" s="65"/>
      <c r="F1843" s="70" t="s">
        <v>22</v>
      </c>
      <c r="G1843" s="427">
        <f>G1844</f>
        <v>63121644.120000005</v>
      </c>
      <c r="H1843" s="427">
        <f t="shared" ref="H1843" si="233">H1844</f>
        <v>19386503.210000001</v>
      </c>
      <c r="I1843" s="69"/>
      <c r="J1843" s="427">
        <v>1980364</v>
      </c>
      <c r="K1843" s="427">
        <v>1980364</v>
      </c>
      <c r="L1843" s="427">
        <v>1980364</v>
      </c>
      <c r="M1843" s="427">
        <v>5941092</v>
      </c>
    </row>
    <row r="1844" spans="1:13" ht="18.5" x14ac:dyDescent="0.45">
      <c r="A1844" s="64">
        <v>210201</v>
      </c>
      <c r="B1844" s="65"/>
      <c r="C1844" s="65"/>
      <c r="D1844" s="66"/>
      <c r="E1844" s="65"/>
      <c r="F1844" s="70" t="s">
        <v>23</v>
      </c>
      <c r="G1844" s="427">
        <f>G1845+G1846</f>
        <v>63121644.120000005</v>
      </c>
      <c r="H1844" s="427">
        <f t="shared" ref="H1844" si="234">H1845+H1846</f>
        <v>19386503.210000001</v>
      </c>
      <c r="I1844" s="69"/>
      <c r="J1844" s="427">
        <v>1980364</v>
      </c>
      <c r="K1844" s="427">
        <v>1980364</v>
      </c>
      <c r="L1844" s="427">
        <v>1980364</v>
      </c>
      <c r="M1844" s="427">
        <v>5941092</v>
      </c>
    </row>
    <row r="1845" spans="1:13" ht="18.5" x14ac:dyDescent="0.45">
      <c r="A1845" s="74">
        <v>21020101</v>
      </c>
      <c r="B1845" s="65"/>
      <c r="C1845" s="65"/>
      <c r="D1845" s="66"/>
      <c r="E1845" s="65"/>
      <c r="F1845" s="77" t="s">
        <v>24</v>
      </c>
      <c r="G1845" s="469">
        <v>24421644.120000001</v>
      </c>
      <c r="H1845" s="469">
        <v>18041503.210000001</v>
      </c>
      <c r="I1845" s="69"/>
      <c r="J1845" s="469">
        <v>364</v>
      </c>
      <c r="K1845" s="469">
        <v>364</v>
      </c>
      <c r="L1845" s="469">
        <v>364</v>
      </c>
      <c r="M1845" s="69">
        <v>1092</v>
      </c>
    </row>
    <row r="1846" spans="1:13" ht="18.5" x14ac:dyDescent="0.45">
      <c r="A1846" s="74">
        <v>21020102</v>
      </c>
      <c r="B1846" s="65"/>
      <c r="C1846" s="65"/>
      <c r="D1846" s="66"/>
      <c r="E1846" s="65"/>
      <c r="F1846" s="77" t="s">
        <v>25</v>
      </c>
      <c r="G1846" s="469">
        <v>38700000</v>
      </c>
      <c r="H1846" s="469">
        <v>1345000</v>
      </c>
      <c r="I1846" s="69"/>
      <c r="J1846" s="469">
        <v>1980000</v>
      </c>
      <c r="K1846" s="469">
        <v>1980000</v>
      </c>
      <c r="L1846" s="469">
        <v>1980000</v>
      </c>
      <c r="M1846" s="69">
        <v>5940000</v>
      </c>
    </row>
    <row r="1847" spans="1:13" ht="18.5" x14ac:dyDescent="0.45">
      <c r="A1847" s="64">
        <v>22</v>
      </c>
      <c r="B1847" s="65"/>
      <c r="C1847" s="65"/>
      <c r="D1847" s="66"/>
      <c r="E1847" s="65"/>
      <c r="F1847" s="70" t="s">
        <v>26</v>
      </c>
      <c r="G1847" s="427">
        <f>G1848</f>
        <v>120000000</v>
      </c>
      <c r="H1847" s="427">
        <f t="shared" ref="H1847:M1847" si="235">H1848</f>
        <v>0</v>
      </c>
      <c r="I1847" s="69"/>
      <c r="J1847" s="427">
        <f t="shared" si="235"/>
        <v>120000000</v>
      </c>
      <c r="K1847" s="427">
        <f t="shared" si="235"/>
        <v>120000000</v>
      </c>
      <c r="L1847" s="427">
        <f t="shared" si="235"/>
        <v>120000000</v>
      </c>
      <c r="M1847" s="427">
        <f t="shared" si="235"/>
        <v>360000000</v>
      </c>
    </row>
    <row r="1848" spans="1:13" ht="18.5" x14ac:dyDescent="0.45">
      <c r="A1848" s="64">
        <v>2202</v>
      </c>
      <c r="B1848" s="65"/>
      <c r="C1848" s="65"/>
      <c r="D1848" s="66"/>
      <c r="E1848" s="65"/>
      <c r="F1848" s="70" t="s">
        <v>27</v>
      </c>
      <c r="G1848" s="427">
        <f>G1849+G1851+G1855+G1861+G1867+G1869+G1873</f>
        <v>120000000</v>
      </c>
      <c r="H1848" s="427">
        <f t="shared" ref="H1848:M1848" si="236">H1849+H1851+H1855+H1861+H1867+H1869+H1873</f>
        <v>0</v>
      </c>
      <c r="I1848" s="69"/>
      <c r="J1848" s="427">
        <f t="shared" si="236"/>
        <v>120000000</v>
      </c>
      <c r="K1848" s="427">
        <f t="shared" si="236"/>
        <v>120000000</v>
      </c>
      <c r="L1848" s="427">
        <f t="shared" si="236"/>
        <v>120000000</v>
      </c>
      <c r="M1848" s="427">
        <f t="shared" si="236"/>
        <v>360000000</v>
      </c>
    </row>
    <row r="1849" spans="1:13" ht="18.5" x14ac:dyDescent="0.45">
      <c r="A1849" s="64">
        <v>220201</v>
      </c>
      <c r="B1849" s="65"/>
      <c r="C1849" s="65"/>
      <c r="D1849" s="66"/>
      <c r="E1849" s="65"/>
      <c r="F1849" s="70" t="s">
        <v>28</v>
      </c>
      <c r="G1849" s="427">
        <f>SUM(G1850:G1850)</f>
        <v>8000000</v>
      </c>
      <c r="H1849" s="427"/>
      <c r="I1849" s="69"/>
      <c r="J1849" s="427">
        <f>SUM(J1850:J1850)</f>
        <v>15000000</v>
      </c>
      <c r="K1849" s="427">
        <f>SUM(K1850:K1850)</f>
        <v>15000000</v>
      </c>
      <c r="L1849" s="427">
        <f>SUM(L1850:L1850)</f>
        <v>15000000</v>
      </c>
      <c r="M1849" s="69">
        <f t="shared" ref="M1849:M1878" si="237">J1849+K1849+L1849</f>
        <v>45000000</v>
      </c>
    </row>
    <row r="1850" spans="1:13" ht="18.5" x14ac:dyDescent="0.45">
      <c r="A1850" s="74">
        <v>22020101</v>
      </c>
      <c r="B1850" s="65"/>
      <c r="C1850" s="65"/>
      <c r="D1850" s="66"/>
      <c r="E1850" s="65"/>
      <c r="F1850" s="77" t="s">
        <v>29</v>
      </c>
      <c r="G1850" s="469">
        <v>8000000</v>
      </c>
      <c r="H1850" s="427"/>
      <c r="I1850" s="69"/>
      <c r="J1850" s="469">
        <v>15000000</v>
      </c>
      <c r="K1850" s="469">
        <v>15000000</v>
      </c>
      <c r="L1850" s="469">
        <v>15000000</v>
      </c>
      <c r="M1850" s="69">
        <f t="shared" si="237"/>
        <v>45000000</v>
      </c>
    </row>
    <row r="1851" spans="1:13" ht="18.5" x14ac:dyDescent="0.45">
      <c r="A1851" s="64">
        <v>220202</v>
      </c>
      <c r="B1851" s="65"/>
      <c r="C1851" s="65"/>
      <c r="D1851" s="66"/>
      <c r="E1851" s="65"/>
      <c r="F1851" s="70" t="s">
        <v>31</v>
      </c>
      <c r="G1851" s="427">
        <f>SUM(G1852:G1854)</f>
        <v>4500000</v>
      </c>
      <c r="H1851" s="427"/>
      <c r="I1851" s="69"/>
      <c r="J1851" s="427">
        <f>SUM(J1852:J1854)</f>
        <v>1500000</v>
      </c>
      <c r="K1851" s="427">
        <f>SUM(K1852:K1854)</f>
        <v>1500000</v>
      </c>
      <c r="L1851" s="427">
        <f>SUM(L1852:L1854)</f>
        <v>1500000</v>
      </c>
      <c r="M1851" s="69">
        <f t="shared" si="237"/>
        <v>4500000</v>
      </c>
    </row>
    <row r="1852" spans="1:13" ht="18.5" x14ac:dyDescent="0.45">
      <c r="A1852" s="74">
        <v>22020206</v>
      </c>
      <c r="B1852" s="65"/>
      <c r="C1852" s="65"/>
      <c r="D1852" s="66"/>
      <c r="E1852" s="65"/>
      <c r="F1852" s="77" t="s">
        <v>36</v>
      </c>
      <c r="G1852" s="469">
        <v>3000000</v>
      </c>
      <c r="H1852" s="427"/>
      <c r="I1852" s="69"/>
      <c r="J1852" s="469"/>
      <c r="K1852" s="469"/>
      <c r="L1852" s="469"/>
      <c r="M1852" s="69">
        <f t="shared" si="237"/>
        <v>0</v>
      </c>
    </row>
    <row r="1853" spans="1:13" ht="18.5" x14ac:dyDescent="0.45">
      <c r="A1853" s="74">
        <v>22020208</v>
      </c>
      <c r="B1853" s="65"/>
      <c r="C1853" s="65"/>
      <c r="D1853" s="66"/>
      <c r="E1853" s="65"/>
      <c r="F1853" s="77" t="s">
        <v>322</v>
      </c>
      <c r="G1853" s="469">
        <v>1500000</v>
      </c>
      <c r="H1853" s="427"/>
      <c r="I1853" s="69"/>
      <c r="J1853" s="469">
        <v>1500000</v>
      </c>
      <c r="K1853" s="469">
        <v>1500000</v>
      </c>
      <c r="L1853" s="469">
        <v>1500000</v>
      </c>
      <c r="M1853" s="69">
        <f t="shared" si="237"/>
        <v>4500000</v>
      </c>
    </row>
    <row r="1854" spans="1:13" ht="37" x14ac:dyDescent="0.45">
      <c r="A1854" s="74">
        <v>22020209</v>
      </c>
      <c r="B1854" s="65"/>
      <c r="C1854" s="65"/>
      <c r="D1854" s="66"/>
      <c r="E1854" s="65"/>
      <c r="F1854" s="77" t="s">
        <v>323</v>
      </c>
      <c r="G1854" s="469"/>
      <c r="H1854" s="427"/>
      <c r="I1854" s="69"/>
      <c r="J1854" s="469"/>
      <c r="K1854" s="469"/>
      <c r="L1854" s="469"/>
      <c r="M1854" s="69">
        <f t="shared" si="237"/>
        <v>0</v>
      </c>
    </row>
    <row r="1855" spans="1:13" ht="18.5" x14ac:dyDescent="0.45">
      <c r="A1855" s="64">
        <v>220203</v>
      </c>
      <c r="B1855" s="65"/>
      <c r="C1855" s="65"/>
      <c r="D1855" s="66"/>
      <c r="E1855" s="65"/>
      <c r="F1855" s="70" t="s">
        <v>37</v>
      </c>
      <c r="G1855" s="427">
        <f>SUM(G1856:G1860)</f>
        <v>59000000</v>
      </c>
      <c r="H1855" s="427"/>
      <c r="I1855" s="69"/>
      <c r="J1855" s="427">
        <f>SUM(J1856:J1860)</f>
        <v>50000000</v>
      </c>
      <c r="K1855" s="427">
        <f>SUM(K1856:K1860)</f>
        <v>50000000</v>
      </c>
      <c r="L1855" s="427">
        <f>SUM(L1856:L1860)</f>
        <v>50000000</v>
      </c>
      <c r="M1855" s="69">
        <f t="shared" si="237"/>
        <v>150000000</v>
      </c>
    </row>
    <row r="1856" spans="1:13" ht="37" x14ac:dyDescent="0.45">
      <c r="A1856" s="74">
        <v>22020301</v>
      </c>
      <c r="B1856" s="65"/>
      <c r="C1856" s="65"/>
      <c r="D1856" s="66"/>
      <c r="E1856" s="65"/>
      <c r="F1856" s="77" t="s">
        <v>38</v>
      </c>
      <c r="G1856" s="469">
        <v>11000000</v>
      </c>
      <c r="H1856" s="427"/>
      <c r="I1856" s="69"/>
      <c r="J1856" s="469">
        <v>5000000</v>
      </c>
      <c r="K1856" s="469">
        <v>5000000</v>
      </c>
      <c r="L1856" s="469">
        <v>5000000</v>
      </c>
      <c r="M1856" s="69">
        <f t="shared" si="237"/>
        <v>15000000</v>
      </c>
    </row>
    <row r="1857" spans="1:13" ht="18.5" x14ac:dyDescent="0.45">
      <c r="A1857" s="74">
        <v>22020302</v>
      </c>
      <c r="B1857" s="65"/>
      <c r="C1857" s="65"/>
      <c r="D1857" s="66"/>
      <c r="E1857" s="65"/>
      <c r="F1857" s="77" t="s">
        <v>39</v>
      </c>
      <c r="G1857" s="469">
        <v>10000000</v>
      </c>
      <c r="H1857" s="427"/>
      <c r="I1857" s="69"/>
      <c r="J1857" s="469">
        <v>10000000</v>
      </c>
      <c r="K1857" s="469">
        <v>10000000</v>
      </c>
      <c r="L1857" s="469">
        <v>10000000</v>
      </c>
      <c r="M1857" s="69">
        <f t="shared" si="237"/>
        <v>30000000</v>
      </c>
    </row>
    <row r="1858" spans="1:13" ht="18.5" x14ac:dyDescent="0.45">
      <c r="A1858" s="74">
        <v>22020305</v>
      </c>
      <c r="B1858" s="65"/>
      <c r="C1858" s="65"/>
      <c r="D1858" s="66"/>
      <c r="E1858" s="65"/>
      <c r="F1858" s="77" t="s">
        <v>41</v>
      </c>
      <c r="G1858" s="469">
        <v>20000000</v>
      </c>
      <c r="H1858" s="427"/>
      <c r="I1858" s="69"/>
      <c r="J1858" s="469">
        <v>10000000</v>
      </c>
      <c r="K1858" s="469">
        <v>10000000</v>
      </c>
      <c r="L1858" s="469">
        <v>10000000</v>
      </c>
      <c r="M1858" s="69">
        <f t="shared" si="237"/>
        <v>30000000</v>
      </c>
    </row>
    <row r="1859" spans="1:13" ht="18.5" x14ac:dyDescent="0.45">
      <c r="A1859" s="74">
        <v>22020307</v>
      </c>
      <c r="B1859" s="65"/>
      <c r="C1859" s="65"/>
      <c r="D1859" s="66"/>
      <c r="E1859" s="65"/>
      <c r="F1859" s="77" t="s">
        <v>516</v>
      </c>
      <c r="G1859" s="469">
        <v>5000000</v>
      </c>
      <c r="H1859" s="427"/>
      <c r="I1859" s="69"/>
      <c r="J1859" s="469">
        <v>15000000</v>
      </c>
      <c r="K1859" s="469">
        <v>15000000</v>
      </c>
      <c r="L1859" s="469">
        <v>15000000</v>
      </c>
      <c r="M1859" s="69">
        <f t="shared" si="237"/>
        <v>45000000</v>
      </c>
    </row>
    <row r="1860" spans="1:13" ht="18.5" x14ac:dyDescent="0.45">
      <c r="A1860" s="74">
        <v>22020310</v>
      </c>
      <c r="B1860" s="65"/>
      <c r="C1860" s="65"/>
      <c r="D1860" s="66"/>
      <c r="E1860" s="65"/>
      <c r="F1860" s="77" t="s">
        <v>240</v>
      </c>
      <c r="G1860" s="469">
        <v>13000000</v>
      </c>
      <c r="H1860" s="427"/>
      <c r="I1860" s="69"/>
      <c r="J1860" s="469">
        <v>10000000</v>
      </c>
      <c r="K1860" s="469">
        <v>10000000</v>
      </c>
      <c r="L1860" s="469">
        <v>10000000</v>
      </c>
      <c r="M1860" s="69">
        <f t="shared" si="237"/>
        <v>30000000</v>
      </c>
    </row>
    <row r="1861" spans="1:13" ht="18.5" x14ac:dyDescent="0.45">
      <c r="A1861" s="64">
        <v>220204</v>
      </c>
      <c r="B1861" s="65"/>
      <c r="C1861" s="65"/>
      <c r="D1861" s="66"/>
      <c r="E1861" s="65"/>
      <c r="F1861" s="70" t="s">
        <v>42</v>
      </c>
      <c r="G1861" s="427">
        <f>SUM(G1862:G1866)</f>
        <v>28000000</v>
      </c>
      <c r="H1861" s="427"/>
      <c r="I1861" s="69"/>
      <c r="J1861" s="427">
        <f>SUM(J1862:J1866)</f>
        <v>28000000</v>
      </c>
      <c r="K1861" s="427">
        <f>SUM(K1862:K1866)</f>
        <v>28000000</v>
      </c>
      <c r="L1861" s="427">
        <f>SUM(L1862:L1866)</f>
        <v>28000000</v>
      </c>
      <c r="M1861" s="69">
        <f t="shared" si="237"/>
        <v>84000000</v>
      </c>
    </row>
    <row r="1862" spans="1:13" ht="37" x14ac:dyDescent="0.45">
      <c r="A1862" s="74">
        <v>22020401</v>
      </c>
      <c r="B1862" s="65"/>
      <c r="C1862" s="65"/>
      <c r="D1862" s="66"/>
      <c r="E1862" s="65"/>
      <c r="F1862" s="77" t="s">
        <v>43</v>
      </c>
      <c r="G1862" s="469">
        <v>2000000</v>
      </c>
      <c r="H1862" s="427"/>
      <c r="I1862" s="69"/>
      <c r="J1862" s="469">
        <v>10000000</v>
      </c>
      <c r="K1862" s="469">
        <v>10000000</v>
      </c>
      <c r="L1862" s="469">
        <v>10000000</v>
      </c>
      <c r="M1862" s="69">
        <f t="shared" si="237"/>
        <v>30000000</v>
      </c>
    </row>
    <row r="1863" spans="1:13" ht="18.5" x14ac:dyDescent="0.45">
      <c r="A1863" s="74">
        <v>22020402</v>
      </c>
      <c r="B1863" s="65"/>
      <c r="C1863" s="65"/>
      <c r="D1863" s="66"/>
      <c r="E1863" s="65"/>
      <c r="F1863" s="77" t="s">
        <v>44</v>
      </c>
      <c r="G1863" s="469">
        <v>3000000</v>
      </c>
      <c r="H1863" s="427"/>
      <c r="I1863" s="69"/>
      <c r="J1863" s="469"/>
      <c r="K1863" s="469"/>
      <c r="L1863" s="469"/>
      <c r="M1863" s="69">
        <f t="shared" si="237"/>
        <v>0</v>
      </c>
    </row>
    <row r="1864" spans="1:13" ht="37" x14ac:dyDescent="0.45">
      <c r="A1864" s="74">
        <v>22020403</v>
      </c>
      <c r="B1864" s="65"/>
      <c r="C1864" s="65"/>
      <c r="D1864" s="66"/>
      <c r="E1864" s="65"/>
      <c r="F1864" s="77" t="s">
        <v>45</v>
      </c>
      <c r="G1864" s="469">
        <v>2000000</v>
      </c>
      <c r="H1864" s="427"/>
      <c r="I1864" s="69"/>
      <c r="J1864" s="469">
        <v>18000000</v>
      </c>
      <c r="K1864" s="469">
        <v>18000000</v>
      </c>
      <c r="L1864" s="469">
        <v>18000000</v>
      </c>
      <c r="M1864" s="69">
        <f t="shared" si="237"/>
        <v>54000000</v>
      </c>
    </row>
    <row r="1865" spans="1:13" ht="18.5" x14ac:dyDescent="0.45">
      <c r="A1865" s="74">
        <v>22020405</v>
      </c>
      <c r="B1865" s="65"/>
      <c r="C1865" s="65"/>
      <c r="D1865" s="66"/>
      <c r="E1865" s="65"/>
      <c r="F1865" s="77" t="s">
        <v>47</v>
      </c>
      <c r="G1865" s="469">
        <v>1000000</v>
      </c>
      <c r="H1865" s="427"/>
      <c r="I1865" s="69"/>
      <c r="J1865" s="469"/>
      <c r="K1865" s="469"/>
      <c r="L1865" s="469"/>
      <c r="M1865" s="69">
        <f t="shared" si="237"/>
        <v>0</v>
      </c>
    </row>
    <row r="1866" spans="1:13" ht="18.5" x14ac:dyDescent="0.45">
      <c r="A1866" s="74">
        <v>22020406</v>
      </c>
      <c r="B1866" s="65"/>
      <c r="C1866" s="65"/>
      <c r="D1866" s="66"/>
      <c r="E1866" s="65"/>
      <c r="F1866" s="77" t="s">
        <v>48</v>
      </c>
      <c r="G1866" s="469">
        <v>20000000</v>
      </c>
      <c r="H1866" s="427"/>
      <c r="I1866" s="69"/>
      <c r="J1866" s="469"/>
      <c r="K1866" s="469"/>
      <c r="L1866" s="469"/>
      <c r="M1866" s="69">
        <f t="shared" si="237"/>
        <v>0</v>
      </c>
    </row>
    <row r="1867" spans="1:13" ht="18.5" x14ac:dyDescent="0.45">
      <c r="A1867" s="64">
        <v>220206</v>
      </c>
      <c r="B1867" s="65"/>
      <c r="C1867" s="65"/>
      <c r="D1867" s="66"/>
      <c r="E1867" s="65"/>
      <c r="F1867" s="70" t="s">
        <v>51</v>
      </c>
      <c r="G1867" s="427">
        <f>SUM(G1868:G1868)</f>
        <v>5000000</v>
      </c>
      <c r="H1867" s="427"/>
      <c r="I1867" s="69"/>
      <c r="J1867" s="427">
        <f>SUM(J1868:J1868)</f>
        <v>5000000</v>
      </c>
      <c r="K1867" s="427">
        <f>SUM(K1868:K1868)</f>
        <v>5000000</v>
      </c>
      <c r="L1867" s="427">
        <f>SUM(L1868:L1868)</f>
        <v>5000000</v>
      </c>
      <c r="M1867" s="69">
        <f t="shared" si="237"/>
        <v>15000000</v>
      </c>
    </row>
    <row r="1868" spans="1:13" ht="18.5" x14ac:dyDescent="0.45">
      <c r="A1868" s="74">
        <v>22020605</v>
      </c>
      <c r="B1868" s="65"/>
      <c r="C1868" s="65"/>
      <c r="D1868" s="66"/>
      <c r="E1868" s="65"/>
      <c r="F1868" s="77" t="s">
        <v>53</v>
      </c>
      <c r="G1868" s="469">
        <v>5000000</v>
      </c>
      <c r="H1868" s="427"/>
      <c r="I1868" s="69"/>
      <c r="J1868" s="469">
        <v>5000000</v>
      </c>
      <c r="K1868" s="469">
        <v>5000000</v>
      </c>
      <c r="L1868" s="469">
        <v>5000000</v>
      </c>
      <c r="M1868" s="69">
        <f t="shared" si="237"/>
        <v>15000000</v>
      </c>
    </row>
    <row r="1869" spans="1:13" ht="18.5" x14ac:dyDescent="0.45">
      <c r="A1869" s="64">
        <v>220208</v>
      </c>
      <c r="B1869" s="65"/>
      <c r="C1869" s="65"/>
      <c r="D1869" s="66"/>
      <c r="E1869" s="65"/>
      <c r="F1869" s="70" t="s">
        <v>54</v>
      </c>
      <c r="G1869" s="427">
        <f>SUM(G1870:G1872)</f>
        <v>5000000</v>
      </c>
      <c r="H1869" s="427"/>
      <c r="I1869" s="69"/>
      <c r="J1869" s="427">
        <f>SUM(J1870:J1872)</f>
        <v>12500000</v>
      </c>
      <c r="K1869" s="427">
        <f>SUM(K1870:K1872)</f>
        <v>12500000</v>
      </c>
      <c r="L1869" s="427">
        <f>SUM(L1870:L1872)</f>
        <v>12500000</v>
      </c>
      <c r="M1869" s="69">
        <f t="shared" si="237"/>
        <v>37500000</v>
      </c>
    </row>
    <row r="1870" spans="1:13" ht="18.5" x14ac:dyDescent="0.45">
      <c r="A1870" s="74">
        <v>22020801</v>
      </c>
      <c r="B1870" s="65"/>
      <c r="C1870" s="65"/>
      <c r="D1870" s="66"/>
      <c r="E1870" s="65"/>
      <c r="F1870" s="77" t="s">
        <v>55</v>
      </c>
      <c r="G1870" s="469">
        <v>5000000</v>
      </c>
      <c r="H1870" s="427"/>
      <c r="I1870" s="69"/>
      <c r="J1870" s="469">
        <v>5000000</v>
      </c>
      <c r="K1870" s="469">
        <v>5000000</v>
      </c>
      <c r="L1870" s="469">
        <v>5000000</v>
      </c>
      <c r="M1870" s="69">
        <f t="shared" si="237"/>
        <v>15000000</v>
      </c>
    </row>
    <row r="1871" spans="1:13" ht="18.5" x14ac:dyDescent="0.45">
      <c r="A1871" s="74">
        <v>22020802</v>
      </c>
      <c r="B1871" s="65"/>
      <c r="C1871" s="65"/>
      <c r="D1871" s="66"/>
      <c r="E1871" s="65"/>
      <c r="F1871" s="77" t="s">
        <v>517</v>
      </c>
      <c r="G1871" s="469"/>
      <c r="H1871" s="427"/>
      <c r="I1871" s="69"/>
      <c r="J1871" s="469">
        <v>2500000</v>
      </c>
      <c r="K1871" s="469">
        <v>2500000</v>
      </c>
      <c r="L1871" s="469">
        <v>2500000</v>
      </c>
      <c r="M1871" s="69">
        <f t="shared" si="237"/>
        <v>7500000</v>
      </c>
    </row>
    <row r="1872" spans="1:13" ht="18.5" x14ac:dyDescent="0.45">
      <c r="A1872" s="74">
        <v>22020803</v>
      </c>
      <c r="B1872" s="65"/>
      <c r="C1872" s="65"/>
      <c r="D1872" s="66"/>
      <c r="E1872" s="65"/>
      <c r="F1872" s="77" t="s">
        <v>56</v>
      </c>
      <c r="G1872" s="469"/>
      <c r="H1872" s="427"/>
      <c r="I1872" s="69"/>
      <c r="J1872" s="469">
        <v>5000000</v>
      </c>
      <c r="K1872" s="469">
        <v>5000000</v>
      </c>
      <c r="L1872" s="469">
        <v>5000000</v>
      </c>
      <c r="M1872" s="69">
        <f t="shared" si="237"/>
        <v>15000000</v>
      </c>
    </row>
    <row r="1873" spans="1:13" ht="18.5" x14ac:dyDescent="0.45">
      <c r="A1873" s="64">
        <v>220210</v>
      </c>
      <c r="B1873" s="65"/>
      <c r="C1873" s="65"/>
      <c r="D1873" s="66"/>
      <c r="E1873" s="65"/>
      <c r="F1873" s="70" t="s">
        <v>57</v>
      </c>
      <c r="G1873" s="427">
        <f>SUM(G1874:G1878)</f>
        <v>10500000</v>
      </c>
      <c r="H1873" s="427"/>
      <c r="I1873" s="69"/>
      <c r="J1873" s="427">
        <f>SUM(J1874:J1878)</f>
        <v>8000000</v>
      </c>
      <c r="K1873" s="427">
        <f>SUM(K1874:K1878)</f>
        <v>8000000</v>
      </c>
      <c r="L1873" s="427">
        <f>SUM(L1874:L1878)</f>
        <v>8000000</v>
      </c>
      <c r="M1873" s="69">
        <f t="shared" si="237"/>
        <v>24000000</v>
      </c>
    </row>
    <row r="1874" spans="1:13" ht="18.5" x14ac:dyDescent="0.45">
      <c r="A1874" s="74">
        <v>22021007</v>
      </c>
      <c r="B1874" s="65"/>
      <c r="C1874" s="65"/>
      <c r="D1874" s="66"/>
      <c r="E1874" s="65"/>
      <c r="F1874" s="77" t="s">
        <v>63</v>
      </c>
      <c r="G1874" s="469">
        <v>2000000</v>
      </c>
      <c r="H1874" s="427"/>
      <c r="I1874" s="69"/>
      <c r="J1874" s="469">
        <v>2000000</v>
      </c>
      <c r="K1874" s="469">
        <v>2000000</v>
      </c>
      <c r="L1874" s="469">
        <v>2000000</v>
      </c>
      <c r="M1874" s="69">
        <f t="shared" si="237"/>
        <v>6000000</v>
      </c>
    </row>
    <row r="1875" spans="1:13" ht="18.5" x14ac:dyDescent="0.45">
      <c r="A1875" s="74">
        <v>22021009</v>
      </c>
      <c r="B1875" s="65"/>
      <c r="C1875" s="65"/>
      <c r="D1875" s="66"/>
      <c r="E1875" s="65"/>
      <c r="F1875" s="77" t="s">
        <v>519</v>
      </c>
      <c r="G1875" s="469">
        <v>3000000</v>
      </c>
      <c r="H1875" s="427"/>
      <c r="I1875" s="69"/>
      <c r="J1875" s="469">
        <v>3000000</v>
      </c>
      <c r="K1875" s="469">
        <v>3000000</v>
      </c>
      <c r="L1875" s="469">
        <v>3000000</v>
      </c>
      <c r="M1875" s="69">
        <f t="shared" si="237"/>
        <v>9000000</v>
      </c>
    </row>
    <row r="1876" spans="1:13" ht="18.5" x14ac:dyDescent="0.45">
      <c r="A1876" s="74">
        <v>22021039</v>
      </c>
      <c r="B1876" s="65"/>
      <c r="C1876" s="65"/>
      <c r="D1876" s="66"/>
      <c r="E1876" s="65"/>
      <c r="F1876" s="77" t="s">
        <v>665</v>
      </c>
      <c r="G1876" s="469">
        <v>2500000</v>
      </c>
      <c r="H1876" s="427"/>
      <c r="I1876" s="69"/>
      <c r="J1876" s="469"/>
      <c r="K1876" s="469"/>
      <c r="L1876" s="469"/>
      <c r="M1876" s="69">
        <f t="shared" si="237"/>
        <v>0</v>
      </c>
    </row>
    <row r="1877" spans="1:13" ht="18.5" x14ac:dyDescent="0.45">
      <c r="A1877" s="84">
        <v>22021047</v>
      </c>
      <c r="B1877" s="65"/>
      <c r="C1877" s="65"/>
      <c r="D1877" s="66"/>
      <c r="E1877" s="65"/>
      <c r="F1877" s="85" t="s">
        <v>672</v>
      </c>
      <c r="G1877" s="469">
        <v>3000000</v>
      </c>
      <c r="H1877" s="427"/>
      <c r="I1877" s="69"/>
      <c r="J1877" s="469">
        <v>1000000</v>
      </c>
      <c r="K1877" s="469">
        <v>1000000</v>
      </c>
      <c r="L1877" s="469">
        <v>1000000</v>
      </c>
      <c r="M1877" s="69">
        <f t="shared" si="237"/>
        <v>3000000</v>
      </c>
    </row>
    <row r="1878" spans="1:13" ht="18.5" x14ac:dyDescent="0.45">
      <c r="A1878" s="74">
        <v>22021057</v>
      </c>
      <c r="B1878" s="65"/>
      <c r="C1878" s="65"/>
      <c r="D1878" s="66"/>
      <c r="E1878" s="65"/>
      <c r="F1878" s="77" t="s">
        <v>1007</v>
      </c>
      <c r="G1878" s="469"/>
      <c r="H1878" s="427"/>
      <c r="I1878" s="69"/>
      <c r="J1878" s="469">
        <v>2000000</v>
      </c>
      <c r="K1878" s="469">
        <v>2000000</v>
      </c>
      <c r="L1878" s="469">
        <v>2000000</v>
      </c>
      <c r="M1878" s="69">
        <f t="shared" si="237"/>
        <v>6000000</v>
      </c>
    </row>
    <row r="1879" spans="1:13" ht="18.5" x14ac:dyDescent="0.45">
      <c r="A1879" s="64">
        <v>23</v>
      </c>
      <c r="B1879" s="65"/>
      <c r="C1879" s="65"/>
      <c r="D1879" s="66"/>
      <c r="E1879" s="65"/>
      <c r="F1879" s="70" t="s">
        <v>69</v>
      </c>
      <c r="G1879" s="427">
        <f>G1880+G1884+G1887</f>
        <v>1000000000</v>
      </c>
      <c r="H1879" s="427"/>
      <c r="I1879" s="69"/>
      <c r="J1879" s="427">
        <f t="shared" ref="J1879:M1879" si="238">J1880+J1884+J1887</f>
        <v>1000000000</v>
      </c>
      <c r="K1879" s="427">
        <f t="shared" si="238"/>
        <v>1000000000</v>
      </c>
      <c r="L1879" s="427">
        <f t="shared" si="238"/>
        <v>1000000000</v>
      </c>
      <c r="M1879" s="427">
        <f t="shared" si="238"/>
        <v>3000000000</v>
      </c>
    </row>
    <row r="1880" spans="1:13" ht="18.5" x14ac:dyDescent="0.45">
      <c r="A1880" s="64">
        <v>2301</v>
      </c>
      <c r="B1880" s="65"/>
      <c r="C1880" s="65"/>
      <c r="D1880" s="66"/>
      <c r="E1880" s="65"/>
      <c r="F1880" s="70" t="s">
        <v>70</v>
      </c>
      <c r="G1880" s="427">
        <f t="shared" ref="G1880:L1880" si="239">G1881</f>
        <v>100000000</v>
      </c>
      <c r="H1880" s="427"/>
      <c r="I1880" s="69"/>
      <c r="J1880" s="427">
        <f t="shared" si="239"/>
        <v>160000000</v>
      </c>
      <c r="K1880" s="427">
        <f t="shared" si="239"/>
        <v>160000000</v>
      </c>
      <c r="L1880" s="427">
        <f t="shared" si="239"/>
        <v>160000000</v>
      </c>
      <c r="M1880" s="69">
        <f t="shared" ref="M1880:M1889" si="240">J1880+K1880+L1880</f>
        <v>480000000</v>
      </c>
    </row>
    <row r="1881" spans="1:13" ht="18.5" x14ac:dyDescent="0.45">
      <c r="A1881" s="64">
        <v>230101</v>
      </c>
      <c r="B1881" s="65"/>
      <c r="C1881" s="65"/>
      <c r="D1881" s="66"/>
      <c r="E1881" s="65"/>
      <c r="F1881" s="70" t="s">
        <v>71</v>
      </c>
      <c r="G1881" s="427">
        <f>SUM(G1882:G1883)</f>
        <v>100000000</v>
      </c>
      <c r="H1881" s="427"/>
      <c r="I1881" s="69"/>
      <c r="J1881" s="427">
        <f t="shared" ref="J1881:M1881" si="241">SUM(J1882:J1883)</f>
        <v>160000000</v>
      </c>
      <c r="K1881" s="427">
        <f t="shared" si="241"/>
        <v>160000000</v>
      </c>
      <c r="L1881" s="427">
        <f t="shared" si="241"/>
        <v>160000000</v>
      </c>
      <c r="M1881" s="427">
        <f t="shared" si="241"/>
        <v>480000000</v>
      </c>
    </row>
    <row r="1882" spans="1:13" ht="18.5" x14ac:dyDescent="0.45">
      <c r="A1882" s="474">
        <v>23010105</v>
      </c>
      <c r="B1882" s="475"/>
      <c r="C1882" s="476"/>
      <c r="D1882" s="476"/>
      <c r="E1882" s="475"/>
      <c r="F1882" s="477" t="s">
        <v>231</v>
      </c>
      <c r="G1882" s="478"/>
      <c r="H1882" s="427"/>
      <c r="I1882" s="69"/>
      <c r="J1882" s="478">
        <v>160000000</v>
      </c>
      <c r="K1882" s="478">
        <v>160000000</v>
      </c>
      <c r="L1882" s="478">
        <v>160000000</v>
      </c>
      <c r="M1882" s="478">
        <f>SUM(J1882:L1882)</f>
        <v>480000000</v>
      </c>
    </row>
    <row r="1883" spans="1:13" ht="18.5" x14ac:dyDescent="0.45">
      <c r="A1883" s="64"/>
      <c r="B1883" s="65"/>
      <c r="C1883" s="65"/>
      <c r="D1883" s="66"/>
      <c r="E1883" s="65"/>
      <c r="F1883" s="77" t="s">
        <v>1031</v>
      </c>
      <c r="G1883" s="469">
        <v>100000000</v>
      </c>
      <c r="H1883" s="427"/>
      <c r="I1883" s="69"/>
      <c r="J1883" s="469"/>
      <c r="K1883" s="469"/>
      <c r="L1883" s="469"/>
      <c r="M1883" s="69">
        <f t="shared" si="240"/>
        <v>0</v>
      </c>
    </row>
    <row r="1884" spans="1:13" ht="18.5" x14ac:dyDescent="0.45">
      <c r="A1884" s="74">
        <v>23010121</v>
      </c>
      <c r="B1884" s="65"/>
      <c r="C1884" s="65"/>
      <c r="D1884" s="66"/>
      <c r="E1884" s="65"/>
      <c r="F1884" s="90" t="s">
        <v>73</v>
      </c>
      <c r="G1884" s="427">
        <f t="shared" ref="G1884:L1884" si="242">G1885</f>
        <v>900000000</v>
      </c>
      <c r="H1884" s="427"/>
      <c r="I1884" s="69"/>
      <c r="J1884" s="427">
        <f t="shared" si="242"/>
        <v>770000000</v>
      </c>
      <c r="K1884" s="427">
        <f t="shared" si="242"/>
        <v>770000000</v>
      </c>
      <c r="L1884" s="427">
        <f t="shared" si="242"/>
        <v>770000000</v>
      </c>
      <c r="M1884" s="69">
        <f t="shared" si="240"/>
        <v>2310000000</v>
      </c>
    </row>
    <row r="1885" spans="1:13" ht="37" x14ac:dyDescent="0.45">
      <c r="A1885" s="64">
        <v>2302</v>
      </c>
      <c r="B1885" s="65"/>
      <c r="C1885" s="65"/>
      <c r="D1885" s="66"/>
      <c r="E1885" s="65"/>
      <c r="F1885" s="90" t="s">
        <v>74</v>
      </c>
      <c r="G1885" s="427">
        <f>SUM(G1886:G1886)</f>
        <v>900000000</v>
      </c>
      <c r="H1885" s="427"/>
      <c r="I1885" s="69"/>
      <c r="J1885" s="427">
        <f>SUM(J1886:J1886)</f>
        <v>770000000</v>
      </c>
      <c r="K1885" s="427">
        <f>SUM(K1886:K1886)</f>
        <v>770000000</v>
      </c>
      <c r="L1885" s="427">
        <f>SUM(L1886:L1886)</f>
        <v>770000000</v>
      </c>
      <c r="M1885" s="69">
        <f t="shared" si="240"/>
        <v>2310000000</v>
      </c>
    </row>
    <row r="1886" spans="1:13" ht="18.5" x14ac:dyDescent="0.45">
      <c r="A1886" s="64">
        <v>230201</v>
      </c>
      <c r="B1886" s="65"/>
      <c r="C1886" s="65"/>
      <c r="D1886" s="66"/>
      <c r="E1886" s="65"/>
      <c r="F1886" s="77" t="s">
        <v>604</v>
      </c>
      <c r="G1886" s="469">
        <v>900000000</v>
      </c>
      <c r="H1886" s="427"/>
      <c r="I1886" s="69"/>
      <c r="J1886" s="469">
        <v>770000000</v>
      </c>
      <c r="K1886" s="469">
        <v>770000000</v>
      </c>
      <c r="L1886" s="469">
        <v>770000000</v>
      </c>
      <c r="M1886" s="69">
        <f t="shared" si="240"/>
        <v>2310000000</v>
      </c>
    </row>
    <row r="1887" spans="1:13" ht="18.5" x14ac:dyDescent="0.45">
      <c r="A1887" s="74">
        <v>23020104</v>
      </c>
      <c r="B1887" s="65"/>
      <c r="C1887" s="66"/>
      <c r="D1887" s="66"/>
      <c r="E1887" s="65"/>
      <c r="F1887" s="90" t="s">
        <v>76</v>
      </c>
      <c r="G1887" s="427">
        <f t="shared" ref="G1887:L1887" si="243">G1888</f>
        <v>0</v>
      </c>
      <c r="H1887" s="427"/>
      <c r="I1887" s="69"/>
      <c r="J1887" s="427">
        <f t="shared" si="243"/>
        <v>70000000</v>
      </c>
      <c r="K1887" s="427">
        <f t="shared" si="243"/>
        <v>70000000</v>
      </c>
      <c r="L1887" s="427">
        <f t="shared" si="243"/>
        <v>70000000</v>
      </c>
      <c r="M1887" s="69">
        <f t="shared" si="240"/>
        <v>210000000</v>
      </c>
    </row>
    <row r="1888" spans="1:13" ht="37" x14ac:dyDescent="0.45">
      <c r="A1888" s="64">
        <v>2303</v>
      </c>
      <c r="B1888" s="65"/>
      <c r="C1888" s="66"/>
      <c r="D1888" s="66"/>
      <c r="E1888" s="65"/>
      <c r="F1888" s="90" t="s">
        <v>77</v>
      </c>
      <c r="G1888" s="427">
        <f>SUM(G1889:G1889)</f>
        <v>0</v>
      </c>
      <c r="H1888" s="427"/>
      <c r="I1888" s="69"/>
      <c r="J1888" s="427">
        <f>SUM(J1889:J1889)</f>
        <v>70000000</v>
      </c>
      <c r="K1888" s="427">
        <f>SUM(K1889:K1889)</f>
        <v>70000000</v>
      </c>
      <c r="L1888" s="427">
        <f>SUM(L1889:L1889)</f>
        <v>70000000</v>
      </c>
      <c r="M1888" s="69">
        <f t="shared" si="240"/>
        <v>210000000</v>
      </c>
    </row>
    <row r="1889" spans="1:13" ht="37" x14ac:dyDescent="0.45">
      <c r="A1889" s="64">
        <v>230301</v>
      </c>
      <c r="B1889" s="75"/>
      <c r="C1889" s="76"/>
      <c r="D1889" s="76"/>
      <c r="E1889" s="75"/>
      <c r="F1889" s="91" t="s">
        <v>906</v>
      </c>
      <c r="G1889" s="469"/>
      <c r="H1889" s="427"/>
      <c r="I1889" s="69"/>
      <c r="J1889" s="469">
        <v>70000000</v>
      </c>
      <c r="K1889" s="469">
        <v>70000000</v>
      </c>
      <c r="L1889" s="469">
        <v>70000000</v>
      </c>
      <c r="M1889" s="69">
        <f t="shared" si="240"/>
        <v>210000000</v>
      </c>
    </row>
    <row r="1890" spans="1:13" ht="18.5" x14ac:dyDescent="0.45">
      <c r="A1890" s="74"/>
      <c r="B1890" s="74"/>
      <c r="C1890" s="74"/>
      <c r="D1890" s="74"/>
      <c r="E1890" s="74"/>
      <c r="F1890" s="64"/>
      <c r="G1890" s="360"/>
      <c r="H1890" s="427"/>
      <c r="I1890" s="69"/>
      <c r="J1890" s="479"/>
      <c r="K1890" s="479"/>
      <c r="L1890" s="479"/>
      <c r="M1890" s="479"/>
    </row>
    <row r="1891" spans="1:13" ht="18.5" x14ac:dyDescent="0.45">
      <c r="A1891" s="74"/>
      <c r="B1891" s="74"/>
      <c r="C1891" s="74"/>
      <c r="D1891" s="74"/>
      <c r="E1891" s="74"/>
      <c r="F1891" s="73" t="s">
        <v>85</v>
      </c>
      <c r="G1891" s="425"/>
      <c r="H1891" s="427"/>
      <c r="I1891" s="69"/>
      <c r="J1891" s="364"/>
      <c r="K1891" s="364"/>
      <c r="L1891" s="364"/>
      <c r="M1891" s="364"/>
    </row>
    <row r="1892" spans="1:13" ht="18.5" x14ac:dyDescent="0.45">
      <c r="A1892" s="74"/>
      <c r="B1892" s="74"/>
      <c r="C1892" s="74"/>
      <c r="D1892" s="74"/>
      <c r="E1892" s="74"/>
      <c r="F1892" s="73" t="s">
        <v>86</v>
      </c>
      <c r="G1892" s="79">
        <f>G1839</f>
        <v>582885201</v>
      </c>
      <c r="H1892" s="427"/>
      <c r="I1892" s="69"/>
      <c r="J1892" s="79">
        <f>J1839</f>
        <v>164993726.5</v>
      </c>
      <c r="K1892" s="480">
        <f>K1839</f>
        <v>164993726.5</v>
      </c>
      <c r="L1892" s="480">
        <f>L1839</f>
        <v>164993726.5</v>
      </c>
      <c r="M1892" s="481">
        <f>J1892+K1892+L1892</f>
        <v>494981179.5</v>
      </c>
    </row>
    <row r="1893" spans="1:13" ht="18.5" x14ac:dyDescent="0.45">
      <c r="A1893" s="74"/>
      <c r="B1893" s="74"/>
      <c r="C1893" s="74"/>
      <c r="D1893" s="74"/>
      <c r="E1893" s="74"/>
      <c r="F1893" s="73" t="s">
        <v>87</v>
      </c>
      <c r="G1893" s="79">
        <f>G1848</f>
        <v>120000000</v>
      </c>
      <c r="H1893" s="427"/>
      <c r="I1893" s="69"/>
      <c r="J1893" s="79">
        <f>J1848</f>
        <v>120000000</v>
      </c>
      <c r="K1893" s="480">
        <f>K1848</f>
        <v>120000000</v>
      </c>
      <c r="L1893" s="480">
        <f>L1848</f>
        <v>120000000</v>
      </c>
      <c r="M1893" s="481">
        <f t="shared" ref="M1893:M1894" si="244">J1893+K1893+L1893</f>
        <v>360000000</v>
      </c>
    </row>
    <row r="1894" spans="1:13" ht="18.5" x14ac:dyDescent="0.45">
      <c r="A1894" s="74"/>
      <c r="B1894" s="74"/>
      <c r="C1894" s="74"/>
      <c r="D1894" s="74"/>
      <c r="E1894" s="74"/>
      <c r="F1894" s="73" t="s">
        <v>69</v>
      </c>
      <c r="G1894" s="79">
        <f>G1879</f>
        <v>1000000000</v>
      </c>
      <c r="H1894" s="427"/>
      <c r="I1894" s="69"/>
      <c r="J1894" s="79">
        <f>J1879</f>
        <v>1000000000</v>
      </c>
      <c r="K1894" s="480">
        <f>K1879</f>
        <v>1000000000</v>
      </c>
      <c r="L1894" s="480">
        <f>L1879</f>
        <v>1000000000</v>
      </c>
      <c r="M1894" s="481">
        <f t="shared" si="244"/>
        <v>3000000000</v>
      </c>
    </row>
    <row r="1895" spans="1:13" ht="18.5" x14ac:dyDescent="0.45">
      <c r="A1895" s="74"/>
      <c r="B1895" s="74"/>
      <c r="C1895" s="74"/>
      <c r="D1895" s="74"/>
      <c r="E1895" s="74"/>
      <c r="F1895" s="73"/>
      <c r="G1895" s="79"/>
      <c r="H1895" s="427"/>
      <c r="I1895" s="69"/>
      <c r="J1895" s="79"/>
      <c r="K1895" s="429"/>
      <c r="L1895" s="429"/>
      <c r="M1895" s="429"/>
    </row>
    <row r="1896" spans="1:13" ht="18.5" x14ac:dyDescent="0.45">
      <c r="A1896" s="482"/>
      <c r="B1896" s="74"/>
      <c r="C1896" s="74"/>
      <c r="D1896" s="74"/>
      <c r="E1896" s="74"/>
      <c r="F1896" s="73" t="s">
        <v>88</v>
      </c>
      <c r="G1896" s="69">
        <f t="shared" ref="G1896" si="245">SUM(G1892:G1894)</f>
        <v>1702885201</v>
      </c>
      <c r="H1896" s="427"/>
      <c r="I1896" s="69"/>
      <c r="J1896" s="69">
        <f t="shared" ref="J1896" si="246">SUM(J1892:J1894)</f>
        <v>1284993726.5</v>
      </c>
      <c r="K1896" s="483">
        <f>K1894+K1893+K1892</f>
        <v>1284993726.5</v>
      </c>
      <c r="L1896" s="483">
        <f>L1894+L1893+L1892</f>
        <v>1284993726.5</v>
      </c>
      <c r="M1896" s="483">
        <f>M1892+M1893+M1894</f>
        <v>3854981179.5</v>
      </c>
    </row>
    <row r="1899" spans="1:13" ht="18.5" x14ac:dyDescent="0.45">
      <c r="A1899" s="951" t="s">
        <v>0</v>
      </c>
      <c r="B1899" s="951"/>
      <c r="C1899" s="951"/>
      <c r="D1899" s="951"/>
      <c r="E1899" s="951"/>
      <c r="F1899" s="951"/>
      <c r="G1899" s="951"/>
      <c r="H1899" s="951"/>
      <c r="I1899" s="951"/>
      <c r="J1899" s="951"/>
      <c r="K1899" s="951"/>
      <c r="L1899" s="951"/>
      <c r="M1899" s="951"/>
    </row>
    <row r="1900" spans="1:13" ht="18.5" x14ac:dyDescent="0.45">
      <c r="A1900" s="930" t="s">
        <v>1032</v>
      </c>
      <c r="B1900" s="930"/>
      <c r="C1900" s="930"/>
      <c r="D1900" s="930"/>
      <c r="E1900" s="930"/>
      <c r="F1900" s="930"/>
      <c r="G1900" s="930"/>
      <c r="H1900" s="930"/>
      <c r="I1900" s="930"/>
      <c r="J1900" s="930"/>
      <c r="K1900" s="930"/>
      <c r="L1900" s="930"/>
      <c r="M1900" s="930"/>
    </row>
    <row r="1901" spans="1:13" ht="92.5" x14ac:dyDescent="0.45">
      <c r="A1901" s="100" t="s">
        <v>1</v>
      </c>
      <c r="B1901" s="100" t="s">
        <v>2</v>
      </c>
      <c r="C1901" s="100" t="s">
        <v>3</v>
      </c>
      <c r="D1901" s="100" t="s">
        <v>4</v>
      </c>
      <c r="E1901" s="100" t="s">
        <v>5</v>
      </c>
      <c r="F1901" s="67" t="s">
        <v>6</v>
      </c>
      <c r="G1901" s="100" t="s">
        <v>7</v>
      </c>
      <c r="H1901" s="100" t="s">
        <v>8</v>
      </c>
      <c r="I1901" s="100"/>
      <c r="J1901" s="100" t="s">
        <v>9</v>
      </c>
      <c r="K1901" s="100" t="s">
        <v>10</v>
      </c>
      <c r="L1901" s="100" t="s">
        <v>11</v>
      </c>
      <c r="M1901" s="100" t="s">
        <v>12</v>
      </c>
    </row>
    <row r="1902" spans="1:13" ht="18.5" x14ac:dyDescent="0.45">
      <c r="A1902" s="74"/>
      <c r="B1902" s="75"/>
      <c r="C1902" s="76"/>
      <c r="D1902" s="76"/>
      <c r="E1902" s="75"/>
      <c r="F1902" s="77"/>
      <c r="G1902" s="311"/>
      <c r="H1902" s="311"/>
      <c r="I1902" s="311"/>
      <c r="J1902" s="311"/>
      <c r="K1902" s="311"/>
      <c r="L1902" s="311"/>
      <c r="M1902" s="311"/>
    </row>
    <row r="1903" spans="1:13" ht="18.5" x14ac:dyDescent="0.45">
      <c r="A1903" s="64">
        <v>2</v>
      </c>
      <c r="B1903" s="65"/>
      <c r="C1903" s="66"/>
      <c r="D1903" s="66"/>
      <c r="E1903" s="65"/>
      <c r="F1903" s="70" t="s">
        <v>18</v>
      </c>
      <c r="G1903" s="358">
        <f>G1904</f>
        <v>654188466.05999994</v>
      </c>
      <c r="H1903" s="358"/>
      <c r="I1903" s="358"/>
      <c r="J1903" s="358">
        <f t="shared" ref="J1903:M1906" si="247">J1904</f>
        <v>900000000</v>
      </c>
      <c r="K1903" s="358">
        <f t="shared" si="247"/>
        <v>900000000</v>
      </c>
      <c r="L1903" s="358">
        <f t="shared" si="247"/>
        <v>900000000</v>
      </c>
      <c r="M1903" s="358">
        <f t="shared" si="247"/>
        <v>900000000</v>
      </c>
    </row>
    <row r="1904" spans="1:13" ht="18.5" x14ac:dyDescent="0.45">
      <c r="A1904" s="64">
        <v>22</v>
      </c>
      <c r="B1904" s="65"/>
      <c r="C1904" s="66"/>
      <c r="D1904" s="66"/>
      <c r="E1904" s="65"/>
      <c r="F1904" s="70" t="s">
        <v>26</v>
      </c>
      <c r="G1904" s="358">
        <f>G1905</f>
        <v>654188466.05999994</v>
      </c>
      <c r="H1904" s="358"/>
      <c r="I1904" s="358"/>
      <c r="J1904" s="358">
        <f t="shared" si="247"/>
        <v>900000000</v>
      </c>
      <c r="K1904" s="358">
        <f t="shared" si="247"/>
        <v>900000000</v>
      </c>
      <c r="L1904" s="358">
        <f t="shared" si="247"/>
        <v>900000000</v>
      </c>
      <c r="M1904" s="358">
        <f t="shared" si="247"/>
        <v>900000000</v>
      </c>
    </row>
    <row r="1905" spans="1:13" ht="18.5" x14ac:dyDescent="0.45">
      <c r="A1905" s="64">
        <v>2205</v>
      </c>
      <c r="B1905" s="65"/>
      <c r="C1905" s="66"/>
      <c r="D1905" s="66"/>
      <c r="E1905" s="65"/>
      <c r="F1905" s="90" t="s">
        <v>423</v>
      </c>
      <c r="G1905" s="358">
        <f>G1906</f>
        <v>654188466.05999994</v>
      </c>
      <c r="H1905" s="358"/>
      <c r="I1905" s="358"/>
      <c r="J1905" s="358">
        <f t="shared" si="247"/>
        <v>900000000</v>
      </c>
      <c r="K1905" s="358">
        <f t="shared" si="247"/>
        <v>900000000</v>
      </c>
      <c r="L1905" s="358">
        <f t="shared" si="247"/>
        <v>900000000</v>
      </c>
      <c r="M1905" s="358">
        <f t="shared" si="247"/>
        <v>900000000</v>
      </c>
    </row>
    <row r="1906" spans="1:13" ht="18.5" x14ac:dyDescent="0.45">
      <c r="A1906" s="64">
        <v>220501</v>
      </c>
      <c r="B1906" s="65"/>
      <c r="C1906" s="66"/>
      <c r="D1906" s="66"/>
      <c r="E1906" s="65"/>
      <c r="F1906" s="90" t="s">
        <v>424</v>
      </c>
      <c r="G1906" s="358">
        <f>G1907</f>
        <v>654188466.05999994</v>
      </c>
      <c r="H1906" s="358"/>
      <c r="I1906" s="358"/>
      <c r="J1906" s="358">
        <f t="shared" si="247"/>
        <v>900000000</v>
      </c>
      <c r="K1906" s="358">
        <f t="shared" si="247"/>
        <v>900000000</v>
      </c>
      <c r="L1906" s="358">
        <f t="shared" si="247"/>
        <v>900000000</v>
      </c>
      <c r="M1906" s="358">
        <f t="shared" si="247"/>
        <v>900000000</v>
      </c>
    </row>
    <row r="1907" spans="1:13" ht="37" x14ac:dyDescent="0.45">
      <c r="A1907" s="74">
        <v>22050103</v>
      </c>
      <c r="B1907" s="75"/>
      <c r="C1907" s="76"/>
      <c r="D1907" s="76"/>
      <c r="E1907" s="75"/>
      <c r="F1907" s="91" t="s">
        <v>965</v>
      </c>
      <c r="G1907" s="311">
        <v>654188466.05999994</v>
      </c>
      <c r="H1907" s="311"/>
      <c r="I1907" s="311"/>
      <c r="J1907" s="311">
        <v>900000000</v>
      </c>
      <c r="K1907" s="311">
        <v>900000000</v>
      </c>
      <c r="L1907" s="311">
        <v>900000000</v>
      </c>
      <c r="M1907" s="311">
        <v>900000000</v>
      </c>
    </row>
    <row r="1908" spans="1:13" ht="18.5" x14ac:dyDescent="0.45">
      <c r="A1908" s="74"/>
      <c r="B1908" s="75"/>
      <c r="C1908" s="76"/>
      <c r="D1908" s="76"/>
      <c r="E1908" s="75"/>
      <c r="F1908" s="91"/>
      <c r="G1908" s="311"/>
      <c r="H1908" s="311"/>
      <c r="I1908" s="311"/>
      <c r="J1908" s="311"/>
      <c r="K1908" s="311"/>
      <c r="L1908" s="311"/>
      <c r="M1908" s="311"/>
    </row>
    <row r="1909" spans="1:13" ht="18.5" x14ac:dyDescent="0.45">
      <c r="A1909" s="482"/>
      <c r="B1909" s="74"/>
      <c r="C1909" s="74"/>
      <c r="D1909" s="74"/>
      <c r="E1909" s="74"/>
      <c r="F1909" s="73" t="s">
        <v>88</v>
      </c>
      <c r="G1909" s="69">
        <f>SUM(G1903)</f>
        <v>654188466.05999994</v>
      </c>
      <c r="H1909" s="69">
        <f t="shared" ref="H1909:L1909" si="248">SUM(H1903)</f>
        <v>0</v>
      </c>
      <c r="I1909" s="69">
        <f t="shared" si="248"/>
        <v>0</v>
      </c>
      <c r="J1909" s="69">
        <f t="shared" si="248"/>
        <v>900000000</v>
      </c>
      <c r="K1909" s="69">
        <f t="shared" si="248"/>
        <v>900000000</v>
      </c>
      <c r="L1909" s="69">
        <f t="shared" si="248"/>
        <v>900000000</v>
      </c>
      <c r="M1909" s="483">
        <f>M1905+M1906+M1907</f>
        <v>2700000000</v>
      </c>
    </row>
    <row r="1910" spans="1:13" ht="18.5" x14ac:dyDescent="0.45">
      <c r="A1910" s="93"/>
      <c r="B1910" s="435"/>
      <c r="C1910" s="436"/>
      <c r="D1910" s="436"/>
      <c r="E1910" s="435"/>
      <c r="F1910" s="484"/>
      <c r="G1910" s="421"/>
      <c r="H1910" s="421"/>
      <c r="I1910" s="421"/>
      <c r="J1910" s="421"/>
      <c r="K1910" s="421"/>
      <c r="L1910" s="421"/>
      <c r="M1910" s="421"/>
    </row>
    <row r="1913" spans="1:13" ht="18.5" x14ac:dyDescent="0.45">
      <c r="A1913" s="951" t="s">
        <v>0</v>
      </c>
      <c r="B1913" s="951"/>
      <c r="C1913" s="951"/>
      <c r="D1913" s="951"/>
      <c r="E1913" s="951"/>
      <c r="F1913" s="951"/>
      <c r="G1913" s="951"/>
      <c r="H1913" s="951"/>
      <c r="I1913" s="951"/>
      <c r="J1913" s="951"/>
      <c r="K1913" s="951"/>
      <c r="L1913" s="951"/>
      <c r="M1913" s="951"/>
    </row>
    <row r="1914" spans="1:13" ht="18.5" x14ac:dyDescent="0.45">
      <c r="A1914" s="930" t="s">
        <v>1033</v>
      </c>
      <c r="B1914" s="930"/>
      <c r="C1914" s="930"/>
      <c r="D1914" s="930"/>
      <c r="E1914" s="930"/>
      <c r="F1914" s="930"/>
      <c r="G1914" s="930"/>
      <c r="H1914" s="930"/>
      <c r="I1914" s="930"/>
      <c r="J1914" s="930"/>
      <c r="K1914" s="930"/>
      <c r="L1914" s="930"/>
      <c r="M1914" s="930"/>
    </row>
    <row r="1915" spans="1:13" ht="92.5" x14ac:dyDescent="0.45">
      <c r="A1915" s="100" t="s">
        <v>1</v>
      </c>
      <c r="B1915" s="100" t="s">
        <v>2</v>
      </c>
      <c r="C1915" s="100" t="s">
        <v>3</v>
      </c>
      <c r="D1915" s="100" t="s">
        <v>4</v>
      </c>
      <c r="E1915" s="100" t="s">
        <v>5</v>
      </c>
      <c r="F1915" s="67" t="s">
        <v>6</v>
      </c>
      <c r="G1915" s="100" t="s">
        <v>7</v>
      </c>
      <c r="H1915" s="100" t="s">
        <v>8</v>
      </c>
      <c r="I1915" s="100"/>
      <c r="J1915" s="368" t="s">
        <v>9</v>
      </c>
      <c r="K1915" s="368" t="s">
        <v>10</v>
      </c>
      <c r="L1915" s="368" t="s">
        <v>11</v>
      </c>
      <c r="M1915" s="368" t="s">
        <v>12</v>
      </c>
    </row>
    <row r="1916" spans="1:13" ht="18.5" x14ac:dyDescent="0.45">
      <c r="A1916" s="64">
        <v>2</v>
      </c>
      <c r="B1916" s="65"/>
      <c r="C1916" s="66"/>
      <c r="D1916" s="66"/>
      <c r="E1916" s="65"/>
      <c r="F1916" s="70" t="s">
        <v>18</v>
      </c>
      <c r="G1916" s="358">
        <f>G1917+G1966</f>
        <v>0</v>
      </c>
      <c r="H1916" s="358">
        <f>H1917+H1966</f>
        <v>0</v>
      </c>
      <c r="I1916" s="358"/>
      <c r="J1916" s="80">
        <f>J1917+J1925+J1966</f>
        <v>4579839893.7000008</v>
      </c>
      <c r="K1916" s="80">
        <f>K1917+K1925+K1966</f>
        <v>4579839893.7000008</v>
      </c>
      <c r="L1916" s="80">
        <f>L1917+L1925+L1966</f>
        <v>4579839893.7000008</v>
      </c>
      <c r="M1916" s="69">
        <f>J1916+K1916+L1916</f>
        <v>13739519681.100002</v>
      </c>
    </row>
    <row r="1917" spans="1:13" ht="18.5" x14ac:dyDescent="0.45">
      <c r="A1917" s="64">
        <v>21</v>
      </c>
      <c r="B1917" s="65"/>
      <c r="C1917" s="66"/>
      <c r="D1917" s="66"/>
      <c r="E1917" s="65"/>
      <c r="F1917" s="70" t="s">
        <v>19</v>
      </c>
      <c r="G1917" s="358">
        <f>G1918+G1921</f>
        <v>0</v>
      </c>
      <c r="H1917" s="358">
        <f>H1918+H1921</f>
        <v>0</v>
      </c>
      <c r="I1917" s="358"/>
      <c r="J1917" s="80">
        <v>2219839893.7000012</v>
      </c>
      <c r="K1917" s="80">
        <v>2219839893.7000012</v>
      </c>
      <c r="L1917" s="80">
        <v>2219839893.7000012</v>
      </c>
      <c r="M1917" s="69">
        <v>6659519681.1000042</v>
      </c>
    </row>
    <row r="1918" spans="1:13" ht="18.5" x14ac:dyDescent="0.45">
      <c r="A1918" s="64">
        <v>2101</v>
      </c>
      <c r="B1918" s="65"/>
      <c r="C1918" s="66"/>
      <c r="D1918" s="66"/>
      <c r="E1918" s="65"/>
      <c r="F1918" s="70" t="s">
        <v>20</v>
      </c>
      <c r="G1918" s="358">
        <f t="shared" ref="G1918:I1919" si="249">G1919</f>
        <v>0</v>
      </c>
      <c r="H1918" s="358">
        <f t="shared" si="249"/>
        <v>0</v>
      </c>
      <c r="I1918" s="358"/>
      <c r="J1918" s="80">
        <v>1495746367.1000013</v>
      </c>
      <c r="K1918" s="80">
        <v>1495746367.1000013</v>
      </c>
      <c r="L1918" s="80">
        <v>1495746367.1000013</v>
      </c>
      <c r="M1918" s="69">
        <v>4487239101.300004</v>
      </c>
    </row>
    <row r="1919" spans="1:13" ht="18.5" x14ac:dyDescent="0.45">
      <c r="A1919" s="64">
        <v>210101</v>
      </c>
      <c r="B1919" s="65"/>
      <c r="C1919" s="66"/>
      <c r="D1919" s="66"/>
      <c r="E1919" s="65"/>
      <c r="F1919" s="70" t="s">
        <v>21</v>
      </c>
      <c r="G1919" s="358">
        <f>G1920</f>
        <v>0</v>
      </c>
      <c r="H1919" s="358">
        <f t="shared" si="249"/>
        <v>0</v>
      </c>
      <c r="I1919" s="358">
        <f t="shared" si="249"/>
        <v>0</v>
      </c>
      <c r="J1919" s="80">
        <v>1495746367.1000013</v>
      </c>
      <c r="K1919" s="80">
        <v>1495746367.1000013</v>
      </c>
      <c r="L1919" s="80">
        <v>1495746367.1000013</v>
      </c>
      <c r="M1919" s="69">
        <v>4487239101.300004</v>
      </c>
    </row>
    <row r="1920" spans="1:13" ht="18.5" x14ac:dyDescent="0.45">
      <c r="A1920" s="74">
        <v>21010101</v>
      </c>
      <c r="B1920" s="75"/>
      <c r="C1920" s="76"/>
      <c r="D1920" s="76"/>
      <c r="E1920" s="75"/>
      <c r="F1920" s="77" t="s">
        <v>20</v>
      </c>
      <c r="G1920" s="311"/>
      <c r="H1920" s="311"/>
      <c r="I1920" s="311"/>
      <c r="J1920" s="81">
        <v>1495746367.1000013</v>
      </c>
      <c r="K1920" s="81">
        <v>1495746367.1000013</v>
      </c>
      <c r="L1920" s="81">
        <v>1495746367.1000013</v>
      </c>
      <c r="M1920" s="69">
        <v>4487239101.300004</v>
      </c>
    </row>
    <row r="1921" spans="1:13" ht="18.5" x14ac:dyDescent="0.45">
      <c r="A1921" s="64">
        <v>2102</v>
      </c>
      <c r="B1921" s="65"/>
      <c r="C1921" s="66"/>
      <c r="D1921" s="66"/>
      <c r="E1921" s="65"/>
      <c r="F1921" s="70" t="s">
        <v>22</v>
      </c>
      <c r="G1921" s="358">
        <f>G1922</f>
        <v>0</v>
      </c>
      <c r="H1921" s="358">
        <f>H1922</f>
        <v>0</v>
      </c>
      <c r="I1921" s="358"/>
      <c r="J1921" s="80">
        <v>724093526.60000002</v>
      </c>
      <c r="K1921" s="80">
        <v>724093526.60000002</v>
      </c>
      <c r="L1921" s="80">
        <v>724093526.60000002</v>
      </c>
      <c r="M1921" s="69">
        <v>2172280579.8000002</v>
      </c>
    </row>
    <row r="1922" spans="1:13" ht="18.5" x14ac:dyDescent="0.45">
      <c r="A1922" s="64">
        <v>210201</v>
      </c>
      <c r="B1922" s="65"/>
      <c r="C1922" s="66"/>
      <c r="D1922" s="66"/>
      <c r="E1922" s="65"/>
      <c r="F1922" s="70" t="s">
        <v>23</v>
      </c>
      <c r="G1922" s="358">
        <f>G1923+G1924</f>
        <v>0</v>
      </c>
      <c r="H1922" s="358">
        <f>H1923+H1924</f>
        <v>0</v>
      </c>
      <c r="I1922" s="358"/>
      <c r="J1922" s="80">
        <v>724093526.60000002</v>
      </c>
      <c r="K1922" s="80">
        <v>724093526.60000002</v>
      </c>
      <c r="L1922" s="80">
        <v>724093526.60000002</v>
      </c>
      <c r="M1922" s="69">
        <v>2172280579.8000002</v>
      </c>
    </row>
    <row r="1923" spans="1:13" ht="18.5" x14ac:dyDescent="0.45">
      <c r="A1923" s="74">
        <v>21020101</v>
      </c>
      <c r="B1923" s="75"/>
      <c r="C1923" s="76"/>
      <c r="D1923" s="76"/>
      <c r="E1923" s="75"/>
      <c r="F1923" s="77" t="s">
        <v>24</v>
      </c>
      <c r="G1923" s="311"/>
      <c r="H1923" s="311"/>
      <c r="I1923" s="311"/>
      <c r="J1923" s="81">
        <v>703303526.60000002</v>
      </c>
      <c r="K1923" s="81">
        <v>703303526.60000002</v>
      </c>
      <c r="L1923" s="81">
        <v>703303526.60000002</v>
      </c>
      <c r="M1923" s="69">
        <v>2109910579.8000002</v>
      </c>
    </row>
    <row r="1924" spans="1:13" ht="18.5" x14ac:dyDescent="0.45">
      <c r="A1924" s="74">
        <v>21020102</v>
      </c>
      <c r="B1924" s="75"/>
      <c r="C1924" s="76"/>
      <c r="D1924" s="76"/>
      <c r="E1924" s="75"/>
      <c r="F1924" s="77" t="s">
        <v>25</v>
      </c>
      <c r="G1924" s="311"/>
      <c r="H1924" s="311"/>
      <c r="I1924" s="311"/>
      <c r="J1924" s="81">
        <v>20790000</v>
      </c>
      <c r="K1924" s="81">
        <v>20790000</v>
      </c>
      <c r="L1924" s="81">
        <v>20790000</v>
      </c>
      <c r="M1924" s="69">
        <v>62370000</v>
      </c>
    </row>
    <row r="1925" spans="1:13" ht="18.5" x14ac:dyDescent="0.45">
      <c r="A1925" s="64">
        <v>2202</v>
      </c>
      <c r="B1925" s="65"/>
      <c r="C1925" s="66"/>
      <c r="D1925" s="66"/>
      <c r="E1925" s="65"/>
      <c r="F1925" s="70" t="s">
        <v>27</v>
      </c>
      <c r="G1925" s="358">
        <f>G1926+G1929+G1933+G1939+G1943+G1945+G1949+G1952+G1955+G1957</f>
        <v>0</v>
      </c>
      <c r="H1925" s="358">
        <f>H1926+H1929+H1933+H1939+H1943+H1945+H1949+H1952+H1955+H1957</f>
        <v>0</v>
      </c>
      <c r="I1925" s="358"/>
      <c r="J1925" s="80">
        <f>J1926+J1929+J1933+J1939+J1943+J1945+J1949+J1952+J1955+J1957</f>
        <v>360000000</v>
      </c>
      <c r="K1925" s="80">
        <f>K1926+K1929+K1933+K1939+K1943+K1945+K1949+K1952+K1955+K1957</f>
        <v>360000000</v>
      </c>
      <c r="L1925" s="80">
        <f>L1926+L1929+L1933+L1939+L1943+L1945+L1949+L1952+L1955+L1957</f>
        <v>360000000</v>
      </c>
      <c r="M1925" s="69">
        <f t="shared" ref="M1925:M1941" si="250">J1925+K1925+L1925</f>
        <v>1080000000</v>
      </c>
    </row>
    <row r="1926" spans="1:13" ht="18.5" x14ac:dyDescent="0.45">
      <c r="A1926" s="64">
        <v>220201</v>
      </c>
      <c r="B1926" s="65"/>
      <c r="C1926" s="66"/>
      <c r="D1926" s="66"/>
      <c r="E1926" s="65"/>
      <c r="F1926" s="70" t="s">
        <v>28</v>
      </c>
      <c r="G1926" s="358">
        <f>SUM(G1927:G1928)</f>
        <v>0</v>
      </c>
      <c r="H1926" s="358">
        <f>SUM(H1927:H1928)</f>
        <v>0</v>
      </c>
      <c r="I1926" s="358"/>
      <c r="J1926" s="80">
        <f>SUM(J1927:J1928)</f>
        <v>50500000</v>
      </c>
      <c r="K1926" s="80">
        <f>SUM(K1927:K1928)</f>
        <v>50500000</v>
      </c>
      <c r="L1926" s="80">
        <f>SUM(L1927:L1928)</f>
        <v>50500000</v>
      </c>
      <c r="M1926" s="69">
        <f t="shared" si="250"/>
        <v>151500000</v>
      </c>
    </row>
    <row r="1927" spans="1:13" ht="18.5" x14ac:dyDescent="0.45">
      <c r="A1927" s="74">
        <v>22020101</v>
      </c>
      <c r="B1927" s="75"/>
      <c r="C1927" s="76"/>
      <c r="D1927" s="76"/>
      <c r="E1927" s="75"/>
      <c r="F1927" s="77" t="s">
        <v>29</v>
      </c>
      <c r="G1927" s="311"/>
      <c r="H1927" s="311"/>
      <c r="I1927" s="311"/>
      <c r="J1927" s="81">
        <v>25000000</v>
      </c>
      <c r="K1927" s="81">
        <v>25000000</v>
      </c>
      <c r="L1927" s="81">
        <v>25000000</v>
      </c>
      <c r="M1927" s="69">
        <f t="shared" si="250"/>
        <v>75000000</v>
      </c>
    </row>
    <row r="1928" spans="1:13" ht="37" x14ac:dyDescent="0.45">
      <c r="A1928" s="74">
        <v>22020103</v>
      </c>
      <c r="B1928" s="75"/>
      <c r="C1928" s="76"/>
      <c r="D1928" s="76"/>
      <c r="E1928" s="75"/>
      <c r="F1928" s="77" t="s">
        <v>219</v>
      </c>
      <c r="G1928" s="311"/>
      <c r="H1928" s="311"/>
      <c r="I1928" s="311"/>
      <c r="J1928" s="81">
        <v>25500000</v>
      </c>
      <c r="K1928" s="81">
        <v>25500000</v>
      </c>
      <c r="L1928" s="81">
        <v>25500000</v>
      </c>
      <c r="M1928" s="69">
        <f t="shared" si="250"/>
        <v>76500000</v>
      </c>
    </row>
    <row r="1929" spans="1:13" ht="18.5" x14ac:dyDescent="0.45">
      <c r="A1929" s="64">
        <v>220202</v>
      </c>
      <c r="B1929" s="65"/>
      <c r="C1929" s="66"/>
      <c r="D1929" s="66"/>
      <c r="E1929" s="65"/>
      <c r="F1929" s="70" t="s">
        <v>31</v>
      </c>
      <c r="G1929" s="358">
        <f>SUM(G1930:G1932)</f>
        <v>0</v>
      </c>
      <c r="H1929" s="358">
        <f>SUM(H1930:H1932)</f>
        <v>0</v>
      </c>
      <c r="I1929" s="358"/>
      <c r="J1929" s="80">
        <f>SUM(J1930:J1932)</f>
        <v>47000000</v>
      </c>
      <c r="K1929" s="80">
        <f>SUM(K1930:K1932)</f>
        <v>47000000</v>
      </c>
      <c r="L1929" s="80">
        <f>SUM(L1930:L1932)</f>
        <v>47000000</v>
      </c>
      <c r="M1929" s="69">
        <f t="shared" si="250"/>
        <v>141000000</v>
      </c>
    </row>
    <row r="1930" spans="1:13" ht="18.5" x14ac:dyDescent="0.45">
      <c r="A1930" s="74">
        <v>22020201</v>
      </c>
      <c r="B1930" s="75"/>
      <c r="C1930" s="76"/>
      <c r="D1930" s="76"/>
      <c r="E1930" s="75"/>
      <c r="F1930" s="77" t="s">
        <v>32</v>
      </c>
      <c r="G1930" s="311"/>
      <c r="H1930" s="311"/>
      <c r="I1930" s="311"/>
      <c r="J1930" s="81">
        <v>30000000</v>
      </c>
      <c r="K1930" s="81">
        <v>30000000</v>
      </c>
      <c r="L1930" s="81">
        <v>30000000</v>
      </c>
      <c r="M1930" s="69">
        <f t="shared" si="250"/>
        <v>90000000</v>
      </c>
    </row>
    <row r="1931" spans="1:13" ht="18.5" x14ac:dyDescent="0.45">
      <c r="A1931" s="74">
        <v>22020202</v>
      </c>
      <c r="B1931" s="75"/>
      <c r="C1931" s="76"/>
      <c r="D1931" s="76"/>
      <c r="E1931" s="75"/>
      <c r="F1931" s="77" t="s">
        <v>33</v>
      </c>
      <c r="G1931" s="311"/>
      <c r="H1931" s="311"/>
      <c r="I1931" s="311"/>
      <c r="J1931" s="81">
        <v>2000000</v>
      </c>
      <c r="K1931" s="81">
        <v>2000000</v>
      </c>
      <c r="L1931" s="81">
        <v>2000000</v>
      </c>
      <c r="M1931" s="69">
        <f t="shared" si="250"/>
        <v>6000000</v>
      </c>
    </row>
    <row r="1932" spans="1:13" ht="18.5" x14ac:dyDescent="0.45">
      <c r="A1932" s="74">
        <v>22020203</v>
      </c>
      <c r="B1932" s="75"/>
      <c r="C1932" s="76"/>
      <c r="D1932" s="76"/>
      <c r="E1932" s="75"/>
      <c r="F1932" s="77" t="s">
        <v>34</v>
      </c>
      <c r="G1932" s="311"/>
      <c r="H1932" s="311"/>
      <c r="I1932" s="311"/>
      <c r="J1932" s="81">
        <v>15000000</v>
      </c>
      <c r="K1932" s="81">
        <v>15000000</v>
      </c>
      <c r="L1932" s="81">
        <v>15000000</v>
      </c>
      <c r="M1932" s="69">
        <f t="shared" si="250"/>
        <v>45000000</v>
      </c>
    </row>
    <row r="1933" spans="1:13" ht="18.5" x14ac:dyDescent="0.45">
      <c r="A1933" s="64">
        <v>220203</v>
      </c>
      <c r="B1933" s="65"/>
      <c r="C1933" s="66"/>
      <c r="D1933" s="66"/>
      <c r="E1933" s="65"/>
      <c r="F1933" s="70" t="s">
        <v>37</v>
      </c>
      <c r="G1933" s="358">
        <f>SUM(G1934:G1938)</f>
        <v>0</v>
      </c>
      <c r="H1933" s="358">
        <f>SUM(H1934:H1938)</f>
        <v>0</v>
      </c>
      <c r="I1933" s="358"/>
      <c r="J1933" s="80">
        <f>SUM(J1934:J1938)</f>
        <v>92000000</v>
      </c>
      <c r="K1933" s="80">
        <f>SUM(K1934:K1938)</f>
        <v>92000000</v>
      </c>
      <c r="L1933" s="80">
        <f>SUM(L1934:L1938)</f>
        <v>92000000</v>
      </c>
      <c r="M1933" s="69">
        <f t="shared" si="250"/>
        <v>276000000</v>
      </c>
    </row>
    <row r="1934" spans="1:13" ht="37" x14ac:dyDescent="0.45">
      <c r="A1934" s="74">
        <v>22020301</v>
      </c>
      <c r="B1934" s="75"/>
      <c r="C1934" s="76"/>
      <c r="D1934" s="76"/>
      <c r="E1934" s="75"/>
      <c r="F1934" s="77" t="s">
        <v>38</v>
      </c>
      <c r="G1934" s="311"/>
      <c r="H1934" s="311"/>
      <c r="I1934" s="311"/>
      <c r="J1934" s="81">
        <v>30000000</v>
      </c>
      <c r="K1934" s="81">
        <v>30000000</v>
      </c>
      <c r="L1934" s="81">
        <v>30000000</v>
      </c>
      <c r="M1934" s="69">
        <f t="shared" si="250"/>
        <v>90000000</v>
      </c>
    </row>
    <row r="1935" spans="1:13" ht="18.5" x14ac:dyDescent="0.45">
      <c r="A1935" s="74">
        <v>22020305</v>
      </c>
      <c r="B1935" s="75"/>
      <c r="C1935" s="76"/>
      <c r="D1935" s="76"/>
      <c r="E1935" s="75"/>
      <c r="F1935" s="77" t="s">
        <v>41</v>
      </c>
      <c r="G1935" s="311"/>
      <c r="H1935" s="311"/>
      <c r="I1935" s="311"/>
      <c r="J1935" s="81">
        <v>5000000</v>
      </c>
      <c r="K1935" s="81">
        <v>5000000</v>
      </c>
      <c r="L1935" s="81">
        <v>5000000</v>
      </c>
      <c r="M1935" s="69">
        <f t="shared" si="250"/>
        <v>15000000</v>
      </c>
    </row>
    <row r="1936" spans="1:13" ht="18.5" x14ac:dyDescent="0.45">
      <c r="A1936" s="74">
        <v>22020306</v>
      </c>
      <c r="B1936" s="75"/>
      <c r="C1936" s="76"/>
      <c r="D1936" s="76"/>
      <c r="E1936" s="75"/>
      <c r="F1936" s="77" t="s">
        <v>314</v>
      </c>
      <c r="G1936" s="311"/>
      <c r="H1936" s="311"/>
      <c r="I1936" s="311"/>
      <c r="J1936" s="81">
        <v>5000000</v>
      </c>
      <c r="K1936" s="81">
        <v>5000000</v>
      </c>
      <c r="L1936" s="81">
        <v>5000000</v>
      </c>
      <c r="M1936" s="69">
        <f t="shared" si="250"/>
        <v>15000000</v>
      </c>
    </row>
    <row r="1937" spans="1:13" ht="18.5" x14ac:dyDescent="0.45">
      <c r="A1937" s="74">
        <v>22020307</v>
      </c>
      <c r="B1937" s="75"/>
      <c r="C1937" s="76"/>
      <c r="D1937" s="76"/>
      <c r="E1937" s="75"/>
      <c r="F1937" s="77" t="s">
        <v>516</v>
      </c>
      <c r="G1937" s="311"/>
      <c r="H1937" s="311"/>
      <c r="I1937" s="311"/>
      <c r="J1937" s="81">
        <v>47000000</v>
      </c>
      <c r="K1937" s="81">
        <v>47000000</v>
      </c>
      <c r="L1937" s="81">
        <v>47000000</v>
      </c>
      <c r="M1937" s="69">
        <f t="shared" si="250"/>
        <v>141000000</v>
      </c>
    </row>
    <row r="1938" spans="1:13" ht="18.5" x14ac:dyDescent="0.45">
      <c r="A1938" s="74">
        <v>22020309</v>
      </c>
      <c r="B1938" s="75"/>
      <c r="C1938" s="76"/>
      <c r="D1938" s="76"/>
      <c r="E1938" s="75"/>
      <c r="F1938" s="77" t="s">
        <v>221</v>
      </c>
      <c r="G1938" s="311"/>
      <c r="H1938" s="311"/>
      <c r="I1938" s="311"/>
      <c r="J1938" s="81">
        <v>5000000</v>
      </c>
      <c r="K1938" s="81">
        <v>5000000</v>
      </c>
      <c r="L1938" s="81">
        <v>5000000</v>
      </c>
      <c r="M1938" s="69">
        <f t="shared" si="250"/>
        <v>15000000</v>
      </c>
    </row>
    <row r="1939" spans="1:13" ht="18.5" x14ac:dyDescent="0.45">
      <c r="A1939" s="64">
        <v>220204</v>
      </c>
      <c r="B1939" s="65"/>
      <c r="C1939" s="66"/>
      <c r="D1939" s="66"/>
      <c r="E1939" s="65"/>
      <c r="F1939" s="70" t="s">
        <v>42</v>
      </c>
      <c r="G1939" s="358">
        <f>SUM(G1940:G1942)</f>
        <v>0</v>
      </c>
      <c r="H1939" s="358">
        <f>SUM(H1940:H1942)</f>
        <v>0</v>
      </c>
      <c r="I1939" s="358"/>
      <c r="J1939" s="80">
        <f>SUM(J1940:J1942)</f>
        <v>13000000</v>
      </c>
      <c r="K1939" s="80">
        <f>SUM(K1940:K1942)</f>
        <v>13000000</v>
      </c>
      <c r="L1939" s="80">
        <f>SUM(L1940:L1942)</f>
        <v>13000000</v>
      </c>
      <c r="M1939" s="69">
        <f t="shared" si="250"/>
        <v>39000000</v>
      </c>
    </row>
    <row r="1940" spans="1:13" ht="37" x14ac:dyDescent="0.45">
      <c r="A1940" s="74">
        <v>22020401</v>
      </c>
      <c r="B1940" s="75"/>
      <c r="C1940" s="76"/>
      <c r="D1940" s="76"/>
      <c r="E1940" s="75"/>
      <c r="F1940" s="77" t="s">
        <v>43</v>
      </c>
      <c r="G1940" s="311"/>
      <c r="H1940" s="311"/>
      <c r="I1940" s="311"/>
      <c r="J1940" s="81">
        <v>4000000</v>
      </c>
      <c r="K1940" s="81">
        <v>4000000</v>
      </c>
      <c r="L1940" s="81">
        <v>4000000</v>
      </c>
      <c r="M1940" s="69">
        <f t="shared" si="250"/>
        <v>12000000</v>
      </c>
    </row>
    <row r="1941" spans="1:13" ht="18.5" x14ac:dyDescent="0.45">
      <c r="A1941" s="74">
        <v>22020405</v>
      </c>
      <c r="B1941" s="75"/>
      <c r="C1941" s="76"/>
      <c r="D1941" s="76"/>
      <c r="E1941" s="75"/>
      <c r="F1941" s="77" t="s">
        <v>47</v>
      </c>
      <c r="G1941" s="311"/>
      <c r="H1941" s="311"/>
      <c r="I1941" s="311"/>
      <c r="J1941" s="81">
        <v>6000000</v>
      </c>
      <c r="K1941" s="81">
        <v>6000000</v>
      </c>
      <c r="L1941" s="81">
        <v>6000000</v>
      </c>
      <c r="M1941" s="69">
        <f t="shared" si="250"/>
        <v>18000000</v>
      </c>
    </row>
    <row r="1942" spans="1:13" ht="18.5" x14ac:dyDescent="0.45">
      <c r="A1942" s="74">
        <v>22020406</v>
      </c>
      <c r="B1942" s="75"/>
      <c r="C1942" s="76"/>
      <c r="D1942" s="76"/>
      <c r="E1942" s="75"/>
      <c r="F1942" s="77" t="s">
        <v>48</v>
      </c>
      <c r="G1942" s="311"/>
      <c r="H1942" s="311"/>
      <c r="I1942" s="311"/>
      <c r="J1942" s="81">
        <v>3000000</v>
      </c>
      <c r="K1942" s="81">
        <v>3000000</v>
      </c>
      <c r="L1942" s="81">
        <v>3000000</v>
      </c>
      <c r="M1942" s="69">
        <f>J1942+K1942+L1942</f>
        <v>9000000</v>
      </c>
    </row>
    <row r="1943" spans="1:13" ht="18.5" x14ac:dyDescent="0.45">
      <c r="A1943" s="64">
        <v>220205</v>
      </c>
      <c r="B1943" s="65"/>
      <c r="C1943" s="66"/>
      <c r="D1943" s="66"/>
      <c r="E1943" s="65"/>
      <c r="F1943" s="70" t="s">
        <v>49</v>
      </c>
      <c r="G1943" s="358">
        <f>G1944</f>
        <v>0</v>
      </c>
      <c r="H1943" s="358">
        <f t="shared" ref="H1943:L1943" si="251">H1944</f>
        <v>0</v>
      </c>
      <c r="I1943" s="358">
        <f t="shared" si="251"/>
        <v>0</v>
      </c>
      <c r="J1943" s="80">
        <f t="shared" si="251"/>
        <v>19000000</v>
      </c>
      <c r="K1943" s="80">
        <f t="shared" si="251"/>
        <v>19000000</v>
      </c>
      <c r="L1943" s="80">
        <f t="shared" si="251"/>
        <v>19000000</v>
      </c>
      <c r="M1943" s="69">
        <f>J1943+K1943+L1943</f>
        <v>57000000</v>
      </c>
    </row>
    <row r="1944" spans="1:13" ht="18.5" x14ac:dyDescent="0.45">
      <c r="A1944" s="74">
        <v>22020501</v>
      </c>
      <c r="B1944" s="75"/>
      <c r="C1944" s="76"/>
      <c r="D1944" s="76"/>
      <c r="E1944" s="75"/>
      <c r="F1944" s="77" t="s">
        <v>50</v>
      </c>
      <c r="G1944" s="311"/>
      <c r="H1944" s="311"/>
      <c r="I1944" s="311"/>
      <c r="J1944" s="81">
        <v>19000000</v>
      </c>
      <c r="K1944" s="81">
        <v>19000000</v>
      </c>
      <c r="L1944" s="81">
        <v>19000000</v>
      </c>
      <c r="M1944" s="69">
        <f t="shared" ref="M1944:M1965" si="252">J1944+K1944+L1944</f>
        <v>57000000</v>
      </c>
    </row>
    <row r="1945" spans="1:13" ht="18.5" x14ac:dyDescent="0.45">
      <c r="A1945" s="64">
        <v>220206</v>
      </c>
      <c r="B1945" s="65"/>
      <c r="C1945" s="66"/>
      <c r="D1945" s="66"/>
      <c r="E1945" s="65"/>
      <c r="F1945" s="70" t="s">
        <v>51</v>
      </c>
      <c r="G1945" s="358">
        <f>SUM(G1946:G1948)</f>
        <v>0</v>
      </c>
      <c r="H1945" s="358">
        <f>SUM(H1946:H1948)</f>
        <v>0</v>
      </c>
      <c r="I1945" s="358"/>
      <c r="J1945" s="80">
        <f>SUM(J1946:J1948)</f>
        <v>27000000</v>
      </c>
      <c r="K1945" s="80">
        <f>SUM(K1946:K1948)</f>
        <v>27000000</v>
      </c>
      <c r="L1945" s="80">
        <f>SUM(L1946:L1948)</f>
        <v>27000000</v>
      </c>
      <c r="M1945" s="69">
        <f t="shared" si="252"/>
        <v>81000000</v>
      </c>
    </row>
    <row r="1946" spans="1:13" ht="18.5" x14ac:dyDescent="0.45">
      <c r="A1946" s="74">
        <v>22020601</v>
      </c>
      <c r="B1946" s="75"/>
      <c r="C1946" s="76"/>
      <c r="D1946" s="76"/>
      <c r="E1946" s="75"/>
      <c r="F1946" s="77" t="s">
        <v>52</v>
      </c>
      <c r="G1946" s="311"/>
      <c r="H1946" s="311"/>
      <c r="I1946" s="311"/>
      <c r="J1946" s="81">
        <v>5000000</v>
      </c>
      <c r="K1946" s="81">
        <v>5000000</v>
      </c>
      <c r="L1946" s="81">
        <v>5000000</v>
      </c>
      <c r="M1946" s="69">
        <f t="shared" si="252"/>
        <v>15000000</v>
      </c>
    </row>
    <row r="1947" spans="1:13" ht="18.5" x14ac:dyDescent="0.45">
      <c r="A1947" s="74">
        <v>22020603</v>
      </c>
      <c r="B1947" s="75"/>
      <c r="C1947" s="76"/>
      <c r="D1947" s="76"/>
      <c r="E1947" s="75"/>
      <c r="F1947" s="77" t="s">
        <v>455</v>
      </c>
      <c r="G1947" s="311"/>
      <c r="H1947" s="311"/>
      <c r="I1947" s="311"/>
      <c r="J1947" s="81">
        <v>10000000</v>
      </c>
      <c r="K1947" s="81">
        <v>10000000</v>
      </c>
      <c r="L1947" s="81">
        <v>10000000</v>
      </c>
      <c r="M1947" s="69">
        <f t="shared" si="252"/>
        <v>30000000</v>
      </c>
    </row>
    <row r="1948" spans="1:13" ht="18.5" x14ac:dyDescent="0.45">
      <c r="A1948" s="74">
        <v>22020605</v>
      </c>
      <c r="B1948" s="75"/>
      <c r="C1948" s="76"/>
      <c r="D1948" s="76"/>
      <c r="E1948" s="75"/>
      <c r="F1948" s="77" t="s">
        <v>53</v>
      </c>
      <c r="G1948" s="311"/>
      <c r="H1948" s="311"/>
      <c r="I1948" s="311"/>
      <c r="J1948" s="81">
        <v>12000000</v>
      </c>
      <c r="K1948" s="81">
        <v>12000000</v>
      </c>
      <c r="L1948" s="81">
        <v>12000000</v>
      </c>
      <c r="M1948" s="69">
        <f t="shared" si="252"/>
        <v>36000000</v>
      </c>
    </row>
    <row r="1949" spans="1:13" ht="37" x14ac:dyDescent="0.45">
      <c r="A1949" s="64">
        <v>220207</v>
      </c>
      <c r="B1949" s="65"/>
      <c r="C1949" s="66"/>
      <c r="D1949" s="66"/>
      <c r="E1949" s="65"/>
      <c r="F1949" s="70" t="s">
        <v>268</v>
      </c>
      <c r="G1949" s="358">
        <f>SUM(G1950:G1951)</f>
        <v>0</v>
      </c>
      <c r="H1949" s="358">
        <f>SUM(H1950:H1951)</f>
        <v>0</v>
      </c>
      <c r="I1949" s="358"/>
      <c r="J1949" s="80">
        <f>SUM(J1950:J1951)</f>
        <v>15000000</v>
      </c>
      <c r="K1949" s="80">
        <f>SUM(K1950:K1951)</f>
        <v>15000000</v>
      </c>
      <c r="L1949" s="80">
        <f>SUM(L1950:L1951)</f>
        <v>15000000</v>
      </c>
      <c r="M1949" s="69">
        <f t="shared" si="252"/>
        <v>45000000</v>
      </c>
    </row>
    <row r="1950" spans="1:13" ht="18.5" x14ac:dyDescent="0.45">
      <c r="A1950" s="74">
        <v>22020701</v>
      </c>
      <c r="B1950" s="75"/>
      <c r="C1950" s="76"/>
      <c r="D1950" s="76"/>
      <c r="E1950" s="75"/>
      <c r="F1950" s="77" t="s">
        <v>269</v>
      </c>
      <c r="G1950" s="311"/>
      <c r="H1950" s="311"/>
      <c r="I1950" s="311"/>
      <c r="J1950" s="81">
        <v>10000000</v>
      </c>
      <c r="K1950" s="81">
        <v>10000000</v>
      </c>
      <c r="L1950" s="81">
        <v>10000000</v>
      </c>
      <c r="M1950" s="69">
        <f t="shared" si="252"/>
        <v>30000000</v>
      </c>
    </row>
    <row r="1951" spans="1:13" ht="18.5" x14ac:dyDescent="0.45">
      <c r="A1951" s="74">
        <v>22020708</v>
      </c>
      <c r="B1951" s="75"/>
      <c r="C1951" s="76"/>
      <c r="D1951" s="76"/>
      <c r="E1951" s="75"/>
      <c r="F1951" s="77" t="s">
        <v>435</v>
      </c>
      <c r="G1951" s="311"/>
      <c r="H1951" s="311"/>
      <c r="I1951" s="311"/>
      <c r="J1951" s="81">
        <v>5000000</v>
      </c>
      <c r="K1951" s="81">
        <v>5000000</v>
      </c>
      <c r="L1951" s="81">
        <v>5000000</v>
      </c>
      <c r="M1951" s="69">
        <f t="shared" si="252"/>
        <v>15000000</v>
      </c>
    </row>
    <row r="1952" spans="1:13" ht="18.5" x14ac:dyDescent="0.45">
      <c r="A1952" s="64">
        <v>220208</v>
      </c>
      <c r="B1952" s="65"/>
      <c r="C1952" s="66"/>
      <c r="D1952" s="66"/>
      <c r="E1952" s="65"/>
      <c r="F1952" s="70" t="s">
        <v>54</v>
      </c>
      <c r="G1952" s="358">
        <f>SUM(G1953:G1954)</f>
        <v>0</v>
      </c>
      <c r="H1952" s="358">
        <f>SUM(H1953:H1954)</f>
        <v>0</v>
      </c>
      <c r="I1952" s="358"/>
      <c r="J1952" s="80">
        <f>SUM(J1953:J1954)</f>
        <v>22000000</v>
      </c>
      <c r="K1952" s="80">
        <f>SUM(K1953:K1954)</f>
        <v>22000000</v>
      </c>
      <c r="L1952" s="80">
        <f>SUM(L1953:L1954)</f>
        <v>22000000</v>
      </c>
      <c r="M1952" s="69">
        <f t="shared" si="252"/>
        <v>66000000</v>
      </c>
    </row>
    <row r="1953" spans="1:13" ht="18.5" x14ac:dyDescent="0.45">
      <c r="A1953" s="74">
        <v>22020801</v>
      </c>
      <c r="B1953" s="75"/>
      <c r="C1953" s="76"/>
      <c r="D1953" s="76"/>
      <c r="E1953" s="75"/>
      <c r="F1953" s="77" t="s">
        <v>55</v>
      </c>
      <c r="G1953" s="311"/>
      <c r="H1953" s="311"/>
      <c r="I1953" s="311"/>
      <c r="J1953" s="81">
        <v>7000000</v>
      </c>
      <c r="K1953" s="81">
        <v>7000000</v>
      </c>
      <c r="L1953" s="81">
        <v>7000000</v>
      </c>
      <c r="M1953" s="69">
        <f t="shared" si="252"/>
        <v>21000000</v>
      </c>
    </row>
    <row r="1954" spans="1:13" ht="18.5" x14ac:dyDescent="0.45">
      <c r="A1954" s="74">
        <v>22020803</v>
      </c>
      <c r="B1954" s="75"/>
      <c r="C1954" s="76"/>
      <c r="D1954" s="76"/>
      <c r="E1954" s="75"/>
      <c r="F1954" s="77" t="s">
        <v>56</v>
      </c>
      <c r="G1954" s="311"/>
      <c r="H1954" s="311"/>
      <c r="I1954" s="311"/>
      <c r="J1954" s="81">
        <v>15000000</v>
      </c>
      <c r="K1954" s="81">
        <v>15000000</v>
      </c>
      <c r="L1954" s="81">
        <v>15000000</v>
      </c>
      <c r="M1954" s="69">
        <f t="shared" si="252"/>
        <v>45000000</v>
      </c>
    </row>
    <row r="1955" spans="1:13" ht="18.5" x14ac:dyDescent="0.45">
      <c r="A1955" s="64">
        <v>220209</v>
      </c>
      <c r="B1955" s="65"/>
      <c r="C1955" s="66"/>
      <c r="D1955" s="66"/>
      <c r="E1955" s="65"/>
      <c r="F1955" s="70" t="s">
        <v>271</v>
      </c>
      <c r="G1955" s="358">
        <f>SUM(G1956:G1956)</f>
        <v>0</v>
      </c>
      <c r="H1955" s="358">
        <f>SUM(H1956:H1956)</f>
        <v>0</v>
      </c>
      <c r="I1955" s="358"/>
      <c r="J1955" s="80">
        <f>SUM(J1956:J1956)</f>
        <v>1000000</v>
      </c>
      <c r="K1955" s="80">
        <f>SUM(K1956:K1956)</f>
        <v>1000000</v>
      </c>
      <c r="L1955" s="80">
        <f>SUM(L1956:L1956)</f>
        <v>1000000</v>
      </c>
      <c r="M1955" s="69">
        <f t="shared" si="252"/>
        <v>3000000</v>
      </c>
    </row>
    <row r="1956" spans="1:13" ht="18.5" x14ac:dyDescent="0.45">
      <c r="A1956" s="74">
        <v>22020901</v>
      </c>
      <c r="B1956" s="75"/>
      <c r="C1956" s="76"/>
      <c r="D1956" s="76"/>
      <c r="E1956" s="75"/>
      <c r="F1956" s="77" t="s">
        <v>315</v>
      </c>
      <c r="G1956" s="311"/>
      <c r="H1956" s="311"/>
      <c r="I1956" s="311"/>
      <c r="J1956" s="81">
        <v>1000000</v>
      </c>
      <c r="K1956" s="81">
        <v>1000000</v>
      </c>
      <c r="L1956" s="81">
        <v>1000000</v>
      </c>
      <c r="M1956" s="69">
        <f t="shared" si="252"/>
        <v>3000000</v>
      </c>
    </row>
    <row r="1957" spans="1:13" ht="18.5" x14ac:dyDescent="0.45">
      <c r="A1957" s="64">
        <v>220210</v>
      </c>
      <c r="B1957" s="65"/>
      <c r="C1957" s="66"/>
      <c r="D1957" s="66"/>
      <c r="E1957" s="65"/>
      <c r="F1957" s="70" t="s">
        <v>57</v>
      </c>
      <c r="G1957" s="358">
        <f>SUM(G1958:G1965)</f>
        <v>0</v>
      </c>
      <c r="H1957" s="358">
        <f>SUM(H1958:H1965)</f>
        <v>0</v>
      </c>
      <c r="I1957" s="358"/>
      <c r="J1957" s="80">
        <f>SUM(J1958:J1965)</f>
        <v>73500000</v>
      </c>
      <c r="K1957" s="80">
        <f>SUM(K1958:K1965)</f>
        <v>73500000</v>
      </c>
      <c r="L1957" s="80">
        <f>SUM(L1958:L1965)</f>
        <v>73500000</v>
      </c>
      <c r="M1957" s="69">
        <f t="shared" si="252"/>
        <v>220500000</v>
      </c>
    </row>
    <row r="1958" spans="1:13" ht="18.5" x14ac:dyDescent="0.45">
      <c r="A1958" s="74">
        <v>22021001</v>
      </c>
      <c r="B1958" s="75"/>
      <c r="C1958" s="76"/>
      <c r="D1958" s="76"/>
      <c r="E1958" s="75"/>
      <c r="F1958" s="77" t="s">
        <v>58</v>
      </c>
      <c r="G1958" s="311"/>
      <c r="H1958" s="311"/>
      <c r="I1958" s="311"/>
      <c r="J1958" s="81">
        <v>10000000</v>
      </c>
      <c r="K1958" s="81">
        <v>10000000</v>
      </c>
      <c r="L1958" s="81">
        <v>10000000</v>
      </c>
      <c r="M1958" s="69">
        <f t="shared" si="252"/>
        <v>30000000</v>
      </c>
    </row>
    <row r="1959" spans="1:13" ht="18.5" x14ac:dyDescent="0.45">
      <c r="A1959" s="74">
        <v>22021002</v>
      </c>
      <c r="B1959" s="75"/>
      <c r="C1959" s="76"/>
      <c r="D1959" s="76"/>
      <c r="E1959" s="75"/>
      <c r="F1959" s="77" t="s">
        <v>59</v>
      </c>
      <c r="G1959" s="311"/>
      <c r="H1959" s="311"/>
      <c r="I1959" s="311"/>
      <c r="J1959" s="81">
        <v>20000000</v>
      </c>
      <c r="K1959" s="81">
        <v>20000000</v>
      </c>
      <c r="L1959" s="81">
        <v>20000000</v>
      </c>
      <c r="M1959" s="69">
        <f t="shared" si="252"/>
        <v>60000000</v>
      </c>
    </row>
    <row r="1960" spans="1:13" ht="18.5" x14ac:dyDescent="0.45">
      <c r="A1960" s="74">
        <v>22021003</v>
      </c>
      <c r="B1960" s="75"/>
      <c r="C1960" s="76"/>
      <c r="D1960" s="76"/>
      <c r="E1960" s="75"/>
      <c r="F1960" s="77" t="s">
        <v>60</v>
      </c>
      <c r="G1960" s="311"/>
      <c r="H1960" s="311"/>
      <c r="I1960" s="311"/>
      <c r="J1960" s="81">
        <v>15000000</v>
      </c>
      <c r="K1960" s="81">
        <v>15000000</v>
      </c>
      <c r="L1960" s="81">
        <v>15000000</v>
      </c>
      <c r="M1960" s="69">
        <f t="shared" si="252"/>
        <v>45000000</v>
      </c>
    </row>
    <row r="1961" spans="1:13" ht="18.5" x14ac:dyDescent="0.45">
      <c r="A1961" s="74">
        <v>22021006</v>
      </c>
      <c r="B1961" s="75"/>
      <c r="C1961" s="76"/>
      <c r="D1961" s="76"/>
      <c r="E1961" s="75"/>
      <c r="F1961" s="77" t="s">
        <v>62</v>
      </c>
      <c r="G1961" s="311"/>
      <c r="H1961" s="311"/>
      <c r="I1961" s="311"/>
      <c r="J1961" s="81">
        <v>1000000</v>
      </c>
      <c r="K1961" s="81">
        <v>1000000</v>
      </c>
      <c r="L1961" s="81">
        <v>1000000</v>
      </c>
      <c r="M1961" s="69">
        <f t="shared" si="252"/>
        <v>3000000</v>
      </c>
    </row>
    <row r="1962" spans="1:13" ht="18.5" x14ac:dyDescent="0.45">
      <c r="A1962" s="74">
        <v>22021007</v>
      </c>
      <c r="B1962" s="75"/>
      <c r="C1962" s="76"/>
      <c r="D1962" s="76"/>
      <c r="E1962" s="75"/>
      <c r="F1962" s="77" t="s">
        <v>63</v>
      </c>
      <c r="G1962" s="311"/>
      <c r="H1962" s="311"/>
      <c r="I1962" s="311"/>
      <c r="J1962" s="81">
        <v>5000000</v>
      </c>
      <c r="K1962" s="81">
        <v>5000000</v>
      </c>
      <c r="L1962" s="81">
        <v>5000000</v>
      </c>
      <c r="M1962" s="69">
        <f t="shared" si="252"/>
        <v>15000000</v>
      </c>
    </row>
    <row r="1963" spans="1:13" ht="37" x14ac:dyDescent="0.45">
      <c r="A1963" s="74">
        <v>22021014</v>
      </c>
      <c r="B1963" s="75"/>
      <c r="C1963" s="76"/>
      <c r="D1963" s="76"/>
      <c r="E1963" s="75"/>
      <c r="F1963" s="77" t="s">
        <v>224</v>
      </c>
      <c r="G1963" s="311"/>
      <c r="H1963" s="311"/>
      <c r="I1963" s="311"/>
      <c r="J1963" s="81">
        <v>1000000</v>
      </c>
      <c r="K1963" s="81">
        <v>1000000</v>
      </c>
      <c r="L1963" s="81">
        <v>1000000</v>
      </c>
      <c r="M1963" s="69">
        <f t="shared" si="252"/>
        <v>3000000</v>
      </c>
    </row>
    <row r="1964" spans="1:13" ht="18.5" x14ac:dyDescent="0.45">
      <c r="A1964" s="74">
        <v>22021021</v>
      </c>
      <c r="B1964" s="75"/>
      <c r="C1964" s="76"/>
      <c r="D1964" s="76"/>
      <c r="E1964" s="75"/>
      <c r="F1964" s="77" t="s">
        <v>225</v>
      </c>
      <c r="G1964" s="311"/>
      <c r="H1964" s="311"/>
      <c r="I1964" s="311"/>
      <c r="J1964" s="81">
        <v>1500000</v>
      </c>
      <c r="K1964" s="81">
        <v>1500000</v>
      </c>
      <c r="L1964" s="81">
        <v>1500000</v>
      </c>
      <c r="M1964" s="69">
        <f t="shared" si="252"/>
        <v>4500000</v>
      </c>
    </row>
    <row r="1965" spans="1:13" ht="18.5" x14ac:dyDescent="0.45">
      <c r="A1965" s="74">
        <v>22021039</v>
      </c>
      <c r="B1965" s="75"/>
      <c r="C1965" s="76"/>
      <c r="D1965" s="76"/>
      <c r="E1965" s="75"/>
      <c r="F1965" s="77" t="s">
        <v>665</v>
      </c>
      <c r="G1965" s="311"/>
      <c r="H1965" s="311"/>
      <c r="I1965" s="311"/>
      <c r="J1965" s="81">
        <v>20000000</v>
      </c>
      <c r="K1965" s="81">
        <v>20000000</v>
      </c>
      <c r="L1965" s="81">
        <v>20000000</v>
      </c>
      <c r="M1965" s="69">
        <f t="shared" si="252"/>
        <v>60000000</v>
      </c>
    </row>
    <row r="1966" spans="1:13" ht="18.5" x14ac:dyDescent="0.45">
      <c r="A1966" s="64">
        <v>23</v>
      </c>
      <c r="B1966" s="65"/>
      <c r="C1966" s="66"/>
      <c r="D1966" s="66"/>
      <c r="E1966" s="65"/>
      <c r="F1966" s="70" t="s">
        <v>69</v>
      </c>
      <c r="G1966" s="358">
        <f>G1967+G1984+G1987</f>
        <v>0</v>
      </c>
      <c r="H1966" s="358">
        <f>H1967+H1984+H1987</f>
        <v>0</v>
      </c>
      <c r="I1966" s="358"/>
      <c r="J1966" s="80">
        <f>J1967+J1984+J1987</f>
        <v>2000000000</v>
      </c>
      <c r="K1966" s="80">
        <f t="shared" ref="K1966:M1966" si="253">K1967+K1984+K1987</f>
        <v>2000000000</v>
      </c>
      <c r="L1966" s="80">
        <f t="shared" si="253"/>
        <v>2000000000</v>
      </c>
      <c r="M1966" s="80">
        <f t="shared" si="253"/>
        <v>6000000000</v>
      </c>
    </row>
    <row r="1967" spans="1:13" ht="18.5" x14ac:dyDescent="0.45">
      <c r="A1967" s="64">
        <v>2301</v>
      </c>
      <c r="B1967" s="65"/>
      <c r="C1967" s="66"/>
      <c r="D1967" s="66"/>
      <c r="E1967" s="65"/>
      <c r="F1967" s="70" t="s">
        <v>70</v>
      </c>
      <c r="G1967" s="358">
        <f t="shared" ref="G1967:L1967" si="254">G1968</f>
        <v>0</v>
      </c>
      <c r="H1967" s="358">
        <f t="shared" si="254"/>
        <v>0</v>
      </c>
      <c r="I1967" s="358"/>
      <c r="J1967" s="80">
        <f t="shared" si="254"/>
        <v>1880000000</v>
      </c>
      <c r="K1967" s="80">
        <f t="shared" si="254"/>
        <v>1880000000</v>
      </c>
      <c r="L1967" s="80">
        <f t="shared" si="254"/>
        <v>1880000000</v>
      </c>
      <c r="M1967" s="69">
        <f t="shared" ref="M1967:M1990" si="255">J1967+K1967+L1967</f>
        <v>5640000000</v>
      </c>
    </row>
    <row r="1968" spans="1:13" ht="18.5" x14ac:dyDescent="0.45">
      <c r="A1968" s="64">
        <v>230101</v>
      </c>
      <c r="B1968" s="65"/>
      <c r="C1968" s="66"/>
      <c r="D1968" s="66"/>
      <c r="E1968" s="65"/>
      <c r="F1968" s="70" t="s">
        <v>71</v>
      </c>
      <c r="G1968" s="358">
        <f>SUM(G1969:G1983)</f>
        <v>0</v>
      </c>
      <c r="H1968" s="358">
        <f>SUM(H1969:H1983)</f>
        <v>0</v>
      </c>
      <c r="I1968" s="358"/>
      <c r="J1968" s="80">
        <f>SUM(J1969:J1983)</f>
        <v>1880000000</v>
      </c>
      <c r="K1968" s="80">
        <f>SUM(K1969:K1983)</f>
        <v>1880000000</v>
      </c>
      <c r="L1968" s="80">
        <f>SUM(L1969:L1983)</f>
        <v>1880000000</v>
      </c>
      <c r="M1968" s="69">
        <f t="shared" si="255"/>
        <v>5640000000</v>
      </c>
    </row>
    <row r="1969" spans="1:13" ht="18.5" x14ac:dyDescent="0.45">
      <c r="A1969" s="74">
        <v>23010105</v>
      </c>
      <c r="B1969" s="75"/>
      <c r="C1969" s="76"/>
      <c r="D1969" s="76"/>
      <c r="E1969" s="75"/>
      <c r="F1969" s="77" t="s">
        <v>231</v>
      </c>
      <c r="G1969" s="311"/>
      <c r="H1969" s="311"/>
      <c r="I1969" s="311"/>
      <c r="J1969" s="81">
        <v>200000000</v>
      </c>
      <c r="K1969" s="81">
        <v>200000000</v>
      </c>
      <c r="L1969" s="81">
        <v>200000000</v>
      </c>
      <c r="M1969" s="69">
        <f t="shared" si="255"/>
        <v>600000000</v>
      </c>
    </row>
    <row r="1970" spans="1:13" ht="18.5" x14ac:dyDescent="0.45">
      <c r="A1970" s="74">
        <v>23010108</v>
      </c>
      <c r="B1970" s="75"/>
      <c r="C1970" s="76"/>
      <c r="D1970" s="76"/>
      <c r="E1970" s="75"/>
      <c r="F1970" s="77" t="s">
        <v>230</v>
      </c>
      <c r="G1970" s="311"/>
      <c r="H1970" s="311"/>
      <c r="I1970" s="311"/>
      <c r="J1970" s="81">
        <v>200000000</v>
      </c>
      <c r="K1970" s="81">
        <v>200000000</v>
      </c>
      <c r="L1970" s="81">
        <v>200000000</v>
      </c>
      <c r="M1970" s="69">
        <f t="shared" si="255"/>
        <v>600000000</v>
      </c>
    </row>
    <row r="1971" spans="1:13" ht="37" x14ac:dyDescent="0.45">
      <c r="A1971" s="74">
        <v>23010112</v>
      </c>
      <c r="B1971" s="75"/>
      <c r="C1971" s="76"/>
      <c r="D1971" s="76"/>
      <c r="E1971" s="75"/>
      <c r="F1971" s="77" t="s">
        <v>232</v>
      </c>
      <c r="G1971" s="311"/>
      <c r="H1971" s="311"/>
      <c r="I1971" s="311"/>
      <c r="J1971" s="81">
        <v>100000000</v>
      </c>
      <c r="K1971" s="81">
        <v>100000000</v>
      </c>
      <c r="L1971" s="81">
        <v>100000000</v>
      </c>
      <c r="M1971" s="69">
        <f t="shared" si="255"/>
        <v>300000000</v>
      </c>
    </row>
    <row r="1972" spans="1:13" ht="18.5" x14ac:dyDescent="0.45">
      <c r="A1972" s="74">
        <v>23010113</v>
      </c>
      <c r="B1972" s="75"/>
      <c r="C1972" s="76"/>
      <c r="D1972" s="76"/>
      <c r="E1972" s="75"/>
      <c r="F1972" s="77" t="s">
        <v>233</v>
      </c>
      <c r="G1972" s="311"/>
      <c r="H1972" s="311"/>
      <c r="I1972" s="311"/>
      <c r="J1972" s="81">
        <v>78000000</v>
      </c>
      <c r="K1972" s="81">
        <v>78000000</v>
      </c>
      <c r="L1972" s="81">
        <v>78000000</v>
      </c>
      <c r="M1972" s="69">
        <f t="shared" si="255"/>
        <v>234000000</v>
      </c>
    </row>
    <row r="1973" spans="1:13" ht="18.5" x14ac:dyDescent="0.45">
      <c r="A1973" s="74">
        <v>23010114</v>
      </c>
      <c r="B1973" s="75"/>
      <c r="C1973" s="76"/>
      <c r="D1973" s="76"/>
      <c r="E1973" s="75"/>
      <c r="F1973" s="77" t="s">
        <v>234</v>
      </c>
      <c r="G1973" s="311"/>
      <c r="H1973" s="311"/>
      <c r="I1973" s="311"/>
      <c r="J1973" s="81">
        <v>10000000</v>
      </c>
      <c r="K1973" s="81">
        <v>10000000</v>
      </c>
      <c r="L1973" s="81">
        <v>10000000</v>
      </c>
      <c r="M1973" s="69">
        <f t="shared" si="255"/>
        <v>30000000</v>
      </c>
    </row>
    <row r="1974" spans="1:13" ht="18.5" x14ac:dyDescent="0.45">
      <c r="A1974" s="74">
        <v>23010115</v>
      </c>
      <c r="B1974" s="75"/>
      <c r="C1974" s="76"/>
      <c r="D1974" s="76"/>
      <c r="E1974" s="75"/>
      <c r="F1974" s="77" t="s">
        <v>235</v>
      </c>
      <c r="G1974" s="311"/>
      <c r="H1974" s="311"/>
      <c r="I1974" s="311"/>
      <c r="J1974" s="81">
        <v>30000000</v>
      </c>
      <c r="K1974" s="81">
        <v>30000000</v>
      </c>
      <c r="L1974" s="81">
        <v>30000000</v>
      </c>
      <c r="M1974" s="69">
        <f t="shared" si="255"/>
        <v>90000000</v>
      </c>
    </row>
    <row r="1975" spans="1:13" ht="18.5" x14ac:dyDescent="0.45">
      <c r="A1975" s="74">
        <v>23010117</v>
      </c>
      <c r="B1975" s="75"/>
      <c r="C1975" s="76"/>
      <c r="D1975" s="76"/>
      <c r="E1975" s="75"/>
      <c r="F1975" s="77" t="s">
        <v>283</v>
      </c>
      <c r="G1975" s="311"/>
      <c r="H1975" s="311"/>
      <c r="I1975" s="311"/>
      <c r="J1975" s="81">
        <v>2000000</v>
      </c>
      <c r="K1975" s="81">
        <v>2000000</v>
      </c>
      <c r="L1975" s="81">
        <v>2000000</v>
      </c>
      <c r="M1975" s="69">
        <f t="shared" si="255"/>
        <v>6000000</v>
      </c>
    </row>
    <row r="1976" spans="1:13" ht="18.5" x14ac:dyDescent="0.45">
      <c r="A1976" s="74">
        <v>23010119</v>
      </c>
      <c r="B1976" s="75"/>
      <c r="C1976" s="76"/>
      <c r="D1976" s="76"/>
      <c r="E1976" s="75"/>
      <c r="F1976" s="77" t="s">
        <v>286</v>
      </c>
      <c r="G1976" s="311"/>
      <c r="H1976" s="311"/>
      <c r="I1976" s="311"/>
      <c r="J1976" s="81">
        <v>200000000</v>
      </c>
      <c r="K1976" s="81">
        <v>200000000</v>
      </c>
      <c r="L1976" s="81">
        <v>200000000</v>
      </c>
      <c r="M1976" s="69">
        <f t="shared" si="255"/>
        <v>600000000</v>
      </c>
    </row>
    <row r="1977" spans="1:13" ht="37" x14ac:dyDescent="0.45">
      <c r="A1977" s="74">
        <v>23010120</v>
      </c>
      <c r="B1977" s="75"/>
      <c r="C1977" s="76"/>
      <c r="D1977" s="76"/>
      <c r="E1977" s="75"/>
      <c r="F1977" s="77" t="s">
        <v>956</v>
      </c>
      <c r="G1977" s="311"/>
      <c r="H1977" s="311"/>
      <c r="I1977" s="311"/>
      <c r="J1977" s="81">
        <v>30000000</v>
      </c>
      <c r="K1977" s="81">
        <v>30000000</v>
      </c>
      <c r="L1977" s="81">
        <v>30000000</v>
      </c>
      <c r="M1977" s="69">
        <f t="shared" si="255"/>
        <v>90000000</v>
      </c>
    </row>
    <row r="1978" spans="1:13" ht="18.5" x14ac:dyDescent="0.45">
      <c r="A1978" s="74">
        <v>23010121</v>
      </c>
      <c r="B1978" s="75"/>
      <c r="C1978" s="76"/>
      <c r="D1978" s="76"/>
      <c r="E1978" s="75"/>
      <c r="F1978" s="77" t="s">
        <v>1031</v>
      </c>
      <c r="G1978" s="311"/>
      <c r="H1978" s="311"/>
      <c r="I1978" s="311"/>
      <c r="J1978" s="81">
        <v>50000000</v>
      </c>
      <c r="K1978" s="81">
        <v>50000000</v>
      </c>
      <c r="L1978" s="81">
        <v>50000000</v>
      </c>
      <c r="M1978" s="69">
        <f t="shared" si="255"/>
        <v>150000000</v>
      </c>
    </row>
    <row r="1979" spans="1:13" ht="18.5" x14ac:dyDescent="0.45">
      <c r="A1979" s="74">
        <v>23010122</v>
      </c>
      <c r="B1979" s="75"/>
      <c r="C1979" s="76"/>
      <c r="D1979" s="76"/>
      <c r="E1979" s="75"/>
      <c r="F1979" s="77" t="s">
        <v>493</v>
      </c>
      <c r="G1979" s="311"/>
      <c r="H1979" s="311"/>
      <c r="I1979" s="311"/>
      <c r="J1979" s="81">
        <v>850000000</v>
      </c>
      <c r="K1979" s="81">
        <v>850000000</v>
      </c>
      <c r="L1979" s="81">
        <v>850000000</v>
      </c>
      <c r="M1979" s="69">
        <f t="shared" si="255"/>
        <v>2550000000</v>
      </c>
    </row>
    <row r="1980" spans="1:13" ht="18.5" x14ac:dyDescent="0.45">
      <c r="A1980" s="74">
        <v>23010123</v>
      </c>
      <c r="B1980" s="75"/>
      <c r="C1980" s="76"/>
      <c r="D1980" s="76"/>
      <c r="E1980" s="75"/>
      <c r="F1980" s="77" t="s">
        <v>288</v>
      </c>
      <c r="G1980" s="311"/>
      <c r="H1980" s="311"/>
      <c r="I1980" s="311"/>
      <c r="J1980" s="81">
        <v>10000000</v>
      </c>
      <c r="K1980" s="81">
        <v>10000000</v>
      </c>
      <c r="L1980" s="81">
        <v>10000000</v>
      </c>
      <c r="M1980" s="69">
        <f t="shared" si="255"/>
        <v>30000000</v>
      </c>
    </row>
    <row r="1981" spans="1:13" ht="18.5" x14ac:dyDescent="0.45">
      <c r="A1981" s="74">
        <v>23010128</v>
      </c>
      <c r="B1981" s="75"/>
      <c r="C1981" s="76"/>
      <c r="D1981" s="76"/>
      <c r="E1981" s="75"/>
      <c r="F1981" s="77" t="s">
        <v>392</v>
      </c>
      <c r="G1981" s="311"/>
      <c r="H1981" s="311"/>
      <c r="I1981" s="311"/>
      <c r="J1981" s="81">
        <v>80000000</v>
      </c>
      <c r="K1981" s="81">
        <v>80000000</v>
      </c>
      <c r="L1981" s="81">
        <v>80000000</v>
      </c>
      <c r="M1981" s="69">
        <f t="shared" si="255"/>
        <v>240000000</v>
      </c>
    </row>
    <row r="1982" spans="1:13" ht="18.5" x14ac:dyDescent="0.45">
      <c r="A1982" s="74">
        <v>23010129</v>
      </c>
      <c r="B1982" s="75"/>
      <c r="C1982" s="76"/>
      <c r="D1982" s="76"/>
      <c r="E1982" s="75"/>
      <c r="F1982" s="77" t="s">
        <v>393</v>
      </c>
      <c r="G1982" s="311"/>
      <c r="H1982" s="311"/>
      <c r="I1982" s="311"/>
      <c r="J1982" s="81">
        <v>20000000</v>
      </c>
      <c r="K1982" s="81">
        <v>20000000</v>
      </c>
      <c r="L1982" s="81">
        <v>20000000</v>
      </c>
      <c r="M1982" s="69">
        <f t="shared" si="255"/>
        <v>60000000</v>
      </c>
    </row>
    <row r="1983" spans="1:13" ht="37" x14ac:dyDescent="0.45">
      <c r="A1983" s="74">
        <v>23010141</v>
      </c>
      <c r="B1983" s="75"/>
      <c r="C1983" s="76"/>
      <c r="D1983" s="76"/>
      <c r="E1983" s="75"/>
      <c r="F1983" s="91" t="s">
        <v>249</v>
      </c>
      <c r="G1983" s="311"/>
      <c r="H1983" s="311"/>
      <c r="I1983" s="311"/>
      <c r="J1983" s="81">
        <v>20000000</v>
      </c>
      <c r="K1983" s="81">
        <v>20000000</v>
      </c>
      <c r="L1983" s="81">
        <v>20000000</v>
      </c>
      <c r="M1983" s="69">
        <f t="shared" si="255"/>
        <v>60000000</v>
      </c>
    </row>
    <row r="1984" spans="1:13" ht="18.5" x14ac:dyDescent="0.45">
      <c r="A1984" s="64">
        <v>2302</v>
      </c>
      <c r="B1984" s="65"/>
      <c r="C1984" s="66"/>
      <c r="D1984" s="66"/>
      <c r="E1984" s="65"/>
      <c r="F1984" s="90" t="s">
        <v>73</v>
      </c>
      <c r="G1984" s="358">
        <f t="shared" ref="G1984:L1984" si="256">G1985</f>
        <v>0</v>
      </c>
      <c r="H1984" s="358">
        <f t="shared" si="256"/>
        <v>0</v>
      </c>
      <c r="I1984" s="358"/>
      <c r="J1984" s="80">
        <f t="shared" si="256"/>
        <v>20000000</v>
      </c>
      <c r="K1984" s="80">
        <f t="shared" si="256"/>
        <v>20000000</v>
      </c>
      <c r="L1984" s="80">
        <f t="shared" si="256"/>
        <v>20000000</v>
      </c>
      <c r="M1984" s="69">
        <f t="shared" si="255"/>
        <v>60000000</v>
      </c>
    </row>
    <row r="1985" spans="1:13" ht="37" x14ac:dyDescent="0.45">
      <c r="A1985" s="64">
        <v>230201</v>
      </c>
      <c r="B1985" s="65"/>
      <c r="C1985" s="66"/>
      <c r="D1985" s="66"/>
      <c r="E1985" s="65"/>
      <c r="F1985" s="90" t="s">
        <v>74</v>
      </c>
      <c r="G1985" s="358">
        <f>SUM(G1986:G1986)</f>
        <v>0</v>
      </c>
      <c r="H1985" s="358">
        <f>SUM(H1986:H1986)</f>
        <v>0</v>
      </c>
      <c r="I1985" s="358"/>
      <c r="J1985" s="80">
        <f>SUM(J1986:J1986)</f>
        <v>20000000</v>
      </c>
      <c r="K1985" s="80">
        <f>SUM(K1986:K1986)</f>
        <v>20000000</v>
      </c>
      <c r="L1985" s="80">
        <f>SUM(L1986:L1986)</f>
        <v>20000000</v>
      </c>
      <c r="M1985" s="69">
        <f t="shared" si="255"/>
        <v>60000000</v>
      </c>
    </row>
    <row r="1986" spans="1:13" ht="18.5" x14ac:dyDescent="0.45">
      <c r="A1986" s="74">
        <v>23020127</v>
      </c>
      <c r="B1986" s="75"/>
      <c r="C1986" s="76"/>
      <c r="D1986" s="76"/>
      <c r="E1986" s="75"/>
      <c r="F1986" s="91" t="s">
        <v>444</v>
      </c>
      <c r="G1986" s="311"/>
      <c r="H1986" s="311">
        <v>0</v>
      </c>
      <c r="I1986" s="311"/>
      <c r="J1986" s="81">
        <v>20000000</v>
      </c>
      <c r="K1986" s="81">
        <v>20000000</v>
      </c>
      <c r="L1986" s="81">
        <v>20000000</v>
      </c>
      <c r="M1986" s="69">
        <f t="shared" si="255"/>
        <v>60000000</v>
      </c>
    </row>
    <row r="1987" spans="1:13" ht="18.5" x14ac:dyDescent="0.45">
      <c r="A1987" s="64">
        <v>2305</v>
      </c>
      <c r="B1987" s="65"/>
      <c r="C1987" s="66"/>
      <c r="D1987" s="66"/>
      <c r="E1987" s="65"/>
      <c r="F1987" s="70" t="s">
        <v>79</v>
      </c>
      <c r="G1987" s="362">
        <f t="shared" ref="G1987:L1987" si="257">G1988</f>
        <v>0</v>
      </c>
      <c r="H1987" s="362">
        <f t="shared" si="257"/>
        <v>0</v>
      </c>
      <c r="I1987" s="362"/>
      <c r="J1987" s="92">
        <f t="shared" si="257"/>
        <v>100000000</v>
      </c>
      <c r="K1987" s="92">
        <f t="shared" si="257"/>
        <v>100000000</v>
      </c>
      <c r="L1987" s="92">
        <f t="shared" si="257"/>
        <v>100000000</v>
      </c>
      <c r="M1987" s="69">
        <f t="shared" si="255"/>
        <v>300000000</v>
      </c>
    </row>
    <row r="1988" spans="1:13" ht="18.5" x14ac:dyDescent="0.45">
      <c r="A1988" s="64">
        <v>230501</v>
      </c>
      <c r="B1988" s="65"/>
      <c r="C1988" s="66"/>
      <c r="D1988" s="66"/>
      <c r="E1988" s="65"/>
      <c r="F1988" s="70" t="s">
        <v>80</v>
      </c>
      <c r="G1988" s="362">
        <f>SUM(G1989:G1990)</f>
        <v>0</v>
      </c>
      <c r="H1988" s="362">
        <f>SUM(H1989:H1990)</f>
        <v>0</v>
      </c>
      <c r="I1988" s="362"/>
      <c r="J1988" s="92">
        <f>SUM(J1989:J1990)</f>
        <v>100000000</v>
      </c>
      <c r="K1988" s="92">
        <f>SUM(K1989:K1990)</f>
        <v>100000000</v>
      </c>
      <c r="L1988" s="92">
        <f>SUM(L1989:L1990)</f>
        <v>100000000</v>
      </c>
      <c r="M1988" s="69">
        <f t="shared" si="255"/>
        <v>300000000</v>
      </c>
    </row>
    <row r="1989" spans="1:13" ht="18.5" x14ac:dyDescent="0.45">
      <c r="A1989" s="74">
        <v>23050101</v>
      </c>
      <c r="B1989" s="75"/>
      <c r="C1989" s="76"/>
      <c r="D1989" s="76"/>
      <c r="E1989" s="75"/>
      <c r="F1989" s="91" t="s">
        <v>81</v>
      </c>
      <c r="G1989" s="311"/>
      <c r="H1989" s="311">
        <v>0</v>
      </c>
      <c r="I1989" s="311"/>
      <c r="J1989" s="81">
        <v>50000000</v>
      </c>
      <c r="K1989" s="81">
        <v>50000000</v>
      </c>
      <c r="L1989" s="81">
        <v>50000000</v>
      </c>
      <c r="M1989" s="69">
        <f t="shared" si="255"/>
        <v>150000000</v>
      </c>
    </row>
    <row r="1990" spans="1:13" ht="18.5" x14ac:dyDescent="0.45">
      <c r="A1990" s="74">
        <v>23050102</v>
      </c>
      <c r="B1990" s="75"/>
      <c r="C1990" s="76"/>
      <c r="D1990" s="76"/>
      <c r="E1990" s="75"/>
      <c r="F1990" s="91" t="s">
        <v>426</v>
      </c>
      <c r="G1990" s="311"/>
      <c r="H1990" s="311">
        <v>0</v>
      </c>
      <c r="I1990" s="311"/>
      <c r="J1990" s="81">
        <v>50000000</v>
      </c>
      <c r="K1990" s="81">
        <v>50000000</v>
      </c>
      <c r="L1990" s="81">
        <v>50000000</v>
      </c>
      <c r="M1990" s="69">
        <f t="shared" si="255"/>
        <v>150000000</v>
      </c>
    </row>
    <row r="1991" spans="1:13" ht="18.5" x14ac:dyDescent="0.45">
      <c r="A1991" s="74"/>
      <c r="B1991" s="74"/>
      <c r="C1991" s="74"/>
      <c r="D1991" s="74"/>
      <c r="E1991" s="74"/>
      <c r="F1991" s="77"/>
      <c r="G1991" s="363"/>
      <c r="H1991" s="363"/>
      <c r="I1991" s="363"/>
      <c r="J1991" s="364"/>
      <c r="K1991" s="364"/>
      <c r="L1991" s="364"/>
      <c r="M1991" s="364"/>
    </row>
    <row r="1992" spans="1:13" ht="18.5" x14ac:dyDescent="0.45">
      <c r="A1992" s="74"/>
      <c r="B1992" s="74"/>
      <c r="C1992" s="74"/>
      <c r="D1992" s="74"/>
      <c r="E1992" s="74"/>
      <c r="F1992" s="70" t="s">
        <v>919</v>
      </c>
      <c r="G1992" s="363"/>
      <c r="H1992" s="363"/>
      <c r="I1992" s="363"/>
      <c r="J1992" s="364"/>
      <c r="K1992" s="364"/>
      <c r="L1992" s="364"/>
      <c r="M1992" s="364"/>
    </row>
    <row r="1993" spans="1:13" ht="18.5" x14ac:dyDescent="0.45">
      <c r="A1993" s="74"/>
      <c r="B1993" s="74"/>
      <c r="C1993" s="74"/>
      <c r="D1993" s="74"/>
      <c r="E1993" s="74"/>
      <c r="F1993" s="70" t="s">
        <v>19</v>
      </c>
      <c r="G1993" s="405">
        <f>SUM(G1917)</f>
        <v>0</v>
      </c>
      <c r="H1993" s="405">
        <f t="shared" ref="H1993:M1993" si="258">SUM(H1917)</f>
        <v>0</v>
      </c>
      <c r="I1993" s="405">
        <f t="shared" si="258"/>
        <v>0</v>
      </c>
      <c r="J1993" s="414">
        <f t="shared" si="258"/>
        <v>2219839893.7000012</v>
      </c>
      <c r="K1993" s="414">
        <f t="shared" si="258"/>
        <v>2219839893.7000012</v>
      </c>
      <c r="L1993" s="414">
        <f t="shared" si="258"/>
        <v>2219839893.7000012</v>
      </c>
      <c r="M1993" s="414">
        <f t="shared" si="258"/>
        <v>6659519681.1000042</v>
      </c>
    </row>
    <row r="1994" spans="1:13" ht="18.5" x14ac:dyDescent="0.45">
      <c r="A1994" s="74"/>
      <c r="B1994" s="74"/>
      <c r="C1994" s="74"/>
      <c r="D1994" s="74"/>
      <c r="E1994" s="74"/>
      <c r="F1994" s="70" t="s">
        <v>27</v>
      </c>
      <c r="G1994" s="405">
        <f>SUM(G1925)</f>
        <v>0</v>
      </c>
      <c r="H1994" s="405">
        <f t="shared" ref="H1994:M1994" si="259">SUM(H1925)</f>
        <v>0</v>
      </c>
      <c r="I1994" s="405">
        <f t="shared" si="259"/>
        <v>0</v>
      </c>
      <c r="J1994" s="414">
        <f t="shared" si="259"/>
        <v>360000000</v>
      </c>
      <c r="K1994" s="414">
        <f t="shared" si="259"/>
        <v>360000000</v>
      </c>
      <c r="L1994" s="414">
        <f t="shared" si="259"/>
        <v>360000000</v>
      </c>
      <c r="M1994" s="414">
        <f t="shared" si="259"/>
        <v>1080000000</v>
      </c>
    </row>
    <row r="1995" spans="1:13" ht="18.5" x14ac:dyDescent="0.45">
      <c r="A1995" s="74"/>
      <c r="B1995" s="74"/>
      <c r="C1995" s="74"/>
      <c r="D1995" s="74"/>
      <c r="E1995" s="74"/>
      <c r="F1995" s="70" t="s">
        <v>69</v>
      </c>
      <c r="G1995" s="405">
        <f>SUM(G1966)</f>
        <v>0</v>
      </c>
      <c r="H1995" s="405">
        <f t="shared" ref="H1995:M1995" si="260">SUM(H1966)</f>
        <v>0</v>
      </c>
      <c r="I1995" s="405">
        <f t="shared" si="260"/>
        <v>0</v>
      </c>
      <c r="J1995" s="414">
        <f t="shared" si="260"/>
        <v>2000000000</v>
      </c>
      <c r="K1995" s="414">
        <f t="shared" si="260"/>
        <v>2000000000</v>
      </c>
      <c r="L1995" s="414">
        <f t="shared" si="260"/>
        <v>2000000000</v>
      </c>
      <c r="M1995" s="414">
        <f t="shared" si="260"/>
        <v>6000000000</v>
      </c>
    </row>
    <row r="1996" spans="1:13" ht="18.5" x14ac:dyDescent="0.45">
      <c r="A1996" s="74"/>
      <c r="B1996" s="74"/>
      <c r="C1996" s="74"/>
      <c r="D1996" s="74"/>
      <c r="E1996" s="74"/>
      <c r="F1996" s="77"/>
      <c r="G1996" s="363"/>
      <c r="H1996" s="363"/>
      <c r="I1996" s="363"/>
      <c r="J1996" s="364"/>
      <c r="K1996" s="364"/>
      <c r="L1996" s="364"/>
      <c r="M1996" s="364"/>
    </row>
    <row r="1997" spans="1:13" ht="18.5" x14ac:dyDescent="0.45">
      <c r="A1997" s="74"/>
      <c r="B1997" s="74"/>
      <c r="C1997" s="74"/>
      <c r="D1997" s="74"/>
      <c r="E1997" s="74"/>
      <c r="F1997" s="70" t="s">
        <v>88</v>
      </c>
      <c r="G1997" s="405">
        <f>SUM(G1993:G1995)</f>
        <v>0</v>
      </c>
      <c r="H1997" s="405">
        <f t="shared" ref="H1997:M1997" si="261">SUM(H1993:H1995)</f>
        <v>0</v>
      </c>
      <c r="I1997" s="405">
        <f t="shared" si="261"/>
        <v>0</v>
      </c>
      <c r="J1997" s="366">
        <f t="shared" si="261"/>
        <v>4579839893.7000008</v>
      </c>
      <c r="K1997" s="366">
        <f t="shared" si="261"/>
        <v>4579839893.7000008</v>
      </c>
      <c r="L1997" s="366">
        <f t="shared" si="261"/>
        <v>4579839893.7000008</v>
      </c>
      <c r="M1997" s="366">
        <f t="shared" si="261"/>
        <v>13739519681.100004</v>
      </c>
    </row>
    <row r="2000" spans="1:13" ht="18.5" x14ac:dyDescent="0.45">
      <c r="A2000" s="951" t="s">
        <v>0</v>
      </c>
      <c r="B2000" s="951"/>
      <c r="C2000" s="951"/>
      <c r="D2000" s="951"/>
      <c r="E2000" s="951"/>
      <c r="F2000" s="951"/>
      <c r="G2000" s="951"/>
      <c r="H2000" s="951"/>
      <c r="I2000" s="951"/>
      <c r="J2000" s="951"/>
      <c r="K2000" s="951"/>
      <c r="L2000" s="951"/>
      <c r="M2000" s="951"/>
    </row>
    <row r="2001" spans="1:13" ht="18.5" x14ac:dyDescent="0.45">
      <c r="A2001" s="930" t="s">
        <v>1034</v>
      </c>
      <c r="B2001" s="930"/>
      <c r="C2001" s="930"/>
      <c r="D2001" s="930"/>
      <c r="E2001" s="930"/>
      <c r="F2001" s="930"/>
      <c r="G2001" s="930"/>
      <c r="H2001" s="930"/>
      <c r="I2001" s="930"/>
      <c r="J2001" s="930"/>
      <c r="K2001" s="930"/>
      <c r="L2001" s="930"/>
      <c r="M2001" s="930"/>
    </row>
    <row r="2002" spans="1:13" ht="92.5" x14ac:dyDescent="0.45">
      <c r="A2002" s="100" t="s">
        <v>1</v>
      </c>
      <c r="B2002" s="100" t="s">
        <v>2</v>
      </c>
      <c r="C2002" s="100" t="s">
        <v>3</v>
      </c>
      <c r="D2002" s="100" t="s">
        <v>4</v>
      </c>
      <c r="E2002" s="100" t="s">
        <v>5</v>
      </c>
      <c r="F2002" s="67" t="s">
        <v>6</v>
      </c>
      <c r="G2002" s="100" t="s">
        <v>7</v>
      </c>
      <c r="H2002" s="368" t="s">
        <v>1035</v>
      </c>
      <c r="I2002" s="67"/>
      <c r="J2002" s="368" t="s">
        <v>9</v>
      </c>
      <c r="K2002" s="368" t="s">
        <v>10</v>
      </c>
      <c r="L2002" s="368" t="s">
        <v>11</v>
      </c>
      <c r="M2002" s="368" t="s">
        <v>12</v>
      </c>
    </row>
    <row r="2003" spans="1:13" ht="18.5" x14ac:dyDescent="0.45">
      <c r="A2003" s="74"/>
      <c r="B2003" s="75"/>
      <c r="C2003" s="76"/>
      <c r="D2003" s="76"/>
      <c r="E2003" s="75"/>
      <c r="F2003" s="77"/>
      <c r="G2003" s="77"/>
      <c r="H2003" s="77"/>
      <c r="I2003" s="77"/>
      <c r="J2003" s="81"/>
      <c r="K2003" s="81"/>
      <c r="L2003" s="81"/>
      <c r="M2003" s="81"/>
    </row>
    <row r="2004" spans="1:13" ht="18.5" x14ac:dyDescent="0.45">
      <c r="A2004" s="64">
        <v>2</v>
      </c>
      <c r="B2004" s="65"/>
      <c r="C2004" s="66"/>
      <c r="D2004" s="66"/>
      <c r="E2004" s="65"/>
      <c r="F2004" s="70" t="s">
        <v>18</v>
      </c>
      <c r="G2004" s="70"/>
      <c r="H2004" s="70"/>
      <c r="I2004" s="70"/>
      <c r="J2004" s="80">
        <f>SUM(J2005,J2037)</f>
        <v>600000000</v>
      </c>
      <c r="K2004" s="80">
        <f>SUM(K2005,K2037)</f>
        <v>600000000</v>
      </c>
      <c r="L2004" s="80">
        <f>SUM(L2005,L2037)</f>
        <v>600000000</v>
      </c>
      <c r="M2004" s="69">
        <f>J2004+K2004+L2004</f>
        <v>1800000000</v>
      </c>
    </row>
    <row r="2005" spans="1:13" ht="18.5" x14ac:dyDescent="0.45">
      <c r="A2005" s="64">
        <v>2202</v>
      </c>
      <c r="B2005" s="65"/>
      <c r="C2005" s="66"/>
      <c r="D2005" s="66"/>
      <c r="E2005" s="65"/>
      <c r="F2005" s="70" t="s">
        <v>27</v>
      </c>
      <c r="G2005" s="70"/>
      <c r="H2005" s="70"/>
      <c r="I2005" s="70"/>
      <c r="J2005" s="80">
        <f>J2006+J2009+J2012+J2017+J2022+J2024+J2027</f>
        <v>100000000</v>
      </c>
      <c r="K2005" s="80">
        <f t="shared" ref="K2005:L2005" si="262">K2006+K2009+K2012+K2017+K2022+K2024+K2027</f>
        <v>100000000</v>
      </c>
      <c r="L2005" s="80">
        <f t="shared" si="262"/>
        <v>100000000</v>
      </c>
      <c r="M2005" s="80">
        <f>SUM(J2005,K2005,L2005)</f>
        <v>300000000</v>
      </c>
    </row>
    <row r="2006" spans="1:13" ht="18.5" x14ac:dyDescent="0.45">
      <c r="A2006" s="64">
        <v>220201</v>
      </c>
      <c r="B2006" s="65"/>
      <c r="C2006" s="66"/>
      <c r="D2006" s="66"/>
      <c r="E2006" s="65"/>
      <c r="F2006" s="70" t="s">
        <v>28</v>
      </c>
      <c r="G2006" s="70"/>
      <c r="H2006" s="70"/>
      <c r="I2006" s="70"/>
      <c r="J2006" s="80">
        <f>SUM(J2007:J2008)</f>
        <v>15000000</v>
      </c>
      <c r="K2006" s="80">
        <f>SUM(K2007:K2008)</f>
        <v>15000000</v>
      </c>
      <c r="L2006" s="80">
        <f>SUM(L2007:L2008)</f>
        <v>15000000</v>
      </c>
      <c r="M2006" s="69">
        <f t="shared" ref="M2006:M2035" si="263">J2006+K2006+L2006</f>
        <v>45000000</v>
      </c>
    </row>
    <row r="2007" spans="1:13" ht="18.5" x14ac:dyDescent="0.45">
      <c r="A2007" s="74">
        <v>22020102</v>
      </c>
      <c r="B2007" s="75"/>
      <c r="C2007" s="76"/>
      <c r="D2007" s="76"/>
      <c r="E2007" s="75"/>
      <c r="F2007" s="77" t="s">
        <v>30</v>
      </c>
      <c r="G2007" s="77"/>
      <c r="H2007" s="77"/>
      <c r="I2007" s="77"/>
      <c r="J2007" s="81">
        <v>4500000</v>
      </c>
      <c r="K2007" s="81">
        <v>4500000</v>
      </c>
      <c r="L2007" s="81">
        <v>4500000</v>
      </c>
      <c r="M2007" s="69">
        <f t="shared" si="263"/>
        <v>13500000</v>
      </c>
    </row>
    <row r="2008" spans="1:13" ht="37" x14ac:dyDescent="0.45">
      <c r="A2008" s="74">
        <v>22020104</v>
      </c>
      <c r="B2008" s="75"/>
      <c r="C2008" s="76"/>
      <c r="D2008" s="76"/>
      <c r="E2008" s="75"/>
      <c r="F2008" s="77" t="s">
        <v>220</v>
      </c>
      <c r="G2008" s="77"/>
      <c r="H2008" s="77"/>
      <c r="I2008" s="77"/>
      <c r="J2008" s="81">
        <v>10500000</v>
      </c>
      <c r="K2008" s="81">
        <v>10500000</v>
      </c>
      <c r="L2008" s="81">
        <v>10500000</v>
      </c>
      <c r="M2008" s="69">
        <f t="shared" si="263"/>
        <v>31500000</v>
      </c>
    </row>
    <row r="2009" spans="1:13" ht="18.5" x14ac:dyDescent="0.45">
      <c r="A2009" s="64">
        <v>220202</v>
      </c>
      <c r="B2009" s="65"/>
      <c r="C2009" s="66"/>
      <c r="D2009" s="66"/>
      <c r="E2009" s="65"/>
      <c r="F2009" s="70" t="s">
        <v>31</v>
      </c>
      <c r="G2009" s="70"/>
      <c r="H2009" s="70"/>
      <c r="I2009" s="70"/>
      <c r="J2009" s="80">
        <f>SUM(J2010:J2011)</f>
        <v>300000</v>
      </c>
      <c r="K2009" s="80">
        <f>SUM(K2010:K2011)</f>
        <v>300000</v>
      </c>
      <c r="L2009" s="80">
        <f>SUM(L2010:L2011)</f>
        <v>300000</v>
      </c>
      <c r="M2009" s="69">
        <f t="shared" si="263"/>
        <v>900000</v>
      </c>
    </row>
    <row r="2010" spans="1:13" ht="18.5" x14ac:dyDescent="0.45">
      <c r="A2010" s="74">
        <v>22020203</v>
      </c>
      <c r="B2010" s="75"/>
      <c r="C2010" s="76"/>
      <c r="D2010" s="76"/>
      <c r="E2010" s="75"/>
      <c r="F2010" s="77" t="s">
        <v>34</v>
      </c>
      <c r="G2010" s="77"/>
      <c r="H2010" s="77"/>
      <c r="I2010" s="77"/>
      <c r="J2010" s="81">
        <v>200000</v>
      </c>
      <c r="K2010" s="81">
        <v>200000</v>
      </c>
      <c r="L2010" s="81">
        <v>200000</v>
      </c>
      <c r="M2010" s="69">
        <f t="shared" si="263"/>
        <v>600000</v>
      </c>
    </row>
    <row r="2011" spans="1:13" ht="18.5" x14ac:dyDescent="0.45">
      <c r="A2011" s="74">
        <v>22020204</v>
      </c>
      <c r="B2011" s="75"/>
      <c r="C2011" s="76"/>
      <c r="D2011" s="76"/>
      <c r="E2011" s="75"/>
      <c r="F2011" s="77" t="s">
        <v>316</v>
      </c>
      <c r="G2011" s="77"/>
      <c r="H2011" s="77"/>
      <c r="I2011" s="77"/>
      <c r="J2011" s="81">
        <v>100000</v>
      </c>
      <c r="K2011" s="81">
        <v>100000</v>
      </c>
      <c r="L2011" s="81">
        <v>100000</v>
      </c>
      <c r="M2011" s="69">
        <f t="shared" si="263"/>
        <v>300000</v>
      </c>
    </row>
    <row r="2012" spans="1:13" ht="18.5" x14ac:dyDescent="0.45">
      <c r="A2012" s="64">
        <v>220203</v>
      </c>
      <c r="B2012" s="65"/>
      <c r="C2012" s="66"/>
      <c r="D2012" s="66"/>
      <c r="E2012" s="65"/>
      <c r="F2012" s="70" t="s">
        <v>37</v>
      </c>
      <c r="G2012" s="70"/>
      <c r="H2012" s="70"/>
      <c r="I2012" s="70"/>
      <c r="J2012" s="80">
        <f>SUM(J2013:J2016)</f>
        <v>21400000</v>
      </c>
      <c r="K2012" s="80">
        <f>SUM(K2013:K2016)</f>
        <v>21400000</v>
      </c>
      <c r="L2012" s="80">
        <f>SUM(L2013:L2016)</f>
        <v>21400000</v>
      </c>
      <c r="M2012" s="69">
        <f t="shared" si="263"/>
        <v>64200000</v>
      </c>
    </row>
    <row r="2013" spans="1:13" ht="37" x14ac:dyDescent="0.45">
      <c r="A2013" s="74">
        <v>22020301</v>
      </c>
      <c r="B2013" s="75"/>
      <c r="C2013" s="76"/>
      <c r="D2013" s="76"/>
      <c r="E2013" s="75"/>
      <c r="F2013" s="77" t="s">
        <v>38</v>
      </c>
      <c r="G2013" s="77"/>
      <c r="H2013" s="77"/>
      <c r="I2013" s="77"/>
      <c r="J2013" s="81">
        <v>400000</v>
      </c>
      <c r="K2013" s="81">
        <v>400000</v>
      </c>
      <c r="L2013" s="81">
        <v>400000</v>
      </c>
      <c r="M2013" s="69">
        <f t="shared" si="263"/>
        <v>1200000</v>
      </c>
    </row>
    <row r="2014" spans="1:13" ht="18.5" x14ac:dyDescent="0.45">
      <c r="A2014" s="74">
        <v>22020305</v>
      </c>
      <c r="B2014" s="75"/>
      <c r="C2014" s="76"/>
      <c r="D2014" s="76"/>
      <c r="E2014" s="75"/>
      <c r="F2014" s="77" t="s">
        <v>41</v>
      </c>
      <c r="G2014" s="77"/>
      <c r="H2014" s="77"/>
      <c r="I2014" s="77"/>
      <c r="J2014" s="81">
        <v>20000000</v>
      </c>
      <c r="K2014" s="81">
        <v>20000000</v>
      </c>
      <c r="L2014" s="81">
        <v>20000000</v>
      </c>
      <c r="M2014" s="69">
        <f t="shared" si="263"/>
        <v>60000000</v>
      </c>
    </row>
    <row r="2015" spans="1:13" ht="18.5" x14ac:dyDescent="0.45">
      <c r="A2015" s="74">
        <v>22020309</v>
      </c>
      <c r="B2015" s="75"/>
      <c r="C2015" s="76"/>
      <c r="D2015" s="76"/>
      <c r="E2015" s="75"/>
      <c r="F2015" s="77" t="s">
        <v>221</v>
      </c>
      <c r="G2015" s="77"/>
      <c r="H2015" s="77"/>
      <c r="I2015" s="77"/>
      <c r="J2015" s="81">
        <v>500000</v>
      </c>
      <c r="K2015" s="81">
        <v>500000</v>
      </c>
      <c r="L2015" s="81">
        <v>500000</v>
      </c>
      <c r="M2015" s="69">
        <f t="shared" si="263"/>
        <v>1500000</v>
      </c>
    </row>
    <row r="2016" spans="1:13" ht="18.5" x14ac:dyDescent="0.45">
      <c r="A2016" s="74">
        <v>22020310</v>
      </c>
      <c r="B2016" s="75"/>
      <c r="C2016" s="76"/>
      <c r="D2016" s="76"/>
      <c r="E2016" s="75"/>
      <c r="F2016" s="77" t="s">
        <v>240</v>
      </c>
      <c r="G2016" s="77"/>
      <c r="H2016" s="77"/>
      <c r="I2016" s="77"/>
      <c r="J2016" s="81">
        <v>500000</v>
      </c>
      <c r="K2016" s="81">
        <v>500000</v>
      </c>
      <c r="L2016" s="81">
        <v>500000</v>
      </c>
      <c r="M2016" s="69">
        <f t="shared" si="263"/>
        <v>1500000</v>
      </c>
    </row>
    <row r="2017" spans="1:13" ht="18.5" x14ac:dyDescent="0.45">
      <c r="A2017" s="64">
        <v>220204</v>
      </c>
      <c r="B2017" s="65"/>
      <c r="C2017" s="66"/>
      <c r="D2017" s="66"/>
      <c r="E2017" s="65"/>
      <c r="F2017" s="70" t="s">
        <v>42</v>
      </c>
      <c r="G2017" s="70"/>
      <c r="H2017" s="70"/>
      <c r="I2017" s="70"/>
      <c r="J2017" s="80">
        <f>SUM(J2018:J2021)</f>
        <v>5200000</v>
      </c>
      <c r="K2017" s="80">
        <f>SUM(K2018:K2021)</f>
        <v>5200000</v>
      </c>
      <c r="L2017" s="80">
        <f>SUM(L2018:L2021)</f>
        <v>5200000</v>
      </c>
      <c r="M2017" s="69">
        <f t="shared" si="263"/>
        <v>15600000</v>
      </c>
    </row>
    <row r="2018" spans="1:13" ht="37" x14ac:dyDescent="0.45">
      <c r="A2018" s="74">
        <v>22020401</v>
      </c>
      <c r="B2018" s="75"/>
      <c r="C2018" s="76"/>
      <c r="D2018" s="76"/>
      <c r="E2018" s="75"/>
      <c r="F2018" s="77" t="s">
        <v>43</v>
      </c>
      <c r="G2018" s="77"/>
      <c r="H2018" s="77"/>
      <c r="I2018" s="77"/>
      <c r="J2018" s="81">
        <v>1500000</v>
      </c>
      <c r="K2018" s="81">
        <v>1500000</v>
      </c>
      <c r="L2018" s="81">
        <v>1500000</v>
      </c>
      <c r="M2018" s="69">
        <f t="shared" si="263"/>
        <v>4500000</v>
      </c>
    </row>
    <row r="2019" spans="1:13" ht="18.5" x14ac:dyDescent="0.45">
      <c r="A2019" s="74">
        <v>22020402</v>
      </c>
      <c r="B2019" s="75"/>
      <c r="C2019" s="76"/>
      <c r="D2019" s="76"/>
      <c r="E2019" s="75"/>
      <c r="F2019" s="77" t="s">
        <v>44</v>
      </c>
      <c r="G2019" s="77"/>
      <c r="H2019" s="77"/>
      <c r="I2019" s="77"/>
      <c r="J2019" s="81">
        <v>2300000</v>
      </c>
      <c r="K2019" s="81">
        <v>2300000</v>
      </c>
      <c r="L2019" s="81">
        <v>2300000</v>
      </c>
      <c r="M2019" s="69">
        <f t="shared" si="263"/>
        <v>6900000</v>
      </c>
    </row>
    <row r="2020" spans="1:13" ht="18.5" x14ac:dyDescent="0.45">
      <c r="A2020" s="74">
        <v>22020404</v>
      </c>
      <c r="B2020" s="75"/>
      <c r="C2020" s="76"/>
      <c r="D2020" s="76"/>
      <c r="E2020" s="75"/>
      <c r="F2020" s="77" t="s">
        <v>46</v>
      </c>
      <c r="G2020" s="77"/>
      <c r="H2020" s="77"/>
      <c r="I2020" s="77"/>
      <c r="J2020" s="81">
        <v>1200000</v>
      </c>
      <c r="K2020" s="81">
        <v>1200000</v>
      </c>
      <c r="L2020" s="81">
        <v>1200000</v>
      </c>
      <c r="M2020" s="69">
        <f t="shared" si="263"/>
        <v>3600000</v>
      </c>
    </row>
    <row r="2021" spans="1:13" ht="37" x14ac:dyDescent="0.45">
      <c r="A2021" s="74">
        <v>22020411</v>
      </c>
      <c r="B2021" s="75"/>
      <c r="C2021" s="76"/>
      <c r="D2021" s="76"/>
      <c r="E2021" s="75"/>
      <c r="F2021" s="77" t="s">
        <v>415</v>
      </c>
      <c r="G2021" s="77"/>
      <c r="H2021" s="77"/>
      <c r="I2021" s="77"/>
      <c r="J2021" s="81">
        <v>200000</v>
      </c>
      <c r="K2021" s="81">
        <v>200000</v>
      </c>
      <c r="L2021" s="81">
        <v>200000</v>
      </c>
      <c r="M2021" s="69">
        <f t="shared" si="263"/>
        <v>600000</v>
      </c>
    </row>
    <row r="2022" spans="1:13" ht="18.5" x14ac:dyDescent="0.45">
      <c r="A2022" s="64">
        <v>220205</v>
      </c>
      <c r="B2022" s="65"/>
      <c r="C2022" s="66"/>
      <c r="D2022" s="66"/>
      <c r="E2022" s="65"/>
      <c r="F2022" s="70" t="s">
        <v>49</v>
      </c>
      <c r="G2022" s="70"/>
      <c r="H2022" s="70"/>
      <c r="I2022" s="70"/>
      <c r="J2022" s="80">
        <f>J2023</f>
        <v>20000000</v>
      </c>
      <c r="K2022" s="80">
        <f t="shared" ref="K2022:L2022" si="264">K2023</f>
        <v>20000000</v>
      </c>
      <c r="L2022" s="80">
        <f t="shared" si="264"/>
        <v>20000000</v>
      </c>
      <c r="M2022" s="69">
        <f t="shared" si="263"/>
        <v>60000000</v>
      </c>
    </row>
    <row r="2023" spans="1:13" ht="18.5" x14ac:dyDescent="0.45">
      <c r="A2023" s="74">
        <v>22020501</v>
      </c>
      <c r="B2023" s="75"/>
      <c r="C2023" s="76"/>
      <c r="D2023" s="76"/>
      <c r="E2023" s="75"/>
      <c r="F2023" s="77" t="s">
        <v>50</v>
      </c>
      <c r="G2023" s="77"/>
      <c r="H2023" s="77"/>
      <c r="I2023" s="77"/>
      <c r="J2023" s="81">
        <v>20000000</v>
      </c>
      <c r="K2023" s="81">
        <v>20000000</v>
      </c>
      <c r="L2023" s="81">
        <v>20000000</v>
      </c>
      <c r="M2023" s="69">
        <f t="shared" si="263"/>
        <v>60000000</v>
      </c>
    </row>
    <row r="2024" spans="1:13" ht="18.5" x14ac:dyDescent="0.45">
      <c r="A2024" s="64">
        <v>220208</v>
      </c>
      <c r="B2024" s="65"/>
      <c r="C2024" s="66"/>
      <c r="D2024" s="66"/>
      <c r="E2024" s="65"/>
      <c r="F2024" s="70" t="s">
        <v>54</v>
      </c>
      <c r="G2024" s="70"/>
      <c r="H2024" s="70"/>
      <c r="I2024" s="70"/>
      <c r="J2024" s="80">
        <f>SUM(J2025:J2026)</f>
        <v>3200000</v>
      </c>
      <c r="K2024" s="80">
        <f>SUM(K2025:K2026)</f>
        <v>3200000</v>
      </c>
      <c r="L2024" s="80">
        <f>SUM(L2025:L2026)</f>
        <v>3200000</v>
      </c>
      <c r="M2024" s="69">
        <f t="shared" si="263"/>
        <v>9600000</v>
      </c>
    </row>
    <row r="2025" spans="1:13" ht="18.5" x14ac:dyDescent="0.45">
      <c r="A2025" s="74">
        <v>22020801</v>
      </c>
      <c r="B2025" s="75"/>
      <c r="C2025" s="76"/>
      <c r="D2025" s="76"/>
      <c r="E2025" s="75"/>
      <c r="F2025" s="77" t="s">
        <v>55</v>
      </c>
      <c r="G2025" s="77"/>
      <c r="H2025" s="77"/>
      <c r="I2025" s="77"/>
      <c r="J2025" s="81">
        <v>1200000</v>
      </c>
      <c r="K2025" s="81">
        <v>1200000</v>
      </c>
      <c r="L2025" s="81">
        <v>1200000</v>
      </c>
      <c r="M2025" s="69">
        <f t="shared" si="263"/>
        <v>3600000</v>
      </c>
    </row>
    <row r="2026" spans="1:13" ht="18.5" x14ac:dyDescent="0.45">
      <c r="A2026" s="74">
        <v>22020802</v>
      </c>
      <c r="B2026" s="75"/>
      <c r="C2026" s="76"/>
      <c r="D2026" s="76"/>
      <c r="E2026" s="75"/>
      <c r="F2026" s="77" t="s">
        <v>517</v>
      </c>
      <c r="G2026" s="77"/>
      <c r="H2026" s="77"/>
      <c r="I2026" s="77"/>
      <c r="J2026" s="81">
        <v>2000000</v>
      </c>
      <c r="K2026" s="81">
        <v>2000000</v>
      </c>
      <c r="L2026" s="81">
        <v>2000000</v>
      </c>
      <c r="M2026" s="69">
        <f t="shared" si="263"/>
        <v>6000000</v>
      </c>
    </row>
    <row r="2027" spans="1:13" ht="18.5" x14ac:dyDescent="0.45">
      <c r="A2027" s="64">
        <v>220210</v>
      </c>
      <c r="B2027" s="65"/>
      <c r="C2027" s="66"/>
      <c r="D2027" s="66"/>
      <c r="E2027" s="65"/>
      <c r="F2027" s="70" t="s">
        <v>57</v>
      </c>
      <c r="G2027" s="70"/>
      <c r="H2027" s="70"/>
      <c r="I2027" s="70"/>
      <c r="J2027" s="80">
        <f>SUM(J2028:J2035)</f>
        <v>34900000</v>
      </c>
      <c r="K2027" s="80">
        <f>SUM(K2028:K2035)</f>
        <v>34900000</v>
      </c>
      <c r="L2027" s="80">
        <f>SUM(L2028:L2035)</f>
        <v>34900000</v>
      </c>
      <c r="M2027" s="69">
        <f t="shared" si="263"/>
        <v>104700000</v>
      </c>
    </row>
    <row r="2028" spans="1:13" ht="18.5" x14ac:dyDescent="0.45">
      <c r="A2028" s="74">
        <v>22021002</v>
      </c>
      <c r="B2028" s="75"/>
      <c r="C2028" s="76"/>
      <c r="D2028" s="76"/>
      <c r="E2028" s="75"/>
      <c r="F2028" s="77" t="s">
        <v>59</v>
      </c>
      <c r="G2028" s="77"/>
      <c r="H2028" s="77"/>
      <c r="I2028" s="77"/>
      <c r="J2028" s="81">
        <v>2400000</v>
      </c>
      <c r="K2028" s="81">
        <v>2400000</v>
      </c>
      <c r="L2028" s="81">
        <v>2400000</v>
      </c>
      <c r="M2028" s="69">
        <f t="shared" si="263"/>
        <v>7200000</v>
      </c>
    </row>
    <row r="2029" spans="1:13" ht="18.5" x14ac:dyDescent="0.45">
      <c r="A2029" s="74">
        <v>22021007</v>
      </c>
      <c r="B2029" s="75"/>
      <c r="C2029" s="76"/>
      <c r="D2029" s="76"/>
      <c r="E2029" s="75"/>
      <c r="F2029" s="77" t="s">
        <v>63</v>
      </c>
      <c r="G2029" s="77"/>
      <c r="H2029" s="77"/>
      <c r="I2029" s="77"/>
      <c r="J2029" s="81">
        <v>2000000</v>
      </c>
      <c r="K2029" s="81">
        <v>2000000</v>
      </c>
      <c r="L2029" s="81">
        <v>2000000</v>
      </c>
      <c r="M2029" s="69">
        <f t="shared" si="263"/>
        <v>6000000</v>
      </c>
    </row>
    <row r="2030" spans="1:13" ht="18.5" x14ac:dyDescent="0.45">
      <c r="A2030" s="74">
        <v>22021008</v>
      </c>
      <c r="B2030" s="75"/>
      <c r="C2030" s="76"/>
      <c r="D2030" s="76"/>
      <c r="E2030" s="75"/>
      <c r="F2030" s="77" t="s">
        <v>64</v>
      </c>
      <c r="G2030" s="77"/>
      <c r="H2030" s="77"/>
      <c r="I2030" s="77"/>
      <c r="J2030" s="81">
        <v>500000</v>
      </c>
      <c r="K2030" s="81">
        <v>500000</v>
      </c>
      <c r="L2030" s="81">
        <v>500000</v>
      </c>
      <c r="M2030" s="69">
        <f t="shared" si="263"/>
        <v>1500000</v>
      </c>
    </row>
    <row r="2031" spans="1:13" ht="18.5" x14ac:dyDescent="0.45">
      <c r="A2031" s="74">
        <v>22021021</v>
      </c>
      <c r="B2031" s="75"/>
      <c r="C2031" s="76"/>
      <c r="D2031" s="76"/>
      <c r="E2031" s="75"/>
      <c r="F2031" s="77" t="s">
        <v>225</v>
      </c>
      <c r="G2031" s="77"/>
      <c r="H2031" s="77"/>
      <c r="I2031" s="77"/>
      <c r="J2031" s="81">
        <v>3000000</v>
      </c>
      <c r="K2031" s="81">
        <v>3000000</v>
      </c>
      <c r="L2031" s="81">
        <v>3000000</v>
      </c>
      <c r="M2031" s="69">
        <f t="shared" si="263"/>
        <v>9000000</v>
      </c>
    </row>
    <row r="2032" spans="1:13" ht="18.5" x14ac:dyDescent="0.45">
      <c r="A2032" s="74">
        <v>22021026</v>
      </c>
      <c r="B2032" s="75"/>
      <c r="C2032" s="76"/>
      <c r="D2032" s="76"/>
      <c r="E2032" s="75"/>
      <c r="F2032" s="77" t="s">
        <v>66</v>
      </c>
      <c r="G2032" s="77"/>
      <c r="H2032" s="77"/>
      <c r="I2032" s="77"/>
      <c r="J2032" s="81">
        <v>2000000</v>
      </c>
      <c r="K2032" s="81">
        <v>2000000</v>
      </c>
      <c r="L2032" s="81">
        <v>2000000</v>
      </c>
      <c r="M2032" s="69">
        <f t="shared" si="263"/>
        <v>6000000</v>
      </c>
    </row>
    <row r="2033" spans="1:13" ht="18.5" x14ac:dyDescent="0.45">
      <c r="A2033" s="74">
        <v>22021033</v>
      </c>
      <c r="B2033" s="75"/>
      <c r="C2033" s="76"/>
      <c r="D2033" s="76"/>
      <c r="E2033" s="75"/>
      <c r="F2033" s="77" t="s">
        <v>387</v>
      </c>
      <c r="G2033" s="77"/>
      <c r="H2033" s="77"/>
      <c r="I2033" s="77"/>
      <c r="J2033" s="81">
        <v>10000000</v>
      </c>
      <c r="K2033" s="81">
        <v>10000000</v>
      </c>
      <c r="L2033" s="81">
        <v>10000000</v>
      </c>
      <c r="M2033" s="69">
        <f t="shared" si="263"/>
        <v>30000000</v>
      </c>
    </row>
    <row r="2034" spans="1:13" ht="18.5" x14ac:dyDescent="0.45">
      <c r="A2034" s="74">
        <v>22021037</v>
      </c>
      <c r="B2034" s="75"/>
      <c r="C2034" s="76"/>
      <c r="D2034" s="76"/>
      <c r="E2034" s="75"/>
      <c r="F2034" s="77" t="s">
        <v>418</v>
      </c>
      <c r="G2034" s="77"/>
      <c r="H2034" s="77"/>
      <c r="I2034" s="77"/>
      <c r="J2034" s="81">
        <v>10000000</v>
      </c>
      <c r="K2034" s="81">
        <v>10000000</v>
      </c>
      <c r="L2034" s="81">
        <v>10000000</v>
      </c>
      <c r="M2034" s="69">
        <f t="shared" si="263"/>
        <v>30000000</v>
      </c>
    </row>
    <row r="2035" spans="1:13" ht="18.5" x14ac:dyDescent="0.45">
      <c r="A2035" s="74">
        <v>22021057</v>
      </c>
      <c r="B2035" s="75"/>
      <c r="C2035" s="76"/>
      <c r="D2035" s="76"/>
      <c r="E2035" s="75"/>
      <c r="F2035" s="77" t="s">
        <v>1007</v>
      </c>
      <c r="G2035" s="77"/>
      <c r="H2035" s="77"/>
      <c r="I2035" s="77"/>
      <c r="J2035" s="81">
        <v>5000000</v>
      </c>
      <c r="K2035" s="81">
        <v>5000000</v>
      </c>
      <c r="L2035" s="81">
        <v>5000000</v>
      </c>
      <c r="M2035" s="69">
        <f t="shared" si="263"/>
        <v>15000000</v>
      </c>
    </row>
    <row r="2036" spans="1:13" ht="18.5" x14ac:dyDescent="0.45">
      <c r="A2036" s="64"/>
      <c r="B2036" s="65"/>
      <c r="C2036" s="66"/>
      <c r="D2036" s="66"/>
      <c r="E2036" s="65"/>
      <c r="F2036" s="70"/>
      <c r="G2036" s="70"/>
      <c r="H2036" s="70"/>
      <c r="I2036" s="70"/>
      <c r="J2036" s="81"/>
      <c r="K2036" s="81"/>
      <c r="L2036" s="81"/>
      <c r="M2036" s="81"/>
    </row>
    <row r="2037" spans="1:13" ht="18.5" x14ac:dyDescent="0.45">
      <c r="A2037" s="64">
        <v>23</v>
      </c>
      <c r="B2037" s="65"/>
      <c r="C2037" s="66"/>
      <c r="D2037" s="66"/>
      <c r="E2037" s="65"/>
      <c r="F2037" s="70" t="s">
        <v>69</v>
      </c>
      <c r="G2037" s="70"/>
      <c r="H2037" s="70"/>
      <c r="I2037" s="70"/>
      <c r="J2037" s="80">
        <f>SUM(J2038,J2054,J2056)</f>
        <v>500000000</v>
      </c>
      <c r="K2037" s="80">
        <f>SUM(K2038,K2054,K2056)</f>
        <v>500000000</v>
      </c>
      <c r="L2037" s="80">
        <f>SUM(L2038,L2054,L2056)</f>
        <v>500000000</v>
      </c>
      <c r="M2037" s="69">
        <f t="shared" ref="M2037:M2059" si="265">J2037+K2037+L2037</f>
        <v>1500000000</v>
      </c>
    </row>
    <row r="2038" spans="1:13" ht="18.5" x14ac:dyDescent="0.45">
      <c r="A2038" s="64">
        <v>2301</v>
      </c>
      <c r="B2038" s="65"/>
      <c r="C2038" s="66"/>
      <c r="D2038" s="66"/>
      <c r="E2038" s="65"/>
      <c r="F2038" s="70" t="s">
        <v>70</v>
      </c>
      <c r="G2038" s="70"/>
      <c r="H2038" s="70"/>
      <c r="I2038" s="70"/>
      <c r="J2038" s="80">
        <f t="shared" ref="J2038:L2038" si="266">J2039</f>
        <v>460000000</v>
      </c>
      <c r="K2038" s="80">
        <f t="shared" si="266"/>
        <v>460000000</v>
      </c>
      <c r="L2038" s="80">
        <f t="shared" si="266"/>
        <v>460000000</v>
      </c>
      <c r="M2038" s="69">
        <f t="shared" si="265"/>
        <v>1380000000</v>
      </c>
    </row>
    <row r="2039" spans="1:13" ht="18.5" x14ac:dyDescent="0.45">
      <c r="A2039" s="64">
        <v>230101</v>
      </c>
      <c r="B2039" s="65"/>
      <c r="C2039" s="66"/>
      <c r="D2039" s="66"/>
      <c r="E2039" s="65"/>
      <c r="F2039" s="70" t="s">
        <v>71</v>
      </c>
      <c r="G2039" s="70"/>
      <c r="H2039" s="70"/>
      <c r="I2039" s="70"/>
      <c r="J2039" s="80">
        <f>SUM(J2040:J2053)</f>
        <v>460000000</v>
      </c>
      <c r="K2039" s="80">
        <f>SUM(K2040:K2053)</f>
        <v>460000000</v>
      </c>
      <c r="L2039" s="80">
        <f>SUM(L2040:L2053)</f>
        <v>460000000</v>
      </c>
      <c r="M2039" s="69">
        <f t="shared" si="265"/>
        <v>1380000000</v>
      </c>
    </row>
    <row r="2040" spans="1:13" ht="18.5" x14ac:dyDescent="0.45">
      <c r="A2040" s="74">
        <v>23010105</v>
      </c>
      <c r="B2040" s="75"/>
      <c r="C2040" s="76"/>
      <c r="D2040" s="76"/>
      <c r="E2040" s="75"/>
      <c r="F2040" s="77" t="s">
        <v>231</v>
      </c>
      <c r="G2040" s="77"/>
      <c r="H2040" s="77"/>
      <c r="I2040" s="77"/>
      <c r="J2040" s="81">
        <v>120000000</v>
      </c>
      <c r="K2040" s="81">
        <v>120000000</v>
      </c>
      <c r="L2040" s="81">
        <v>120000000</v>
      </c>
      <c r="M2040" s="69">
        <f t="shared" si="265"/>
        <v>360000000</v>
      </c>
    </row>
    <row r="2041" spans="1:13" ht="18.5" x14ac:dyDescent="0.45">
      <c r="A2041" s="74">
        <v>23010106</v>
      </c>
      <c r="B2041" s="75"/>
      <c r="C2041" s="76"/>
      <c r="D2041" s="76"/>
      <c r="E2041" s="75"/>
      <c r="F2041" s="77" t="s">
        <v>437</v>
      </c>
      <c r="G2041" s="77"/>
      <c r="H2041" s="77"/>
      <c r="I2041" s="77"/>
      <c r="J2041" s="81">
        <v>100000000</v>
      </c>
      <c r="K2041" s="81">
        <v>100000000</v>
      </c>
      <c r="L2041" s="81">
        <v>100000000</v>
      </c>
      <c r="M2041" s="69">
        <f t="shared" si="265"/>
        <v>300000000</v>
      </c>
    </row>
    <row r="2042" spans="1:13" ht="18.5" x14ac:dyDescent="0.45">
      <c r="A2042" s="74">
        <v>23010108</v>
      </c>
      <c r="B2042" s="75"/>
      <c r="C2042" s="76"/>
      <c r="D2042" s="76"/>
      <c r="E2042" s="75"/>
      <c r="F2042" s="77" t="s">
        <v>230</v>
      </c>
      <c r="G2042" s="77"/>
      <c r="H2042" s="77"/>
      <c r="I2042" s="77"/>
      <c r="J2042" s="81">
        <v>160000000</v>
      </c>
      <c r="K2042" s="81">
        <v>160000000</v>
      </c>
      <c r="L2042" s="81">
        <v>160000000</v>
      </c>
      <c r="M2042" s="69">
        <f t="shared" si="265"/>
        <v>480000000</v>
      </c>
    </row>
    <row r="2043" spans="1:13" ht="37" x14ac:dyDescent="0.45">
      <c r="A2043" s="74">
        <v>23010112</v>
      </c>
      <c r="B2043" s="75"/>
      <c r="C2043" s="76"/>
      <c r="D2043" s="76"/>
      <c r="E2043" s="75"/>
      <c r="F2043" s="77" t="s">
        <v>232</v>
      </c>
      <c r="G2043" s="77"/>
      <c r="H2043" s="77"/>
      <c r="I2043" s="77"/>
      <c r="J2043" s="81">
        <v>10000000</v>
      </c>
      <c r="K2043" s="81">
        <v>10000000</v>
      </c>
      <c r="L2043" s="81">
        <v>10000000</v>
      </c>
      <c r="M2043" s="69">
        <f t="shared" si="265"/>
        <v>30000000</v>
      </c>
    </row>
    <row r="2044" spans="1:13" ht="18.5" x14ac:dyDescent="0.45">
      <c r="A2044" s="74">
        <v>23010113</v>
      </c>
      <c r="B2044" s="75"/>
      <c r="C2044" s="76"/>
      <c r="D2044" s="76"/>
      <c r="E2044" s="75"/>
      <c r="F2044" s="77" t="s">
        <v>233</v>
      </c>
      <c r="G2044" s="77"/>
      <c r="H2044" s="77"/>
      <c r="I2044" s="77"/>
      <c r="J2044" s="81">
        <v>10000000</v>
      </c>
      <c r="K2044" s="81">
        <v>10000000</v>
      </c>
      <c r="L2044" s="81">
        <v>10000000</v>
      </c>
      <c r="M2044" s="69">
        <f t="shared" si="265"/>
        <v>30000000</v>
      </c>
    </row>
    <row r="2045" spans="1:13" ht="18.5" x14ac:dyDescent="0.45">
      <c r="A2045" s="74">
        <v>23010114</v>
      </c>
      <c r="B2045" s="75"/>
      <c r="C2045" s="76"/>
      <c r="D2045" s="76"/>
      <c r="E2045" s="75"/>
      <c r="F2045" s="77" t="s">
        <v>234</v>
      </c>
      <c r="G2045" s="77"/>
      <c r="H2045" s="77"/>
      <c r="I2045" s="77"/>
      <c r="J2045" s="81">
        <v>5000000</v>
      </c>
      <c r="K2045" s="81">
        <v>5000000</v>
      </c>
      <c r="L2045" s="81">
        <v>5000000</v>
      </c>
      <c r="M2045" s="69">
        <f t="shared" si="265"/>
        <v>15000000</v>
      </c>
    </row>
    <row r="2046" spans="1:13" ht="18.5" x14ac:dyDescent="0.45">
      <c r="A2046" s="74">
        <v>23010115</v>
      </c>
      <c r="B2046" s="75"/>
      <c r="C2046" s="76"/>
      <c r="D2046" s="76"/>
      <c r="E2046" s="75"/>
      <c r="F2046" s="77" t="s">
        <v>235</v>
      </c>
      <c r="G2046" s="77"/>
      <c r="H2046" s="77"/>
      <c r="I2046" s="77"/>
      <c r="J2046" s="81">
        <v>2500000</v>
      </c>
      <c r="K2046" s="81">
        <v>2500000</v>
      </c>
      <c r="L2046" s="81">
        <v>2500000</v>
      </c>
      <c r="M2046" s="69">
        <f t="shared" si="265"/>
        <v>7500000</v>
      </c>
    </row>
    <row r="2047" spans="1:13" ht="18.5" x14ac:dyDescent="0.45">
      <c r="A2047" s="74">
        <v>23010117</v>
      </c>
      <c r="B2047" s="75"/>
      <c r="C2047" s="76"/>
      <c r="D2047" s="76"/>
      <c r="E2047" s="75"/>
      <c r="F2047" s="77" t="s">
        <v>283</v>
      </c>
      <c r="G2047" s="77"/>
      <c r="H2047" s="77"/>
      <c r="I2047" s="77"/>
      <c r="J2047" s="81">
        <v>500000</v>
      </c>
      <c r="K2047" s="81">
        <v>500000</v>
      </c>
      <c r="L2047" s="81">
        <v>500000</v>
      </c>
      <c r="M2047" s="69">
        <f t="shared" si="265"/>
        <v>1500000</v>
      </c>
    </row>
    <row r="2048" spans="1:13" ht="18.5" x14ac:dyDescent="0.45">
      <c r="A2048" s="74">
        <v>23010119</v>
      </c>
      <c r="B2048" s="75"/>
      <c r="C2048" s="76"/>
      <c r="D2048" s="76"/>
      <c r="E2048" s="75"/>
      <c r="F2048" s="77" t="s">
        <v>286</v>
      </c>
      <c r="G2048" s="77"/>
      <c r="H2048" s="77"/>
      <c r="I2048" s="77"/>
      <c r="J2048" s="81">
        <v>30000000</v>
      </c>
      <c r="K2048" s="81">
        <v>30000000</v>
      </c>
      <c r="L2048" s="81">
        <v>30000000</v>
      </c>
      <c r="M2048" s="69">
        <f t="shared" si="265"/>
        <v>90000000</v>
      </c>
    </row>
    <row r="2049" spans="1:13" ht="37" x14ac:dyDescent="0.45">
      <c r="A2049" s="74">
        <v>23010120</v>
      </c>
      <c r="B2049" s="75"/>
      <c r="C2049" s="76"/>
      <c r="D2049" s="76"/>
      <c r="E2049" s="75"/>
      <c r="F2049" s="77" t="s">
        <v>956</v>
      </c>
      <c r="G2049" s="77"/>
      <c r="H2049" s="77"/>
      <c r="I2049" s="77"/>
      <c r="J2049" s="81">
        <v>2000000</v>
      </c>
      <c r="K2049" s="81">
        <v>2000000</v>
      </c>
      <c r="L2049" s="81">
        <v>2000000</v>
      </c>
      <c r="M2049" s="69">
        <f t="shared" si="265"/>
        <v>6000000</v>
      </c>
    </row>
    <row r="2050" spans="1:13" ht="18.5" x14ac:dyDescent="0.45">
      <c r="A2050" s="74">
        <v>23010122</v>
      </c>
      <c r="B2050" s="75"/>
      <c r="C2050" s="76"/>
      <c r="D2050" s="76"/>
      <c r="E2050" s="75"/>
      <c r="F2050" s="77" t="s">
        <v>493</v>
      </c>
      <c r="G2050" s="77"/>
      <c r="H2050" s="77"/>
      <c r="I2050" s="77"/>
      <c r="J2050" s="81">
        <v>1000000</v>
      </c>
      <c r="K2050" s="81">
        <v>1000000</v>
      </c>
      <c r="L2050" s="81">
        <v>1000000</v>
      </c>
      <c r="M2050" s="69">
        <f t="shared" si="265"/>
        <v>3000000</v>
      </c>
    </row>
    <row r="2051" spans="1:13" ht="18.5" x14ac:dyDescent="0.45">
      <c r="A2051" s="74">
        <v>23010123</v>
      </c>
      <c r="B2051" s="75"/>
      <c r="C2051" s="76"/>
      <c r="D2051" s="76"/>
      <c r="E2051" s="75"/>
      <c r="F2051" s="77" t="s">
        <v>288</v>
      </c>
      <c r="G2051" s="77"/>
      <c r="H2051" s="77"/>
      <c r="I2051" s="77"/>
      <c r="J2051" s="81">
        <v>1000000</v>
      </c>
      <c r="K2051" s="81">
        <v>1000000</v>
      </c>
      <c r="L2051" s="81">
        <v>1000000</v>
      </c>
      <c r="M2051" s="69">
        <f t="shared" si="265"/>
        <v>3000000</v>
      </c>
    </row>
    <row r="2052" spans="1:13" ht="18.5" x14ac:dyDescent="0.45">
      <c r="A2052" s="74">
        <v>23010140</v>
      </c>
      <c r="B2052" s="75"/>
      <c r="C2052" s="76"/>
      <c r="D2052" s="76"/>
      <c r="E2052" s="75"/>
      <c r="F2052" s="91" t="s">
        <v>394</v>
      </c>
      <c r="G2052" s="91"/>
      <c r="H2052" s="91"/>
      <c r="I2052" s="91"/>
      <c r="J2052" s="81">
        <v>10000000</v>
      </c>
      <c r="K2052" s="81">
        <v>10000000</v>
      </c>
      <c r="L2052" s="81">
        <v>10000000</v>
      </c>
      <c r="M2052" s="69">
        <f t="shared" si="265"/>
        <v>30000000</v>
      </c>
    </row>
    <row r="2053" spans="1:13" ht="37" x14ac:dyDescent="0.45">
      <c r="A2053" s="74">
        <v>23010141</v>
      </c>
      <c r="B2053" s="75"/>
      <c r="C2053" s="76"/>
      <c r="D2053" s="76"/>
      <c r="E2053" s="75"/>
      <c r="F2053" s="91" t="s">
        <v>249</v>
      </c>
      <c r="G2053" s="91"/>
      <c r="H2053" s="91"/>
      <c r="I2053" s="91"/>
      <c r="J2053" s="81">
        <v>8000000</v>
      </c>
      <c r="K2053" s="81">
        <v>8000000</v>
      </c>
      <c r="L2053" s="81">
        <v>8000000</v>
      </c>
      <c r="M2053" s="69">
        <f t="shared" si="265"/>
        <v>24000000</v>
      </c>
    </row>
    <row r="2054" spans="1:13" ht="18.5" x14ac:dyDescent="0.45">
      <c r="A2054" s="64">
        <v>2303</v>
      </c>
      <c r="B2054" s="65"/>
      <c r="C2054" s="66"/>
      <c r="D2054" s="66"/>
      <c r="E2054" s="65"/>
      <c r="F2054" s="90" t="s">
        <v>76</v>
      </c>
      <c r="G2054" s="90"/>
      <c r="H2054" s="90"/>
      <c r="I2054" s="90"/>
      <c r="J2054" s="80">
        <f>J2055</f>
        <v>10000000</v>
      </c>
      <c r="K2054" s="80">
        <f t="shared" ref="K2054:L2054" si="267">K2055</f>
        <v>10000000</v>
      </c>
      <c r="L2054" s="80">
        <f t="shared" si="267"/>
        <v>10000000</v>
      </c>
      <c r="M2054" s="69">
        <f t="shared" si="265"/>
        <v>30000000</v>
      </c>
    </row>
    <row r="2055" spans="1:13" ht="37" x14ac:dyDescent="0.45">
      <c r="A2055" s="74">
        <v>23030121</v>
      </c>
      <c r="B2055" s="75"/>
      <c r="C2055" s="76"/>
      <c r="D2055" s="76"/>
      <c r="E2055" s="75"/>
      <c r="F2055" s="91" t="s">
        <v>291</v>
      </c>
      <c r="G2055" s="91"/>
      <c r="H2055" s="91"/>
      <c r="I2055" s="91"/>
      <c r="J2055" s="81">
        <v>10000000</v>
      </c>
      <c r="K2055" s="81">
        <v>10000000</v>
      </c>
      <c r="L2055" s="81">
        <v>10000000</v>
      </c>
      <c r="M2055" s="69">
        <f t="shared" si="265"/>
        <v>30000000</v>
      </c>
    </row>
    <row r="2056" spans="1:13" ht="18.5" x14ac:dyDescent="0.45">
      <c r="A2056" s="64">
        <v>2305</v>
      </c>
      <c r="B2056" s="65"/>
      <c r="C2056" s="66"/>
      <c r="D2056" s="66"/>
      <c r="E2056" s="65"/>
      <c r="F2056" s="70" t="s">
        <v>79</v>
      </c>
      <c r="G2056" s="70"/>
      <c r="H2056" s="70"/>
      <c r="I2056" s="70"/>
      <c r="J2056" s="92">
        <f t="shared" ref="J2056:L2056" si="268">J2057</f>
        <v>30000000</v>
      </c>
      <c r="K2056" s="92">
        <f t="shared" si="268"/>
        <v>30000000</v>
      </c>
      <c r="L2056" s="92">
        <f t="shared" si="268"/>
        <v>30000000</v>
      </c>
      <c r="M2056" s="69">
        <f t="shared" si="265"/>
        <v>90000000</v>
      </c>
    </row>
    <row r="2057" spans="1:13" ht="18.5" x14ac:dyDescent="0.45">
      <c r="A2057" s="64">
        <v>230501</v>
      </c>
      <c r="B2057" s="65"/>
      <c r="C2057" s="66"/>
      <c r="D2057" s="66"/>
      <c r="E2057" s="65"/>
      <c r="F2057" s="70" t="s">
        <v>80</v>
      </c>
      <c r="G2057" s="70"/>
      <c r="H2057" s="70"/>
      <c r="I2057" s="70"/>
      <c r="J2057" s="92">
        <f>SUM(J2058:J2059)</f>
        <v>30000000</v>
      </c>
      <c r="K2057" s="92">
        <f>SUM(K2058:K2059)</f>
        <v>30000000</v>
      </c>
      <c r="L2057" s="92">
        <f>SUM(L2058:L2059)</f>
        <v>30000000</v>
      </c>
      <c r="M2057" s="69">
        <f t="shared" si="265"/>
        <v>90000000</v>
      </c>
    </row>
    <row r="2058" spans="1:13" ht="18.5" x14ac:dyDescent="0.45">
      <c r="A2058" s="74">
        <v>23050101</v>
      </c>
      <c r="B2058" s="75"/>
      <c r="C2058" s="76"/>
      <c r="D2058" s="76"/>
      <c r="E2058" s="75"/>
      <c r="F2058" s="91" t="s">
        <v>81</v>
      </c>
      <c r="G2058" s="91"/>
      <c r="H2058" s="91"/>
      <c r="I2058" s="91"/>
      <c r="J2058" s="81">
        <v>20000000</v>
      </c>
      <c r="K2058" s="81">
        <v>20000000</v>
      </c>
      <c r="L2058" s="81">
        <v>20000000</v>
      </c>
      <c r="M2058" s="69">
        <f t="shared" si="265"/>
        <v>60000000</v>
      </c>
    </row>
    <row r="2059" spans="1:13" ht="18.5" x14ac:dyDescent="0.45">
      <c r="A2059" s="74">
        <v>23050111</v>
      </c>
      <c r="B2059" s="75"/>
      <c r="C2059" s="76"/>
      <c r="D2059" s="76"/>
      <c r="E2059" s="75"/>
      <c r="F2059" s="77" t="s">
        <v>397</v>
      </c>
      <c r="G2059" s="77"/>
      <c r="H2059" s="77"/>
      <c r="I2059" s="77"/>
      <c r="J2059" s="81">
        <v>10000000</v>
      </c>
      <c r="K2059" s="81">
        <v>10000000</v>
      </c>
      <c r="L2059" s="81">
        <v>10000000</v>
      </c>
      <c r="M2059" s="69">
        <f t="shared" si="265"/>
        <v>30000000</v>
      </c>
    </row>
    <row r="2060" spans="1:13" ht="18.5" x14ac:dyDescent="0.45">
      <c r="A2060" s="391"/>
      <c r="B2060" s="391"/>
      <c r="C2060" s="391"/>
      <c r="D2060" s="391"/>
      <c r="E2060" s="391"/>
      <c r="F2060" s="392"/>
      <c r="G2060" s="392"/>
      <c r="H2060" s="392"/>
      <c r="I2060" s="392"/>
      <c r="J2060" s="413"/>
      <c r="K2060" s="413"/>
      <c r="L2060" s="413"/>
      <c r="M2060" s="413"/>
    </row>
    <row r="2061" spans="1:13" ht="18.5" x14ac:dyDescent="0.45">
      <c r="A2061" s="74"/>
      <c r="B2061" s="74"/>
      <c r="C2061" s="74"/>
      <c r="D2061" s="74"/>
      <c r="E2061" s="74"/>
      <c r="F2061" s="100" t="s">
        <v>85</v>
      </c>
      <c r="G2061" s="100"/>
      <c r="H2061" s="100"/>
      <c r="I2061" s="100"/>
      <c r="J2061" s="364"/>
      <c r="K2061" s="364"/>
      <c r="L2061" s="364"/>
      <c r="M2061" s="364"/>
    </row>
    <row r="2062" spans="1:13" ht="18.5" x14ac:dyDescent="0.45">
      <c r="A2062" s="74"/>
      <c r="B2062" s="74"/>
      <c r="C2062" s="74"/>
      <c r="D2062" s="74"/>
      <c r="E2062" s="74"/>
      <c r="F2062" s="70" t="s">
        <v>86</v>
      </c>
      <c r="G2062" s="70"/>
      <c r="H2062" s="70"/>
      <c r="I2062" s="70"/>
      <c r="J2062" s="366"/>
      <c r="K2062" s="366"/>
      <c r="L2062" s="366"/>
      <c r="M2062" s="366"/>
    </row>
    <row r="2063" spans="1:13" ht="18.5" x14ac:dyDescent="0.45">
      <c r="A2063" s="74"/>
      <c r="B2063" s="74"/>
      <c r="C2063" s="74"/>
      <c r="D2063" s="74"/>
      <c r="E2063" s="74"/>
      <c r="F2063" s="70" t="s">
        <v>87</v>
      </c>
      <c r="G2063" s="70"/>
      <c r="H2063" s="70"/>
      <c r="I2063" s="70"/>
      <c r="J2063" s="366">
        <f>J2005</f>
        <v>100000000</v>
      </c>
      <c r="K2063" s="366">
        <f>K2005</f>
        <v>100000000</v>
      </c>
      <c r="L2063" s="366">
        <f>L2005</f>
        <v>100000000</v>
      </c>
      <c r="M2063" s="366">
        <f>M2005</f>
        <v>300000000</v>
      </c>
    </row>
    <row r="2064" spans="1:13" ht="18.5" x14ac:dyDescent="0.45">
      <c r="A2064" s="74"/>
      <c r="B2064" s="74"/>
      <c r="C2064" s="74"/>
      <c r="D2064" s="74"/>
      <c r="E2064" s="74"/>
      <c r="F2064" s="70" t="s">
        <v>69</v>
      </c>
      <c r="G2064" s="70"/>
      <c r="H2064" s="70"/>
      <c r="I2064" s="70"/>
      <c r="J2064" s="366">
        <f>J2037</f>
        <v>500000000</v>
      </c>
      <c r="K2064" s="366">
        <f>K2037</f>
        <v>500000000</v>
      </c>
      <c r="L2064" s="366">
        <f>L2037</f>
        <v>500000000</v>
      </c>
      <c r="M2064" s="366">
        <f>M2037</f>
        <v>1500000000</v>
      </c>
    </row>
    <row r="2065" spans="1:13" ht="18.5" x14ac:dyDescent="0.45">
      <c r="A2065" s="74"/>
      <c r="B2065" s="74"/>
      <c r="C2065" s="74"/>
      <c r="D2065" s="74"/>
      <c r="E2065" s="74"/>
      <c r="F2065" s="70"/>
      <c r="G2065" s="70"/>
      <c r="H2065" s="70"/>
      <c r="I2065" s="70"/>
      <c r="J2065" s="364"/>
      <c r="K2065" s="364"/>
      <c r="L2065" s="364"/>
      <c r="M2065" s="364"/>
    </row>
    <row r="2066" spans="1:13" ht="18.5" x14ac:dyDescent="0.45">
      <c r="A2066" s="64"/>
      <c r="B2066" s="64"/>
      <c r="C2066" s="64"/>
      <c r="D2066" s="64"/>
      <c r="E2066" s="64"/>
      <c r="F2066" s="70" t="s">
        <v>88</v>
      </c>
      <c r="G2066" s="70"/>
      <c r="H2066" s="70"/>
      <c r="I2066" s="70"/>
      <c r="J2066" s="361">
        <f>J2063+J2064</f>
        <v>600000000</v>
      </c>
      <c r="K2066" s="361">
        <f>K2063+K2064</f>
        <v>600000000</v>
      </c>
      <c r="L2066" s="361">
        <f>L2063+L2064</f>
        <v>600000000</v>
      </c>
      <c r="M2066" s="361">
        <f>M2063+M2064</f>
        <v>1800000000</v>
      </c>
    </row>
    <row r="2069" spans="1:13" ht="18.5" x14ac:dyDescent="0.45">
      <c r="A2069" s="951" t="s">
        <v>0</v>
      </c>
      <c r="B2069" s="951"/>
      <c r="C2069" s="951"/>
      <c r="D2069" s="951"/>
      <c r="E2069" s="951"/>
      <c r="F2069" s="951"/>
      <c r="G2069" s="951"/>
      <c r="H2069" s="951"/>
      <c r="I2069" s="951"/>
      <c r="J2069" s="951"/>
      <c r="K2069" s="951"/>
      <c r="L2069" s="951"/>
      <c r="M2069" s="951"/>
    </row>
    <row r="2070" spans="1:13" ht="18.5" x14ac:dyDescent="0.45">
      <c r="A2070" s="1004" t="s">
        <v>1036</v>
      </c>
      <c r="B2070" s="1004"/>
      <c r="C2070" s="1004"/>
      <c r="D2070" s="1004"/>
      <c r="E2070" s="1004"/>
      <c r="F2070" s="1004"/>
      <c r="G2070" s="1004"/>
      <c r="H2070" s="1004"/>
      <c r="I2070" s="1004"/>
      <c r="J2070" s="1004"/>
      <c r="K2070" s="1004"/>
      <c r="L2070" s="1004"/>
      <c r="M2070" s="1004"/>
    </row>
    <row r="2071" spans="1:13" ht="92.5" x14ac:dyDescent="0.45">
      <c r="A2071" s="100" t="s">
        <v>1</v>
      </c>
      <c r="B2071" s="100" t="s">
        <v>2</v>
      </c>
      <c r="C2071" s="100" t="s">
        <v>3</v>
      </c>
      <c r="D2071" s="100" t="s">
        <v>4</v>
      </c>
      <c r="E2071" s="100" t="s">
        <v>5</v>
      </c>
      <c r="F2071" s="100" t="s">
        <v>6</v>
      </c>
      <c r="G2071" s="100" t="s">
        <v>7</v>
      </c>
      <c r="H2071" s="100" t="s">
        <v>8</v>
      </c>
      <c r="I2071" s="100"/>
      <c r="J2071" s="368" t="s">
        <v>9</v>
      </c>
      <c r="K2071" s="368" t="s">
        <v>10</v>
      </c>
      <c r="L2071" s="368" t="s">
        <v>11</v>
      </c>
      <c r="M2071" s="368" t="s">
        <v>12</v>
      </c>
    </row>
    <row r="2072" spans="1:13" ht="18.5" x14ac:dyDescent="0.45">
      <c r="A2072" s="439">
        <v>2</v>
      </c>
      <c r="B2072" s="440"/>
      <c r="C2072" s="441"/>
      <c r="D2072" s="441"/>
      <c r="E2072" s="440"/>
      <c r="F2072" s="70" t="s">
        <v>18</v>
      </c>
      <c r="G2072" s="358"/>
      <c r="H2072" s="358"/>
      <c r="I2072" s="358"/>
      <c r="J2072" s="80">
        <f>J2073+J2106</f>
        <v>600000000</v>
      </c>
      <c r="K2072" s="80">
        <f>K2073+K2106</f>
        <v>600000000</v>
      </c>
      <c r="L2072" s="80">
        <f>L2073+L2106</f>
        <v>600000000</v>
      </c>
      <c r="M2072" s="69">
        <f>J2072+K2072+L2072</f>
        <v>1800000000</v>
      </c>
    </row>
    <row r="2073" spans="1:13" ht="18.5" x14ac:dyDescent="0.45">
      <c r="A2073" s="439">
        <v>22</v>
      </c>
      <c r="B2073" s="440"/>
      <c r="C2073" s="441"/>
      <c r="D2073" s="441"/>
      <c r="E2073" s="440"/>
      <c r="F2073" s="70" t="s">
        <v>26</v>
      </c>
      <c r="G2073" s="358"/>
      <c r="H2073" s="358"/>
      <c r="I2073" s="358"/>
      <c r="J2073" s="80">
        <f t="shared" ref="J2073:L2073" si="269">J2074</f>
        <v>100000000</v>
      </c>
      <c r="K2073" s="80">
        <f t="shared" si="269"/>
        <v>100000000</v>
      </c>
      <c r="L2073" s="80">
        <f t="shared" si="269"/>
        <v>100000000</v>
      </c>
      <c r="M2073" s="69">
        <f t="shared" ref="M2073:M2117" si="270">J2073+K2073+L2073</f>
        <v>300000000</v>
      </c>
    </row>
    <row r="2074" spans="1:13" ht="18.5" x14ac:dyDescent="0.45">
      <c r="A2074" s="439">
        <v>2202</v>
      </c>
      <c r="B2074" s="440"/>
      <c r="C2074" s="441"/>
      <c r="D2074" s="441"/>
      <c r="E2074" s="440"/>
      <c r="F2074" s="70" t="s">
        <v>27</v>
      </c>
      <c r="G2074" s="358"/>
      <c r="H2074" s="358"/>
      <c r="I2074" s="358"/>
      <c r="J2074" s="80">
        <f>J2075+J2078+J2081+J2084+J2091+J2093+J2095+J2097+J2099</f>
        <v>100000000</v>
      </c>
      <c r="K2074" s="80">
        <f>K2075+K2078+K2081+K2084+K2091+K2093+K2095+K2097+K2099</f>
        <v>100000000</v>
      </c>
      <c r="L2074" s="80">
        <f>L2075+L2078+L2081+L2084+L2091+L2093+L2095+L2097+L2099</f>
        <v>100000000</v>
      </c>
      <c r="M2074" s="69">
        <f t="shared" si="270"/>
        <v>300000000</v>
      </c>
    </row>
    <row r="2075" spans="1:13" ht="18.5" x14ac:dyDescent="0.45">
      <c r="A2075" s="439">
        <v>220201</v>
      </c>
      <c r="B2075" s="440"/>
      <c r="C2075" s="441"/>
      <c r="D2075" s="441"/>
      <c r="E2075" s="440"/>
      <c r="F2075" s="70" t="s">
        <v>28</v>
      </c>
      <c r="G2075" s="358"/>
      <c r="H2075" s="358"/>
      <c r="I2075" s="358"/>
      <c r="J2075" s="80">
        <f>SUM(J2076:J2077)</f>
        <v>25000000</v>
      </c>
      <c r="K2075" s="80">
        <f>SUM(K2076:K2077)</f>
        <v>25000000</v>
      </c>
      <c r="L2075" s="80">
        <f>SUM(L2076:L2077)</f>
        <v>25000000</v>
      </c>
      <c r="M2075" s="69">
        <f t="shared" si="270"/>
        <v>75000000</v>
      </c>
    </row>
    <row r="2076" spans="1:13" ht="18.5" x14ac:dyDescent="0.45">
      <c r="A2076" s="442">
        <v>22020101</v>
      </c>
      <c r="B2076" s="443"/>
      <c r="C2076" s="444"/>
      <c r="D2076" s="444"/>
      <c r="E2076" s="443"/>
      <c r="F2076" s="77" t="s">
        <v>29</v>
      </c>
      <c r="G2076" s="311"/>
      <c r="H2076" s="311"/>
      <c r="I2076" s="311"/>
      <c r="J2076" s="81">
        <v>15000000</v>
      </c>
      <c r="K2076" s="81">
        <v>15000000</v>
      </c>
      <c r="L2076" s="81">
        <v>15000000</v>
      </c>
      <c r="M2076" s="69">
        <f t="shared" si="270"/>
        <v>45000000</v>
      </c>
    </row>
    <row r="2077" spans="1:13" ht="18.5" x14ac:dyDescent="0.45">
      <c r="A2077" s="442">
        <v>22020102</v>
      </c>
      <c r="B2077" s="443"/>
      <c r="C2077" s="444"/>
      <c r="D2077" s="444"/>
      <c r="E2077" s="443"/>
      <c r="F2077" s="77" t="s">
        <v>30</v>
      </c>
      <c r="G2077" s="311"/>
      <c r="H2077" s="311"/>
      <c r="I2077" s="311"/>
      <c r="J2077" s="81">
        <v>10000000</v>
      </c>
      <c r="K2077" s="81">
        <v>10000000</v>
      </c>
      <c r="L2077" s="81">
        <v>10000000</v>
      </c>
      <c r="M2077" s="69">
        <f t="shared" si="270"/>
        <v>30000000</v>
      </c>
    </row>
    <row r="2078" spans="1:13" ht="18.5" x14ac:dyDescent="0.45">
      <c r="A2078" s="439">
        <v>220202</v>
      </c>
      <c r="B2078" s="440"/>
      <c r="C2078" s="441"/>
      <c r="D2078" s="441"/>
      <c r="E2078" s="440"/>
      <c r="F2078" s="70" t="s">
        <v>31</v>
      </c>
      <c r="G2078" s="358"/>
      <c r="H2078" s="358"/>
      <c r="I2078" s="358"/>
      <c r="J2078" s="80">
        <f>SUM(J2079:J2080)</f>
        <v>15500000</v>
      </c>
      <c r="K2078" s="80">
        <f>SUM(K2079:K2080)</f>
        <v>15500000</v>
      </c>
      <c r="L2078" s="80">
        <f>SUM(L2079:L2080)</f>
        <v>15500000</v>
      </c>
      <c r="M2078" s="69">
        <f t="shared" si="270"/>
        <v>46500000</v>
      </c>
    </row>
    <row r="2079" spans="1:13" ht="18.5" x14ac:dyDescent="0.45">
      <c r="A2079" s="442">
        <v>22020202</v>
      </c>
      <c r="B2079" s="443"/>
      <c r="C2079" s="444"/>
      <c r="D2079" s="444"/>
      <c r="E2079" s="443"/>
      <c r="F2079" s="77" t="s">
        <v>33</v>
      </c>
      <c r="G2079" s="311"/>
      <c r="H2079" s="311"/>
      <c r="I2079" s="311"/>
      <c r="J2079" s="81">
        <v>500000</v>
      </c>
      <c r="K2079" s="81">
        <v>500000</v>
      </c>
      <c r="L2079" s="81">
        <v>500000</v>
      </c>
      <c r="M2079" s="69">
        <f t="shared" si="270"/>
        <v>1500000</v>
      </c>
    </row>
    <row r="2080" spans="1:13" ht="18.5" x14ac:dyDescent="0.45">
      <c r="A2080" s="442">
        <v>22020208</v>
      </c>
      <c r="B2080" s="443"/>
      <c r="C2080" s="444"/>
      <c r="D2080" s="444"/>
      <c r="E2080" s="443"/>
      <c r="F2080" s="77" t="s">
        <v>322</v>
      </c>
      <c r="G2080" s="311"/>
      <c r="H2080" s="311"/>
      <c r="I2080" s="311"/>
      <c r="J2080" s="81">
        <v>15000000</v>
      </c>
      <c r="K2080" s="81">
        <v>15000000</v>
      </c>
      <c r="L2080" s="81">
        <v>15000000</v>
      </c>
      <c r="M2080" s="69">
        <f t="shared" si="270"/>
        <v>45000000</v>
      </c>
    </row>
    <row r="2081" spans="1:13" ht="18.5" x14ac:dyDescent="0.45">
      <c r="A2081" s="439">
        <v>220203</v>
      </c>
      <c r="B2081" s="440"/>
      <c r="C2081" s="441"/>
      <c r="D2081" s="441"/>
      <c r="E2081" s="440"/>
      <c r="F2081" s="70" t="s">
        <v>37</v>
      </c>
      <c r="G2081" s="358"/>
      <c r="H2081" s="358"/>
      <c r="I2081" s="358"/>
      <c r="J2081" s="80">
        <f>SUM(J2082:J2083)</f>
        <v>1000000</v>
      </c>
      <c r="K2081" s="80">
        <f>SUM(K2082:K2083)</f>
        <v>1000000</v>
      </c>
      <c r="L2081" s="80">
        <f>SUM(L2082:L2083)</f>
        <v>1000000</v>
      </c>
      <c r="M2081" s="69">
        <f t="shared" si="270"/>
        <v>3000000</v>
      </c>
    </row>
    <row r="2082" spans="1:13" ht="37" x14ac:dyDescent="0.45">
      <c r="A2082" s="442">
        <v>22020301</v>
      </c>
      <c r="B2082" s="443"/>
      <c r="C2082" s="444"/>
      <c r="D2082" s="444"/>
      <c r="E2082" s="443"/>
      <c r="F2082" s="77" t="s">
        <v>38</v>
      </c>
      <c r="G2082" s="311"/>
      <c r="H2082" s="311"/>
      <c r="I2082" s="311"/>
      <c r="J2082" s="81">
        <v>500000</v>
      </c>
      <c r="K2082" s="81">
        <v>500000</v>
      </c>
      <c r="L2082" s="81">
        <v>500000</v>
      </c>
      <c r="M2082" s="69">
        <f t="shared" si="270"/>
        <v>1500000</v>
      </c>
    </row>
    <row r="2083" spans="1:13" ht="18.5" x14ac:dyDescent="0.45">
      <c r="A2083" s="442">
        <v>22020305</v>
      </c>
      <c r="B2083" s="443"/>
      <c r="C2083" s="444"/>
      <c r="D2083" s="444"/>
      <c r="E2083" s="443"/>
      <c r="F2083" s="77" t="s">
        <v>41</v>
      </c>
      <c r="G2083" s="311"/>
      <c r="H2083" s="311"/>
      <c r="I2083" s="311"/>
      <c r="J2083" s="81">
        <v>500000</v>
      </c>
      <c r="K2083" s="81">
        <v>500000</v>
      </c>
      <c r="L2083" s="81">
        <v>500000</v>
      </c>
      <c r="M2083" s="69">
        <f t="shared" si="270"/>
        <v>1500000</v>
      </c>
    </row>
    <row r="2084" spans="1:13" ht="18.5" x14ac:dyDescent="0.45">
      <c r="A2084" s="439">
        <v>220204</v>
      </c>
      <c r="B2084" s="440"/>
      <c r="C2084" s="441"/>
      <c r="D2084" s="441"/>
      <c r="E2084" s="440"/>
      <c r="F2084" s="70" t="s">
        <v>42</v>
      </c>
      <c r="G2084" s="358"/>
      <c r="H2084" s="358"/>
      <c r="I2084" s="358"/>
      <c r="J2084" s="80">
        <f>SUM(J2085:J2090)</f>
        <v>3300000</v>
      </c>
      <c r="K2084" s="80">
        <f>SUM(K2085:K2090)</f>
        <v>3300000</v>
      </c>
      <c r="L2084" s="80">
        <f>SUM(L2085:L2090)</f>
        <v>3300000</v>
      </c>
      <c r="M2084" s="69">
        <f t="shared" si="270"/>
        <v>9900000</v>
      </c>
    </row>
    <row r="2085" spans="1:13" ht="37" x14ac:dyDescent="0.45">
      <c r="A2085" s="442">
        <v>22020401</v>
      </c>
      <c r="B2085" s="443"/>
      <c r="C2085" s="444"/>
      <c r="D2085" s="444"/>
      <c r="E2085" s="443"/>
      <c r="F2085" s="77" t="s">
        <v>43</v>
      </c>
      <c r="G2085" s="311"/>
      <c r="H2085" s="311"/>
      <c r="I2085" s="311"/>
      <c r="J2085" s="81">
        <v>1000000</v>
      </c>
      <c r="K2085" s="81">
        <v>1000000</v>
      </c>
      <c r="L2085" s="81">
        <v>1000000</v>
      </c>
      <c r="M2085" s="69">
        <f t="shared" si="270"/>
        <v>3000000</v>
      </c>
    </row>
    <row r="2086" spans="1:13" ht="18.5" x14ac:dyDescent="0.45">
      <c r="A2086" s="442">
        <v>22020402</v>
      </c>
      <c r="B2086" s="443"/>
      <c r="C2086" s="444"/>
      <c r="D2086" s="444"/>
      <c r="E2086" s="443"/>
      <c r="F2086" s="77" t="s">
        <v>44</v>
      </c>
      <c r="G2086" s="311"/>
      <c r="H2086" s="311"/>
      <c r="I2086" s="311"/>
      <c r="J2086" s="81">
        <v>200000</v>
      </c>
      <c r="K2086" s="81">
        <v>200000</v>
      </c>
      <c r="L2086" s="81">
        <v>200000</v>
      </c>
      <c r="M2086" s="69">
        <f t="shared" si="270"/>
        <v>600000</v>
      </c>
    </row>
    <row r="2087" spans="1:13" ht="18.5" x14ac:dyDescent="0.45">
      <c r="A2087" s="442">
        <v>22020404</v>
      </c>
      <c r="B2087" s="443"/>
      <c r="C2087" s="444"/>
      <c r="D2087" s="444"/>
      <c r="E2087" s="443"/>
      <c r="F2087" s="77" t="s">
        <v>46</v>
      </c>
      <c r="G2087" s="311"/>
      <c r="H2087" s="311"/>
      <c r="I2087" s="311"/>
      <c r="J2087" s="81">
        <v>500000</v>
      </c>
      <c r="K2087" s="81">
        <v>500000</v>
      </c>
      <c r="L2087" s="81">
        <v>500000</v>
      </c>
      <c r="M2087" s="69">
        <f t="shared" si="270"/>
        <v>1500000</v>
      </c>
    </row>
    <row r="2088" spans="1:13" ht="18.5" x14ac:dyDescent="0.45">
      <c r="A2088" s="442">
        <v>22020405</v>
      </c>
      <c r="B2088" s="443"/>
      <c r="C2088" s="444"/>
      <c r="D2088" s="444"/>
      <c r="E2088" s="443"/>
      <c r="F2088" s="77" t="s">
        <v>47</v>
      </c>
      <c r="G2088" s="311"/>
      <c r="H2088" s="311"/>
      <c r="I2088" s="311"/>
      <c r="J2088" s="81">
        <v>1000000</v>
      </c>
      <c r="K2088" s="81">
        <v>1000000</v>
      </c>
      <c r="L2088" s="81">
        <v>1000000</v>
      </c>
      <c r="M2088" s="69">
        <f t="shared" si="270"/>
        <v>3000000</v>
      </c>
    </row>
    <row r="2089" spans="1:13" ht="18.5" x14ac:dyDescent="0.45">
      <c r="A2089" s="442">
        <v>22020406</v>
      </c>
      <c r="B2089" s="443"/>
      <c r="C2089" s="444"/>
      <c r="D2089" s="444"/>
      <c r="E2089" s="443"/>
      <c r="F2089" s="77" t="s">
        <v>48</v>
      </c>
      <c r="G2089" s="311"/>
      <c r="H2089" s="311"/>
      <c r="I2089" s="311"/>
      <c r="J2089" s="81">
        <v>500000</v>
      </c>
      <c r="K2089" s="81">
        <v>500000</v>
      </c>
      <c r="L2089" s="81">
        <v>500000</v>
      </c>
      <c r="M2089" s="69">
        <f t="shared" si="270"/>
        <v>1500000</v>
      </c>
    </row>
    <row r="2090" spans="1:13" ht="37" x14ac:dyDescent="0.45">
      <c r="A2090" s="442">
        <v>22020411</v>
      </c>
      <c r="B2090" s="443"/>
      <c r="C2090" s="444"/>
      <c r="D2090" s="444"/>
      <c r="E2090" s="443"/>
      <c r="F2090" s="77" t="s">
        <v>415</v>
      </c>
      <c r="G2090" s="311"/>
      <c r="H2090" s="311"/>
      <c r="I2090" s="311"/>
      <c r="J2090" s="81">
        <v>100000</v>
      </c>
      <c r="K2090" s="81">
        <v>100000</v>
      </c>
      <c r="L2090" s="81">
        <v>100000</v>
      </c>
      <c r="M2090" s="69">
        <f t="shared" si="270"/>
        <v>300000</v>
      </c>
    </row>
    <row r="2091" spans="1:13" ht="18.5" x14ac:dyDescent="0.45">
      <c r="A2091" s="439">
        <v>220205</v>
      </c>
      <c r="B2091" s="440"/>
      <c r="C2091" s="441"/>
      <c r="D2091" s="441"/>
      <c r="E2091" s="440"/>
      <c r="F2091" s="70" t="s">
        <v>49</v>
      </c>
      <c r="G2091" s="358"/>
      <c r="H2091" s="358"/>
      <c r="I2091" s="358"/>
      <c r="J2091" s="80">
        <f t="shared" ref="J2091:L2091" si="271">J2092</f>
        <v>30000000</v>
      </c>
      <c r="K2091" s="80">
        <f t="shared" si="271"/>
        <v>30000000</v>
      </c>
      <c r="L2091" s="80">
        <f t="shared" si="271"/>
        <v>30000000</v>
      </c>
      <c r="M2091" s="69">
        <f t="shared" si="270"/>
        <v>90000000</v>
      </c>
    </row>
    <row r="2092" spans="1:13" ht="18.5" x14ac:dyDescent="0.45">
      <c r="A2092" s="442">
        <v>22020501</v>
      </c>
      <c r="B2092" s="443"/>
      <c r="C2092" s="444"/>
      <c r="D2092" s="444"/>
      <c r="E2092" s="443"/>
      <c r="F2092" s="77" t="s">
        <v>50</v>
      </c>
      <c r="G2092" s="311"/>
      <c r="H2092" s="311"/>
      <c r="I2092" s="311"/>
      <c r="J2092" s="81">
        <v>30000000</v>
      </c>
      <c r="K2092" s="81">
        <v>30000000</v>
      </c>
      <c r="L2092" s="81">
        <v>30000000</v>
      </c>
      <c r="M2092" s="69">
        <f t="shared" si="270"/>
        <v>90000000</v>
      </c>
    </row>
    <row r="2093" spans="1:13" ht="18.5" x14ac:dyDescent="0.45">
      <c r="A2093" s="439">
        <v>220206</v>
      </c>
      <c r="B2093" s="440"/>
      <c r="C2093" s="441"/>
      <c r="D2093" s="441"/>
      <c r="E2093" s="440"/>
      <c r="F2093" s="70" t="s">
        <v>51</v>
      </c>
      <c r="G2093" s="358"/>
      <c r="H2093" s="358"/>
      <c r="I2093" s="358"/>
      <c r="J2093" s="80">
        <f>SUM(J2094:J2094)</f>
        <v>100000</v>
      </c>
      <c r="K2093" s="80">
        <f>SUM(K2094:K2094)</f>
        <v>100000</v>
      </c>
      <c r="L2093" s="80">
        <f>SUM(L2094:L2094)</f>
        <v>100000</v>
      </c>
      <c r="M2093" s="69">
        <f t="shared" si="270"/>
        <v>300000</v>
      </c>
    </row>
    <row r="2094" spans="1:13" ht="18.5" x14ac:dyDescent="0.45">
      <c r="A2094" s="442">
        <v>22020605</v>
      </c>
      <c r="B2094" s="443"/>
      <c r="C2094" s="444"/>
      <c r="D2094" s="444"/>
      <c r="E2094" s="443"/>
      <c r="F2094" s="77" t="s">
        <v>53</v>
      </c>
      <c r="G2094" s="311"/>
      <c r="H2094" s="311"/>
      <c r="I2094" s="311"/>
      <c r="J2094" s="81">
        <v>100000</v>
      </c>
      <c r="K2094" s="81">
        <v>100000</v>
      </c>
      <c r="L2094" s="81">
        <v>100000</v>
      </c>
      <c r="M2094" s="69">
        <f t="shared" si="270"/>
        <v>300000</v>
      </c>
    </row>
    <row r="2095" spans="1:13" ht="37" x14ac:dyDescent="0.45">
      <c r="A2095" s="439">
        <v>220207</v>
      </c>
      <c r="B2095" s="440"/>
      <c r="C2095" s="441"/>
      <c r="D2095" s="441"/>
      <c r="E2095" s="440"/>
      <c r="F2095" s="70" t="s">
        <v>268</v>
      </c>
      <c r="G2095" s="358"/>
      <c r="H2095" s="358"/>
      <c r="I2095" s="358"/>
      <c r="J2095" s="80">
        <f>SUM(J2096:J2096)</f>
        <v>500000</v>
      </c>
      <c r="K2095" s="80">
        <f>SUM(K2096:K2096)</f>
        <v>500000</v>
      </c>
      <c r="L2095" s="80">
        <f>SUM(L2096:L2096)</f>
        <v>500000</v>
      </c>
      <c r="M2095" s="69">
        <f t="shared" si="270"/>
        <v>1500000</v>
      </c>
    </row>
    <row r="2096" spans="1:13" ht="18.5" x14ac:dyDescent="0.45">
      <c r="A2096" s="442">
        <v>22020702</v>
      </c>
      <c r="B2096" s="443"/>
      <c r="C2096" s="444"/>
      <c r="D2096" s="444"/>
      <c r="E2096" s="443"/>
      <c r="F2096" s="77" t="s">
        <v>416</v>
      </c>
      <c r="G2096" s="311"/>
      <c r="H2096" s="311"/>
      <c r="I2096" s="311"/>
      <c r="J2096" s="81">
        <v>500000</v>
      </c>
      <c r="K2096" s="81">
        <v>500000</v>
      </c>
      <c r="L2096" s="81">
        <v>500000</v>
      </c>
      <c r="M2096" s="69">
        <f t="shared" si="270"/>
        <v>1500000</v>
      </c>
    </row>
    <row r="2097" spans="1:13" ht="18.5" x14ac:dyDescent="0.45">
      <c r="A2097" s="439">
        <v>220208</v>
      </c>
      <c r="B2097" s="440"/>
      <c r="C2097" s="441"/>
      <c r="D2097" s="441"/>
      <c r="E2097" s="440"/>
      <c r="F2097" s="70" t="s">
        <v>54</v>
      </c>
      <c r="G2097" s="358"/>
      <c r="H2097" s="358"/>
      <c r="I2097" s="358"/>
      <c r="J2097" s="80">
        <f>SUM(J2098:J2098)</f>
        <v>10000000</v>
      </c>
      <c r="K2097" s="80">
        <f>SUM(K2098:K2098)</f>
        <v>10000000</v>
      </c>
      <c r="L2097" s="80">
        <f>SUM(L2098:L2098)</f>
        <v>10000000</v>
      </c>
      <c r="M2097" s="69">
        <f t="shared" si="270"/>
        <v>30000000</v>
      </c>
    </row>
    <row r="2098" spans="1:13" ht="18.5" x14ac:dyDescent="0.45">
      <c r="A2098" s="442">
        <v>22020801</v>
      </c>
      <c r="B2098" s="443"/>
      <c r="C2098" s="444"/>
      <c r="D2098" s="444"/>
      <c r="E2098" s="443"/>
      <c r="F2098" s="77" t="s">
        <v>55</v>
      </c>
      <c r="G2098" s="311"/>
      <c r="H2098" s="311"/>
      <c r="I2098" s="311"/>
      <c r="J2098" s="81">
        <v>10000000</v>
      </c>
      <c r="K2098" s="81">
        <v>10000000</v>
      </c>
      <c r="L2098" s="81">
        <v>10000000</v>
      </c>
      <c r="M2098" s="69">
        <f t="shared" si="270"/>
        <v>30000000</v>
      </c>
    </row>
    <row r="2099" spans="1:13" ht="18.5" x14ac:dyDescent="0.45">
      <c r="A2099" s="439">
        <v>220210</v>
      </c>
      <c r="B2099" s="440"/>
      <c r="C2099" s="441"/>
      <c r="D2099" s="441"/>
      <c r="E2099" s="440"/>
      <c r="F2099" s="70" t="s">
        <v>57</v>
      </c>
      <c r="G2099" s="358"/>
      <c r="H2099" s="358"/>
      <c r="I2099" s="358"/>
      <c r="J2099" s="80">
        <f>SUM(J2100:J2105)</f>
        <v>14600000</v>
      </c>
      <c r="K2099" s="80">
        <f>SUM(K2100:K2105)</f>
        <v>14600000</v>
      </c>
      <c r="L2099" s="80">
        <f>SUM(L2100:L2105)</f>
        <v>14600000</v>
      </c>
      <c r="M2099" s="69">
        <f t="shared" si="270"/>
        <v>43800000</v>
      </c>
    </row>
    <row r="2100" spans="1:13" ht="18.5" x14ac:dyDescent="0.45">
      <c r="A2100" s="442">
        <v>22021001</v>
      </c>
      <c r="B2100" s="443"/>
      <c r="C2100" s="444"/>
      <c r="D2100" s="444"/>
      <c r="E2100" s="443"/>
      <c r="F2100" s="77" t="s">
        <v>58</v>
      </c>
      <c r="G2100" s="311"/>
      <c r="H2100" s="311"/>
      <c r="I2100" s="311"/>
      <c r="J2100" s="81">
        <v>1500000</v>
      </c>
      <c r="K2100" s="81">
        <v>1500000</v>
      </c>
      <c r="L2100" s="81">
        <v>1500000</v>
      </c>
      <c r="M2100" s="69">
        <f t="shared" si="270"/>
        <v>4500000</v>
      </c>
    </row>
    <row r="2101" spans="1:13" ht="18.5" x14ac:dyDescent="0.45">
      <c r="A2101" s="442">
        <v>22021002</v>
      </c>
      <c r="B2101" s="443"/>
      <c r="C2101" s="444"/>
      <c r="D2101" s="444"/>
      <c r="E2101" s="443"/>
      <c r="F2101" s="77" t="s">
        <v>59</v>
      </c>
      <c r="G2101" s="311"/>
      <c r="H2101" s="311"/>
      <c r="I2101" s="311"/>
      <c r="J2101" s="81">
        <v>2000000</v>
      </c>
      <c r="K2101" s="81">
        <v>2000000</v>
      </c>
      <c r="L2101" s="81">
        <v>2000000</v>
      </c>
      <c r="M2101" s="69">
        <f t="shared" si="270"/>
        <v>6000000</v>
      </c>
    </row>
    <row r="2102" spans="1:13" ht="37" x14ac:dyDescent="0.45">
      <c r="A2102" s="442">
        <v>22021014</v>
      </c>
      <c r="B2102" s="443"/>
      <c r="C2102" s="444"/>
      <c r="D2102" s="444"/>
      <c r="E2102" s="443"/>
      <c r="F2102" s="77" t="s">
        <v>224</v>
      </c>
      <c r="G2102" s="311"/>
      <c r="H2102" s="311"/>
      <c r="I2102" s="311"/>
      <c r="J2102" s="81">
        <v>500000</v>
      </c>
      <c r="K2102" s="81">
        <v>500000</v>
      </c>
      <c r="L2102" s="81">
        <v>500000</v>
      </c>
      <c r="M2102" s="69">
        <f t="shared" si="270"/>
        <v>1500000</v>
      </c>
    </row>
    <row r="2103" spans="1:13" ht="37" x14ac:dyDescent="0.45">
      <c r="A2103" s="442">
        <v>22021054</v>
      </c>
      <c r="B2103" s="443"/>
      <c r="C2103" s="444"/>
      <c r="D2103" s="444"/>
      <c r="E2103" s="443"/>
      <c r="F2103" s="443" t="s">
        <v>1005</v>
      </c>
      <c r="G2103" s="311"/>
      <c r="H2103" s="311"/>
      <c r="I2103" s="311"/>
      <c r="J2103" s="81">
        <v>100000</v>
      </c>
      <c r="K2103" s="81">
        <v>100000</v>
      </c>
      <c r="L2103" s="81">
        <v>100000</v>
      </c>
      <c r="M2103" s="69">
        <f t="shared" si="270"/>
        <v>300000</v>
      </c>
    </row>
    <row r="2104" spans="1:13" ht="18.5" x14ac:dyDescent="0.45">
      <c r="A2104" s="442">
        <v>22021057</v>
      </c>
      <c r="B2104" s="443"/>
      <c r="C2104" s="444"/>
      <c r="D2104" s="444"/>
      <c r="E2104" s="443"/>
      <c r="F2104" s="77" t="s">
        <v>1007</v>
      </c>
      <c r="G2104" s="311"/>
      <c r="H2104" s="311"/>
      <c r="I2104" s="311"/>
      <c r="J2104" s="81">
        <v>5500000</v>
      </c>
      <c r="K2104" s="81">
        <v>5500000</v>
      </c>
      <c r="L2104" s="81">
        <v>5500000</v>
      </c>
      <c r="M2104" s="69">
        <f t="shared" si="270"/>
        <v>16500000</v>
      </c>
    </row>
    <row r="2105" spans="1:13" ht="18.5" x14ac:dyDescent="0.45">
      <c r="A2105" s="442">
        <v>22021059</v>
      </c>
      <c r="B2105" s="443"/>
      <c r="C2105" s="444"/>
      <c r="D2105" s="444"/>
      <c r="E2105" s="443"/>
      <c r="F2105" s="77" t="s">
        <v>934</v>
      </c>
      <c r="G2105" s="311"/>
      <c r="H2105" s="311"/>
      <c r="I2105" s="311"/>
      <c r="J2105" s="81">
        <v>5000000</v>
      </c>
      <c r="K2105" s="81">
        <v>5000000</v>
      </c>
      <c r="L2105" s="81">
        <v>5000000</v>
      </c>
      <c r="M2105" s="69">
        <f t="shared" si="270"/>
        <v>15000000</v>
      </c>
    </row>
    <row r="2106" spans="1:13" ht="18.5" x14ac:dyDescent="0.45">
      <c r="A2106" s="439">
        <v>23</v>
      </c>
      <c r="B2106" s="440"/>
      <c r="C2106" s="441"/>
      <c r="D2106" s="441"/>
      <c r="E2106" s="440"/>
      <c r="F2106" s="70" t="s">
        <v>69</v>
      </c>
      <c r="G2106" s="358"/>
      <c r="H2106" s="358"/>
      <c r="I2106" s="358"/>
      <c r="J2106" s="80">
        <f t="shared" ref="J2106:L2107" si="272">J2107</f>
        <v>500000000</v>
      </c>
      <c r="K2106" s="80">
        <f t="shared" si="272"/>
        <v>500000000</v>
      </c>
      <c r="L2106" s="80">
        <f t="shared" si="272"/>
        <v>500000000</v>
      </c>
      <c r="M2106" s="69">
        <f t="shared" si="270"/>
        <v>1500000000</v>
      </c>
    </row>
    <row r="2107" spans="1:13" ht="18.5" x14ac:dyDescent="0.45">
      <c r="A2107" s="439">
        <v>2301</v>
      </c>
      <c r="B2107" s="440"/>
      <c r="C2107" s="441"/>
      <c r="D2107" s="441"/>
      <c r="E2107" s="440"/>
      <c r="F2107" s="70" t="s">
        <v>70</v>
      </c>
      <c r="G2107" s="358"/>
      <c r="H2107" s="358"/>
      <c r="I2107" s="358"/>
      <c r="J2107" s="80">
        <f t="shared" si="272"/>
        <v>500000000</v>
      </c>
      <c r="K2107" s="80">
        <f t="shared" si="272"/>
        <v>500000000</v>
      </c>
      <c r="L2107" s="80">
        <f t="shared" si="272"/>
        <v>500000000</v>
      </c>
      <c r="M2107" s="69">
        <f t="shared" si="270"/>
        <v>1500000000</v>
      </c>
    </row>
    <row r="2108" spans="1:13" ht="18.5" x14ac:dyDescent="0.45">
      <c r="A2108" s="439">
        <v>230101</v>
      </c>
      <c r="B2108" s="440"/>
      <c r="C2108" s="441"/>
      <c r="D2108" s="441"/>
      <c r="E2108" s="440"/>
      <c r="F2108" s="70" t="s">
        <v>71</v>
      </c>
      <c r="G2108" s="358"/>
      <c r="H2108" s="358"/>
      <c r="I2108" s="358"/>
      <c r="J2108" s="80">
        <f>SUM(J2109:J2117)</f>
        <v>500000000</v>
      </c>
      <c r="K2108" s="80">
        <f>SUM(K2109:K2117)</f>
        <v>500000000</v>
      </c>
      <c r="L2108" s="80">
        <f>SUM(L2109:L2117)</f>
        <v>500000000</v>
      </c>
      <c r="M2108" s="69">
        <f t="shared" si="270"/>
        <v>1500000000</v>
      </c>
    </row>
    <row r="2109" spans="1:13" ht="18.5" x14ac:dyDescent="0.45">
      <c r="A2109" s="442">
        <v>23010108</v>
      </c>
      <c r="B2109" s="443"/>
      <c r="C2109" s="444"/>
      <c r="D2109" s="444"/>
      <c r="E2109" s="443"/>
      <c r="F2109" s="77" t="s">
        <v>230</v>
      </c>
      <c r="G2109" s="311"/>
      <c r="H2109" s="311"/>
      <c r="I2109" s="311"/>
      <c r="J2109" s="81">
        <v>200000000</v>
      </c>
      <c r="K2109" s="81">
        <v>200000000</v>
      </c>
      <c r="L2109" s="81">
        <v>200000000</v>
      </c>
      <c r="M2109" s="69">
        <f t="shared" si="270"/>
        <v>600000000</v>
      </c>
    </row>
    <row r="2110" spans="1:13" ht="37" x14ac:dyDescent="0.45">
      <c r="A2110" s="442">
        <v>23010112</v>
      </c>
      <c r="B2110" s="443"/>
      <c r="C2110" s="444"/>
      <c r="D2110" s="444"/>
      <c r="E2110" s="443"/>
      <c r="F2110" s="77" t="s">
        <v>232</v>
      </c>
      <c r="G2110" s="311"/>
      <c r="H2110" s="311"/>
      <c r="I2110" s="311"/>
      <c r="J2110" s="81">
        <v>15000000</v>
      </c>
      <c r="K2110" s="81">
        <v>15000000</v>
      </c>
      <c r="L2110" s="81">
        <v>15000000</v>
      </c>
      <c r="M2110" s="69">
        <f t="shared" si="270"/>
        <v>45000000</v>
      </c>
    </row>
    <row r="2111" spans="1:13" ht="18.5" x14ac:dyDescent="0.45">
      <c r="A2111" s="442">
        <v>23010113</v>
      </c>
      <c r="B2111" s="443"/>
      <c r="C2111" s="444"/>
      <c r="D2111" s="444"/>
      <c r="E2111" s="443"/>
      <c r="F2111" s="77" t="s">
        <v>233</v>
      </c>
      <c r="G2111" s="311"/>
      <c r="H2111" s="311"/>
      <c r="I2111" s="311"/>
      <c r="J2111" s="81">
        <v>15000000</v>
      </c>
      <c r="K2111" s="81">
        <v>15000000</v>
      </c>
      <c r="L2111" s="81">
        <v>15000000</v>
      </c>
      <c r="M2111" s="69">
        <f t="shared" si="270"/>
        <v>45000000</v>
      </c>
    </row>
    <row r="2112" spans="1:13" ht="18.5" x14ac:dyDescent="0.45">
      <c r="A2112" s="442">
        <v>23010114</v>
      </c>
      <c r="B2112" s="443"/>
      <c r="C2112" s="444"/>
      <c r="D2112" s="444"/>
      <c r="E2112" s="443"/>
      <c r="F2112" s="77" t="s">
        <v>234</v>
      </c>
      <c r="G2112" s="311"/>
      <c r="H2112" s="311"/>
      <c r="I2112" s="311"/>
      <c r="J2112" s="81">
        <v>5000000</v>
      </c>
      <c r="K2112" s="81">
        <v>5000000</v>
      </c>
      <c r="L2112" s="81">
        <v>5000000</v>
      </c>
      <c r="M2112" s="69">
        <f t="shared" si="270"/>
        <v>15000000</v>
      </c>
    </row>
    <row r="2113" spans="1:13" ht="18.5" x14ac:dyDescent="0.45">
      <c r="A2113" s="442">
        <v>23010115</v>
      </c>
      <c r="B2113" s="443"/>
      <c r="C2113" s="444"/>
      <c r="D2113" s="444"/>
      <c r="E2113" s="443"/>
      <c r="F2113" s="77" t="s">
        <v>235</v>
      </c>
      <c r="G2113" s="311"/>
      <c r="H2113" s="311"/>
      <c r="I2113" s="311"/>
      <c r="J2113" s="81">
        <v>2300000</v>
      </c>
      <c r="K2113" s="81">
        <v>2300000</v>
      </c>
      <c r="L2113" s="81">
        <v>2300000</v>
      </c>
      <c r="M2113" s="69">
        <f t="shared" si="270"/>
        <v>6900000</v>
      </c>
    </row>
    <row r="2114" spans="1:13" ht="18.5" x14ac:dyDescent="0.45">
      <c r="A2114" s="442">
        <v>23010118</v>
      </c>
      <c r="B2114" s="443"/>
      <c r="C2114" s="444"/>
      <c r="D2114" s="444"/>
      <c r="E2114" s="443"/>
      <c r="F2114" s="77" t="s">
        <v>285</v>
      </c>
      <c r="G2114" s="311"/>
      <c r="H2114" s="311"/>
      <c r="I2114" s="311"/>
      <c r="J2114" s="81">
        <v>1200000</v>
      </c>
      <c r="K2114" s="81">
        <v>1200000</v>
      </c>
      <c r="L2114" s="81">
        <v>1200000</v>
      </c>
      <c r="M2114" s="69">
        <f t="shared" si="270"/>
        <v>3600000</v>
      </c>
    </row>
    <row r="2115" spans="1:13" ht="18.5" x14ac:dyDescent="0.45">
      <c r="A2115" s="442">
        <v>23010119</v>
      </c>
      <c r="B2115" s="443"/>
      <c r="C2115" s="444"/>
      <c r="D2115" s="444"/>
      <c r="E2115" s="443"/>
      <c r="F2115" s="77" t="s">
        <v>286</v>
      </c>
      <c r="G2115" s="311"/>
      <c r="H2115" s="311"/>
      <c r="I2115" s="311"/>
      <c r="J2115" s="81">
        <v>40000000</v>
      </c>
      <c r="K2115" s="81">
        <v>40000000</v>
      </c>
      <c r="L2115" s="81">
        <v>40000000</v>
      </c>
      <c r="M2115" s="69">
        <f t="shared" si="270"/>
        <v>120000000</v>
      </c>
    </row>
    <row r="2116" spans="1:13" ht="18.5" x14ac:dyDescent="0.45">
      <c r="A2116" s="442">
        <v>23010122</v>
      </c>
      <c r="B2116" s="443"/>
      <c r="C2116" s="444"/>
      <c r="D2116" s="444"/>
      <c r="E2116" s="443"/>
      <c r="F2116" s="77" t="s">
        <v>493</v>
      </c>
      <c r="G2116" s="311"/>
      <c r="H2116" s="311"/>
      <c r="I2116" s="311"/>
      <c r="J2116" s="81">
        <v>206500000</v>
      </c>
      <c r="K2116" s="81">
        <v>206500000</v>
      </c>
      <c r="L2116" s="81">
        <v>206500000</v>
      </c>
      <c r="M2116" s="69">
        <f t="shared" si="270"/>
        <v>619500000</v>
      </c>
    </row>
    <row r="2117" spans="1:13" ht="18.5" x14ac:dyDescent="0.45">
      <c r="A2117" s="442">
        <v>23010140</v>
      </c>
      <c r="B2117" s="443"/>
      <c r="C2117" s="444"/>
      <c r="D2117" s="444"/>
      <c r="E2117" s="443"/>
      <c r="F2117" s="91" t="s">
        <v>394</v>
      </c>
      <c r="G2117" s="311"/>
      <c r="H2117" s="311"/>
      <c r="I2117" s="311"/>
      <c r="J2117" s="81">
        <v>15000000</v>
      </c>
      <c r="K2117" s="81">
        <v>15000000</v>
      </c>
      <c r="L2117" s="81">
        <v>15000000</v>
      </c>
      <c r="M2117" s="69">
        <f t="shared" si="270"/>
        <v>45000000</v>
      </c>
    </row>
    <row r="2118" spans="1:13" ht="18.5" x14ac:dyDescent="0.45">
      <c r="A2118" s="442"/>
      <c r="B2118" s="442"/>
      <c r="C2118" s="442"/>
      <c r="D2118" s="442"/>
      <c r="E2118" s="442"/>
      <c r="F2118" s="70"/>
      <c r="G2118" s="77"/>
      <c r="H2118" s="77"/>
      <c r="I2118" s="77"/>
      <c r="J2118" s="425"/>
      <c r="K2118" s="425"/>
      <c r="L2118" s="425"/>
      <c r="M2118" s="425"/>
    </row>
    <row r="2119" spans="1:13" ht="18.5" x14ac:dyDescent="0.45">
      <c r="A2119" s="442"/>
      <c r="B2119" s="442"/>
      <c r="C2119" s="442"/>
      <c r="D2119" s="442"/>
      <c r="E2119" s="442"/>
      <c r="F2119" s="70" t="s">
        <v>85</v>
      </c>
      <c r="G2119" s="77"/>
      <c r="H2119" s="77"/>
      <c r="I2119" s="77"/>
      <c r="J2119" s="425"/>
      <c r="K2119" s="425"/>
      <c r="L2119" s="425"/>
      <c r="M2119" s="425"/>
    </row>
    <row r="2120" spans="1:13" ht="18.5" x14ac:dyDescent="0.45">
      <c r="A2120" s="442"/>
      <c r="B2120" s="442"/>
      <c r="C2120" s="442"/>
      <c r="D2120" s="442"/>
      <c r="E2120" s="442"/>
      <c r="F2120" s="70" t="s">
        <v>27</v>
      </c>
      <c r="G2120" s="485"/>
      <c r="H2120" s="485"/>
      <c r="I2120" s="485"/>
      <c r="J2120" s="486">
        <f>SUM(J2074)</f>
        <v>100000000</v>
      </c>
      <c r="K2120" s="486">
        <f>SUM(K2074)</f>
        <v>100000000</v>
      </c>
      <c r="L2120" s="486">
        <f>SUM(L2074)</f>
        <v>100000000</v>
      </c>
      <c r="M2120" s="486">
        <f>SUM(M2074)</f>
        <v>300000000</v>
      </c>
    </row>
    <row r="2121" spans="1:13" ht="18.5" x14ac:dyDescent="0.45">
      <c r="A2121" s="442"/>
      <c r="B2121" s="442"/>
      <c r="C2121" s="442"/>
      <c r="D2121" s="442"/>
      <c r="E2121" s="442"/>
      <c r="F2121" s="70" t="s">
        <v>69</v>
      </c>
      <c r="G2121" s="485"/>
      <c r="H2121" s="485"/>
      <c r="I2121" s="485"/>
      <c r="J2121" s="486">
        <f>SUM(J2106)</f>
        <v>500000000</v>
      </c>
      <c r="K2121" s="486">
        <f>SUM(K2106)</f>
        <v>500000000</v>
      </c>
      <c r="L2121" s="486">
        <f>SUM(L2106)</f>
        <v>500000000</v>
      </c>
      <c r="M2121" s="486">
        <f>SUM(M2106)</f>
        <v>1500000000</v>
      </c>
    </row>
    <row r="2122" spans="1:13" ht="18.5" x14ac:dyDescent="0.45">
      <c r="A2122" s="442"/>
      <c r="B2122" s="442"/>
      <c r="C2122" s="442"/>
      <c r="D2122" s="442"/>
      <c r="E2122" s="442"/>
      <c r="F2122" s="70"/>
      <c r="G2122" s="77"/>
      <c r="H2122" s="77"/>
      <c r="I2122" s="77"/>
      <c r="J2122" s="425"/>
      <c r="K2122" s="425"/>
      <c r="L2122" s="425"/>
      <c r="M2122" s="425"/>
    </row>
    <row r="2123" spans="1:13" ht="18.5" x14ac:dyDescent="0.45">
      <c r="A2123" s="442"/>
      <c r="B2123" s="442"/>
      <c r="C2123" s="442"/>
      <c r="D2123" s="442"/>
      <c r="E2123" s="442"/>
      <c r="F2123" s="70" t="s">
        <v>88</v>
      </c>
      <c r="G2123" s="487"/>
      <c r="H2123" s="487"/>
      <c r="I2123" s="487"/>
      <c r="J2123" s="370">
        <f t="shared" ref="J2123:M2123" si="273">SUM(J2120:J2121)</f>
        <v>600000000</v>
      </c>
      <c r="K2123" s="370">
        <f t="shared" si="273"/>
        <v>600000000</v>
      </c>
      <c r="L2123" s="370">
        <f t="shared" si="273"/>
        <v>600000000</v>
      </c>
      <c r="M2123" s="370">
        <f t="shared" si="273"/>
        <v>1800000000</v>
      </c>
    </row>
    <row r="2126" spans="1:13" ht="18.5" x14ac:dyDescent="0.45">
      <c r="A2126" s="951" t="s">
        <v>0</v>
      </c>
      <c r="B2126" s="951"/>
      <c r="C2126" s="951"/>
      <c r="D2126" s="951"/>
      <c r="E2126" s="951"/>
      <c r="F2126" s="951"/>
      <c r="G2126" s="951"/>
      <c r="H2126" s="951"/>
      <c r="I2126" s="951"/>
      <c r="J2126" s="951"/>
      <c r="K2126" s="951"/>
      <c r="L2126" s="951"/>
      <c r="M2126" s="951"/>
    </row>
    <row r="2127" spans="1:13" ht="18.5" x14ac:dyDescent="0.45">
      <c r="A2127" s="930" t="s">
        <v>1037</v>
      </c>
      <c r="B2127" s="930"/>
      <c r="C2127" s="930"/>
      <c r="D2127" s="930"/>
      <c r="E2127" s="930"/>
      <c r="F2127" s="930"/>
      <c r="G2127" s="930"/>
      <c r="H2127" s="930"/>
      <c r="I2127" s="930"/>
      <c r="J2127" s="930"/>
      <c r="K2127" s="930"/>
      <c r="L2127" s="930"/>
      <c r="M2127" s="930"/>
    </row>
    <row r="2128" spans="1:13" ht="92.5" x14ac:dyDescent="0.45">
      <c r="A2128" s="100" t="s">
        <v>1</v>
      </c>
      <c r="B2128" s="100" t="s">
        <v>2</v>
      </c>
      <c r="C2128" s="100" t="s">
        <v>3</v>
      </c>
      <c r="D2128" s="100" t="s">
        <v>4</v>
      </c>
      <c r="E2128" s="100" t="s">
        <v>5</v>
      </c>
      <c r="F2128" s="67" t="s">
        <v>6</v>
      </c>
      <c r="G2128" s="100" t="s">
        <v>7</v>
      </c>
      <c r="H2128" s="100" t="s">
        <v>8</v>
      </c>
      <c r="I2128" s="100"/>
      <c r="J2128" s="368" t="s">
        <v>9</v>
      </c>
      <c r="K2128" s="368" t="s">
        <v>10</v>
      </c>
      <c r="L2128" s="368" t="s">
        <v>11</v>
      </c>
      <c r="M2128" s="368" t="s">
        <v>12</v>
      </c>
    </row>
    <row r="2129" spans="1:13" ht="18.5" x14ac:dyDescent="0.45">
      <c r="A2129" s="64">
        <v>1</v>
      </c>
      <c r="B2129" s="65"/>
      <c r="C2129" s="65"/>
      <c r="D2129" s="66"/>
      <c r="E2129" s="65"/>
      <c r="F2129" s="67" t="s">
        <v>13</v>
      </c>
      <c r="G2129" s="488">
        <f t="shared" ref="G2129:H2131" si="274">G2130</f>
        <v>20000000</v>
      </c>
      <c r="H2129" s="488">
        <f t="shared" si="274"/>
        <v>96943223.5</v>
      </c>
      <c r="I2129" s="488"/>
      <c r="J2129" s="488">
        <f>J2130</f>
        <v>30000000</v>
      </c>
      <c r="K2129" s="488">
        <f t="shared" ref="K2129:L2131" si="275">K2130</f>
        <v>30000000</v>
      </c>
      <c r="L2129" s="488">
        <f t="shared" si="275"/>
        <v>30000000</v>
      </c>
      <c r="M2129" s="488">
        <f>J2129+K2129+L2129</f>
        <v>90000000</v>
      </c>
    </row>
    <row r="2130" spans="1:13" ht="18.5" x14ac:dyDescent="0.45">
      <c r="A2130" s="64">
        <v>12</v>
      </c>
      <c r="B2130" s="65"/>
      <c r="C2130" s="65"/>
      <c r="D2130" s="66"/>
      <c r="E2130" s="65"/>
      <c r="F2130" s="70" t="s">
        <v>14</v>
      </c>
      <c r="G2130" s="489">
        <f t="shared" si="274"/>
        <v>20000000</v>
      </c>
      <c r="H2130" s="489">
        <f t="shared" si="274"/>
        <v>96943223.5</v>
      </c>
      <c r="I2130" s="489"/>
      <c r="J2130" s="489">
        <f>J2131</f>
        <v>30000000</v>
      </c>
      <c r="K2130" s="489">
        <f t="shared" si="275"/>
        <v>30000000</v>
      </c>
      <c r="L2130" s="489">
        <f t="shared" si="275"/>
        <v>30000000</v>
      </c>
      <c r="M2130" s="488">
        <f t="shared" ref="M2130:M2134" si="276">J2130+K2130+L2130</f>
        <v>90000000</v>
      </c>
    </row>
    <row r="2131" spans="1:13" ht="18.5" x14ac:dyDescent="0.45">
      <c r="A2131" s="67">
        <v>1202</v>
      </c>
      <c r="B2131" s="73"/>
      <c r="C2131" s="73"/>
      <c r="D2131" s="66"/>
      <c r="E2131" s="73"/>
      <c r="F2131" s="70" t="s">
        <v>15</v>
      </c>
      <c r="G2131" s="488">
        <f t="shared" si="274"/>
        <v>20000000</v>
      </c>
      <c r="H2131" s="488">
        <f t="shared" si="274"/>
        <v>96943223.5</v>
      </c>
      <c r="I2131" s="488"/>
      <c r="J2131" s="488">
        <f>J2132</f>
        <v>30000000</v>
      </c>
      <c r="K2131" s="488">
        <f t="shared" si="275"/>
        <v>30000000</v>
      </c>
      <c r="L2131" s="488">
        <f t="shared" si="275"/>
        <v>30000000</v>
      </c>
      <c r="M2131" s="488">
        <f t="shared" si="276"/>
        <v>90000000</v>
      </c>
    </row>
    <row r="2132" spans="1:13" ht="18.5" x14ac:dyDescent="0.45">
      <c r="A2132" s="64">
        <v>120204</v>
      </c>
      <c r="B2132" s="65"/>
      <c r="C2132" s="65"/>
      <c r="D2132" s="66"/>
      <c r="E2132" s="65"/>
      <c r="F2132" s="70" t="s">
        <v>16</v>
      </c>
      <c r="G2132" s="488">
        <f>SUM(G2133:G2134)</f>
        <v>20000000</v>
      </c>
      <c r="H2132" s="488">
        <f>SUM(H2133:H2134)</f>
        <v>96943223.5</v>
      </c>
      <c r="I2132" s="488"/>
      <c r="J2132" s="488">
        <f>SUM(J2133:J2134)</f>
        <v>30000000</v>
      </c>
      <c r="K2132" s="488">
        <f>SUM(K2133:K2134)</f>
        <v>30000000</v>
      </c>
      <c r="L2132" s="488">
        <f>SUM(L2133:L2134)</f>
        <v>30000000</v>
      </c>
      <c r="M2132" s="488">
        <f t="shared" si="276"/>
        <v>90000000</v>
      </c>
    </row>
    <row r="2133" spans="1:13" ht="18.5" x14ac:dyDescent="0.45">
      <c r="A2133" s="74">
        <v>12020444</v>
      </c>
      <c r="B2133" s="75"/>
      <c r="C2133" s="75"/>
      <c r="D2133" s="76"/>
      <c r="E2133" s="75"/>
      <c r="F2133" s="77" t="s">
        <v>1038</v>
      </c>
      <c r="G2133" s="490">
        <v>15000000</v>
      </c>
      <c r="H2133" s="490">
        <v>60943223.5</v>
      </c>
      <c r="I2133" s="490"/>
      <c r="J2133" s="490">
        <v>20000000</v>
      </c>
      <c r="K2133" s="490">
        <v>20000000</v>
      </c>
      <c r="L2133" s="490">
        <v>20000000</v>
      </c>
      <c r="M2133" s="488">
        <f t="shared" si="276"/>
        <v>60000000</v>
      </c>
    </row>
    <row r="2134" spans="1:13" ht="18.5" x14ac:dyDescent="0.45">
      <c r="A2134" s="74">
        <v>12020452</v>
      </c>
      <c r="B2134" s="75"/>
      <c r="C2134" s="75"/>
      <c r="D2134" s="76"/>
      <c r="E2134" s="75"/>
      <c r="F2134" s="77" t="s">
        <v>1039</v>
      </c>
      <c r="G2134" s="490">
        <v>5000000</v>
      </c>
      <c r="H2134" s="490">
        <v>36000000</v>
      </c>
      <c r="I2134" s="490"/>
      <c r="J2134" s="490">
        <v>10000000</v>
      </c>
      <c r="K2134" s="490">
        <v>10000000</v>
      </c>
      <c r="L2134" s="490">
        <v>10000000</v>
      </c>
      <c r="M2134" s="488">
        <f t="shared" si="276"/>
        <v>30000000</v>
      </c>
    </row>
    <row r="2135" spans="1:13" ht="18.5" x14ac:dyDescent="0.45">
      <c r="A2135" s="64">
        <v>2</v>
      </c>
      <c r="B2135" s="65"/>
      <c r="C2135" s="66"/>
      <c r="D2135" s="66"/>
      <c r="E2135" s="65"/>
      <c r="F2135" s="70" t="s">
        <v>18</v>
      </c>
      <c r="G2135" s="358">
        <f>G2136+G2144+G2170</f>
        <v>8079082863.3599997</v>
      </c>
      <c r="H2135" s="358">
        <f>H2136+H2144+H2170</f>
        <v>3697604130.8599997</v>
      </c>
      <c r="I2135" s="358"/>
      <c r="J2135" s="80">
        <f>J2136+J2144+J2170</f>
        <v>8611608707.3800011</v>
      </c>
      <c r="K2135" s="80">
        <f>K2136+K2144+K2170</f>
        <v>8611608707.3800011</v>
      </c>
      <c r="L2135" s="80">
        <f>L2136+L2144+L2170</f>
        <v>8611608677.3800011</v>
      </c>
      <c r="M2135" s="69">
        <f>J2135+K2135+L2135</f>
        <v>25834826092.140003</v>
      </c>
    </row>
    <row r="2136" spans="1:13" ht="18.5" x14ac:dyDescent="0.45">
      <c r="A2136" s="64">
        <v>21</v>
      </c>
      <c r="B2136" s="65"/>
      <c r="C2136" s="66"/>
      <c r="D2136" s="66"/>
      <c r="E2136" s="65"/>
      <c r="F2136" s="70" t="s">
        <v>19</v>
      </c>
      <c r="G2136" s="358">
        <f>G2137+G2140</f>
        <v>1379082863.3599999</v>
      </c>
      <c r="H2136" s="358">
        <f>H2137+H2140</f>
        <v>1338446530.8599999</v>
      </c>
      <c r="I2136" s="358"/>
      <c r="J2136" s="80">
        <v>1911608707.3800011</v>
      </c>
      <c r="K2136" s="80">
        <v>1911608707.3799999</v>
      </c>
      <c r="L2136" s="80">
        <v>1911608677.3799999</v>
      </c>
      <c r="M2136" s="69">
        <v>5734826092.1400013</v>
      </c>
    </row>
    <row r="2137" spans="1:13" ht="18.5" x14ac:dyDescent="0.45">
      <c r="A2137" s="64">
        <v>2101</v>
      </c>
      <c r="B2137" s="65"/>
      <c r="C2137" s="66"/>
      <c r="D2137" s="66"/>
      <c r="E2137" s="65"/>
      <c r="F2137" s="70" t="s">
        <v>20</v>
      </c>
      <c r="G2137" s="358">
        <f t="shared" ref="G2137:H2137" si="277">G2138</f>
        <v>1379082863.3599999</v>
      </c>
      <c r="H2137" s="358">
        <f t="shared" si="277"/>
        <v>1338446530.8599999</v>
      </c>
      <c r="I2137" s="358"/>
      <c r="J2137" s="80">
        <v>1603545683.3400011</v>
      </c>
      <c r="K2137" s="80">
        <v>1603545683.3399999</v>
      </c>
      <c r="L2137" s="80">
        <v>1603545683.3399999</v>
      </c>
      <c r="M2137" s="69">
        <v>4810637050.0200014</v>
      </c>
    </row>
    <row r="2138" spans="1:13" ht="18.5" x14ac:dyDescent="0.45">
      <c r="A2138" s="64">
        <v>210101</v>
      </c>
      <c r="B2138" s="65"/>
      <c r="C2138" s="66"/>
      <c r="D2138" s="66"/>
      <c r="E2138" s="65"/>
      <c r="F2138" s="70" t="s">
        <v>21</v>
      </c>
      <c r="G2138" s="358">
        <f>G2139</f>
        <v>1379082863.3599999</v>
      </c>
      <c r="H2138" s="358">
        <f>H2139</f>
        <v>1338446530.8599999</v>
      </c>
      <c r="I2138" s="358"/>
      <c r="J2138" s="80">
        <v>1603545683.3400011</v>
      </c>
      <c r="K2138" s="80">
        <v>1603545683.3399999</v>
      </c>
      <c r="L2138" s="80">
        <v>1603545683.3399999</v>
      </c>
      <c r="M2138" s="69">
        <v>4810637050.0200014</v>
      </c>
    </row>
    <row r="2139" spans="1:13" ht="18.5" x14ac:dyDescent="0.45">
      <c r="A2139" s="74">
        <v>21010101</v>
      </c>
      <c r="B2139" s="75"/>
      <c r="C2139" s="76"/>
      <c r="D2139" s="76"/>
      <c r="E2139" s="75"/>
      <c r="F2139" s="77" t="s">
        <v>20</v>
      </c>
      <c r="G2139" s="311">
        <v>1379082863.3599999</v>
      </c>
      <c r="H2139" s="311">
        <v>1338446530.8599999</v>
      </c>
      <c r="I2139" s="311"/>
      <c r="J2139" s="81">
        <v>1603545683.3400011</v>
      </c>
      <c r="K2139" s="81">
        <v>1603545683.3399999</v>
      </c>
      <c r="L2139" s="81">
        <v>1603545683.3399999</v>
      </c>
      <c r="M2139" s="69">
        <v>4810637050.0200014</v>
      </c>
    </row>
    <row r="2140" spans="1:13" ht="18.5" x14ac:dyDescent="0.45">
      <c r="A2140" s="64">
        <v>2102</v>
      </c>
      <c r="B2140" s="65"/>
      <c r="C2140" s="66"/>
      <c r="D2140" s="66"/>
      <c r="E2140" s="65"/>
      <c r="F2140" s="70" t="s">
        <v>22</v>
      </c>
      <c r="G2140" s="358">
        <f>G2141</f>
        <v>0</v>
      </c>
      <c r="H2140" s="358">
        <f>H2141</f>
        <v>0</v>
      </c>
      <c r="I2140" s="358"/>
      <c r="J2140" s="80">
        <v>308063024.04000008</v>
      </c>
      <c r="K2140" s="80">
        <v>308063024.04000002</v>
      </c>
      <c r="L2140" s="80">
        <v>308062994.04000002</v>
      </c>
      <c r="M2140" s="69">
        <v>924189042.12000012</v>
      </c>
    </row>
    <row r="2141" spans="1:13" ht="18.5" x14ac:dyDescent="0.45">
      <c r="A2141" s="64">
        <v>210201</v>
      </c>
      <c r="B2141" s="65"/>
      <c r="C2141" s="66"/>
      <c r="D2141" s="66"/>
      <c r="E2141" s="65"/>
      <c r="F2141" s="70" t="s">
        <v>23</v>
      </c>
      <c r="G2141" s="358">
        <f>G2142+G2143</f>
        <v>0</v>
      </c>
      <c r="H2141" s="358">
        <f>H2142+H2143</f>
        <v>0</v>
      </c>
      <c r="I2141" s="358"/>
      <c r="J2141" s="80">
        <v>308063024.04000008</v>
      </c>
      <c r="K2141" s="80">
        <v>308063024.04000002</v>
      </c>
      <c r="L2141" s="80">
        <v>308062994.04000002</v>
      </c>
      <c r="M2141" s="69">
        <v>924189042.12000012</v>
      </c>
    </row>
    <row r="2142" spans="1:13" ht="18.5" x14ac:dyDescent="0.45">
      <c r="A2142" s="74">
        <v>21020101</v>
      </c>
      <c r="B2142" s="75"/>
      <c r="C2142" s="76"/>
      <c r="D2142" s="76"/>
      <c r="E2142" s="75"/>
      <c r="F2142" s="77" t="s">
        <v>24</v>
      </c>
      <c r="G2142" s="311"/>
      <c r="H2142" s="311"/>
      <c r="I2142" s="311"/>
      <c r="J2142" s="81">
        <v>287648663.04000008</v>
      </c>
      <c r="K2142" s="81">
        <v>287648663.04000002</v>
      </c>
      <c r="L2142" s="81">
        <v>287648633.04000002</v>
      </c>
      <c r="M2142" s="69">
        <v>862945959.12000012</v>
      </c>
    </row>
    <row r="2143" spans="1:13" ht="18.5" x14ac:dyDescent="0.45">
      <c r="A2143" s="74">
        <v>21020102</v>
      </c>
      <c r="B2143" s="75"/>
      <c r="C2143" s="76"/>
      <c r="D2143" s="76"/>
      <c r="E2143" s="75"/>
      <c r="F2143" s="77" t="s">
        <v>25</v>
      </c>
      <c r="G2143" s="311"/>
      <c r="H2143" s="311"/>
      <c r="I2143" s="311"/>
      <c r="J2143" s="81">
        <v>20414361</v>
      </c>
      <c r="K2143" s="81">
        <v>20414361</v>
      </c>
      <c r="L2143" s="81">
        <v>20414361</v>
      </c>
      <c r="M2143" s="69">
        <v>61243083</v>
      </c>
    </row>
    <row r="2144" spans="1:13" ht="18.5" x14ac:dyDescent="0.45">
      <c r="A2144" s="64">
        <v>22</v>
      </c>
      <c r="B2144" s="65"/>
      <c r="C2144" s="66"/>
      <c r="D2144" s="66"/>
      <c r="E2144" s="65"/>
      <c r="F2144" s="70" t="s">
        <v>26</v>
      </c>
      <c r="G2144" s="358">
        <f>G2145</f>
        <v>2700000000</v>
      </c>
      <c r="H2144" s="358">
        <f>H2145</f>
        <v>1917024600</v>
      </c>
      <c r="I2144" s="358">
        <f>I2145</f>
        <v>0</v>
      </c>
      <c r="J2144" s="80">
        <f>J2145</f>
        <v>2700000000</v>
      </c>
      <c r="K2144" s="80">
        <f t="shared" ref="K2144:L2144" si="278">K2145</f>
        <v>2700000000</v>
      </c>
      <c r="L2144" s="80">
        <f t="shared" si="278"/>
        <v>2700000000</v>
      </c>
      <c r="M2144" s="69">
        <f t="shared" ref="M2144:M2190" si="279">J2144+K2144+L2144</f>
        <v>8100000000</v>
      </c>
    </row>
    <row r="2145" spans="1:13" ht="18.5" x14ac:dyDescent="0.45">
      <c r="A2145" s="64">
        <v>2202</v>
      </c>
      <c r="B2145" s="65"/>
      <c r="C2145" s="66"/>
      <c r="D2145" s="66"/>
      <c r="E2145" s="65"/>
      <c r="F2145" s="70" t="s">
        <v>27</v>
      </c>
      <c r="G2145" s="358">
        <f>G2146+G2150+G2152+G2155+G2159+G2161+G2163</f>
        <v>2700000000</v>
      </c>
      <c r="H2145" s="358">
        <f>H2146+H2150+H2152+H2155+H2159+H2161+H2163</f>
        <v>1917024600</v>
      </c>
      <c r="I2145" s="358"/>
      <c r="J2145" s="80">
        <f>J2146+J2150+J2152+J2155+J2159+J2161+J2163</f>
        <v>2700000000</v>
      </c>
      <c r="K2145" s="80">
        <f t="shared" ref="K2145:L2145" si="280">K2146+K2150+K2152+K2155+K2159+K2161+K2163</f>
        <v>2700000000</v>
      </c>
      <c r="L2145" s="80">
        <f t="shared" si="280"/>
        <v>2700000000</v>
      </c>
      <c r="M2145" s="69">
        <f t="shared" si="279"/>
        <v>8100000000</v>
      </c>
    </row>
    <row r="2146" spans="1:13" ht="18.5" x14ac:dyDescent="0.45">
      <c r="A2146" s="64">
        <v>220201</v>
      </c>
      <c r="B2146" s="65"/>
      <c r="C2146" s="66"/>
      <c r="D2146" s="66"/>
      <c r="E2146" s="65"/>
      <c r="F2146" s="70" t="s">
        <v>28</v>
      </c>
      <c r="G2146" s="358">
        <f>SUM(G2147:G2149)</f>
        <v>140000000</v>
      </c>
      <c r="H2146" s="358">
        <f>SUM(H2147:H2149)</f>
        <v>17024600</v>
      </c>
      <c r="I2146" s="358"/>
      <c r="J2146" s="80">
        <f>SUM(J2147:J2149)</f>
        <v>10000000</v>
      </c>
      <c r="K2146" s="80">
        <f>SUM(K2147:K2149)</f>
        <v>10000000</v>
      </c>
      <c r="L2146" s="80">
        <f>SUM(L2147:L2149)</f>
        <v>10000000</v>
      </c>
      <c r="M2146" s="69">
        <f t="shared" si="279"/>
        <v>30000000</v>
      </c>
    </row>
    <row r="2147" spans="1:13" ht="18.5" x14ac:dyDescent="0.45">
      <c r="A2147" s="74">
        <v>22020101</v>
      </c>
      <c r="B2147" s="75"/>
      <c r="C2147" s="76"/>
      <c r="D2147" s="76"/>
      <c r="E2147" s="75"/>
      <c r="F2147" s="77" t="s">
        <v>29</v>
      </c>
      <c r="G2147" s="311">
        <v>70000000</v>
      </c>
      <c r="H2147" s="311"/>
      <c r="I2147" s="311"/>
      <c r="J2147" s="81">
        <v>5000000</v>
      </c>
      <c r="K2147" s="81">
        <v>5000000</v>
      </c>
      <c r="L2147" s="81">
        <v>5000000</v>
      </c>
      <c r="M2147" s="69">
        <f t="shared" si="279"/>
        <v>15000000</v>
      </c>
    </row>
    <row r="2148" spans="1:13" ht="18.5" x14ac:dyDescent="0.45">
      <c r="A2148" s="74">
        <v>22020102</v>
      </c>
      <c r="B2148" s="75"/>
      <c r="C2148" s="76"/>
      <c r="D2148" s="76"/>
      <c r="E2148" s="75"/>
      <c r="F2148" s="77" t="s">
        <v>30</v>
      </c>
      <c r="G2148" s="311">
        <v>50000000</v>
      </c>
      <c r="H2148" s="311">
        <v>11749600</v>
      </c>
      <c r="I2148" s="311"/>
      <c r="J2148" s="81">
        <v>5000000</v>
      </c>
      <c r="K2148" s="81">
        <v>5000000</v>
      </c>
      <c r="L2148" s="81">
        <v>5000000</v>
      </c>
      <c r="M2148" s="69">
        <f t="shared" si="279"/>
        <v>15000000</v>
      </c>
    </row>
    <row r="2149" spans="1:13" ht="37" x14ac:dyDescent="0.45">
      <c r="A2149" s="74">
        <v>22020104</v>
      </c>
      <c r="B2149" s="75"/>
      <c r="C2149" s="76"/>
      <c r="D2149" s="76"/>
      <c r="E2149" s="75"/>
      <c r="F2149" s="77" t="s">
        <v>220</v>
      </c>
      <c r="G2149" s="311">
        <v>20000000</v>
      </c>
      <c r="H2149" s="311">
        <v>5275000</v>
      </c>
      <c r="I2149" s="311"/>
      <c r="J2149" s="81"/>
      <c r="K2149" s="81"/>
      <c r="L2149" s="81"/>
      <c r="M2149" s="69">
        <f t="shared" si="279"/>
        <v>0</v>
      </c>
    </row>
    <row r="2150" spans="1:13" ht="18.5" x14ac:dyDescent="0.45">
      <c r="A2150" s="64">
        <v>220202</v>
      </c>
      <c r="B2150" s="65"/>
      <c r="C2150" s="66"/>
      <c r="D2150" s="66"/>
      <c r="E2150" s="65"/>
      <c r="F2150" s="70" t="s">
        <v>31</v>
      </c>
      <c r="G2150" s="358">
        <f>SUM(G2151:G2151)</f>
        <v>50000000</v>
      </c>
      <c r="H2150" s="358">
        <f>SUM(H2151:H2151)</f>
        <v>0</v>
      </c>
      <c r="I2150" s="358"/>
      <c r="J2150" s="80">
        <f>SUM(J2151:J2151)</f>
        <v>0</v>
      </c>
      <c r="K2150" s="80">
        <f>SUM(K2151:K2151)</f>
        <v>0</v>
      </c>
      <c r="L2150" s="80">
        <f>SUM(L2151:L2151)</f>
        <v>0</v>
      </c>
      <c r="M2150" s="69">
        <f t="shared" si="279"/>
        <v>0</v>
      </c>
    </row>
    <row r="2151" spans="1:13" ht="37" x14ac:dyDescent="0.45">
      <c r="A2151" s="74">
        <v>22020209</v>
      </c>
      <c r="B2151" s="75"/>
      <c r="C2151" s="76"/>
      <c r="D2151" s="76"/>
      <c r="E2151" s="75"/>
      <c r="F2151" s="77" t="s">
        <v>323</v>
      </c>
      <c r="G2151" s="311">
        <v>50000000</v>
      </c>
      <c r="H2151" s="311"/>
      <c r="I2151" s="311"/>
      <c r="J2151" s="81"/>
      <c r="K2151" s="81"/>
      <c r="L2151" s="81"/>
      <c r="M2151" s="69">
        <f t="shared" si="279"/>
        <v>0</v>
      </c>
    </row>
    <row r="2152" spans="1:13" ht="18.5" x14ac:dyDescent="0.45">
      <c r="A2152" s="64">
        <v>220203</v>
      </c>
      <c r="B2152" s="65"/>
      <c r="C2152" s="66"/>
      <c r="D2152" s="66"/>
      <c r="E2152" s="65"/>
      <c r="F2152" s="70" t="s">
        <v>37</v>
      </c>
      <c r="G2152" s="358">
        <f>SUM(G2153:G2154)</f>
        <v>55000000</v>
      </c>
      <c r="H2152" s="358">
        <f>SUM(H2153:H2154)</f>
        <v>0</v>
      </c>
      <c r="I2152" s="358"/>
      <c r="J2152" s="80">
        <f>SUM(J2153:J2154)</f>
        <v>0</v>
      </c>
      <c r="K2152" s="80">
        <f>SUM(K2153:K2154)</f>
        <v>0</v>
      </c>
      <c r="L2152" s="80">
        <f>SUM(L2153:L2154)</f>
        <v>0</v>
      </c>
      <c r="M2152" s="69">
        <f t="shared" si="279"/>
        <v>0</v>
      </c>
    </row>
    <row r="2153" spans="1:13" ht="37" x14ac:dyDescent="0.45">
      <c r="A2153" s="74">
        <v>22020301</v>
      </c>
      <c r="B2153" s="75"/>
      <c r="C2153" s="76"/>
      <c r="D2153" s="76"/>
      <c r="E2153" s="75"/>
      <c r="F2153" s="77" t="s">
        <v>38</v>
      </c>
      <c r="G2153" s="311">
        <v>50000000</v>
      </c>
      <c r="H2153" s="311"/>
      <c r="I2153" s="311"/>
      <c r="J2153" s="81"/>
      <c r="K2153" s="81"/>
      <c r="L2153" s="81"/>
      <c r="M2153" s="69">
        <f t="shared" si="279"/>
        <v>0</v>
      </c>
    </row>
    <row r="2154" spans="1:13" ht="18.5" x14ac:dyDescent="0.45">
      <c r="A2154" s="74">
        <v>22020309</v>
      </c>
      <c r="B2154" s="75"/>
      <c r="C2154" s="76"/>
      <c r="D2154" s="76"/>
      <c r="E2154" s="75"/>
      <c r="F2154" s="77" t="s">
        <v>221</v>
      </c>
      <c r="G2154" s="311">
        <v>5000000</v>
      </c>
      <c r="H2154" s="311"/>
      <c r="I2154" s="311"/>
      <c r="J2154" s="81"/>
      <c r="K2154" s="81"/>
      <c r="L2154" s="81"/>
      <c r="M2154" s="69">
        <f t="shared" si="279"/>
        <v>0</v>
      </c>
    </row>
    <row r="2155" spans="1:13" ht="18.5" x14ac:dyDescent="0.45">
      <c r="A2155" s="64">
        <v>220204</v>
      </c>
      <c r="B2155" s="65"/>
      <c r="C2155" s="66"/>
      <c r="D2155" s="66"/>
      <c r="E2155" s="65"/>
      <c r="F2155" s="70" t="s">
        <v>42</v>
      </c>
      <c r="G2155" s="358">
        <f>SUM(G2156:G2158)</f>
        <v>110000000</v>
      </c>
      <c r="H2155" s="358">
        <f>SUM(H2156:H2158)</f>
        <v>0</v>
      </c>
      <c r="I2155" s="358"/>
      <c r="J2155" s="80">
        <f>SUM(J2156:J2158)</f>
        <v>120000000</v>
      </c>
      <c r="K2155" s="80">
        <f>SUM(K2156:K2158)</f>
        <v>120000000</v>
      </c>
      <c r="L2155" s="80">
        <f>SUM(L2156:L2158)</f>
        <v>120000000</v>
      </c>
      <c r="M2155" s="69">
        <f t="shared" si="279"/>
        <v>360000000</v>
      </c>
    </row>
    <row r="2156" spans="1:13" ht="37" x14ac:dyDescent="0.45">
      <c r="A2156" s="74">
        <v>22020401</v>
      </c>
      <c r="B2156" s="75"/>
      <c r="C2156" s="76"/>
      <c r="D2156" s="76"/>
      <c r="E2156" s="75"/>
      <c r="F2156" s="77" t="s">
        <v>43</v>
      </c>
      <c r="G2156" s="311">
        <v>30000000</v>
      </c>
      <c r="H2156" s="311"/>
      <c r="I2156" s="311"/>
      <c r="J2156" s="81"/>
      <c r="K2156" s="81"/>
      <c r="L2156" s="81"/>
      <c r="M2156" s="69">
        <f t="shared" si="279"/>
        <v>0</v>
      </c>
    </row>
    <row r="2157" spans="1:13" ht="18.5" x14ac:dyDescent="0.45">
      <c r="A2157" s="74">
        <v>22020402</v>
      </c>
      <c r="B2157" s="75"/>
      <c r="C2157" s="76"/>
      <c r="D2157" s="76"/>
      <c r="E2157" s="75"/>
      <c r="F2157" s="77" t="s">
        <v>44</v>
      </c>
      <c r="G2157" s="311">
        <v>30000000</v>
      </c>
      <c r="H2157" s="311"/>
      <c r="I2157" s="311"/>
      <c r="J2157" s="81"/>
      <c r="K2157" s="81"/>
      <c r="L2157" s="81"/>
      <c r="M2157" s="69">
        <f t="shared" si="279"/>
        <v>0</v>
      </c>
    </row>
    <row r="2158" spans="1:13" ht="18.5" x14ac:dyDescent="0.45">
      <c r="A2158" s="74">
        <v>22020414</v>
      </c>
      <c r="B2158" s="75"/>
      <c r="C2158" s="76"/>
      <c r="D2158" s="76"/>
      <c r="E2158" s="75"/>
      <c r="F2158" s="77" t="s">
        <v>1040</v>
      </c>
      <c r="G2158" s="311">
        <v>50000000</v>
      </c>
      <c r="H2158" s="311"/>
      <c r="I2158" s="311"/>
      <c r="J2158" s="81">
        <v>120000000</v>
      </c>
      <c r="K2158" s="81">
        <v>120000000</v>
      </c>
      <c r="L2158" s="81">
        <v>120000000</v>
      </c>
      <c r="M2158" s="69">
        <f t="shared" si="279"/>
        <v>360000000</v>
      </c>
    </row>
    <row r="2159" spans="1:13" ht="18.5" x14ac:dyDescent="0.45">
      <c r="A2159" s="64">
        <v>220206</v>
      </c>
      <c r="B2159" s="65"/>
      <c r="C2159" s="66"/>
      <c r="D2159" s="66"/>
      <c r="E2159" s="65"/>
      <c r="F2159" s="70" t="s">
        <v>51</v>
      </c>
      <c r="G2159" s="358">
        <f>SUM(G2160:G2160)</f>
        <v>1792000000</v>
      </c>
      <c r="H2159" s="358">
        <f>SUM(H2160:H2160)</f>
        <v>1900000000</v>
      </c>
      <c r="I2159" s="358"/>
      <c r="J2159" s="80">
        <f>SUM(J2160:J2160)</f>
        <v>2340000000</v>
      </c>
      <c r="K2159" s="80">
        <f>SUM(K2160:K2160)</f>
        <v>2340000000</v>
      </c>
      <c r="L2159" s="80">
        <f>SUM(L2160:L2160)</f>
        <v>2340000000</v>
      </c>
      <c r="M2159" s="69">
        <f t="shared" si="279"/>
        <v>7020000000</v>
      </c>
    </row>
    <row r="2160" spans="1:13" ht="18.5" x14ac:dyDescent="0.45">
      <c r="A2160" s="74">
        <v>22020605</v>
      </c>
      <c r="B2160" s="75"/>
      <c r="C2160" s="76"/>
      <c r="D2160" s="76"/>
      <c r="E2160" s="75"/>
      <c r="F2160" s="77" t="s">
        <v>53</v>
      </c>
      <c r="G2160" s="311">
        <v>1792000000</v>
      </c>
      <c r="H2160" s="311">
        <v>1900000000</v>
      </c>
      <c r="I2160" s="311"/>
      <c r="J2160" s="81">
        <v>2340000000</v>
      </c>
      <c r="K2160" s="81">
        <v>2340000000</v>
      </c>
      <c r="L2160" s="81">
        <v>2340000000</v>
      </c>
      <c r="M2160" s="69">
        <f t="shared" si="279"/>
        <v>7020000000</v>
      </c>
    </row>
    <row r="2161" spans="1:13" ht="18.5" x14ac:dyDescent="0.45">
      <c r="A2161" s="64">
        <v>220208</v>
      </c>
      <c r="B2161" s="65"/>
      <c r="C2161" s="66"/>
      <c r="D2161" s="66"/>
      <c r="E2161" s="65"/>
      <c r="F2161" s="70" t="s">
        <v>54</v>
      </c>
      <c r="G2161" s="358">
        <f>SUM(G2162:G2162)</f>
        <v>3000000</v>
      </c>
      <c r="H2161" s="358">
        <f>SUM(H2162:H2162)</f>
        <v>0</v>
      </c>
      <c r="I2161" s="358"/>
      <c r="J2161" s="80">
        <f>SUM(J2162:J2162)</f>
        <v>0</v>
      </c>
      <c r="K2161" s="80">
        <f>SUM(K2162:K2162)</f>
        <v>0</v>
      </c>
      <c r="L2161" s="80">
        <f>SUM(L2162:L2162)</f>
        <v>0</v>
      </c>
      <c r="M2161" s="69">
        <f t="shared" si="279"/>
        <v>0</v>
      </c>
    </row>
    <row r="2162" spans="1:13" ht="18.5" x14ac:dyDescent="0.45">
      <c r="A2162" s="74">
        <v>22020803</v>
      </c>
      <c r="B2162" s="75"/>
      <c r="C2162" s="76"/>
      <c r="D2162" s="76"/>
      <c r="E2162" s="75"/>
      <c r="F2162" s="77" t="s">
        <v>56</v>
      </c>
      <c r="G2162" s="311">
        <v>3000000</v>
      </c>
      <c r="H2162" s="311"/>
      <c r="I2162" s="311"/>
      <c r="J2162" s="81"/>
      <c r="K2162" s="81"/>
      <c r="L2162" s="81"/>
      <c r="M2162" s="69">
        <f t="shared" si="279"/>
        <v>0</v>
      </c>
    </row>
    <row r="2163" spans="1:13" ht="18.5" x14ac:dyDescent="0.45">
      <c r="A2163" s="64">
        <v>220210</v>
      </c>
      <c r="B2163" s="65"/>
      <c r="C2163" s="66"/>
      <c r="D2163" s="66"/>
      <c r="E2163" s="65"/>
      <c r="F2163" s="70" t="s">
        <v>57</v>
      </c>
      <c r="G2163" s="358">
        <f>SUM(G2164:G2169)</f>
        <v>550000000</v>
      </c>
      <c r="H2163" s="358">
        <f>SUM(H2164:H2169)</f>
        <v>0</v>
      </c>
      <c r="I2163" s="358"/>
      <c r="J2163" s="80">
        <f>SUM(J2164:J2169)</f>
        <v>230000000</v>
      </c>
      <c r="K2163" s="80">
        <f>SUM(K2164:K2169)</f>
        <v>230000000</v>
      </c>
      <c r="L2163" s="80">
        <f>SUM(L2164:L2169)</f>
        <v>230000000</v>
      </c>
      <c r="M2163" s="69">
        <f t="shared" si="279"/>
        <v>690000000</v>
      </c>
    </row>
    <row r="2164" spans="1:13" ht="18.5" x14ac:dyDescent="0.45">
      <c r="A2164" s="74">
        <v>22021003</v>
      </c>
      <c r="B2164" s="75"/>
      <c r="C2164" s="76"/>
      <c r="D2164" s="76"/>
      <c r="E2164" s="75"/>
      <c r="F2164" s="77" t="s">
        <v>60</v>
      </c>
      <c r="G2164" s="311">
        <v>30000000</v>
      </c>
      <c r="H2164" s="311"/>
      <c r="I2164" s="311"/>
      <c r="J2164" s="81"/>
      <c r="K2164" s="81"/>
      <c r="L2164" s="81"/>
      <c r="M2164" s="69">
        <f t="shared" si="279"/>
        <v>0</v>
      </c>
    </row>
    <row r="2165" spans="1:13" ht="18.5" x14ac:dyDescent="0.45">
      <c r="A2165" s="74">
        <v>22021007</v>
      </c>
      <c r="B2165" s="75"/>
      <c r="C2165" s="76"/>
      <c r="D2165" s="76"/>
      <c r="E2165" s="75"/>
      <c r="F2165" s="77" t="s">
        <v>63</v>
      </c>
      <c r="G2165" s="311">
        <v>80000000</v>
      </c>
      <c r="H2165" s="311"/>
      <c r="I2165" s="311"/>
      <c r="J2165" s="81"/>
      <c r="K2165" s="81"/>
      <c r="L2165" s="81"/>
      <c r="M2165" s="69">
        <f t="shared" si="279"/>
        <v>0</v>
      </c>
    </row>
    <row r="2166" spans="1:13" ht="18.5" x14ac:dyDescent="0.45">
      <c r="A2166" s="74">
        <v>22021021</v>
      </c>
      <c r="B2166" s="75"/>
      <c r="C2166" s="76"/>
      <c r="D2166" s="76"/>
      <c r="E2166" s="75"/>
      <c r="F2166" s="77" t="s">
        <v>225</v>
      </c>
      <c r="G2166" s="311">
        <v>30000000</v>
      </c>
      <c r="H2166" s="311"/>
      <c r="I2166" s="311"/>
      <c r="J2166" s="81"/>
      <c r="K2166" s="81"/>
      <c r="L2166" s="81"/>
      <c r="M2166" s="69">
        <f t="shared" si="279"/>
        <v>0</v>
      </c>
    </row>
    <row r="2167" spans="1:13" ht="18.5" x14ac:dyDescent="0.45">
      <c r="A2167" s="74">
        <v>22021029</v>
      </c>
      <c r="B2167" s="75"/>
      <c r="C2167" s="76"/>
      <c r="D2167" s="76"/>
      <c r="E2167" s="75"/>
      <c r="F2167" s="77" t="s">
        <v>600</v>
      </c>
      <c r="G2167" s="311">
        <v>10000000</v>
      </c>
      <c r="H2167" s="311"/>
      <c r="I2167" s="311"/>
      <c r="J2167" s="81"/>
      <c r="K2167" s="81"/>
      <c r="L2167" s="81"/>
      <c r="M2167" s="69">
        <f t="shared" si="279"/>
        <v>0</v>
      </c>
    </row>
    <row r="2168" spans="1:13" ht="18.5" x14ac:dyDescent="0.45">
      <c r="A2168" s="74">
        <v>22021038</v>
      </c>
      <c r="B2168" s="75"/>
      <c r="C2168" s="76"/>
      <c r="D2168" s="76"/>
      <c r="E2168" s="75"/>
      <c r="F2168" s="77" t="s">
        <v>228</v>
      </c>
      <c r="G2168" s="311">
        <v>100000000</v>
      </c>
      <c r="H2168" s="311"/>
      <c r="I2168" s="311"/>
      <c r="J2168" s="81"/>
      <c r="K2168" s="81"/>
      <c r="L2168" s="81"/>
      <c r="M2168" s="69">
        <f t="shared" si="279"/>
        <v>0</v>
      </c>
    </row>
    <row r="2169" spans="1:13" ht="18.5" x14ac:dyDescent="0.45">
      <c r="A2169" s="84">
        <v>22021050</v>
      </c>
      <c r="B2169" s="85"/>
      <c r="C2169" s="85"/>
      <c r="D2169" s="76"/>
      <c r="E2169" s="85"/>
      <c r="F2169" s="86" t="s">
        <v>68</v>
      </c>
      <c r="G2169" s="85">
        <v>300000000</v>
      </c>
      <c r="H2169" s="85"/>
      <c r="I2169" s="85"/>
      <c r="J2169" s="88">
        <v>230000000</v>
      </c>
      <c r="K2169" s="88">
        <v>230000000</v>
      </c>
      <c r="L2169" s="88">
        <v>230000000</v>
      </c>
      <c r="M2169" s="69">
        <f t="shared" si="279"/>
        <v>690000000</v>
      </c>
    </row>
    <row r="2170" spans="1:13" ht="18.5" x14ac:dyDescent="0.45">
      <c r="A2170" s="64">
        <v>23</v>
      </c>
      <c r="B2170" s="65"/>
      <c r="C2170" s="66"/>
      <c r="D2170" s="66"/>
      <c r="E2170" s="65"/>
      <c r="F2170" s="70" t="s">
        <v>69</v>
      </c>
      <c r="G2170" s="358">
        <f>G2171+G2175+G2179+G2186</f>
        <v>4000000000</v>
      </c>
      <c r="H2170" s="358">
        <f>H2171+H2175+H2179+H2186</f>
        <v>442133000</v>
      </c>
      <c r="I2170" s="358"/>
      <c r="J2170" s="80">
        <f>J2171+J2175+J2179+J2186</f>
        <v>4000000000</v>
      </c>
      <c r="K2170" s="80">
        <f t="shared" ref="K2170:L2170" si="281">K2171+K2175+K2179+K2186</f>
        <v>4000000000</v>
      </c>
      <c r="L2170" s="80">
        <f t="shared" si="281"/>
        <v>4000000000</v>
      </c>
      <c r="M2170" s="69">
        <f t="shared" si="279"/>
        <v>12000000000</v>
      </c>
    </row>
    <row r="2171" spans="1:13" ht="18.5" x14ac:dyDescent="0.45">
      <c r="A2171" s="64">
        <v>2301</v>
      </c>
      <c r="B2171" s="65"/>
      <c r="C2171" s="66"/>
      <c r="D2171" s="66"/>
      <c r="E2171" s="65"/>
      <c r="F2171" s="70" t="s">
        <v>70</v>
      </c>
      <c r="G2171" s="358">
        <f t="shared" ref="G2171:L2171" si="282">G2172</f>
        <v>10000000</v>
      </c>
      <c r="H2171" s="358">
        <f t="shared" si="282"/>
        <v>600000</v>
      </c>
      <c r="I2171" s="358"/>
      <c r="J2171" s="80">
        <f t="shared" si="282"/>
        <v>3000000</v>
      </c>
      <c r="K2171" s="80">
        <f t="shared" si="282"/>
        <v>3000000</v>
      </c>
      <c r="L2171" s="80">
        <f t="shared" si="282"/>
        <v>3000000</v>
      </c>
      <c r="M2171" s="69">
        <f t="shared" si="279"/>
        <v>9000000</v>
      </c>
    </row>
    <row r="2172" spans="1:13" ht="18.5" x14ac:dyDescent="0.45">
      <c r="A2172" s="64">
        <v>230101</v>
      </c>
      <c r="B2172" s="65"/>
      <c r="C2172" s="66"/>
      <c r="D2172" s="66"/>
      <c r="E2172" s="65"/>
      <c r="F2172" s="70" t="s">
        <v>71</v>
      </c>
      <c r="G2172" s="358">
        <f>SUM(G2173:G2174)</f>
        <v>10000000</v>
      </c>
      <c r="H2172" s="358">
        <f>SUM(H2173:H2174)</f>
        <v>600000</v>
      </c>
      <c r="I2172" s="358"/>
      <c r="J2172" s="80">
        <f>SUM(J2173:J2174)</f>
        <v>3000000</v>
      </c>
      <c r="K2172" s="80">
        <f>SUM(K2173:K2174)</f>
        <v>3000000</v>
      </c>
      <c r="L2172" s="80">
        <f>SUM(L2173:L2174)</f>
        <v>3000000</v>
      </c>
      <c r="M2172" s="69">
        <f t="shared" si="279"/>
        <v>9000000</v>
      </c>
    </row>
    <row r="2173" spans="1:13" ht="37" x14ac:dyDescent="0.45">
      <c r="A2173" s="74">
        <v>23010112</v>
      </c>
      <c r="B2173" s="75"/>
      <c r="C2173" s="76"/>
      <c r="D2173" s="76"/>
      <c r="E2173" s="75"/>
      <c r="F2173" s="77" t="s">
        <v>232</v>
      </c>
      <c r="G2173" s="311"/>
      <c r="H2173" s="311"/>
      <c r="I2173" s="311"/>
      <c r="J2173" s="81">
        <v>1000000</v>
      </c>
      <c r="K2173" s="81">
        <v>1000000</v>
      </c>
      <c r="L2173" s="81">
        <v>1000000</v>
      </c>
      <c r="M2173" s="69">
        <f t="shared" si="279"/>
        <v>3000000</v>
      </c>
    </row>
    <row r="2174" spans="1:13" ht="18.5" x14ac:dyDescent="0.45">
      <c r="A2174" s="74">
        <v>23010129</v>
      </c>
      <c r="B2174" s="75"/>
      <c r="C2174" s="76"/>
      <c r="D2174" s="76"/>
      <c r="E2174" s="75"/>
      <c r="F2174" s="77" t="s">
        <v>393</v>
      </c>
      <c r="G2174" s="311">
        <v>10000000</v>
      </c>
      <c r="H2174" s="311">
        <v>600000</v>
      </c>
      <c r="I2174" s="311"/>
      <c r="J2174" s="81">
        <v>2000000</v>
      </c>
      <c r="K2174" s="81">
        <v>2000000</v>
      </c>
      <c r="L2174" s="81">
        <v>2000000</v>
      </c>
      <c r="M2174" s="69">
        <f t="shared" si="279"/>
        <v>6000000</v>
      </c>
    </row>
    <row r="2175" spans="1:13" ht="18.5" x14ac:dyDescent="0.45">
      <c r="A2175" s="64">
        <v>2302</v>
      </c>
      <c r="B2175" s="65"/>
      <c r="C2175" s="66"/>
      <c r="D2175" s="66"/>
      <c r="E2175" s="65"/>
      <c r="F2175" s="90" t="s">
        <v>73</v>
      </c>
      <c r="G2175" s="358">
        <f t="shared" ref="G2175:L2175" si="283">G2176</f>
        <v>120000000</v>
      </c>
      <c r="H2175" s="358">
        <f t="shared" si="283"/>
        <v>0</v>
      </c>
      <c r="I2175" s="358"/>
      <c r="J2175" s="80">
        <f t="shared" si="283"/>
        <v>50000000</v>
      </c>
      <c r="K2175" s="80">
        <f t="shared" si="283"/>
        <v>50000000</v>
      </c>
      <c r="L2175" s="80">
        <f t="shared" si="283"/>
        <v>50000000</v>
      </c>
      <c r="M2175" s="69">
        <f t="shared" si="279"/>
        <v>150000000</v>
      </c>
    </row>
    <row r="2176" spans="1:13" ht="37" x14ac:dyDescent="0.45">
      <c r="A2176" s="64">
        <v>230201</v>
      </c>
      <c r="B2176" s="65"/>
      <c r="C2176" s="66"/>
      <c r="D2176" s="66"/>
      <c r="E2176" s="65"/>
      <c r="F2176" s="90" t="s">
        <v>74</v>
      </c>
      <c r="G2176" s="358">
        <f>SUM(G2177:G2178)</f>
        <v>120000000</v>
      </c>
      <c r="H2176" s="358">
        <f>SUM(H2177:H2178)</f>
        <v>0</v>
      </c>
      <c r="I2176" s="358"/>
      <c r="J2176" s="80">
        <f>SUM(J2177:J2178)</f>
        <v>50000000</v>
      </c>
      <c r="K2176" s="80">
        <f>SUM(K2177:K2178)</f>
        <v>50000000</v>
      </c>
      <c r="L2176" s="80">
        <f>SUM(L2177:L2178)</f>
        <v>50000000</v>
      </c>
      <c r="M2176" s="69">
        <f t="shared" si="279"/>
        <v>150000000</v>
      </c>
    </row>
    <row r="2177" spans="1:13" ht="37" x14ac:dyDescent="0.45">
      <c r="A2177" s="74">
        <v>23020118</v>
      </c>
      <c r="B2177" s="75"/>
      <c r="C2177" s="76"/>
      <c r="D2177" s="76"/>
      <c r="E2177" s="75"/>
      <c r="F2177" s="91" t="s">
        <v>438</v>
      </c>
      <c r="G2177" s="311">
        <v>90000000</v>
      </c>
      <c r="H2177" s="311"/>
      <c r="I2177" s="311"/>
      <c r="J2177" s="81"/>
      <c r="K2177" s="81"/>
      <c r="L2177" s="81"/>
      <c r="M2177" s="69">
        <f t="shared" si="279"/>
        <v>0</v>
      </c>
    </row>
    <row r="2178" spans="1:13" ht="18.5" x14ac:dyDescent="0.45">
      <c r="A2178" s="74">
        <v>23020126</v>
      </c>
      <c r="B2178" s="75"/>
      <c r="C2178" s="76"/>
      <c r="D2178" s="76"/>
      <c r="E2178" s="75"/>
      <c r="F2178" s="77" t="s">
        <v>1041</v>
      </c>
      <c r="G2178" s="311">
        <v>30000000</v>
      </c>
      <c r="H2178" s="311"/>
      <c r="I2178" s="311"/>
      <c r="J2178" s="81">
        <v>50000000</v>
      </c>
      <c r="K2178" s="81">
        <v>50000000</v>
      </c>
      <c r="L2178" s="81">
        <v>50000000</v>
      </c>
      <c r="M2178" s="69">
        <f t="shared" si="279"/>
        <v>150000000</v>
      </c>
    </row>
    <row r="2179" spans="1:13" ht="18.5" x14ac:dyDescent="0.45">
      <c r="A2179" s="64">
        <v>2304</v>
      </c>
      <c r="B2179" s="65"/>
      <c r="C2179" s="66"/>
      <c r="D2179" s="66"/>
      <c r="E2179" s="65"/>
      <c r="F2179" s="70" t="s">
        <v>506</v>
      </c>
      <c r="G2179" s="358">
        <f t="shared" ref="G2179:L2179" si="284">G2180</f>
        <v>3760000000</v>
      </c>
      <c r="H2179" s="358">
        <f t="shared" si="284"/>
        <v>348190000</v>
      </c>
      <c r="I2179" s="358"/>
      <c r="J2179" s="80">
        <f t="shared" si="284"/>
        <v>3932000000</v>
      </c>
      <c r="K2179" s="80">
        <f t="shared" si="284"/>
        <v>3932000000</v>
      </c>
      <c r="L2179" s="80">
        <f t="shared" si="284"/>
        <v>3932000000</v>
      </c>
      <c r="M2179" s="69">
        <f t="shared" si="279"/>
        <v>11796000000</v>
      </c>
    </row>
    <row r="2180" spans="1:13" ht="37" x14ac:dyDescent="0.45">
      <c r="A2180" s="64">
        <v>230401</v>
      </c>
      <c r="B2180" s="65"/>
      <c r="C2180" s="66"/>
      <c r="D2180" s="66"/>
      <c r="E2180" s="65"/>
      <c r="F2180" s="70" t="s">
        <v>507</v>
      </c>
      <c r="G2180" s="358">
        <f t="shared" ref="G2180:L2180" si="285">SUM(G2181:G2185)</f>
        <v>3760000000</v>
      </c>
      <c r="H2180" s="358">
        <f t="shared" si="285"/>
        <v>348190000</v>
      </c>
      <c r="I2180" s="358"/>
      <c r="J2180" s="80">
        <f t="shared" si="285"/>
        <v>3932000000</v>
      </c>
      <c r="K2180" s="80">
        <f t="shared" si="285"/>
        <v>3932000000</v>
      </c>
      <c r="L2180" s="80">
        <f t="shared" si="285"/>
        <v>3932000000</v>
      </c>
      <c r="M2180" s="69">
        <f t="shared" si="279"/>
        <v>11796000000</v>
      </c>
    </row>
    <row r="2181" spans="1:13" ht="18.5" x14ac:dyDescent="0.45">
      <c r="A2181" s="74">
        <v>23040101</v>
      </c>
      <c r="B2181" s="75"/>
      <c r="C2181" s="76"/>
      <c r="D2181" s="76"/>
      <c r="E2181" s="75"/>
      <c r="F2181" s="77" t="s">
        <v>580</v>
      </c>
      <c r="G2181" s="311">
        <v>20000000</v>
      </c>
      <c r="H2181" s="311"/>
      <c r="I2181" s="311"/>
      <c r="J2181" s="81">
        <v>10000000</v>
      </c>
      <c r="K2181" s="81">
        <v>10000000</v>
      </c>
      <c r="L2181" s="81">
        <v>10000000</v>
      </c>
      <c r="M2181" s="69">
        <f t="shared" si="279"/>
        <v>30000000</v>
      </c>
    </row>
    <row r="2182" spans="1:13" ht="18.5" x14ac:dyDescent="0.45">
      <c r="A2182" s="74">
        <v>23040102</v>
      </c>
      <c r="B2182" s="75"/>
      <c r="C2182" s="76"/>
      <c r="D2182" s="76"/>
      <c r="E2182" s="75"/>
      <c r="F2182" s="77" t="s">
        <v>508</v>
      </c>
      <c r="G2182" s="311">
        <v>3700000000</v>
      </c>
      <c r="H2182" s="311">
        <v>340000000</v>
      </c>
      <c r="I2182" s="311"/>
      <c r="J2182" s="81">
        <v>3920000000</v>
      </c>
      <c r="K2182" s="81">
        <v>3920000000</v>
      </c>
      <c r="L2182" s="81">
        <v>3920000000</v>
      </c>
      <c r="M2182" s="69">
        <f t="shared" si="279"/>
        <v>11760000000</v>
      </c>
    </row>
    <row r="2183" spans="1:13" ht="18.5" x14ac:dyDescent="0.45">
      <c r="A2183" s="74">
        <v>23040103</v>
      </c>
      <c r="B2183" s="75"/>
      <c r="C2183" s="76"/>
      <c r="D2183" s="76"/>
      <c r="E2183" s="75"/>
      <c r="F2183" s="77" t="s">
        <v>581</v>
      </c>
      <c r="G2183" s="311">
        <v>30000000</v>
      </c>
      <c r="H2183" s="311">
        <v>6790000</v>
      </c>
      <c r="I2183" s="311"/>
      <c r="J2183" s="81"/>
      <c r="K2183" s="81"/>
      <c r="L2183" s="81"/>
      <c r="M2183" s="69">
        <f t="shared" si="279"/>
        <v>0</v>
      </c>
    </row>
    <row r="2184" spans="1:13" ht="37" x14ac:dyDescent="0.45">
      <c r="A2184" s="74">
        <v>23040104</v>
      </c>
      <c r="B2184" s="75"/>
      <c r="C2184" s="76"/>
      <c r="D2184" s="76"/>
      <c r="E2184" s="75"/>
      <c r="F2184" s="77" t="s">
        <v>1042</v>
      </c>
      <c r="G2184" s="491">
        <v>10000000</v>
      </c>
      <c r="H2184" s="491">
        <v>1400000</v>
      </c>
      <c r="I2184" s="491"/>
      <c r="J2184" s="492">
        <v>2000000</v>
      </c>
      <c r="K2184" s="492">
        <v>2000000</v>
      </c>
      <c r="L2184" s="492">
        <v>2000000</v>
      </c>
      <c r="M2184" s="69">
        <f t="shared" si="279"/>
        <v>6000000</v>
      </c>
    </row>
    <row r="2185" spans="1:13" ht="18.5" x14ac:dyDescent="0.45">
      <c r="A2185" s="74">
        <v>23040105</v>
      </c>
      <c r="B2185" s="75"/>
      <c r="C2185" s="76"/>
      <c r="D2185" s="76"/>
      <c r="E2185" s="75"/>
      <c r="F2185" s="77" t="s">
        <v>582</v>
      </c>
      <c r="G2185" s="491"/>
      <c r="H2185" s="491"/>
      <c r="I2185" s="491"/>
      <c r="J2185" s="492"/>
      <c r="K2185" s="492"/>
      <c r="L2185" s="492"/>
      <c r="M2185" s="69">
        <f t="shared" si="279"/>
        <v>0</v>
      </c>
    </row>
    <row r="2186" spans="1:13" ht="18.5" x14ac:dyDescent="0.45">
      <c r="A2186" s="64">
        <v>2305</v>
      </c>
      <c r="B2186" s="65"/>
      <c r="C2186" s="66"/>
      <c r="D2186" s="66"/>
      <c r="E2186" s="65"/>
      <c r="F2186" s="70" t="s">
        <v>79</v>
      </c>
      <c r="G2186" s="362">
        <f t="shared" ref="G2186:L2186" si="286">G2187</f>
        <v>110000000</v>
      </c>
      <c r="H2186" s="362">
        <f t="shared" si="286"/>
        <v>93343000</v>
      </c>
      <c r="I2186" s="362"/>
      <c r="J2186" s="92">
        <f t="shared" si="286"/>
        <v>15000000</v>
      </c>
      <c r="K2186" s="92">
        <f t="shared" si="286"/>
        <v>15000000</v>
      </c>
      <c r="L2186" s="92">
        <f t="shared" si="286"/>
        <v>15000000</v>
      </c>
      <c r="M2186" s="69">
        <f t="shared" si="279"/>
        <v>45000000</v>
      </c>
    </row>
    <row r="2187" spans="1:13" ht="18.5" x14ac:dyDescent="0.45">
      <c r="A2187" s="64">
        <v>230501</v>
      </c>
      <c r="B2187" s="65"/>
      <c r="C2187" s="66"/>
      <c r="D2187" s="66"/>
      <c r="E2187" s="65"/>
      <c r="F2187" s="70" t="s">
        <v>80</v>
      </c>
      <c r="G2187" s="362">
        <f>SUM(G2188:G2190)</f>
        <v>110000000</v>
      </c>
      <c r="H2187" s="362">
        <f>SUM(H2188:H2190)</f>
        <v>93343000</v>
      </c>
      <c r="I2187" s="362"/>
      <c r="J2187" s="92">
        <f>SUM(J2188:J2190)</f>
        <v>15000000</v>
      </c>
      <c r="K2187" s="92">
        <f>SUM(K2188:K2190)</f>
        <v>15000000</v>
      </c>
      <c r="L2187" s="92">
        <f>SUM(L2188:L2190)</f>
        <v>15000000</v>
      </c>
      <c r="M2187" s="69">
        <f t="shared" si="279"/>
        <v>45000000</v>
      </c>
    </row>
    <row r="2188" spans="1:13" ht="18.5" x14ac:dyDescent="0.45">
      <c r="A2188" s="74">
        <v>23050101</v>
      </c>
      <c r="B2188" s="75"/>
      <c r="C2188" s="76"/>
      <c r="D2188" s="76"/>
      <c r="E2188" s="75"/>
      <c r="F2188" s="91" t="s">
        <v>81</v>
      </c>
      <c r="G2188" s="311">
        <v>90000000</v>
      </c>
      <c r="H2188" s="311">
        <v>85000000</v>
      </c>
      <c r="I2188" s="311"/>
      <c r="J2188" s="81">
        <v>5000000</v>
      </c>
      <c r="K2188" s="81">
        <v>5000000</v>
      </c>
      <c r="L2188" s="81">
        <v>5000000</v>
      </c>
      <c r="M2188" s="69">
        <f t="shared" si="279"/>
        <v>15000000</v>
      </c>
    </row>
    <row r="2189" spans="1:13" ht="18.5" x14ac:dyDescent="0.45">
      <c r="A2189" s="74">
        <v>23050102</v>
      </c>
      <c r="B2189" s="75"/>
      <c r="C2189" s="76"/>
      <c r="D2189" s="76"/>
      <c r="E2189" s="75"/>
      <c r="F2189" s="91" t="s">
        <v>426</v>
      </c>
      <c r="G2189" s="311"/>
      <c r="H2189" s="311"/>
      <c r="I2189" s="311"/>
      <c r="J2189" s="81"/>
      <c r="K2189" s="81"/>
      <c r="L2189" s="81"/>
      <c r="M2189" s="69">
        <f t="shared" si="279"/>
        <v>0</v>
      </c>
    </row>
    <row r="2190" spans="1:13" ht="18.5" x14ac:dyDescent="0.45">
      <c r="A2190" s="74">
        <v>23050103</v>
      </c>
      <c r="B2190" s="75"/>
      <c r="C2190" s="76"/>
      <c r="D2190" s="76"/>
      <c r="E2190" s="75"/>
      <c r="F2190" s="77" t="s">
        <v>82</v>
      </c>
      <c r="G2190" s="311">
        <v>20000000</v>
      </c>
      <c r="H2190" s="311">
        <v>8343000</v>
      </c>
      <c r="I2190" s="311"/>
      <c r="J2190" s="81">
        <v>10000000</v>
      </c>
      <c r="K2190" s="81">
        <v>10000000</v>
      </c>
      <c r="L2190" s="81">
        <v>10000000</v>
      </c>
      <c r="M2190" s="69">
        <f t="shared" si="279"/>
        <v>30000000</v>
      </c>
    </row>
    <row r="2191" spans="1:13" ht="18.5" x14ac:dyDescent="0.45">
      <c r="A2191" s="74"/>
      <c r="B2191" s="74"/>
      <c r="C2191" s="74"/>
      <c r="D2191" s="74"/>
      <c r="E2191" s="74"/>
      <c r="F2191" s="77"/>
      <c r="G2191" s="363"/>
      <c r="H2191" s="363"/>
      <c r="I2191" s="363"/>
      <c r="J2191" s="364"/>
      <c r="K2191" s="364"/>
      <c r="L2191" s="364"/>
      <c r="M2191" s="364"/>
    </row>
    <row r="2192" spans="1:13" ht="18.5" x14ac:dyDescent="0.45">
      <c r="A2192" s="74"/>
      <c r="B2192" s="74"/>
      <c r="C2192" s="74"/>
      <c r="D2192" s="74"/>
      <c r="E2192" s="74"/>
      <c r="F2192" s="70" t="s">
        <v>85</v>
      </c>
      <c r="G2192" s="363"/>
      <c r="H2192" s="363"/>
      <c r="I2192" s="363"/>
      <c r="J2192" s="364"/>
      <c r="K2192" s="364"/>
      <c r="L2192" s="364"/>
      <c r="M2192" s="364"/>
    </row>
    <row r="2193" spans="1:13" ht="18.5" x14ac:dyDescent="0.45">
      <c r="A2193" s="74"/>
      <c r="B2193" s="74"/>
      <c r="C2193" s="74"/>
      <c r="D2193" s="74"/>
      <c r="E2193" s="74"/>
      <c r="F2193" s="70" t="s">
        <v>1043</v>
      </c>
      <c r="G2193" s="405">
        <f>SUM(G2136)</f>
        <v>1379082863.3599999</v>
      </c>
      <c r="H2193" s="405">
        <f t="shared" ref="H2193:M2193" si="287">SUM(H2136)</f>
        <v>1338446530.8599999</v>
      </c>
      <c r="I2193" s="405">
        <f t="shared" si="287"/>
        <v>0</v>
      </c>
      <c r="J2193" s="414">
        <f t="shared" si="287"/>
        <v>1911608707.3800011</v>
      </c>
      <c r="K2193" s="414">
        <f t="shared" si="287"/>
        <v>1911608707.3799999</v>
      </c>
      <c r="L2193" s="414">
        <f t="shared" si="287"/>
        <v>1911608677.3799999</v>
      </c>
      <c r="M2193" s="414">
        <f t="shared" si="287"/>
        <v>5734826092.1400013</v>
      </c>
    </row>
    <row r="2194" spans="1:13" ht="18.5" x14ac:dyDescent="0.45">
      <c r="A2194" s="74"/>
      <c r="B2194" s="74"/>
      <c r="C2194" s="74"/>
      <c r="D2194" s="74"/>
      <c r="E2194" s="74"/>
      <c r="F2194" s="70" t="s">
        <v>27</v>
      </c>
      <c r="G2194" s="405">
        <f>SUM(G2145)</f>
        <v>2700000000</v>
      </c>
      <c r="H2194" s="405">
        <f t="shared" ref="H2194:M2194" si="288">SUM(H2145)</f>
        <v>1917024600</v>
      </c>
      <c r="I2194" s="405">
        <f t="shared" si="288"/>
        <v>0</v>
      </c>
      <c r="J2194" s="414">
        <f t="shared" si="288"/>
        <v>2700000000</v>
      </c>
      <c r="K2194" s="414">
        <f t="shared" si="288"/>
        <v>2700000000</v>
      </c>
      <c r="L2194" s="414">
        <f t="shared" si="288"/>
        <v>2700000000</v>
      </c>
      <c r="M2194" s="414">
        <f t="shared" si="288"/>
        <v>8100000000</v>
      </c>
    </row>
    <row r="2195" spans="1:13" ht="18.5" x14ac:dyDescent="0.45">
      <c r="A2195" s="74"/>
      <c r="B2195" s="74"/>
      <c r="C2195" s="74"/>
      <c r="D2195" s="74"/>
      <c r="E2195" s="74"/>
      <c r="F2195" s="70" t="s">
        <v>654</v>
      </c>
      <c r="G2195" s="405">
        <f>SUM(G2170)</f>
        <v>4000000000</v>
      </c>
      <c r="H2195" s="405">
        <f t="shared" ref="H2195:M2195" si="289">SUM(H2170)</f>
        <v>442133000</v>
      </c>
      <c r="I2195" s="405">
        <f t="shared" si="289"/>
        <v>0</v>
      </c>
      <c r="J2195" s="414">
        <f t="shared" si="289"/>
        <v>4000000000</v>
      </c>
      <c r="K2195" s="414">
        <f t="shared" si="289"/>
        <v>4000000000</v>
      </c>
      <c r="L2195" s="414">
        <f t="shared" si="289"/>
        <v>4000000000</v>
      </c>
      <c r="M2195" s="414">
        <f t="shared" si="289"/>
        <v>12000000000</v>
      </c>
    </row>
    <row r="2196" spans="1:13" ht="18.5" x14ac:dyDescent="0.45">
      <c r="A2196" s="74"/>
      <c r="B2196" s="74"/>
      <c r="C2196" s="74"/>
      <c r="D2196" s="74"/>
      <c r="E2196" s="74"/>
      <c r="F2196" s="77"/>
      <c r="G2196" s="363"/>
      <c r="H2196" s="363"/>
      <c r="I2196" s="363"/>
      <c r="J2196" s="364"/>
      <c r="K2196" s="364"/>
      <c r="L2196" s="364"/>
      <c r="M2196" s="364"/>
    </row>
    <row r="2197" spans="1:13" ht="18.5" x14ac:dyDescent="0.45">
      <c r="A2197" s="74"/>
      <c r="B2197" s="74"/>
      <c r="C2197" s="74"/>
      <c r="D2197" s="74"/>
      <c r="E2197" s="74"/>
      <c r="F2197" s="70" t="s">
        <v>88</v>
      </c>
      <c r="G2197" s="365">
        <f>SUM(G2193:G2195)</f>
        <v>8079082863.3599997</v>
      </c>
      <c r="H2197" s="365">
        <f t="shared" ref="H2197:M2197" si="290">SUM(H2193:H2195)</f>
        <v>3697604130.8599997</v>
      </c>
      <c r="I2197" s="365">
        <f t="shared" si="290"/>
        <v>0</v>
      </c>
      <c r="J2197" s="366">
        <f t="shared" si="290"/>
        <v>8611608707.3800011</v>
      </c>
      <c r="K2197" s="366">
        <f t="shared" si="290"/>
        <v>8611608707.3800011</v>
      </c>
      <c r="L2197" s="366">
        <f t="shared" si="290"/>
        <v>8611608677.3800011</v>
      </c>
      <c r="M2197" s="366">
        <f t="shared" si="290"/>
        <v>25834826092.139999</v>
      </c>
    </row>
    <row r="2200" spans="1:13" ht="18.5" x14ac:dyDescent="0.45">
      <c r="A2200" s="951" t="s">
        <v>0</v>
      </c>
      <c r="B2200" s="951"/>
      <c r="C2200" s="951"/>
      <c r="D2200" s="951"/>
      <c r="E2200" s="951"/>
      <c r="F2200" s="951"/>
      <c r="G2200" s="951"/>
      <c r="H2200" s="951"/>
      <c r="I2200" s="951"/>
      <c r="J2200" s="951"/>
      <c r="K2200" s="951"/>
      <c r="L2200" s="951"/>
      <c r="M2200" s="951"/>
    </row>
    <row r="2201" spans="1:13" ht="18.5" x14ac:dyDescent="0.45">
      <c r="A2201" s="930" t="s">
        <v>1044</v>
      </c>
      <c r="B2201" s="930"/>
      <c r="C2201" s="930"/>
      <c r="D2201" s="930"/>
      <c r="E2201" s="930"/>
      <c r="F2201" s="930"/>
      <c r="G2201" s="930"/>
      <c r="H2201" s="930"/>
      <c r="I2201" s="930"/>
      <c r="J2201" s="930"/>
      <c r="K2201" s="930"/>
      <c r="L2201" s="930"/>
      <c r="M2201" s="930"/>
    </row>
    <row r="2202" spans="1:13" ht="92.5" x14ac:dyDescent="0.45">
      <c r="A2202" s="100" t="s">
        <v>1</v>
      </c>
      <c r="B2202" s="100" t="s">
        <v>2</v>
      </c>
      <c r="C2202" s="100" t="s">
        <v>3</v>
      </c>
      <c r="D2202" s="100" t="s">
        <v>4</v>
      </c>
      <c r="E2202" s="100" t="s">
        <v>5</v>
      </c>
      <c r="F2202" s="67" t="s">
        <v>6</v>
      </c>
      <c r="G2202" s="100" t="s">
        <v>7</v>
      </c>
      <c r="H2202" s="100" t="s">
        <v>8</v>
      </c>
      <c r="I2202" s="100"/>
      <c r="J2202" s="368" t="s">
        <v>9</v>
      </c>
      <c r="K2202" s="368" t="s">
        <v>10</v>
      </c>
      <c r="L2202" s="368" t="s">
        <v>11</v>
      </c>
      <c r="M2202" s="368" t="s">
        <v>12</v>
      </c>
    </row>
    <row r="2203" spans="1:13" ht="18.5" x14ac:dyDescent="0.45">
      <c r="A2203" s="64">
        <v>2</v>
      </c>
      <c r="B2203" s="65"/>
      <c r="C2203" s="66"/>
      <c r="D2203" s="66"/>
      <c r="E2203" s="65"/>
      <c r="F2203" s="70" t="s">
        <v>18</v>
      </c>
      <c r="G2203" s="358">
        <f t="shared" ref="G2203:M2203" si="291">G2204+G2251</f>
        <v>624337261</v>
      </c>
      <c r="H2203" s="358">
        <f t="shared" si="291"/>
        <v>505728817.79000002</v>
      </c>
      <c r="I2203" s="358">
        <f t="shared" si="291"/>
        <v>0</v>
      </c>
      <c r="J2203" s="80">
        <f>SUM(J2204,J2212,J2251)</f>
        <v>726171829</v>
      </c>
      <c r="K2203" s="80">
        <f t="shared" ref="K2203:L2203" si="292">SUM(K2204,K2212,K2251)</f>
        <v>726171829</v>
      </c>
      <c r="L2203" s="80">
        <f t="shared" si="292"/>
        <v>726171829</v>
      </c>
      <c r="M2203" s="80">
        <f t="shared" si="291"/>
        <v>1728515487</v>
      </c>
    </row>
    <row r="2204" spans="1:13" ht="18.5" x14ac:dyDescent="0.45">
      <c r="A2204" s="64">
        <v>21</v>
      </c>
      <c r="B2204" s="65"/>
      <c r="C2204" s="66"/>
      <c r="D2204" s="66"/>
      <c r="E2204" s="65"/>
      <c r="F2204" s="70" t="s">
        <v>19</v>
      </c>
      <c r="G2204" s="358">
        <f>G2205+G2208</f>
        <v>544337261</v>
      </c>
      <c r="H2204" s="358">
        <f t="shared" ref="H2204:I2204" si="293">H2205+H2208</f>
        <v>426098817.79000002</v>
      </c>
      <c r="I2204" s="358">
        <f t="shared" si="293"/>
        <v>0</v>
      </c>
      <c r="J2204" s="80">
        <v>496171829</v>
      </c>
      <c r="K2204" s="80">
        <v>496171829</v>
      </c>
      <c r="L2204" s="80">
        <v>496171829</v>
      </c>
      <c r="M2204" s="80">
        <v>1488515487</v>
      </c>
    </row>
    <row r="2205" spans="1:13" ht="18.5" x14ac:dyDescent="0.45">
      <c r="A2205" s="64">
        <v>2101</v>
      </c>
      <c r="B2205" s="65"/>
      <c r="C2205" s="66"/>
      <c r="D2205" s="66"/>
      <c r="E2205" s="65"/>
      <c r="F2205" s="70" t="s">
        <v>20</v>
      </c>
      <c r="G2205" s="358">
        <f t="shared" ref="G2205:I2206" si="294">G2206</f>
        <v>460769261</v>
      </c>
      <c r="H2205" s="358">
        <f t="shared" si="294"/>
        <v>364008817.79000002</v>
      </c>
      <c r="I2205" s="358"/>
      <c r="J2205" s="80">
        <v>489181829</v>
      </c>
      <c r="K2205" s="80">
        <v>489181829</v>
      </c>
      <c r="L2205" s="80">
        <v>489181829</v>
      </c>
      <c r="M2205" s="69">
        <v>1467545487</v>
      </c>
    </row>
    <row r="2206" spans="1:13" ht="18.5" x14ac:dyDescent="0.45">
      <c r="A2206" s="64">
        <v>210101</v>
      </c>
      <c r="B2206" s="65"/>
      <c r="C2206" s="66"/>
      <c r="D2206" s="66"/>
      <c r="E2206" s="65"/>
      <c r="F2206" s="70" t="s">
        <v>21</v>
      </c>
      <c r="G2206" s="358">
        <f>G2207</f>
        <v>460769261</v>
      </c>
      <c r="H2206" s="358">
        <f t="shared" si="294"/>
        <v>364008817.79000002</v>
      </c>
      <c r="I2206" s="358">
        <f t="shared" si="294"/>
        <v>0</v>
      </c>
      <c r="J2206" s="80">
        <v>489181829</v>
      </c>
      <c r="K2206" s="80">
        <v>489181829</v>
      </c>
      <c r="L2206" s="80">
        <v>489181829</v>
      </c>
      <c r="M2206" s="69">
        <v>1467545487</v>
      </c>
    </row>
    <row r="2207" spans="1:13" ht="18.5" x14ac:dyDescent="0.45">
      <c r="A2207" s="74">
        <v>21010101</v>
      </c>
      <c r="B2207" s="75"/>
      <c r="C2207" s="76"/>
      <c r="D2207" s="76"/>
      <c r="E2207" s="75"/>
      <c r="F2207" s="77" t="s">
        <v>20</v>
      </c>
      <c r="G2207" s="311">
        <v>460769261</v>
      </c>
      <c r="H2207" s="311">
        <v>364008817.79000002</v>
      </c>
      <c r="I2207" s="311"/>
      <c r="J2207" s="81">
        <v>489181829</v>
      </c>
      <c r="K2207" s="81">
        <v>489181829</v>
      </c>
      <c r="L2207" s="81">
        <v>489181829</v>
      </c>
      <c r="M2207" s="69">
        <v>1467545487</v>
      </c>
    </row>
    <row r="2208" spans="1:13" ht="18.5" x14ac:dyDescent="0.45">
      <c r="A2208" s="64">
        <v>2102</v>
      </c>
      <c r="B2208" s="65"/>
      <c r="C2208" s="66"/>
      <c r="D2208" s="66"/>
      <c r="E2208" s="65"/>
      <c r="F2208" s="70" t="s">
        <v>22</v>
      </c>
      <c r="G2208" s="358">
        <f>G2209</f>
        <v>83568000</v>
      </c>
      <c r="H2208" s="358">
        <f t="shared" ref="H2208:I2208" si="295">H2209</f>
        <v>62090000</v>
      </c>
      <c r="I2208" s="358">
        <f t="shared" si="295"/>
        <v>0</v>
      </c>
      <c r="J2208" s="80">
        <v>6990000</v>
      </c>
      <c r="K2208" s="80">
        <v>6990000</v>
      </c>
      <c r="L2208" s="80">
        <v>6990000</v>
      </c>
      <c r="M2208" s="80">
        <v>20970000</v>
      </c>
    </row>
    <row r="2209" spans="1:13" ht="18.5" x14ac:dyDescent="0.45">
      <c r="A2209" s="64">
        <v>210201</v>
      </c>
      <c r="B2209" s="65"/>
      <c r="C2209" s="66"/>
      <c r="D2209" s="66"/>
      <c r="E2209" s="65"/>
      <c r="F2209" s="70" t="s">
        <v>23</v>
      </c>
      <c r="G2209" s="358">
        <f>G2210+G2211</f>
        <v>83568000</v>
      </c>
      <c r="H2209" s="358">
        <f t="shared" ref="H2209:I2209" si="296">H2210+H2211</f>
        <v>62090000</v>
      </c>
      <c r="I2209" s="358">
        <f t="shared" si="296"/>
        <v>0</v>
      </c>
      <c r="J2209" s="80">
        <v>6990000</v>
      </c>
      <c r="K2209" s="80">
        <v>6990000</v>
      </c>
      <c r="L2209" s="80">
        <v>6990000</v>
      </c>
      <c r="M2209" s="69">
        <v>20970000</v>
      </c>
    </row>
    <row r="2210" spans="1:13" ht="18.5" x14ac:dyDescent="0.45">
      <c r="A2210" s="74">
        <v>21020101</v>
      </c>
      <c r="B2210" s="75"/>
      <c r="C2210" s="76"/>
      <c r="D2210" s="76"/>
      <c r="E2210" s="75"/>
      <c r="F2210" s="77" t="s">
        <v>24</v>
      </c>
      <c r="G2210" s="311">
        <v>76368000</v>
      </c>
      <c r="H2210" s="311">
        <v>56805000</v>
      </c>
      <c r="I2210" s="311"/>
      <c r="J2210" s="81"/>
      <c r="K2210" s="81"/>
      <c r="L2210" s="81"/>
      <c r="M2210" s="69"/>
    </row>
    <row r="2211" spans="1:13" ht="18.5" x14ac:dyDescent="0.45">
      <c r="A2211" s="74">
        <v>21020102</v>
      </c>
      <c r="B2211" s="75"/>
      <c r="C2211" s="76"/>
      <c r="D2211" s="76"/>
      <c r="E2211" s="75"/>
      <c r="F2211" s="77" t="s">
        <v>25</v>
      </c>
      <c r="G2211" s="311">
        <v>7200000</v>
      </c>
      <c r="H2211" s="311">
        <v>5285000</v>
      </c>
      <c r="I2211" s="311"/>
      <c r="J2211" s="81">
        <v>6990000</v>
      </c>
      <c r="K2211" s="81">
        <v>6990000</v>
      </c>
      <c r="L2211" s="81">
        <v>6990000</v>
      </c>
      <c r="M2211" s="69">
        <v>20970000</v>
      </c>
    </row>
    <row r="2212" spans="1:13" ht="18.5" x14ac:dyDescent="0.45">
      <c r="A2212" s="64">
        <v>2202</v>
      </c>
      <c r="B2212" s="65"/>
      <c r="C2212" s="66"/>
      <c r="D2212" s="66"/>
      <c r="E2212" s="65"/>
      <c r="F2212" s="70" t="s">
        <v>27</v>
      </c>
      <c r="G2212" s="358">
        <f>G2213+G2216+G2220+G2224+G2230+G2232+G2234+G2238+G2241</f>
        <v>150000000</v>
      </c>
      <c r="H2212" s="358">
        <f t="shared" ref="H2212:M2212" si="297">H2213+H2216+H2220+H2224+H2230+H2232+H2234+H2238+H2241</f>
        <v>1800000</v>
      </c>
      <c r="I2212" s="358">
        <f t="shared" si="297"/>
        <v>0</v>
      </c>
      <c r="J2212" s="80">
        <f>J2213+J2216+J2220+J2224+J2230+J2232+J2234+J2238+J2241</f>
        <v>150000000</v>
      </c>
      <c r="K2212" s="80">
        <f t="shared" si="297"/>
        <v>150000000</v>
      </c>
      <c r="L2212" s="80">
        <f t="shared" si="297"/>
        <v>150000000</v>
      </c>
      <c r="M2212" s="80">
        <f t="shared" si="297"/>
        <v>450000000</v>
      </c>
    </row>
    <row r="2213" spans="1:13" ht="18.5" x14ac:dyDescent="0.45">
      <c r="A2213" s="64">
        <v>220201</v>
      </c>
      <c r="B2213" s="65"/>
      <c r="C2213" s="66"/>
      <c r="D2213" s="66"/>
      <c r="E2213" s="65"/>
      <c r="F2213" s="70" t="s">
        <v>28</v>
      </c>
      <c r="G2213" s="358">
        <f>SUM(G2214:G2215)</f>
        <v>6000000</v>
      </c>
      <c r="H2213" s="358">
        <f>SUM(H2214:H2215)</f>
        <v>90000</v>
      </c>
      <c r="I2213" s="358"/>
      <c r="J2213" s="80">
        <f>SUM(J2214:J2215)</f>
        <v>6000000</v>
      </c>
      <c r="K2213" s="80">
        <f>SUM(K2214:K2215)</f>
        <v>6000000</v>
      </c>
      <c r="L2213" s="80">
        <f>SUM(L2214:L2215)</f>
        <v>6000000</v>
      </c>
      <c r="M2213" s="69">
        <f t="shared" ref="M2213:M2249" si="298">J2213+K2213+L2213</f>
        <v>18000000</v>
      </c>
    </row>
    <row r="2214" spans="1:13" ht="18.5" x14ac:dyDescent="0.45">
      <c r="A2214" s="74">
        <v>22020101</v>
      </c>
      <c r="B2214" s="75"/>
      <c r="C2214" s="76"/>
      <c r="D2214" s="76"/>
      <c r="E2214" s="75"/>
      <c r="F2214" s="77" t="s">
        <v>29</v>
      </c>
      <c r="G2214" s="311">
        <v>3000000</v>
      </c>
      <c r="H2214" s="311"/>
      <c r="I2214" s="311"/>
      <c r="J2214" s="81">
        <v>3000000</v>
      </c>
      <c r="K2214" s="81">
        <v>3000000</v>
      </c>
      <c r="L2214" s="81">
        <v>3000000</v>
      </c>
      <c r="M2214" s="69">
        <f t="shared" si="298"/>
        <v>9000000</v>
      </c>
    </row>
    <row r="2215" spans="1:13" ht="18.5" x14ac:dyDescent="0.45">
      <c r="A2215" s="74">
        <v>22020102</v>
      </c>
      <c r="B2215" s="75"/>
      <c r="C2215" s="76"/>
      <c r="D2215" s="76"/>
      <c r="E2215" s="75"/>
      <c r="F2215" s="77" t="s">
        <v>30</v>
      </c>
      <c r="G2215" s="311">
        <v>3000000</v>
      </c>
      <c r="H2215" s="311">
        <v>90000</v>
      </c>
      <c r="I2215" s="311"/>
      <c r="J2215" s="81">
        <v>3000000</v>
      </c>
      <c r="K2215" s="81">
        <v>3000000</v>
      </c>
      <c r="L2215" s="81">
        <v>3000000</v>
      </c>
      <c r="M2215" s="69">
        <f t="shared" si="298"/>
        <v>9000000</v>
      </c>
    </row>
    <row r="2216" spans="1:13" ht="18.5" x14ac:dyDescent="0.45">
      <c r="A2216" s="64">
        <v>220202</v>
      </c>
      <c r="B2216" s="65"/>
      <c r="C2216" s="66"/>
      <c r="D2216" s="66"/>
      <c r="E2216" s="65"/>
      <c r="F2216" s="70" t="s">
        <v>31</v>
      </c>
      <c r="G2216" s="358">
        <f>SUM(G2217:G2219)</f>
        <v>2500000</v>
      </c>
      <c r="H2216" s="358">
        <f>SUM(H2217:H2219)</f>
        <v>195000</v>
      </c>
      <c r="I2216" s="358"/>
      <c r="J2216" s="80">
        <f>SUM(J2217:J2219)</f>
        <v>2300000</v>
      </c>
      <c r="K2216" s="80">
        <f>SUM(K2217:K2219)</f>
        <v>2300000</v>
      </c>
      <c r="L2216" s="80">
        <f>SUM(L2217:L2219)</f>
        <v>2300000</v>
      </c>
      <c r="M2216" s="69">
        <f t="shared" si="298"/>
        <v>6900000</v>
      </c>
    </row>
    <row r="2217" spans="1:13" ht="18.5" x14ac:dyDescent="0.45">
      <c r="A2217" s="74">
        <v>22020201</v>
      </c>
      <c r="B2217" s="75"/>
      <c r="C2217" s="76"/>
      <c r="D2217" s="76"/>
      <c r="E2217" s="75"/>
      <c r="F2217" s="77" t="s">
        <v>32</v>
      </c>
      <c r="G2217" s="311">
        <v>1500000</v>
      </c>
      <c r="H2217" s="311">
        <v>135000</v>
      </c>
      <c r="I2217" s="311"/>
      <c r="J2217" s="81">
        <v>1500000</v>
      </c>
      <c r="K2217" s="81">
        <v>1500000</v>
      </c>
      <c r="L2217" s="81">
        <v>1500000</v>
      </c>
      <c r="M2217" s="69">
        <f t="shared" si="298"/>
        <v>4500000</v>
      </c>
    </row>
    <row r="2218" spans="1:13" ht="18.5" x14ac:dyDescent="0.45">
      <c r="A2218" s="74">
        <v>22020202</v>
      </c>
      <c r="B2218" s="75"/>
      <c r="C2218" s="76"/>
      <c r="D2218" s="76"/>
      <c r="E2218" s="75"/>
      <c r="F2218" s="77" t="s">
        <v>33</v>
      </c>
      <c r="G2218" s="311">
        <v>500000</v>
      </c>
      <c r="H2218" s="311"/>
      <c r="I2218" s="311"/>
      <c r="J2218" s="81"/>
      <c r="K2218" s="81"/>
      <c r="L2218" s="81"/>
      <c r="M2218" s="69">
        <f t="shared" si="298"/>
        <v>0</v>
      </c>
    </row>
    <row r="2219" spans="1:13" ht="18.5" x14ac:dyDescent="0.45">
      <c r="A2219" s="74">
        <v>22020205</v>
      </c>
      <c r="B2219" s="75"/>
      <c r="C2219" s="76"/>
      <c r="D2219" s="76"/>
      <c r="E2219" s="75"/>
      <c r="F2219" s="77" t="s">
        <v>35</v>
      </c>
      <c r="G2219" s="311">
        <v>500000</v>
      </c>
      <c r="H2219" s="311">
        <v>60000</v>
      </c>
      <c r="I2219" s="311"/>
      <c r="J2219" s="81">
        <v>800000</v>
      </c>
      <c r="K2219" s="81">
        <v>800000</v>
      </c>
      <c r="L2219" s="81">
        <v>800000</v>
      </c>
      <c r="M2219" s="69">
        <f t="shared" si="298"/>
        <v>2400000</v>
      </c>
    </row>
    <row r="2220" spans="1:13" ht="18.5" x14ac:dyDescent="0.45">
      <c r="A2220" s="64">
        <v>220203</v>
      </c>
      <c r="B2220" s="65"/>
      <c r="C2220" s="66"/>
      <c r="D2220" s="66"/>
      <c r="E2220" s="65"/>
      <c r="F2220" s="70" t="s">
        <v>37</v>
      </c>
      <c r="G2220" s="358">
        <f>SUM(G2221:G2223)</f>
        <v>8000000</v>
      </c>
      <c r="H2220" s="358">
        <f>SUM(H2221:H2223)</f>
        <v>250000</v>
      </c>
      <c r="I2220" s="358"/>
      <c r="J2220" s="80">
        <f>SUM(J2221:J2223)</f>
        <v>7000000</v>
      </c>
      <c r="K2220" s="80">
        <f>SUM(K2221:K2223)</f>
        <v>7000000</v>
      </c>
      <c r="L2220" s="80">
        <f>SUM(L2221:L2223)</f>
        <v>7000000</v>
      </c>
      <c r="M2220" s="69">
        <f t="shared" si="298"/>
        <v>21000000</v>
      </c>
    </row>
    <row r="2221" spans="1:13" ht="37" x14ac:dyDescent="0.45">
      <c r="A2221" s="74">
        <v>22020301</v>
      </c>
      <c r="B2221" s="75"/>
      <c r="C2221" s="76"/>
      <c r="D2221" s="76"/>
      <c r="E2221" s="75"/>
      <c r="F2221" s="77" t="s">
        <v>38</v>
      </c>
      <c r="G2221" s="311">
        <v>2500000</v>
      </c>
      <c r="H2221" s="311">
        <v>250000</v>
      </c>
      <c r="I2221" s="311"/>
      <c r="J2221" s="81">
        <v>2500000</v>
      </c>
      <c r="K2221" s="81">
        <v>2500000</v>
      </c>
      <c r="L2221" s="81">
        <v>2500000</v>
      </c>
      <c r="M2221" s="69">
        <f t="shared" si="298"/>
        <v>7500000</v>
      </c>
    </row>
    <row r="2222" spans="1:13" ht="18.5" x14ac:dyDescent="0.45">
      <c r="A2222" s="74">
        <v>22020305</v>
      </c>
      <c r="B2222" s="75"/>
      <c r="C2222" s="76"/>
      <c r="D2222" s="76"/>
      <c r="E2222" s="75"/>
      <c r="F2222" s="77" t="s">
        <v>41</v>
      </c>
      <c r="G2222" s="311">
        <v>2000000</v>
      </c>
      <c r="H2222" s="311"/>
      <c r="I2222" s="311"/>
      <c r="J2222" s="81">
        <v>1500000</v>
      </c>
      <c r="K2222" s="81">
        <v>1500000</v>
      </c>
      <c r="L2222" s="81">
        <v>1500000</v>
      </c>
      <c r="M2222" s="69">
        <f t="shared" si="298"/>
        <v>4500000</v>
      </c>
    </row>
    <row r="2223" spans="1:13" ht="18.5" x14ac:dyDescent="0.45">
      <c r="A2223" s="74">
        <v>22020309</v>
      </c>
      <c r="B2223" s="75"/>
      <c r="C2223" s="76"/>
      <c r="D2223" s="76"/>
      <c r="E2223" s="75"/>
      <c r="F2223" s="77" t="s">
        <v>221</v>
      </c>
      <c r="G2223" s="311">
        <v>3500000</v>
      </c>
      <c r="H2223" s="311"/>
      <c r="I2223" s="311"/>
      <c r="J2223" s="81">
        <v>3000000</v>
      </c>
      <c r="K2223" s="81">
        <v>3000000</v>
      </c>
      <c r="L2223" s="81">
        <v>3000000</v>
      </c>
      <c r="M2223" s="69">
        <f t="shared" si="298"/>
        <v>9000000</v>
      </c>
    </row>
    <row r="2224" spans="1:13" ht="18.5" x14ac:dyDescent="0.45">
      <c r="A2224" s="64">
        <v>220204</v>
      </c>
      <c r="B2224" s="65"/>
      <c r="C2224" s="66"/>
      <c r="D2224" s="66"/>
      <c r="E2224" s="65"/>
      <c r="F2224" s="70" t="s">
        <v>42</v>
      </c>
      <c r="G2224" s="358">
        <f>SUM(G2225:G2229)</f>
        <v>115000000</v>
      </c>
      <c r="H2224" s="358">
        <f>SUM(H2225:H2229)</f>
        <v>694000</v>
      </c>
      <c r="I2224" s="358"/>
      <c r="J2224" s="80">
        <f>SUM(J2225:J2229)</f>
        <v>104500000</v>
      </c>
      <c r="K2224" s="80">
        <f>SUM(K2225:K2229)</f>
        <v>104500000</v>
      </c>
      <c r="L2224" s="80">
        <f>SUM(L2225:L2229)</f>
        <v>104500000</v>
      </c>
      <c r="M2224" s="69">
        <f t="shared" si="298"/>
        <v>313500000</v>
      </c>
    </row>
    <row r="2225" spans="1:13" ht="37" x14ac:dyDescent="0.45">
      <c r="A2225" s="74">
        <v>22020401</v>
      </c>
      <c r="B2225" s="75"/>
      <c r="C2225" s="76"/>
      <c r="D2225" s="76"/>
      <c r="E2225" s="75"/>
      <c r="F2225" s="77" t="s">
        <v>43</v>
      </c>
      <c r="G2225" s="311">
        <v>2000000</v>
      </c>
      <c r="H2225" s="311">
        <v>93000</v>
      </c>
      <c r="I2225" s="311"/>
      <c r="J2225" s="81">
        <v>1000000</v>
      </c>
      <c r="K2225" s="81">
        <v>1000000</v>
      </c>
      <c r="L2225" s="81">
        <v>1000000</v>
      </c>
      <c r="M2225" s="69">
        <f t="shared" si="298"/>
        <v>3000000</v>
      </c>
    </row>
    <row r="2226" spans="1:13" ht="18.5" x14ac:dyDescent="0.45">
      <c r="A2226" s="74">
        <v>22020402</v>
      </c>
      <c r="B2226" s="75"/>
      <c r="C2226" s="76"/>
      <c r="D2226" s="76"/>
      <c r="E2226" s="75"/>
      <c r="F2226" s="77" t="s">
        <v>44</v>
      </c>
      <c r="G2226" s="311">
        <v>1500000</v>
      </c>
      <c r="H2226" s="311">
        <v>84000</v>
      </c>
      <c r="I2226" s="311"/>
      <c r="J2226" s="81">
        <v>1500000</v>
      </c>
      <c r="K2226" s="81">
        <v>1500000</v>
      </c>
      <c r="L2226" s="81">
        <v>1500000</v>
      </c>
      <c r="M2226" s="69">
        <f t="shared" si="298"/>
        <v>4500000</v>
      </c>
    </row>
    <row r="2227" spans="1:13" ht="18.5" x14ac:dyDescent="0.45">
      <c r="A2227" s="74">
        <v>22020405</v>
      </c>
      <c r="B2227" s="75"/>
      <c r="C2227" s="76"/>
      <c r="D2227" s="76"/>
      <c r="E2227" s="75"/>
      <c r="F2227" s="77" t="s">
        <v>47</v>
      </c>
      <c r="G2227" s="311">
        <v>1500000</v>
      </c>
      <c r="H2227" s="311">
        <v>157000</v>
      </c>
      <c r="I2227" s="311"/>
      <c r="J2227" s="81">
        <v>2000000</v>
      </c>
      <c r="K2227" s="81">
        <v>2000000</v>
      </c>
      <c r="L2227" s="81">
        <v>2000000</v>
      </c>
      <c r="M2227" s="69">
        <f t="shared" si="298"/>
        <v>6000000</v>
      </c>
    </row>
    <row r="2228" spans="1:13" ht="18.5" x14ac:dyDescent="0.45">
      <c r="A2228" s="74">
        <v>22020406</v>
      </c>
      <c r="B2228" s="75"/>
      <c r="C2228" s="76"/>
      <c r="D2228" s="76"/>
      <c r="E2228" s="75"/>
      <c r="F2228" s="77" t="s">
        <v>48</v>
      </c>
      <c r="G2228" s="311">
        <v>76000000</v>
      </c>
      <c r="H2228" s="311">
        <v>160000</v>
      </c>
      <c r="I2228" s="311"/>
      <c r="J2228" s="81">
        <v>70000000</v>
      </c>
      <c r="K2228" s="81">
        <v>70000000</v>
      </c>
      <c r="L2228" s="81">
        <v>70000000</v>
      </c>
      <c r="M2228" s="69">
        <f t="shared" si="298"/>
        <v>210000000</v>
      </c>
    </row>
    <row r="2229" spans="1:13" ht="18.5" x14ac:dyDescent="0.45">
      <c r="A2229" s="74">
        <v>22020412</v>
      </c>
      <c r="B2229" s="75"/>
      <c r="C2229" s="76"/>
      <c r="D2229" s="76"/>
      <c r="E2229" s="75"/>
      <c r="F2229" s="77" t="s">
        <v>385</v>
      </c>
      <c r="G2229" s="311">
        <v>34000000</v>
      </c>
      <c r="H2229" s="311">
        <v>200000</v>
      </c>
      <c r="I2229" s="311"/>
      <c r="J2229" s="81">
        <v>30000000</v>
      </c>
      <c r="K2229" s="81">
        <v>30000000</v>
      </c>
      <c r="L2229" s="81">
        <v>30000000</v>
      </c>
      <c r="M2229" s="69">
        <f t="shared" si="298"/>
        <v>90000000</v>
      </c>
    </row>
    <row r="2230" spans="1:13" ht="18.5" x14ac:dyDescent="0.45">
      <c r="A2230" s="64">
        <v>220205</v>
      </c>
      <c r="B2230" s="65"/>
      <c r="C2230" s="66"/>
      <c r="D2230" s="66"/>
      <c r="E2230" s="65"/>
      <c r="F2230" s="70" t="s">
        <v>49</v>
      </c>
      <c r="G2230" s="358">
        <f>G2231</f>
        <v>0</v>
      </c>
      <c r="H2230" s="358">
        <f>H2231</f>
        <v>0</v>
      </c>
      <c r="I2230" s="358">
        <f t="shared" ref="I2230:L2230" si="299">I2231</f>
        <v>0</v>
      </c>
      <c r="J2230" s="80">
        <f t="shared" si="299"/>
        <v>10000000</v>
      </c>
      <c r="K2230" s="80">
        <f t="shared" si="299"/>
        <v>10000000</v>
      </c>
      <c r="L2230" s="80">
        <f t="shared" si="299"/>
        <v>10000000</v>
      </c>
      <c r="M2230" s="80">
        <f>M2231</f>
        <v>30000000</v>
      </c>
    </row>
    <row r="2231" spans="1:13" ht="18.5" x14ac:dyDescent="0.45">
      <c r="A2231" s="74">
        <v>22020501</v>
      </c>
      <c r="B2231" s="75"/>
      <c r="C2231" s="76"/>
      <c r="D2231" s="76"/>
      <c r="E2231" s="75"/>
      <c r="F2231" s="77" t="s">
        <v>50</v>
      </c>
      <c r="G2231" s="311"/>
      <c r="H2231" s="311"/>
      <c r="I2231" s="311"/>
      <c r="J2231" s="81">
        <v>10000000</v>
      </c>
      <c r="K2231" s="81">
        <v>10000000</v>
      </c>
      <c r="L2231" s="81">
        <v>10000000</v>
      </c>
      <c r="M2231" s="69">
        <f t="shared" si="298"/>
        <v>30000000</v>
      </c>
    </row>
    <row r="2232" spans="1:13" ht="18.5" x14ac:dyDescent="0.45">
      <c r="A2232" s="64">
        <v>220206</v>
      </c>
      <c r="B2232" s="65"/>
      <c r="C2232" s="66"/>
      <c r="D2232" s="66"/>
      <c r="E2232" s="65"/>
      <c r="F2232" s="70" t="s">
        <v>51</v>
      </c>
      <c r="G2232" s="358">
        <f>SUM(G2233:G2233)</f>
        <v>0</v>
      </c>
      <c r="H2232" s="358">
        <f>SUM(H2233:H2233)</f>
        <v>0</v>
      </c>
      <c r="I2232" s="358"/>
      <c r="J2232" s="80">
        <f>SUM(J2233:J2233)</f>
        <v>1000000</v>
      </c>
      <c r="K2232" s="80">
        <f>SUM(K2233:K2233)</f>
        <v>1000000</v>
      </c>
      <c r="L2232" s="80">
        <f>SUM(L2233:L2233)</f>
        <v>1000000</v>
      </c>
      <c r="M2232" s="69">
        <f t="shared" si="298"/>
        <v>3000000</v>
      </c>
    </row>
    <row r="2233" spans="1:13" ht="18.5" x14ac:dyDescent="0.45">
      <c r="A2233" s="74">
        <v>22020601</v>
      </c>
      <c r="B2233" s="75"/>
      <c r="C2233" s="76"/>
      <c r="D2233" s="76"/>
      <c r="E2233" s="75"/>
      <c r="F2233" s="77" t="s">
        <v>52</v>
      </c>
      <c r="G2233" s="311"/>
      <c r="H2233" s="311"/>
      <c r="I2233" s="311"/>
      <c r="J2233" s="81">
        <v>1000000</v>
      </c>
      <c r="K2233" s="81">
        <v>1000000</v>
      </c>
      <c r="L2233" s="81">
        <v>1000000</v>
      </c>
      <c r="M2233" s="69">
        <f t="shared" si="298"/>
        <v>3000000</v>
      </c>
    </row>
    <row r="2234" spans="1:13" ht="18.5" x14ac:dyDescent="0.45">
      <c r="A2234" s="64">
        <v>220208</v>
      </c>
      <c r="B2234" s="65"/>
      <c r="C2234" s="66"/>
      <c r="D2234" s="66"/>
      <c r="E2234" s="65"/>
      <c r="F2234" s="70" t="s">
        <v>54</v>
      </c>
      <c r="G2234" s="358">
        <f>SUM(G2235:G2237)</f>
        <v>4500000</v>
      </c>
      <c r="H2234" s="358">
        <f>SUM(H2235:H2237)</f>
        <v>195000</v>
      </c>
      <c r="I2234" s="358"/>
      <c r="J2234" s="80">
        <f>SUM(J2235:J2237)</f>
        <v>5000000</v>
      </c>
      <c r="K2234" s="80">
        <f>SUM(K2235:K2237)</f>
        <v>5000000</v>
      </c>
      <c r="L2234" s="80">
        <f>SUM(L2235:L2237)</f>
        <v>5000000</v>
      </c>
      <c r="M2234" s="69">
        <f t="shared" si="298"/>
        <v>15000000</v>
      </c>
    </row>
    <row r="2235" spans="1:13" ht="18.5" x14ac:dyDescent="0.45">
      <c r="A2235" s="74">
        <v>22020801</v>
      </c>
      <c r="B2235" s="75"/>
      <c r="C2235" s="76"/>
      <c r="D2235" s="76"/>
      <c r="E2235" s="75"/>
      <c r="F2235" s="77" t="s">
        <v>55</v>
      </c>
      <c r="G2235" s="311">
        <v>2000000</v>
      </c>
      <c r="H2235" s="311">
        <v>60000</v>
      </c>
      <c r="I2235" s="311"/>
      <c r="J2235" s="81">
        <v>1500000</v>
      </c>
      <c r="K2235" s="81">
        <v>1500000</v>
      </c>
      <c r="L2235" s="81">
        <v>1500000</v>
      </c>
      <c r="M2235" s="69">
        <f t="shared" si="298"/>
        <v>4500000</v>
      </c>
    </row>
    <row r="2236" spans="1:13" ht="18.5" x14ac:dyDescent="0.45">
      <c r="A2236" s="74">
        <v>22020802</v>
      </c>
      <c r="B2236" s="75"/>
      <c r="C2236" s="76"/>
      <c r="D2236" s="76"/>
      <c r="E2236" s="75"/>
      <c r="F2236" s="77" t="s">
        <v>517</v>
      </c>
      <c r="G2236" s="311">
        <v>1500000</v>
      </c>
      <c r="H2236" s="311"/>
      <c r="I2236" s="311"/>
      <c r="J2236" s="81">
        <v>1500000</v>
      </c>
      <c r="K2236" s="81">
        <v>1500000</v>
      </c>
      <c r="L2236" s="81">
        <v>1500000</v>
      </c>
      <c r="M2236" s="69">
        <f t="shared" si="298"/>
        <v>4500000</v>
      </c>
    </row>
    <row r="2237" spans="1:13" ht="18.5" x14ac:dyDescent="0.45">
      <c r="A2237" s="74">
        <v>22020803</v>
      </c>
      <c r="B2237" s="75"/>
      <c r="C2237" s="76"/>
      <c r="D2237" s="76"/>
      <c r="E2237" s="75"/>
      <c r="F2237" s="77" t="s">
        <v>56</v>
      </c>
      <c r="G2237" s="311">
        <v>1000000</v>
      </c>
      <c r="H2237" s="311">
        <v>135000</v>
      </c>
      <c r="I2237" s="311"/>
      <c r="J2237" s="81">
        <v>2000000</v>
      </c>
      <c r="K2237" s="81">
        <v>2000000</v>
      </c>
      <c r="L2237" s="81">
        <v>2000000</v>
      </c>
      <c r="M2237" s="69">
        <f t="shared" si="298"/>
        <v>6000000</v>
      </c>
    </row>
    <row r="2238" spans="1:13" ht="18.5" x14ac:dyDescent="0.45">
      <c r="A2238" s="64">
        <v>220209</v>
      </c>
      <c r="B2238" s="65"/>
      <c r="C2238" s="66"/>
      <c r="D2238" s="66"/>
      <c r="E2238" s="65"/>
      <c r="F2238" s="70" t="s">
        <v>271</v>
      </c>
      <c r="G2238" s="358">
        <f>SUM(G2239:G2240)</f>
        <v>800000</v>
      </c>
      <c r="H2238" s="358">
        <f>SUM(H2239:H2240)</f>
        <v>10000</v>
      </c>
      <c r="I2238" s="358"/>
      <c r="J2238" s="80">
        <f>SUM(J2239:J2240)</f>
        <v>700000</v>
      </c>
      <c r="K2238" s="80">
        <f>SUM(K2239:K2240)</f>
        <v>700000</v>
      </c>
      <c r="L2238" s="80">
        <f>SUM(L2239:L2240)</f>
        <v>700000</v>
      </c>
      <c r="M2238" s="69">
        <f t="shared" si="298"/>
        <v>2100000</v>
      </c>
    </row>
    <row r="2239" spans="1:13" ht="18.5" x14ac:dyDescent="0.45">
      <c r="A2239" s="74">
        <v>22020901</v>
      </c>
      <c r="B2239" s="75"/>
      <c r="C2239" s="76"/>
      <c r="D2239" s="76"/>
      <c r="E2239" s="75"/>
      <c r="F2239" s="77" t="s">
        <v>315</v>
      </c>
      <c r="G2239" s="311">
        <v>500000</v>
      </c>
      <c r="H2239" s="311"/>
      <c r="I2239" s="311"/>
      <c r="J2239" s="81">
        <v>400000</v>
      </c>
      <c r="K2239" s="81">
        <v>400000</v>
      </c>
      <c r="L2239" s="81">
        <v>400000</v>
      </c>
      <c r="M2239" s="69">
        <f t="shared" si="298"/>
        <v>1200000</v>
      </c>
    </row>
    <row r="2240" spans="1:13" ht="18.5" x14ac:dyDescent="0.45">
      <c r="A2240" s="74">
        <v>22020904</v>
      </c>
      <c r="B2240" s="75"/>
      <c r="C2240" s="76"/>
      <c r="D2240" s="76"/>
      <c r="E2240" s="75"/>
      <c r="F2240" s="77" t="s">
        <v>518</v>
      </c>
      <c r="G2240" s="311">
        <v>300000</v>
      </c>
      <c r="H2240" s="311">
        <v>10000</v>
      </c>
      <c r="I2240" s="311"/>
      <c r="J2240" s="81">
        <v>300000</v>
      </c>
      <c r="K2240" s="81">
        <v>300000</v>
      </c>
      <c r="L2240" s="81">
        <v>300000</v>
      </c>
      <c r="M2240" s="69">
        <f t="shared" si="298"/>
        <v>900000</v>
      </c>
    </row>
    <row r="2241" spans="1:13" ht="18.5" x14ac:dyDescent="0.45">
      <c r="A2241" s="64">
        <v>220210</v>
      </c>
      <c r="B2241" s="65"/>
      <c r="C2241" s="66"/>
      <c r="D2241" s="66"/>
      <c r="E2241" s="65"/>
      <c r="F2241" s="70" t="s">
        <v>57</v>
      </c>
      <c r="G2241" s="358">
        <f>SUM(G2242:G2249)</f>
        <v>13200000</v>
      </c>
      <c r="H2241" s="358">
        <f>SUM(H2242:H2249)</f>
        <v>366000</v>
      </c>
      <c r="I2241" s="358"/>
      <c r="J2241" s="80">
        <f>SUM(J2242:J2249)</f>
        <v>13500000</v>
      </c>
      <c r="K2241" s="80">
        <f>SUM(K2242:K2249)</f>
        <v>13500000</v>
      </c>
      <c r="L2241" s="80">
        <f>SUM(L2242:L2249)</f>
        <v>13500000</v>
      </c>
      <c r="M2241" s="69">
        <f t="shared" si="298"/>
        <v>40500000</v>
      </c>
    </row>
    <row r="2242" spans="1:13" ht="18.5" x14ac:dyDescent="0.45">
      <c r="A2242" s="74">
        <v>22021001</v>
      </c>
      <c r="B2242" s="75"/>
      <c r="C2242" s="76"/>
      <c r="D2242" s="76"/>
      <c r="E2242" s="75"/>
      <c r="F2242" s="77" t="s">
        <v>58</v>
      </c>
      <c r="G2242" s="311">
        <v>1000000</v>
      </c>
      <c r="H2242" s="311">
        <v>70000</v>
      </c>
      <c r="I2242" s="311"/>
      <c r="J2242" s="81">
        <v>1000000</v>
      </c>
      <c r="K2242" s="81">
        <v>1000000</v>
      </c>
      <c r="L2242" s="81">
        <v>1000000</v>
      </c>
      <c r="M2242" s="69">
        <f t="shared" si="298"/>
        <v>3000000</v>
      </c>
    </row>
    <row r="2243" spans="1:13" ht="18.5" x14ac:dyDescent="0.45">
      <c r="A2243" s="74">
        <v>22021003</v>
      </c>
      <c r="B2243" s="75"/>
      <c r="C2243" s="76"/>
      <c r="D2243" s="76"/>
      <c r="E2243" s="75"/>
      <c r="F2243" s="77" t="s">
        <v>60</v>
      </c>
      <c r="G2243" s="311">
        <v>2000000</v>
      </c>
      <c r="H2243" s="311">
        <v>40000</v>
      </c>
      <c r="I2243" s="311"/>
      <c r="J2243" s="81">
        <v>1500000</v>
      </c>
      <c r="K2243" s="81">
        <v>1500000</v>
      </c>
      <c r="L2243" s="81">
        <v>1500000</v>
      </c>
      <c r="M2243" s="69">
        <f t="shared" si="298"/>
        <v>4500000</v>
      </c>
    </row>
    <row r="2244" spans="1:13" ht="18.5" x14ac:dyDescent="0.45">
      <c r="A2244" s="74">
        <v>22021006</v>
      </c>
      <c r="B2244" s="75"/>
      <c r="C2244" s="76"/>
      <c r="D2244" s="76"/>
      <c r="E2244" s="75"/>
      <c r="F2244" s="77" t="s">
        <v>62</v>
      </c>
      <c r="G2244" s="311">
        <v>400000</v>
      </c>
      <c r="H2244" s="311"/>
      <c r="I2244" s="311"/>
      <c r="J2244" s="81"/>
      <c r="K2244" s="81"/>
      <c r="L2244" s="81"/>
      <c r="M2244" s="69">
        <f t="shared" si="298"/>
        <v>0</v>
      </c>
    </row>
    <row r="2245" spans="1:13" ht="18.5" x14ac:dyDescent="0.45">
      <c r="A2245" s="74">
        <v>22021007</v>
      </c>
      <c r="B2245" s="75"/>
      <c r="C2245" s="76"/>
      <c r="D2245" s="76"/>
      <c r="E2245" s="75"/>
      <c r="F2245" s="77" t="s">
        <v>63</v>
      </c>
      <c r="G2245" s="311">
        <v>4000000</v>
      </c>
      <c r="H2245" s="311">
        <v>91000</v>
      </c>
      <c r="I2245" s="311"/>
      <c r="J2245" s="81">
        <v>4000000</v>
      </c>
      <c r="K2245" s="81">
        <v>4000000</v>
      </c>
      <c r="L2245" s="81">
        <v>4000000</v>
      </c>
      <c r="M2245" s="69">
        <f t="shared" si="298"/>
        <v>12000000</v>
      </c>
    </row>
    <row r="2246" spans="1:13" ht="37" x14ac:dyDescent="0.45">
      <c r="A2246" s="74">
        <v>22021011</v>
      </c>
      <c r="B2246" s="75"/>
      <c r="C2246" s="76"/>
      <c r="D2246" s="76"/>
      <c r="E2246" s="75"/>
      <c r="F2246" s="77" t="s">
        <v>947</v>
      </c>
      <c r="G2246" s="311">
        <v>3000000</v>
      </c>
      <c r="H2246" s="311"/>
      <c r="I2246" s="311"/>
      <c r="J2246" s="81">
        <v>3000000</v>
      </c>
      <c r="K2246" s="81">
        <v>3000000</v>
      </c>
      <c r="L2246" s="81">
        <v>3000000</v>
      </c>
      <c r="M2246" s="69">
        <f t="shared" si="298"/>
        <v>9000000</v>
      </c>
    </row>
    <row r="2247" spans="1:13" ht="18.5" x14ac:dyDescent="0.45">
      <c r="A2247" s="74">
        <v>22021013</v>
      </c>
      <c r="B2247" s="75"/>
      <c r="C2247" s="76"/>
      <c r="D2247" s="76"/>
      <c r="E2247" s="75"/>
      <c r="F2247" s="77" t="s">
        <v>537</v>
      </c>
      <c r="G2247" s="311">
        <v>2000000</v>
      </c>
      <c r="H2247" s="311">
        <v>140000</v>
      </c>
      <c r="I2247" s="311"/>
      <c r="J2247" s="81">
        <v>2000000</v>
      </c>
      <c r="K2247" s="81">
        <v>2000000</v>
      </c>
      <c r="L2247" s="81">
        <v>2000000</v>
      </c>
      <c r="M2247" s="69">
        <f t="shared" si="298"/>
        <v>6000000</v>
      </c>
    </row>
    <row r="2248" spans="1:13" ht="37" x14ac:dyDescent="0.45">
      <c r="A2248" s="74">
        <v>22021014</v>
      </c>
      <c r="B2248" s="75"/>
      <c r="C2248" s="76"/>
      <c r="D2248" s="76"/>
      <c r="E2248" s="75"/>
      <c r="F2248" s="77" t="s">
        <v>224</v>
      </c>
      <c r="G2248" s="311"/>
      <c r="H2248" s="311"/>
      <c r="I2248" s="311"/>
      <c r="J2248" s="81">
        <v>500000</v>
      </c>
      <c r="K2248" s="81">
        <v>500000</v>
      </c>
      <c r="L2248" s="81">
        <v>500000</v>
      </c>
      <c r="M2248" s="69">
        <f t="shared" si="298"/>
        <v>1500000</v>
      </c>
    </row>
    <row r="2249" spans="1:13" ht="18.5" x14ac:dyDescent="0.45">
      <c r="A2249" s="74">
        <v>22021021</v>
      </c>
      <c r="B2249" s="75"/>
      <c r="C2249" s="76"/>
      <c r="D2249" s="76"/>
      <c r="E2249" s="75"/>
      <c r="F2249" s="77" t="s">
        <v>225</v>
      </c>
      <c r="G2249" s="311">
        <v>800000</v>
      </c>
      <c r="H2249" s="311">
        <v>25000</v>
      </c>
      <c r="I2249" s="311"/>
      <c r="J2249" s="81">
        <v>1500000</v>
      </c>
      <c r="K2249" s="81">
        <v>1500000</v>
      </c>
      <c r="L2249" s="81">
        <v>1500000</v>
      </c>
      <c r="M2249" s="69">
        <f t="shared" si="298"/>
        <v>4500000</v>
      </c>
    </row>
    <row r="2250" spans="1:13" ht="18.5" x14ac:dyDescent="0.45">
      <c r="A2250" s="64"/>
      <c r="B2250" s="65"/>
      <c r="C2250" s="66"/>
      <c r="D2250" s="66"/>
      <c r="E2250" s="65"/>
      <c r="F2250" s="70"/>
      <c r="G2250" s="311"/>
      <c r="H2250" s="311"/>
      <c r="I2250" s="311"/>
      <c r="J2250" s="81"/>
      <c r="K2250" s="81"/>
      <c r="L2250" s="81"/>
      <c r="M2250" s="81"/>
    </row>
    <row r="2251" spans="1:13" ht="18.5" x14ac:dyDescent="0.45">
      <c r="A2251" s="64">
        <v>23</v>
      </c>
      <c r="B2251" s="65"/>
      <c r="C2251" s="66"/>
      <c r="D2251" s="66"/>
      <c r="E2251" s="65"/>
      <c r="F2251" s="70" t="s">
        <v>69</v>
      </c>
      <c r="G2251" s="358">
        <f>G2252</f>
        <v>80000000</v>
      </c>
      <c r="H2251" s="358">
        <f t="shared" ref="H2251:M2251" si="300">H2252</f>
        <v>79630000</v>
      </c>
      <c r="I2251" s="358">
        <f t="shared" si="300"/>
        <v>0</v>
      </c>
      <c r="J2251" s="80">
        <f t="shared" si="300"/>
        <v>80000000</v>
      </c>
      <c r="K2251" s="80">
        <f t="shared" si="300"/>
        <v>80000000</v>
      </c>
      <c r="L2251" s="80">
        <f t="shared" si="300"/>
        <v>80000000</v>
      </c>
      <c r="M2251" s="80">
        <f t="shared" si="300"/>
        <v>240000000</v>
      </c>
    </row>
    <row r="2252" spans="1:13" ht="18.5" x14ac:dyDescent="0.45">
      <c r="A2252" s="64">
        <v>2304</v>
      </c>
      <c r="B2252" s="65"/>
      <c r="C2252" s="66"/>
      <c r="D2252" s="66"/>
      <c r="E2252" s="65"/>
      <c r="F2252" s="70" t="s">
        <v>506</v>
      </c>
      <c r="G2252" s="358">
        <f t="shared" ref="G2252:L2252" si="301">G2253</f>
        <v>80000000</v>
      </c>
      <c r="H2252" s="358">
        <f t="shared" si="301"/>
        <v>79630000</v>
      </c>
      <c r="I2252" s="358"/>
      <c r="J2252" s="80">
        <f t="shared" si="301"/>
        <v>80000000</v>
      </c>
      <c r="K2252" s="80">
        <f t="shared" si="301"/>
        <v>80000000</v>
      </c>
      <c r="L2252" s="80">
        <f t="shared" si="301"/>
        <v>80000000</v>
      </c>
      <c r="M2252" s="69">
        <f t="shared" ref="M2252:M2254" si="302">J2252+K2252+L2252</f>
        <v>240000000</v>
      </c>
    </row>
    <row r="2253" spans="1:13" ht="37" x14ac:dyDescent="0.45">
      <c r="A2253" s="64">
        <v>230401</v>
      </c>
      <c r="B2253" s="65"/>
      <c r="C2253" s="66"/>
      <c r="D2253" s="66"/>
      <c r="E2253" s="65"/>
      <c r="F2253" s="70" t="s">
        <v>507</v>
      </c>
      <c r="G2253" s="358">
        <f>SUM(G2254:G2254)</f>
        <v>80000000</v>
      </c>
      <c r="H2253" s="358">
        <f>SUM(H2254:H2254)</f>
        <v>79630000</v>
      </c>
      <c r="I2253" s="358"/>
      <c r="J2253" s="80">
        <f>SUM(J2254:J2254)</f>
        <v>80000000</v>
      </c>
      <c r="K2253" s="80">
        <f>SUM(K2254:K2254)</f>
        <v>80000000</v>
      </c>
      <c r="L2253" s="80">
        <f>SUM(L2254:L2254)</f>
        <v>80000000</v>
      </c>
      <c r="M2253" s="69">
        <f t="shared" si="302"/>
        <v>240000000</v>
      </c>
    </row>
    <row r="2254" spans="1:13" ht="18.5" x14ac:dyDescent="0.45">
      <c r="A2254" s="74">
        <v>23040101</v>
      </c>
      <c r="B2254" s="75"/>
      <c r="C2254" s="76"/>
      <c r="D2254" s="76"/>
      <c r="E2254" s="75"/>
      <c r="F2254" s="77" t="s">
        <v>580</v>
      </c>
      <c r="G2254" s="311">
        <v>80000000</v>
      </c>
      <c r="H2254" s="311">
        <v>79630000</v>
      </c>
      <c r="I2254" s="311"/>
      <c r="J2254" s="81">
        <v>80000000</v>
      </c>
      <c r="K2254" s="81">
        <v>80000000</v>
      </c>
      <c r="L2254" s="81">
        <v>80000000</v>
      </c>
      <c r="M2254" s="69">
        <f t="shared" si="302"/>
        <v>240000000</v>
      </c>
    </row>
    <row r="2255" spans="1:13" ht="18.5" x14ac:dyDescent="0.45">
      <c r="A2255" s="391"/>
      <c r="B2255" s="391"/>
      <c r="C2255" s="391"/>
      <c r="D2255" s="391"/>
      <c r="E2255" s="391"/>
      <c r="F2255" s="392"/>
      <c r="G2255" s="393"/>
      <c r="H2255" s="363"/>
      <c r="I2255" s="363"/>
      <c r="J2255" s="413"/>
      <c r="K2255" s="413"/>
      <c r="L2255" s="413"/>
      <c r="M2255" s="413"/>
    </row>
    <row r="2256" spans="1:13" ht="18.5" x14ac:dyDescent="0.45">
      <c r="A2256" s="74"/>
      <c r="B2256" s="74"/>
      <c r="C2256" s="74"/>
      <c r="D2256" s="74"/>
      <c r="E2256" s="74"/>
      <c r="F2256" s="90" t="s">
        <v>85</v>
      </c>
      <c r="G2256" s="363"/>
      <c r="H2256" s="363"/>
      <c r="I2256" s="363"/>
      <c r="J2256" s="364"/>
      <c r="K2256" s="364"/>
      <c r="L2256" s="364"/>
      <c r="M2256" s="364"/>
    </row>
    <row r="2257" spans="1:13" ht="18.5" x14ac:dyDescent="0.45">
      <c r="A2257" s="74"/>
      <c r="B2257" s="74"/>
      <c r="C2257" s="74"/>
      <c r="D2257" s="74"/>
      <c r="E2257" s="74"/>
      <c r="F2257" s="70" t="s">
        <v>86</v>
      </c>
      <c r="G2257" s="365">
        <f>G2204</f>
        <v>544337261</v>
      </c>
      <c r="H2257" s="365">
        <f t="shared" ref="H2257:M2257" si="303">H2204</f>
        <v>426098817.79000002</v>
      </c>
      <c r="I2257" s="365">
        <f t="shared" si="303"/>
        <v>0</v>
      </c>
      <c r="J2257" s="366">
        <f t="shared" si="303"/>
        <v>496171829</v>
      </c>
      <c r="K2257" s="366">
        <f t="shared" si="303"/>
        <v>496171829</v>
      </c>
      <c r="L2257" s="366">
        <f t="shared" si="303"/>
        <v>496171829</v>
      </c>
      <c r="M2257" s="366">
        <f t="shared" si="303"/>
        <v>1488515487</v>
      </c>
    </row>
    <row r="2258" spans="1:13" ht="18.5" x14ac:dyDescent="0.45">
      <c r="A2258" s="74"/>
      <c r="B2258" s="74"/>
      <c r="C2258" s="74"/>
      <c r="D2258" s="74"/>
      <c r="E2258" s="74"/>
      <c r="F2258" s="70" t="s">
        <v>87</v>
      </c>
      <c r="G2258" s="365">
        <f>G2212</f>
        <v>150000000</v>
      </c>
      <c r="H2258" s="365">
        <f t="shared" ref="H2258:M2258" si="304">H2212</f>
        <v>1800000</v>
      </c>
      <c r="I2258" s="365">
        <f t="shared" si="304"/>
        <v>0</v>
      </c>
      <c r="J2258" s="366">
        <f t="shared" si="304"/>
        <v>150000000</v>
      </c>
      <c r="K2258" s="366">
        <f t="shared" si="304"/>
        <v>150000000</v>
      </c>
      <c r="L2258" s="366">
        <f t="shared" si="304"/>
        <v>150000000</v>
      </c>
      <c r="M2258" s="366">
        <f t="shared" si="304"/>
        <v>450000000</v>
      </c>
    </row>
    <row r="2259" spans="1:13" ht="18.5" x14ac:dyDescent="0.45">
      <c r="A2259" s="74"/>
      <c r="B2259" s="74"/>
      <c r="C2259" s="74"/>
      <c r="D2259" s="74"/>
      <c r="E2259" s="74"/>
      <c r="F2259" s="70" t="s">
        <v>69</v>
      </c>
      <c r="G2259" s="365">
        <f>G2251</f>
        <v>80000000</v>
      </c>
      <c r="H2259" s="365">
        <f t="shared" ref="H2259:M2259" si="305">H2251</f>
        <v>79630000</v>
      </c>
      <c r="I2259" s="365">
        <f t="shared" si="305"/>
        <v>0</v>
      </c>
      <c r="J2259" s="366">
        <f t="shared" si="305"/>
        <v>80000000</v>
      </c>
      <c r="K2259" s="366">
        <f t="shared" si="305"/>
        <v>80000000</v>
      </c>
      <c r="L2259" s="366">
        <f t="shared" si="305"/>
        <v>80000000</v>
      </c>
      <c r="M2259" s="366">
        <f t="shared" si="305"/>
        <v>240000000</v>
      </c>
    </row>
    <row r="2260" spans="1:13" ht="18.5" x14ac:dyDescent="0.45">
      <c r="A2260" s="74"/>
      <c r="B2260" s="74"/>
      <c r="C2260" s="74"/>
      <c r="D2260" s="74"/>
      <c r="E2260" s="74"/>
      <c r="F2260" s="70"/>
      <c r="G2260" s="363"/>
      <c r="H2260" s="363"/>
      <c r="I2260" s="363"/>
      <c r="J2260" s="364"/>
      <c r="K2260" s="364"/>
      <c r="L2260" s="364"/>
      <c r="M2260" s="364"/>
    </row>
    <row r="2261" spans="1:13" ht="18.5" x14ac:dyDescent="0.45">
      <c r="A2261" s="64"/>
      <c r="B2261" s="64"/>
      <c r="C2261" s="64"/>
      <c r="D2261" s="64"/>
      <c r="E2261" s="64"/>
      <c r="F2261" s="70" t="s">
        <v>88</v>
      </c>
      <c r="G2261" s="365">
        <f>SUM(G2257:G2260)</f>
        <v>774337261</v>
      </c>
      <c r="H2261" s="365">
        <f t="shared" ref="H2261:M2261" si="306">SUM(H2257:H2260)</f>
        <v>507528817.79000002</v>
      </c>
      <c r="I2261" s="365">
        <f t="shared" si="306"/>
        <v>0</v>
      </c>
      <c r="J2261" s="366">
        <f t="shared" si="306"/>
        <v>726171829</v>
      </c>
      <c r="K2261" s="366">
        <f t="shared" si="306"/>
        <v>726171829</v>
      </c>
      <c r="L2261" s="366">
        <f t="shared" si="306"/>
        <v>726171829</v>
      </c>
      <c r="M2261" s="366">
        <f t="shared" si="306"/>
        <v>2178515487</v>
      </c>
    </row>
    <row r="2262" spans="1:13" ht="18.5" x14ac:dyDescent="0.45">
      <c r="A2262" s="951"/>
      <c r="B2262" s="951"/>
      <c r="C2262" s="951"/>
      <c r="D2262" s="951"/>
      <c r="E2262" s="951"/>
      <c r="F2262" s="951"/>
      <c r="G2262" s="951"/>
      <c r="H2262" s="951"/>
      <c r="I2262" s="951"/>
      <c r="J2262" s="951"/>
      <c r="K2262" s="951"/>
      <c r="L2262" s="951"/>
      <c r="M2262" s="951"/>
    </row>
    <row r="2263" spans="1:13" ht="18.5" x14ac:dyDescent="0.45">
      <c r="A2263" s="930"/>
      <c r="B2263" s="930"/>
      <c r="C2263" s="930"/>
      <c r="D2263" s="930"/>
      <c r="E2263" s="930"/>
      <c r="F2263" s="930"/>
      <c r="G2263" s="930"/>
      <c r="H2263" s="930"/>
      <c r="I2263" s="930"/>
      <c r="J2263" s="930"/>
      <c r="K2263" s="930"/>
      <c r="L2263" s="930"/>
      <c r="M2263" s="930"/>
    </row>
    <row r="2264" spans="1:13" ht="18.5" x14ac:dyDescent="0.45">
      <c r="A2264" s="951" t="s">
        <v>0</v>
      </c>
      <c r="B2264" s="951"/>
      <c r="C2264" s="951"/>
      <c r="D2264" s="951"/>
      <c r="E2264" s="951"/>
      <c r="F2264" s="951"/>
      <c r="G2264" s="951"/>
      <c r="H2264" s="951"/>
      <c r="I2264" s="951"/>
      <c r="J2264" s="951"/>
      <c r="K2264" s="951"/>
      <c r="L2264" s="951"/>
      <c r="M2264" s="951"/>
    </row>
    <row r="2265" spans="1:13" ht="18.5" x14ac:dyDescent="0.45">
      <c r="A2265" s="930" t="s">
        <v>1045</v>
      </c>
      <c r="B2265" s="930"/>
      <c r="C2265" s="930"/>
      <c r="D2265" s="930"/>
      <c r="E2265" s="930"/>
      <c r="F2265" s="930"/>
      <c r="G2265" s="930"/>
      <c r="H2265" s="930"/>
      <c r="I2265" s="930"/>
      <c r="J2265" s="930"/>
      <c r="K2265" s="930"/>
      <c r="L2265" s="930"/>
      <c r="M2265" s="930"/>
    </row>
    <row r="2266" spans="1:13" ht="92.5" x14ac:dyDescent="0.45">
      <c r="A2266" s="100" t="s">
        <v>1</v>
      </c>
      <c r="B2266" s="100" t="s">
        <v>2</v>
      </c>
      <c r="C2266" s="100" t="s">
        <v>3</v>
      </c>
      <c r="D2266" s="100" t="s">
        <v>4</v>
      </c>
      <c r="E2266" s="100" t="s">
        <v>5</v>
      </c>
      <c r="F2266" s="67" t="s">
        <v>6</v>
      </c>
      <c r="G2266" s="368" t="s">
        <v>7</v>
      </c>
      <c r="H2266" s="368" t="s">
        <v>8</v>
      </c>
      <c r="I2266" s="368"/>
      <c r="J2266" s="368" t="s">
        <v>9</v>
      </c>
      <c r="K2266" s="368" t="s">
        <v>10</v>
      </c>
      <c r="L2266" s="368" t="s">
        <v>11</v>
      </c>
      <c r="M2266" s="368" t="s">
        <v>12</v>
      </c>
    </row>
    <row r="2267" spans="1:13" ht="18.5" x14ac:dyDescent="0.45">
      <c r="A2267" s="64">
        <v>1</v>
      </c>
      <c r="B2267" s="65"/>
      <c r="C2267" s="65"/>
      <c r="D2267" s="66"/>
      <c r="E2267" s="65"/>
      <c r="F2267" s="67" t="s">
        <v>13</v>
      </c>
      <c r="G2267" s="69">
        <f t="shared" ref="G2267:H2269" si="307">G2268</f>
        <v>36000000</v>
      </c>
      <c r="H2267" s="69">
        <f t="shared" si="307"/>
        <v>26882550</v>
      </c>
      <c r="I2267" s="69"/>
      <c r="J2267" s="69">
        <f>J2268</f>
        <v>52200000</v>
      </c>
      <c r="K2267" s="69">
        <f t="shared" ref="K2267:L2269" si="308">K2268</f>
        <v>75690000</v>
      </c>
      <c r="L2267" s="69">
        <f t="shared" si="308"/>
        <v>109750500</v>
      </c>
      <c r="M2267" s="69">
        <f>J2267+K2267+L2267</f>
        <v>237640500</v>
      </c>
    </row>
    <row r="2268" spans="1:13" ht="18.5" x14ac:dyDescent="0.45">
      <c r="A2268" s="64">
        <v>12</v>
      </c>
      <c r="B2268" s="65"/>
      <c r="C2268" s="65"/>
      <c r="D2268" s="66"/>
      <c r="E2268" s="65"/>
      <c r="F2268" s="70" t="s">
        <v>14</v>
      </c>
      <c r="G2268" s="72">
        <f t="shared" si="307"/>
        <v>36000000</v>
      </c>
      <c r="H2268" s="72">
        <f t="shared" si="307"/>
        <v>26882550</v>
      </c>
      <c r="I2268" s="72"/>
      <c r="J2268" s="72">
        <f>J2269</f>
        <v>52200000</v>
      </c>
      <c r="K2268" s="72">
        <f t="shared" si="308"/>
        <v>75690000</v>
      </c>
      <c r="L2268" s="72">
        <f t="shared" si="308"/>
        <v>109750500</v>
      </c>
      <c r="M2268" s="69">
        <f t="shared" ref="M2268:M2271" si="309">J2268+K2268+L2268</f>
        <v>237640500</v>
      </c>
    </row>
    <row r="2269" spans="1:13" ht="18.5" x14ac:dyDescent="0.45">
      <c r="A2269" s="67">
        <v>1202</v>
      </c>
      <c r="B2269" s="73"/>
      <c r="C2269" s="73"/>
      <c r="D2269" s="66"/>
      <c r="E2269" s="73"/>
      <c r="F2269" s="70" t="s">
        <v>15</v>
      </c>
      <c r="G2269" s="69">
        <f t="shared" si="307"/>
        <v>36000000</v>
      </c>
      <c r="H2269" s="69">
        <f t="shared" si="307"/>
        <v>26882550</v>
      </c>
      <c r="I2269" s="69"/>
      <c r="J2269" s="69">
        <f>J2270</f>
        <v>52200000</v>
      </c>
      <c r="K2269" s="69">
        <f t="shared" si="308"/>
        <v>75690000</v>
      </c>
      <c r="L2269" s="69">
        <f t="shared" si="308"/>
        <v>109750500</v>
      </c>
      <c r="M2269" s="69">
        <f t="shared" si="309"/>
        <v>237640500</v>
      </c>
    </row>
    <row r="2270" spans="1:13" ht="18.5" x14ac:dyDescent="0.45">
      <c r="A2270" s="64">
        <v>120204</v>
      </c>
      <c r="B2270" s="65"/>
      <c r="C2270" s="65"/>
      <c r="D2270" s="66"/>
      <c r="E2270" s="65"/>
      <c r="F2270" s="70" t="s">
        <v>16</v>
      </c>
      <c r="G2270" s="69">
        <f>SUM(G2271:G2271)</f>
        <v>36000000</v>
      </c>
      <c r="H2270" s="69">
        <f>SUM(H2271:H2271)</f>
        <v>26882550</v>
      </c>
      <c r="I2270" s="69"/>
      <c r="J2270" s="69">
        <f>SUM(J2271:J2271)</f>
        <v>52200000</v>
      </c>
      <c r="K2270" s="69">
        <f>SUM(K2271:K2271)</f>
        <v>75690000</v>
      </c>
      <c r="L2270" s="69">
        <f>SUM(L2271:L2271)</f>
        <v>109750500</v>
      </c>
      <c r="M2270" s="69">
        <f t="shared" si="309"/>
        <v>237640500</v>
      </c>
    </row>
    <row r="2271" spans="1:13" ht="18.5" x14ac:dyDescent="0.45">
      <c r="A2271" s="74">
        <v>12020450</v>
      </c>
      <c r="B2271" s="75"/>
      <c r="C2271" s="75"/>
      <c r="D2271" s="76"/>
      <c r="E2271" s="75"/>
      <c r="F2271" s="77" t="s">
        <v>1046</v>
      </c>
      <c r="G2271" s="79">
        <v>36000000</v>
      </c>
      <c r="H2271" s="79">
        <v>26882550</v>
      </c>
      <c r="I2271" s="79"/>
      <c r="J2271" s="79">
        <v>52200000</v>
      </c>
      <c r="K2271" s="79">
        <v>75690000</v>
      </c>
      <c r="L2271" s="79">
        <v>109750500</v>
      </c>
      <c r="M2271" s="69">
        <f t="shared" si="309"/>
        <v>237640500</v>
      </c>
    </row>
    <row r="2272" spans="1:13" ht="18.5" x14ac:dyDescent="0.45">
      <c r="A2272" s="64">
        <v>2</v>
      </c>
      <c r="B2272" s="65"/>
      <c r="C2272" s="66"/>
      <c r="D2272" s="66"/>
      <c r="E2272" s="65"/>
      <c r="F2272" s="70" t="s">
        <v>18</v>
      </c>
      <c r="G2272" s="80">
        <f>G2273+G2317</f>
        <v>2089287129.8399999</v>
      </c>
      <c r="H2272" s="80">
        <f>H2273+H2317</f>
        <v>2715666462.8499999</v>
      </c>
      <c r="I2272" s="80">
        <f>I2273+I2317</f>
        <v>0</v>
      </c>
      <c r="J2272" s="80">
        <v>3786724661.184401</v>
      </c>
      <c r="K2272" s="80">
        <v>3786724661.184401</v>
      </c>
      <c r="L2272" s="80">
        <v>3786724661.184401</v>
      </c>
      <c r="M2272" s="80">
        <v>11323386275.473202</v>
      </c>
    </row>
    <row r="2273" spans="1:13" ht="18.5" x14ac:dyDescent="0.45">
      <c r="A2273" s="64">
        <v>21</v>
      </c>
      <c r="B2273" s="65"/>
      <c r="C2273" s="66"/>
      <c r="D2273" s="66"/>
      <c r="E2273" s="65"/>
      <c r="F2273" s="70" t="s">
        <v>19</v>
      </c>
      <c r="G2273" s="80">
        <f>G2274+G2277</f>
        <v>2089287129.8399999</v>
      </c>
      <c r="H2273" s="80">
        <f>H2274+H2277</f>
        <v>2715666462.8499999</v>
      </c>
      <c r="I2273" s="80"/>
      <c r="J2273" s="80">
        <v>3205746091.8244009</v>
      </c>
      <c r="K2273" s="80">
        <v>3205746091.8244009</v>
      </c>
      <c r="L2273" s="80">
        <v>3205746091.8244009</v>
      </c>
      <c r="M2273" s="69">
        <v>9617238275.4732018</v>
      </c>
    </row>
    <row r="2274" spans="1:13" ht="18.5" x14ac:dyDescent="0.45">
      <c r="A2274" s="64">
        <v>2101</v>
      </c>
      <c r="B2274" s="65"/>
      <c r="C2274" s="66"/>
      <c r="D2274" s="66"/>
      <c r="E2274" s="65"/>
      <c r="F2274" s="70" t="s">
        <v>20</v>
      </c>
      <c r="G2274" s="80">
        <f t="shared" ref="G2274:I2275" si="310">G2275</f>
        <v>1929347892.8399999</v>
      </c>
      <c r="H2274" s="80">
        <f t="shared" si="310"/>
        <v>2286956115.8499999</v>
      </c>
      <c r="I2274" s="80"/>
      <c r="J2274" s="80">
        <v>3205746091.8244009</v>
      </c>
      <c r="K2274" s="80">
        <v>3205746091.8244009</v>
      </c>
      <c r="L2274" s="80">
        <v>3205746091.8244009</v>
      </c>
      <c r="M2274" s="69">
        <v>9617238275.4732018</v>
      </c>
    </row>
    <row r="2275" spans="1:13" ht="18.5" x14ac:dyDescent="0.45">
      <c r="A2275" s="64">
        <v>210101</v>
      </c>
      <c r="B2275" s="65"/>
      <c r="C2275" s="66"/>
      <c r="D2275" s="66"/>
      <c r="E2275" s="65"/>
      <c r="F2275" s="70" t="s">
        <v>21</v>
      </c>
      <c r="G2275" s="80">
        <f>G2276</f>
        <v>1929347892.8399999</v>
      </c>
      <c r="H2275" s="80">
        <f t="shared" si="310"/>
        <v>2286956115.8499999</v>
      </c>
      <c r="I2275" s="80">
        <f t="shared" si="310"/>
        <v>0</v>
      </c>
      <c r="J2275" s="80">
        <v>3205746091.8244009</v>
      </c>
      <c r="K2275" s="80">
        <v>3205746091.8244009</v>
      </c>
      <c r="L2275" s="80">
        <v>3205746091.8244009</v>
      </c>
      <c r="M2275" s="69">
        <v>9617238275.4732018</v>
      </c>
    </row>
    <row r="2276" spans="1:13" ht="18.5" x14ac:dyDescent="0.45">
      <c r="A2276" s="74">
        <v>21010101</v>
      </c>
      <c r="B2276" s="75"/>
      <c r="C2276" s="76"/>
      <c r="D2276" s="76"/>
      <c r="E2276" s="75"/>
      <c r="F2276" s="77" t="s">
        <v>20</v>
      </c>
      <c r="G2276" s="81">
        <v>1929347892.8399999</v>
      </c>
      <c r="H2276" s="81">
        <v>2286956115.8499999</v>
      </c>
      <c r="I2276" s="81"/>
      <c r="J2276" s="81">
        <v>3205746091.8244009</v>
      </c>
      <c r="K2276" s="81">
        <v>3205746091.8244009</v>
      </c>
      <c r="L2276" s="81">
        <v>3205746091.8244009</v>
      </c>
      <c r="M2276" s="69">
        <v>9617238275.4732018</v>
      </c>
    </row>
    <row r="2277" spans="1:13" ht="18.5" x14ac:dyDescent="0.45">
      <c r="A2277" s="64">
        <v>2102</v>
      </c>
      <c r="B2277" s="65"/>
      <c r="C2277" s="66"/>
      <c r="D2277" s="66"/>
      <c r="E2277" s="65"/>
      <c r="F2277" s="70" t="s">
        <v>22</v>
      </c>
      <c r="G2277" s="80">
        <f>G2278</f>
        <v>159939237</v>
      </c>
      <c r="H2277" s="80">
        <f>H2278</f>
        <v>428710347</v>
      </c>
      <c r="I2277" s="80"/>
      <c r="J2277" s="80">
        <v>568716000</v>
      </c>
      <c r="K2277" s="80">
        <v>568716000</v>
      </c>
      <c r="L2277" s="80">
        <v>568716000</v>
      </c>
      <c r="M2277" s="69">
        <v>1706148000</v>
      </c>
    </row>
    <row r="2278" spans="1:13" ht="18.5" x14ac:dyDescent="0.45">
      <c r="A2278" s="64">
        <v>210201</v>
      </c>
      <c r="B2278" s="65"/>
      <c r="C2278" s="66"/>
      <c r="D2278" s="66"/>
      <c r="E2278" s="65"/>
      <c r="F2278" s="70" t="s">
        <v>23</v>
      </c>
      <c r="G2278" s="80">
        <f>G2279+G2280</f>
        <v>159939237</v>
      </c>
      <c r="H2278" s="80">
        <f t="shared" ref="H2278:I2278" si="311">H2279+H2280</f>
        <v>428710347</v>
      </c>
      <c r="I2278" s="80">
        <f t="shared" si="311"/>
        <v>0</v>
      </c>
      <c r="J2278" s="80">
        <v>568716000</v>
      </c>
      <c r="K2278" s="80">
        <v>568716000</v>
      </c>
      <c r="L2278" s="80">
        <v>568716000</v>
      </c>
      <c r="M2278" s="69">
        <v>1706148000</v>
      </c>
    </row>
    <row r="2279" spans="1:13" ht="18.5" x14ac:dyDescent="0.45">
      <c r="A2279" s="74">
        <v>21020102</v>
      </c>
      <c r="B2279" s="75"/>
      <c r="C2279" s="76"/>
      <c r="D2279" s="76"/>
      <c r="E2279" s="75"/>
      <c r="F2279" s="77" t="s">
        <v>25</v>
      </c>
      <c r="G2279" s="81">
        <v>50924361</v>
      </c>
      <c r="H2279" s="81">
        <v>37147347</v>
      </c>
      <c r="I2279" s="81"/>
      <c r="J2279" s="81">
        <v>48780000</v>
      </c>
      <c r="K2279" s="81">
        <v>48780000</v>
      </c>
      <c r="L2279" s="81">
        <v>48780000</v>
      </c>
      <c r="M2279" s="69">
        <v>146340000</v>
      </c>
    </row>
    <row r="2280" spans="1:13" ht="18.5" x14ac:dyDescent="0.45">
      <c r="A2280" s="74">
        <v>21020103</v>
      </c>
      <c r="B2280" s="75"/>
      <c r="C2280" s="76"/>
      <c r="D2280" s="76"/>
      <c r="E2280" s="75"/>
      <c r="F2280" s="77" t="s">
        <v>251</v>
      </c>
      <c r="G2280" s="81">
        <v>109014876</v>
      </c>
      <c r="H2280" s="81">
        <v>391563000</v>
      </c>
      <c r="I2280" s="81"/>
      <c r="J2280" s="81">
        <v>530576338.31999999</v>
      </c>
      <c r="K2280" s="81">
        <v>530576338.31999999</v>
      </c>
      <c r="L2280" s="81">
        <v>530576338.31999999</v>
      </c>
      <c r="M2280" s="69">
        <v>1559808000</v>
      </c>
    </row>
    <row r="2281" spans="1:13" ht="20.25" customHeight="1" x14ac:dyDescent="0.45">
      <c r="A2281" s="64">
        <v>2202</v>
      </c>
      <c r="B2281" s="65"/>
      <c r="C2281" s="66"/>
      <c r="D2281" s="66"/>
      <c r="E2281" s="65"/>
      <c r="F2281" s="70" t="s">
        <v>27</v>
      </c>
      <c r="G2281" s="80">
        <f>G2282+G2284+G2288+G2294+G2297+G2300+G2302+G2305+G2307</f>
        <v>2000000000</v>
      </c>
      <c r="H2281" s="80">
        <f>H2282+H2284+H2288+H2294+H2297+H2300+H2302+H2305+H2307</f>
        <v>1389765247.72</v>
      </c>
      <c r="I2281" s="80"/>
      <c r="J2281" s="80">
        <f>J2282+J2284+J2288+J2294+J2297+J2300+J2302+J2305+J2307</f>
        <v>2000000000</v>
      </c>
      <c r="K2281" s="80">
        <f>K2282+K2284+K2288+K2294+K2297+K2300+K2302+K2305+K2307</f>
        <v>2000000000</v>
      </c>
      <c r="L2281" s="80">
        <f>L2282+L2284+L2288+L2294+L2297+L2300+L2302+L2305+L2307</f>
        <v>2000000000</v>
      </c>
      <c r="M2281" s="69">
        <f t="shared" ref="M2281:M2324" si="312">J2281+K2281+L2281</f>
        <v>6000000000</v>
      </c>
    </row>
    <row r="2282" spans="1:13" ht="18.5" x14ac:dyDescent="0.45">
      <c r="A2282" s="64">
        <v>220201</v>
      </c>
      <c r="B2282" s="65"/>
      <c r="C2282" s="66"/>
      <c r="D2282" s="66"/>
      <c r="E2282" s="65"/>
      <c r="F2282" s="70" t="s">
        <v>28</v>
      </c>
      <c r="G2282" s="80">
        <f>SUM(G2283:G2283)</f>
        <v>30000000</v>
      </c>
      <c r="H2282" s="80">
        <f>SUM(H2283:H2283)</f>
        <v>9175047.7200000007</v>
      </c>
      <c r="I2282" s="80"/>
      <c r="J2282" s="80">
        <f>SUM(J2283:J2283)</f>
        <v>30000000</v>
      </c>
      <c r="K2282" s="80">
        <f>SUM(K2283:K2283)</f>
        <v>35000000</v>
      </c>
      <c r="L2282" s="80">
        <f>SUM(L2283:L2283)</f>
        <v>35000000</v>
      </c>
      <c r="M2282" s="69">
        <f t="shared" si="312"/>
        <v>100000000</v>
      </c>
    </row>
    <row r="2283" spans="1:13" ht="18.5" x14ac:dyDescent="0.45">
      <c r="A2283" s="74">
        <v>22020101</v>
      </c>
      <c r="B2283" s="75"/>
      <c r="C2283" s="76"/>
      <c r="D2283" s="76" t="s">
        <v>205</v>
      </c>
      <c r="E2283" s="75"/>
      <c r="F2283" s="77" t="s">
        <v>29</v>
      </c>
      <c r="G2283" s="81">
        <v>30000000</v>
      </c>
      <c r="H2283" s="81">
        <v>9175047.7200000007</v>
      </c>
      <c r="I2283" s="81"/>
      <c r="J2283" s="81">
        <v>30000000</v>
      </c>
      <c r="K2283" s="81">
        <v>35000000</v>
      </c>
      <c r="L2283" s="81">
        <v>35000000</v>
      </c>
      <c r="M2283" s="69">
        <f t="shared" si="312"/>
        <v>100000000</v>
      </c>
    </row>
    <row r="2284" spans="1:13" ht="18.5" x14ac:dyDescent="0.45">
      <c r="A2284" s="64">
        <v>220203</v>
      </c>
      <c r="B2284" s="65"/>
      <c r="C2284" s="66"/>
      <c r="D2284" s="66"/>
      <c r="E2284" s="65"/>
      <c r="F2284" s="70" t="s">
        <v>37</v>
      </c>
      <c r="G2284" s="80">
        <f>SUM(G2285:G2287)</f>
        <v>26000000</v>
      </c>
      <c r="H2284" s="80">
        <f>SUM(H2285:H2287)</f>
        <v>0</v>
      </c>
      <c r="I2284" s="80"/>
      <c r="J2284" s="80">
        <f>SUM(J2285:J2287)</f>
        <v>20000000</v>
      </c>
      <c r="K2284" s="80">
        <f>SUM(K2285:K2287)</f>
        <v>0</v>
      </c>
      <c r="L2284" s="80">
        <f>SUM(L2285:L2287)</f>
        <v>0</v>
      </c>
      <c r="M2284" s="69">
        <f t="shared" si="312"/>
        <v>20000000</v>
      </c>
    </row>
    <row r="2285" spans="1:13" ht="37" x14ac:dyDescent="0.45">
      <c r="A2285" s="74">
        <v>22020301</v>
      </c>
      <c r="B2285" s="75"/>
      <c r="C2285" s="76"/>
      <c r="D2285" s="76" t="s">
        <v>205</v>
      </c>
      <c r="E2285" s="75"/>
      <c r="F2285" s="77" t="s">
        <v>38</v>
      </c>
      <c r="G2285" s="81">
        <v>2000000</v>
      </c>
      <c r="H2285" s="81"/>
      <c r="I2285" s="81"/>
      <c r="J2285" s="81"/>
      <c r="K2285" s="81"/>
      <c r="L2285" s="81"/>
      <c r="M2285" s="69">
        <f t="shared" si="312"/>
        <v>0</v>
      </c>
    </row>
    <row r="2286" spans="1:13" ht="18.5" x14ac:dyDescent="0.45">
      <c r="A2286" s="74">
        <v>22020306</v>
      </c>
      <c r="B2286" s="75"/>
      <c r="C2286" s="76"/>
      <c r="D2286" s="76" t="s">
        <v>205</v>
      </c>
      <c r="E2286" s="75"/>
      <c r="F2286" s="77" t="s">
        <v>314</v>
      </c>
      <c r="G2286" s="81">
        <v>1000000</v>
      </c>
      <c r="H2286" s="81"/>
      <c r="I2286" s="81"/>
      <c r="J2286" s="81"/>
      <c r="K2286" s="81"/>
      <c r="L2286" s="81"/>
      <c r="M2286" s="69">
        <f t="shared" si="312"/>
        <v>0</v>
      </c>
    </row>
    <row r="2287" spans="1:13" ht="18.5" x14ac:dyDescent="0.45">
      <c r="A2287" s="74">
        <v>22020309</v>
      </c>
      <c r="B2287" s="75"/>
      <c r="C2287" s="76"/>
      <c r="D2287" s="76" t="s">
        <v>205</v>
      </c>
      <c r="E2287" s="75"/>
      <c r="F2287" s="77" t="s">
        <v>221</v>
      </c>
      <c r="G2287" s="81">
        <v>23000000</v>
      </c>
      <c r="H2287" s="81"/>
      <c r="I2287" s="81"/>
      <c r="J2287" s="81">
        <v>20000000</v>
      </c>
      <c r="K2287" s="81"/>
      <c r="L2287" s="81"/>
      <c r="M2287" s="69">
        <f t="shared" si="312"/>
        <v>20000000</v>
      </c>
    </row>
    <row r="2288" spans="1:13" ht="18.5" x14ac:dyDescent="0.45">
      <c r="A2288" s="64">
        <v>220204</v>
      </c>
      <c r="B2288" s="65"/>
      <c r="C2288" s="66"/>
      <c r="D2288" s="66"/>
      <c r="E2288" s="65"/>
      <c r="F2288" s="70" t="s">
        <v>42</v>
      </c>
      <c r="G2288" s="80">
        <f>SUM(G2289:G2293)</f>
        <v>16000000</v>
      </c>
      <c r="H2288" s="80">
        <f>SUM(H2289:H2293)</f>
        <v>2502000</v>
      </c>
      <c r="I2288" s="80"/>
      <c r="J2288" s="80">
        <f>SUM(J2289:J2293)</f>
        <v>34000000</v>
      </c>
      <c r="K2288" s="80">
        <f>SUM(K2289:K2293)</f>
        <v>32000000</v>
      </c>
      <c r="L2288" s="80">
        <f>SUM(L2289:L2293)</f>
        <v>32000000</v>
      </c>
      <c r="M2288" s="69">
        <f t="shared" si="312"/>
        <v>98000000</v>
      </c>
    </row>
    <row r="2289" spans="1:13" ht="37" x14ac:dyDescent="0.45">
      <c r="A2289" s="74">
        <v>22020401</v>
      </c>
      <c r="B2289" s="75"/>
      <c r="C2289" s="76"/>
      <c r="D2289" s="76" t="s">
        <v>205</v>
      </c>
      <c r="E2289" s="75"/>
      <c r="F2289" s="77" t="s">
        <v>43</v>
      </c>
      <c r="G2289" s="81">
        <v>4000000</v>
      </c>
      <c r="H2289" s="81"/>
      <c r="I2289" s="81"/>
      <c r="J2289" s="81"/>
      <c r="K2289" s="81"/>
      <c r="L2289" s="81"/>
      <c r="M2289" s="69">
        <f t="shared" si="312"/>
        <v>0</v>
      </c>
    </row>
    <row r="2290" spans="1:13" ht="18.5" x14ac:dyDescent="0.45">
      <c r="A2290" s="74">
        <v>22020402</v>
      </c>
      <c r="B2290" s="75"/>
      <c r="C2290" s="76"/>
      <c r="D2290" s="76" t="s">
        <v>205</v>
      </c>
      <c r="E2290" s="75"/>
      <c r="F2290" s="77" t="s">
        <v>44</v>
      </c>
      <c r="G2290" s="81">
        <v>2000000</v>
      </c>
      <c r="H2290" s="81">
        <v>1110000</v>
      </c>
      <c r="I2290" s="81"/>
      <c r="J2290" s="81">
        <v>2000000</v>
      </c>
      <c r="K2290" s="81"/>
      <c r="L2290" s="81"/>
      <c r="M2290" s="69">
        <f t="shared" si="312"/>
        <v>2000000</v>
      </c>
    </row>
    <row r="2291" spans="1:13" ht="18.5" x14ac:dyDescent="0.45">
      <c r="A2291" s="74">
        <v>22020404</v>
      </c>
      <c r="B2291" s="75"/>
      <c r="C2291" s="76"/>
      <c r="D2291" s="76" t="s">
        <v>205</v>
      </c>
      <c r="E2291" s="75"/>
      <c r="F2291" s="77" t="s">
        <v>46</v>
      </c>
      <c r="G2291" s="81">
        <v>3000000</v>
      </c>
      <c r="H2291" s="81"/>
      <c r="I2291" s="81"/>
      <c r="J2291" s="81"/>
      <c r="K2291" s="81"/>
      <c r="L2291" s="81"/>
      <c r="M2291" s="69">
        <f t="shared" si="312"/>
        <v>0</v>
      </c>
    </row>
    <row r="2292" spans="1:13" ht="18.5" x14ac:dyDescent="0.45">
      <c r="A2292" s="74">
        <v>22020405</v>
      </c>
      <c r="B2292" s="75"/>
      <c r="C2292" s="76"/>
      <c r="D2292" s="76" t="s">
        <v>205</v>
      </c>
      <c r="E2292" s="75"/>
      <c r="F2292" s="77" t="s">
        <v>47</v>
      </c>
      <c r="G2292" s="81">
        <v>7000000</v>
      </c>
      <c r="H2292" s="81">
        <v>1392000</v>
      </c>
      <c r="I2292" s="81"/>
      <c r="J2292" s="81">
        <v>2000000</v>
      </c>
      <c r="K2292" s="81">
        <v>2000000</v>
      </c>
      <c r="L2292" s="81">
        <v>2000000</v>
      </c>
      <c r="M2292" s="69">
        <f t="shared" si="312"/>
        <v>6000000</v>
      </c>
    </row>
    <row r="2293" spans="1:13" ht="18.5" x14ac:dyDescent="0.45">
      <c r="A2293" s="74">
        <v>22020406</v>
      </c>
      <c r="B2293" s="75"/>
      <c r="C2293" s="76"/>
      <c r="D2293" s="76"/>
      <c r="E2293" s="75"/>
      <c r="F2293" s="77" t="s">
        <v>48</v>
      </c>
      <c r="G2293" s="81"/>
      <c r="H2293" s="81"/>
      <c r="I2293" s="81"/>
      <c r="J2293" s="81">
        <v>30000000</v>
      </c>
      <c r="K2293" s="81">
        <v>30000000</v>
      </c>
      <c r="L2293" s="81">
        <v>30000000</v>
      </c>
      <c r="M2293" s="69">
        <f t="shared" si="312"/>
        <v>90000000</v>
      </c>
    </row>
    <row r="2294" spans="1:13" ht="18.5" x14ac:dyDescent="0.45">
      <c r="A2294" s="64">
        <v>220205</v>
      </c>
      <c r="B2294" s="65"/>
      <c r="C2294" s="66"/>
      <c r="D2294" s="66"/>
      <c r="E2294" s="65"/>
      <c r="F2294" s="70" t="s">
        <v>49</v>
      </c>
      <c r="G2294" s="80">
        <f t="shared" ref="G2294:L2294" si="313">G2295+G2296</f>
        <v>10000000</v>
      </c>
      <c r="H2294" s="80">
        <f t="shared" si="313"/>
        <v>868200</v>
      </c>
      <c r="I2294" s="80"/>
      <c r="J2294" s="80">
        <f t="shared" si="313"/>
        <v>2000000</v>
      </c>
      <c r="K2294" s="80">
        <f t="shared" si="313"/>
        <v>0</v>
      </c>
      <c r="L2294" s="80">
        <f t="shared" si="313"/>
        <v>0</v>
      </c>
      <c r="M2294" s="69">
        <f t="shared" si="312"/>
        <v>2000000</v>
      </c>
    </row>
    <row r="2295" spans="1:13" ht="18.5" x14ac:dyDescent="0.45">
      <c r="A2295" s="74">
        <v>22020501</v>
      </c>
      <c r="B2295" s="75"/>
      <c r="C2295" s="76"/>
      <c r="D2295" s="76" t="s">
        <v>205</v>
      </c>
      <c r="E2295" s="75"/>
      <c r="F2295" s="77" t="s">
        <v>50</v>
      </c>
      <c r="G2295" s="81">
        <v>10000000</v>
      </c>
      <c r="H2295" s="81">
        <v>868200</v>
      </c>
      <c r="I2295" s="81"/>
      <c r="J2295" s="81">
        <v>2000000</v>
      </c>
      <c r="K2295" s="81"/>
      <c r="L2295" s="81"/>
      <c r="M2295" s="69">
        <f t="shared" si="312"/>
        <v>2000000</v>
      </c>
    </row>
    <row r="2296" spans="1:13" ht="18.5" x14ac:dyDescent="0.45">
      <c r="A2296" s="74">
        <v>22020502</v>
      </c>
      <c r="B2296" s="75"/>
      <c r="C2296" s="76"/>
      <c r="D2296" s="76"/>
      <c r="E2296" s="75"/>
      <c r="F2296" s="77" t="s">
        <v>222</v>
      </c>
      <c r="G2296" s="81"/>
      <c r="H2296" s="81"/>
      <c r="I2296" s="81"/>
      <c r="J2296" s="81"/>
      <c r="K2296" s="81"/>
      <c r="L2296" s="81"/>
      <c r="M2296" s="69">
        <f t="shared" si="312"/>
        <v>0</v>
      </c>
    </row>
    <row r="2297" spans="1:13" ht="18.5" x14ac:dyDescent="0.45">
      <c r="A2297" s="64">
        <v>220206</v>
      </c>
      <c r="B2297" s="65"/>
      <c r="C2297" s="66"/>
      <c r="D2297" s="66"/>
      <c r="E2297" s="65"/>
      <c r="F2297" s="70" t="s">
        <v>51</v>
      </c>
      <c r="G2297" s="80">
        <f>SUM(G2298:G2299)</f>
        <v>1889000000</v>
      </c>
      <c r="H2297" s="80">
        <f>SUM(H2298:H2299)</f>
        <v>1375870000</v>
      </c>
      <c r="I2297" s="80"/>
      <c r="J2297" s="80">
        <f>SUM(J2298:J2299)</f>
        <v>1909000000</v>
      </c>
      <c r="K2297" s="80">
        <f>SUM(K2298:K2299)</f>
        <v>1928000000</v>
      </c>
      <c r="L2297" s="80">
        <f>SUM(L2298:L2299)</f>
        <v>1928000000</v>
      </c>
      <c r="M2297" s="69">
        <f t="shared" si="312"/>
        <v>5765000000</v>
      </c>
    </row>
    <row r="2298" spans="1:13" ht="18.5" x14ac:dyDescent="0.45">
      <c r="A2298" s="74">
        <v>22020601</v>
      </c>
      <c r="B2298" s="75"/>
      <c r="C2298" s="76"/>
      <c r="D2298" s="76" t="s">
        <v>205</v>
      </c>
      <c r="E2298" s="75"/>
      <c r="F2298" s="77" t="s">
        <v>52</v>
      </c>
      <c r="G2298" s="81">
        <v>3000000</v>
      </c>
      <c r="H2298" s="81"/>
      <c r="I2298" s="81"/>
      <c r="J2298" s="81"/>
      <c r="K2298" s="81"/>
      <c r="L2298" s="81"/>
      <c r="M2298" s="69">
        <f t="shared" si="312"/>
        <v>0</v>
      </c>
    </row>
    <row r="2299" spans="1:13" ht="18.5" x14ac:dyDescent="0.45">
      <c r="A2299" s="74">
        <v>22020605</v>
      </c>
      <c r="B2299" s="75"/>
      <c r="C2299" s="76"/>
      <c r="D2299" s="76" t="s">
        <v>205</v>
      </c>
      <c r="E2299" s="75"/>
      <c r="F2299" s="77" t="s">
        <v>53</v>
      </c>
      <c r="G2299" s="81">
        <v>1886000000</v>
      </c>
      <c r="H2299" s="81">
        <v>1375870000</v>
      </c>
      <c r="I2299" s="81"/>
      <c r="J2299" s="81">
        <v>1909000000</v>
      </c>
      <c r="K2299" s="81">
        <v>1928000000</v>
      </c>
      <c r="L2299" s="81">
        <v>1928000000</v>
      </c>
      <c r="M2299" s="69">
        <f t="shared" si="312"/>
        <v>5765000000</v>
      </c>
    </row>
    <row r="2300" spans="1:13" ht="37" x14ac:dyDescent="0.45">
      <c r="A2300" s="64">
        <v>220207</v>
      </c>
      <c r="B2300" s="65"/>
      <c r="C2300" s="66"/>
      <c r="D2300" s="66"/>
      <c r="E2300" s="65"/>
      <c r="F2300" s="70" t="s">
        <v>268</v>
      </c>
      <c r="G2300" s="80">
        <f>SUM(G2301:G2301)</f>
        <v>3000000</v>
      </c>
      <c r="H2300" s="80">
        <f>SUM(H2301:H2301)</f>
        <v>0</v>
      </c>
      <c r="I2300" s="80"/>
      <c r="J2300" s="80">
        <f>SUM(J2301:J2301)</f>
        <v>0</v>
      </c>
      <c r="K2300" s="80">
        <f>SUM(K2301:K2301)</f>
        <v>0</v>
      </c>
      <c r="L2300" s="80">
        <f>SUM(L2301:L2301)</f>
        <v>0</v>
      </c>
      <c r="M2300" s="69">
        <f t="shared" si="312"/>
        <v>0</v>
      </c>
    </row>
    <row r="2301" spans="1:13" ht="18.5" x14ac:dyDescent="0.45">
      <c r="A2301" s="74">
        <v>22020703</v>
      </c>
      <c r="B2301" s="75"/>
      <c r="C2301" s="76"/>
      <c r="D2301" s="76" t="s">
        <v>205</v>
      </c>
      <c r="E2301" s="75"/>
      <c r="F2301" s="77" t="s">
        <v>365</v>
      </c>
      <c r="G2301" s="81">
        <v>3000000</v>
      </c>
      <c r="H2301" s="81"/>
      <c r="I2301" s="81"/>
      <c r="J2301" s="81"/>
      <c r="K2301" s="81"/>
      <c r="L2301" s="81"/>
      <c r="M2301" s="69">
        <f t="shared" si="312"/>
        <v>0</v>
      </c>
    </row>
    <row r="2302" spans="1:13" ht="18.5" x14ac:dyDescent="0.45">
      <c r="A2302" s="64">
        <v>220208</v>
      </c>
      <c r="B2302" s="65"/>
      <c r="C2302" s="66"/>
      <c r="D2302" s="66"/>
      <c r="E2302" s="65"/>
      <c r="F2302" s="70" t="s">
        <v>54</v>
      </c>
      <c r="G2302" s="80">
        <f>SUM(G2303:G2304)</f>
        <v>15000000</v>
      </c>
      <c r="H2302" s="80">
        <f>SUM(H2303:H2304)</f>
        <v>0</v>
      </c>
      <c r="I2302" s="80"/>
      <c r="J2302" s="80">
        <f>SUM(J2303:J2304)</f>
        <v>0</v>
      </c>
      <c r="K2302" s="80">
        <f>SUM(K2303:K2304)</f>
        <v>0</v>
      </c>
      <c r="L2302" s="80">
        <f>SUM(L2303:L2304)</f>
        <v>0</v>
      </c>
      <c r="M2302" s="69">
        <f t="shared" si="312"/>
        <v>0</v>
      </c>
    </row>
    <row r="2303" spans="1:13" ht="18.5" x14ac:dyDescent="0.45">
      <c r="A2303" s="74">
        <v>22020801</v>
      </c>
      <c r="B2303" s="75"/>
      <c r="C2303" s="76"/>
      <c r="D2303" s="76" t="s">
        <v>205</v>
      </c>
      <c r="E2303" s="75"/>
      <c r="F2303" s="77" t="s">
        <v>55</v>
      </c>
      <c r="G2303" s="81">
        <v>5000000</v>
      </c>
      <c r="H2303" s="81"/>
      <c r="I2303" s="81"/>
      <c r="J2303" s="81"/>
      <c r="K2303" s="81"/>
      <c r="L2303" s="81"/>
      <c r="M2303" s="69">
        <f t="shared" si="312"/>
        <v>0</v>
      </c>
    </row>
    <row r="2304" spans="1:13" ht="18.5" x14ac:dyDescent="0.45">
      <c r="A2304" s="74">
        <v>22020803</v>
      </c>
      <c r="B2304" s="75"/>
      <c r="C2304" s="76"/>
      <c r="D2304" s="76" t="s">
        <v>205</v>
      </c>
      <c r="E2304" s="75"/>
      <c r="F2304" s="77" t="s">
        <v>56</v>
      </c>
      <c r="G2304" s="81">
        <v>10000000</v>
      </c>
      <c r="H2304" s="81"/>
      <c r="I2304" s="81"/>
      <c r="J2304" s="81"/>
      <c r="K2304" s="81"/>
      <c r="L2304" s="81"/>
      <c r="M2304" s="69">
        <f t="shared" si="312"/>
        <v>0</v>
      </c>
    </row>
    <row r="2305" spans="1:13" ht="18.5" x14ac:dyDescent="0.45">
      <c r="A2305" s="64">
        <v>220209</v>
      </c>
      <c r="B2305" s="65"/>
      <c r="C2305" s="66"/>
      <c r="D2305" s="66"/>
      <c r="E2305" s="65"/>
      <c r="F2305" s="70" t="s">
        <v>271</v>
      </c>
      <c r="G2305" s="80">
        <f>SUM(G2306:G2306)</f>
        <v>500000</v>
      </c>
      <c r="H2305" s="80">
        <f>SUM(H2306:H2306)</f>
        <v>500000</v>
      </c>
      <c r="I2305" s="80"/>
      <c r="J2305" s="80">
        <f>SUM(J2306:J2306)</f>
        <v>1000000</v>
      </c>
      <c r="K2305" s="80">
        <f>SUM(K2306:K2306)</f>
        <v>1000000</v>
      </c>
      <c r="L2305" s="80">
        <f>SUM(L2306:L2306)</f>
        <v>1000000</v>
      </c>
      <c r="M2305" s="69">
        <f t="shared" si="312"/>
        <v>3000000</v>
      </c>
    </row>
    <row r="2306" spans="1:13" ht="18.5" x14ac:dyDescent="0.45">
      <c r="A2306" s="74">
        <v>22020901</v>
      </c>
      <c r="B2306" s="75"/>
      <c r="C2306" s="76"/>
      <c r="D2306" s="76"/>
      <c r="E2306" s="75"/>
      <c r="F2306" s="77" t="s">
        <v>315</v>
      </c>
      <c r="G2306" s="81">
        <v>500000</v>
      </c>
      <c r="H2306" s="81">
        <v>500000</v>
      </c>
      <c r="I2306" s="81"/>
      <c r="J2306" s="81">
        <v>1000000</v>
      </c>
      <c r="K2306" s="81">
        <v>1000000</v>
      </c>
      <c r="L2306" s="81">
        <v>1000000</v>
      </c>
      <c r="M2306" s="69">
        <f t="shared" si="312"/>
        <v>3000000</v>
      </c>
    </row>
    <row r="2307" spans="1:13" ht="18.5" x14ac:dyDescent="0.45">
      <c r="A2307" s="64">
        <v>220210</v>
      </c>
      <c r="B2307" s="65"/>
      <c r="C2307" s="66"/>
      <c r="D2307" s="66"/>
      <c r="E2307" s="65"/>
      <c r="F2307" s="70" t="s">
        <v>57</v>
      </c>
      <c r="G2307" s="80">
        <f>SUM(G2308:G2316)</f>
        <v>10500000</v>
      </c>
      <c r="H2307" s="80">
        <f>SUM(H2308:H2316)</f>
        <v>850000</v>
      </c>
      <c r="I2307" s="80"/>
      <c r="J2307" s="80">
        <f>SUM(J2308:J2316)</f>
        <v>4000000</v>
      </c>
      <c r="K2307" s="80">
        <f>SUM(K2308:K2316)</f>
        <v>4000000</v>
      </c>
      <c r="L2307" s="80">
        <f>SUM(L2308:L2316)</f>
        <v>4000000</v>
      </c>
      <c r="M2307" s="69">
        <f t="shared" si="312"/>
        <v>12000000</v>
      </c>
    </row>
    <row r="2308" spans="1:13" ht="18.5" x14ac:dyDescent="0.45">
      <c r="A2308" s="74">
        <v>22021001</v>
      </c>
      <c r="B2308" s="75"/>
      <c r="C2308" s="76"/>
      <c r="D2308" s="76" t="s">
        <v>205</v>
      </c>
      <c r="E2308" s="75"/>
      <c r="F2308" s="77" t="s">
        <v>58</v>
      </c>
      <c r="G2308" s="81">
        <v>800000</v>
      </c>
      <c r="H2308" s="81"/>
      <c r="I2308" s="81"/>
      <c r="J2308" s="81"/>
      <c r="K2308" s="81"/>
      <c r="L2308" s="81"/>
      <c r="M2308" s="69">
        <f t="shared" si="312"/>
        <v>0</v>
      </c>
    </row>
    <row r="2309" spans="1:13" ht="18.5" x14ac:dyDescent="0.45">
      <c r="A2309" s="74">
        <v>22021002</v>
      </c>
      <c r="B2309" s="75"/>
      <c r="C2309" s="76"/>
      <c r="D2309" s="76" t="s">
        <v>205</v>
      </c>
      <c r="E2309" s="75"/>
      <c r="F2309" s="77" t="s">
        <v>59</v>
      </c>
      <c r="G2309" s="81">
        <v>2000000</v>
      </c>
      <c r="H2309" s="81"/>
      <c r="I2309" s="81"/>
      <c r="J2309" s="81"/>
      <c r="K2309" s="81"/>
      <c r="L2309" s="81"/>
      <c r="M2309" s="69">
        <f t="shared" si="312"/>
        <v>0</v>
      </c>
    </row>
    <row r="2310" spans="1:13" ht="18.5" x14ac:dyDescent="0.45">
      <c r="A2310" s="74">
        <v>22021003</v>
      </c>
      <c r="B2310" s="75"/>
      <c r="C2310" s="76"/>
      <c r="D2310" s="76" t="s">
        <v>205</v>
      </c>
      <c r="E2310" s="75"/>
      <c r="F2310" s="77" t="s">
        <v>60</v>
      </c>
      <c r="G2310" s="81">
        <v>700000</v>
      </c>
      <c r="H2310" s="81"/>
      <c r="I2310" s="81"/>
      <c r="J2310" s="81"/>
      <c r="K2310" s="81"/>
      <c r="L2310" s="81"/>
      <c r="M2310" s="69">
        <f t="shared" si="312"/>
        <v>0</v>
      </c>
    </row>
    <row r="2311" spans="1:13" ht="18.5" x14ac:dyDescent="0.45">
      <c r="A2311" s="74">
        <v>22021007</v>
      </c>
      <c r="B2311" s="75"/>
      <c r="C2311" s="76"/>
      <c r="D2311" s="76" t="s">
        <v>205</v>
      </c>
      <c r="E2311" s="75"/>
      <c r="F2311" s="77" t="s">
        <v>63</v>
      </c>
      <c r="G2311" s="81">
        <v>1000000</v>
      </c>
      <c r="H2311" s="81"/>
      <c r="I2311" s="81"/>
      <c r="J2311" s="81"/>
      <c r="K2311" s="81"/>
      <c r="L2311" s="81"/>
      <c r="M2311" s="69">
        <f t="shared" si="312"/>
        <v>0</v>
      </c>
    </row>
    <row r="2312" spans="1:13" ht="18.5" x14ac:dyDescent="0.45">
      <c r="A2312" s="74">
        <v>22021013</v>
      </c>
      <c r="B2312" s="75"/>
      <c r="C2312" s="76"/>
      <c r="D2312" s="76" t="s">
        <v>205</v>
      </c>
      <c r="E2312" s="75"/>
      <c r="F2312" s="77" t="s">
        <v>537</v>
      </c>
      <c r="G2312" s="81">
        <v>1000000</v>
      </c>
      <c r="H2312" s="81">
        <v>850000</v>
      </c>
      <c r="I2312" s="81"/>
      <c r="J2312" s="81">
        <v>2000000</v>
      </c>
      <c r="K2312" s="81">
        <v>2000000</v>
      </c>
      <c r="L2312" s="81">
        <v>2000000</v>
      </c>
      <c r="M2312" s="69">
        <f t="shared" si="312"/>
        <v>6000000</v>
      </c>
    </row>
    <row r="2313" spans="1:13" ht="37" x14ac:dyDescent="0.45">
      <c r="A2313" s="74">
        <v>22021014</v>
      </c>
      <c r="B2313" s="75"/>
      <c r="C2313" s="76"/>
      <c r="D2313" s="76" t="s">
        <v>205</v>
      </c>
      <c r="E2313" s="75"/>
      <c r="F2313" s="77" t="s">
        <v>224</v>
      </c>
      <c r="G2313" s="81">
        <v>1000000</v>
      </c>
      <c r="H2313" s="81"/>
      <c r="I2313" s="81"/>
      <c r="J2313" s="81">
        <v>2000000</v>
      </c>
      <c r="K2313" s="81">
        <v>2000000</v>
      </c>
      <c r="L2313" s="81">
        <v>2000000</v>
      </c>
      <c r="M2313" s="69">
        <f t="shared" si="312"/>
        <v>6000000</v>
      </c>
    </row>
    <row r="2314" spans="1:13" ht="18.5" x14ac:dyDescent="0.45">
      <c r="A2314" s="74">
        <v>22021024</v>
      </c>
      <c r="B2314" s="75"/>
      <c r="C2314" s="76"/>
      <c r="D2314" s="76" t="s">
        <v>205</v>
      </c>
      <c r="E2314" s="75"/>
      <c r="F2314" s="77" t="s">
        <v>65</v>
      </c>
      <c r="G2314" s="81">
        <v>1000000</v>
      </c>
      <c r="H2314" s="81"/>
      <c r="I2314" s="81"/>
      <c r="J2314" s="81"/>
      <c r="K2314" s="81"/>
      <c r="L2314" s="81"/>
      <c r="M2314" s="69">
        <f t="shared" si="312"/>
        <v>0</v>
      </c>
    </row>
    <row r="2315" spans="1:13" ht="18.5" x14ac:dyDescent="0.45">
      <c r="A2315" s="74">
        <v>22021025</v>
      </c>
      <c r="B2315" s="75"/>
      <c r="C2315" s="76"/>
      <c r="D2315" s="76" t="s">
        <v>205</v>
      </c>
      <c r="E2315" s="75"/>
      <c r="F2315" s="77" t="s">
        <v>226</v>
      </c>
      <c r="G2315" s="81">
        <v>1000000</v>
      </c>
      <c r="H2315" s="81"/>
      <c r="I2315" s="81"/>
      <c r="J2315" s="81"/>
      <c r="K2315" s="81"/>
      <c r="L2315" s="81"/>
      <c r="M2315" s="69">
        <f t="shared" si="312"/>
        <v>0</v>
      </c>
    </row>
    <row r="2316" spans="1:13" ht="18.5" x14ac:dyDescent="0.45">
      <c r="A2316" s="74">
        <v>22021029</v>
      </c>
      <c r="B2316" s="75"/>
      <c r="C2316" s="76"/>
      <c r="D2316" s="76" t="s">
        <v>205</v>
      </c>
      <c r="E2316" s="75"/>
      <c r="F2316" s="77" t="s">
        <v>600</v>
      </c>
      <c r="G2316" s="81">
        <v>2000000</v>
      </c>
      <c r="H2316" s="81"/>
      <c r="I2316" s="81"/>
      <c r="J2316" s="81"/>
      <c r="K2316" s="81"/>
      <c r="L2316" s="81"/>
      <c r="M2316" s="69">
        <f t="shared" si="312"/>
        <v>0</v>
      </c>
    </row>
    <row r="2317" spans="1:13" ht="18.5" x14ac:dyDescent="0.45">
      <c r="A2317" s="64">
        <v>23</v>
      </c>
      <c r="B2317" s="65"/>
      <c r="C2317" s="66"/>
      <c r="D2317" s="66"/>
      <c r="E2317" s="65"/>
      <c r="F2317" s="70" t="s">
        <v>69</v>
      </c>
      <c r="G2317" s="80">
        <f>G2318</f>
        <v>0</v>
      </c>
      <c r="H2317" s="80">
        <f>H2318</f>
        <v>0</v>
      </c>
      <c r="I2317" s="80"/>
      <c r="J2317" s="80">
        <f>J2318</f>
        <v>50000000</v>
      </c>
      <c r="K2317" s="80">
        <f t="shared" ref="K2317:L2317" si="314">K2318</f>
        <v>50000000</v>
      </c>
      <c r="L2317" s="80">
        <f t="shared" si="314"/>
        <v>50000000</v>
      </c>
      <c r="M2317" s="69">
        <f t="shared" si="312"/>
        <v>150000000</v>
      </c>
    </row>
    <row r="2318" spans="1:13" ht="18.5" x14ac:dyDescent="0.45">
      <c r="A2318" s="64">
        <v>2301</v>
      </c>
      <c r="B2318" s="65"/>
      <c r="C2318" s="66"/>
      <c r="D2318" s="66"/>
      <c r="E2318" s="65"/>
      <c r="F2318" s="70" t="s">
        <v>70</v>
      </c>
      <c r="G2318" s="80">
        <f t="shared" ref="G2318:L2318" si="315">G2319</f>
        <v>0</v>
      </c>
      <c r="H2318" s="80">
        <f t="shared" si="315"/>
        <v>0</v>
      </c>
      <c r="I2318" s="80"/>
      <c r="J2318" s="80">
        <f t="shared" si="315"/>
        <v>50000000</v>
      </c>
      <c r="K2318" s="80">
        <f t="shared" si="315"/>
        <v>50000000</v>
      </c>
      <c r="L2318" s="80">
        <f t="shared" si="315"/>
        <v>50000000</v>
      </c>
      <c r="M2318" s="69">
        <f t="shared" si="312"/>
        <v>150000000</v>
      </c>
    </row>
    <row r="2319" spans="1:13" ht="18.5" x14ac:dyDescent="0.45">
      <c r="A2319" s="64">
        <v>230101</v>
      </c>
      <c r="B2319" s="65"/>
      <c r="C2319" s="66"/>
      <c r="D2319" s="66"/>
      <c r="E2319" s="65"/>
      <c r="F2319" s="70" t="s">
        <v>71</v>
      </c>
      <c r="G2319" s="80">
        <f>SUM(G2320:G2324)</f>
        <v>0</v>
      </c>
      <c r="H2319" s="80">
        <f>SUM(H2320:H2324)</f>
        <v>0</v>
      </c>
      <c r="I2319" s="80"/>
      <c r="J2319" s="80">
        <f>SUM(J2320:J2324)</f>
        <v>50000000</v>
      </c>
      <c r="K2319" s="80">
        <f>SUM(K2320:K2324)</f>
        <v>50000000</v>
      </c>
      <c r="L2319" s="80">
        <f>SUM(L2320:L2324)</f>
        <v>50000000</v>
      </c>
      <c r="M2319" s="69">
        <f t="shared" si="312"/>
        <v>150000000</v>
      </c>
    </row>
    <row r="2320" spans="1:13" ht="37" x14ac:dyDescent="0.45">
      <c r="A2320" s="74">
        <v>23010112</v>
      </c>
      <c r="B2320" s="75"/>
      <c r="C2320" s="76"/>
      <c r="D2320" s="76"/>
      <c r="E2320" s="75"/>
      <c r="F2320" s="77" t="s">
        <v>232</v>
      </c>
      <c r="G2320" s="81"/>
      <c r="H2320" s="81"/>
      <c r="I2320" s="81"/>
      <c r="J2320" s="81">
        <v>10000000</v>
      </c>
      <c r="K2320" s="81">
        <v>10000000</v>
      </c>
      <c r="L2320" s="81">
        <v>10000000</v>
      </c>
      <c r="M2320" s="69">
        <f t="shared" si="312"/>
        <v>30000000</v>
      </c>
    </row>
    <row r="2321" spans="1:13" ht="18.5" x14ac:dyDescent="0.45">
      <c r="A2321" s="74">
        <v>23010113</v>
      </c>
      <c r="B2321" s="75"/>
      <c r="C2321" s="76"/>
      <c r="D2321" s="76"/>
      <c r="E2321" s="75"/>
      <c r="F2321" s="77" t="s">
        <v>233</v>
      </c>
      <c r="G2321" s="81"/>
      <c r="H2321" s="81"/>
      <c r="I2321" s="81"/>
      <c r="J2321" s="81">
        <v>5400000</v>
      </c>
      <c r="K2321" s="81">
        <v>5400000</v>
      </c>
      <c r="L2321" s="81">
        <v>5400000</v>
      </c>
      <c r="M2321" s="69">
        <f t="shared" si="312"/>
        <v>16200000</v>
      </c>
    </row>
    <row r="2322" spans="1:13" ht="18.5" x14ac:dyDescent="0.45">
      <c r="A2322" s="74">
        <v>23010114</v>
      </c>
      <c r="B2322" s="75"/>
      <c r="C2322" s="76"/>
      <c r="D2322" s="76"/>
      <c r="E2322" s="75"/>
      <c r="F2322" s="77" t="s">
        <v>234</v>
      </c>
      <c r="G2322" s="81"/>
      <c r="H2322" s="81"/>
      <c r="I2322" s="81"/>
      <c r="J2322" s="81">
        <v>1600000</v>
      </c>
      <c r="K2322" s="81">
        <v>1600000</v>
      </c>
      <c r="L2322" s="81">
        <v>1600000</v>
      </c>
      <c r="M2322" s="69">
        <f t="shared" si="312"/>
        <v>4800000</v>
      </c>
    </row>
    <row r="2323" spans="1:13" ht="18.5" x14ac:dyDescent="0.45">
      <c r="A2323" s="74">
        <v>23010115</v>
      </c>
      <c r="B2323" s="75"/>
      <c r="C2323" s="76"/>
      <c r="D2323" s="76"/>
      <c r="E2323" s="75"/>
      <c r="F2323" s="77" t="s">
        <v>235</v>
      </c>
      <c r="G2323" s="81"/>
      <c r="H2323" s="81"/>
      <c r="I2323" s="81"/>
      <c r="J2323" s="81">
        <v>3000000</v>
      </c>
      <c r="K2323" s="81">
        <v>3000000</v>
      </c>
      <c r="L2323" s="81">
        <v>3000000</v>
      </c>
      <c r="M2323" s="69">
        <f t="shared" si="312"/>
        <v>9000000</v>
      </c>
    </row>
    <row r="2324" spans="1:13" ht="18.5" x14ac:dyDescent="0.45">
      <c r="A2324" s="74">
        <v>23010122</v>
      </c>
      <c r="B2324" s="75"/>
      <c r="C2324" s="76"/>
      <c r="D2324" s="76"/>
      <c r="E2324" s="75"/>
      <c r="F2324" s="77" t="s">
        <v>493</v>
      </c>
      <c r="G2324" s="81"/>
      <c r="H2324" s="81"/>
      <c r="I2324" s="81"/>
      <c r="J2324" s="81">
        <v>30000000</v>
      </c>
      <c r="K2324" s="81">
        <v>30000000</v>
      </c>
      <c r="L2324" s="81">
        <v>30000000</v>
      </c>
      <c r="M2324" s="69">
        <f t="shared" si="312"/>
        <v>90000000</v>
      </c>
    </row>
    <row r="2325" spans="1:13" ht="18.5" x14ac:dyDescent="0.45">
      <c r="A2325" s="74"/>
      <c r="B2325" s="74"/>
      <c r="C2325" s="74"/>
      <c r="D2325" s="74"/>
      <c r="E2325" s="74"/>
      <c r="F2325" s="77"/>
      <c r="G2325" s="364"/>
      <c r="H2325" s="364"/>
      <c r="I2325" s="364"/>
      <c r="J2325" s="364"/>
      <c r="K2325" s="364"/>
      <c r="L2325" s="364"/>
      <c r="M2325" s="364"/>
    </row>
    <row r="2326" spans="1:13" ht="18.5" x14ac:dyDescent="0.45">
      <c r="A2326" s="74"/>
      <c r="B2326" s="74"/>
      <c r="C2326" s="74"/>
      <c r="D2326" s="74"/>
      <c r="E2326" s="74"/>
      <c r="F2326" s="70" t="s">
        <v>85</v>
      </c>
      <c r="G2326" s="364"/>
      <c r="H2326" s="364"/>
      <c r="I2326" s="364"/>
      <c r="J2326" s="364"/>
      <c r="K2326" s="364"/>
      <c r="L2326" s="364"/>
      <c r="M2326" s="364"/>
    </row>
    <row r="2327" spans="1:13" ht="18.5" x14ac:dyDescent="0.45">
      <c r="A2327" s="74"/>
      <c r="B2327" s="74"/>
      <c r="C2327" s="74"/>
      <c r="D2327" s="74"/>
      <c r="E2327" s="74"/>
      <c r="F2327" s="70" t="s">
        <v>19</v>
      </c>
      <c r="G2327" s="414">
        <f t="shared" ref="G2327:M2327" si="316">SUM(G2273)</f>
        <v>2089287129.8399999</v>
      </c>
      <c r="H2327" s="414">
        <f t="shared" si="316"/>
        <v>2715666462.8499999</v>
      </c>
      <c r="I2327" s="414">
        <f t="shared" si="316"/>
        <v>0</v>
      </c>
      <c r="J2327" s="414">
        <f>J2272</f>
        <v>3786724661.184401</v>
      </c>
      <c r="K2327" s="414">
        <f t="shared" ref="K2327:L2327" si="317">K2272</f>
        <v>3786724661.184401</v>
      </c>
      <c r="L2327" s="414">
        <f t="shared" si="317"/>
        <v>3786724661.184401</v>
      </c>
      <c r="M2327" s="414">
        <f t="shared" si="316"/>
        <v>9617238275.4732018</v>
      </c>
    </row>
    <row r="2328" spans="1:13" ht="18.5" x14ac:dyDescent="0.45">
      <c r="A2328" s="74"/>
      <c r="B2328" s="74"/>
      <c r="C2328" s="74"/>
      <c r="D2328" s="74"/>
      <c r="E2328" s="74"/>
      <c r="F2328" s="70" t="s">
        <v>27</v>
      </c>
      <c r="G2328" s="414">
        <f t="shared" ref="G2328:M2328" si="318">SUM(G2281)</f>
        <v>2000000000</v>
      </c>
      <c r="H2328" s="414">
        <f t="shared" si="318"/>
        <v>1389765247.72</v>
      </c>
      <c r="I2328" s="414">
        <f t="shared" si="318"/>
        <v>0</v>
      </c>
      <c r="J2328" s="414">
        <f t="shared" si="318"/>
        <v>2000000000</v>
      </c>
      <c r="K2328" s="414">
        <f t="shared" si="318"/>
        <v>2000000000</v>
      </c>
      <c r="L2328" s="414">
        <f t="shared" si="318"/>
        <v>2000000000</v>
      </c>
      <c r="M2328" s="414">
        <f t="shared" si="318"/>
        <v>6000000000</v>
      </c>
    </row>
    <row r="2329" spans="1:13" ht="18.5" x14ac:dyDescent="0.45">
      <c r="A2329" s="74"/>
      <c r="B2329" s="74"/>
      <c r="C2329" s="74"/>
      <c r="D2329" s="74"/>
      <c r="E2329" s="74"/>
      <c r="F2329" s="70" t="s">
        <v>654</v>
      </c>
      <c r="G2329" s="414">
        <f>SUM(G2317)</f>
        <v>0</v>
      </c>
      <c r="H2329" s="414">
        <f t="shared" ref="H2329:M2329" si="319">SUM(H2317)</f>
        <v>0</v>
      </c>
      <c r="I2329" s="414">
        <f t="shared" si="319"/>
        <v>0</v>
      </c>
      <c r="J2329" s="414">
        <f t="shared" si="319"/>
        <v>50000000</v>
      </c>
      <c r="K2329" s="414">
        <f t="shared" si="319"/>
        <v>50000000</v>
      </c>
      <c r="L2329" s="414">
        <f t="shared" si="319"/>
        <v>50000000</v>
      </c>
      <c r="M2329" s="414">
        <f t="shared" si="319"/>
        <v>150000000</v>
      </c>
    </row>
    <row r="2330" spans="1:13" ht="18.5" x14ac:dyDescent="0.45">
      <c r="A2330" s="74"/>
      <c r="B2330" s="74"/>
      <c r="C2330" s="74"/>
      <c r="D2330" s="74"/>
      <c r="E2330" s="74"/>
      <c r="F2330" s="70"/>
      <c r="G2330" s="364"/>
      <c r="H2330" s="364"/>
      <c r="I2330" s="364"/>
      <c r="J2330" s="364"/>
      <c r="K2330" s="364"/>
      <c r="L2330" s="364"/>
      <c r="M2330" s="364"/>
    </row>
    <row r="2331" spans="1:13" ht="18.5" x14ac:dyDescent="0.45">
      <c r="A2331" s="74"/>
      <c r="B2331" s="74"/>
      <c r="C2331" s="74"/>
      <c r="D2331" s="74"/>
      <c r="E2331" s="74"/>
      <c r="F2331" s="70" t="s">
        <v>88</v>
      </c>
      <c r="G2331" s="366">
        <f>SUM(G2327:G2329)</f>
        <v>4089287129.8400002</v>
      </c>
      <c r="H2331" s="366">
        <f t="shared" ref="H2331:M2331" si="320">SUM(H2327:H2329)</f>
        <v>4105431710.5699997</v>
      </c>
      <c r="I2331" s="366">
        <f t="shared" si="320"/>
        <v>0</v>
      </c>
      <c r="J2331" s="366">
        <f t="shared" si="320"/>
        <v>5836724661.1844006</v>
      </c>
      <c r="K2331" s="366">
        <f t="shared" si="320"/>
        <v>5836724661.1844006</v>
      </c>
      <c r="L2331" s="366">
        <f t="shared" si="320"/>
        <v>5836724661.1844006</v>
      </c>
      <c r="M2331" s="366">
        <f t="shared" si="320"/>
        <v>15767238275.473202</v>
      </c>
    </row>
    <row r="2332" spans="1:13" ht="18.5" x14ac:dyDescent="0.45">
      <c r="A2332" s="74"/>
      <c r="B2332" s="74"/>
      <c r="C2332" s="74"/>
      <c r="D2332" s="74"/>
      <c r="E2332" s="74"/>
      <c r="F2332" s="70"/>
      <c r="G2332" s="366"/>
      <c r="H2332" s="366"/>
      <c r="I2332" s="366"/>
      <c r="J2332" s="366"/>
      <c r="K2332" s="366"/>
      <c r="L2332" s="366"/>
      <c r="M2332" s="366"/>
    </row>
    <row r="2333" spans="1:13" ht="18.5" x14ac:dyDescent="0.45">
      <c r="A2333" s="74"/>
      <c r="B2333" s="74"/>
      <c r="C2333" s="74"/>
      <c r="D2333" s="74"/>
      <c r="E2333" s="74"/>
      <c r="F2333" s="70"/>
      <c r="G2333" s="366"/>
      <c r="H2333" s="366"/>
      <c r="I2333" s="366"/>
      <c r="J2333" s="366"/>
      <c r="K2333" s="366"/>
      <c r="L2333" s="366"/>
      <c r="M2333" s="366"/>
    </row>
    <row r="2334" spans="1:13" ht="18.5" x14ac:dyDescent="0.45">
      <c r="A2334" s="951" t="s">
        <v>0</v>
      </c>
      <c r="B2334" s="951"/>
      <c r="C2334" s="951"/>
      <c r="D2334" s="951"/>
      <c r="E2334" s="951"/>
      <c r="F2334" s="951"/>
      <c r="G2334" s="951"/>
      <c r="H2334" s="951"/>
      <c r="I2334" s="951"/>
      <c r="J2334" s="951"/>
      <c r="K2334" s="951"/>
      <c r="L2334" s="951"/>
      <c r="M2334" s="951"/>
    </row>
    <row r="2335" spans="1:13" ht="18.5" x14ac:dyDescent="0.45">
      <c r="A2335" s="930" t="s">
        <v>1047</v>
      </c>
      <c r="B2335" s="930"/>
      <c r="C2335" s="930"/>
      <c r="D2335" s="930"/>
      <c r="E2335" s="930"/>
      <c r="F2335" s="930"/>
      <c r="G2335" s="930"/>
      <c r="H2335" s="930"/>
      <c r="I2335" s="930"/>
      <c r="J2335" s="930"/>
      <c r="K2335" s="930"/>
      <c r="L2335" s="930"/>
      <c r="M2335" s="930"/>
    </row>
    <row r="2336" spans="1:13" ht="92.5" x14ac:dyDescent="0.45">
      <c r="A2336" s="100" t="s">
        <v>1</v>
      </c>
      <c r="B2336" s="100" t="s">
        <v>2</v>
      </c>
      <c r="C2336" s="100" t="s">
        <v>3</v>
      </c>
      <c r="D2336" s="100" t="s">
        <v>4</v>
      </c>
      <c r="E2336" s="100" t="s">
        <v>5</v>
      </c>
      <c r="F2336" s="67" t="s">
        <v>6</v>
      </c>
      <c r="G2336" s="368" t="s">
        <v>7</v>
      </c>
      <c r="H2336" s="368" t="s">
        <v>8</v>
      </c>
      <c r="I2336" s="368"/>
      <c r="J2336" s="368" t="s">
        <v>9</v>
      </c>
      <c r="K2336" s="368" t="s">
        <v>10</v>
      </c>
      <c r="L2336" s="368" t="s">
        <v>11</v>
      </c>
      <c r="M2336" s="368" t="s">
        <v>12</v>
      </c>
    </row>
    <row r="2337" spans="1:13" ht="18.5" x14ac:dyDescent="0.45">
      <c r="A2337" s="64">
        <v>1</v>
      </c>
      <c r="B2337" s="65"/>
      <c r="C2337" s="65"/>
      <c r="D2337" s="66"/>
      <c r="E2337" s="65"/>
      <c r="F2337" s="67" t="s">
        <v>13</v>
      </c>
      <c r="G2337" s="69">
        <f t="shared" ref="G2337:H2339" si="321">G2338</f>
        <v>36000000</v>
      </c>
      <c r="H2337" s="69">
        <f t="shared" si="321"/>
        <v>26882550</v>
      </c>
      <c r="I2337" s="69"/>
      <c r="J2337" s="69">
        <f>J2338</f>
        <v>52200000</v>
      </c>
      <c r="K2337" s="69">
        <f t="shared" ref="K2337:L2339" si="322">K2338</f>
        <v>75690000</v>
      </c>
      <c r="L2337" s="69">
        <f t="shared" si="322"/>
        <v>109750500</v>
      </c>
      <c r="M2337" s="69">
        <f>J2337+K2337+L2337</f>
        <v>237640500</v>
      </c>
    </row>
    <row r="2338" spans="1:13" ht="18.5" x14ac:dyDescent="0.45">
      <c r="A2338" s="64">
        <v>12</v>
      </c>
      <c r="B2338" s="65"/>
      <c r="C2338" s="65"/>
      <c r="D2338" s="66"/>
      <c r="E2338" s="65"/>
      <c r="F2338" s="70" t="s">
        <v>14</v>
      </c>
      <c r="G2338" s="72">
        <f t="shared" si="321"/>
        <v>36000000</v>
      </c>
      <c r="H2338" s="72">
        <f t="shared" si="321"/>
        <v>26882550</v>
      </c>
      <c r="I2338" s="72"/>
      <c r="J2338" s="72">
        <f>J2339</f>
        <v>52200000</v>
      </c>
      <c r="K2338" s="72">
        <f t="shared" si="322"/>
        <v>75690000</v>
      </c>
      <c r="L2338" s="72">
        <f t="shared" si="322"/>
        <v>109750500</v>
      </c>
      <c r="M2338" s="69">
        <f t="shared" ref="M2338:M2341" si="323">J2338+K2338+L2338</f>
        <v>237640500</v>
      </c>
    </row>
    <row r="2339" spans="1:13" ht="18.5" x14ac:dyDescent="0.45">
      <c r="A2339" s="67">
        <v>1202</v>
      </c>
      <c r="B2339" s="73"/>
      <c r="C2339" s="73"/>
      <c r="D2339" s="66"/>
      <c r="E2339" s="73"/>
      <c r="F2339" s="70" t="s">
        <v>15</v>
      </c>
      <c r="G2339" s="69">
        <f t="shared" si="321"/>
        <v>36000000</v>
      </c>
      <c r="H2339" s="69">
        <f t="shared" si="321"/>
        <v>26882550</v>
      </c>
      <c r="I2339" s="69"/>
      <c r="J2339" s="69">
        <f>J2340</f>
        <v>52200000</v>
      </c>
      <c r="K2339" s="69">
        <f t="shared" si="322"/>
        <v>75690000</v>
      </c>
      <c r="L2339" s="69">
        <f t="shared" si="322"/>
        <v>109750500</v>
      </c>
      <c r="M2339" s="69">
        <f t="shared" si="323"/>
        <v>237640500</v>
      </c>
    </row>
    <row r="2340" spans="1:13" ht="18.5" x14ac:dyDescent="0.45">
      <c r="A2340" s="64">
        <v>120204</v>
      </c>
      <c r="B2340" s="65"/>
      <c r="C2340" s="65"/>
      <c r="D2340" s="66"/>
      <c r="E2340" s="65"/>
      <c r="F2340" s="70" t="s">
        <v>16</v>
      </c>
      <c r="G2340" s="69">
        <f>SUM(G2341:G2341)</f>
        <v>36000000</v>
      </c>
      <c r="H2340" s="69">
        <f>SUM(H2341:H2341)</f>
        <v>26882550</v>
      </c>
      <c r="I2340" s="69"/>
      <c r="J2340" s="69">
        <f>SUM(J2341:J2341)</f>
        <v>52200000</v>
      </c>
      <c r="K2340" s="69">
        <f>SUM(K2341:K2341)</f>
        <v>75690000</v>
      </c>
      <c r="L2340" s="69">
        <f>SUM(L2341:L2341)</f>
        <v>109750500</v>
      </c>
      <c r="M2340" s="69">
        <f t="shared" si="323"/>
        <v>237640500</v>
      </c>
    </row>
    <row r="2341" spans="1:13" ht="18.5" x14ac:dyDescent="0.45">
      <c r="A2341" s="74">
        <v>12020450</v>
      </c>
      <c r="B2341" s="75"/>
      <c r="C2341" s="75"/>
      <c r="D2341" s="76"/>
      <c r="E2341" s="75"/>
      <c r="F2341" s="77" t="s">
        <v>1046</v>
      </c>
      <c r="G2341" s="79">
        <v>36000000</v>
      </c>
      <c r="H2341" s="79">
        <v>26882550</v>
      </c>
      <c r="I2341" s="79"/>
      <c r="J2341" s="79">
        <v>52200000</v>
      </c>
      <c r="K2341" s="79">
        <v>75690000</v>
      </c>
      <c r="L2341" s="79">
        <v>109750500</v>
      </c>
      <c r="M2341" s="69">
        <f t="shared" si="323"/>
        <v>237640500</v>
      </c>
    </row>
    <row r="2342" spans="1:13" ht="18.5" x14ac:dyDescent="0.45">
      <c r="A2342" s="64">
        <v>2</v>
      </c>
      <c r="B2342" s="65"/>
      <c r="C2342" s="66"/>
      <c r="D2342" s="66"/>
      <c r="E2342" s="65"/>
      <c r="F2342" s="70" t="s">
        <v>18</v>
      </c>
      <c r="G2342" s="80">
        <f>G2343+G2387</f>
        <v>2089287129.8399999</v>
      </c>
      <c r="H2342" s="80">
        <f>H2343+H2387</f>
        <v>2715666462.8499999</v>
      </c>
      <c r="I2342" s="80">
        <f>I2343+I2387</f>
        <v>0</v>
      </c>
      <c r="J2342" s="80">
        <v>3774462091.8244009</v>
      </c>
      <c r="K2342" s="80">
        <v>3774462091.8244009</v>
      </c>
      <c r="L2342" s="80">
        <v>3774462091.8244009</v>
      </c>
      <c r="M2342" s="80">
        <v>11323386275.473202</v>
      </c>
    </row>
    <row r="2343" spans="1:13" ht="18.5" x14ac:dyDescent="0.45">
      <c r="A2343" s="64">
        <v>21</v>
      </c>
      <c r="B2343" s="65"/>
      <c r="C2343" s="66"/>
      <c r="D2343" s="66"/>
      <c r="E2343" s="65"/>
      <c r="F2343" s="70" t="s">
        <v>19</v>
      </c>
      <c r="G2343" s="80">
        <f>G2344+G2347</f>
        <v>2089287129.8399999</v>
      </c>
      <c r="H2343" s="80">
        <f>H2344+H2347</f>
        <v>2715666462.8499999</v>
      </c>
      <c r="I2343" s="80"/>
      <c r="J2343" s="80">
        <v>3205746091.8244009</v>
      </c>
      <c r="K2343" s="80">
        <v>3205746091.8244009</v>
      </c>
      <c r="L2343" s="80">
        <v>3205746091.8244009</v>
      </c>
      <c r="M2343" s="69">
        <v>9617238275.4732018</v>
      </c>
    </row>
    <row r="2344" spans="1:13" ht="18.5" x14ac:dyDescent="0.45">
      <c r="A2344" s="64">
        <v>2101</v>
      </c>
      <c r="B2344" s="65"/>
      <c r="C2344" s="66"/>
      <c r="D2344" s="66"/>
      <c r="E2344" s="65"/>
      <c r="F2344" s="70" t="s">
        <v>20</v>
      </c>
      <c r="G2344" s="80">
        <f t="shared" ref="G2344:I2345" si="324">G2345</f>
        <v>1929347892.8399999</v>
      </c>
      <c r="H2344" s="80">
        <f t="shared" si="324"/>
        <v>2286956115.8499999</v>
      </c>
      <c r="I2344" s="80"/>
      <c r="J2344" s="80">
        <v>3205746091.8244009</v>
      </c>
      <c r="K2344" s="80">
        <v>3205746091.8244009</v>
      </c>
      <c r="L2344" s="80">
        <v>3205746091.8244009</v>
      </c>
      <c r="M2344" s="69">
        <v>9617238275.4732018</v>
      </c>
    </row>
    <row r="2345" spans="1:13" ht="18.5" x14ac:dyDescent="0.45">
      <c r="A2345" s="64">
        <v>210101</v>
      </c>
      <c r="B2345" s="65"/>
      <c r="C2345" s="66"/>
      <c r="D2345" s="66"/>
      <c r="E2345" s="65"/>
      <c r="F2345" s="70" t="s">
        <v>21</v>
      </c>
      <c r="G2345" s="80">
        <f>G2346</f>
        <v>1929347892.8399999</v>
      </c>
      <c r="H2345" s="80">
        <f t="shared" si="324"/>
        <v>2286956115.8499999</v>
      </c>
      <c r="I2345" s="80">
        <f t="shared" si="324"/>
        <v>0</v>
      </c>
      <c r="J2345" s="80">
        <v>3205746091.8244009</v>
      </c>
      <c r="K2345" s="80">
        <v>3205746091.8244009</v>
      </c>
      <c r="L2345" s="80">
        <v>3205746091.8244009</v>
      </c>
      <c r="M2345" s="69">
        <v>9617238275.4732018</v>
      </c>
    </row>
    <row r="2346" spans="1:13" ht="18.5" x14ac:dyDescent="0.45">
      <c r="A2346" s="74">
        <v>21010101</v>
      </c>
      <c r="B2346" s="75"/>
      <c r="C2346" s="76"/>
      <c r="D2346" s="76"/>
      <c r="E2346" s="75"/>
      <c r="F2346" s="77" t="s">
        <v>20</v>
      </c>
      <c r="G2346" s="81">
        <v>1929347892.8399999</v>
      </c>
      <c r="H2346" s="81">
        <v>2286956115.8499999</v>
      </c>
      <c r="I2346" s="81"/>
      <c r="J2346" s="81">
        <v>3205746091.8244009</v>
      </c>
      <c r="K2346" s="81">
        <v>3205746091.8244009</v>
      </c>
      <c r="L2346" s="81">
        <v>3205746091.8244009</v>
      </c>
      <c r="M2346" s="69">
        <v>9617238275.4732018</v>
      </c>
    </row>
    <row r="2347" spans="1:13" ht="18.5" x14ac:dyDescent="0.45">
      <c r="A2347" s="64">
        <v>2102</v>
      </c>
      <c r="B2347" s="65"/>
      <c r="C2347" s="66"/>
      <c r="D2347" s="66"/>
      <c r="E2347" s="65"/>
      <c r="F2347" s="70" t="s">
        <v>22</v>
      </c>
      <c r="G2347" s="80">
        <f>G2348</f>
        <v>159939237</v>
      </c>
      <c r="H2347" s="80">
        <f>H2348</f>
        <v>428710347</v>
      </c>
      <c r="I2347" s="80"/>
      <c r="J2347" s="80">
        <v>568716000</v>
      </c>
      <c r="K2347" s="80">
        <v>568716000</v>
      </c>
      <c r="L2347" s="80">
        <v>568716000</v>
      </c>
      <c r="M2347" s="69">
        <v>1706148000</v>
      </c>
    </row>
    <row r="2348" spans="1:13" ht="18.5" x14ac:dyDescent="0.45">
      <c r="A2348" s="64">
        <v>210201</v>
      </c>
      <c r="B2348" s="65"/>
      <c r="C2348" s="66"/>
      <c r="D2348" s="66"/>
      <c r="E2348" s="65"/>
      <c r="F2348" s="70" t="s">
        <v>23</v>
      </c>
      <c r="G2348" s="80">
        <f>G2349+G2350</f>
        <v>159939237</v>
      </c>
      <c r="H2348" s="80">
        <f t="shared" ref="H2348:I2348" si="325">H2349+H2350</f>
        <v>428710347</v>
      </c>
      <c r="I2348" s="80">
        <f t="shared" si="325"/>
        <v>0</v>
      </c>
      <c r="J2348" s="80">
        <v>568716000</v>
      </c>
      <c r="K2348" s="80">
        <v>568716000</v>
      </c>
      <c r="L2348" s="80">
        <v>568716000</v>
      </c>
      <c r="M2348" s="69">
        <v>1706148000</v>
      </c>
    </row>
    <row r="2349" spans="1:13" ht="18.5" x14ac:dyDescent="0.45">
      <c r="A2349" s="74">
        <v>21020102</v>
      </c>
      <c r="B2349" s="75"/>
      <c r="C2349" s="76"/>
      <c r="D2349" s="76"/>
      <c r="E2349" s="75"/>
      <c r="F2349" s="77" t="s">
        <v>25</v>
      </c>
      <c r="G2349" s="81">
        <v>50924361</v>
      </c>
      <c r="H2349" s="81">
        <v>37147347</v>
      </c>
      <c r="I2349" s="81"/>
      <c r="J2349" s="81">
        <v>48780000</v>
      </c>
      <c r="K2349" s="81">
        <v>48780000</v>
      </c>
      <c r="L2349" s="81">
        <v>48780000</v>
      </c>
      <c r="M2349" s="69">
        <v>146340000</v>
      </c>
    </row>
    <row r="2350" spans="1:13" ht="18.5" x14ac:dyDescent="0.45">
      <c r="A2350" s="74">
        <v>21020103</v>
      </c>
      <c r="B2350" s="75"/>
      <c r="C2350" s="76"/>
      <c r="D2350" s="76"/>
      <c r="E2350" s="75"/>
      <c r="F2350" s="77" t="s">
        <v>251</v>
      </c>
      <c r="G2350" s="81">
        <v>109014876</v>
      </c>
      <c r="H2350" s="81">
        <v>391563000</v>
      </c>
      <c r="I2350" s="81"/>
      <c r="J2350" s="81">
        <v>519936000</v>
      </c>
      <c r="K2350" s="81">
        <v>519936000</v>
      </c>
      <c r="L2350" s="81">
        <v>519936000</v>
      </c>
      <c r="M2350" s="69">
        <v>1559808000</v>
      </c>
    </row>
    <row r="2351" spans="1:13" ht="18.5" x14ac:dyDescent="0.45">
      <c r="A2351" s="64">
        <v>2202</v>
      </c>
      <c r="B2351" s="65"/>
      <c r="C2351" s="66"/>
      <c r="D2351" s="66"/>
      <c r="E2351" s="65"/>
      <c r="F2351" s="70" t="s">
        <v>27</v>
      </c>
      <c r="G2351" s="80">
        <f>G2352+G2354+G2358+G2364+G2367+G2370+G2372+G2375+G2377</f>
        <v>2000000000</v>
      </c>
      <c r="H2351" s="80">
        <f>H2352+H2354+H2358+H2364+H2367+H2370+H2372+H2375+H2377</f>
        <v>1389765247.72</v>
      </c>
      <c r="I2351" s="80"/>
      <c r="J2351" s="80">
        <f>J2352+J2354+J2358+J2364+J2367+J2370+J2372+J2375+J2377</f>
        <v>2000000000</v>
      </c>
      <c r="K2351" s="80">
        <f>K2352+K2354+K2358+K2364+K2367+K2370+K2372+K2375+K2377</f>
        <v>2000000000</v>
      </c>
      <c r="L2351" s="80">
        <f>L2352+L2354+L2358+L2364+L2367+L2370+L2372+L2375+L2377</f>
        <v>2000000000</v>
      </c>
      <c r="M2351" s="69">
        <f t="shared" ref="M2351:M2394" si="326">J2351+K2351+L2351</f>
        <v>6000000000</v>
      </c>
    </row>
    <row r="2352" spans="1:13" ht="18.5" x14ac:dyDescent="0.45">
      <c r="A2352" s="64">
        <v>220201</v>
      </c>
      <c r="B2352" s="65"/>
      <c r="C2352" s="66"/>
      <c r="D2352" s="66"/>
      <c r="E2352" s="65"/>
      <c r="F2352" s="70" t="s">
        <v>28</v>
      </c>
      <c r="G2352" s="80">
        <f>SUM(G2353:G2353)</f>
        <v>30000000</v>
      </c>
      <c r="H2352" s="80">
        <f>SUM(H2353:H2353)</f>
        <v>9175047.7200000007</v>
      </c>
      <c r="I2352" s="80"/>
      <c r="J2352" s="80">
        <f>SUM(J2353:J2353)</f>
        <v>30000000</v>
      </c>
      <c r="K2352" s="80">
        <f>SUM(K2353:K2353)</f>
        <v>35000000</v>
      </c>
      <c r="L2352" s="80">
        <f>SUM(L2353:L2353)</f>
        <v>35000000</v>
      </c>
      <c r="M2352" s="69">
        <f t="shared" si="326"/>
        <v>100000000</v>
      </c>
    </row>
    <row r="2353" spans="1:13" ht="18.5" x14ac:dyDescent="0.45">
      <c r="A2353" s="74">
        <v>22020101</v>
      </c>
      <c r="B2353" s="75"/>
      <c r="C2353" s="76"/>
      <c r="D2353" s="76" t="s">
        <v>205</v>
      </c>
      <c r="E2353" s="75"/>
      <c r="F2353" s="77" t="s">
        <v>29</v>
      </c>
      <c r="G2353" s="81">
        <v>30000000</v>
      </c>
      <c r="H2353" s="81">
        <v>9175047.7200000007</v>
      </c>
      <c r="I2353" s="81"/>
      <c r="J2353" s="81">
        <v>30000000</v>
      </c>
      <c r="K2353" s="81">
        <v>35000000</v>
      </c>
      <c r="L2353" s="81">
        <v>35000000</v>
      </c>
      <c r="M2353" s="69">
        <f t="shared" si="326"/>
        <v>100000000</v>
      </c>
    </row>
    <row r="2354" spans="1:13" ht="18.5" x14ac:dyDescent="0.45">
      <c r="A2354" s="64">
        <v>220203</v>
      </c>
      <c r="B2354" s="65"/>
      <c r="C2354" s="66"/>
      <c r="D2354" s="66"/>
      <c r="E2354" s="65"/>
      <c r="F2354" s="70" t="s">
        <v>37</v>
      </c>
      <c r="G2354" s="80">
        <f>SUM(G2355:G2357)</f>
        <v>26000000</v>
      </c>
      <c r="H2354" s="80">
        <f>SUM(H2355:H2357)</f>
        <v>0</v>
      </c>
      <c r="I2354" s="80"/>
      <c r="J2354" s="80">
        <f>SUM(J2355:J2357)</f>
        <v>20000000</v>
      </c>
      <c r="K2354" s="80">
        <f>SUM(K2355:K2357)</f>
        <v>0</v>
      </c>
      <c r="L2354" s="80">
        <f>SUM(L2355:L2357)</f>
        <v>0</v>
      </c>
      <c r="M2354" s="69">
        <f t="shared" si="326"/>
        <v>20000000</v>
      </c>
    </row>
    <row r="2355" spans="1:13" ht="37" x14ac:dyDescent="0.45">
      <c r="A2355" s="74">
        <v>22020301</v>
      </c>
      <c r="B2355" s="75"/>
      <c r="C2355" s="76"/>
      <c r="D2355" s="76" t="s">
        <v>205</v>
      </c>
      <c r="E2355" s="75"/>
      <c r="F2355" s="77" t="s">
        <v>38</v>
      </c>
      <c r="G2355" s="81">
        <v>2000000</v>
      </c>
      <c r="H2355" s="81"/>
      <c r="I2355" s="81"/>
      <c r="J2355" s="81"/>
      <c r="K2355" s="81"/>
      <c r="L2355" s="81"/>
      <c r="M2355" s="69">
        <f t="shared" si="326"/>
        <v>0</v>
      </c>
    </row>
    <row r="2356" spans="1:13" ht="18.5" x14ac:dyDescent="0.45">
      <c r="A2356" s="74">
        <v>22020306</v>
      </c>
      <c r="B2356" s="75"/>
      <c r="C2356" s="76"/>
      <c r="D2356" s="76" t="s">
        <v>205</v>
      </c>
      <c r="E2356" s="75"/>
      <c r="F2356" s="77" t="s">
        <v>314</v>
      </c>
      <c r="G2356" s="81">
        <v>1000000</v>
      </c>
      <c r="H2356" s="81"/>
      <c r="I2356" s="81"/>
      <c r="J2356" s="81"/>
      <c r="K2356" s="81"/>
      <c r="L2356" s="81"/>
      <c r="M2356" s="69">
        <f t="shared" si="326"/>
        <v>0</v>
      </c>
    </row>
    <row r="2357" spans="1:13" ht="18.5" x14ac:dyDescent="0.45">
      <c r="A2357" s="74">
        <v>22020309</v>
      </c>
      <c r="B2357" s="75"/>
      <c r="C2357" s="76"/>
      <c r="D2357" s="76" t="s">
        <v>205</v>
      </c>
      <c r="E2357" s="75"/>
      <c r="F2357" s="77" t="s">
        <v>221</v>
      </c>
      <c r="G2357" s="81">
        <v>23000000</v>
      </c>
      <c r="H2357" s="81"/>
      <c r="I2357" s="81"/>
      <c r="J2357" s="81">
        <v>20000000</v>
      </c>
      <c r="K2357" s="81"/>
      <c r="L2357" s="81"/>
      <c r="M2357" s="69">
        <f t="shared" si="326"/>
        <v>20000000</v>
      </c>
    </row>
    <row r="2358" spans="1:13" ht="18.5" x14ac:dyDescent="0.45">
      <c r="A2358" s="64">
        <v>220204</v>
      </c>
      <c r="B2358" s="65"/>
      <c r="C2358" s="66"/>
      <c r="D2358" s="66"/>
      <c r="E2358" s="65"/>
      <c r="F2358" s="70" t="s">
        <v>42</v>
      </c>
      <c r="G2358" s="80">
        <f>SUM(G2359:G2363)</f>
        <v>16000000</v>
      </c>
      <c r="H2358" s="80">
        <f>SUM(H2359:H2363)</f>
        <v>2502000</v>
      </c>
      <c r="I2358" s="80"/>
      <c r="J2358" s="80">
        <f>SUM(J2359:J2363)</f>
        <v>34000000</v>
      </c>
      <c r="K2358" s="80">
        <f>SUM(K2359:K2363)</f>
        <v>32000000</v>
      </c>
      <c r="L2358" s="80">
        <f>SUM(L2359:L2363)</f>
        <v>32000000</v>
      </c>
      <c r="M2358" s="69">
        <f t="shared" si="326"/>
        <v>98000000</v>
      </c>
    </row>
    <row r="2359" spans="1:13" ht="37" x14ac:dyDescent="0.45">
      <c r="A2359" s="74">
        <v>22020401</v>
      </c>
      <c r="B2359" s="75"/>
      <c r="C2359" s="76"/>
      <c r="D2359" s="76" t="s">
        <v>205</v>
      </c>
      <c r="E2359" s="75"/>
      <c r="F2359" s="77" t="s">
        <v>43</v>
      </c>
      <c r="G2359" s="81">
        <v>4000000</v>
      </c>
      <c r="H2359" s="81"/>
      <c r="I2359" s="81"/>
      <c r="J2359" s="81"/>
      <c r="K2359" s="81"/>
      <c r="L2359" s="81"/>
      <c r="M2359" s="69">
        <f t="shared" si="326"/>
        <v>0</v>
      </c>
    </row>
    <row r="2360" spans="1:13" ht="18.5" x14ac:dyDescent="0.45">
      <c r="A2360" s="74">
        <v>22020402</v>
      </c>
      <c r="B2360" s="75"/>
      <c r="C2360" s="76"/>
      <c r="D2360" s="76" t="s">
        <v>205</v>
      </c>
      <c r="E2360" s="75"/>
      <c r="F2360" s="77" t="s">
        <v>44</v>
      </c>
      <c r="G2360" s="81">
        <v>2000000</v>
      </c>
      <c r="H2360" s="81">
        <v>1110000</v>
      </c>
      <c r="I2360" s="81"/>
      <c r="J2360" s="81">
        <v>2000000</v>
      </c>
      <c r="K2360" s="81"/>
      <c r="L2360" s="81"/>
      <c r="M2360" s="69">
        <f t="shared" si="326"/>
        <v>2000000</v>
      </c>
    </row>
    <row r="2361" spans="1:13" ht="18.5" x14ac:dyDescent="0.45">
      <c r="A2361" s="74">
        <v>22020404</v>
      </c>
      <c r="B2361" s="75"/>
      <c r="C2361" s="76"/>
      <c r="D2361" s="76" t="s">
        <v>205</v>
      </c>
      <c r="E2361" s="75"/>
      <c r="F2361" s="77" t="s">
        <v>46</v>
      </c>
      <c r="G2361" s="81">
        <v>3000000</v>
      </c>
      <c r="H2361" s="81"/>
      <c r="I2361" s="81"/>
      <c r="J2361" s="81"/>
      <c r="K2361" s="81"/>
      <c r="L2361" s="81"/>
      <c r="M2361" s="69">
        <f t="shared" si="326"/>
        <v>0</v>
      </c>
    </row>
    <row r="2362" spans="1:13" ht="18.5" x14ac:dyDescent="0.45">
      <c r="A2362" s="74">
        <v>22020405</v>
      </c>
      <c r="B2362" s="75"/>
      <c r="C2362" s="76"/>
      <c r="D2362" s="76" t="s">
        <v>205</v>
      </c>
      <c r="E2362" s="75"/>
      <c r="F2362" s="77" t="s">
        <v>47</v>
      </c>
      <c r="G2362" s="81">
        <v>7000000</v>
      </c>
      <c r="H2362" s="81">
        <v>1392000</v>
      </c>
      <c r="I2362" s="81"/>
      <c r="J2362" s="81">
        <v>2000000</v>
      </c>
      <c r="K2362" s="81">
        <v>2000000</v>
      </c>
      <c r="L2362" s="81">
        <v>2000000</v>
      </c>
      <c r="M2362" s="69">
        <f t="shared" si="326"/>
        <v>6000000</v>
      </c>
    </row>
    <row r="2363" spans="1:13" ht="18.5" x14ac:dyDescent="0.45">
      <c r="A2363" s="74">
        <v>22020406</v>
      </c>
      <c r="B2363" s="75"/>
      <c r="C2363" s="76"/>
      <c r="D2363" s="76"/>
      <c r="E2363" s="75"/>
      <c r="F2363" s="77" t="s">
        <v>48</v>
      </c>
      <c r="G2363" s="81"/>
      <c r="H2363" s="81"/>
      <c r="I2363" s="81"/>
      <c r="J2363" s="81">
        <v>30000000</v>
      </c>
      <c r="K2363" s="81">
        <v>30000000</v>
      </c>
      <c r="L2363" s="81">
        <v>30000000</v>
      </c>
      <c r="M2363" s="69">
        <f t="shared" si="326"/>
        <v>90000000</v>
      </c>
    </row>
    <row r="2364" spans="1:13" ht="18.5" x14ac:dyDescent="0.45">
      <c r="A2364" s="64">
        <v>220205</v>
      </c>
      <c r="B2364" s="65"/>
      <c r="C2364" s="66"/>
      <c r="D2364" s="66"/>
      <c r="E2364" s="65"/>
      <c r="F2364" s="70" t="s">
        <v>49</v>
      </c>
      <c r="G2364" s="80">
        <f t="shared" ref="G2364:L2364" si="327">G2365+G2366</f>
        <v>10000000</v>
      </c>
      <c r="H2364" s="80">
        <f t="shared" si="327"/>
        <v>868200</v>
      </c>
      <c r="I2364" s="80"/>
      <c r="J2364" s="80">
        <f t="shared" si="327"/>
        <v>2000000</v>
      </c>
      <c r="K2364" s="80">
        <f t="shared" si="327"/>
        <v>0</v>
      </c>
      <c r="L2364" s="80">
        <f t="shared" si="327"/>
        <v>0</v>
      </c>
      <c r="M2364" s="69">
        <f t="shared" si="326"/>
        <v>2000000</v>
      </c>
    </row>
    <row r="2365" spans="1:13" ht="18.5" x14ac:dyDescent="0.45">
      <c r="A2365" s="74">
        <v>22020501</v>
      </c>
      <c r="B2365" s="75"/>
      <c r="C2365" s="76"/>
      <c r="D2365" s="76" t="s">
        <v>205</v>
      </c>
      <c r="E2365" s="75"/>
      <c r="F2365" s="77" t="s">
        <v>50</v>
      </c>
      <c r="G2365" s="81">
        <v>10000000</v>
      </c>
      <c r="H2365" s="81">
        <v>868200</v>
      </c>
      <c r="I2365" s="81"/>
      <c r="J2365" s="81">
        <v>2000000</v>
      </c>
      <c r="K2365" s="81"/>
      <c r="L2365" s="81"/>
      <c r="M2365" s="69">
        <f t="shared" si="326"/>
        <v>2000000</v>
      </c>
    </row>
    <row r="2366" spans="1:13" ht="18.5" x14ac:dyDescent="0.45">
      <c r="A2366" s="74">
        <v>22020502</v>
      </c>
      <c r="B2366" s="75"/>
      <c r="C2366" s="76"/>
      <c r="D2366" s="76"/>
      <c r="E2366" s="75"/>
      <c r="F2366" s="77" t="s">
        <v>222</v>
      </c>
      <c r="G2366" s="81"/>
      <c r="H2366" s="81"/>
      <c r="I2366" s="81"/>
      <c r="J2366" s="81"/>
      <c r="K2366" s="81"/>
      <c r="L2366" s="81"/>
      <c r="M2366" s="69">
        <f t="shared" si="326"/>
        <v>0</v>
      </c>
    </row>
    <row r="2367" spans="1:13" ht="18.5" x14ac:dyDescent="0.45">
      <c r="A2367" s="64">
        <v>220206</v>
      </c>
      <c r="B2367" s="65"/>
      <c r="C2367" s="66"/>
      <c r="D2367" s="66"/>
      <c r="E2367" s="65"/>
      <c r="F2367" s="70" t="s">
        <v>51</v>
      </c>
      <c r="G2367" s="80">
        <f>SUM(G2368:G2369)</f>
        <v>1889000000</v>
      </c>
      <c r="H2367" s="80">
        <f>SUM(H2368:H2369)</f>
        <v>1375870000</v>
      </c>
      <c r="I2367" s="80"/>
      <c r="J2367" s="80">
        <f>SUM(J2368:J2369)</f>
        <v>1909000000</v>
      </c>
      <c r="K2367" s="80">
        <f>SUM(K2368:K2369)</f>
        <v>1928000000</v>
      </c>
      <c r="L2367" s="80">
        <f>SUM(L2368:L2369)</f>
        <v>1928000000</v>
      </c>
      <c r="M2367" s="69">
        <f t="shared" si="326"/>
        <v>5765000000</v>
      </c>
    </row>
    <row r="2368" spans="1:13" ht="18.5" x14ac:dyDescent="0.45">
      <c r="A2368" s="74">
        <v>22020601</v>
      </c>
      <c r="B2368" s="75"/>
      <c r="C2368" s="76"/>
      <c r="D2368" s="76" t="s">
        <v>205</v>
      </c>
      <c r="E2368" s="75"/>
      <c r="F2368" s="77" t="s">
        <v>52</v>
      </c>
      <c r="G2368" s="81">
        <v>3000000</v>
      </c>
      <c r="H2368" s="81"/>
      <c r="I2368" s="81"/>
      <c r="J2368" s="81"/>
      <c r="K2368" s="81"/>
      <c r="L2368" s="81"/>
      <c r="M2368" s="69">
        <f t="shared" si="326"/>
        <v>0</v>
      </c>
    </row>
    <row r="2369" spans="1:13" ht="18.5" x14ac:dyDescent="0.45">
      <c r="A2369" s="74">
        <v>22020605</v>
      </c>
      <c r="B2369" s="75"/>
      <c r="C2369" s="76"/>
      <c r="D2369" s="76" t="s">
        <v>205</v>
      </c>
      <c r="E2369" s="75"/>
      <c r="F2369" s="77" t="s">
        <v>53</v>
      </c>
      <c r="G2369" s="81">
        <v>1886000000</v>
      </c>
      <c r="H2369" s="81">
        <v>1375870000</v>
      </c>
      <c r="I2369" s="81"/>
      <c r="J2369" s="81">
        <v>1909000000</v>
      </c>
      <c r="K2369" s="81">
        <v>1928000000</v>
      </c>
      <c r="L2369" s="81">
        <v>1928000000</v>
      </c>
      <c r="M2369" s="69">
        <f t="shared" si="326"/>
        <v>5765000000</v>
      </c>
    </row>
    <row r="2370" spans="1:13" ht="37" x14ac:dyDescent="0.45">
      <c r="A2370" s="64">
        <v>220207</v>
      </c>
      <c r="B2370" s="65"/>
      <c r="C2370" s="66"/>
      <c r="D2370" s="66"/>
      <c r="E2370" s="65"/>
      <c r="F2370" s="70" t="s">
        <v>268</v>
      </c>
      <c r="G2370" s="80">
        <f>SUM(G2371:G2371)</f>
        <v>3000000</v>
      </c>
      <c r="H2370" s="80">
        <f>SUM(H2371:H2371)</f>
        <v>0</v>
      </c>
      <c r="I2370" s="80"/>
      <c r="J2370" s="80">
        <f>SUM(J2371:J2371)</f>
        <v>0</v>
      </c>
      <c r="K2370" s="80">
        <f>SUM(K2371:K2371)</f>
        <v>0</v>
      </c>
      <c r="L2370" s="80">
        <f>SUM(L2371:L2371)</f>
        <v>0</v>
      </c>
      <c r="M2370" s="69">
        <f t="shared" si="326"/>
        <v>0</v>
      </c>
    </row>
    <row r="2371" spans="1:13" ht="18.5" x14ac:dyDescent="0.45">
      <c r="A2371" s="74">
        <v>22020703</v>
      </c>
      <c r="B2371" s="75"/>
      <c r="C2371" s="76"/>
      <c r="D2371" s="76" t="s">
        <v>205</v>
      </c>
      <c r="E2371" s="75"/>
      <c r="F2371" s="77" t="s">
        <v>365</v>
      </c>
      <c r="G2371" s="81">
        <v>3000000</v>
      </c>
      <c r="H2371" s="81"/>
      <c r="I2371" s="81"/>
      <c r="J2371" s="81"/>
      <c r="K2371" s="81"/>
      <c r="L2371" s="81"/>
      <c r="M2371" s="69">
        <f t="shared" si="326"/>
        <v>0</v>
      </c>
    </row>
    <row r="2372" spans="1:13" ht="18.5" x14ac:dyDescent="0.45">
      <c r="A2372" s="64">
        <v>220208</v>
      </c>
      <c r="B2372" s="65"/>
      <c r="C2372" s="66"/>
      <c r="D2372" s="66"/>
      <c r="E2372" s="65"/>
      <c r="F2372" s="70" t="s">
        <v>54</v>
      </c>
      <c r="G2372" s="80">
        <f>SUM(G2373:G2374)</f>
        <v>15000000</v>
      </c>
      <c r="H2372" s="80">
        <f>SUM(H2373:H2374)</f>
        <v>0</v>
      </c>
      <c r="I2372" s="80"/>
      <c r="J2372" s="80">
        <f>SUM(J2373:J2374)</f>
        <v>0</v>
      </c>
      <c r="K2372" s="80">
        <f>SUM(K2373:K2374)</f>
        <v>0</v>
      </c>
      <c r="L2372" s="80">
        <f>SUM(L2373:L2374)</f>
        <v>0</v>
      </c>
      <c r="M2372" s="69">
        <f t="shared" si="326"/>
        <v>0</v>
      </c>
    </row>
    <row r="2373" spans="1:13" ht="18.5" x14ac:dyDescent="0.45">
      <c r="A2373" s="74">
        <v>22020801</v>
      </c>
      <c r="B2373" s="75"/>
      <c r="C2373" s="76"/>
      <c r="D2373" s="76" t="s">
        <v>205</v>
      </c>
      <c r="E2373" s="75"/>
      <c r="F2373" s="77" t="s">
        <v>55</v>
      </c>
      <c r="G2373" s="81">
        <v>5000000</v>
      </c>
      <c r="H2373" s="81"/>
      <c r="I2373" s="81"/>
      <c r="J2373" s="81"/>
      <c r="K2373" s="81"/>
      <c r="L2373" s="81"/>
      <c r="M2373" s="69">
        <f t="shared" si="326"/>
        <v>0</v>
      </c>
    </row>
    <row r="2374" spans="1:13" ht="18.5" x14ac:dyDescent="0.45">
      <c r="A2374" s="74">
        <v>22020803</v>
      </c>
      <c r="B2374" s="75"/>
      <c r="C2374" s="76"/>
      <c r="D2374" s="76" t="s">
        <v>205</v>
      </c>
      <c r="E2374" s="75"/>
      <c r="F2374" s="77" t="s">
        <v>56</v>
      </c>
      <c r="G2374" s="81">
        <v>10000000</v>
      </c>
      <c r="H2374" s="81"/>
      <c r="I2374" s="81"/>
      <c r="J2374" s="81"/>
      <c r="K2374" s="81"/>
      <c r="L2374" s="81"/>
      <c r="M2374" s="69">
        <f t="shared" si="326"/>
        <v>0</v>
      </c>
    </row>
    <row r="2375" spans="1:13" ht="18.5" x14ac:dyDescent="0.45">
      <c r="A2375" s="64">
        <v>220209</v>
      </c>
      <c r="B2375" s="65"/>
      <c r="C2375" s="66"/>
      <c r="D2375" s="66"/>
      <c r="E2375" s="65"/>
      <c r="F2375" s="70" t="s">
        <v>271</v>
      </c>
      <c r="G2375" s="80">
        <f>SUM(G2376:G2376)</f>
        <v>500000</v>
      </c>
      <c r="H2375" s="80">
        <f>SUM(H2376:H2376)</f>
        <v>500000</v>
      </c>
      <c r="I2375" s="80"/>
      <c r="J2375" s="80">
        <f>SUM(J2376:J2376)</f>
        <v>1000000</v>
      </c>
      <c r="K2375" s="80">
        <f>SUM(K2376:K2376)</f>
        <v>1000000</v>
      </c>
      <c r="L2375" s="80">
        <f>SUM(L2376:L2376)</f>
        <v>1000000</v>
      </c>
      <c r="M2375" s="69">
        <f t="shared" si="326"/>
        <v>3000000</v>
      </c>
    </row>
    <row r="2376" spans="1:13" ht="18.5" x14ac:dyDescent="0.45">
      <c r="A2376" s="74">
        <v>22020901</v>
      </c>
      <c r="B2376" s="75"/>
      <c r="C2376" s="76"/>
      <c r="D2376" s="76"/>
      <c r="E2376" s="75"/>
      <c r="F2376" s="77" t="s">
        <v>315</v>
      </c>
      <c r="G2376" s="81">
        <v>500000</v>
      </c>
      <c r="H2376" s="81">
        <v>500000</v>
      </c>
      <c r="I2376" s="81"/>
      <c r="J2376" s="81">
        <v>1000000</v>
      </c>
      <c r="K2376" s="81">
        <v>1000000</v>
      </c>
      <c r="L2376" s="81">
        <v>1000000</v>
      </c>
      <c r="M2376" s="69">
        <f t="shared" si="326"/>
        <v>3000000</v>
      </c>
    </row>
    <row r="2377" spans="1:13" ht="18.5" x14ac:dyDescent="0.45">
      <c r="A2377" s="64">
        <v>220210</v>
      </c>
      <c r="B2377" s="65"/>
      <c r="C2377" s="66"/>
      <c r="D2377" s="66"/>
      <c r="E2377" s="65"/>
      <c r="F2377" s="70" t="s">
        <v>57</v>
      </c>
      <c r="G2377" s="80">
        <f>SUM(G2378:G2386)</f>
        <v>10500000</v>
      </c>
      <c r="H2377" s="80">
        <f>SUM(H2378:H2386)</f>
        <v>850000</v>
      </c>
      <c r="I2377" s="80"/>
      <c r="J2377" s="80">
        <f>SUM(J2378:J2386)</f>
        <v>4000000</v>
      </c>
      <c r="K2377" s="80">
        <f>SUM(K2378:K2386)</f>
        <v>4000000</v>
      </c>
      <c r="L2377" s="80">
        <f>SUM(L2378:L2386)</f>
        <v>4000000</v>
      </c>
      <c r="M2377" s="69">
        <f t="shared" si="326"/>
        <v>12000000</v>
      </c>
    </row>
    <row r="2378" spans="1:13" ht="18.5" x14ac:dyDescent="0.45">
      <c r="A2378" s="74">
        <v>22021001</v>
      </c>
      <c r="B2378" s="75"/>
      <c r="C2378" s="76"/>
      <c r="D2378" s="76" t="s">
        <v>205</v>
      </c>
      <c r="E2378" s="75"/>
      <c r="F2378" s="77" t="s">
        <v>58</v>
      </c>
      <c r="G2378" s="81">
        <v>800000</v>
      </c>
      <c r="H2378" s="81"/>
      <c r="I2378" s="81"/>
      <c r="J2378" s="81"/>
      <c r="K2378" s="81"/>
      <c r="L2378" s="81"/>
      <c r="M2378" s="69">
        <f t="shared" si="326"/>
        <v>0</v>
      </c>
    </row>
    <row r="2379" spans="1:13" ht="18.5" x14ac:dyDescent="0.45">
      <c r="A2379" s="74">
        <v>22021002</v>
      </c>
      <c r="B2379" s="75"/>
      <c r="C2379" s="76"/>
      <c r="D2379" s="76" t="s">
        <v>205</v>
      </c>
      <c r="E2379" s="75"/>
      <c r="F2379" s="77" t="s">
        <v>59</v>
      </c>
      <c r="G2379" s="81">
        <v>2000000</v>
      </c>
      <c r="H2379" s="81"/>
      <c r="I2379" s="81"/>
      <c r="J2379" s="81"/>
      <c r="K2379" s="81"/>
      <c r="L2379" s="81"/>
      <c r="M2379" s="69">
        <f t="shared" si="326"/>
        <v>0</v>
      </c>
    </row>
    <row r="2380" spans="1:13" ht="18.5" x14ac:dyDescent="0.45">
      <c r="A2380" s="74">
        <v>22021003</v>
      </c>
      <c r="B2380" s="75"/>
      <c r="C2380" s="76"/>
      <c r="D2380" s="76" t="s">
        <v>205</v>
      </c>
      <c r="E2380" s="75"/>
      <c r="F2380" s="77" t="s">
        <v>60</v>
      </c>
      <c r="G2380" s="81">
        <v>700000</v>
      </c>
      <c r="H2380" s="81"/>
      <c r="I2380" s="81"/>
      <c r="J2380" s="81"/>
      <c r="K2380" s="81"/>
      <c r="L2380" s="81"/>
      <c r="M2380" s="69">
        <f t="shared" si="326"/>
        <v>0</v>
      </c>
    </row>
    <row r="2381" spans="1:13" ht="18.5" x14ac:dyDescent="0.45">
      <c r="A2381" s="74">
        <v>22021007</v>
      </c>
      <c r="B2381" s="75"/>
      <c r="C2381" s="76"/>
      <c r="D2381" s="76" t="s">
        <v>205</v>
      </c>
      <c r="E2381" s="75"/>
      <c r="F2381" s="77" t="s">
        <v>63</v>
      </c>
      <c r="G2381" s="81">
        <v>1000000</v>
      </c>
      <c r="H2381" s="81"/>
      <c r="I2381" s="81"/>
      <c r="J2381" s="81"/>
      <c r="K2381" s="81"/>
      <c r="L2381" s="81"/>
      <c r="M2381" s="69">
        <f t="shared" si="326"/>
        <v>0</v>
      </c>
    </row>
    <row r="2382" spans="1:13" ht="18.5" x14ac:dyDescent="0.45">
      <c r="A2382" s="74">
        <v>22021013</v>
      </c>
      <c r="B2382" s="75"/>
      <c r="C2382" s="76"/>
      <c r="D2382" s="76" t="s">
        <v>205</v>
      </c>
      <c r="E2382" s="75"/>
      <c r="F2382" s="77" t="s">
        <v>537</v>
      </c>
      <c r="G2382" s="81">
        <v>1000000</v>
      </c>
      <c r="H2382" s="81">
        <v>850000</v>
      </c>
      <c r="I2382" s="81"/>
      <c r="J2382" s="81">
        <v>2000000</v>
      </c>
      <c r="K2382" s="81">
        <v>2000000</v>
      </c>
      <c r="L2382" s="81">
        <v>2000000</v>
      </c>
      <c r="M2382" s="69">
        <f t="shared" si="326"/>
        <v>6000000</v>
      </c>
    </row>
    <row r="2383" spans="1:13" ht="37" x14ac:dyDescent="0.45">
      <c r="A2383" s="74">
        <v>22021014</v>
      </c>
      <c r="B2383" s="75"/>
      <c r="C2383" s="76"/>
      <c r="D2383" s="76" t="s">
        <v>205</v>
      </c>
      <c r="E2383" s="75"/>
      <c r="F2383" s="77" t="s">
        <v>224</v>
      </c>
      <c r="G2383" s="81">
        <v>1000000</v>
      </c>
      <c r="H2383" s="81"/>
      <c r="I2383" s="81"/>
      <c r="J2383" s="81">
        <v>2000000</v>
      </c>
      <c r="K2383" s="81">
        <v>2000000</v>
      </c>
      <c r="L2383" s="81">
        <v>2000000</v>
      </c>
      <c r="M2383" s="69">
        <f t="shared" si="326"/>
        <v>6000000</v>
      </c>
    </row>
    <row r="2384" spans="1:13" ht="18.5" x14ac:dyDescent="0.45">
      <c r="A2384" s="74">
        <v>22021024</v>
      </c>
      <c r="B2384" s="75"/>
      <c r="C2384" s="76"/>
      <c r="D2384" s="76" t="s">
        <v>205</v>
      </c>
      <c r="E2384" s="75"/>
      <c r="F2384" s="77" t="s">
        <v>65</v>
      </c>
      <c r="G2384" s="81">
        <v>1000000</v>
      </c>
      <c r="H2384" s="81"/>
      <c r="I2384" s="81"/>
      <c r="J2384" s="81"/>
      <c r="K2384" s="81"/>
      <c r="L2384" s="81"/>
      <c r="M2384" s="69">
        <f t="shared" si="326"/>
        <v>0</v>
      </c>
    </row>
    <row r="2385" spans="1:13" ht="18.5" x14ac:dyDescent="0.45">
      <c r="A2385" s="74">
        <v>22021025</v>
      </c>
      <c r="B2385" s="75"/>
      <c r="C2385" s="76"/>
      <c r="D2385" s="76" t="s">
        <v>205</v>
      </c>
      <c r="E2385" s="75"/>
      <c r="F2385" s="77" t="s">
        <v>226</v>
      </c>
      <c r="G2385" s="81">
        <v>1000000</v>
      </c>
      <c r="H2385" s="81"/>
      <c r="I2385" s="81"/>
      <c r="J2385" s="81"/>
      <c r="K2385" s="81"/>
      <c r="L2385" s="81"/>
      <c r="M2385" s="69">
        <f t="shared" si="326"/>
        <v>0</v>
      </c>
    </row>
    <row r="2386" spans="1:13" ht="18.5" x14ac:dyDescent="0.45">
      <c r="A2386" s="74">
        <v>22021029</v>
      </c>
      <c r="B2386" s="75"/>
      <c r="C2386" s="76"/>
      <c r="D2386" s="76" t="s">
        <v>205</v>
      </c>
      <c r="E2386" s="75"/>
      <c r="F2386" s="77" t="s">
        <v>600</v>
      </c>
      <c r="G2386" s="81">
        <v>2000000</v>
      </c>
      <c r="H2386" s="81"/>
      <c r="I2386" s="81"/>
      <c r="J2386" s="81"/>
      <c r="K2386" s="81"/>
      <c r="L2386" s="81"/>
      <c r="M2386" s="69">
        <f t="shared" si="326"/>
        <v>0</v>
      </c>
    </row>
    <row r="2387" spans="1:13" ht="18.5" x14ac:dyDescent="0.45">
      <c r="A2387" s="64">
        <v>23</v>
      </c>
      <c r="B2387" s="65"/>
      <c r="C2387" s="66"/>
      <c r="D2387" s="66"/>
      <c r="E2387" s="65"/>
      <c r="F2387" s="70" t="s">
        <v>69</v>
      </c>
      <c r="G2387" s="80">
        <f>G2388</f>
        <v>0</v>
      </c>
      <c r="H2387" s="80">
        <f>H2388</f>
        <v>0</v>
      </c>
      <c r="I2387" s="80"/>
      <c r="J2387" s="80">
        <f>J2388</f>
        <v>50000000</v>
      </c>
      <c r="K2387" s="80">
        <f t="shared" ref="K2387:L2387" si="328">K2388</f>
        <v>50000000</v>
      </c>
      <c r="L2387" s="80">
        <f t="shared" si="328"/>
        <v>50000000</v>
      </c>
      <c r="M2387" s="69">
        <f t="shared" si="326"/>
        <v>150000000</v>
      </c>
    </row>
    <row r="2388" spans="1:13" ht="18.5" x14ac:dyDescent="0.45">
      <c r="A2388" s="64">
        <v>2301</v>
      </c>
      <c r="B2388" s="65"/>
      <c r="C2388" s="66"/>
      <c r="D2388" s="66"/>
      <c r="E2388" s="65"/>
      <c r="F2388" s="70" t="s">
        <v>70</v>
      </c>
      <c r="G2388" s="80">
        <f t="shared" ref="G2388:L2388" si="329">G2389</f>
        <v>0</v>
      </c>
      <c r="H2388" s="80">
        <f t="shared" si="329"/>
        <v>0</v>
      </c>
      <c r="I2388" s="80"/>
      <c r="J2388" s="80">
        <f t="shared" si="329"/>
        <v>50000000</v>
      </c>
      <c r="K2388" s="80">
        <f t="shared" si="329"/>
        <v>50000000</v>
      </c>
      <c r="L2388" s="80">
        <f t="shared" si="329"/>
        <v>50000000</v>
      </c>
      <c r="M2388" s="69">
        <f t="shared" si="326"/>
        <v>150000000</v>
      </c>
    </row>
    <row r="2389" spans="1:13" ht="18.5" x14ac:dyDescent="0.45">
      <c r="A2389" s="64">
        <v>230101</v>
      </c>
      <c r="B2389" s="65"/>
      <c r="C2389" s="66"/>
      <c r="D2389" s="66"/>
      <c r="E2389" s="65"/>
      <c r="F2389" s="70" t="s">
        <v>71</v>
      </c>
      <c r="G2389" s="80">
        <f>SUM(G2390:G2394)</f>
        <v>0</v>
      </c>
      <c r="H2389" s="80">
        <f>SUM(H2390:H2394)</f>
        <v>0</v>
      </c>
      <c r="I2389" s="80"/>
      <c r="J2389" s="80">
        <f>SUM(J2390:J2394)</f>
        <v>50000000</v>
      </c>
      <c r="K2389" s="80">
        <f>SUM(K2390:K2394)</f>
        <v>50000000</v>
      </c>
      <c r="L2389" s="80">
        <f>SUM(L2390:L2394)</f>
        <v>50000000</v>
      </c>
      <c r="M2389" s="69">
        <f t="shared" si="326"/>
        <v>150000000</v>
      </c>
    </row>
    <row r="2390" spans="1:13" ht="37" x14ac:dyDescent="0.45">
      <c r="A2390" s="74">
        <v>23010112</v>
      </c>
      <c r="B2390" s="75"/>
      <c r="C2390" s="76"/>
      <c r="D2390" s="76"/>
      <c r="E2390" s="75"/>
      <c r="F2390" s="77" t="s">
        <v>232</v>
      </c>
      <c r="G2390" s="81"/>
      <c r="H2390" s="81"/>
      <c r="I2390" s="81"/>
      <c r="J2390" s="81">
        <v>10000000</v>
      </c>
      <c r="K2390" s="81">
        <v>10000000</v>
      </c>
      <c r="L2390" s="81">
        <v>10000000</v>
      </c>
      <c r="M2390" s="69">
        <f t="shared" si="326"/>
        <v>30000000</v>
      </c>
    </row>
    <row r="2391" spans="1:13" ht="18.5" x14ac:dyDescent="0.45">
      <c r="A2391" s="74">
        <v>23010113</v>
      </c>
      <c r="B2391" s="75"/>
      <c r="C2391" s="76"/>
      <c r="D2391" s="76"/>
      <c r="E2391" s="75"/>
      <c r="F2391" s="77" t="s">
        <v>233</v>
      </c>
      <c r="G2391" s="81"/>
      <c r="H2391" s="81"/>
      <c r="I2391" s="81"/>
      <c r="J2391" s="81">
        <v>5400000</v>
      </c>
      <c r="K2391" s="81">
        <v>5400000</v>
      </c>
      <c r="L2391" s="81">
        <v>5400000</v>
      </c>
      <c r="M2391" s="69">
        <f t="shared" si="326"/>
        <v>16200000</v>
      </c>
    </row>
    <row r="2392" spans="1:13" ht="18.5" x14ac:dyDescent="0.45">
      <c r="A2392" s="74">
        <v>23010114</v>
      </c>
      <c r="B2392" s="75"/>
      <c r="C2392" s="76"/>
      <c r="D2392" s="76"/>
      <c r="E2392" s="75"/>
      <c r="F2392" s="77" t="s">
        <v>234</v>
      </c>
      <c r="G2392" s="81"/>
      <c r="H2392" s="81"/>
      <c r="I2392" s="81"/>
      <c r="J2392" s="81">
        <v>1600000</v>
      </c>
      <c r="K2392" s="81">
        <v>1600000</v>
      </c>
      <c r="L2392" s="81">
        <v>1600000</v>
      </c>
      <c r="M2392" s="69">
        <f t="shared" si="326"/>
        <v>4800000</v>
      </c>
    </row>
    <row r="2393" spans="1:13" ht="18.5" x14ac:dyDescent="0.45">
      <c r="A2393" s="74">
        <v>23010115</v>
      </c>
      <c r="B2393" s="75"/>
      <c r="C2393" s="76"/>
      <c r="D2393" s="76"/>
      <c r="E2393" s="75"/>
      <c r="F2393" s="77" t="s">
        <v>235</v>
      </c>
      <c r="G2393" s="81"/>
      <c r="H2393" s="81"/>
      <c r="I2393" s="81"/>
      <c r="J2393" s="81">
        <v>3000000</v>
      </c>
      <c r="K2393" s="81">
        <v>3000000</v>
      </c>
      <c r="L2393" s="81">
        <v>3000000</v>
      </c>
      <c r="M2393" s="69">
        <f t="shared" si="326"/>
        <v>9000000</v>
      </c>
    </row>
    <row r="2394" spans="1:13" ht="18.5" x14ac:dyDescent="0.45">
      <c r="A2394" s="74">
        <v>23010122</v>
      </c>
      <c r="B2394" s="75"/>
      <c r="C2394" s="76"/>
      <c r="D2394" s="76"/>
      <c r="E2394" s="75"/>
      <c r="F2394" s="77" t="s">
        <v>493</v>
      </c>
      <c r="G2394" s="81"/>
      <c r="H2394" s="81"/>
      <c r="I2394" s="81"/>
      <c r="J2394" s="81">
        <v>30000000</v>
      </c>
      <c r="K2394" s="81">
        <v>30000000</v>
      </c>
      <c r="L2394" s="81">
        <v>30000000</v>
      </c>
      <c r="M2394" s="69">
        <f t="shared" si="326"/>
        <v>90000000</v>
      </c>
    </row>
    <row r="2395" spans="1:13" ht="18.5" x14ac:dyDescent="0.45">
      <c r="A2395" s="74"/>
      <c r="B2395" s="74"/>
      <c r="C2395" s="74"/>
      <c r="D2395" s="74"/>
      <c r="E2395" s="74"/>
      <c r="F2395" s="77"/>
      <c r="G2395" s="364"/>
      <c r="H2395" s="364"/>
      <c r="I2395" s="364"/>
      <c r="J2395" s="364"/>
      <c r="K2395" s="364"/>
      <c r="L2395" s="364"/>
      <c r="M2395" s="364"/>
    </row>
    <row r="2396" spans="1:13" ht="18.5" x14ac:dyDescent="0.45">
      <c r="A2396" s="74"/>
      <c r="B2396" s="74"/>
      <c r="C2396" s="74"/>
      <c r="D2396" s="74"/>
      <c r="E2396" s="74"/>
      <c r="F2396" s="70" t="s">
        <v>85</v>
      </c>
      <c r="G2396" s="364"/>
      <c r="H2396" s="364"/>
      <c r="I2396" s="364"/>
      <c r="J2396" s="364"/>
      <c r="K2396" s="364"/>
      <c r="L2396" s="364"/>
      <c r="M2396" s="364"/>
    </row>
    <row r="2397" spans="1:13" ht="18.5" x14ac:dyDescent="0.45">
      <c r="A2397" s="74"/>
      <c r="B2397" s="74"/>
      <c r="C2397" s="74"/>
      <c r="D2397" s="74"/>
      <c r="E2397" s="74"/>
      <c r="F2397" s="70" t="s">
        <v>19</v>
      </c>
      <c r="G2397" s="414">
        <f t="shared" ref="G2397:M2397" si="330">SUM(G2343)</f>
        <v>2089287129.8399999</v>
      </c>
      <c r="H2397" s="414">
        <f t="shared" si="330"/>
        <v>2715666462.8499999</v>
      </c>
      <c r="I2397" s="414">
        <f t="shared" si="330"/>
        <v>0</v>
      </c>
      <c r="J2397" s="414">
        <f>J2342</f>
        <v>3774462091.8244009</v>
      </c>
      <c r="K2397" s="414">
        <f t="shared" ref="K2397:L2397" si="331">K2342</f>
        <v>3774462091.8244009</v>
      </c>
      <c r="L2397" s="414">
        <f t="shared" si="331"/>
        <v>3774462091.8244009</v>
      </c>
      <c r="M2397" s="414">
        <f t="shared" si="330"/>
        <v>9617238275.4732018</v>
      </c>
    </row>
    <row r="2398" spans="1:13" ht="18.5" x14ac:dyDescent="0.45">
      <c r="A2398" s="74"/>
      <c r="B2398" s="74"/>
      <c r="C2398" s="74"/>
      <c r="D2398" s="74"/>
      <c r="E2398" s="74"/>
      <c r="F2398" s="70" t="s">
        <v>27</v>
      </c>
      <c r="G2398" s="414">
        <f t="shared" ref="G2398:M2398" si="332">SUM(G2351)</f>
        <v>2000000000</v>
      </c>
      <c r="H2398" s="414">
        <f t="shared" si="332"/>
        <v>1389765247.72</v>
      </c>
      <c r="I2398" s="414">
        <f t="shared" si="332"/>
        <v>0</v>
      </c>
      <c r="J2398" s="414">
        <f t="shared" si="332"/>
        <v>2000000000</v>
      </c>
      <c r="K2398" s="414">
        <f t="shared" si="332"/>
        <v>2000000000</v>
      </c>
      <c r="L2398" s="414">
        <f t="shared" si="332"/>
        <v>2000000000</v>
      </c>
      <c r="M2398" s="414">
        <f t="shared" si="332"/>
        <v>6000000000</v>
      </c>
    </row>
    <row r="2399" spans="1:13" ht="18.5" x14ac:dyDescent="0.45">
      <c r="A2399" s="74"/>
      <c r="B2399" s="74"/>
      <c r="C2399" s="74"/>
      <c r="D2399" s="74"/>
      <c r="E2399" s="74"/>
      <c r="F2399" s="70" t="s">
        <v>654</v>
      </c>
      <c r="G2399" s="414">
        <f>SUM(G2387)</f>
        <v>0</v>
      </c>
      <c r="H2399" s="414">
        <f t="shared" ref="H2399:M2399" si="333">SUM(H2387)</f>
        <v>0</v>
      </c>
      <c r="I2399" s="414">
        <f t="shared" si="333"/>
        <v>0</v>
      </c>
      <c r="J2399" s="414">
        <f t="shared" si="333"/>
        <v>50000000</v>
      </c>
      <c r="K2399" s="414">
        <f t="shared" si="333"/>
        <v>50000000</v>
      </c>
      <c r="L2399" s="414">
        <f t="shared" si="333"/>
        <v>50000000</v>
      </c>
      <c r="M2399" s="414">
        <f t="shared" si="333"/>
        <v>150000000</v>
      </c>
    </row>
    <row r="2400" spans="1:13" ht="18.5" x14ac:dyDescent="0.45">
      <c r="A2400" s="74"/>
      <c r="B2400" s="74"/>
      <c r="C2400" s="74"/>
      <c r="D2400" s="74"/>
      <c r="E2400" s="74"/>
      <c r="F2400" s="70"/>
      <c r="G2400" s="364"/>
      <c r="H2400" s="364"/>
      <c r="I2400" s="364"/>
      <c r="J2400" s="364"/>
      <c r="K2400" s="364"/>
      <c r="L2400" s="364"/>
      <c r="M2400" s="364"/>
    </row>
    <row r="2401" spans="1:13" ht="18.5" x14ac:dyDescent="0.45">
      <c r="A2401" s="74"/>
      <c r="B2401" s="74"/>
      <c r="C2401" s="74"/>
      <c r="D2401" s="74"/>
      <c r="E2401" s="74"/>
      <c r="F2401" s="70" t="s">
        <v>88</v>
      </c>
      <c r="G2401" s="366">
        <f>SUM(G2397:G2399)</f>
        <v>4089287129.8400002</v>
      </c>
      <c r="H2401" s="366">
        <f t="shared" ref="H2401:M2401" si="334">SUM(H2397:H2399)</f>
        <v>4105431710.5699997</v>
      </c>
      <c r="I2401" s="366">
        <f t="shared" si="334"/>
        <v>0</v>
      </c>
      <c r="J2401" s="366">
        <f t="shared" si="334"/>
        <v>5824462091.8244009</v>
      </c>
      <c r="K2401" s="366">
        <f t="shared" si="334"/>
        <v>5824462091.8244009</v>
      </c>
      <c r="L2401" s="366">
        <f t="shared" si="334"/>
        <v>5824462091.8244009</v>
      </c>
      <c r="M2401" s="366">
        <f t="shared" si="334"/>
        <v>15767238275.473202</v>
      </c>
    </row>
    <row r="2404" spans="1:13" ht="18.5" x14ac:dyDescent="0.45">
      <c r="A2404" s="951" t="s">
        <v>0</v>
      </c>
      <c r="B2404" s="951"/>
      <c r="C2404" s="951"/>
      <c r="D2404" s="951"/>
      <c r="E2404" s="951"/>
      <c r="F2404" s="951"/>
      <c r="G2404" s="951"/>
      <c r="H2404" s="951"/>
      <c r="I2404" s="951"/>
      <c r="J2404" s="951"/>
      <c r="K2404" s="951"/>
      <c r="L2404" s="951"/>
      <c r="M2404" s="951"/>
    </row>
    <row r="2405" spans="1:13" ht="18.5" x14ac:dyDescent="0.45">
      <c r="A2405" s="930" t="s">
        <v>1048</v>
      </c>
      <c r="B2405" s="930"/>
      <c r="C2405" s="930"/>
      <c r="D2405" s="930"/>
      <c r="E2405" s="930"/>
      <c r="F2405" s="930"/>
      <c r="G2405" s="930"/>
      <c r="H2405" s="930"/>
      <c r="I2405" s="930"/>
      <c r="J2405" s="930"/>
      <c r="K2405" s="930"/>
      <c r="L2405" s="930"/>
      <c r="M2405" s="930"/>
    </row>
    <row r="2406" spans="1:13" ht="92.5" x14ac:dyDescent="0.45">
      <c r="A2406" s="100" t="s">
        <v>1</v>
      </c>
      <c r="B2406" s="100" t="s">
        <v>2</v>
      </c>
      <c r="C2406" s="100" t="s">
        <v>3</v>
      </c>
      <c r="D2406" s="100" t="s">
        <v>4</v>
      </c>
      <c r="E2406" s="100" t="s">
        <v>5</v>
      </c>
      <c r="F2406" s="67" t="s">
        <v>6</v>
      </c>
      <c r="G2406" s="100" t="s">
        <v>7</v>
      </c>
      <c r="H2406" s="100" t="s">
        <v>8</v>
      </c>
      <c r="I2406" s="100"/>
      <c r="J2406" s="100" t="s">
        <v>9</v>
      </c>
      <c r="K2406" s="100" t="s">
        <v>10</v>
      </c>
      <c r="L2406" s="100" t="s">
        <v>11</v>
      </c>
      <c r="M2406" s="100" t="s">
        <v>12</v>
      </c>
    </row>
    <row r="2407" spans="1:13" ht="18.5" x14ac:dyDescent="0.45">
      <c r="A2407" s="74"/>
      <c r="B2407" s="75"/>
      <c r="C2407" s="76"/>
      <c r="D2407" s="76"/>
      <c r="E2407" s="75"/>
      <c r="F2407" s="77"/>
      <c r="G2407" s="311"/>
      <c r="H2407" s="81"/>
      <c r="I2407" s="81"/>
      <c r="J2407" s="81"/>
      <c r="K2407" s="81"/>
      <c r="L2407" s="81"/>
      <c r="M2407" s="81"/>
    </row>
    <row r="2408" spans="1:13" ht="18.5" x14ac:dyDescent="0.45">
      <c r="A2408" s="64">
        <v>2</v>
      </c>
      <c r="B2408" s="65"/>
      <c r="C2408" s="66"/>
      <c r="D2408" s="66"/>
      <c r="E2408" s="65"/>
      <c r="F2408" s="70" t="s">
        <v>18</v>
      </c>
      <c r="G2408" s="358">
        <f>G2409+G2417+G2480</f>
        <v>1222364347.8399999</v>
      </c>
      <c r="H2408" s="80"/>
      <c r="I2408" s="80"/>
      <c r="J2408" s="80">
        <f>J2409+J2417+J2480</f>
        <v>1321462281.27</v>
      </c>
      <c r="K2408" s="80">
        <f>K2409+K2417+K2480</f>
        <v>1321462281.27</v>
      </c>
      <c r="L2408" s="80">
        <f>L2409+L2417+L2480</f>
        <v>1321462281.27</v>
      </c>
      <c r="M2408" s="69">
        <f>J2408+K2408+L2408</f>
        <v>3964386843.8099999</v>
      </c>
    </row>
    <row r="2409" spans="1:13" ht="18.5" x14ac:dyDescent="0.45">
      <c r="A2409" s="64">
        <v>21</v>
      </c>
      <c r="B2409" s="65"/>
      <c r="C2409" s="66"/>
      <c r="D2409" s="66"/>
      <c r="E2409" s="65"/>
      <c r="F2409" s="70" t="s">
        <v>19</v>
      </c>
      <c r="G2409" s="358">
        <f>G2410+G2413</f>
        <v>215364347.84</v>
      </c>
      <c r="H2409" s="80">
        <f>H2410+H2413</f>
        <v>0</v>
      </c>
      <c r="I2409" s="80"/>
      <c r="J2409" s="80">
        <v>321462281.26999998</v>
      </c>
      <c r="K2409" s="80">
        <v>321462281.26999998</v>
      </c>
      <c r="L2409" s="80">
        <v>321462281.26999998</v>
      </c>
      <c r="M2409" s="69">
        <f t="shared" ref="M2409:M2472" si="335">J2409+K2409+L2409</f>
        <v>964386843.80999994</v>
      </c>
    </row>
    <row r="2410" spans="1:13" ht="18.5" x14ac:dyDescent="0.45">
      <c r="A2410" s="64">
        <v>2101</v>
      </c>
      <c r="B2410" s="65"/>
      <c r="C2410" s="66"/>
      <c r="D2410" s="66"/>
      <c r="E2410" s="65"/>
      <c r="F2410" s="70" t="s">
        <v>20</v>
      </c>
      <c r="G2410" s="358">
        <f t="shared" ref="G2410:H2410" si="336">G2411</f>
        <v>189156406.84</v>
      </c>
      <c r="H2410" s="80">
        <f t="shared" si="336"/>
        <v>0</v>
      </c>
      <c r="I2410" s="80"/>
      <c r="J2410" s="80">
        <v>302266316.38999993</v>
      </c>
      <c r="K2410" s="80">
        <v>302266316.38999993</v>
      </c>
      <c r="L2410" s="80">
        <v>302266316.38999993</v>
      </c>
      <c r="M2410" s="69">
        <f>J2410+K2410+L2410</f>
        <v>906798949.16999984</v>
      </c>
    </row>
    <row r="2411" spans="1:13" ht="18.5" x14ac:dyDescent="0.45">
      <c r="A2411" s="64">
        <v>210101</v>
      </c>
      <c r="B2411" s="65"/>
      <c r="C2411" s="66"/>
      <c r="D2411" s="66"/>
      <c r="E2411" s="65"/>
      <c r="F2411" s="70" t="s">
        <v>21</v>
      </c>
      <c r="G2411" s="358">
        <f>G2412</f>
        <v>189156406.84</v>
      </c>
      <c r="H2411" s="80">
        <f>H2412</f>
        <v>0</v>
      </c>
      <c r="I2411" s="80"/>
      <c r="J2411" s="80">
        <v>302266316.38999993</v>
      </c>
      <c r="K2411" s="80">
        <v>302266316.38999993</v>
      </c>
      <c r="L2411" s="80">
        <v>302266316.38999993</v>
      </c>
      <c r="M2411" s="69">
        <f>J2411+K2411+L2411</f>
        <v>906798949.16999984</v>
      </c>
    </row>
    <row r="2412" spans="1:13" ht="18.5" x14ac:dyDescent="0.45">
      <c r="A2412" s="74">
        <v>21010101</v>
      </c>
      <c r="B2412" s="75"/>
      <c r="C2412" s="76"/>
      <c r="D2412" s="76"/>
      <c r="E2412" s="75"/>
      <c r="F2412" s="77" t="s">
        <v>20</v>
      </c>
      <c r="G2412" s="311">
        <v>189156406.84</v>
      </c>
      <c r="H2412" s="81"/>
      <c r="I2412" s="81"/>
      <c r="J2412" s="80">
        <v>302266316.38999993</v>
      </c>
      <c r="K2412" s="80">
        <v>302266316.38999993</v>
      </c>
      <c r="L2412" s="80">
        <v>302266316.38999993</v>
      </c>
      <c r="M2412" s="69">
        <f t="shared" si="335"/>
        <v>906798949.16999984</v>
      </c>
    </row>
    <row r="2413" spans="1:13" ht="18.5" x14ac:dyDescent="0.45">
      <c r="A2413" s="64">
        <v>2102</v>
      </c>
      <c r="B2413" s="65"/>
      <c r="C2413" s="66"/>
      <c r="D2413" s="66"/>
      <c r="E2413" s="65"/>
      <c r="F2413" s="70" t="s">
        <v>22</v>
      </c>
      <c r="G2413" s="358">
        <f>G2414</f>
        <v>26207941</v>
      </c>
      <c r="H2413" s="80">
        <f t="shared" ref="H2413:M2413" si="337">H2414</f>
        <v>0</v>
      </c>
      <c r="I2413" s="80"/>
      <c r="J2413" s="80">
        <v>19195964.880000003</v>
      </c>
      <c r="K2413" s="80">
        <v>19195964.880000003</v>
      </c>
      <c r="L2413" s="80">
        <v>19195964.880000003</v>
      </c>
      <c r="M2413" s="80">
        <f t="shared" si="337"/>
        <v>57587894.640000008</v>
      </c>
    </row>
    <row r="2414" spans="1:13" ht="18.5" x14ac:dyDescent="0.45">
      <c r="A2414" s="64">
        <v>210201</v>
      </c>
      <c r="B2414" s="65"/>
      <c r="C2414" s="66"/>
      <c r="D2414" s="66"/>
      <c r="E2414" s="65"/>
      <c r="F2414" s="70" t="s">
        <v>23</v>
      </c>
      <c r="G2414" s="358">
        <f>G2415+G2416</f>
        <v>26207941</v>
      </c>
      <c r="H2414" s="80">
        <f t="shared" ref="H2414" si="338">H2415+H2416</f>
        <v>0</v>
      </c>
      <c r="I2414" s="80"/>
      <c r="J2414" s="80">
        <v>19195964.880000003</v>
      </c>
      <c r="K2414" s="80">
        <v>19195964.880000003</v>
      </c>
      <c r="L2414" s="80">
        <v>19195964.880000003</v>
      </c>
      <c r="M2414" s="69">
        <f t="shared" si="335"/>
        <v>57587894.640000008</v>
      </c>
    </row>
    <row r="2415" spans="1:13" ht="18.5" x14ac:dyDescent="0.45">
      <c r="A2415" s="74">
        <v>21020102</v>
      </c>
      <c r="B2415" s="75"/>
      <c r="C2415" s="76"/>
      <c r="D2415" s="76"/>
      <c r="E2415" s="75"/>
      <c r="F2415" s="77" t="s">
        <v>25</v>
      </c>
      <c r="G2415" s="311">
        <v>26207941</v>
      </c>
      <c r="H2415" s="81"/>
      <c r="I2415" s="81"/>
      <c r="J2415" s="81">
        <v>4214361</v>
      </c>
      <c r="K2415" s="81">
        <v>4214361</v>
      </c>
      <c r="L2415" s="81">
        <v>4214361</v>
      </c>
      <c r="M2415" s="69">
        <f t="shared" si="335"/>
        <v>12643083</v>
      </c>
    </row>
    <row r="2416" spans="1:13" ht="18.5" x14ac:dyDescent="0.45">
      <c r="A2416" s="74">
        <v>21020103</v>
      </c>
      <c r="B2416" s="75"/>
      <c r="C2416" s="76"/>
      <c r="D2416" s="76"/>
      <c r="E2416" s="75"/>
      <c r="F2416" s="77" t="s">
        <v>251</v>
      </c>
      <c r="G2416" s="311"/>
      <c r="H2416" s="81"/>
      <c r="I2416" s="81"/>
      <c r="J2416" s="81">
        <v>14981603.880000001</v>
      </c>
      <c r="K2416" s="81">
        <v>14981603.880000001</v>
      </c>
      <c r="L2416" s="81">
        <v>14981603.880000001</v>
      </c>
      <c r="M2416" s="69">
        <f t="shared" si="335"/>
        <v>44944811.640000001</v>
      </c>
    </row>
    <row r="2417" spans="1:13" ht="18.5" x14ac:dyDescent="0.45">
      <c r="A2417" s="64">
        <v>22</v>
      </c>
      <c r="B2417" s="65"/>
      <c r="C2417" s="66"/>
      <c r="D2417" s="66"/>
      <c r="E2417" s="65"/>
      <c r="F2417" s="70" t="s">
        <v>26</v>
      </c>
      <c r="G2417" s="358">
        <f>G2477</f>
        <v>7500000</v>
      </c>
      <c r="H2417" s="80"/>
      <c r="I2417" s="80"/>
      <c r="J2417" s="80"/>
      <c r="K2417" s="80"/>
      <c r="L2417" s="80"/>
      <c r="M2417" s="69"/>
    </row>
    <row r="2418" spans="1:13" ht="18.5" x14ac:dyDescent="0.45">
      <c r="A2418" s="64">
        <v>2202</v>
      </c>
      <c r="B2418" s="65"/>
      <c r="C2418" s="66"/>
      <c r="D2418" s="66"/>
      <c r="E2418" s="65"/>
      <c r="F2418" s="70" t="s">
        <v>27</v>
      </c>
      <c r="G2418" s="358">
        <f>SUM(G2419,G2422,G2428,G2434,G2441,G2443,G2446,G2453,G2456,)</f>
        <v>412500000</v>
      </c>
      <c r="H2418" s="80">
        <v>500000000</v>
      </c>
      <c r="I2418" s="80"/>
      <c r="J2418" s="80">
        <v>500000000</v>
      </c>
      <c r="K2418" s="80">
        <v>500000000</v>
      </c>
      <c r="L2418" s="80">
        <v>500000000</v>
      </c>
      <c r="M2418" s="69">
        <f t="shared" si="335"/>
        <v>1500000000</v>
      </c>
    </row>
    <row r="2419" spans="1:13" ht="18.5" x14ac:dyDescent="0.45">
      <c r="A2419" s="64">
        <v>220201</v>
      </c>
      <c r="B2419" s="65"/>
      <c r="C2419" s="66"/>
      <c r="D2419" s="66"/>
      <c r="E2419" s="65"/>
      <c r="F2419" s="70" t="s">
        <v>28</v>
      </c>
      <c r="G2419" s="358"/>
      <c r="H2419" s="80">
        <f>SUM(H2420:H2421)</f>
        <v>9610000</v>
      </c>
      <c r="I2419" s="80"/>
      <c r="J2419" s="80">
        <v>80000000</v>
      </c>
      <c r="K2419" s="80">
        <v>80000000</v>
      </c>
      <c r="L2419" s="80">
        <v>80000000</v>
      </c>
      <c r="M2419" s="69">
        <f>J2419+K2419+L2419</f>
        <v>240000000</v>
      </c>
    </row>
    <row r="2420" spans="1:13" ht="18.5" x14ac:dyDescent="0.45">
      <c r="A2420" s="74">
        <v>22020101</v>
      </c>
      <c r="B2420" s="75"/>
      <c r="C2420" s="76"/>
      <c r="D2420" s="76"/>
      <c r="E2420" s="75"/>
      <c r="F2420" s="77" t="s">
        <v>29</v>
      </c>
      <c r="G2420" s="311">
        <v>25000000</v>
      </c>
      <c r="H2420" s="81">
        <v>530000</v>
      </c>
      <c r="I2420" s="81"/>
      <c r="J2420" s="81">
        <v>25000000</v>
      </c>
      <c r="K2420" s="81">
        <v>25000000</v>
      </c>
      <c r="L2420" s="81">
        <v>25000000</v>
      </c>
      <c r="M2420" s="69">
        <f>J2420+K2420+L2420</f>
        <v>75000000</v>
      </c>
    </row>
    <row r="2421" spans="1:13" ht="18.5" x14ac:dyDescent="0.45">
      <c r="A2421" s="74">
        <v>22020102</v>
      </c>
      <c r="B2421" s="75"/>
      <c r="C2421" s="76"/>
      <c r="D2421" s="76"/>
      <c r="E2421" s="75"/>
      <c r="F2421" s="77" t="s">
        <v>30</v>
      </c>
      <c r="G2421" s="311">
        <v>55000000</v>
      </c>
      <c r="H2421" s="81">
        <v>9080000</v>
      </c>
      <c r="I2421" s="81"/>
      <c r="J2421" s="81">
        <v>55000000</v>
      </c>
      <c r="K2421" s="81">
        <v>55000000</v>
      </c>
      <c r="L2421" s="81">
        <v>55000000</v>
      </c>
      <c r="M2421" s="69">
        <f t="shared" si="335"/>
        <v>165000000</v>
      </c>
    </row>
    <row r="2422" spans="1:13" ht="18.5" x14ac:dyDescent="0.45">
      <c r="A2422" s="64">
        <v>220202</v>
      </c>
      <c r="B2422" s="65"/>
      <c r="C2422" s="66"/>
      <c r="D2422" s="66"/>
      <c r="E2422" s="65"/>
      <c r="F2422" s="70" t="s">
        <v>31</v>
      </c>
      <c r="G2422" s="358">
        <f>SUM(G2423:G2427)</f>
        <v>3012500</v>
      </c>
      <c r="H2422" s="80">
        <f>SUM(H2423:H2427)</f>
        <v>24000</v>
      </c>
      <c r="I2422" s="80"/>
      <c r="J2422" s="80">
        <f>SUM(J2423:J2427)</f>
        <v>2762500</v>
      </c>
      <c r="K2422" s="80">
        <f>SUM(K2423:K2427)</f>
        <v>2762500</v>
      </c>
      <c r="L2422" s="80">
        <f>SUM(L2423:L2427)</f>
        <v>2762500</v>
      </c>
      <c r="M2422" s="69">
        <f t="shared" si="335"/>
        <v>8287500</v>
      </c>
    </row>
    <row r="2423" spans="1:13" ht="18.5" x14ac:dyDescent="0.45">
      <c r="A2423" s="74">
        <v>22020201</v>
      </c>
      <c r="B2423" s="75"/>
      <c r="C2423" s="76"/>
      <c r="D2423" s="76"/>
      <c r="E2423" s="75"/>
      <c r="F2423" s="77" t="s">
        <v>32</v>
      </c>
      <c r="G2423" s="311">
        <v>1750000</v>
      </c>
      <c r="H2423" s="81"/>
      <c r="I2423" s="81"/>
      <c r="J2423" s="81">
        <v>1750000</v>
      </c>
      <c r="K2423" s="81">
        <v>1750000</v>
      </c>
      <c r="L2423" s="81">
        <v>1750000</v>
      </c>
      <c r="M2423" s="69">
        <f t="shared" si="335"/>
        <v>5250000</v>
      </c>
    </row>
    <row r="2424" spans="1:13" ht="18.5" x14ac:dyDescent="0.45">
      <c r="A2424" s="74">
        <v>22020203</v>
      </c>
      <c r="B2424" s="75"/>
      <c r="C2424" s="76"/>
      <c r="D2424" s="76"/>
      <c r="E2424" s="75"/>
      <c r="F2424" s="77" t="s">
        <v>34</v>
      </c>
      <c r="G2424" s="311">
        <v>187500</v>
      </c>
      <c r="H2424" s="81"/>
      <c r="I2424" s="81"/>
      <c r="J2424" s="81">
        <v>187500</v>
      </c>
      <c r="K2424" s="81">
        <v>187500</v>
      </c>
      <c r="L2424" s="81">
        <v>187500</v>
      </c>
      <c r="M2424" s="69">
        <f t="shared" si="335"/>
        <v>562500</v>
      </c>
    </row>
    <row r="2425" spans="1:13" ht="18.5" x14ac:dyDescent="0.45">
      <c r="A2425" s="74">
        <v>22020204</v>
      </c>
      <c r="B2425" s="75"/>
      <c r="C2425" s="76"/>
      <c r="D2425" s="76"/>
      <c r="E2425" s="75"/>
      <c r="F2425" s="77" t="s">
        <v>316</v>
      </c>
      <c r="G2425" s="311">
        <v>450000</v>
      </c>
      <c r="H2425" s="81">
        <v>24000</v>
      </c>
      <c r="I2425" s="81"/>
      <c r="J2425" s="81">
        <v>200000</v>
      </c>
      <c r="K2425" s="81">
        <v>200000</v>
      </c>
      <c r="L2425" s="81">
        <v>200000</v>
      </c>
      <c r="M2425" s="69">
        <f t="shared" si="335"/>
        <v>600000</v>
      </c>
    </row>
    <row r="2426" spans="1:13" ht="18.5" x14ac:dyDescent="0.45">
      <c r="A2426" s="74">
        <v>22020205</v>
      </c>
      <c r="B2426" s="75"/>
      <c r="C2426" s="76"/>
      <c r="D2426" s="76"/>
      <c r="E2426" s="75"/>
      <c r="F2426" s="77" t="s">
        <v>35</v>
      </c>
      <c r="G2426" s="311">
        <v>125000</v>
      </c>
      <c r="H2426" s="81"/>
      <c r="I2426" s="81"/>
      <c r="J2426" s="81">
        <v>125000</v>
      </c>
      <c r="K2426" s="81">
        <v>125000</v>
      </c>
      <c r="L2426" s="81">
        <v>125000</v>
      </c>
      <c r="M2426" s="69">
        <f t="shared" si="335"/>
        <v>375000</v>
      </c>
    </row>
    <row r="2427" spans="1:13" ht="18.5" x14ac:dyDescent="0.45">
      <c r="A2427" s="74">
        <v>22020206</v>
      </c>
      <c r="B2427" s="75"/>
      <c r="C2427" s="76"/>
      <c r="D2427" s="76"/>
      <c r="E2427" s="75"/>
      <c r="F2427" s="77" t="s">
        <v>36</v>
      </c>
      <c r="G2427" s="311">
        <v>500000</v>
      </c>
      <c r="H2427" s="81"/>
      <c r="I2427" s="81"/>
      <c r="J2427" s="81">
        <v>500000</v>
      </c>
      <c r="K2427" s="81">
        <v>500000</v>
      </c>
      <c r="L2427" s="81">
        <v>500000</v>
      </c>
      <c r="M2427" s="69">
        <f t="shared" si="335"/>
        <v>1500000</v>
      </c>
    </row>
    <row r="2428" spans="1:13" ht="18.5" x14ac:dyDescent="0.45">
      <c r="A2428" s="64">
        <v>220203</v>
      </c>
      <c r="B2428" s="65"/>
      <c r="C2428" s="66"/>
      <c r="D2428" s="66"/>
      <c r="E2428" s="65"/>
      <c r="F2428" s="70" t="s">
        <v>37</v>
      </c>
      <c r="G2428" s="358">
        <f>SUM(G2429:G2433)</f>
        <v>30162500</v>
      </c>
      <c r="H2428" s="80">
        <f>SUM(H2429:H2433)</f>
        <v>2639000</v>
      </c>
      <c r="I2428" s="80"/>
      <c r="J2428" s="80">
        <f>SUM(J2429:J2433)</f>
        <v>18162500</v>
      </c>
      <c r="K2428" s="80">
        <f>SUM(K2429:K2433)</f>
        <v>18162500</v>
      </c>
      <c r="L2428" s="80">
        <f>SUM(L2429:L2433)</f>
        <v>18162500</v>
      </c>
      <c r="M2428" s="69">
        <f t="shared" si="335"/>
        <v>54487500</v>
      </c>
    </row>
    <row r="2429" spans="1:13" ht="37" x14ac:dyDescent="0.45">
      <c r="A2429" s="74">
        <v>22020301</v>
      </c>
      <c r="B2429" s="75"/>
      <c r="C2429" s="76"/>
      <c r="D2429" s="76"/>
      <c r="E2429" s="75"/>
      <c r="F2429" s="77" t="s">
        <v>38</v>
      </c>
      <c r="G2429" s="311">
        <v>25000000</v>
      </c>
      <c r="H2429" s="81">
        <v>2639000</v>
      </c>
      <c r="I2429" s="81"/>
      <c r="J2429" s="81">
        <v>15000000</v>
      </c>
      <c r="K2429" s="81">
        <v>15000000</v>
      </c>
      <c r="L2429" s="81">
        <v>15000000</v>
      </c>
      <c r="M2429" s="69">
        <f t="shared" si="335"/>
        <v>45000000</v>
      </c>
    </row>
    <row r="2430" spans="1:13" ht="18.5" x14ac:dyDescent="0.45">
      <c r="A2430" s="74">
        <v>22020302</v>
      </c>
      <c r="B2430" s="75"/>
      <c r="C2430" s="76"/>
      <c r="D2430" s="76"/>
      <c r="E2430" s="75"/>
      <c r="F2430" s="77" t="s">
        <v>39</v>
      </c>
      <c r="G2430" s="311">
        <v>500000</v>
      </c>
      <c r="H2430" s="81"/>
      <c r="I2430" s="81"/>
      <c r="J2430" s="81">
        <v>500000</v>
      </c>
      <c r="K2430" s="81">
        <v>500000</v>
      </c>
      <c r="L2430" s="81">
        <v>500000</v>
      </c>
      <c r="M2430" s="69">
        <f t="shared" si="335"/>
        <v>1500000</v>
      </c>
    </row>
    <row r="2431" spans="1:13" ht="18.5" x14ac:dyDescent="0.45">
      <c r="A2431" s="74">
        <v>22020303</v>
      </c>
      <c r="B2431" s="75"/>
      <c r="C2431" s="76"/>
      <c r="D2431" s="76"/>
      <c r="E2431" s="75"/>
      <c r="F2431" s="77" t="s">
        <v>40</v>
      </c>
      <c r="G2431" s="311">
        <v>187500</v>
      </c>
      <c r="H2431" s="81"/>
      <c r="I2431" s="81"/>
      <c r="J2431" s="81">
        <v>187500</v>
      </c>
      <c r="K2431" s="81">
        <v>187500</v>
      </c>
      <c r="L2431" s="81">
        <v>187500</v>
      </c>
      <c r="M2431" s="69">
        <f t="shared" si="335"/>
        <v>562500</v>
      </c>
    </row>
    <row r="2432" spans="1:13" ht="18.5" x14ac:dyDescent="0.45">
      <c r="A2432" s="74">
        <v>22020304</v>
      </c>
      <c r="B2432" s="75"/>
      <c r="C2432" s="76"/>
      <c r="D2432" s="76"/>
      <c r="E2432" s="75"/>
      <c r="F2432" s="77" t="s">
        <v>413</v>
      </c>
      <c r="G2432" s="311">
        <v>187500</v>
      </c>
      <c r="H2432" s="81"/>
      <c r="I2432" s="81"/>
      <c r="J2432" s="81">
        <v>187500</v>
      </c>
      <c r="K2432" s="81">
        <v>187500</v>
      </c>
      <c r="L2432" s="81">
        <v>187500</v>
      </c>
      <c r="M2432" s="69">
        <f t="shared" si="335"/>
        <v>562500</v>
      </c>
    </row>
    <row r="2433" spans="1:13" ht="18.5" x14ac:dyDescent="0.45">
      <c r="A2433" s="74">
        <v>22020309</v>
      </c>
      <c r="B2433" s="75"/>
      <c r="C2433" s="76"/>
      <c r="D2433" s="76"/>
      <c r="E2433" s="75"/>
      <c r="F2433" s="77" t="s">
        <v>221</v>
      </c>
      <c r="G2433" s="311">
        <v>4287500</v>
      </c>
      <c r="H2433" s="81"/>
      <c r="I2433" s="81"/>
      <c r="J2433" s="81">
        <v>2287500</v>
      </c>
      <c r="K2433" s="81">
        <v>2287500</v>
      </c>
      <c r="L2433" s="81">
        <v>2287500</v>
      </c>
      <c r="M2433" s="69">
        <f t="shared" si="335"/>
        <v>6862500</v>
      </c>
    </row>
    <row r="2434" spans="1:13" ht="18.5" x14ac:dyDescent="0.45">
      <c r="A2434" s="64">
        <v>220204</v>
      </c>
      <c r="B2434" s="65"/>
      <c r="C2434" s="66"/>
      <c r="D2434" s="66"/>
      <c r="E2434" s="65"/>
      <c r="F2434" s="70" t="s">
        <v>42</v>
      </c>
      <c r="G2434" s="358">
        <f>SUM(G2435:G2440)</f>
        <v>30250000</v>
      </c>
      <c r="H2434" s="80">
        <f>SUM(H2435:H2440)</f>
        <v>0</v>
      </c>
      <c r="I2434" s="80"/>
      <c r="J2434" s="80">
        <f>SUM(J2435:J2440)</f>
        <v>18750000</v>
      </c>
      <c r="K2434" s="80">
        <f>SUM(K2435:K2440)</f>
        <v>18750000</v>
      </c>
      <c r="L2434" s="80">
        <f>SUM(L2435:L2440)</f>
        <v>18750000</v>
      </c>
      <c r="M2434" s="69">
        <f t="shared" si="335"/>
        <v>56250000</v>
      </c>
    </row>
    <row r="2435" spans="1:13" ht="37" x14ac:dyDescent="0.45">
      <c r="A2435" s="74">
        <v>22020401</v>
      </c>
      <c r="B2435" s="75"/>
      <c r="C2435" s="76"/>
      <c r="D2435" s="76"/>
      <c r="E2435" s="75"/>
      <c r="F2435" s="77" t="s">
        <v>43</v>
      </c>
      <c r="G2435" s="311">
        <v>5000000</v>
      </c>
      <c r="H2435" s="81"/>
      <c r="I2435" s="81"/>
      <c r="J2435" s="81">
        <v>1000000</v>
      </c>
      <c r="K2435" s="81">
        <v>1000000</v>
      </c>
      <c r="L2435" s="81">
        <v>1000000</v>
      </c>
      <c r="M2435" s="69">
        <f t="shared" si="335"/>
        <v>3000000</v>
      </c>
    </row>
    <row r="2436" spans="1:13" ht="18.5" x14ac:dyDescent="0.45">
      <c r="A2436" s="74">
        <v>22020402</v>
      </c>
      <c r="B2436" s="75"/>
      <c r="C2436" s="76"/>
      <c r="D2436" s="76"/>
      <c r="E2436" s="75"/>
      <c r="F2436" s="77" t="s">
        <v>44</v>
      </c>
      <c r="G2436" s="311">
        <v>2750000</v>
      </c>
      <c r="H2436" s="81"/>
      <c r="I2436" s="81"/>
      <c r="J2436" s="81">
        <v>2750000</v>
      </c>
      <c r="K2436" s="81">
        <v>2750000</v>
      </c>
      <c r="L2436" s="81">
        <v>2750000</v>
      </c>
      <c r="M2436" s="69">
        <f t="shared" si="335"/>
        <v>8250000</v>
      </c>
    </row>
    <row r="2437" spans="1:13" ht="18.5" x14ac:dyDescent="0.45">
      <c r="A2437" s="74">
        <v>22020404</v>
      </c>
      <c r="B2437" s="75"/>
      <c r="C2437" s="76"/>
      <c r="D2437" s="76"/>
      <c r="E2437" s="75"/>
      <c r="F2437" s="77" t="s">
        <v>46</v>
      </c>
      <c r="G2437" s="311">
        <v>5000000</v>
      </c>
      <c r="H2437" s="81"/>
      <c r="I2437" s="81"/>
      <c r="J2437" s="81">
        <v>5000000</v>
      </c>
      <c r="K2437" s="81">
        <v>5000000</v>
      </c>
      <c r="L2437" s="81">
        <v>5000000</v>
      </c>
      <c r="M2437" s="69">
        <f t="shared" si="335"/>
        <v>15000000</v>
      </c>
    </row>
    <row r="2438" spans="1:13" ht="18.5" x14ac:dyDescent="0.45">
      <c r="A2438" s="74">
        <v>22020405</v>
      </c>
      <c r="B2438" s="75"/>
      <c r="C2438" s="76"/>
      <c r="D2438" s="76"/>
      <c r="E2438" s="75"/>
      <c r="F2438" s="77" t="s">
        <v>47</v>
      </c>
      <c r="G2438" s="311">
        <v>7500000</v>
      </c>
      <c r="H2438" s="81"/>
      <c r="I2438" s="81"/>
      <c r="J2438" s="81">
        <v>7500000</v>
      </c>
      <c r="K2438" s="81">
        <v>7500000</v>
      </c>
      <c r="L2438" s="81">
        <v>7500000</v>
      </c>
      <c r="M2438" s="69">
        <f t="shared" si="335"/>
        <v>22500000</v>
      </c>
    </row>
    <row r="2439" spans="1:13" ht="18.5" x14ac:dyDescent="0.45">
      <c r="A2439" s="74">
        <v>22020406</v>
      </c>
      <c r="B2439" s="75"/>
      <c r="C2439" s="76"/>
      <c r="D2439" s="76"/>
      <c r="E2439" s="75"/>
      <c r="F2439" s="77" t="s">
        <v>48</v>
      </c>
      <c r="G2439" s="311">
        <v>2500000</v>
      </c>
      <c r="H2439" s="81"/>
      <c r="I2439" s="81"/>
      <c r="J2439" s="81">
        <v>2500000</v>
      </c>
      <c r="K2439" s="81">
        <v>2500000</v>
      </c>
      <c r="L2439" s="81">
        <v>2500000</v>
      </c>
      <c r="M2439" s="69">
        <f t="shared" si="335"/>
        <v>7500000</v>
      </c>
    </row>
    <row r="2440" spans="1:13" ht="18.5" x14ac:dyDescent="0.45">
      <c r="A2440" s="74">
        <v>22020413</v>
      </c>
      <c r="B2440" s="75"/>
      <c r="C2440" s="76"/>
      <c r="D2440" s="76"/>
      <c r="E2440" s="75"/>
      <c r="F2440" s="77" t="s">
        <v>1049</v>
      </c>
      <c r="G2440" s="311">
        <v>7500000</v>
      </c>
      <c r="H2440" s="81"/>
      <c r="I2440" s="81"/>
      <c r="J2440" s="81"/>
      <c r="K2440" s="81"/>
      <c r="L2440" s="81"/>
      <c r="M2440" s="69">
        <f t="shared" si="335"/>
        <v>0</v>
      </c>
    </row>
    <row r="2441" spans="1:13" ht="18.5" x14ac:dyDescent="0.45">
      <c r="A2441" s="64">
        <v>220205</v>
      </c>
      <c r="B2441" s="65"/>
      <c r="C2441" s="66"/>
      <c r="D2441" s="66"/>
      <c r="E2441" s="65"/>
      <c r="F2441" s="70" t="s">
        <v>49</v>
      </c>
      <c r="G2441" s="358">
        <f>G2442</f>
        <v>50000000</v>
      </c>
      <c r="H2441" s="80">
        <f t="shared" ref="H2441:L2441" si="339">H2442</f>
        <v>640000</v>
      </c>
      <c r="I2441" s="80"/>
      <c r="J2441" s="80">
        <f t="shared" si="339"/>
        <v>50000000</v>
      </c>
      <c r="K2441" s="80">
        <f t="shared" si="339"/>
        <v>50000000</v>
      </c>
      <c r="L2441" s="80">
        <f t="shared" si="339"/>
        <v>50000000</v>
      </c>
      <c r="M2441" s="69">
        <f t="shared" si="335"/>
        <v>150000000</v>
      </c>
    </row>
    <row r="2442" spans="1:13" ht="18.5" x14ac:dyDescent="0.45">
      <c r="A2442" s="74">
        <v>22020501</v>
      </c>
      <c r="B2442" s="75"/>
      <c r="C2442" s="76"/>
      <c r="D2442" s="76"/>
      <c r="E2442" s="75"/>
      <c r="F2442" s="77" t="s">
        <v>50</v>
      </c>
      <c r="G2442" s="311">
        <v>50000000</v>
      </c>
      <c r="H2442" s="81">
        <v>640000</v>
      </c>
      <c r="I2442" s="81"/>
      <c r="J2442" s="81">
        <v>50000000</v>
      </c>
      <c r="K2442" s="81">
        <v>50000000</v>
      </c>
      <c r="L2442" s="81">
        <v>50000000</v>
      </c>
      <c r="M2442" s="69">
        <f t="shared" si="335"/>
        <v>150000000</v>
      </c>
    </row>
    <row r="2443" spans="1:13" ht="18.5" x14ac:dyDescent="0.45">
      <c r="A2443" s="64">
        <v>220206</v>
      </c>
      <c r="B2443" s="65"/>
      <c r="C2443" s="66"/>
      <c r="D2443" s="66"/>
      <c r="E2443" s="65"/>
      <c r="F2443" s="70" t="s">
        <v>51</v>
      </c>
      <c r="G2443" s="358">
        <f>SUM(G2444:G2445)</f>
        <v>3125000</v>
      </c>
      <c r="H2443" s="80">
        <f>SUM(H2444:H2445)</f>
        <v>180000</v>
      </c>
      <c r="I2443" s="80"/>
      <c r="J2443" s="80">
        <f>SUM(J2444:J2445)</f>
        <v>1250000</v>
      </c>
      <c r="K2443" s="80">
        <f>SUM(K2444:K2445)</f>
        <v>1250000</v>
      </c>
      <c r="L2443" s="80">
        <f>SUM(L2444:L2445)</f>
        <v>1250000</v>
      </c>
      <c r="M2443" s="69">
        <f t="shared" si="335"/>
        <v>3750000</v>
      </c>
    </row>
    <row r="2444" spans="1:13" ht="18.5" x14ac:dyDescent="0.45">
      <c r="A2444" s="74">
        <v>22020601</v>
      </c>
      <c r="B2444" s="75"/>
      <c r="C2444" s="76"/>
      <c r="D2444" s="76"/>
      <c r="E2444" s="75"/>
      <c r="F2444" s="77" t="s">
        <v>52</v>
      </c>
      <c r="G2444" s="311">
        <v>625000</v>
      </c>
      <c r="H2444" s="81">
        <v>120000</v>
      </c>
      <c r="I2444" s="81"/>
      <c r="J2444" s="81">
        <v>250000</v>
      </c>
      <c r="K2444" s="81">
        <v>250000</v>
      </c>
      <c r="L2444" s="81">
        <v>250000</v>
      </c>
      <c r="M2444" s="69">
        <f t="shared" si="335"/>
        <v>750000</v>
      </c>
    </row>
    <row r="2445" spans="1:13" ht="18.5" x14ac:dyDescent="0.45">
      <c r="A2445" s="74">
        <v>22020605</v>
      </c>
      <c r="B2445" s="75"/>
      <c r="C2445" s="76"/>
      <c r="D2445" s="76"/>
      <c r="E2445" s="75"/>
      <c r="F2445" s="77" t="s">
        <v>53</v>
      </c>
      <c r="G2445" s="311">
        <v>2500000</v>
      </c>
      <c r="H2445" s="81">
        <v>60000</v>
      </c>
      <c r="I2445" s="81"/>
      <c r="J2445" s="81">
        <v>1000000</v>
      </c>
      <c r="K2445" s="81">
        <v>1000000</v>
      </c>
      <c r="L2445" s="81">
        <v>1000000</v>
      </c>
      <c r="M2445" s="69">
        <f>J2445+K2445+L2445</f>
        <v>3000000</v>
      </c>
    </row>
    <row r="2446" spans="1:13" ht="37" x14ac:dyDescent="0.45">
      <c r="A2446" s="64">
        <v>220207</v>
      </c>
      <c r="B2446" s="65"/>
      <c r="C2446" s="66"/>
      <c r="D2446" s="66"/>
      <c r="E2446" s="65"/>
      <c r="F2446" s="70" t="s">
        <v>268</v>
      </c>
      <c r="G2446" s="358">
        <f>SUM(G2447:G2452)</f>
        <v>7750000</v>
      </c>
      <c r="H2446" s="80"/>
      <c r="I2446" s="80"/>
      <c r="J2446" s="80">
        <f>SUM(J2447:J2452)</f>
        <v>5250000</v>
      </c>
      <c r="K2446" s="80">
        <f>SUM(K2447:K2452)</f>
        <v>5250000</v>
      </c>
      <c r="L2446" s="80">
        <f>SUM(L2447:L2452)</f>
        <v>5250000</v>
      </c>
      <c r="M2446" s="69">
        <f t="shared" si="335"/>
        <v>15750000</v>
      </c>
    </row>
    <row r="2447" spans="1:13" ht="18.5" x14ac:dyDescent="0.45">
      <c r="A2447" s="74">
        <v>22020701</v>
      </c>
      <c r="B2447" s="75"/>
      <c r="C2447" s="76"/>
      <c r="D2447" s="76"/>
      <c r="E2447" s="75"/>
      <c r="F2447" s="77" t="s">
        <v>269</v>
      </c>
      <c r="G2447" s="311">
        <v>1500000</v>
      </c>
      <c r="H2447" s="81"/>
      <c r="I2447" s="81"/>
      <c r="J2447" s="81">
        <v>500000</v>
      </c>
      <c r="K2447" s="81">
        <v>500000</v>
      </c>
      <c r="L2447" s="81">
        <v>500000</v>
      </c>
      <c r="M2447" s="69">
        <f t="shared" si="335"/>
        <v>1500000</v>
      </c>
    </row>
    <row r="2448" spans="1:13" ht="18.5" x14ac:dyDescent="0.45">
      <c r="A2448" s="74">
        <v>22020702</v>
      </c>
      <c r="B2448" s="75"/>
      <c r="C2448" s="76"/>
      <c r="D2448" s="76"/>
      <c r="E2448" s="75"/>
      <c r="F2448" s="77" t="s">
        <v>416</v>
      </c>
      <c r="G2448" s="311"/>
      <c r="H2448" s="81"/>
      <c r="I2448" s="81"/>
      <c r="J2448" s="81"/>
      <c r="K2448" s="81"/>
      <c r="L2448" s="81"/>
      <c r="M2448" s="69">
        <f t="shared" si="335"/>
        <v>0</v>
      </c>
    </row>
    <row r="2449" spans="1:13" ht="18.5" x14ac:dyDescent="0.45">
      <c r="A2449" s="74">
        <v>22020703</v>
      </c>
      <c r="B2449" s="75"/>
      <c r="C2449" s="76"/>
      <c r="D2449" s="76"/>
      <c r="E2449" s="75"/>
      <c r="F2449" s="77" t="s">
        <v>365</v>
      </c>
      <c r="G2449" s="311">
        <v>2500000</v>
      </c>
      <c r="H2449" s="81"/>
      <c r="I2449" s="81"/>
      <c r="J2449" s="81">
        <v>1000000</v>
      </c>
      <c r="K2449" s="81">
        <v>1000000</v>
      </c>
      <c r="L2449" s="81">
        <v>1000000</v>
      </c>
      <c r="M2449" s="69">
        <f t="shared" si="335"/>
        <v>3000000</v>
      </c>
    </row>
    <row r="2450" spans="1:13" ht="18.5" x14ac:dyDescent="0.45">
      <c r="A2450" s="74">
        <v>22020704</v>
      </c>
      <c r="B2450" s="75"/>
      <c r="C2450" s="76"/>
      <c r="D2450" s="76"/>
      <c r="E2450" s="75"/>
      <c r="F2450" s="77" t="s">
        <v>456</v>
      </c>
      <c r="G2450" s="311">
        <v>1250000</v>
      </c>
      <c r="H2450" s="81"/>
      <c r="I2450" s="81"/>
      <c r="J2450" s="81">
        <v>1250000</v>
      </c>
      <c r="K2450" s="81">
        <v>1250000</v>
      </c>
      <c r="L2450" s="81">
        <v>1250000</v>
      </c>
      <c r="M2450" s="69">
        <f>J2450+K2450+L2450</f>
        <v>3750000</v>
      </c>
    </row>
    <row r="2451" spans="1:13" ht="18.5" x14ac:dyDescent="0.45">
      <c r="A2451" s="74">
        <v>22020705</v>
      </c>
      <c r="B2451" s="75"/>
      <c r="C2451" s="76"/>
      <c r="D2451" s="76"/>
      <c r="E2451" s="75"/>
      <c r="F2451" s="77" t="s">
        <v>599</v>
      </c>
      <c r="G2451" s="311">
        <v>1250000</v>
      </c>
      <c r="H2451" s="81"/>
      <c r="I2451" s="81"/>
      <c r="J2451" s="81">
        <v>1250000</v>
      </c>
      <c r="K2451" s="81">
        <v>1250000</v>
      </c>
      <c r="L2451" s="81">
        <v>1250000</v>
      </c>
      <c r="M2451" s="69">
        <f>J2451+K2451+L2451</f>
        <v>3750000</v>
      </c>
    </row>
    <row r="2452" spans="1:13" ht="18.5" x14ac:dyDescent="0.45">
      <c r="A2452" s="74">
        <v>22020706</v>
      </c>
      <c r="B2452" s="75"/>
      <c r="C2452" s="76"/>
      <c r="D2452" s="76"/>
      <c r="E2452" s="75"/>
      <c r="F2452" s="77" t="s">
        <v>574</v>
      </c>
      <c r="G2452" s="311">
        <v>1250000</v>
      </c>
      <c r="H2452" s="81"/>
      <c r="I2452" s="81"/>
      <c r="J2452" s="81">
        <v>1250000</v>
      </c>
      <c r="K2452" s="81">
        <v>1250000</v>
      </c>
      <c r="L2452" s="81">
        <v>1250000</v>
      </c>
      <c r="M2452" s="69">
        <f t="shared" si="335"/>
        <v>3750000</v>
      </c>
    </row>
    <row r="2453" spans="1:13" ht="18.5" x14ac:dyDescent="0.45">
      <c r="A2453" s="64">
        <v>220208</v>
      </c>
      <c r="B2453" s="65"/>
      <c r="C2453" s="66"/>
      <c r="D2453" s="66"/>
      <c r="E2453" s="65"/>
      <c r="F2453" s="70" t="s">
        <v>54</v>
      </c>
      <c r="G2453" s="358">
        <f>SUM(G2454:G2455)</f>
        <v>11250000</v>
      </c>
      <c r="H2453" s="80">
        <f>SUM(H2454:H2455)</f>
        <v>1800000</v>
      </c>
      <c r="I2453" s="80"/>
      <c r="J2453" s="80">
        <f>SUM(J2454:J2455)</f>
        <v>8500000</v>
      </c>
      <c r="K2453" s="80">
        <f>SUM(K2454:K2455)</f>
        <v>8500000</v>
      </c>
      <c r="L2453" s="80">
        <f>SUM(L2454:L2455)</f>
        <v>8500000</v>
      </c>
      <c r="M2453" s="69">
        <f t="shared" si="335"/>
        <v>25500000</v>
      </c>
    </row>
    <row r="2454" spans="1:13" ht="18.5" x14ac:dyDescent="0.45">
      <c r="A2454" s="74">
        <v>22020801</v>
      </c>
      <c r="B2454" s="75"/>
      <c r="C2454" s="76"/>
      <c r="D2454" s="76"/>
      <c r="E2454" s="75"/>
      <c r="F2454" s="77" t="s">
        <v>55</v>
      </c>
      <c r="G2454" s="311">
        <v>3750000</v>
      </c>
      <c r="H2454" s="81"/>
      <c r="I2454" s="81"/>
      <c r="J2454" s="81">
        <v>1000000</v>
      </c>
      <c r="K2454" s="81">
        <v>1000000</v>
      </c>
      <c r="L2454" s="81">
        <v>1000000</v>
      </c>
      <c r="M2454" s="69">
        <f t="shared" si="335"/>
        <v>3000000</v>
      </c>
    </row>
    <row r="2455" spans="1:13" ht="18.5" x14ac:dyDescent="0.45">
      <c r="A2455" s="74">
        <v>22020803</v>
      </c>
      <c r="B2455" s="75"/>
      <c r="C2455" s="76"/>
      <c r="D2455" s="76"/>
      <c r="E2455" s="75"/>
      <c r="F2455" s="77" t="s">
        <v>56</v>
      </c>
      <c r="G2455" s="311">
        <v>7500000</v>
      </c>
      <c r="H2455" s="81">
        <v>1800000</v>
      </c>
      <c r="I2455" s="81"/>
      <c r="J2455" s="81">
        <v>7500000</v>
      </c>
      <c r="K2455" s="81">
        <v>7500000</v>
      </c>
      <c r="L2455" s="81">
        <v>7500000</v>
      </c>
      <c r="M2455" s="69">
        <f t="shared" si="335"/>
        <v>22500000</v>
      </c>
    </row>
    <row r="2456" spans="1:13" ht="18.5" x14ac:dyDescent="0.45">
      <c r="A2456" s="64">
        <v>220210</v>
      </c>
      <c r="B2456" s="65"/>
      <c r="C2456" s="66"/>
      <c r="D2456" s="66"/>
      <c r="E2456" s="65"/>
      <c r="F2456" s="70" t="s">
        <v>57</v>
      </c>
      <c r="G2456" s="358">
        <f>SUM(G2457:G2476)</f>
        <v>276950000</v>
      </c>
      <c r="H2456" s="80">
        <f>SUM(H2457:H2476)</f>
        <v>11030000</v>
      </c>
      <c r="I2456" s="80"/>
      <c r="J2456" s="80">
        <f>SUM(J2457:J2476)</f>
        <v>314825000</v>
      </c>
      <c r="K2456" s="80">
        <f>SUM(K2457:K2476)</f>
        <v>314825000</v>
      </c>
      <c r="L2456" s="80">
        <f>SUM(L2457:L2476)</f>
        <v>314825000</v>
      </c>
      <c r="M2456" s="69">
        <f t="shared" si="335"/>
        <v>944475000</v>
      </c>
    </row>
    <row r="2457" spans="1:13" ht="18.5" x14ac:dyDescent="0.45">
      <c r="A2457" s="74">
        <v>22021001</v>
      </c>
      <c r="B2457" s="75"/>
      <c r="C2457" s="76"/>
      <c r="D2457" s="76"/>
      <c r="E2457" s="75"/>
      <c r="F2457" s="77" t="s">
        <v>58</v>
      </c>
      <c r="G2457" s="311">
        <v>5000000</v>
      </c>
      <c r="H2457" s="81">
        <v>480000</v>
      </c>
      <c r="I2457" s="81"/>
      <c r="J2457" s="81">
        <v>1000000</v>
      </c>
      <c r="K2457" s="81">
        <v>1000000</v>
      </c>
      <c r="L2457" s="81">
        <v>1000000</v>
      </c>
      <c r="M2457" s="69">
        <f t="shared" si="335"/>
        <v>3000000</v>
      </c>
    </row>
    <row r="2458" spans="1:13" ht="18.5" x14ac:dyDescent="0.45">
      <c r="A2458" s="74">
        <v>22021002</v>
      </c>
      <c r="B2458" s="75"/>
      <c r="C2458" s="76"/>
      <c r="D2458" s="76"/>
      <c r="E2458" s="75"/>
      <c r="F2458" s="77" t="s">
        <v>59</v>
      </c>
      <c r="G2458" s="311">
        <v>22500000</v>
      </c>
      <c r="H2458" s="81"/>
      <c r="I2458" s="81"/>
      <c r="J2458" s="81">
        <v>42500000</v>
      </c>
      <c r="K2458" s="81">
        <v>42500000</v>
      </c>
      <c r="L2458" s="81">
        <v>42500000</v>
      </c>
      <c r="M2458" s="69">
        <f t="shared" si="335"/>
        <v>127500000</v>
      </c>
    </row>
    <row r="2459" spans="1:13" ht="18.5" x14ac:dyDescent="0.45">
      <c r="A2459" s="74">
        <v>22021004</v>
      </c>
      <c r="B2459" s="75"/>
      <c r="C2459" s="76"/>
      <c r="D2459" s="76"/>
      <c r="E2459" s="75"/>
      <c r="F2459" s="77" t="s">
        <v>61</v>
      </c>
      <c r="G2459" s="311">
        <v>3750000</v>
      </c>
      <c r="H2459" s="81"/>
      <c r="I2459" s="81"/>
      <c r="J2459" s="81">
        <v>3750000</v>
      </c>
      <c r="K2459" s="81">
        <v>3750000</v>
      </c>
      <c r="L2459" s="81">
        <v>3750000</v>
      </c>
      <c r="M2459" s="69">
        <f t="shared" si="335"/>
        <v>11250000</v>
      </c>
    </row>
    <row r="2460" spans="1:13" ht="18.5" x14ac:dyDescent="0.45">
      <c r="A2460" s="74">
        <v>22021007</v>
      </c>
      <c r="B2460" s="75"/>
      <c r="C2460" s="76"/>
      <c r="D2460" s="76"/>
      <c r="E2460" s="75"/>
      <c r="F2460" s="77" t="s">
        <v>63</v>
      </c>
      <c r="G2460" s="311">
        <v>20000000</v>
      </c>
      <c r="H2460" s="81">
        <v>1500000</v>
      </c>
      <c r="I2460" s="81"/>
      <c r="J2460" s="81">
        <v>15000000</v>
      </c>
      <c r="K2460" s="81">
        <v>15000000</v>
      </c>
      <c r="L2460" s="81">
        <v>15000000</v>
      </c>
      <c r="M2460" s="69">
        <f t="shared" si="335"/>
        <v>45000000</v>
      </c>
    </row>
    <row r="2461" spans="1:13" ht="18.5" x14ac:dyDescent="0.45">
      <c r="A2461" s="74">
        <v>22021008</v>
      </c>
      <c r="B2461" s="75"/>
      <c r="C2461" s="76"/>
      <c r="D2461" s="76"/>
      <c r="E2461" s="75"/>
      <c r="F2461" s="77" t="s">
        <v>64</v>
      </c>
      <c r="G2461" s="311">
        <v>2700000</v>
      </c>
      <c r="H2461" s="81"/>
      <c r="I2461" s="81"/>
      <c r="J2461" s="81">
        <v>2700000</v>
      </c>
      <c r="K2461" s="81">
        <v>2700000</v>
      </c>
      <c r="L2461" s="81">
        <v>2700000</v>
      </c>
      <c r="M2461" s="69">
        <f t="shared" si="335"/>
        <v>8100000</v>
      </c>
    </row>
    <row r="2462" spans="1:13" ht="18.5" x14ac:dyDescent="0.45">
      <c r="A2462" s="74">
        <v>22021010</v>
      </c>
      <c r="B2462" s="75"/>
      <c r="C2462" s="76"/>
      <c r="D2462" s="76"/>
      <c r="E2462" s="75"/>
      <c r="F2462" s="77" t="s">
        <v>674</v>
      </c>
      <c r="G2462" s="311">
        <v>3750000</v>
      </c>
      <c r="H2462" s="81"/>
      <c r="I2462" s="81"/>
      <c r="J2462" s="81">
        <v>1750000</v>
      </c>
      <c r="K2462" s="81">
        <v>1750000</v>
      </c>
      <c r="L2462" s="81">
        <v>1750000</v>
      </c>
      <c r="M2462" s="69">
        <f t="shared" si="335"/>
        <v>5250000</v>
      </c>
    </row>
    <row r="2463" spans="1:13" ht="37" x14ac:dyDescent="0.45">
      <c r="A2463" s="74">
        <v>22021014</v>
      </c>
      <c r="B2463" s="75"/>
      <c r="C2463" s="76"/>
      <c r="D2463" s="76"/>
      <c r="E2463" s="75"/>
      <c r="F2463" s="77" t="s">
        <v>224</v>
      </c>
      <c r="G2463" s="311">
        <v>1250000</v>
      </c>
      <c r="H2463" s="81"/>
      <c r="I2463" s="81"/>
      <c r="J2463" s="81">
        <v>1250000</v>
      </c>
      <c r="K2463" s="81">
        <v>1250000</v>
      </c>
      <c r="L2463" s="81">
        <v>1250000</v>
      </c>
      <c r="M2463" s="69">
        <f t="shared" si="335"/>
        <v>3750000</v>
      </c>
    </row>
    <row r="2464" spans="1:13" ht="18.5" x14ac:dyDescent="0.45">
      <c r="A2464" s="74">
        <v>22021021</v>
      </c>
      <c r="B2464" s="75"/>
      <c r="C2464" s="76"/>
      <c r="D2464" s="76"/>
      <c r="E2464" s="75"/>
      <c r="F2464" s="77" t="s">
        <v>225</v>
      </c>
      <c r="G2464" s="311">
        <v>3750000</v>
      </c>
      <c r="H2464" s="81"/>
      <c r="I2464" s="81"/>
      <c r="J2464" s="81">
        <v>3750000</v>
      </c>
      <c r="K2464" s="81">
        <v>3750000</v>
      </c>
      <c r="L2464" s="81">
        <v>3750000</v>
      </c>
      <c r="M2464" s="69">
        <f t="shared" si="335"/>
        <v>11250000</v>
      </c>
    </row>
    <row r="2465" spans="1:13" ht="18.5" x14ac:dyDescent="0.45">
      <c r="A2465" s="74">
        <v>22021022</v>
      </c>
      <c r="B2465" s="75"/>
      <c r="C2465" s="76"/>
      <c r="D2465" s="76"/>
      <c r="E2465" s="75"/>
      <c r="F2465" s="77" t="s">
        <v>457</v>
      </c>
      <c r="G2465" s="311">
        <v>22500000</v>
      </c>
      <c r="H2465" s="81"/>
      <c r="I2465" s="81"/>
      <c r="J2465" s="81">
        <v>12500000</v>
      </c>
      <c r="K2465" s="81">
        <v>12500000</v>
      </c>
      <c r="L2465" s="81">
        <v>12500000</v>
      </c>
      <c r="M2465" s="69">
        <f t="shared" si="335"/>
        <v>37500000</v>
      </c>
    </row>
    <row r="2466" spans="1:13" ht="18.5" x14ac:dyDescent="0.45">
      <c r="A2466" s="74">
        <v>22021024</v>
      </c>
      <c r="B2466" s="75"/>
      <c r="C2466" s="76"/>
      <c r="D2466" s="76"/>
      <c r="E2466" s="75"/>
      <c r="F2466" s="77" t="s">
        <v>65</v>
      </c>
      <c r="G2466" s="311">
        <v>75000000</v>
      </c>
      <c r="H2466" s="81">
        <v>9050000</v>
      </c>
      <c r="I2466" s="81"/>
      <c r="J2466" s="81">
        <v>50000000</v>
      </c>
      <c r="K2466" s="81">
        <v>50000000</v>
      </c>
      <c r="L2466" s="81">
        <v>50000000</v>
      </c>
      <c r="M2466" s="69">
        <f t="shared" si="335"/>
        <v>150000000</v>
      </c>
    </row>
    <row r="2467" spans="1:13" ht="18.5" x14ac:dyDescent="0.45">
      <c r="A2467" s="74">
        <v>22021025</v>
      </c>
      <c r="B2467" s="75"/>
      <c r="C2467" s="76"/>
      <c r="D2467" s="76"/>
      <c r="E2467" s="75"/>
      <c r="F2467" s="77" t="s">
        <v>226</v>
      </c>
      <c r="G2467" s="311">
        <v>11250000</v>
      </c>
      <c r="H2467" s="81"/>
      <c r="I2467" s="81"/>
      <c r="J2467" s="81">
        <v>3250000</v>
      </c>
      <c r="K2467" s="81">
        <v>3250000</v>
      </c>
      <c r="L2467" s="81">
        <v>3250000</v>
      </c>
      <c r="M2467" s="69">
        <f t="shared" si="335"/>
        <v>9750000</v>
      </c>
    </row>
    <row r="2468" spans="1:13" ht="18.5" x14ac:dyDescent="0.45">
      <c r="A2468" s="74">
        <v>22021026</v>
      </c>
      <c r="B2468" s="75"/>
      <c r="C2468" s="76"/>
      <c r="D2468" s="76"/>
      <c r="E2468" s="75"/>
      <c r="F2468" s="77" t="s">
        <v>66</v>
      </c>
      <c r="G2468" s="311">
        <v>41250000</v>
      </c>
      <c r="H2468" s="81"/>
      <c r="I2468" s="81"/>
      <c r="J2468" s="81">
        <v>68625000</v>
      </c>
      <c r="K2468" s="81">
        <v>68625000</v>
      </c>
      <c r="L2468" s="81">
        <v>68625000</v>
      </c>
      <c r="M2468" s="69">
        <f t="shared" si="335"/>
        <v>205875000</v>
      </c>
    </row>
    <row r="2469" spans="1:13" ht="18.5" x14ac:dyDescent="0.45">
      <c r="A2469" s="74">
        <v>22021028</v>
      </c>
      <c r="B2469" s="75"/>
      <c r="C2469" s="76"/>
      <c r="D2469" s="76"/>
      <c r="E2469" s="75"/>
      <c r="F2469" s="77" t="s">
        <v>386</v>
      </c>
      <c r="G2469" s="311">
        <v>20000000</v>
      </c>
      <c r="H2469" s="81"/>
      <c r="I2469" s="81"/>
      <c r="J2469" s="81">
        <v>72000000</v>
      </c>
      <c r="K2469" s="81">
        <v>72000000</v>
      </c>
      <c r="L2469" s="81">
        <v>72000000</v>
      </c>
      <c r="M2469" s="69">
        <f t="shared" si="335"/>
        <v>216000000</v>
      </c>
    </row>
    <row r="2470" spans="1:13" ht="18.5" x14ac:dyDescent="0.45">
      <c r="A2470" s="74">
        <v>22021030</v>
      </c>
      <c r="B2470" s="75"/>
      <c r="C2470" s="76"/>
      <c r="D2470" s="76"/>
      <c r="E2470" s="75"/>
      <c r="F2470" s="77" t="s">
        <v>663</v>
      </c>
      <c r="G2470" s="311">
        <v>22500000</v>
      </c>
      <c r="H2470" s="81"/>
      <c r="I2470" s="81"/>
      <c r="J2470" s="81"/>
      <c r="K2470" s="81"/>
      <c r="L2470" s="81"/>
      <c r="M2470" s="69">
        <f t="shared" si="335"/>
        <v>0</v>
      </c>
    </row>
    <row r="2471" spans="1:13" ht="18.5" x14ac:dyDescent="0.45">
      <c r="A2471" s="74">
        <v>22021031</v>
      </c>
      <c r="B2471" s="75"/>
      <c r="C2471" s="76"/>
      <c r="D2471" s="76"/>
      <c r="E2471" s="75"/>
      <c r="F2471" s="77" t="s">
        <v>317</v>
      </c>
      <c r="G2471" s="311">
        <v>3750000</v>
      </c>
      <c r="H2471" s="81"/>
      <c r="I2471" s="81"/>
      <c r="J2471" s="81">
        <v>3750000</v>
      </c>
      <c r="K2471" s="81">
        <v>3750000</v>
      </c>
      <c r="L2471" s="81">
        <v>3750000</v>
      </c>
      <c r="M2471" s="69">
        <f t="shared" si="335"/>
        <v>11250000</v>
      </c>
    </row>
    <row r="2472" spans="1:13" ht="18.5" x14ac:dyDescent="0.45">
      <c r="A2472" s="74">
        <v>22021033</v>
      </c>
      <c r="B2472" s="75"/>
      <c r="C2472" s="76"/>
      <c r="D2472" s="76"/>
      <c r="E2472" s="75"/>
      <c r="F2472" s="77" t="s">
        <v>387</v>
      </c>
      <c r="G2472" s="311">
        <v>8750000</v>
      </c>
      <c r="H2472" s="81"/>
      <c r="I2472" s="81"/>
      <c r="J2472" s="81">
        <v>8750000</v>
      </c>
      <c r="K2472" s="81">
        <v>8750000</v>
      </c>
      <c r="L2472" s="81">
        <v>8750000</v>
      </c>
      <c r="M2472" s="69">
        <f t="shared" si="335"/>
        <v>26250000</v>
      </c>
    </row>
    <row r="2473" spans="1:13" ht="18.5" x14ac:dyDescent="0.45">
      <c r="A2473" s="74">
        <v>22021038</v>
      </c>
      <c r="B2473" s="75"/>
      <c r="C2473" s="76"/>
      <c r="D2473" s="76"/>
      <c r="E2473" s="75"/>
      <c r="F2473" s="77" t="s">
        <v>228</v>
      </c>
      <c r="G2473" s="311">
        <v>500000</v>
      </c>
      <c r="H2473" s="81"/>
      <c r="I2473" s="81"/>
      <c r="J2473" s="81">
        <v>500000</v>
      </c>
      <c r="K2473" s="81">
        <v>500000</v>
      </c>
      <c r="L2473" s="81">
        <v>500000</v>
      </c>
      <c r="M2473" s="69">
        <f t="shared" ref="M2473:M2479" si="340">J2473+K2473+L2473</f>
        <v>1500000</v>
      </c>
    </row>
    <row r="2474" spans="1:13" ht="18.5" x14ac:dyDescent="0.45">
      <c r="A2474" s="74">
        <v>22021039</v>
      </c>
      <c r="B2474" s="75"/>
      <c r="C2474" s="76"/>
      <c r="D2474" s="76"/>
      <c r="E2474" s="75"/>
      <c r="F2474" s="77" t="s">
        <v>665</v>
      </c>
      <c r="G2474" s="311">
        <v>5000000</v>
      </c>
      <c r="H2474" s="81"/>
      <c r="I2474" s="81"/>
      <c r="J2474" s="81">
        <v>5000000</v>
      </c>
      <c r="K2474" s="81">
        <v>5000000</v>
      </c>
      <c r="L2474" s="81">
        <v>5000000</v>
      </c>
      <c r="M2474" s="69">
        <f t="shared" si="340"/>
        <v>15000000</v>
      </c>
    </row>
    <row r="2475" spans="1:13" ht="18.5" x14ac:dyDescent="0.45">
      <c r="A2475" s="84">
        <v>22021048</v>
      </c>
      <c r="B2475" s="85"/>
      <c r="C2475" s="85"/>
      <c r="D2475" s="76"/>
      <c r="E2475" s="85"/>
      <c r="F2475" s="86" t="s">
        <v>67</v>
      </c>
      <c r="G2475" s="85"/>
      <c r="H2475" s="493"/>
      <c r="I2475" s="493"/>
      <c r="J2475" s="494">
        <v>15000000</v>
      </c>
      <c r="K2475" s="494">
        <v>15000000</v>
      </c>
      <c r="L2475" s="494">
        <v>15000000</v>
      </c>
      <c r="M2475" s="69">
        <f>J2475+K2475+L2475</f>
        <v>45000000</v>
      </c>
    </row>
    <row r="2476" spans="1:13" ht="18.5" x14ac:dyDescent="0.45">
      <c r="A2476" s="84">
        <v>22021052</v>
      </c>
      <c r="B2476" s="85"/>
      <c r="C2476" s="85"/>
      <c r="D2476" s="76"/>
      <c r="E2476" s="85"/>
      <c r="F2476" s="86" t="s">
        <v>558</v>
      </c>
      <c r="G2476" s="495">
        <v>3750000</v>
      </c>
      <c r="H2476" s="493"/>
      <c r="I2476" s="493"/>
      <c r="J2476" s="494">
        <v>3750000</v>
      </c>
      <c r="K2476" s="494">
        <v>3750000</v>
      </c>
      <c r="L2476" s="494">
        <v>3750000</v>
      </c>
      <c r="M2476" s="69">
        <f t="shared" si="340"/>
        <v>11250000</v>
      </c>
    </row>
    <row r="2477" spans="1:13" ht="18.5" x14ac:dyDescent="0.45">
      <c r="A2477" s="64">
        <v>2204</v>
      </c>
      <c r="B2477" s="65"/>
      <c r="C2477" s="66"/>
      <c r="D2477" s="66"/>
      <c r="E2477" s="65"/>
      <c r="F2477" s="70" t="s">
        <v>420</v>
      </c>
      <c r="G2477" s="358">
        <f t="shared" ref="G2477:L2477" si="341">G2478</f>
        <v>7500000</v>
      </c>
      <c r="H2477" s="80">
        <f t="shared" si="341"/>
        <v>0</v>
      </c>
      <c r="I2477" s="80"/>
      <c r="J2477" s="80">
        <f t="shared" si="341"/>
        <v>0</v>
      </c>
      <c r="K2477" s="80">
        <f t="shared" si="341"/>
        <v>0</v>
      </c>
      <c r="L2477" s="80">
        <f t="shared" si="341"/>
        <v>0</v>
      </c>
      <c r="M2477" s="69">
        <f t="shared" si="340"/>
        <v>0</v>
      </c>
    </row>
    <row r="2478" spans="1:13" ht="18.5" x14ac:dyDescent="0.45">
      <c r="A2478" s="64">
        <v>220401</v>
      </c>
      <c r="B2478" s="65"/>
      <c r="C2478" s="66"/>
      <c r="D2478" s="66"/>
      <c r="E2478" s="65"/>
      <c r="F2478" s="70" t="s">
        <v>421</v>
      </c>
      <c r="G2478" s="358">
        <f>SUM(G2479:G2479)</f>
        <v>7500000</v>
      </c>
      <c r="H2478" s="80">
        <f>SUM(H2479:H2479)</f>
        <v>0</v>
      </c>
      <c r="I2478" s="80"/>
      <c r="J2478" s="80">
        <f>SUM(J2479:J2479)</f>
        <v>0</v>
      </c>
      <c r="K2478" s="80">
        <f>SUM(K2479:K2479)</f>
        <v>0</v>
      </c>
      <c r="L2478" s="80">
        <f>SUM(L2479:L2479)</f>
        <v>0</v>
      </c>
      <c r="M2478" s="69">
        <f t="shared" si="340"/>
        <v>0</v>
      </c>
    </row>
    <row r="2479" spans="1:13" ht="18.5" x14ac:dyDescent="0.45">
      <c r="A2479" s="74">
        <v>22040109</v>
      </c>
      <c r="B2479" s="75"/>
      <c r="C2479" s="76"/>
      <c r="D2479" s="76"/>
      <c r="E2479" s="75"/>
      <c r="F2479" s="77" t="s">
        <v>422</v>
      </c>
      <c r="G2479" s="311">
        <v>7500000</v>
      </c>
      <c r="H2479" s="81"/>
      <c r="I2479" s="81"/>
      <c r="J2479" s="81"/>
      <c r="K2479" s="81"/>
      <c r="L2479" s="81"/>
      <c r="M2479" s="69">
        <f t="shared" si="340"/>
        <v>0</v>
      </c>
    </row>
    <row r="2480" spans="1:13" ht="18.5" x14ac:dyDescent="0.45">
      <c r="A2480" s="64">
        <v>23</v>
      </c>
      <c r="B2480" s="65"/>
      <c r="C2480" s="66"/>
      <c r="D2480" s="66"/>
      <c r="E2480" s="65"/>
      <c r="F2480" s="70" t="s">
        <v>69</v>
      </c>
      <c r="G2480" s="358">
        <f>SUM(G2482,G2497,G2503)</f>
        <v>999500000</v>
      </c>
      <c r="H2480" s="80">
        <f>H2481+H2496+H2503+H2512</f>
        <v>3969000</v>
      </c>
      <c r="I2480" s="80"/>
      <c r="J2480" s="80">
        <f>SUM(J2481,J2496,J2503,J2512)</f>
        <v>1000000000</v>
      </c>
      <c r="K2480" s="80">
        <f>SUM(K2481,K2496,K2503,K2512)</f>
        <v>1000000000</v>
      </c>
      <c r="L2480" s="80">
        <f>SUM(L2481,L2496,L2503,L2512)</f>
        <v>1000000000</v>
      </c>
      <c r="M2480" s="80">
        <f>SUM(M2481,M2496,M2503,M2512)</f>
        <v>3000000000</v>
      </c>
    </row>
    <row r="2481" spans="1:13" ht="18.5" x14ac:dyDescent="0.45">
      <c r="A2481" s="64">
        <v>2301</v>
      </c>
      <c r="B2481" s="65"/>
      <c r="C2481" s="66"/>
      <c r="D2481" s="66"/>
      <c r="E2481" s="65"/>
      <c r="F2481" s="70" t="s">
        <v>70</v>
      </c>
      <c r="G2481" s="358">
        <f t="shared" ref="G2481:L2481" si="342">G2482</f>
        <v>172000000</v>
      </c>
      <c r="H2481" s="80">
        <f t="shared" si="342"/>
        <v>3969000</v>
      </c>
      <c r="I2481" s="80"/>
      <c r="J2481" s="80">
        <f t="shared" si="342"/>
        <v>89500000</v>
      </c>
      <c r="K2481" s="80">
        <f t="shared" si="342"/>
        <v>89500000</v>
      </c>
      <c r="L2481" s="80">
        <f t="shared" si="342"/>
        <v>89500000</v>
      </c>
      <c r="M2481" s="69">
        <f t="shared" ref="M2481:M2514" si="343">J2481+K2481+L2481</f>
        <v>268500000</v>
      </c>
    </row>
    <row r="2482" spans="1:13" ht="18.5" x14ac:dyDescent="0.45">
      <c r="A2482" s="64">
        <v>230101</v>
      </c>
      <c r="B2482" s="65"/>
      <c r="C2482" s="66"/>
      <c r="D2482" s="66"/>
      <c r="E2482" s="65"/>
      <c r="F2482" s="70" t="s">
        <v>71</v>
      </c>
      <c r="G2482" s="358">
        <f>SUM(G2483:G2495)</f>
        <v>172000000</v>
      </c>
      <c r="H2482" s="80">
        <f>SUM(H2483:H2495)</f>
        <v>3969000</v>
      </c>
      <c r="I2482" s="80"/>
      <c r="J2482" s="80">
        <f>SUM(J2483:J2495)</f>
        <v>89500000</v>
      </c>
      <c r="K2482" s="80">
        <f>SUM(K2483:K2495)</f>
        <v>89500000</v>
      </c>
      <c r="L2482" s="80">
        <f>SUM(L2483:L2495)</f>
        <v>89500000</v>
      </c>
      <c r="M2482" s="69">
        <f t="shared" si="343"/>
        <v>268500000</v>
      </c>
    </row>
    <row r="2483" spans="1:13" ht="37" x14ac:dyDescent="0.45">
      <c r="A2483" s="74">
        <v>23010112</v>
      </c>
      <c r="B2483" s="75"/>
      <c r="C2483" s="76"/>
      <c r="D2483" s="76"/>
      <c r="E2483" s="75"/>
      <c r="F2483" s="77" t="s">
        <v>232</v>
      </c>
      <c r="G2483" s="311">
        <v>7000000</v>
      </c>
      <c r="H2483" s="81">
        <v>3969000</v>
      </c>
      <c r="I2483" s="81"/>
      <c r="J2483" s="81">
        <v>7500000</v>
      </c>
      <c r="K2483" s="81">
        <v>7500000</v>
      </c>
      <c r="L2483" s="81">
        <v>7500000</v>
      </c>
      <c r="M2483" s="69">
        <f t="shared" si="343"/>
        <v>22500000</v>
      </c>
    </row>
    <row r="2484" spans="1:13" ht="18.5" x14ac:dyDescent="0.45">
      <c r="A2484" s="74">
        <v>23010113</v>
      </c>
      <c r="B2484" s="75"/>
      <c r="C2484" s="76"/>
      <c r="D2484" s="76"/>
      <c r="E2484" s="75"/>
      <c r="F2484" s="77" t="s">
        <v>233</v>
      </c>
      <c r="G2484" s="311">
        <v>10000000</v>
      </c>
      <c r="H2484" s="81"/>
      <c r="I2484" s="81"/>
      <c r="J2484" s="81">
        <v>10000000</v>
      </c>
      <c r="K2484" s="81">
        <v>10000000</v>
      </c>
      <c r="L2484" s="81">
        <v>10000000</v>
      </c>
      <c r="M2484" s="69">
        <f t="shared" si="343"/>
        <v>30000000</v>
      </c>
    </row>
    <row r="2485" spans="1:13" ht="18.5" x14ac:dyDescent="0.45">
      <c r="A2485" s="74">
        <v>23010114</v>
      </c>
      <c r="B2485" s="75"/>
      <c r="C2485" s="76"/>
      <c r="D2485" s="76"/>
      <c r="E2485" s="75"/>
      <c r="F2485" s="77" t="s">
        <v>234</v>
      </c>
      <c r="G2485" s="311">
        <v>5000000</v>
      </c>
      <c r="H2485" s="81"/>
      <c r="I2485" s="81"/>
      <c r="J2485" s="81">
        <v>5000000</v>
      </c>
      <c r="K2485" s="81">
        <v>5000000</v>
      </c>
      <c r="L2485" s="81">
        <v>5000000</v>
      </c>
      <c r="M2485" s="69">
        <f t="shared" si="343"/>
        <v>15000000</v>
      </c>
    </row>
    <row r="2486" spans="1:13" ht="18.5" x14ac:dyDescent="0.45">
      <c r="A2486" s="74">
        <v>23010115</v>
      </c>
      <c r="B2486" s="75"/>
      <c r="C2486" s="76"/>
      <c r="D2486" s="76"/>
      <c r="E2486" s="75"/>
      <c r="F2486" s="77" t="s">
        <v>235</v>
      </c>
      <c r="G2486" s="311">
        <v>10000000</v>
      </c>
      <c r="H2486" s="81"/>
      <c r="I2486" s="81"/>
      <c r="J2486" s="81">
        <v>5000000</v>
      </c>
      <c r="K2486" s="81">
        <v>5000000</v>
      </c>
      <c r="L2486" s="81">
        <v>5000000</v>
      </c>
      <c r="M2486" s="69">
        <f t="shared" si="343"/>
        <v>15000000</v>
      </c>
    </row>
    <row r="2487" spans="1:13" ht="18.5" x14ac:dyDescent="0.45">
      <c r="A2487" s="74">
        <v>23010117</v>
      </c>
      <c r="B2487" s="75"/>
      <c r="C2487" s="76"/>
      <c r="D2487" s="76"/>
      <c r="E2487" s="75"/>
      <c r="F2487" s="77" t="s">
        <v>283</v>
      </c>
      <c r="G2487" s="311">
        <v>5000000</v>
      </c>
      <c r="H2487" s="81"/>
      <c r="I2487" s="81"/>
      <c r="J2487" s="81">
        <v>1000000</v>
      </c>
      <c r="K2487" s="81">
        <v>1000000</v>
      </c>
      <c r="L2487" s="81">
        <v>1000000</v>
      </c>
      <c r="M2487" s="69">
        <f t="shared" si="343"/>
        <v>3000000</v>
      </c>
    </row>
    <row r="2488" spans="1:13" ht="18.5" x14ac:dyDescent="0.45">
      <c r="A2488" s="74">
        <v>23010118</v>
      </c>
      <c r="B2488" s="75"/>
      <c r="C2488" s="76"/>
      <c r="D2488" s="76"/>
      <c r="E2488" s="75"/>
      <c r="F2488" s="77" t="s">
        <v>285</v>
      </c>
      <c r="G2488" s="311">
        <v>5000000</v>
      </c>
      <c r="H2488" s="81"/>
      <c r="I2488" s="81"/>
      <c r="J2488" s="81">
        <v>2000000</v>
      </c>
      <c r="K2488" s="81">
        <v>2000000</v>
      </c>
      <c r="L2488" s="81">
        <v>2000000</v>
      </c>
      <c r="M2488" s="69">
        <f t="shared" si="343"/>
        <v>6000000</v>
      </c>
    </row>
    <row r="2489" spans="1:13" ht="18.5" x14ac:dyDescent="0.45">
      <c r="A2489" s="74">
        <v>23010119</v>
      </c>
      <c r="B2489" s="75"/>
      <c r="C2489" s="76"/>
      <c r="D2489" s="76"/>
      <c r="E2489" s="75"/>
      <c r="F2489" s="77" t="s">
        <v>286</v>
      </c>
      <c r="G2489" s="311">
        <v>35000000</v>
      </c>
      <c r="H2489" s="81"/>
      <c r="I2489" s="81"/>
      <c r="J2489" s="81"/>
      <c r="K2489" s="81"/>
      <c r="L2489" s="81"/>
      <c r="M2489" s="69">
        <f t="shared" si="343"/>
        <v>0</v>
      </c>
    </row>
    <row r="2490" spans="1:13" ht="18.5" x14ac:dyDescent="0.45">
      <c r="A2490" s="74">
        <v>23010122</v>
      </c>
      <c r="B2490" s="75"/>
      <c r="C2490" s="76"/>
      <c r="D2490" s="76"/>
      <c r="E2490" s="75"/>
      <c r="F2490" s="77" t="s">
        <v>493</v>
      </c>
      <c r="G2490" s="311">
        <v>5000000</v>
      </c>
      <c r="H2490" s="81"/>
      <c r="I2490" s="81"/>
      <c r="J2490" s="81"/>
      <c r="K2490" s="81"/>
      <c r="L2490" s="81"/>
      <c r="M2490" s="69">
        <f t="shared" si="343"/>
        <v>0</v>
      </c>
    </row>
    <row r="2491" spans="1:13" ht="18.5" x14ac:dyDescent="0.45">
      <c r="A2491" s="74">
        <v>23010123</v>
      </c>
      <c r="B2491" s="75"/>
      <c r="C2491" s="76"/>
      <c r="D2491" s="76"/>
      <c r="E2491" s="75"/>
      <c r="F2491" s="77" t="s">
        <v>288</v>
      </c>
      <c r="G2491" s="311">
        <v>45000000</v>
      </c>
      <c r="H2491" s="81"/>
      <c r="I2491" s="81"/>
      <c r="J2491" s="81">
        <v>40000000</v>
      </c>
      <c r="K2491" s="81">
        <v>40000000</v>
      </c>
      <c r="L2491" s="81">
        <v>40000000</v>
      </c>
      <c r="M2491" s="69">
        <f t="shared" si="343"/>
        <v>120000000</v>
      </c>
    </row>
    <row r="2492" spans="1:13" ht="37" x14ac:dyDescent="0.45">
      <c r="A2492" s="74">
        <v>23010124</v>
      </c>
      <c r="B2492" s="75"/>
      <c r="C2492" s="76"/>
      <c r="D2492" s="76"/>
      <c r="E2492" s="75"/>
      <c r="F2492" s="77" t="s">
        <v>391</v>
      </c>
      <c r="G2492" s="311">
        <v>25000000</v>
      </c>
      <c r="H2492" s="81"/>
      <c r="I2492" s="81"/>
      <c r="J2492" s="81">
        <v>5000000</v>
      </c>
      <c r="K2492" s="81">
        <v>5000000</v>
      </c>
      <c r="L2492" s="81">
        <v>5000000</v>
      </c>
      <c r="M2492" s="69">
        <f t="shared" si="343"/>
        <v>15000000</v>
      </c>
    </row>
    <row r="2493" spans="1:13" ht="18.5" x14ac:dyDescent="0.45">
      <c r="A2493" s="74">
        <v>23010125</v>
      </c>
      <c r="B2493" s="75"/>
      <c r="C2493" s="76"/>
      <c r="D2493" s="76"/>
      <c r="E2493" s="75"/>
      <c r="F2493" s="77" t="s">
        <v>538</v>
      </c>
      <c r="G2493" s="311">
        <v>10000000</v>
      </c>
      <c r="H2493" s="81"/>
      <c r="I2493" s="81"/>
      <c r="J2493" s="81">
        <v>2000000</v>
      </c>
      <c r="K2493" s="81">
        <v>2000000</v>
      </c>
      <c r="L2493" s="81">
        <v>2000000</v>
      </c>
      <c r="M2493" s="69">
        <f t="shared" si="343"/>
        <v>6000000</v>
      </c>
    </row>
    <row r="2494" spans="1:13" ht="37" x14ac:dyDescent="0.45">
      <c r="A2494" s="74">
        <v>23010126</v>
      </c>
      <c r="B2494" s="75"/>
      <c r="C2494" s="76"/>
      <c r="D2494" s="76"/>
      <c r="E2494" s="75"/>
      <c r="F2494" s="77" t="s">
        <v>904</v>
      </c>
      <c r="G2494" s="311"/>
      <c r="H2494" s="81"/>
      <c r="I2494" s="81"/>
      <c r="J2494" s="81">
        <v>2000000</v>
      </c>
      <c r="K2494" s="81">
        <v>2000000</v>
      </c>
      <c r="L2494" s="81">
        <v>2000000</v>
      </c>
      <c r="M2494" s="69">
        <f t="shared" si="343"/>
        <v>6000000</v>
      </c>
    </row>
    <row r="2495" spans="1:13" ht="18.5" x14ac:dyDescent="0.45">
      <c r="A2495" s="74">
        <v>23010140</v>
      </c>
      <c r="B2495" s="75"/>
      <c r="C2495" s="76"/>
      <c r="D2495" s="76"/>
      <c r="E2495" s="75"/>
      <c r="F2495" s="91" t="s">
        <v>394</v>
      </c>
      <c r="G2495" s="311">
        <v>10000000</v>
      </c>
      <c r="H2495" s="81"/>
      <c r="I2495" s="81"/>
      <c r="J2495" s="81">
        <v>10000000</v>
      </c>
      <c r="K2495" s="81">
        <v>10000000</v>
      </c>
      <c r="L2495" s="81">
        <v>10000000</v>
      </c>
      <c r="M2495" s="69">
        <f t="shared" si="343"/>
        <v>30000000</v>
      </c>
    </row>
    <row r="2496" spans="1:13" ht="18.5" x14ac:dyDescent="0.45">
      <c r="A2496" s="64">
        <v>2302</v>
      </c>
      <c r="B2496" s="65"/>
      <c r="C2496" s="66"/>
      <c r="D2496" s="66"/>
      <c r="E2496" s="65"/>
      <c r="F2496" s="90" t="s">
        <v>73</v>
      </c>
      <c r="G2496" s="358">
        <f t="shared" ref="G2496:L2496" si="344">G2497</f>
        <v>241940000</v>
      </c>
      <c r="H2496" s="80">
        <f t="shared" si="344"/>
        <v>0</v>
      </c>
      <c r="I2496" s="80"/>
      <c r="J2496" s="80">
        <f t="shared" si="344"/>
        <v>397434000</v>
      </c>
      <c r="K2496" s="80">
        <f t="shared" si="344"/>
        <v>397434000</v>
      </c>
      <c r="L2496" s="80">
        <f t="shared" si="344"/>
        <v>397434000</v>
      </c>
      <c r="M2496" s="69">
        <f t="shared" si="343"/>
        <v>1192302000</v>
      </c>
    </row>
    <row r="2497" spans="1:13" ht="37" x14ac:dyDescent="0.45">
      <c r="A2497" s="64">
        <v>230201</v>
      </c>
      <c r="B2497" s="65"/>
      <c r="C2497" s="66"/>
      <c r="D2497" s="66"/>
      <c r="E2497" s="65"/>
      <c r="F2497" s="90" t="s">
        <v>74</v>
      </c>
      <c r="G2497" s="358">
        <f>SUM(G2498:G2502)</f>
        <v>241940000</v>
      </c>
      <c r="H2497" s="80">
        <f>SUM(H2498:H2502)</f>
        <v>0</v>
      </c>
      <c r="I2497" s="80"/>
      <c r="J2497" s="80">
        <f>SUM(J2498:J2502)</f>
        <v>397434000</v>
      </c>
      <c r="K2497" s="80">
        <f>SUM(K2498:K2502)</f>
        <v>397434000</v>
      </c>
      <c r="L2497" s="80">
        <f>SUM(L2498:L2502)</f>
        <v>397434000</v>
      </c>
      <c r="M2497" s="69">
        <f t="shared" si="343"/>
        <v>1192302000</v>
      </c>
    </row>
    <row r="2498" spans="1:13" ht="37" x14ac:dyDescent="0.45">
      <c r="A2498" s="74">
        <v>23020101</v>
      </c>
      <c r="B2498" s="75"/>
      <c r="C2498" s="76"/>
      <c r="D2498" s="76"/>
      <c r="E2498" s="75"/>
      <c r="F2498" s="91" t="s">
        <v>290</v>
      </c>
      <c r="G2498" s="311">
        <v>50000000</v>
      </c>
      <c r="H2498" s="81"/>
      <c r="I2498" s="81"/>
      <c r="J2498" s="81">
        <v>200494000</v>
      </c>
      <c r="K2498" s="81">
        <v>200494000</v>
      </c>
      <c r="L2498" s="81">
        <v>200494000</v>
      </c>
      <c r="M2498" s="69">
        <f t="shared" si="343"/>
        <v>601482000</v>
      </c>
    </row>
    <row r="2499" spans="1:13" ht="18.5" x14ac:dyDescent="0.45">
      <c r="A2499" s="74">
        <v>23020103</v>
      </c>
      <c r="B2499" s="75"/>
      <c r="C2499" s="76"/>
      <c r="D2499" s="76"/>
      <c r="E2499" s="75"/>
      <c r="F2499" s="91" t="s">
        <v>460</v>
      </c>
      <c r="G2499" s="311">
        <v>10000000</v>
      </c>
      <c r="H2499" s="81"/>
      <c r="I2499" s="81"/>
      <c r="J2499" s="81"/>
      <c r="K2499" s="81"/>
      <c r="L2499" s="81"/>
      <c r="M2499" s="69">
        <f t="shared" si="343"/>
        <v>0</v>
      </c>
    </row>
    <row r="2500" spans="1:13" ht="37" x14ac:dyDescent="0.45">
      <c r="A2500" s="74">
        <v>23020105</v>
      </c>
      <c r="B2500" s="75"/>
      <c r="C2500" s="76"/>
      <c r="D2500" s="76"/>
      <c r="E2500" s="75"/>
      <c r="F2500" s="77" t="s">
        <v>395</v>
      </c>
      <c r="G2500" s="311">
        <v>18000000</v>
      </c>
      <c r="H2500" s="81"/>
      <c r="I2500" s="81"/>
      <c r="J2500" s="81">
        <v>18000000</v>
      </c>
      <c r="K2500" s="81">
        <v>18000000</v>
      </c>
      <c r="L2500" s="81">
        <v>18000000</v>
      </c>
      <c r="M2500" s="69">
        <f t="shared" si="343"/>
        <v>54000000</v>
      </c>
    </row>
    <row r="2501" spans="1:13" ht="37" x14ac:dyDescent="0.45">
      <c r="A2501" s="74">
        <v>23020107</v>
      </c>
      <c r="B2501" s="75"/>
      <c r="C2501" s="76"/>
      <c r="D2501" s="76"/>
      <c r="E2501" s="75"/>
      <c r="F2501" s="77" t="s">
        <v>928</v>
      </c>
      <c r="G2501" s="311">
        <v>35000000</v>
      </c>
      <c r="H2501" s="81"/>
      <c r="I2501" s="81"/>
      <c r="J2501" s="81"/>
      <c r="K2501" s="81"/>
      <c r="L2501" s="81"/>
      <c r="M2501" s="69">
        <f t="shared" si="343"/>
        <v>0</v>
      </c>
    </row>
    <row r="2502" spans="1:13" ht="37" x14ac:dyDescent="0.45">
      <c r="A2502" s="74">
        <v>23020110</v>
      </c>
      <c r="B2502" s="75"/>
      <c r="C2502" s="76"/>
      <c r="D2502" s="76"/>
      <c r="E2502" s="75"/>
      <c r="F2502" s="77" t="s">
        <v>1050</v>
      </c>
      <c r="G2502" s="311">
        <v>128940000</v>
      </c>
      <c r="H2502" s="81"/>
      <c r="I2502" s="81"/>
      <c r="J2502" s="81">
        <v>178940000</v>
      </c>
      <c r="K2502" s="81">
        <v>178940000</v>
      </c>
      <c r="L2502" s="81">
        <v>178940000</v>
      </c>
      <c r="M2502" s="69">
        <f t="shared" si="343"/>
        <v>536820000</v>
      </c>
    </row>
    <row r="2503" spans="1:13" ht="18.5" x14ac:dyDescent="0.45">
      <c r="A2503" s="64">
        <v>2303</v>
      </c>
      <c r="B2503" s="65"/>
      <c r="C2503" s="66"/>
      <c r="D2503" s="66"/>
      <c r="E2503" s="65"/>
      <c r="F2503" s="90" t="s">
        <v>76</v>
      </c>
      <c r="G2503" s="358">
        <f t="shared" ref="G2503:L2503" si="345">G2504</f>
        <v>585560000</v>
      </c>
      <c r="H2503" s="80">
        <f t="shared" si="345"/>
        <v>0</v>
      </c>
      <c r="I2503" s="80"/>
      <c r="J2503" s="80">
        <f t="shared" si="345"/>
        <v>508066000</v>
      </c>
      <c r="K2503" s="80">
        <f t="shared" si="345"/>
        <v>508066000</v>
      </c>
      <c r="L2503" s="80">
        <f t="shared" si="345"/>
        <v>508066000</v>
      </c>
      <c r="M2503" s="69">
        <f t="shared" si="343"/>
        <v>1524198000</v>
      </c>
    </row>
    <row r="2504" spans="1:13" ht="37" x14ac:dyDescent="0.45">
      <c r="A2504" s="64">
        <v>230301</v>
      </c>
      <c r="B2504" s="65"/>
      <c r="C2504" s="66"/>
      <c r="D2504" s="66"/>
      <c r="E2504" s="65"/>
      <c r="F2504" s="90" t="s">
        <v>77</v>
      </c>
      <c r="G2504" s="358">
        <f>SUM(G2505:G2511)</f>
        <v>585560000</v>
      </c>
      <c r="H2504" s="80">
        <f>SUM(H2505:H2511)</f>
        <v>0</v>
      </c>
      <c r="I2504" s="80"/>
      <c r="J2504" s="80">
        <f>SUM(J2505:J2511)</f>
        <v>508066000</v>
      </c>
      <c r="K2504" s="80">
        <f>SUM(K2505:K2511)</f>
        <v>508066000</v>
      </c>
      <c r="L2504" s="80">
        <f>SUM(L2505:L2511)</f>
        <v>508066000</v>
      </c>
      <c r="M2504" s="69">
        <f t="shared" si="343"/>
        <v>1524198000</v>
      </c>
    </row>
    <row r="2505" spans="1:13" ht="37" x14ac:dyDescent="0.45">
      <c r="A2505" s="74">
        <v>23030101</v>
      </c>
      <c r="B2505" s="75"/>
      <c r="C2505" s="76"/>
      <c r="D2505" s="76"/>
      <c r="E2505" s="75"/>
      <c r="F2505" s="91" t="s">
        <v>504</v>
      </c>
      <c r="G2505" s="311">
        <v>10550000</v>
      </c>
      <c r="H2505" s="81"/>
      <c r="I2505" s="81"/>
      <c r="J2505" s="81">
        <v>5550000</v>
      </c>
      <c r="K2505" s="81">
        <v>5550000</v>
      </c>
      <c r="L2505" s="81">
        <v>5550000</v>
      </c>
      <c r="M2505" s="69">
        <f t="shared" si="343"/>
        <v>16650000</v>
      </c>
    </row>
    <row r="2506" spans="1:13" ht="18.5" x14ac:dyDescent="0.45">
      <c r="A2506" s="74">
        <v>23030102</v>
      </c>
      <c r="B2506" s="75"/>
      <c r="C2506" s="76"/>
      <c r="D2506" s="76"/>
      <c r="E2506" s="75"/>
      <c r="F2506" s="91" t="s">
        <v>439</v>
      </c>
      <c r="G2506" s="311">
        <v>10494000</v>
      </c>
      <c r="H2506" s="81"/>
      <c r="I2506" s="81"/>
      <c r="J2506" s="81"/>
      <c r="K2506" s="81"/>
      <c r="L2506" s="81"/>
      <c r="M2506" s="69">
        <f t="shared" si="343"/>
        <v>0</v>
      </c>
    </row>
    <row r="2507" spans="1:13" ht="37" x14ac:dyDescent="0.45">
      <c r="A2507" s="74">
        <v>23030104</v>
      </c>
      <c r="B2507" s="75"/>
      <c r="C2507" s="76"/>
      <c r="D2507" s="76"/>
      <c r="E2507" s="75"/>
      <c r="F2507" s="91" t="s">
        <v>475</v>
      </c>
      <c r="G2507" s="311">
        <v>15000000</v>
      </c>
      <c r="H2507" s="81"/>
      <c r="I2507" s="81"/>
      <c r="J2507" s="81">
        <v>15000000</v>
      </c>
      <c r="K2507" s="81">
        <v>15000000</v>
      </c>
      <c r="L2507" s="81">
        <v>15000000</v>
      </c>
      <c r="M2507" s="69">
        <f t="shared" si="343"/>
        <v>45000000</v>
      </c>
    </row>
    <row r="2508" spans="1:13" ht="18.5" x14ac:dyDescent="0.45">
      <c r="A2508" s="74">
        <v>23030106</v>
      </c>
      <c r="B2508" s="75"/>
      <c r="C2508" s="76"/>
      <c r="D2508" s="76"/>
      <c r="E2508" s="75"/>
      <c r="F2508" s="91" t="s">
        <v>929</v>
      </c>
      <c r="G2508" s="311">
        <v>411000000</v>
      </c>
      <c r="H2508" s="81"/>
      <c r="I2508" s="81"/>
      <c r="J2508" s="81">
        <v>400000000</v>
      </c>
      <c r="K2508" s="81">
        <v>400000000</v>
      </c>
      <c r="L2508" s="81">
        <v>400000000</v>
      </c>
      <c r="M2508" s="69">
        <f t="shared" si="343"/>
        <v>1200000000</v>
      </c>
    </row>
    <row r="2509" spans="1:13" ht="37" x14ac:dyDescent="0.45">
      <c r="A2509" s="74">
        <v>23030109</v>
      </c>
      <c r="B2509" s="75"/>
      <c r="C2509" s="76"/>
      <c r="D2509" s="76"/>
      <c r="E2509" s="75"/>
      <c r="F2509" s="91" t="s">
        <v>930</v>
      </c>
      <c r="G2509" s="311">
        <v>85000000</v>
      </c>
      <c r="H2509" s="81"/>
      <c r="I2509" s="81"/>
      <c r="J2509" s="81">
        <v>72000000</v>
      </c>
      <c r="K2509" s="81">
        <v>72000000</v>
      </c>
      <c r="L2509" s="81">
        <v>72000000</v>
      </c>
      <c r="M2509" s="69">
        <f t="shared" si="343"/>
        <v>216000000</v>
      </c>
    </row>
    <row r="2510" spans="1:13" ht="37" x14ac:dyDescent="0.45">
      <c r="A2510" s="74">
        <v>23030125</v>
      </c>
      <c r="B2510" s="75"/>
      <c r="C2510" s="76"/>
      <c r="D2510" s="76"/>
      <c r="E2510" s="75"/>
      <c r="F2510" s="91" t="s">
        <v>292</v>
      </c>
      <c r="G2510" s="311">
        <v>35000000</v>
      </c>
      <c r="H2510" s="81"/>
      <c r="I2510" s="81"/>
      <c r="J2510" s="81">
        <v>10000000</v>
      </c>
      <c r="K2510" s="81">
        <v>10000000</v>
      </c>
      <c r="L2510" s="81">
        <v>10000000</v>
      </c>
      <c r="M2510" s="69">
        <f t="shared" si="343"/>
        <v>30000000</v>
      </c>
    </row>
    <row r="2511" spans="1:13" ht="37" x14ac:dyDescent="0.45">
      <c r="A2511" s="74">
        <v>23030127</v>
      </c>
      <c r="B2511" s="75"/>
      <c r="C2511" s="76"/>
      <c r="D2511" s="76"/>
      <c r="E2511" s="75"/>
      <c r="F2511" s="77" t="s">
        <v>468</v>
      </c>
      <c r="G2511" s="311">
        <v>18516000</v>
      </c>
      <c r="H2511" s="81"/>
      <c r="I2511" s="81"/>
      <c r="J2511" s="81">
        <v>5516000</v>
      </c>
      <c r="K2511" s="81">
        <v>5516000</v>
      </c>
      <c r="L2511" s="81">
        <v>5516000</v>
      </c>
      <c r="M2511" s="69">
        <f t="shared" si="343"/>
        <v>16548000</v>
      </c>
    </row>
    <row r="2512" spans="1:13" ht="18.5" x14ac:dyDescent="0.45">
      <c r="A2512" s="64">
        <v>2305</v>
      </c>
      <c r="B2512" s="65"/>
      <c r="C2512" s="66"/>
      <c r="D2512" s="66"/>
      <c r="E2512" s="65"/>
      <c r="F2512" s="70" t="s">
        <v>79</v>
      </c>
      <c r="G2512" s="362">
        <f t="shared" ref="G2512:L2512" si="346">G2513</f>
        <v>0</v>
      </c>
      <c r="H2512" s="92">
        <f t="shared" si="346"/>
        <v>0</v>
      </c>
      <c r="I2512" s="92"/>
      <c r="J2512" s="92">
        <f t="shared" si="346"/>
        <v>5000000</v>
      </c>
      <c r="K2512" s="92">
        <f t="shared" si="346"/>
        <v>5000000</v>
      </c>
      <c r="L2512" s="92">
        <f t="shared" si="346"/>
        <v>5000000</v>
      </c>
      <c r="M2512" s="69">
        <f t="shared" si="343"/>
        <v>15000000</v>
      </c>
    </row>
    <row r="2513" spans="1:13" ht="18.5" x14ac:dyDescent="0.45">
      <c r="A2513" s="64">
        <v>230501</v>
      </c>
      <c r="B2513" s="65"/>
      <c r="C2513" s="66"/>
      <c r="D2513" s="66"/>
      <c r="E2513" s="65"/>
      <c r="F2513" s="70" t="s">
        <v>80</v>
      </c>
      <c r="G2513" s="362">
        <f>SUM(G2514:G2514)</f>
        <v>0</v>
      </c>
      <c r="H2513" s="92">
        <f>SUM(H2514:H2514)</f>
        <v>0</v>
      </c>
      <c r="I2513" s="92"/>
      <c r="J2513" s="92">
        <f>SUM(J2514:J2514)</f>
        <v>5000000</v>
      </c>
      <c r="K2513" s="92">
        <f>SUM(K2514:K2514)</f>
        <v>5000000</v>
      </c>
      <c r="L2513" s="92">
        <f>SUM(L2514:L2514)</f>
        <v>5000000</v>
      </c>
      <c r="M2513" s="69">
        <f t="shared" si="343"/>
        <v>15000000</v>
      </c>
    </row>
    <row r="2514" spans="1:13" ht="18.5" x14ac:dyDescent="0.45">
      <c r="A2514" s="74">
        <v>23050103</v>
      </c>
      <c r="B2514" s="75"/>
      <c r="C2514" s="76"/>
      <c r="D2514" s="76"/>
      <c r="E2514" s="75"/>
      <c r="F2514" s="77" t="s">
        <v>82</v>
      </c>
      <c r="G2514" s="311"/>
      <c r="H2514" s="81"/>
      <c r="I2514" s="81"/>
      <c r="J2514" s="81">
        <v>5000000</v>
      </c>
      <c r="K2514" s="81">
        <v>5000000</v>
      </c>
      <c r="L2514" s="81">
        <v>5000000</v>
      </c>
      <c r="M2514" s="69">
        <f t="shared" si="343"/>
        <v>15000000</v>
      </c>
    </row>
    <row r="2515" spans="1:13" ht="18.5" x14ac:dyDescent="0.45">
      <c r="A2515" s="74"/>
      <c r="B2515" s="74"/>
      <c r="C2515" s="74"/>
      <c r="D2515" s="74"/>
      <c r="E2515" s="74"/>
      <c r="F2515" s="77"/>
      <c r="G2515" s="363"/>
      <c r="H2515" s="364"/>
      <c r="I2515" s="364"/>
      <c r="J2515" s="364"/>
      <c r="K2515" s="364"/>
      <c r="L2515" s="364"/>
      <c r="M2515" s="364"/>
    </row>
    <row r="2516" spans="1:13" ht="18.5" x14ac:dyDescent="0.45">
      <c r="A2516" s="74"/>
      <c r="B2516" s="74"/>
      <c r="C2516" s="74"/>
      <c r="D2516" s="74"/>
      <c r="E2516" s="74"/>
      <c r="F2516" s="100" t="s">
        <v>85</v>
      </c>
      <c r="G2516" s="363"/>
      <c r="H2516" s="364"/>
      <c r="I2516" s="364"/>
      <c r="J2516" s="364"/>
      <c r="K2516" s="364"/>
      <c r="L2516" s="364"/>
      <c r="M2516" s="364"/>
    </row>
    <row r="2517" spans="1:13" ht="18.5" x14ac:dyDescent="0.45">
      <c r="A2517" s="74"/>
      <c r="B2517" s="74"/>
      <c r="C2517" s="74"/>
      <c r="D2517" s="74"/>
      <c r="E2517" s="74"/>
      <c r="F2517" s="70" t="s">
        <v>86</v>
      </c>
      <c r="G2517" s="365">
        <f>G2409</f>
        <v>215364347.84</v>
      </c>
      <c r="H2517" s="366">
        <f>H2408</f>
        <v>0</v>
      </c>
      <c r="I2517" s="366"/>
      <c r="J2517" s="366">
        <f>J2409</f>
        <v>321462281.26999998</v>
      </c>
      <c r="K2517" s="366">
        <f>K2409</f>
        <v>321462281.26999998</v>
      </c>
      <c r="L2517" s="366">
        <f>L2409</f>
        <v>321462281.26999998</v>
      </c>
      <c r="M2517" s="366">
        <f>M2409</f>
        <v>964386843.80999994</v>
      </c>
    </row>
    <row r="2518" spans="1:13" ht="18.5" x14ac:dyDescent="0.45">
      <c r="A2518" s="74"/>
      <c r="B2518" s="74"/>
      <c r="C2518" s="74"/>
      <c r="D2518" s="74"/>
      <c r="E2518" s="74"/>
      <c r="F2518" s="70" t="s">
        <v>87</v>
      </c>
      <c r="G2518" s="365">
        <f>SUM(G2419,G2422,G2434,G2441,G2443,G2446,G2453,G2456,G2477)</f>
        <v>389837500</v>
      </c>
      <c r="H2518" s="366">
        <f>SUM(H2419,H2422,H2428,H2441,H2443,H2453,H2456,H2408)</f>
        <v>25923000</v>
      </c>
      <c r="I2518" s="366"/>
      <c r="J2518" s="366">
        <f>J2418</f>
        <v>500000000</v>
      </c>
      <c r="K2518" s="366">
        <f>K2418</f>
        <v>500000000</v>
      </c>
      <c r="L2518" s="366">
        <f>L2418</f>
        <v>500000000</v>
      </c>
      <c r="M2518" s="366">
        <f>M2418</f>
        <v>1500000000</v>
      </c>
    </row>
    <row r="2519" spans="1:13" ht="18.5" x14ac:dyDescent="0.45">
      <c r="A2519" s="74"/>
      <c r="B2519" s="74"/>
      <c r="C2519" s="74"/>
      <c r="D2519" s="74"/>
      <c r="E2519" s="74"/>
      <c r="F2519" s="70" t="s">
        <v>69</v>
      </c>
      <c r="G2519" s="365">
        <f t="shared" ref="G2519:M2519" si="347">G2480</f>
        <v>999500000</v>
      </c>
      <c r="H2519" s="366">
        <f t="shared" si="347"/>
        <v>3969000</v>
      </c>
      <c r="I2519" s="366"/>
      <c r="J2519" s="366">
        <f t="shared" si="347"/>
        <v>1000000000</v>
      </c>
      <c r="K2519" s="366">
        <f t="shared" si="347"/>
        <v>1000000000</v>
      </c>
      <c r="L2519" s="366">
        <f t="shared" si="347"/>
        <v>1000000000</v>
      </c>
      <c r="M2519" s="366">
        <f t="shared" si="347"/>
        <v>3000000000</v>
      </c>
    </row>
    <row r="2520" spans="1:13" ht="18.5" x14ac:dyDescent="0.45">
      <c r="A2520" s="74"/>
      <c r="B2520" s="74"/>
      <c r="C2520" s="74"/>
      <c r="D2520" s="74"/>
      <c r="E2520" s="74"/>
      <c r="F2520" s="70"/>
      <c r="G2520" s="363"/>
      <c r="H2520" s="364"/>
      <c r="I2520" s="364"/>
      <c r="J2520" s="364"/>
      <c r="K2520" s="364"/>
      <c r="L2520" s="364"/>
      <c r="M2520" s="364"/>
    </row>
    <row r="2521" spans="1:13" ht="18.5" x14ac:dyDescent="0.45">
      <c r="A2521" s="74"/>
      <c r="B2521" s="74"/>
      <c r="C2521" s="74"/>
      <c r="D2521" s="64"/>
      <c r="E2521" s="64"/>
      <c r="F2521" s="70" t="s">
        <v>88</v>
      </c>
      <c r="G2521" s="365">
        <f>SUM(G2517:G2520)</f>
        <v>1604701847.8400002</v>
      </c>
      <c r="H2521" s="366">
        <f t="shared" ref="H2521:M2521" si="348">SUM(H2517:H2520)</f>
        <v>29892000</v>
      </c>
      <c r="I2521" s="366"/>
      <c r="J2521" s="366">
        <f t="shared" si="348"/>
        <v>1821462281.27</v>
      </c>
      <c r="K2521" s="366">
        <f t="shared" si="348"/>
        <v>1821462281.27</v>
      </c>
      <c r="L2521" s="366">
        <f t="shared" si="348"/>
        <v>1821462281.27</v>
      </c>
      <c r="M2521" s="366">
        <f t="shared" si="348"/>
        <v>5464386843.8099995</v>
      </c>
    </row>
    <row r="2524" spans="1:13" ht="18.5" x14ac:dyDescent="0.45">
      <c r="A2524" s="951" t="s">
        <v>0</v>
      </c>
      <c r="B2524" s="951"/>
      <c r="C2524" s="951"/>
      <c r="D2524" s="951"/>
      <c r="E2524" s="951"/>
      <c r="F2524" s="951"/>
      <c r="G2524" s="951"/>
      <c r="H2524" s="951"/>
      <c r="I2524" s="951"/>
      <c r="J2524" s="951"/>
      <c r="K2524" s="951"/>
      <c r="L2524" s="951"/>
      <c r="M2524" s="951"/>
    </row>
    <row r="2525" spans="1:13" ht="18.5" x14ac:dyDescent="0.45">
      <c r="A2525" s="930" t="s">
        <v>1051</v>
      </c>
      <c r="B2525" s="930"/>
      <c r="C2525" s="930"/>
      <c r="D2525" s="930"/>
      <c r="E2525" s="930"/>
      <c r="F2525" s="930"/>
      <c r="G2525" s="930"/>
      <c r="H2525" s="930"/>
      <c r="I2525" s="930"/>
      <c r="J2525" s="930"/>
      <c r="K2525" s="930"/>
      <c r="L2525" s="930"/>
      <c r="M2525" s="930"/>
    </row>
    <row r="2526" spans="1:13" ht="92.5" x14ac:dyDescent="0.45">
      <c r="A2526" s="100" t="s">
        <v>1</v>
      </c>
      <c r="B2526" s="100" t="s">
        <v>2</v>
      </c>
      <c r="C2526" s="100" t="s">
        <v>3</v>
      </c>
      <c r="D2526" s="100" t="s">
        <v>4</v>
      </c>
      <c r="E2526" s="100" t="s">
        <v>5</v>
      </c>
      <c r="F2526" s="67" t="s">
        <v>6</v>
      </c>
      <c r="G2526" s="100" t="s">
        <v>7</v>
      </c>
      <c r="H2526" s="100" t="s">
        <v>8</v>
      </c>
      <c r="I2526" s="100"/>
      <c r="J2526" s="100" t="s">
        <v>9</v>
      </c>
      <c r="K2526" s="100" t="s">
        <v>10</v>
      </c>
      <c r="L2526" s="100" t="s">
        <v>11</v>
      </c>
      <c r="M2526" s="100" t="s">
        <v>12</v>
      </c>
    </row>
    <row r="2527" spans="1:13" ht="18.5" x14ac:dyDescent="0.45">
      <c r="A2527" s="64">
        <v>2</v>
      </c>
      <c r="B2527" s="65"/>
      <c r="C2527" s="66"/>
      <c r="D2527" s="66"/>
      <c r="E2527" s="65"/>
      <c r="F2527" s="70" t="s">
        <v>18</v>
      </c>
      <c r="G2527" s="80">
        <f>G2528+G2535</f>
        <v>360030810</v>
      </c>
      <c r="H2527" s="80">
        <f t="shared" ref="H2527:M2527" si="349">H2528+H2535</f>
        <v>134256781.92000002</v>
      </c>
      <c r="I2527" s="80"/>
      <c r="J2527" s="80">
        <f t="shared" si="349"/>
        <v>339707473.75</v>
      </c>
      <c r="K2527" s="80">
        <f t="shared" si="349"/>
        <v>339707473.75</v>
      </c>
      <c r="L2527" s="80">
        <f t="shared" si="349"/>
        <v>339707473.75</v>
      </c>
      <c r="M2527" s="80">
        <f t="shared" si="349"/>
        <v>1019122421.25</v>
      </c>
    </row>
    <row r="2528" spans="1:13" ht="18.5" x14ac:dyDescent="0.45">
      <c r="A2528" s="64">
        <v>21</v>
      </c>
      <c r="B2528" s="65"/>
      <c r="C2528" s="66"/>
      <c r="D2528" s="66"/>
      <c r="E2528" s="65"/>
      <c r="F2528" s="70" t="s">
        <v>19</v>
      </c>
      <c r="G2528" s="80">
        <f>G2529+G2532</f>
        <v>60030810</v>
      </c>
      <c r="H2528" s="80">
        <f t="shared" ref="H2528" si="350">H2529+H2532</f>
        <v>27626181.920000002</v>
      </c>
      <c r="I2528" s="80"/>
      <c r="J2528" s="80">
        <v>39707473.74999997</v>
      </c>
      <c r="K2528" s="80">
        <v>39707473.75</v>
      </c>
      <c r="L2528" s="80">
        <v>39707473.75</v>
      </c>
      <c r="M2528" s="80">
        <v>119122421.24999997</v>
      </c>
    </row>
    <row r="2529" spans="1:13" ht="18.5" x14ac:dyDescent="0.45">
      <c r="A2529" s="64">
        <v>2101</v>
      </c>
      <c r="B2529" s="65"/>
      <c r="C2529" s="66"/>
      <c r="D2529" s="66"/>
      <c r="E2529" s="65"/>
      <c r="F2529" s="70" t="s">
        <v>20</v>
      </c>
      <c r="G2529" s="80">
        <f t="shared" ref="G2529:H2529" si="351">G2530</f>
        <v>59310810</v>
      </c>
      <c r="H2529" s="80">
        <f t="shared" si="351"/>
        <v>27136181.920000002</v>
      </c>
      <c r="I2529" s="80"/>
      <c r="J2529" s="80">
        <v>39047473.74999997</v>
      </c>
      <c r="K2529" s="80">
        <v>39047473.75</v>
      </c>
      <c r="L2529" s="80">
        <v>39047473.75</v>
      </c>
      <c r="M2529" s="80">
        <v>117142421.24999997</v>
      </c>
    </row>
    <row r="2530" spans="1:13" ht="18.5" x14ac:dyDescent="0.45">
      <c r="A2530" s="64">
        <v>210101</v>
      </c>
      <c r="B2530" s="65"/>
      <c r="C2530" s="66"/>
      <c r="D2530" s="66"/>
      <c r="E2530" s="65"/>
      <c r="F2530" s="70" t="s">
        <v>21</v>
      </c>
      <c r="G2530" s="80">
        <f>G2531</f>
        <v>59310810</v>
      </c>
      <c r="H2530" s="80">
        <f>H2531</f>
        <v>27136181.920000002</v>
      </c>
      <c r="I2530" s="80"/>
      <c r="J2530" s="80">
        <v>39047473.74999997</v>
      </c>
      <c r="K2530" s="80">
        <v>39047473.75</v>
      </c>
      <c r="L2530" s="80">
        <v>39047473.75</v>
      </c>
      <c r="M2530" s="80">
        <v>117142421.24999997</v>
      </c>
    </row>
    <row r="2531" spans="1:13" ht="18.5" x14ac:dyDescent="0.45">
      <c r="A2531" s="74">
        <v>21010101</v>
      </c>
      <c r="B2531" s="75"/>
      <c r="C2531" s="76"/>
      <c r="D2531" s="76"/>
      <c r="E2531" s="75"/>
      <c r="F2531" s="77" t="s">
        <v>20</v>
      </c>
      <c r="G2531" s="81">
        <v>59310810</v>
      </c>
      <c r="H2531" s="81">
        <v>27136181.920000002</v>
      </c>
      <c r="I2531" s="81"/>
      <c r="J2531" s="81">
        <v>39047473.74999997</v>
      </c>
      <c r="K2531" s="81">
        <v>39047473.75</v>
      </c>
      <c r="L2531" s="81">
        <v>39047473.75</v>
      </c>
      <c r="M2531" s="69">
        <v>117142421.24999997</v>
      </c>
    </row>
    <row r="2532" spans="1:13" ht="18.5" x14ac:dyDescent="0.45">
      <c r="A2532" s="64">
        <v>2102</v>
      </c>
      <c r="B2532" s="65"/>
      <c r="C2532" s="66"/>
      <c r="D2532" s="66"/>
      <c r="E2532" s="65"/>
      <c r="F2532" s="70" t="s">
        <v>22</v>
      </c>
      <c r="G2532" s="80">
        <f>G2533</f>
        <v>720000</v>
      </c>
      <c r="H2532" s="80">
        <f t="shared" ref="H2532" si="352">H2533</f>
        <v>490000</v>
      </c>
      <c r="I2532" s="80"/>
      <c r="J2532" s="80">
        <v>660000</v>
      </c>
      <c r="K2532" s="80">
        <v>660000</v>
      </c>
      <c r="L2532" s="80">
        <v>660000</v>
      </c>
      <c r="M2532" s="80">
        <v>1980000</v>
      </c>
    </row>
    <row r="2533" spans="1:13" ht="18.5" x14ac:dyDescent="0.45">
      <c r="A2533" s="64">
        <v>210201</v>
      </c>
      <c r="B2533" s="65"/>
      <c r="C2533" s="66"/>
      <c r="D2533" s="66"/>
      <c r="E2533" s="65"/>
      <c r="F2533" s="70" t="s">
        <v>23</v>
      </c>
      <c r="G2533" s="80">
        <f>G2534</f>
        <v>720000</v>
      </c>
      <c r="H2533" s="80">
        <f>H2534</f>
        <v>490000</v>
      </c>
      <c r="I2533" s="80"/>
      <c r="J2533" s="80">
        <v>660000</v>
      </c>
      <c r="K2533" s="80">
        <v>660000</v>
      </c>
      <c r="L2533" s="80">
        <v>660000</v>
      </c>
      <c r="M2533" s="80">
        <v>1980000</v>
      </c>
    </row>
    <row r="2534" spans="1:13" ht="18.5" x14ac:dyDescent="0.45">
      <c r="A2534" s="74">
        <v>21020102</v>
      </c>
      <c r="B2534" s="75"/>
      <c r="C2534" s="76"/>
      <c r="D2534" s="76"/>
      <c r="E2534" s="75"/>
      <c r="F2534" s="77" t="s">
        <v>25</v>
      </c>
      <c r="G2534" s="81">
        <v>720000</v>
      </c>
      <c r="H2534" s="81">
        <v>490000</v>
      </c>
      <c r="I2534" s="81"/>
      <c r="J2534" s="81">
        <v>660000</v>
      </c>
      <c r="K2534" s="81">
        <v>660000</v>
      </c>
      <c r="L2534" s="81">
        <v>660000</v>
      </c>
      <c r="M2534" s="69">
        <v>1980000</v>
      </c>
    </row>
    <row r="2535" spans="1:13" ht="18.5" x14ac:dyDescent="0.45">
      <c r="A2535" s="64">
        <v>2202</v>
      </c>
      <c r="B2535" s="65"/>
      <c r="C2535" s="66"/>
      <c r="D2535" s="66"/>
      <c r="E2535" s="65"/>
      <c r="F2535" s="70" t="s">
        <v>27</v>
      </c>
      <c r="G2535" s="80">
        <f>G2536+G2539+G2541+G2546+G2552+G2554+G2557+G2560</f>
        <v>300000000</v>
      </c>
      <c r="H2535" s="80">
        <f t="shared" ref="H2535:M2535" si="353">H2536+H2539+H2541+H2546+H2552+H2554+H2557+H2560</f>
        <v>106630600</v>
      </c>
      <c r="I2535" s="80"/>
      <c r="J2535" s="80">
        <f t="shared" si="353"/>
        <v>300000000</v>
      </c>
      <c r="K2535" s="80">
        <f t="shared" si="353"/>
        <v>300000000</v>
      </c>
      <c r="L2535" s="80">
        <f t="shared" si="353"/>
        <v>300000000</v>
      </c>
      <c r="M2535" s="80">
        <f t="shared" si="353"/>
        <v>900000000</v>
      </c>
    </row>
    <row r="2536" spans="1:13" ht="18.5" x14ac:dyDescent="0.45">
      <c r="A2536" s="64">
        <v>220201</v>
      </c>
      <c r="B2536" s="65"/>
      <c r="C2536" s="66"/>
      <c r="D2536" s="66"/>
      <c r="E2536" s="65"/>
      <c r="F2536" s="70" t="s">
        <v>28</v>
      </c>
      <c r="G2536" s="80">
        <f>SUM(G2537:G2538)</f>
        <v>122000000</v>
      </c>
      <c r="H2536" s="80">
        <f>SUM(H2537:H2538)</f>
        <v>41540600</v>
      </c>
      <c r="I2536" s="80"/>
      <c r="J2536" s="80">
        <f>SUM(J2537:J2538)</f>
        <v>122000000</v>
      </c>
      <c r="K2536" s="80">
        <f>SUM(K2537:K2538)</f>
        <v>122000000</v>
      </c>
      <c r="L2536" s="80">
        <f>SUM(L2537:L2538)</f>
        <v>122000000</v>
      </c>
      <c r="M2536" s="69">
        <f t="shared" ref="M2536:M2551" si="354">J2536+K2536+L2536</f>
        <v>366000000</v>
      </c>
    </row>
    <row r="2537" spans="1:13" ht="18.5" x14ac:dyDescent="0.45">
      <c r="A2537" s="74">
        <v>22020101</v>
      </c>
      <c r="B2537" s="75"/>
      <c r="C2537" s="76"/>
      <c r="D2537" s="76"/>
      <c r="E2537" s="75"/>
      <c r="F2537" s="77" t="s">
        <v>29</v>
      </c>
      <c r="G2537" s="81">
        <v>2000000</v>
      </c>
      <c r="H2537" s="81">
        <v>1825800</v>
      </c>
      <c r="I2537" s="81"/>
      <c r="J2537" s="81">
        <v>7000000</v>
      </c>
      <c r="K2537" s="81">
        <v>7000000</v>
      </c>
      <c r="L2537" s="81">
        <v>7000000</v>
      </c>
      <c r="M2537" s="69">
        <f t="shared" si="354"/>
        <v>21000000</v>
      </c>
    </row>
    <row r="2538" spans="1:13" ht="18.5" x14ac:dyDescent="0.45">
      <c r="A2538" s="74">
        <v>22020102</v>
      </c>
      <c r="B2538" s="75"/>
      <c r="C2538" s="76"/>
      <c r="D2538" s="76"/>
      <c r="E2538" s="75"/>
      <c r="F2538" s="77" t="s">
        <v>30</v>
      </c>
      <c r="G2538" s="81">
        <v>120000000</v>
      </c>
      <c r="H2538" s="81">
        <v>39714800</v>
      </c>
      <c r="I2538" s="81"/>
      <c r="J2538" s="81">
        <v>115000000</v>
      </c>
      <c r="K2538" s="81">
        <v>115000000</v>
      </c>
      <c r="L2538" s="81">
        <v>115000000</v>
      </c>
      <c r="M2538" s="69">
        <f t="shared" si="354"/>
        <v>345000000</v>
      </c>
    </row>
    <row r="2539" spans="1:13" ht="18.5" x14ac:dyDescent="0.45">
      <c r="A2539" s="64">
        <v>220202</v>
      </c>
      <c r="B2539" s="65"/>
      <c r="C2539" s="66"/>
      <c r="D2539" s="66"/>
      <c r="E2539" s="65"/>
      <c r="F2539" s="70" t="s">
        <v>31</v>
      </c>
      <c r="G2539" s="80">
        <f>SUM(G2540:G2540)</f>
        <v>500000</v>
      </c>
      <c r="H2539" s="80">
        <f>SUM(H2540:H2540)</f>
        <v>0</v>
      </c>
      <c r="I2539" s="80"/>
      <c r="J2539" s="80">
        <f>SUM(J2540:J2540)</f>
        <v>500000</v>
      </c>
      <c r="K2539" s="80">
        <f>SUM(K2540:K2540)</f>
        <v>500000</v>
      </c>
      <c r="L2539" s="80">
        <f>SUM(L2540:L2540)</f>
        <v>500000</v>
      </c>
      <c r="M2539" s="69">
        <f t="shared" si="354"/>
        <v>1500000</v>
      </c>
    </row>
    <row r="2540" spans="1:13" ht="18.5" x14ac:dyDescent="0.45">
      <c r="A2540" s="74">
        <v>22020201</v>
      </c>
      <c r="B2540" s="75"/>
      <c r="C2540" s="76"/>
      <c r="D2540" s="76"/>
      <c r="E2540" s="75"/>
      <c r="F2540" s="77" t="s">
        <v>32</v>
      </c>
      <c r="G2540" s="81">
        <v>500000</v>
      </c>
      <c r="H2540" s="81"/>
      <c r="I2540" s="81"/>
      <c r="J2540" s="81">
        <v>500000</v>
      </c>
      <c r="K2540" s="81">
        <v>500000</v>
      </c>
      <c r="L2540" s="81">
        <v>500000</v>
      </c>
      <c r="M2540" s="69">
        <f t="shared" si="354"/>
        <v>1500000</v>
      </c>
    </row>
    <row r="2541" spans="1:13" ht="18.5" x14ac:dyDescent="0.45">
      <c r="A2541" s="64">
        <v>220203</v>
      </c>
      <c r="B2541" s="65"/>
      <c r="C2541" s="66"/>
      <c r="D2541" s="66"/>
      <c r="E2541" s="65"/>
      <c r="F2541" s="70" t="s">
        <v>37</v>
      </c>
      <c r="G2541" s="80">
        <f>SUM(G2542:G2545)</f>
        <v>5000000</v>
      </c>
      <c r="H2541" s="80">
        <f>SUM(H2542:H2545)</f>
        <v>1500000</v>
      </c>
      <c r="I2541" s="80"/>
      <c r="J2541" s="80">
        <f>SUM(J2542:J2545)</f>
        <v>5000000</v>
      </c>
      <c r="K2541" s="80">
        <f>SUM(K2542:K2545)</f>
        <v>5000000</v>
      </c>
      <c r="L2541" s="80">
        <f>SUM(L2542:L2545)</f>
        <v>5000000</v>
      </c>
      <c r="M2541" s="69">
        <f t="shared" si="354"/>
        <v>15000000</v>
      </c>
    </row>
    <row r="2542" spans="1:13" ht="37" x14ac:dyDescent="0.45">
      <c r="A2542" s="74">
        <v>22020301</v>
      </c>
      <c r="B2542" s="75"/>
      <c r="C2542" s="76"/>
      <c r="D2542" s="76"/>
      <c r="E2542" s="75"/>
      <c r="F2542" s="77" t="s">
        <v>38</v>
      </c>
      <c r="G2542" s="81">
        <v>1000000</v>
      </c>
      <c r="H2542" s="81">
        <v>1000000</v>
      </c>
      <c r="I2542" s="81"/>
      <c r="J2542" s="81">
        <v>1000000</v>
      </c>
      <c r="K2542" s="81">
        <v>1000000</v>
      </c>
      <c r="L2542" s="81">
        <v>1000000</v>
      </c>
      <c r="M2542" s="69">
        <f t="shared" si="354"/>
        <v>3000000</v>
      </c>
    </row>
    <row r="2543" spans="1:13" ht="18.5" x14ac:dyDescent="0.45">
      <c r="A2543" s="74">
        <v>22020302</v>
      </c>
      <c r="B2543" s="75"/>
      <c r="C2543" s="76"/>
      <c r="D2543" s="76"/>
      <c r="E2543" s="75"/>
      <c r="F2543" s="77" t="s">
        <v>39</v>
      </c>
      <c r="G2543" s="81">
        <v>3000000</v>
      </c>
      <c r="H2543" s="81"/>
      <c r="I2543" s="81"/>
      <c r="J2543" s="81">
        <v>3000000</v>
      </c>
      <c r="K2543" s="81">
        <v>3000000</v>
      </c>
      <c r="L2543" s="81">
        <v>3000000</v>
      </c>
      <c r="M2543" s="69">
        <f t="shared" si="354"/>
        <v>9000000</v>
      </c>
    </row>
    <row r="2544" spans="1:13" ht="18.5" x14ac:dyDescent="0.45">
      <c r="A2544" s="74">
        <v>22020305</v>
      </c>
      <c r="B2544" s="75"/>
      <c r="C2544" s="76"/>
      <c r="D2544" s="76"/>
      <c r="E2544" s="75"/>
      <c r="F2544" s="77" t="s">
        <v>41</v>
      </c>
      <c r="G2544" s="81">
        <v>500000</v>
      </c>
      <c r="H2544" s="81"/>
      <c r="I2544" s="81"/>
      <c r="J2544" s="81">
        <v>500000</v>
      </c>
      <c r="K2544" s="81">
        <v>500000</v>
      </c>
      <c r="L2544" s="81">
        <v>500000</v>
      </c>
      <c r="M2544" s="69">
        <f t="shared" si="354"/>
        <v>1500000</v>
      </c>
    </row>
    <row r="2545" spans="1:13" ht="18.5" x14ac:dyDescent="0.45">
      <c r="A2545" s="74">
        <v>22020306</v>
      </c>
      <c r="B2545" s="75"/>
      <c r="C2545" s="76"/>
      <c r="D2545" s="76"/>
      <c r="E2545" s="75"/>
      <c r="F2545" s="77" t="s">
        <v>314</v>
      </c>
      <c r="G2545" s="81">
        <v>500000</v>
      </c>
      <c r="H2545" s="81">
        <v>500000</v>
      </c>
      <c r="I2545" s="81"/>
      <c r="J2545" s="81">
        <v>500000</v>
      </c>
      <c r="K2545" s="81">
        <v>500000</v>
      </c>
      <c r="L2545" s="81">
        <v>500000</v>
      </c>
      <c r="M2545" s="69">
        <f t="shared" si="354"/>
        <v>1500000</v>
      </c>
    </row>
    <row r="2546" spans="1:13" ht="18.5" x14ac:dyDescent="0.45">
      <c r="A2546" s="64">
        <v>220204</v>
      </c>
      <c r="B2546" s="65"/>
      <c r="C2546" s="66"/>
      <c r="D2546" s="66"/>
      <c r="E2546" s="65"/>
      <c r="F2546" s="70" t="s">
        <v>42</v>
      </c>
      <c r="G2546" s="80">
        <f>SUM(G2547:G2551)</f>
        <v>4500000</v>
      </c>
      <c r="H2546" s="80">
        <f>SUM(H2547:H2551)</f>
        <v>350000</v>
      </c>
      <c r="I2546" s="80"/>
      <c r="J2546" s="80">
        <f>SUM(J2547:J2551)</f>
        <v>4500000</v>
      </c>
      <c r="K2546" s="80">
        <f>SUM(K2547:K2551)</f>
        <v>4500000</v>
      </c>
      <c r="L2546" s="80">
        <f>SUM(L2547:L2551)</f>
        <v>4500000</v>
      </c>
      <c r="M2546" s="69">
        <f t="shared" si="354"/>
        <v>13500000</v>
      </c>
    </row>
    <row r="2547" spans="1:13" ht="37" x14ac:dyDescent="0.45">
      <c r="A2547" s="74">
        <v>22020401</v>
      </c>
      <c r="B2547" s="75"/>
      <c r="C2547" s="76"/>
      <c r="D2547" s="76"/>
      <c r="E2547" s="75"/>
      <c r="F2547" s="77" t="s">
        <v>43</v>
      </c>
      <c r="G2547" s="81">
        <v>1000000</v>
      </c>
      <c r="H2547" s="81"/>
      <c r="I2547" s="81"/>
      <c r="J2547" s="81">
        <v>1000000</v>
      </c>
      <c r="K2547" s="81">
        <v>1000000</v>
      </c>
      <c r="L2547" s="81">
        <v>1000000</v>
      </c>
      <c r="M2547" s="69">
        <f t="shared" si="354"/>
        <v>3000000</v>
      </c>
    </row>
    <row r="2548" spans="1:13" ht="18.5" x14ac:dyDescent="0.45">
      <c r="A2548" s="74">
        <v>22020402</v>
      </c>
      <c r="B2548" s="75"/>
      <c r="C2548" s="76"/>
      <c r="D2548" s="76"/>
      <c r="E2548" s="75"/>
      <c r="F2548" s="77" t="s">
        <v>44</v>
      </c>
      <c r="G2548" s="81">
        <v>500000</v>
      </c>
      <c r="H2548" s="81"/>
      <c r="I2548" s="81"/>
      <c r="J2548" s="81">
        <v>500000</v>
      </c>
      <c r="K2548" s="81">
        <v>500000</v>
      </c>
      <c r="L2548" s="81">
        <v>500000</v>
      </c>
      <c r="M2548" s="69">
        <f t="shared" si="354"/>
        <v>1500000</v>
      </c>
    </row>
    <row r="2549" spans="1:13" ht="37" x14ac:dyDescent="0.45">
      <c r="A2549" s="74">
        <v>22020403</v>
      </c>
      <c r="B2549" s="75"/>
      <c r="C2549" s="76"/>
      <c r="D2549" s="76"/>
      <c r="E2549" s="75"/>
      <c r="F2549" s="77" t="s">
        <v>45</v>
      </c>
      <c r="G2549" s="81">
        <v>1000000</v>
      </c>
      <c r="H2549" s="81">
        <v>350000</v>
      </c>
      <c r="I2549" s="81"/>
      <c r="J2549" s="81">
        <v>1000000</v>
      </c>
      <c r="K2549" s="81">
        <v>1000000</v>
      </c>
      <c r="L2549" s="81">
        <v>1000000</v>
      </c>
      <c r="M2549" s="69">
        <f t="shared" si="354"/>
        <v>3000000</v>
      </c>
    </row>
    <row r="2550" spans="1:13" ht="18.5" x14ac:dyDescent="0.45">
      <c r="A2550" s="74">
        <v>22020404</v>
      </c>
      <c r="B2550" s="75"/>
      <c r="C2550" s="76"/>
      <c r="D2550" s="76"/>
      <c r="E2550" s="75"/>
      <c r="F2550" s="77" t="s">
        <v>46</v>
      </c>
      <c r="G2550" s="81">
        <v>1000000</v>
      </c>
      <c r="H2550" s="81"/>
      <c r="I2550" s="81"/>
      <c r="J2550" s="81">
        <v>1000000</v>
      </c>
      <c r="K2550" s="81">
        <v>1000000</v>
      </c>
      <c r="L2550" s="81">
        <v>1000000</v>
      </c>
      <c r="M2550" s="69">
        <f t="shared" si="354"/>
        <v>3000000</v>
      </c>
    </row>
    <row r="2551" spans="1:13" ht="18.5" x14ac:dyDescent="0.45">
      <c r="A2551" s="74">
        <v>22020405</v>
      </c>
      <c r="B2551" s="75"/>
      <c r="C2551" s="76"/>
      <c r="D2551" s="76"/>
      <c r="E2551" s="75"/>
      <c r="F2551" s="77" t="s">
        <v>47</v>
      </c>
      <c r="G2551" s="81">
        <v>1000000</v>
      </c>
      <c r="H2551" s="81"/>
      <c r="I2551" s="81"/>
      <c r="J2551" s="81">
        <v>1000000</v>
      </c>
      <c r="K2551" s="81">
        <v>1000000</v>
      </c>
      <c r="L2551" s="81">
        <v>1000000</v>
      </c>
      <c r="M2551" s="69">
        <f t="shared" si="354"/>
        <v>3000000</v>
      </c>
    </row>
    <row r="2552" spans="1:13" ht="18.5" x14ac:dyDescent="0.45">
      <c r="A2552" s="64">
        <v>220205</v>
      </c>
      <c r="B2552" s="65"/>
      <c r="C2552" s="66"/>
      <c r="D2552" s="66"/>
      <c r="E2552" s="65"/>
      <c r="F2552" s="70" t="s">
        <v>49</v>
      </c>
      <c r="G2552" s="80">
        <f>G2553</f>
        <v>1500000</v>
      </c>
      <c r="H2552" s="80">
        <f t="shared" ref="H2552:M2552" si="355">H2553</f>
        <v>0</v>
      </c>
      <c r="I2552" s="80"/>
      <c r="J2552" s="80">
        <f t="shared" si="355"/>
        <v>2000000</v>
      </c>
      <c r="K2552" s="80">
        <f t="shared" si="355"/>
        <v>2000000</v>
      </c>
      <c r="L2552" s="80">
        <f t="shared" si="355"/>
        <v>2000000</v>
      </c>
      <c r="M2552" s="496">
        <f t="shared" si="355"/>
        <v>6000000</v>
      </c>
    </row>
    <row r="2553" spans="1:13" ht="18.5" x14ac:dyDescent="0.45">
      <c r="A2553" s="74">
        <v>22020501</v>
      </c>
      <c r="B2553" s="75"/>
      <c r="C2553" s="76"/>
      <c r="D2553" s="76"/>
      <c r="E2553" s="75"/>
      <c r="F2553" s="77" t="s">
        <v>50</v>
      </c>
      <c r="G2553" s="81">
        <v>1500000</v>
      </c>
      <c r="H2553" s="81"/>
      <c r="I2553" s="81"/>
      <c r="J2553" s="81">
        <v>2000000</v>
      </c>
      <c r="K2553" s="81">
        <v>2000000</v>
      </c>
      <c r="L2553" s="81">
        <v>2000000</v>
      </c>
      <c r="M2553" s="69">
        <f t="shared" ref="M2553:M2567" si="356">J2553+K2553+L2553</f>
        <v>6000000</v>
      </c>
    </row>
    <row r="2554" spans="1:13" ht="18.5" x14ac:dyDescent="0.45">
      <c r="A2554" s="64">
        <v>220206</v>
      </c>
      <c r="B2554" s="65"/>
      <c r="C2554" s="66"/>
      <c r="D2554" s="66"/>
      <c r="E2554" s="65"/>
      <c r="F2554" s="70" t="s">
        <v>51</v>
      </c>
      <c r="G2554" s="80">
        <f>SUM(G2555:G2556)</f>
        <v>1500000</v>
      </c>
      <c r="H2554" s="80">
        <f>SUM(H2555:H2556)</f>
        <v>360000</v>
      </c>
      <c r="I2554" s="80"/>
      <c r="J2554" s="80">
        <f>SUM(J2555:J2556)</f>
        <v>1000000</v>
      </c>
      <c r="K2554" s="80">
        <f>SUM(K2555:K2556)</f>
        <v>1000000</v>
      </c>
      <c r="L2554" s="80">
        <f>SUM(L2555:L2556)</f>
        <v>1000000</v>
      </c>
      <c r="M2554" s="69">
        <f t="shared" si="356"/>
        <v>3000000</v>
      </c>
    </row>
    <row r="2555" spans="1:13" ht="18.5" x14ac:dyDescent="0.45">
      <c r="A2555" s="74">
        <v>22020601</v>
      </c>
      <c r="B2555" s="75"/>
      <c r="C2555" s="76"/>
      <c r="D2555" s="76"/>
      <c r="E2555" s="75"/>
      <c r="F2555" s="77" t="s">
        <v>52</v>
      </c>
      <c r="G2555" s="81">
        <v>1000000</v>
      </c>
      <c r="H2555" s="81"/>
      <c r="I2555" s="81"/>
      <c r="J2555" s="81">
        <v>500000</v>
      </c>
      <c r="K2555" s="81">
        <v>500000</v>
      </c>
      <c r="L2555" s="81">
        <v>500000</v>
      </c>
      <c r="M2555" s="69">
        <f t="shared" si="356"/>
        <v>1500000</v>
      </c>
    </row>
    <row r="2556" spans="1:13" ht="18.5" x14ac:dyDescent="0.45">
      <c r="A2556" s="74">
        <v>22020605</v>
      </c>
      <c r="B2556" s="75"/>
      <c r="C2556" s="76"/>
      <c r="D2556" s="76"/>
      <c r="E2556" s="75"/>
      <c r="F2556" s="77" t="s">
        <v>53</v>
      </c>
      <c r="G2556" s="81">
        <v>500000</v>
      </c>
      <c r="H2556" s="81">
        <v>360000</v>
      </c>
      <c r="I2556" s="81"/>
      <c r="J2556" s="81">
        <v>500000</v>
      </c>
      <c r="K2556" s="81">
        <v>500000</v>
      </c>
      <c r="L2556" s="81">
        <v>500000</v>
      </c>
      <c r="M2556" s="69">
        <f t="shared" si="356"/>
        <v>1500000</v>
      </c>
    </row>
    <row r="2557" spans="1:13" ht="18.5" x14ac:dyDescent="0.45">
      <c r="A2557" s="64">
        <v>220208</v>
      </c>
      <c r="B2557" s="65"/>
      <c r="C2557" s="66"/>
      <c r="D2557" s="66"/>
      <c r="E2557" s="65"/>
      <c r="F2557" s="70" t="s">
        <v>54</v>
      </c>
      <c r="G2557" s="80">
        <f>SUM(G2558:G2559)</f>
        <v>10500000</v>
      </c>
      <c r="H2557" s="80">
        <f>SUM(H2558:H2559)</f>
        <v>0</v>
      </c>
      <c r="I2557" s="80"/>
      <c r="J2557" s="80">
        <f>SUM(J2558:J2559)</f>
        <v>10500000</v>
      </c>
      <c r="K2557" s="80">
        <f>SUM(K2558:K2559)</f>
        <v>10500000</v>
      </c>
      <c r="L2557" s="80">
        <f>SUM(L2558:L2559)</f>
        <v>10500000</v>
      </c>
      <c r="M2557" s="69">
        <f t="shared" si="356"/>
        <v>31500000</v>
      </c>
    </row>
    <row r="2558" spans="1:13" ht="18.5" x14ac:dyDescent="0.45">
      <c r="A2558" s="74">
        <v>22020801</v>
      </c>
      <c r="B2558" s="75"/>
      <c r="C2558" s="76"/>
      <c r="D2558" s="76"/>
      <c r="E2558" s="75"/>
      <c r="F2558" s="77" t="s">
        <v>55</v>
      </c>
      <c r="G2558" s="81">
        <v>500000</v>
      </c>
      <c r="H2558" s="81"/>
      <c r="I2558" s="81"/>
      <c r="J2558" s="81">
        <v>500000</v>
      </c>
      <c r="K2558" s="81">
        <v>500000</v>
      </c>
      <c r="L2558" s="81">
        <v>500000</v>
      </c>
      <c r="M2558" s="69">
        <f t="shared" si="356"/>
        <v>1500000</v>
      </c>
    </row>
    <row r="2559" spans="1:13" ht="18.5" x14ac:dyDescent="0.45">
      <c r="A2559" s="74">
        <v>22020803</v>
      </c>
      <c r="B2559" s="75"/>
      <c r="C2559" s="76"/>
      <c r="D2559" s="76"/>
      <c r="E2559" s="75"/>
      <c r="F2559" s="77" t="s">
        <v>56</v>
      </c>
      <c r="G2559" s="81">
        <v>10000000</v>
      </c>
      <c r="H2559" s="81"/>
      <c r="I2559" s="81"/>
      <c r="J2559" s="81">
        <v>10000000</v>
      </c>
      <c r="K2559" s="81">
        <v>10000000</v>
      </c>
      <c r="L2559" s="81">
        <v>10000000</v>
      </c>
      <c r="M2559" s="69">
        <f t="shared" si="356"/>
        <v>30000000</v>
      </c>
    </row>
    <row r="2560" spans="1:13" ht="18.5" x14ac:dyDescent="0.45">
      <c r="A2560" s="64">
        <v>220210</v>
      </c>
      <c r="B2560" s="65"/>
      <c r="C2560" s="66"/>
      <c r="D2560" s="66"/>
      <c r="E2560" s="65"/>
      <c r="F2560" s="70" t="s">
        <v>57</v>
      </c>
      <c r="G2560" s="80">
        <f>SUM(G2561:G2567)</f>
        <v>154500000</v>
      </c>
      <c r="H2560" s="80">
        <f>SUM(H2561:H2567)</f>
        <v>62880000</v>
      </c>
      <c r="I2560" s="80"/>
      <c r="J2560" s="80">
        <f>SUM(J2561:J2567)</f>
        <v>154500000</v>
      </c>
      <c r="K2560" s="80">
        <f>SUM(K2561:K2567)</f>
        <v>154500000</v>
      </c>
      <c r="L2560" s="80">
        <f>SUM(L2561:L2567)</f>
        <v>154500000</v>
      </c>
      <c r="M2560" s="69">
        <f t="shared" si="356"/>
        <v>463500000</v>
      </c>
    </row>
    <row r="2561" spans="1:13" ht="18.5" x14ac:dyDescent="0.45">
      <c r="A2561" s="74">
        <v>22021001</v>
      </c>
      <c r="B2561" s="75"/>
      <c r="C2561" s="76"/>
      <c r="D2561" s="76"/>
      <c r="E2561" s="75"/>
      <c r="F2561" s="77" t="s">
        <v>58</v>
      </c>
      <c r="G2561" s="81">
        <v>500000</v>
      </c>
      <c r="H2561" s="81"/>
      <c r="I2561" s="81"/>
      <c r="J2561" s="81">
        <v>500000</v>
      </c>
      <c r="K2561" s="81">
        <v>500000</v>
      </c>
      <c r="L2561" s="81">
        <v>500000</v>
      </c>
      <c r="M2561" s="69">
        <f t="shared" si="356"/>
        <v>1500000</v>
      </c>
    </row>
    <row r="2562" spans="1:13" ht="18.5" x14ac:dyDescent="0.45">
      <c r="A2562" s="74">
        <v>22021002</v>
      </c>
      <c r="B2562" s="75"/>
      <c r="C2562" s="76"/>
      <c r="D2562" s="76"/>
      <c r="E2562" s="75"/>
      <c r="F2562" s="77" t="s">
        <v>59</v>
      </c>
      <c r="G2562" s="81">
        <v>120000000</v>
      </c>
      <c r="H2562" s="81">
        <v>42450000</v>
      </c>
      <c r="I2562" s="81"/>
      <c r="J2562" s="81">
        <v>120000000</v>
      </c>
      <c r="K2562" s="81">
        <v>120000000</v>
      </c>
      <c r="L2562" s="81">
        <v>120000000</v>
      </c>
      <c r="M2562" s="69">
        <f t="shared" si="356"/>
        <v>360000000</v>
      </c>
    </row>
    <row r="2563" spans="1:13" ht="18.5" x14ac:dyDescent="0.45">
      <c r="A2563" s="74">
        <v>22021003</v>
      </c>
      <c r="B2563" s="75"/>
      <c r="C2563" s="76"/>
      <c r="D2563" s="76"/>
      <c r="E2563" s="75"/>
      <c r="F2563" s="77" t="s">
        <v>60</v>
      </c>
      <c r="G2563" s="81">
        <v>10000000</v>
      </c>
      <c r="H2563" s="81">
        <v>4500000</v>
      </c>
      <c r="I2563" s="81"/>
      <c r="J2563" s="81">
        <v>10000000</v>
      </c>
      <c r="K2563" s="81">
        <v>10000000</v>
      </c>
      <c r="L2563" s="81">
        <v>10000000</v>
      </c>
      <c r="M2563" s="69">
        <f t="shared" si="356"/>
        <v>30000000</v>
      </c>
    </row>
    <row r="2564" spans="1:13" ht="18.5" x14ac:dyDescent="0.45">
      <c r="A2564" s="74">
        <v>22021007</v>
      </c>
      <c r="B2564" s="75"/>
      <c r="C2564" s="76"/>
      <c r="D2564" s="76"/>
      <c r="E2564" s="75"/>
      <c r="F2564" s="77" t="s">
        <v>63</v>
      </c>
      <c r="G2564" s="81">
        <v>3000000</v>
      </c>
      <c r="H2564" s="81"/>
      <c r="I2564" s="81"/>
      <c r="J2564" s="81">
        <v>3000000</v>
      </c>
      <c r="K2564" s="81">
        <v>3000000</v>
      </c>
      <c r="L2564" s="81">
        <v>3000000</v>
      </c>
      <c r="M2564" s="69">
        <f t="shared" si="356"/>
        <v>9000000</v>
      </c>
    </row>
    <row r="2565" spans="1:13" ht="18.5" x14ac:dyDescent="0.45">
      <c r="A2565" s="74">
        <v>22021019</v>
      </c>
      <c r="B2565" s="75"/>
      <c r="C2565" s="76"/>
      <c r="D2565" s="76"/>
      <c r="E2565" s="75"/>
      <c r="F2565" s="77" t="s">
        <v>660</v>
      </c>
      <c r="G2565" s="81">
        <v>1000000</v>
      </c>
      <c r="H2565" s="81"/>
      <c r="I2565" s="81"/>
      <c r="J2565" s="81">
        <v>1000000</v>
      </c>
      <c r="K2565" s="81">
        <v>1000000</v>
      </c>
      <c r="L2565" s="81">
        <v>1000000</v>
      </c>
      <c r="M2565" s="69">
        <f t="shared" si="356"/>
        <v>3000000</v>
      </c>
    </row>
    <row r="2566" spans="1:13" ht="18.5" x14ac:dyDescent="0.45">
      <c r="A2566" s="74">
        <v>22021021</v>
      </c>
      <c r="B2566" s="75"/>
      <c r="C2566" s="76"/>
      <c r="D2566" s="76"/>
      <c r="E2566" s="75"/>
      <c r="F2566" s="77" t="s">
        <v>225</v>
      </c>
      <c r="G2566" s="81">
        <v>5000000</v>
      </c>
      <c r="H2566" s="81">
        <v>300000</v>
      </c>
      <c r="I2566" s="81"/>
      <c r="J2566" s="81">
        <v>5000000</v>
      </c>
      <c r="K2566" s="81">
        <v>5000000</v>
      </c>
      <c r="L2566" s="81">
        <v>5000000</v>
      </c>
      <c r="M2566" s="69">
        <f t="shared" si="356"/>
        <v>15000000</v>
      </c>
    </row>
    <row r="2567" spans="1:13" ht="18.5" x14ac:dyDescent="0.45">
      <c r="A2567" s="74">
        <v>22021024</v>
      </c>
      <c r="B2567" s="75"/>
      <c r="C2567" s="76"/>
      <c r="D2567" s="76"/>
      <c r="E2567" s="75"/>
      <c r="F2567" s="77" t="s">
        <v>65</v>
      </c>
      <c r="G2567" s="81">
        <v>15000000</v>
      </c>
      <c r="H2567" s="81">
        <v>15630000</v>
      </c>
      <c r="I2567" s="81"/>
      <c r="J2567" s="81">
        <v>15000000</v>
      </c>
      <c r="K2567" s="81">
        <v>15000000</v>
      </c>
      <c r="L2567" s="81">
        <v>15000000</v>
      </c>
      <c r="M2567" s="69">
        <f t="shared" si="356"/>
        <v>45000000</v>
      </c>
    </row>
    <row r="2568" spans="1:13" ht="18.5" x14ac:dyDescent="0.45">
      <c r="A2568" s="74"/>
      <c r="B2568" s="74"/>
      <c r="C2568" s="74"/>
      <c r="D2568" s="74"/>
      <c r="E2568" s="74"/>
      <c r="F2568" s="100" t="s">
        <v>85</v>
      </c>
      <c r="G2568" s="364"/>
      <c r="H2568" s="364"/>
      <c r="I2568" s="364"/>
      <c r="J2568" s="364"/>
      <c r="K2568" s="364"/>
      <c r="L2568" s="364"/>
      <c r="M2568" s="364"/>
    </row>
    <row r="2569" spans="1:13" ht="18.5" x14ac:dyDescent="0.45">
      <c r="A2569" s="74"/>
      <c r="B2569" s="74"/>
      <c r="C2569" s="74"/>
      <c r="D2569" s="74"/>
      <c r="E2569" s="74"/>
      <c r="F2569" s="70" t="s">
        <v>86</v>
      </c>
      <c r="G2569" s="366">
        <f>G2529+G2532</f>
        <v>60030810</v>
      </c>
      <c r="H2569" s="366">
        <f t="shared" ref="H2569:M2569" si="357">H2529+H2532</f>
        <v>27626181.920000002</v>
      </c>
      <c r="I2569" s="366"/>
      <c r="J2569" s="366">
        <f t="shared" si="357"/>
        <v>39707473.74999997</v>
      </c>
      <c r="K2569" s="366">
        <f t="shared" si="357"/>
        <v>39707473.75</v>
      </c>
      <c r="L2569" s="366">
        <f t="shared" si="357"/>
        <v>39707473.75</v>
      </c>
      <c r="M2569" s="366">
        <f t="shared" si="357"/>
        <v>119122421.24999997</v>
      </c>
    </row>
    <row r="2570" spans="1:13" ht="18.5" x14ac:dyDescent="0.45">
      <c r="A2570" s="74"/>
      <c r="B2570" s="74"/>
      <c r="C2570" s="74"/>
      <c r="D2570" s="74"/>
      <c r="E2570" s="74"/>
      <c r="F2570" s="70" t="s">
        <v>87</v>
      </c>
      <c r="G2570" s="366">
        <f>G2535</f>
        <v>300000000</v>
      </c>
      <c r="H2570" s="366">
        <f t="shared" ref="H2570:M2570" si="358">H2535</f>
        <v>106630600</v>
      </c>
      <c r="I2570" s="366"/>
      <c r="J2570" s="366">
        <f t="shared" si="358"/>
        <v>300000000</v>
      </c>
      <c r="K2570" s="366">
        <f t="shared" si="358"/>
        <v>300000000</v>
      </c>
      <c r="L2570" s="366">
        <f t="shared" si="358"/>
        <v>300000000</v>
      </c>
      <c r="M2570" s="366">
        <f t="shared" si="358"/>
        <v>900000000</v>
      </c>
    </row>
    <row r="2571" spans="1:13" ht="18.5" x14ac:dyDescent="0.45">
      <c r="A2571" s="74"/>
      <c r="B2571" s="74"/>
      <c r="C2571" s="74"/>
      <c r="D2571" s="74"/>
      <c r="E2571" s="74"/>
      <c r="F2571" s="70" t="s">
        <v>69</v>
      </c>
      <c r="G2571" s="366"/>
      <c r="H2571" s="366"/>
      <c r="I2571" s="366"/>
      <c r="J2571" s="366"/>
      <c r="K2571" s="366"/>
      <c r="L2571" s="366"/>
      <c r="M2571" s="366"/>
    </row>
    <row r="2572" spans="1:13" ht="18.5" x14ac:dyDescent="0.45">
      <c r="A2572" s="74"/>
      <c r="B2572" s="74"/>
      <c r="C2572" s="74"/>
      <c r="D2572" s="74"/>
      <c r="E2572" s="74"/>
      <c r="F2572" s="70"/>
      <c r="G2572" s="364"/>
      <c r="H2572" s="364"/>
      <c r="I2572" s="364"/>
      <c r="J2572" s="364"/>
      <c r="K2572" s="364"/>
      <c r="L2572" s="364"/>
      <c r="M2572" s="364"/>
    </row>
    <row r="2573" spans="1:13" ht="18.5" x14ac:dyDescent="0.45">
      <c r="A2573" s="64"/>
      <c r="B2573" s="64"/>
      <c r="C2573" s="64"/>
      <c r="D2573" s="64"/>
      <c r="E2573" s="64"/>
      <c r="F2573" s="70" t="s">
        <v>88</v>
      </c>
      <c r="G2573" s="366">
        <f>SUM(G2569:G2570)</f>
        <v>360030810</v>
      </c>
      <c r="H2573" s="366">
        <f t="shared" ref="H2573:M2573" si="359">SUM(H2569:H2570)</f>
        <v>134256781.92000002</v>
      </c>
      <c r="I2573" s="366"/>
      <c r="J2573" s="366">
        <f t="shared" si="359"/>
        <v>339707473.75</v>
      </c>
      <c r="K2573" s="366">
        <f t="shared" si="359"/>
        <v>339707473.75</v>
      </c>
      <c r="L2573" s="366">
        <f t="shared" si="359"/>
        <v>339707473.75</v>
      </c>
      <c r="M2573" s="366">
        <f t="shared" si="359"/>
        <v>1019122421.25</v>
      </c>
    </row>
    <row r="2576" spans="1:13" ht="18.5" x14ac:dyDescent="0.45">
      <c r="A2576" s="951" t="s">
        <v>0</v>
      </c>
      <c r="B2576" s="951"/>
      <c r="C2576" s="951"/>
      <c r="D2576" s="951"/>
      <c r="E2576" s="951"/>
      <c r="F2576" s="951"/>
      <c r="G2576" s="951"/>
      <c r="H2576" s="951"/>
      <c r="I2576" s="951"/>
      <c r="J2576" s="951"/>
      <c r="K2576" s="951"/>
      <c r="L2576" s="951"/>
      <c r="M2576" s="951"/>
    </row>
    <row r="2577" spans="1:13" ht="18.5" x14ac:dyDescent="0.45">
      <c r="A2577" s="930" t="s">
        <v>1052</v>
      </c>
      <c r="B2577" s="930"/>
      <c r="C2577" s="930"/>
      <c r="D2577" s="930"/>
      <c r="E2577" s="930"/>
      <c r="F2577" s="930"/>
      <c r="G2577" s="930"/>
      <c r="H2577" s="930"/>
      <c r="I2577" s="930"/>
      <c r="J2577" s="930"/>
      <c r="K2577" s="930"/>
      <c r="L2577" s="930"/>
      <c r="M2577" s="930"/>
    </row>
    <row r="2578" spans="1:13" ht="92.5" x14ac:dyDescent="0.45">
      <c r="A2578" s="100" t="s">
        <v>1</v>
      </c>
      <c r="B2578" s="100" t="s">
        <v>2</v>
      </c>
      <c r="C2578" s="100" t="s">
        <v>3</v>
      </c>
      <c r="D2578" s="100" t="s">
        <v>4</v>
      </c>
      <c r="E2578" s="100" t="s">
        <v>5</v>
      </c>
      <c r="F2578" s="67" t="s">
        <v>6</v>
      </c>
      <c r="G2578" s="100" t="s">
        <v>7</v>
      </c>
      <c r="H2578" s="100" t="s">
        <v>8</v>
      </c>
      <c r="I2578" s="100"/>
      <c r="J2578" s="368" t="s">
        <v>9</v>
      </c>
      <c r="K2578" s="368" t="s">
        <v>10</v>
      </c>
      <c r="L2578" s="368" t="s">
        <v>11</v>
      </c>
      <c r="M2578" s="368" t="s">
        <v>12</v>
      </c>
    </row>
    <row r="2579" spans="1:13" ht="18.5" x14ac:dyDescent="0.45">
      <c r="A2579" s="64">
        <v>2</v>
      </c>
      <c r="B2579" s="65"/>
      <c r="C2579" s="66"/>
      <c r="D2579" s="66"/>
      <c r="E2579" s="65"/>
      <c r="F2579" s="70" t="s">
        <v>18</v>
      </c>
      <c r="G2579" s="358">
        <f t="shared" ref="G2579:L2580" si="360">G2580</f>
        <v>148700000</v>
      </c>
      <c r="H2579" s="358"/>
      <c r="I2579" s="358"/>
      <c r="J2579" s="80">
        <f t="shared" si="360"/>
        <v>150000000</v>
      </c>
      <c r="K2579" s="80">
        <f t="shared" si="360"/>
        <v>150000000</v>
      </c>
      <c r="L2579" s="80">
        <f t="shared" si="360"/>
        <v>150000000</v>
      </c>
      <c r="M2579" s="69">
        <f>J2579+K2579+L2579</f>
        <v>450000000</v>
      </c>
    </row>
    <row r="2580" spans="1:13" ht="18.5" x14ac:dyDescent="0.45">
      <c r="A2580" s="64">
        <v>22</v>
      </c>
      <c r="B2580" s="65"/>
      <c r="C2580" s="66"/>
      <c r="D2580" s="66"/>
      <c r="E2580" s="65"/>
      <c r="F2580" s="70" t="s">
        <v>26</v>
      </c>
      <c r="G2580" s="358">
        <f t="shared" si="360"/>
        <v>148700000</v>
      </c>
      <c r="H2580" s="358"/>
      <c r="I2580" s="358"/>
      <c r="J2580" s="80">
        <f t="shared" si="360"/>
        <v>150000000</v>
      </c>
      <c r="K2580" s="80">
        <f t="shared" si="360"/>
        <v>150000000</v>
      </c>
      <c r="L2580" s="80">
        <f t="shared" si="360"/>
        <v>150000000</v>
      </c>
      <c r="M2580" s="69">
        <f t="shared" ref="M2580:M2616" si="361">J2580+K2580+L2580</f>
        <v>450000000</v>
      </c>
    </row>
    <row r="2581" spans="1:13" ht="18.5" x14ac:dyDescent="0.45">
      <c r="A2581" s="64">
        <v>2202</v>
      </c>
      <c r="B2581" s="65"/>
      <c r="C2581" s="66"/>
      <c r="D2581" s="66"/>
      <c r="E2581" s="65"/>
      <c r="F2581" s="70" t="s">
        <v>27</v>
      </c>
      <c r="G2581" s="358">
        <f>G2582+G2586+G2590+G2593+G2601+G2603+G2607+G2610</f>
        <v>148700000</v>
      </c>
      <c r="H2581" s="358"/>
      <c r="I2581" s="358"/>
      <c r="J2581" s="80">
        <f>J2582+J2586+J2590+J2593+J2601+J2603+J2607+J2610</f>
        <v>150000000</v>
      </c>
      <c r="K2581" s="80">
        <f t="shared" ref="K2581:L2581" si="362">K2582+K2586+K2590+K2593+K2601+K2603+K2607+K2610</f>
        <v>150000000</v>
      </c>
      <c r="L2581" s="80">
        <f t="shared" si="362"/>
        <v>150000000</v>
      </c>
      <c r="M2581" s="69">
        <f t="shared" si="361"/>
        <v>450000000</v>
      </c>
    </row>
    <row r="2582" spans="1:13" ht="18.5" x14ac:dyDescent="0.45">
      <c r="A2582" s="64">
        <v>220201</v>
      </c>
      <c r="B2582" s="65"/>
      <c r="C2582" s="66"/>
      <c r="D2582" s="66"/>
      <c r="E2582" s="65"/>
      <c r="F2582" s="70" t="s">
        <v>28</v>
      </c>
      <c r="G2582" s="358">
        <f>SUM(G2583:G2585)</f>
        <v>2000000</v>
      </c>
      <c r="H2582" s="358"/>
      <c r="I2582" s="358"/>
      <c r="J2582" s="80">
        <f>SUM(J2583:J2585)</f>
        <v>21000000</v>
      </c>
      <c r="K2582" s="80">
        <f>SUM(K2583:K2585)</f>
        <v>21000000</v>
      </c>
      <c r="L2582" s="80">
        <f>SUM(L2583:L2585)</f>
        <v>21000000</v>
      </c>
      <c r="M2582" s="69">
        <f t="shared" si="361"/>
        <v>63000000</v>
      </c>
    </row>
    <row r="2583" spans="1:13" ht="18.5" x14ac:dyDescent="0.45">
      <c r="A2583" s="74">
        <v>22020101</v>
      </c>
      <c r="B2583" s="75"/>
      <c r="C2583" s="76"/>
      <c r="D2583" s="76"/>
      <c r="E2583" s="75"/>
      <c r="F2583" s="77" t="s">
        <v>29</v>
      </c>
      <c r="G2583" s="311">
        <v>1000000</v>
      </c>
      <c r="H2583" s="311"/>
      <c r="I2583" s="311"/>
      <c r="J2583" s="81">
        <v>10000000</v>
      </c>
      <c r="K2583" s="81">
        <v>10000000</v>
      </c>
      <c r="L2583" s="81">
        <v>10000000</v>
      </c>
      <c r="M2583" s="69">
        <f t="shared" si="361"/>
        <v>30000000</v>
      </c>
    </row>
    <row r="2584" spans="1:13" ht="18.5" x14ac:dyDescent="0.45">
      <c r="A2584" s="74">
        <v>22020102</v>
      </c>
      <c r="B2584" s="75"/>
      <c r="C2584" s="76"/>
      <c r="D2584" s="76"/>
      <c r="E2584" s="75"/>
      <c r="F2584" s="77" t="s">
        <v>30</v>
      </c>
      <c r="G2584" s="311">
        <v>1000000</v>
      </c>
      <c r="H2584" s="311"/>
      <c r="I2584" s="311"/>
      <c r="J2584" s="81">
        <v>5000000</v>
      </c>
      <c r="K2584" s="81">
        <v>5000000</v>
      </c>
      <c r="L2584" s="81">
        <v>5000000</v>
      </c>
      <c r="M2584" s="69">
        <f t="shared" si="361"/>
        <v>15000000</v>
      </c>
    </row>
    <row r="2585" spans="1:13" ht="37" x14ac:dyDescent="0.45">
      <c r="A2585" s="74">
        <v>22020103</v>
      </c>
      <c r="B2585" s="75"/>
      <c r="C2585" s="76"/>
      <c r="D2585" s="76"/>
      <c r="E2585" s="75"/>
      <c r="F2585" s="77" t="s">
        <v>219</v>
      </c>
      <c r="G2585" s="311"/>
      <c r="H2585" s="311"/>
      <c r="I2585" s="311"/>
      <c r="J2585" s="81">
        <v>6000000</v>
      </c>
      <c r="K2585" s="81">
        <v>6000000</v>
      </c>
      <c r="L2585" s="81">
        <v>6000000</v>
      </c>
      <c r="M2585" s="69">
        <f t="shared" si="361"/>
        <v>18000000</v>
      </c>
    </row>
    <row r="2586" spans="1:13" ht="18.5" x14ac:dyDescent="0.45">
      <c r="A2586" s="64">
        <v>220202</v>
      </c>
      <c r="B2586" s="65"/>
      <c r="C2586" s="66"/>
      <c r="D2586" s="66"/>
      <c r="E2586" s="65"/>
      <c r="F2586" s="70" t="s">
        <v>31</v>
      </c>
      <c r="G2586" s="358">
        <f>SUM(G2587:G2589)</f>
        <v>700000</v>
      </c>
      <c r="H2586" s="358"/>
      <c r="I2586" s="358"/>
      <c r="J2586" s="80">
        <f>SUM(J2587:J2589)</f>
        <v>2500000</v>
      </c>
      <c r="K2586" s="80">
        <f>SUM(K2587:K2589)</f>
        <v>2500000</v>
      </c>
      <c r="L2586" s="80">
        <f>SUM(L2587:L2589)</f>
        <v>2500000</v>
      </c>
      <c r="M2586" s="69">
        <f t="shared" si="361"/>
        <v>7500000</v>
      </c>
    </row>
    <row r="2587" spans="1:13" ht="18.5" x14ac:dyDescent="0.45">
      <c r="A2587" s="74">
        <v>22020201</v>
      </c>
      <c r="B2587" s="75"/>
      <c r="C2587" s="76"/>
      <c r="D2587" s="76"/>
      <c r="E2587" s="75"/>
      <c r="F2587" s="77" t="s">
        <v>32</v>
      </c>
      <c r="G2587" s="311">
        <v>700000</v>
      </c>
      <c r="H2587" s="311"/>
      <c r="I2587" s="311"/>
      <c r="J2587" s="81"/>
      <c r="K2587" s="81"/>
      <c r="L2587" s="81"/>
      <c r="M2587" s="69">
        <f t="shared" si="361"/>
        <v>0</v>
      </c>
    </row>
    <row r="2588" spans="1:13" ht="18.5" x14ac:dyDescent="0.45">
      <c r="A2588" s="74">
        <v>22020202</v>
      </c>
      <c r="B2588" s="75"/>
      <c r="C2588" s="76"/>
      <c r="D2588" s="76"/>
      <c r="E2588" s="75"/>
      <c r="F2588" s="77" t="s">
        <v>33</v>
      </c>
      <c r="G2588" s="311"/>
      <c r="H2588" s="311"/>
      <c r="I2588" s="311"/>
      <c r="J2588" s="81">
        <v>1500000</v>
      </c>
      <c r="K2588" s="81">
        <v>1500000</v>
      </c>
      <c r="L2588" s="81">
        <v>1500000</v>
      </c>
      <c r="M2588" s="69">
        <f t="shared" si="361"/>
        <v>4500000</v>
      </c>
    </row>
    <row r="2589" spans="1:13" ht="18.5" x14ac:dyDescent="0.45">
      <c r="A2589" s="74">
        <v>22020206</v>
      </c>
      <c r="B2589" s="75"/>
      <c r="C2589" s="76"/>
      <c r="D2589" s="76"/>
      <c r="E2589" s="75"/>
      <c r="F2589" s="77" t="s">
        <v>36</v>
      </c>
      <c r="G2589" s="311"/>
      <c r="H2589" s="311"/>
      <c r="I2589" s="311"/>
      <c r="J2589" s="81">
        <v>1000000</v>
      </c>
      <c r="K2589" s="81">
        <v>1000000</v>
      </c>
      <c r="L2589" s="81">
        <v>1000000</v>
      </c>
      <c r="M2589" s="69">
        <f t="shared" si="361"/>
        <v>3000000</v>
      </c>
    </row>
    <row r="2590" spans="1:13" ht="18.5" x14ac:dyDescent="0.45">
      <c r="A2590" s="64">
        <v>220203</v>
      </c>
      <c r="B2590" s="65"/>
      <c r="C2590" s="66"/>
      <c r="D2590" s="66"/>
      <c r="E2590" s="65"/>
      <c r="F2590" s="70" t="s">
        <v>37</v>
      </c>
      <c r="G2590" s="358">
        <f>SUM(G2591:G2592)</f>
        <v>38000000</v>
      </c>
      <c r="H2590" s="358"/>
      <c r="I2590" s="358"/>
      <c r="J2590" s="80">
        <f>SUM(J2591:J2592)</f>
        <v>17000000</v>
      </c>
      <c r="K2590" s="80">
        <f>SUM(K2591:K2592)</f>
        <v>17000000</v>
      </c>
      <c r="L2590" s="80">
        <f>SUM(L2591:L2592)</f>
        <v>17000000</v>
      </c>
      <c r="M2590" s="69">
        <f t="shared" si="361"/>
        <v>51000000</v>
      </c>
    </row>
    <row r="2591" spans="1:13" ht="37" x14ac:dyDescent="0.45">
      <c r="A2591" s="74">
        <v>22020301</v>
      </c>
      <c r="B2591" s="75"/>
      <c r="C2591" s="76"/>
      <c r="D2591" s="76"/>
      <c r="E2591" s="75"/>
      <c r="F2591" s="77" t="s">
        <v>38</v>
      </c>
      <c r="G2591" s="311"/>
      <c r="H2591" s="311"/>
      <c r="I2591" s="311"/>
      <c r="J2591" s="81">
        <v>2000000</v>
      </c>
      <c r="K2591" s="81">
        <v>2000000</v>
      </c>
      <c r="L2591" s="81">
        <v>2000000</v>
      </c>
      <c r="M2591" s="69">
        <f t="shared" si="361"/>
        <v>6000000</v>
      </c>
    </row>
    <row r="2592" spans="1:13" ht="18.5" x14ac:dyDescent="0.45">
      <c r="A2592" s="74">
        <v>22020309</v>
      </c>
      <c r="B2592" s="75"/>
      <c r="C2592" s="76"/>
      <c r="D2592" s="76"/>
      <c r="E2592" s="75"/>
      <c r="F2592" s="77" t="s">
        <v>221</v>
      </c>
      <c r="G2592" s="311">
        <v>38000000</v>
      </c>
      <c r="H2592" s="311"/>
      <c r="I2592" s="311"/>
      <c r="J2592" s="81">
        <v>15000000</v>
      </c>
      <c r="K2592" s="81">
        <v>15000000</v>
      </c>
      <c r="L2592" s="81">
        <v>15000000</v>
      </c>
      <c r="M2592" s="69">
        <f t="shared" si="361"/>
        <v>45000000</v>
      </c>
    </row>
    <row r="2593" spans="1:13" ht="18.5" x14ac:dyDescent="0.45">
      <c r="A2593" s="64">
        <v>220204</v>
      </c>
      <c r="B2593" s="65"/>
      <c r="C2593" s="66"/>
      <c r="D2593" s="66"/>
      <c r="E2593" s="65"/>
      <c r="F2593" s="70" t="s">
        <v>42</v>
      </c>
      <c r="G2593" s="358">
        <f>SUM(G2594:G2600)</f>
        <v>59300000</v>
      </c>
      <c r="H2593" s="358"/>
      <c r="I2593" s="358"/>
      <c r="J2593" s="80">
        <f>SUM(J2594:J2600)</f>
        <v>60000000</v>
      </c>
      <c r="K2593" s="80">
        <f>SUM(K2594:K2600)</f>
        <v>60000000</v>
      </c>
      <c r="L2593" s="80">
        <f>SUM(L2594:L2600)</f>
        <v>60000000</v>
      </c>
      <c r="M2593" s="69">
        <f t="shared" si="361"/>
        <v>180000000</v>
      </c>
    </row>
    <row r="2594" spans="1:13" ht="37" x14ac:dyDescent="0.45">
      <c r="A2594" s="74">
        <v>22020401</v>
      </c>
      <c r="B2594" s="75"/>
      <c r="C2594" s="76"/>
      <c r="D2594" s="76"/>
      <c r="E2594" s="75"/>
      <c r="F2594" s="77" t="s">
        <v>43</v>
      </c>
      <c r="G2594" s="311">
        <v>39300000</v>
      </c>
      <c r="H2594" s="311"/>
      <c r="I2594" s="311"/>
      <c r="J2594" s="81">
        <v>30000000</v>
      </c>
      <c r="K2594" s="81">
        <v>30000000</v>
      </c>
      <c r="L2594" s="81">
        <v>30000000</v>
      </c>
      <c r="M2594" s="69">
        <f t="shared" si="361"/>
        <v>90000000</v>
      </c>
    </row>
    <row r="2595" spans="1:13" ht="18.5" x14ac:dyDescent="0.45">
      <c r="A2595" s="74">
        <v>22020402</v>
      </c>
      <c r="B2595" s="75"/>
      <c r="C2595" s="76"/>
      <c r="D2595" s="76"/>
      <c r="E2595" s="75"/>
      <c r="F2595" s="77" t="s">
        <v>44</v>
      </c>
      <c r="G2595" s="311">
        <v>7000000</v>
      </c>
      <c r="H2595" s="311"/>
      <c r="I2595" s="311"/>
      <c r="J2595" s="81">
        <v>4000000</v>
      </c>
      <c r="K2595" s="81">
        <v>4000000</v>
      </c>
      <c r="L2595" s="81">
        <v>4000000</v>
      </c>
      <c r="M2595" s="69">
        <f t="shared" si="361"/>
        <v>12000000</v>
      </c>
    </row>
    <row r="2596" spans="1:13" ht="37" x14ac:dyDescent="0.45">
      <c r="A2596" s="74">
        <v>22020403</v>
      </c>
      <c r="B2596" s="75"/>
      <c r="C2596" s="76"/>
      <c r="D2596" s="76"/>
      <c r="E2596" s="75"/>
      <c r="F2596" s="77" t="s">
        <v>45</v>
      </c>
      <c r="G2596" s="311">
        <v>6000000</v>
      </c>
      <c r="H2596" s="311"/>
      <c r="I2596" s="311"/>
      <c r="J2596" s="81">
        <v>15000000</v>
      </c>
      <c r="K2596" s="81">
        <v>15000000</v>
      </c>
      <c r="L2596" s="81">
        <v>15000000</v>
      </c>
      <c r="M2596" s="69">
        <f t="shared" si="361"/>
        <v>45000000</v>
      </c>
    </row>
    <row r="2597" spans="1:13" ht="18.5" x14ac:dyDescent="0.45">
      <c r="A2597" s="74">
        <v>22020404</v>
      </c>
      <c r="B2597" s="75"/>
      <c r="C2597" s="76"/>
      <c r="D2597" s="76"/>
      <c r="E2597" s="75"/>
      <c r="F2597" s="77" t="s">
        <v>46</v>
      </c>
      <c r="G2597" s="311">
        <v>1000000</v>
      </c>
      <c r="H2597" s="311"/>
      <c r="I2597" s="311"/>
      <c r="J2597" s="81"/>
      <c r="K2597" s="81"/>
      <c r="L2597" s="81"/>
      <c r="M2597" s="69">
        <f t="shared" si="361"/>
        <v>0</v>
      </c>
    </row>
    <row r="2598" spans="1:13" ht="18.5" x14ac:dyDescent="0.45">
      <c r="A2598" s="74">
        <v>22020405</v>
      </c>
      <c r="B2598" s="75"/>
      <c r="C2598" s="76"/>
      <c r="D2598" s="76"/>
      <c r="E2598" s="75"/>
      <c r="F2598" s="77" t="s">
        <v>47</v>
      </c>
      <c r="G2598" s="311">
        <v>5000000</v>
      </c>
      <c r="H2598" s="311"/>
      <c r="I2598" s="311"/>
      <c r="J2598" s="81">
        <v>4000000</v>
      </c>
      <c r="K2598" s="81">
        <v>4000000</v>
      </c>
      <c r="L2598" s="81">
        <v>4000000</v>
      </c>
      <c r="M2598" s="69">
        <f t="shared" si="361"/>
        <v>12000000</v>
      </c>
    </row>
    <row r="2599" spans="1:13" ht="18.5" x14ac:dyDescent="0.45">
      <c r="A2599" s="74">
        <v>22020406</v>
      </c>
      <c r="B2599" s="75"/>
      <c r="C2599" s="76"/>
      <c r="D2599" s="76"/>
      <c r="E2599" s="75"/>
      <c r="F2599" s="77" t="s">
        <v>48</v>
      </c>
      <c r="G2599" s="311">
        <v>1000000</v>
      </c>
      <c r="H2599" s="311"/>
      <c r="I2599" s="311"/>
      <c r="J2599" s="81">
        <v>3000000</v>
      </c>
      <c r="K2599" s="81">
        <v>3000000</v>
      </c>
      <c r="L2599" s="81">
        <v>3000000</v>
      </c>
      <c r="M2599" s="69">
        <f t="shared" si="361"/>
        <v>9000000</v>
      </c>
    </row>
    <row r="2600" spans="1:13" ht="37" x14ac:dyDescent="0.45">
      <c r="A2600" s="74">
        <v>22020411</v>
      </c>
      <c r="B2600" s="75"/>
      <c r="C2600" s="76"/>
      <c r="D2600" s="76"/>
      <c r="E2600" s="75"/>
      <c r="F2600" s="77" t="s">
        <v>415</v>
      </c>
      <c r="G2600" s="311"/>
      <c r="H2600" s="311"/>
      <c r="I2600" s="311"/>
      <c r="J2600" s="81">
        <v>4000000</v>
      </c>
      <c r="K2600" s="81">
        <v>4000000</v>
      </c>
      <c r="L2600" s="81">
        <v>4000000</v>
      </c>
      <c r="M2600" s="69">
        <f t="shared" si="361"/>
        <v>12000000</v>
      </c>
    </row>
    <row r="2601" spans="1:13" ht="18.5" x14ac:dyDescent="0.45">
      <c r="A2601" s="64">
        <v>220205</v>
      </c>
      <c r="B2601" s="65"/>
      <c r="C2601" s="66"/>
      <c r="D2601" s="66"/>
      <c r="E2601" s="65"/>
      <c r="F2601" s="70" t="s">
        <v>49</v>
      </c>
      <c r="G2601" s="358">
        <f>G2602</f>
        <v>31900000</v>
      </c>
      <c r="H2601" s="358"/>
      <c r="I2601" s="358"/>
      <c r="J2601" s="80">
        <f>J2602</f>
        <v>30000000</v>
      </c>
      <c r="K2601" s="80">
        <f t="shared" ref="K2601:L2601" si="363">K2602</f>
        <v>30000000</v>
      </c>
      <c r="L2601" s="80">
        <f t="shared" si="363"/>
        <v>30000000</v>
      </c>
      <c r="M2601" s="69">
        <f t="shared" si="361"/>
        <v>90000000</v>
      </c>
    </row>
    <row r="2602" spans="1:13" ht="18.5" x14ac:dyDescent="0.45">
      <c r="A2602" s="74">
        <v>22020501</v>
      </c>
      <c r="B2602" s="75"/>
      <c r="C2602" s="76"/>
      <c r="D2602" s="76"/>
      <c r="E2602" s="75"/>
      <c r="F2602" s="77" t="s">
        <v>50</v>
      </c>
      <c r="G2602" s="311">
        <v>31900000</v>
      </c>
      <c r="H2602" s="311"/>
      <c r="I2602" s="311"/>
      <c r="J2602" s="81">
        <v>30000000</v>
      </c>
      <c r="K2602" s="81">
        <v>30000000</v>
      </c>
      <c r="L2602" s="81">
        <v>30000000</v>
      </c>
      <c r="M2602" s="69">
        <f t="shared" si="361"/>
        <v>90000000</v>
      </c>
    </row>
    <row r="2603" spans="1:13" ht="18.5" x14ac:dyDescent="0.45">
      <c r="A2603" s="64">
        <v>220206</v>
      </c>
      <c r="B2603" s="65"/>
      <c r="C2603" s="66"/>
      <c r="D2603" s="66"/>
      <c r="E2603" s="65"/>
      <c r="F2603" s="70" t="s">
        <v>51</v>
      </c>
      <c r="G2603" s="358">
        <f>SUM(G2604:G2606)</f>
        <v>9000000</v>
      </c>
      <c r="H2603" s="358"/>
      <c r="I2603" s="358"/>
      <c r="J2603" s="80">
        <f>SUM(J2604:J2606)</f>
        <v>10000000</v>
      </c>
      <c r="K2603" s="80">
        <f>SUM(K2604:K2606)</f>
        <v>10000000</v>
      </c>
      <c r="L2603" s="80">
        <f>SUM(L2604:L2606)</f>
        <v>10000000</v>
      </c>
      <c r="M2603" s="69">
        <f t="shared" si="361"/>
        <v>30000000</v>
      </c>
    </row>
    <row r="2604" spans="1:13" ht="18.5" x14ac:dyDescent="0.45">
      <c r="A2604" s="74">
        <v>22020601</v>
      </c>
      <c r="B2604" s="75"/>
      <c r="C2604" s="76"/>
      <c r="D2604" s="76"/>
      <c r="E2604" s="75"/>
      <c r="F2604" s="77" t="s">
        <v>52</v>
      </c>
      <c r="G2604" s="311">
        <v>1000000</v>
      </c>
      <c r="H2604" s="311"/>
      <c r="I2604" s="311"/>
      <c r="J2604" s="81">
        <v>2000000</v>
      </c>
      <c r="K2604" s="81">
        <v>2000000</v>
      </c>
      <c r="L2604" s="81">
        <v>2000000</v>
      </c>
      <c r="M2604" s="69">
        <f t="shared" si="361"/>
        <v>6000000</v>
      </c>
    </row>
    <row r="2605" spans="1:13" ht="18.5" x14ac:dyDescent="0.45">
      <c r="A2605" s="74">
        <v>22020604</v>
      </c>
      <c r="B2605" s="75"/>
      <c r="C2605" s="76"/>
      <c r="D2605" s="76"/>
      <c r="E2605" s="75"/>
      <c r="F2605" s="77" t="s">
        <v>943</v>
      </c>
      <c r="G2605" s="311">
        <v>3000000</v>
      </c>
      <c r="H2605" s="311"/>
      <c r="I2605" s="311"/>
      <c r="J2605" s="81">
        <v>5000000</v>
      </c>
      <c r="K2605" s="81">
        <v>5000000</v>
      </c>
      <c r="L2605" s="81">
        <v>5000000</v>
      </c>
      <c r="M2605" s="69">
        <f t="shared" si="361"/>
        <v>15000000</v>
      </c>
    </row>
    <row r="2606" spans="1:13" ht="18.5" x14ac:dyDescent="0.45">
      <c r="A2606" s="74">
        <v>22020605</v>
      </c>
      <c r="B2606" s="75"/>
      <c r="C2606" s="76"/>
      <c r="D2606" s="76"/>
      <c r="E2606" s="75"/>
      <c r="F2606" s="77" t="s">
        <v>53</v>
      </c>
      <c r="G2606" s="311">
        <v>5000000</v>
      </c>
      <c r="H2606" s="311"/>
      <c r="I2606" s="311"/>
      <c r="J2606" s="81">
        <v>3000000</v>
      </c>
      <c r="K2606" s="81">
        <v>3000000</v>
      </c>
      <c r="L2606" s="81">
        <v>3000000</v>
      </c>
      <c r="M2606" s="69">
        <f t="shared" si="361"/>
        <v>9000000</v>
      </c>
    </row>
    <row r="2607" spans="1:13" ht="18.5" x14ac:dyDescent="0.45">
      <c r="A2607" s="64">
        <v>220208</v>
      </c>
      <c r="B2607" s="65"/>
      <c r="C2607" s="66"/>
      <c r="D2607" s="66"/>
      <c r="E2607" s="65"/>
      <c r="F2607" s="70" t="s">
        <v>54</v>
      </c>
      <c r="G2607" s="358">
        <f>SUM(G2608:G2609)</f>
        <v>1000000</v>
      </c>
      <c r="H2607" s="358"/>
      <c r="I2607" s="358"/>
      <c r="J2607" s="80">
        <f>SUM(J2608:J2609)</f>
        <v>2500000</v>
      </c>
      <c r="K2607" s="80">
        <f>SUM(K2608:K2609)</f>
        <v>2500000</v>
      </c>
      <c r="L2607" s="80">
        <f>SUM(L2608:L2609)</f>
        <v>2500000</v>
      </c>
      <c r="M2607" s="69">
        <f t="shared" si="361"/>
        <v>7500000</v>
      </c>
    </row>
    <row r="2608" spans="1:13" ht="18.5" x14ac:dyDescent="0.45">
      <c r="A2608" s="74">
        <v>22020801</v>
      </c>
      <c r="B2608" s="75"/>
      <c r="C2608" s="76"/>
      <c r="D2608" s="76"/>
      <c r="E2608" s="75"/>
      <c r="F2608" s="77" t="s">
        <v>55</v>
      </c>
      <c r="G2608" s="311">
        <v>500000</v>
      </c>
      <c r="H2608" s="311"/>
      <c r="I2608" s="311"/>
      <c r="J2608" s="81">
        <v>1500000</v>
      </c>
      <c r="K2608" s="81">
        <v>1500000</v>
      </c>
      <c r="L2608" s="81">
        <v>1500000</v>
      </c>
      <c r="M2608" s="69">
        <f t="shared" si="361"/>
        <v>4500000</v>
      </c>
    </row>
    <row r="2609" spans="1:13" ht="18.5" x14ac:dyDescent="0.45">
      <c r="A2609" s="74">
        <v>22020802</v>
      </c>
      <c r="B2609" s="75"/>
      <c r="C2609" s="76"/>
      <c r="D2609" s="76"/>
      <c r="E2609" s="75"/>
      <c r="F2609" s="77" t="s">
        <v>517</v>
      </c>
      <c r="G2609" s="311">
        <v>500000</v>
      </c>
      <c r="H2609" s="311"/>
      <c r="I2609" s="311"/>
      <c r="J2609" s="81">
        <v>1000000</v>
      </c>
      <c r="K2609" s="81">
        <v>1000000</v>
      </c>
      <c r="L2609" s="81">
        <v>1000000</v>
      </c>
      <c r="M2609" s="69">
        <f t="shared" si="361"/>
        <v>3000000</v>
      </c>
    </row>
    <row r="2610" spans="1:13" ht="18.5" x14ac:dyDescent="0.45">
      <c r="A2610" s="64">
        <v>220210</v>
      </c>
      <c r="B2610" s="65"/>
      <c r="C2610" s="66"/>
      <c r="D2610" s="66"/>
      <c r="E2610" s="65"/>
      <c r="F2610" s="70" t="s">
        <v>57</v>
      </c>
      <c r="G2610" s="358">
        <f>SUM(G2611:G2616)</f>
        <v>6800000</v>
      </c>
      <c r="H2610" s="358"/>
      <c r="I2610" s="358"/>
      <c r="J2610" s="80">
        <f>SUM(J2611:J2616)</f>
        <v>7000000</v>
      </c>
      <c r="K2610" s="80">
        <f>SUM(K2611:K2616)</f>
        <v>7000000</v>
      </c>
      <c r="L2610" s="80">
        <f>SUM(L2611:L2616)</f>
        <v>7000000</v>
      </c>
      <c r="M2610" s="69">
        <f t="shared" si="361"/>
        <v>21000000</v>
      </c>
    </row>
    <row r="2611" spans="1:13" ht="18.5" x14ac:dyDescent="0.45">
      <c r="A2611" s="74">
        <v>22021001</v>
      </c>
      <c r="B2611" s="75"/>
      <c r="C2611" s="76"/>
      <c r="D2611" s="76"/>
      <c r="E2611" s="75"/>
      <c r="F2611" s="77" t="s">
        <v>58</v>
      </c>
      <c r="G2611" s="311"/>
      <c r="H2611" s="311"/>
      <c r="I2611" s="311"/>
      <c r="J2611" s="81">
        <v>1000000</v>
      </c>
      <c r="K2611" s="81">
        <v>1000000</v>
      </c>
      <c r="L2611" s="81">
        <v>1000000</v>
      </c>
      <c r="M2611" s="69">
        <f t="shared" si="361"/>
        <v>3000000</v>
      </c>
    </row>
    <row r="2612" spans="1:13" ht="18.5" x14ac:dyDescent="0.45">
      <c r="A2612" s="74">
        <v>22021003</v>
      </c>
      <c r="B2612" s="75"/>
      <c r="C2612" s="76"/>
      <c r="D2612" s="76"/>
      <c r="E2612" s="75"/>
      <c r="F2612" s="77" t="s">
        <v>60</v>
      </c>
      <c r="G2612" s="311">
        <v>5300000</v>
      </c>
      <c r="H2612" s="311"/>
      <c r="I2612" s="311"/>
      <c r="J2612" s="81">
        <v>1000000</v>
      </c>
      <c r="K2612" s="81">
        <v>1000000</v>
      </c>
      <c r="L2612" s="81">
        <v>1000000</v>
      </c>
      <c r="M2612" s="69">
        <f t="shared" si="361"/>
        <v>3000000</v>
      </c>
    </row>
    <row r="2613" spans="1:13" ht="18.5" x14ac:dyDescent="0.45">
      <c r="A2613" s="74">
        <v>22021004</v>
      </c>
      <c r="B2613" s="75"/>
      <c r="C2613" s="76"/>
      <c r="D2613" s="76"/>
      <c r="E2613" s="75"/>
      <c r="F2613" s="77" t="s">
        <v>61</v>
      </c>
      <c r="G2613" s="311"/>
      <c r="H2613" s="311"/>
      <c r="I2613" s="311"/>
      <c r="J2613" s="81">
        <v>1000000</v>
      </c>
      <c r="K2613" s="81">
        <v>1000000</v>
      </c>
      <c r="L2613" s="81">
        <v>1000000</v>
      </c>
      <c r="M2613" s="69">
        <f t="shared" si="361"/>
        <v>3000000</v>
      </c>
    </row>
    <row r="2614" spans="1:13" ht="18.5" x14ac:dyDescent="0.45">
      <c r="A2614" s="74">
        <v>22021007</v>
      </c>
      <c r="B2614" s="75"/>
      <c r="C2614" s="76"/>
      <c r="D2614" s="76"/>
      <c r="E2614" s="75"/>
      <c r="F2614" s="77" t="s">
        <v>63</v>
      </c>
      <c r="G2614" s="311"/>
      <c r="H2614" s="311"/>
      <c r="I2614" s="311"/>
      <c r="J2614" s="81">
        <v>1000000</v>
      </c>
      <c r="K2614" s="81">
        <v>1000000</v>
      </c>
      <c r="L2614" s="81">
        <v>1000000</v>
      </c>
      <c r="M2614" s="69">
        <f t="shared" si="361"/>
        <v>3000000</v>
      </c>
    </row>
    <row r="2615" spans="1:13" ht="18.5" x14ac:dyDescent="0.45">
      <c r="A2615" s="74">
        <v>22021024</v>
      </c>
      <c r="B2615" s="75"/>
      <c r="C2615" s="76"/>
      <c r="D2615" s="76"/>
      <c r="E2615" s="75"/>
      <c r="F2615" s="77" t="s">
        <v>65</v>
      </c>
      <c r="G2615" s="311">
        <v>1000000</v>
      </c>
      <c r="H2615" s="311"/>
      <c r="I2615" s="311"/>
      <c r="J2615" s="81">
        <v>1000000</v>
      </c>
      <c r="K2615" s="81">
        <v>1000000</v>
      </c>
      <c r="L2615" s="81">
        <v>1000000</v>
      </c>
      <c r="M2615" s="69">
        <f t="shared" si="361"/>
        <v>3000000</v>
      </c>
    </row>
    <row r="2616" spans="1:13" ht="18.5" x14ac:dyDescent="0.45">
      <c r="A2616" s="74">
        <v>22021031</v>
      </c>
      <c r="B2616" s="75"/>
      <c r="C2616" s="76"/>
      <c r="D2616" s="76"/>
      <c r="E2616" s="75"/>
      <c r="F2616" s="77" t="s">
        <v>317</v>
      </c>
      <c r="G2616" s="311">
        <v>500000</v>
      </c>
      <c r="H2616" s="311"/>
      <c r="I2616" s="311"/>
      <c r="J2616" s="81">
        <v>2000000</v>
      </c>
      <c r="K2616" s="81">
        <v>2000000</v>
      </c>
      <c r="L2616" s="81">
        <v>2000000</v>
      </c>
      <c r="M2616" s="69">
        <f t="shared" si="361"/>
        <v>6000000</v>
      </c>
    </row>
    <row r="2617" spans="1:13" ht="18.5" x14ac:dyDescent="0.45">
      <c r="A2617" s="74"/>
      <c r="B2617" s="74"/>
      <c r="C2617" s="74"/>
      <c r="D2617" s="74"/>
      <c r="E2617" s="74"/>
      <c r="F2617" s="77"/>
      <c r="G2617" s="363"/>
      <c r="H2617" s="363"/>
      <c r="I2617" s="363"/>
      <c r="J2617" s="364"/>
      <c r="K2617" s="364"/>
      <c r="L2617" s="364"/>
      <c r="M2617" s="364"/>
    </row>
    <row r="2618" spans="1:13" ht="18.5" x14ac:dyDescent="0.45">
      <c r="A2618" s="74"/>
      <c r="B2618" s="74"/>
      <c r="C2618" s="74"/>
      <c r="D2618" s="74"/>
      <c r="E2618" s="74"/>
      <c r="F2618" s="65" t="s">
        <v>85</v>
      </c>
      <c r="G2618" s="74"/>
      <c r="H2618" s="74"/>
      <c r="I2618" s="74"/>
      <c r="J2618" s="360"/>
      <c r="K2618" s="360"/>
      <c r="L2618" s="360"/>
      <c r="M2618" s="360"/>
    </row>
    <row r="2619" spans="1:13" ht="18.5" x14ac:dyDescent="0.45">
      <c r="A2619" s="74"/>
      <c r="B2619" s="74"/>
      <c r="C2619" s="74"/>
      <c r="D2619" s="74"/>
      <c r="E2619" s="74"/>
      <c r="F2619" s="73" t="s">
        <v>87</v>
      </c>
      <c r="G2619" s="386">
        <f>G2580</f>
        <v>148700000</v>
      </c>
      <c r="H2619" s="386"/>
      <c r="I2619" s="386"/>
      <c r="J2619" s="79">
        <f>J2580</f>
        <v>150000000</v>
      </c>
      <c r="K2619" s="79">
        <f>K2580</f>
        <v>150000000</v>
      </c>
      <c r="L2619" s="79">
        <f>L2580</f>
        <v>150000000</v>
      </c>
      <c r="M2619" s="69">
        <f t="shared" ref="M2619:M2621" si="364">SUM(J2619:L2619)</f>
        <v>450000000</v>
      </c>
    </row>
    <row r="2620" spans="1:13" ht="18.5" x14ac:dyDescent="0.45">
      <c r="A2620" s="74"/>
      <c r="B2620" s="74"/>
      <c r="C2620" s="74"/>
      <c r="D2620" s="74"/>
      <c r="E2620" s="74"/>
      <c r="F2620" s="73"/>
      <c r="G2620" s="386"/>
      <c r="H2620" s="386"/>
      <c r="I2620" s="386"/>
      <c r="J2620" s="79"/>
      <c r="K2620" s="79"/>
      <c r="L2620" s="79"/>
      <c r="M2620" s="69"/>
    </row>
    <row r="2621" spans="1:13" ht="18.5" x14ac:dyDescent="0.45">
      <c r="A2621" s="74"/>
      <c r="B2621" s="74"/>
      <c r="C2621" s="74"/>
      <c r="D2621" s="74"/>
      <c r="E2621" s="74"/>
      <c r="F2621" s="73" t="s">
        <v>88</v>
      </c>
      <c r="G2621" s="387">
        <f>SUM(G2619:G2619)</f>
        <v>148700000</v>
      </c>
      <c r="H2621" s="387"/>
      <c r="I2621" s="387"/>
      <c r="J2621" s="69">
        <f>SUM(J2619:J2619)</f>
        <v>150000000</v>
      </c>
      <c r="K2621" s="69">
        <f>SUM(K2619:K2619)</f>
        <v>150000000</v>
      </c>
      <c r="L2621" s="69">
        <f>SUM(L2619:L2619)</f>
        <v>150000000</v>
      </c>
      <c r="M2621" s="69">
        <f t="shared" si="364"/>
        <v>450000000</v>
      </c>
    </row>
    <row r="2624" spans="1:13" ht="18.5" x14ac:dyDescent="0.45">
      <c r="A2624" s="951" t="s">
        <v>0</v>
      </c>
      <c r="B2624" s="951"/>
      <c r="C2624" s="951"/>
      <c r="D2624" s="951"/>
      <c r="E2624" s="951"/>
      <c r="F2624" s="951"/>
      <c r="G2624" s="951"/>
      <c r="H2624" s="951"/>
      <c r="I2624" s="951"/>
      <c r="J2624" s="951"/>
      <c r="K2624" s="951"/>
      <c r="L2624" s="951"/>
      <c r="M2624" s="951"/>
    </row>
    <row r="2625" spans="1:13" ht="18.5" x14ac:dyDescent="0.45">
      <c r="A2625" s="930" t="s">
        <v>1053</v>
      </c>
      <c r="B2625" s="930"/>
      <c r="C2625" s="930"/>
      <c r="D2625" s="930"/>
      <c r="E2625" s="930"/>
      <c r="F2625" s="930"/>
      <c r="G2625" s="930"/>
      <c r="H2625" s="930"/>
      <c r="I2625" s="930"/>
      <c r="J2625" s="930"/>
      <c r="K2625" s="930"/>
      <c r="L2625" s="930"/>
      <c r="M2625" s="930"/>
    </row>
    <row r="2626" spans="1:13" ht="92.5" x14ac:dyDescent="0.45">
      <c r="A2626" s="100" t="s">
        <v>1</v>
      </c>
      <c r="B2626" s="100" t="s">
        <v>2</v>
      </c>
      <c r="C2626" s="100" t="s">
        <v>410</v>
      </c>
      <c r="D2626" s="100" t="s">
        <v>4</v>
      </c>
      <c r="E2626" s="100" t="s">
        <v>5</v>
      </c>
      <c r="F2626" s="67" t="s">
        <v>6</v>
      </c>
      <c r="G2626" s="100" t="s">
        <v>7</v>
      </c>
      <c r="H2626" s="100" t="s">
        <v>8</v>
      </c>
      <c r="I2626" s="100"/>
      <c r="J2626" s="368" t="s">
        <v>9</v>
      </c>
      <c r="K2626" s="368" t="s">
        <v>10</v>
      </c>
      <c r="L2626" s="368" t="s">
        <v>11</v>
      </c>
      <c r="M2626" s="368" t="s">
        <v>12</v>
      </c>
    </row>
    <row r="2627" spans="1:13" ht="18.5" x14ac:dyDescent="0.45">
      <c r="A2627" s="100">
        <v>2</v>
      </c>
      <c r="B2627" s="100"/>
      <c r="C2627" s="100"/>
      <c r="D2627" s="100"/>
      <c r="E2627" s="100"/>
      <c r="F2627" s="73" t="s">
        <v>18</v>
      </c>
      <c r="G2627" s="369">
        <f>G2628</f>
        <v>20000000</v>
      </c>
      <c r="H2627" s="369">
        <f t="shared" ref="H2627:M2628" si="365">H2628</f>
        <v>0</v>
      </c>
      <c r="I2627" s="369"/>
      <c r="J2627" s="370">
        <f t="shared" si="365"/>
        <v>20000000</v>
      </c>
      <c r="K2627" s="370">
        <f t="shared" si="365"/>
        <v>20000000</v>
      </c>
      <c r="L2627" s="370">
        <f t="shared" si="365"/>
        <v>20000000</v>
      </c>
      <c r="M2627" s="370">
        <f t="shared" si="365"/>
        <v>60000000</v>
      </c>
    </row>
    <row r="2628" spans="1:13" ht="18.5" x14ac:dyDescent="0.45">
      <c r="A2628" s="100">
        <v>22</v>
      </c>
      <c r="B2628" s="100"/>
      <c r="C2628" s="100"/>
      <c r="D2628" s="100"/>
      <c r="E2628" s="100"/>
      <c r="F2628" s="73" t="s">
        <v>218</v>
      </c>
      <c r="G2628" s="369">
        <f>G2629</f>
        <v>20000000</v>
      </c>
      <c r="H2628" s="369">
        <f t="shared" si="365"/>
        <v>0</v>
      </c>
      <c r="I2628" s="369"/>
      <c r="J2628" s="370">
        <f t="shared" si="365"/>
        <v>20000000</v>
      </c>
      <c r="K2628" s="370">
        <f t="shared" si="365"/>
        <v>20000000</v>
      </c>
      <c r="L2628" s="370">
        <f t="shared" si="365"/>
        <v>20000000</v>
      </c>
      <c r="M2628" s="370">
        <f t="shared" si="365"/>
        <v>60000000</v>
      </c>
    </row>
    <row r="2629" spans="1:13" ht="18.5" x14ac:dyDescent="0.45">
      <c r="A2629" s="64">
        <v>2202</v>
      </c>
      <c r="B2629" s="64"/>
      <c r="C2629" s="64"/>
      <c r="D2629" s="64"/>
      <c r="E2629" s="64"/>
      <c r="F2629" s="70" t="s">
        <v>27</v>
      </c>
      <c r="G2629" s="358">
        <f>G2630+G2632+G2636+G2641+G2643+G2645</f>
        <v>20000000</v>
      </c>
      <c r="H2629" s="358">
        <f>H2630+H2632+H2636+H2641+H2643+H2645</f>
        <v>0</v>
      </c>
      <c r="I2629" s="358"/>
      <c r="J2629" s="80">
        <f>J2630+J2632+J2636+J2641+J2643+J2645</f>
        <v>20000000</v>
      </c>
      <c r="K2629" s="80">
        <f>K2630+K2632+K2636+K2641+K2643+K2645</f>
        <v>20000000</v>
      </c>
      <c r="L2629" s="80">
        <f>L2630+L2632+L2636+L2641+L2643+L2645</f>
        <v>20000000</v>
      </c>
      <c r="M2629" s="69">
        <f t="shared" ref="M2629:M2646" si="366">J2629+K2629+L2629</f>
        <v>60000000</v>
      </c>
    </row>
    <row r="2630" spans="1:13" ht="18.5" x14ac:dyDescent="0.45">
      <c r="A2630" s="64">
        <v>220201</v>
      </c>
      <c r="B2630" s="64"/>
      <c r="C2630" s="64"/>
      <c r="D2630" s="64"/>
      <c r="E2630" s="64"/>
      <c r="F2630" s="70" t="s">
        <v>28</v>
      </c>
      <c r="G2630" s="358">
        <f>SUM(G2631:G2631)</f>
        <v>500000</v>
      </c>
      <c r="H2630" s="358">
        <f>SUM(H2631:H2631)</f>
        <v>0</v>
      </c>
      <c r="I2630" s="358"/>
      <c r="J2630" s="80">
        <f>SUM(J2631:J2631)</f>
        <v>500000</v>
      </c>
      <c r="K2630" s="80">
        <f>SUM(K2631:K2631)</f>
        <v>500000</v>
      </c>
      <c r="L2630" s="80">
        <f>SUM(L2631:L2631)</f>
        <v>500000</v>
      </c>
      <c r="M2630" s="69">
        <f t="shared" si="366"/>
        <v>1500000</v>
      </c>
    </row>
    <row r="2631" spans="1:13" ht="18.5" x14ac:dyDescent="0.45">
      <c r="A2631" s="74">
        <v>22020102</v>
      </c>
      <c r="B2631" s="74"/>
      <c r="C2631" s="74"/>
      <c r="D2631" s="74"/>
      <c r="E2631" s="74"/>
      <c r="F2631" s="77" t="s">
        <v>30</v>
      </c>
      <c r="G2631" s="311">
        <v>500000</v>
      </c>
      <c r="H2631" s="311"/>
      <c r="I2631" s="311"/>
      <c r="J2631" s="81">
        <v>500000</v>
      </c>
      <c r="K2631" s="81">
        <v>500000</v>
      </c>
      <c r="L2631" s="81">
        <v>500000</v>
      </c>
      <c r="M2631" s="69">
        <f t="shared" si="366"/>
        <v>1500000</v>
      </c>
    </row>
    <row r="2632" spans="1:13" ht="18.5" x14ac:dyDescent="0.45">
      <c r="A2632" s="64">
        <v>220203</v>
      </c>
      <c r="B2632" s="64"/>
      <c r="C2632" s="64"/>
      <c r="D2632" s="64"/>
      <c r="E2632" s="64"/>
      <c r="F2632" s="70" t="s">
        <v>37</v>
      </c>
      <c r="G2632" s="358">
        <f>SUM(G2633:G2635)</f>
        <v>10550000</v>
      </c>
      <c r="H2632" s="358">
        <f>SUM(H2633:H2635)</f>
        <v>0</v>
      </c>
      <c r="I2632" s="358"/>
      <c r="J2632" s="80">
        <f>SUM(J2633:J2635)</f>
        <v>10550000</v>
      </c>
      <c r="K2632" s="80">
        <f>SUM(K2633:K2635)</f>
        <v>10550000</v>
      </c>
      <c r="L2632" s="80">
        <f>SUM(L2633:L2635)</f>
        <v>10550000</v>
      </c>
      <c r="M2632" s="69">
        <f t="shared" si="366"/>
        <v>31650000</v>
      </c>
    </row>
    <row r="2633" spans="1:13" ht="37" x14ac:dyDescent="0.45">
      <c r="A2633" s="74">
        <v>22020301</v>
      </c>
      <c r="B2633" s="74"/>
      <c r="C2633" s="74"/>
      <c r="D2633" s="74"/>
      <c r="E2633" s="74"/>
      <c r="F2633" s="77" t="s">
        <v>38</v>
      </c>
      <c r="G2633" s="311">
        <v>1750000</v>
      </c>
      <c r="H2633" s="311"/>
      <c r="I2633" s="311"/>
      <c r="J2633" s="81">
        <v>1750000</v>
      </c>
      <c r="K2633" s="81">
        <v>1750000</v>
      </c>
      <c r="L2633" s="81">
        <v>1750000</v>
      </c>
      <c r="M2633" s="69">
        <f t="shared" si="366"/>
        <v>5250000</v>
      </c>
    </row>
    <row r="2634" spans="1:13" ht="18.5" x14ac:dyDescent="0.45">
      <c r="A2634" s="74">
        <v>22020309</v>
      </c>
      <c r="B2634" s="74"/>
      <c r="C2634" s="74"/>
      <c r="D2634" s="74"/>
      <c r="E2634" s="74"/>
      <c r="F2634" s="77" t="s">
        <v>221</v>
      </c>
      <c r="G2634" s="311">
        <v>300000</v>
      </c>
      <c r="H2634" s="311"/>
      <c r="I2634" s="311"/>
      <c r="J2634" s="81">
        <v>300000</v>
      </c>
      <c r="K2634" s="81">
        <v>300000</v>
      </c>
      <c r="L2634" s="81">
        <v>300000</v>
      </c>
      <c r="M2634" s="69">
        <f t="shared" si="366"/>
        <v>900000</v>
      </c>
    </row>
    <row r="2635" spans="1:13" ht="18.5" x14ac:dyDescent="0.45">
      <c r="A2635" s="74">
        <v>22020310</v>
      </c>
      <c r="B2635" s="74"/>
      <c r="C2635" s="74"/>
      <c r="D2635" s="74"/>
      <c r="E2635" s="74"/>
      <c r="F2635" s="77" t="s">
        <v>240</v>
      </c>
      <c r="G2635" s="311">
        <v>8500000</v>
      </c>
      <c r="H2635" s="311"/>
      <c r="I2635" s="311"/>
      <c r="J2635" s="81">
        <v>8500000</v>
      </c>
      <c r="K2635" s="81">
        <v>8500000</v>
      </c>
      <c r="L2635" s="81">
        <v>8500000</v>
      </c>
      <c r="M2635" s="69">
        <f t="shared" si="366"/>
        <v>25500000</v>
      </c>
    </row>
    <row r="2636" spans="1:13" ht="18.5" x14ac:dyDescent="0.45">
      <c r="A2636" s="64">
        <v>220204</v>
      </c>
      <c r="B2636" s="64"/>
      <c r="C2636" s="64"/>
      <c r="D2636" s="64"/>
      <c r="E2636" s="64"/>
      <c r="F2636" s="70" t="s">
        <v>42</v>
      </c>
      <c r="G2636" s="358">
        <f>SUM(G2637:G2640)</f>
        <v>5050000</v>
      </c>
      <c r="H2636" s="358">
        <f>SUM(H2637:H2640)</f>
        <v>0</v>
      </c>
      <c r="I2636" s="358"/>
      <c r="J2636" s="80">
        <f>SUM(J2637:J2640)</f>
        <v>5050000</v>
      </c>
      <c r="K2636" s="80">
        <f>SUM(K2637:K2640)</f>
        <v>5050000</v>
      </c>
      <c r="L2636" s="80">
        <f>SUM(L2637:L2640)</f>
        <v>5050000</v>
      </c>
      <c r="M2636" s="69">
        <f t="shared" si="366"/>
        <v>15150000</v>
      </c>
    </row>
    <row r="2637" spans="1:13" ht="37" x14ac:dyDescent="0.45">
      <c r="A2637" s="74">
        <v>22020401</v>
      </c>
      <c r="B2637" s="74"/>
      <c r="C2637" s="74"/>
      <c r="D2637" s="74"/>
      <c r="E2637" s="74"/>
      <c r="F2637" s="77" t="s">
        <v>43</v>
      </c>
      <c r="G2637" s="311">
        <v>1200000</v>
      </c>
      <c r="H2637" s="311"/>
      <c r="I2637" s="311"/>
      <c r="J2637" s="81">
        <v>1200000</v>
      </c>
      <c r="K2637" s="81">
        <v>1200000</v>
      </c>
      <c r="L2637" s="81">
        <v>1200000</v>
      </c>
      <c r="M2637" s="69">
        <f t="shared" si="366"/>
        <v>3600000</v>
      </c>
    </row>
    <row r="2638" spans="1:13" ht="18.5" x14ac:dyDescent="0.45">
      <c r="A2638" s="74">
        <v>22020402</v>
      </c>
      <c r="B2638" s="74"/>
      <c r="C2638" s="74"/>
      <c r="D2638" s="74"/>
      <c r="E2638" s="74"/>
      <c r="F2638" s="77" t="s">
        <v>44</v>
      </c>
      <c r="G2638" s="311">
        <v>500000</v>
      </c>
      <c r="H2638" s="311"/>
      <c r="I2638" s="311"/>
      <c r="J2638" s="81">
        <v>500000</v>
      </c>
      <c r="K2638" s="81">
        <v>500000</v>
      </c>
      <c r="L2638" s="81">
        <v>500000</v>
      </c>
      <c r="M2638" s="69">
        <f t="shared" si="366"/>
        <v>1500000</v>
      </c>
    </row>
    <row r="2639" spans="1:13" ht="18.5" x14ac:dyDescent="0.45">
      <c r="A2639" s="74">
        <v>22020405</v>
      </c>
      <c r="B2639" s="74"/>
      <c r="C2639" s="74"/>
      <c r="D2639" s="74"/>
      <c r="E2639" s="74"/>
      <c r="F2639" s="77" t="s">
        <v>47</v>
      </c>
      <c r="G2639" s="311">
        <v>1150000</v>
      </c>
      <c r="H2639" s="311"/>
      <c r="I2639" s="311"/>
      <c r="J2639" s="81">
        <v>1150000</v>
      </c>
      <c r="K2639" s="81">
        <v>1150000</v>
      </c>
      <c r="L2639" s="81">
        <v>1150000</v>
      </c>
      <c r="M2639" s="69">
        <f t="shared" si="366"/>
        <v>3450000</v>
      </c>
    </row>
    <row r="2640" spans="1:13" ht="18.5" x14ac:dyDescent="0.45">
      <c r="A2640" s="74">
        <v>22020406</v>
      </c>
      <c r="B2640" s="74"/>
      <c r="C2640" s="74"/>
      <c r="D2640" s="74"/>
      <c r="E2640" s="74"/>
      <c r="F2640" s="77" t="s">
        <v>48</v>
      </c>
      <c r="G2640" s="311">
        <v>2200000</v>
      </c>
      <c r="H2640" s="311"/>
      <c r="I2640" s="311"/>
      <c r="J2640" s="81">
        <v>2200000</v>
      </c>
      <c r="K2640" s="81">
        <v>2200000</v>
      </c>
      <c r="L2640" s="81">
        <v>2200000</v>
      </c>
      <c r="M2640" s="69">
        <f t="shared" si="366"/>
        <v>6600000</v>
      </c>
    </row>
    <row r="2641" spans="1:13" ht="18.5" x14ac:dyDescent="0.45">
      <c r="A2641" s="64">
        <v>220206</v>
      </c>
      <c r="B2641" s="64"/>
      <c r="C2641" s="64"/>
      <c r="D2641" s="64"/>
      <c r="E2641" s="64"/>
      <c r="F2641" s="70" t="s">
        <v>51</v>
      </c>
      <c r="G2641" s="358">
        <f>SUM(G2642:G2642)</f>
        <v>1400000</v>
      </c>
      <c r="H2641" s="358">
        <f>SUM(H2642:H2642)</f>
        <v>0</v>
      </c>
      <c r="I2641" s="358"/>
      <c r="J2641" s="80">
        <f>SUM(J2642:J2642)</f>
        <v>1400000</v>
      </c>
      <c r="K2641" s="80">
        <f>SUM(K2642:K2642)</f>
        <v>1400000</v>
      </c>
      <c r="L2641" s="80">
        <f>SUM(L2642:L2642)</f>
        <v>1400000</v>
      </c>
      <c r="M2641" s="69">
        <f t="shared" si="366"/>
        <v>4200000</v>
      </c>
    </row>
    <row r="2642" spans="1:13" ht="18.5" x14ac:dyDescent="0.45">
      <c r="A2642" s="74">
        <v>22020605</v>
      </c>
      <c r="B2642" s="74"/>
      <c r="C2642" s="74"/>
      <c r="D2642" s="74"/>
      <c r="E2642" s="74"/>
      <c r="F2642" s="77" t="s">
        <v>53</v>
      </c>
      <c r="G2642" s="311">
        <v>1400000</v>
      </c>
      <c r="H2642" s="311"/>
      <c r="I2642" s="311"/>
      <c r="J2642" s="81">
        <v>1400000</v>
      </c>
      <c r="K2642" s="81">
        <v>1400000</v>
      </c>
      <c r="L2642" s="81">
        <v>1400000</v>
      </c>
      <c r="M2642" s="69">
        <f t="shared" si="366"/>
        <v>4200000</v>
      </c>
    </row>
    <row r="2643" spans="1:13" ht="18.5" x14ac:dyDescent="0.45">
      <c r="A2643" s="64">
        <v>220208</v>
      </c>
      <c r="B2643" s="64"/>
      <c r="C2643" s="64"/>
      <c r="D2643" s="64"/>
      <c r="E2643" s="64"/>
      <c r="F2643" s="70" t="s">
        <v>54</v>
      </c>
      <c r="G2643" s="358">
        <f>SUM(G2644:G2644)</f>
        <v>1500000</v>
      </c>
      <c r="H2643" s="358">
        <f>SUM(H2644:H2644)</f>
        <v>0</v>
      </c>
      <c r="I2643" s="358"/>
      <c r="J2643" s="80">
        <f>SUM(J2644:J2644)</f>
        <v>1500000</v>
      </c>
      <c r="K2643" s="80">
        <f>SUM(K2644:K2644)</f>
        <v>1500000</v>
      </c>
      <c r="L2643" s="80">
        <f>SUM(L2644:L2644)</f>
        <v>1500000</v>
      </c>
      <c r="M2643" s="69">
        <f t="shared" si="366"/>
        <v>4500000</v>
      </c>
    </row>
    <row r="2644" spans="1:13" ht="18.5" x14ac:dyDescent="0.45">
      <c r="A2644" s="74">
        <v>22020801</v>
      </c>
      <c r="B2644" s="74"/>
      <c r="C2644" s="74"/>
      <c r="D2644" s="74"/>
      <c r="E2644" s="74"/>
      <c r="F2644" s="77" t="s">
        <v>55</v>
      </c>
      <c r="G2644" s="311">
        <v>1500000</v>
      </c>
      <c r="H2644" s="311"/>
      <c r="I2644" s="311"/>
      <c r="J2644" s="81">
        <v>1500000</v>
      </c>
      <c r="K2644" s="81">
        <v>1500000</v>
      </c>
      <c r="L2644" s="81">
        <v>1500000</v>
      </c>
      <c r="M2644" s="69">
        <f t="shared" si="366"/>
        <v>4500000</v>
      </c>
    </row>
    <row r="2645" spans="1:13" ht="18.5" x14ac:dyDescent="0.45">
      <c r="A2645" s="64">
        <v>220210</v>
      </c>
      <c r="B2645" s="64"/>
      <c r="C2645" s="64"/>
      <c r="D2645" s="64"/>
      <c r="E2645" s="64"/>
      <c r="F2645" s="70" t="s">
        <v>57</v>
      </c>
      <c r="G2645" s="358">
        <v>1000000</v>
      </c>
      <c r="H2645" s="358">
        <f>SUM(H2646:H2646)</f>
        <v>0</v>
      </c>
      <c r="I2645" s="358"/>
      <c r="J2645" s="80">
        <v>1000000</v>
      </c>
      <c r="K2645" s="80">
        <v>1000000</v>
      </c>
      <c r="L2645" s="80">
        <v>1000000</v>
      </c>
      <c r="M2645" s="69">
        <f t="shared" si="366"/>
        <v>3000000</v>
      </c>
    </row>
    <row r="2646" spans="1:13" ht="18.5" x14ac:dyDescent="0.45">
      <c r="A2646" s="74">
        <v>22021007</v>
      </c>
      <c r="B2646" s="74"/>
      <c r="C2646" s="74"/>
      <c r="D2646" s="74"/>
      <c r="E2646" s="74"/>
      <c r="F2646" s="77" t="s">
        <v>63</v>
      </c>
      <c r="G2646" s="311">
        <v>500000</v>
      </c>
      <c r="H2646" s="311"/>
      <c r="I2646" s="311"/>
      <c r="J2646" s="81">
        <v>500000</v>
      </c>
      <c r="K2646" s="81">
        <v>500000</v>
      </c>
      <c r="L2646" s="81">
        <v>500000</v>
      </c>
      <c r="M2646" s="69">
        <f t="shared" si="366"/>
        <v>1500000</v>
      </c>
    </row>
    <row r="2647" spans="1:13" ht="18.5" x14ac:dyDescent="0.45">
      <c r="A2647" s="497"/>
      <c r="B2647" s="497"/>
      <c r="C2647" s="497"/>
      <c r="D2647" s="497"/>
      <c r="E2647" s="497"/>
      <c r="F2647" s="100" t="s">
        <v>85</v>
      </c>
      <c r="G2647" s="363"/>
      <c r="H2647" s="363"/>
      <c r="I2647" s="363"/>
      <c r="J2647" s="364"/>
      <c r="K2647" s="364"/>
      <c r="L2647" s="364"/>
      <c r="M2647" s="425"/>
    </row>
    <row r="2648" spans="1:13" ht="18.5" x14ac:dyDescent="0.45">
      <c r="A2648" s="498"/>
      <c r="B2648" s="498"/>
      <c r="C2648" s="498"/>
      <c r="D2648" s="498"/>
      <c r="E2648" s="498"/>
      <c r="F2648" s="70" t="s">
        <v>1054</v>
      </c>
      <c r="G2648" s="485">
        <f>G2627</f>
        <v>20000000</v>
      </c>
      <c r="H2648" s="485">
        <f t="shared" ref="H2648:M2648" si="367">H2627</f>
        <v>0</v>
      </c>
      <c r="I2648" s="485"/>
      <c r="J2648" s="486">
        <f t="shared" si="367"/>
        <v>20000000</v>
      </c>
      <c r="K2648" s="486">
        <f t="shared" si="367"/>
        <v>20000000</v>
      </c>
      <c r="L2648" s="486">
        <f t="shared" si="367"/>
        <v>20000000</v>
      </c>
      <c r="M2648" s="486">
        <f t="shared" si="367"/>
        <v>60000000</v>
      </c>
    </row>
    <row r="2649" spans="1:13" ht="18.5" x14ac:dyDescent="0.45">
      <c r="A2649" s="497"/>
      <c r="B2649" s="497"/>
      <c r="C2649" s="497"/>
      <c r="D2649" s="497"/>
      <c r="E2649" s="497"/>
      <c r="F2649" s="70" t="s">
        <v>88</v>
      </c>
      <c r="G2649" s="365">
        <f>SUM(G2648)</f>
        <v>20000000</v>
      </c>
      <c r="H2649" s="365">
        <f t="shared" ref="H2649:M2649" si="368">SUM(H2648)</f>
        <v>0</v>
      </c>
      <c r="I2649" s="365"/>
      <c r="J2649" s="366">
        <f t="shared" si="368"/>
        <v>20000000</v>
      </c>
      <c r="K2649" s="366">
        <f t="shared" si="368"/>
        <v>20000000</v>
      </c>
      <c r="L2649" s="366">
        <f t="shared" si="368"/>
        <v>20000000</v>
      </c>
      <c r="M2649" s="366">
        <f t="shared" si="368"/>
        <v>60000000</v>
      </c>
    </row>
    <row r="2652" spans="1:13" ht="18.5" x14ac:dyDescent="0.45">
      <c r="A2652" s="951" t="s">
        <v>0</v>
      </c>
      <c r="B2652" s="951"/>
      <c r="C2652" s="951"/>
      <c r="D2652" s="951"/>
      <c r="E2652" s="951"/>
      <c r="F2652" s="951"/>
      <c r="G2652" s="951"/>
      <c r="H2652" s="951"/>
      <c r="I2652" s="951"/>
      <c r="J2652" s="951"/>
      <c r="K2652" s="951"/>
      <c r="L2652" s="951"/>
      <c r="M2652" s="951"/>
    </row>
    <row r="2653" spans="1:13" ht="18.5" x14ac:dyDescent="0.45">
      <c r="A2653" s="930" t="s">
        <v>1055</v>
      </c>
      <c r="B2653" s="930"/>
      <c r="C2653" s="930"/>
      <c r="D2653" s="930"/>
      <c r="E2653" s="930"/>
      <c r="F2653" s="930"/>
      <c r="G2653" s="930"/>
      <c r="H2653" s="930"/>
      <c r="I2653" s="930"/>
      <c r="J2653" s="930"/>
      <c r="K2653" s="930"/>
      <c r="L2653" s="930"/>
      <c r="M2653" s="930"/>
    </row>
    <row r="2654" spans="1:13" ht="92.5" x14ac:dyDescent="0.45">
      <c r="A2654" s="100" t="s">
        <v>1</v>
      </c>
      <c r="B2654" s="100" t="s">
        <v>2</v>
      </c>
      <c r="C2654" s="100" t="s">
        <v>3</v>
      </c>
      <c r="D2654" s="100" t="s">
        <v>4</v>
      </c>
      <c r="E2654" s="100" t="s">
        <v>5</v>
      </c>
      <c r="F2654" s="67" t="s">
        <v>6</v>
      </c>
      <c r="G2654" s="100" t="s">
        <v>7</v>
      </c>
      <c r="H2654" s="100" t="s">
        <v>8</v>
      </c>
      <c r="I2654" s="100"/>
      <c r="J2654" s="368" t="s">
        <v>9</v>
      </c>
      <c r="K2654" s="368" t="s">
        <v>10</v>
      </c>
      <c r="L2654" s="368" t="s">
        <v>11</v>
      </c>
      <c r="M2654" s="368" t="s">
        <v>12</v>
      </c>
    </row>
    <row r="2655" spans="1:13" ht="18.5" x14ac:dyDescent="0.45">
      <c r="A2655" s="64">
        <v>2</v>
      </c>
      <c r="B2655" s="65"/>
      <c r="C2655" s="66"/>
      <c r="D2655" s="66"/>
      <c r="E2655" s="65"/>
      <c r="F2655" s="70" t="s">
        <v>18</v>
      </c>
      <c r="G2655" s="358">
        <f>G2656+G2664+G2720</f>
        <v>12407269558</v>
      </c>
      <c r="H2655" s="358">
        <f>H2656+H2664+H2720</f>
        <v>13890016368.950001</v>
      </c>
      <c r="I2655" s="358"/>
      <c r="J2655" s="80">
        <f>J2656+J2664+J2720</f>
        <v>14424061245.559999</v>
      </c>
      <c r="K2655" s="80">
        <f>K2656+K2664+K2720</f>
        <v>14424061245.559999</v>
      </c>
      <c r="L2655" s="80">
        <f>L2656+L2664+L2720</f>
        <v>14424061245.559999</v>
      </c>
      <c r="M2655" s="69">
        <f>J2655+K2655+L2655</f>
        <v>43272183736.68</v>
      </c>
    </row>
    <row r="2656" spans="1:13" ht="18.5" x14ac:dyDescent="0.45">
      <c r="A2656" s="64">
        <v>21</v>
      </c>
      <c r="B2656" s="65"/>
      <c r="C2656" s="66"/>
      <c r="D2656" s="66"/>
      <c r="E2656" s="65"/>
      <c r="F2656" s="70" t="s">
        <v>19</v>
      </c>
      <c r="G2656" s="358">
        <f>G2657+G2660</f>
        <v>207269558</v>
      </c>
      <c r="H2656" s="358">
        <f>H2657+H2660</f>
        <v>155452168.5</v>
      </c>
      <c r="I2656" s="358"/>
      <c r="J2656" s="80">
        <v>224061245.56</v>
      </c>
      <c r="K2656" s="80">
        <v>224061245.56</v>
      </c>
      <c r="L2656" s="80">
        <v>224061245.56</v>
      </c>
      <c r="M2656" s="69">
        <v>672183736.68000007</v>
      </c>
    </row>
    <row r="2657" spans="1:13" ht="18.5" x14ac:dyDescent="0.45">
      <c r="A2657" s="64">
        <v>2101</v>
      </c>
      <c r="B2657" s="65"/>
      <c r="C2657" s="66"/>
      <c r="D2657" s="66"/>
      <c r="E2657" s="65"/>
      <c r="F2657" s="70" t="s">
        <v>20</v>
      </c>
      <c r="G2657" s="358">
        <f t="shared" ref="G2657:H2657" si="369">G2658</f>
        <v>158568197</v>
      </c>
      <c r="H2657" s="358">
        <f t="shared" si="369"/>
        <v>118926147.75</v>
      </c>
      <c r="I2657" s="358"/>
      <c r="J2657" s="80">
        <v>210676546.24000001</v>
      </c>
      <c r="K2657" s="80">
        <v>210676546.24000001</v>
      </c>
      <c r="L2657" s="80">
        <v>210676546.24000001</v>
      </c>
      <c r="M2657" s="69">
        <v>632029638.72000003</v>
      </c>
    </row>
    <row r="2658" spans="1:13" ht="18.5" x14ac:dyDescent="0.45">
      <c r="A2658" s="64">
        <v>210101</v>
      </c>
      <c r="B2658" s="65"/>
      <c r="C2658" s="66"/>
      <c r="D2658" s="66"/>
      <c r="E2658" s="65"/>
      <c r="F2658" s="70" t="s">
        <v>21</v>
      </c>
      <c r="G2658" s="358">
        <f>G2659</f>
        <v>158568197</v>
      </c>
      <c r="H2658" s="358">
        <f>H2659</f>
        <v>118926147.75</v>
      </c>
      <c r="I2658" s="358"/>
      <c r="J2658" s="80">
        <v>210676546.24000001</v>
      </c>
      <c r="K2658" s="80">
        <v>210676546.24000001</v>
      </c>
      <c r="L2658" s="80">
        <v>210676546.24000001</v>
      </c>
      <c r="M2658" s="69">
        <v>632029638.72000003</v>
      </c>
    </row>
    <row r="2659" spans="1:13" ht="18.5" x14ac:dyDescent="0.45">
      <c r="A2659" s="74">
        <v>21010101</v>
      </c>
      <c r="B2659" s="75"/>
      <c r="C2659" s="76"/>
      <c r="D2659" s="76"/>
      <c r="E2659" s="75"/>
      <c r="F2659" s="77" t="s">
        <v>20</v>
      </c>
      <c r="G2659" s="311">
        <v>158568197</v>
      </c>
      <c r="H2659" s="311">
        <v>118926147.75</v>
      </c>
      <c r="I2659" s="311"/>
      <c r="J2659" s="81">
        <v>210676546.24000001</v>
      </c>
      <c r="K2659" s="81">
        <v>210676546.24000001</v>
      </c>
      <c r="L2659" s="81">
        <v>210676546.24000001</v>
      </c>
      <c r="M2659" s="69">
        <v>632029638.72000003</v>
      </c>
    </row>
    <row r="2660" spans="1:13" ht="18.5" x14ac:dyDescent="0.45">
      <c r="A2660" s="64">
        <v>2102</v>
      </c>
      <c r="B2660" s="65"/>
      <c r="C2660" s="66"/>
      <c r="D2660" s="66"/>
      <c r="E2660" s="65"/>
      <c r="F2660" s="70" t="s">
        <v>22</v>
      </c>
      <c r="G2660" s="358">
        <f>G2661</f>
        <v>48701361</v>
      </c>
      <c r="H2660" s="358">
        <f>H2661</f>
        <v>36526020.75</v>
      </c>
      <c r="I2660" s="358"/>
      <c r="J2660" s="80">
        <v>13384699.32</v>
      </c>
      <c r="K2660" s="80">
        <v>13384699.32</v>
      </c>
      <c r="L2660" s="80">
        <v>13384699.32</v>
      </c>
      <c r="M2660" s="69">
        <v>40154097.960000001</v>
      </c>
    </row>
    <row r="2661" spans="1:13" ht="18.5" x14ac:dyDescent="0.45">
      <c r="A2661" s="64">
        <v>210201</v>
      </c>
      <c r="B2661" s="65"/>
      <c r="C2661" s="66"/>
      <c r="D2661" s="66"/>
      <c r="E2661" s="65"/>
      <c r="F2661" s="70" t="s">
        <v>23</v>
      </c>
      <c r="G2661" s="358">
        <f>G2662+G2663</f>
        <v>48701361</v>
      </c>
      <c r="H2661" s="358">
        <f>H2662+H2663</f>
        <v>36526020.75</v>
      </c>
      <c r="I2661" s="358"/>
      <c r="J2661" s="80">
        <v>13384699.32</v>
      </c>
      <c r="K2661" s="80">
        <v>13384699.32</v>
      </c>
      <c r="L2661" s="80">
        <v>13384699.32</v>
      </c>
      <c r="M2661" s="69">
        <v>40154097.960000001</v>
      </c>
    </row>
    <row r="2662" spans="1:13" ht="18.5" x14ac:dyDescent="0.45">
      <c r="A2662" s="74">
        <v>21020101</v>
      </c>
      <c r="B2662" s="75"/>
      <c r="C2662" s="76"/>
      <c r="D2662" s="76"/>
      <c r="E2662" s="75"/>
      <c r="F2662" s="77" t="s">
        <v>24</v>
      </c>
      <c r="G2662" s="311">
        <v>46047000</v>
      </c>
      <c r="H2662" s="311">
        <v>34535250</v>
      </c>
      <c r="I2662" s="311"/>
      <c r="J2662" s="81">
        <v>10640338.32</v>
      </c>
      <c r="K2662" s="81">
        <v>10640338.32</v>
      </c>
      <c r="L2662" s="81">
        <v>10640338.32</v>
      </c>
      <c r="M2662" s="69">
        <v>31921014.960000001</v>
      </c>
    </row>
    <row r="2663" spans="1:13" ht="18.5" x14ac:dyDescent="0.45">
      <c r="A2663" s="74">
        <v>21020102</v>
      </c>
      <c r="B2663" s="75"/>
      <c r="C2663" s="76"/>
      <c r="D2663" s="76"/>
      <c r="E2663" s="75"/>
      <c r="F2663" s="77" t="s">
        <v>25</v>
      </c>
      <c r="G2663" s="311">
        <v>2654361</v>
      </c>
      <c r="H2663" s="311">
        <v>1990770.75</v>
      </c>
      <c r="I2663" s="311"/>
      <c r="J2663" s="81">
        <v>2744361</v>
      </c>
      <c r="K2663" s="81">
        <v>2744361</v>
      </c>
      <c r="L2663" s="81">
        <v>2744361</v>
      </c>
      <c r="M2663" s="69">
        <v>8233083</v>
      </c>
    </row>
    <row r="2664" spans="1:13" ht="18.5" x14ac:dyDescent="0.45">
      <c r="A2664" s="64">
        <v>22</v>
      </c>
      <c r="B2664" s="65"/>
      <c r="C2664" s="66"/>
      <c r="D2664" s="66"/>
      <c r="E2664" s="65"/>
      <c r="F2664" s="70" t="s">
        <v>26</v>
      </c>
      <c r="G2664" s="358">
        <f>G2665+G2717</f>
        <v>200000000</v>
      </c>
      <c r="H2664" s="358">
        <f>H2665+H2717</f>
        <v>10155200</v>
      </c>
      <c r="I2664" s="358"/>
      <c r="J2664" s="80">
        <f t="shared" ref="J2664:L2664" si="370">J2665+J2717</f>
        <v>200000000</v>
      </c>
      <c r="K2664" s="80">
        <f>K2665+K2717</f>
        <v>200000000</v>
      </c>
      <c r="L2664" s="80">
        <f t="shared" si="370"/>
        <v>200000000</v>
      </c>
      <c r="M2664" s="69">
        <f t="shared" ref="M2664:M2727" si="371">J2664+K2664+L2664</f>
        <v>600000000</v>
      </c>
    </row>
    <row r="2665" spans="1:13" ht="18.5" x14ac:dyDescent="0.45">
      <c r="A2665" s="64">
        <v>2202</v>
      </c>
      <c r="B2665" s="65"/>
      <c r="C2665" s="66"/>
      <c r="D2665" s="66"/>
      <c r="E2665" s="65"/>
      <c r="F2665" s="70" t="s">
        <v>27</v>
      </c>
      <c r="G2665" s="358">
        <f>G2666+G2669+G2676+G2679+G2686+G2688+G2691+G2697+G2700</f>
        <v>185000000</v>
      </c>
      <c r="H2665" s="358">
        <f>H2666+H2669+H2676+H2679+H2686+H2688+H2691+H2697+H2700</f>
        <v>5977600</v>
      </c>
      <c r="I2665" s="358"/>
      <c r="J2665" s="80">
        <f>J2666+J2669+J2676+J2679+J2686+J2688+J2691+J2697+J2700</f>
        <v>180000000</v>
      </c>
      <c r="K2665" s="80">
        <f>K2666+K2669+K2676+K2679+K2686+K2688+K2691+K2697+K2700</f>
        <v>180000000</v>
      </c>
      <c r="L2665" s="80">
        <f t="shared" ref="L2665" si="372">L2666+L2669+L2676+L2679+L2686+L2688+L2691+L2697+L2700</f>
        <v>180000000</v>
      </c>
      <c r="M2665" s="69">
        <f t="shared" si="371"/>
        <v>540000000</v>
      </c>
    </row>
    <row r="2666" spans="1:13" ht="18.5" x14ac:dyDescent="0.45">
      <c r="A2666" s="64">
        <v>220201</v>
      </c>
      <c r="B2666" s="65"/>
      <c r="C2666" s="66"/>
      <c r="D2666" s="66"/>
      <c r="E2666" s="65"/>
      <c r="F2666" s="70" t="s">
        <v>28</v>
      </c>
      <c r="G2666" s="358">
        <f>SUM(G2667:G2668)</f>
        <v>30500000</v>
      </c>
      <c r="H2666" s="358">
        <f>SUM(H2667:H2668)</f>
        <v>1385600</v>
      </c>
      <c r="I2666" s="358"/>
      <c r="J2666" s="80">
        <f>SUM(J2667:J2668)</f>
        <v>20000000</v>
      </c>
      <c r="K2666" s="80">
        <f>SUM(K2667:K2668)</f>
        <v>20000000</v>
      </c>
      <c r="L2666" s="80">
        <f>SUM(L2667:L2668)</f>
        <v>20000000</v>
      </c>
      <c r="M2666" s="69">
        <f t="shared" si="371"/>
        <v>60000000</v>
      </c>
    </row>
    <row r="2667" spans="1:13" ht="18.5" x14ac:dyDescent="0.45">
      <c r="A2667" s="74">
        <v>22020101</v>
      </c>
      <c r="B2667" s="75"/>
      <c r="C2667" s="76"/>
      <c r="D2667" s="76"/>
      <c r="E2667" s="75"/>
      <c r="F2667" s="77" t="s">
        <v>29</v>
      </c>
      <c r="G2667" s="311">
        <v>15000000</v>
      </c>
      <c r="H2667" s="311">
        <v>1385600</v>
      </c>
      <c r="I2667" s="311"/>
      <c r="J2667" s="81">
        <v>10000000</v>
      </c>
      <c r="K2667" s="81">
        <v>10000000</v>
      </c>
      <c r="L2667" s="81">
        <v>10000000</v>
      </c>
      <c r="M2667" s="69">
        <f t="shared" si="371"/>
        <v>30000000</v>
      </c>
    </row>
    <row r="2668" spans="1:13" ht="18.5" x14ac:dyDescent="0.45">
      <c r="A2668" s="74">
        <v>22020102</v>
      </c>
      <c r="B2668" s="75"/>
      <c r="C2668" s="76"/>
      <c r="D2668" s="76"/>
      <c r="E2668" s="75"/>
      <c r="F2668" s="77" t="s">
        <v>30</v>
      </c>
      <c r="G2668" s="311">
        <v>15500000</v>
      </c>
      <c r="H2668" s="311"/>
      <c r="I2668" s="311"/>
      <c r="J2668" s="81">
        <v>10000000</v>
      </c>
      <c r="K2668" s="81">
        <v>10000000</v>
      </c>
      <c r="L2668" s="81">
        <v>10000000</v>
      </c>
      <c r="M2668" s="69">
        <f t="shared" si="371"/>
        <v>30000000</v>
      </c>
    </row>
    <row r="2669" spans="1:13" ht="18.5" x14ac:dyDescent="0.45">
      <c r="A2669" s="64">
        <v>220202</v>
      </c>
      <c r="B2669" s="65"/>
      <c r="C2669" s="66"/>
      <c r="D2669" s="66"/>
      <c r="E2669" s="65"/>
      <c r="F2669" s="70" t="s">
        <v>31</v>
      </c>
      <c r="G2669" s="358">
        <f>SUM(G2670:G2675)</f>
        <v>2410000</v>
      </c>
      <c r="H2669" s="358">
        <f>SUM(H2670:H2675)</f>
        <v>0</v>
      </c>
      <c r="I2669" s="358"/>
      <c r="J2669" s="80">
        <f>SUM(J2670:J2675)</f>
        <v>2130000</v>
      </c>
      <c r="K2669" s="80">
        <f>SUM(K2670:K2675)</f>
        <v>2130000</v>
      </c>
      <c r="L2669" s="80">
        <f>SUM(L2670:L2675)</f>
        <v>2130000</v>
      </c>
      <c r="M2669" s="69">
        <f t="shared" si="371"/>
        <v>6390000</v>
      </c>
    </row>
    <row r="2670" spans="1:13" ht="18.5" x14ac:dyDescent="0.45">
      <c r="A2670" s="74">
        <v>22020201</v>
      </c>
      <c r="B2670" s="75"/>
      <c r="C2670" s="76"/>
      <c r="D2670" s="76"/>
      <c r="E2670" s="75"/>
      <c r="F2670" s="77" t="s">
        <v>32</v>
      </c>
      <c r="G2670" s="311">
        <v>1500000</v>
      </c>
      <c r="H2670" s="311"/>
      <c r="I2670" s="311"/>
      <c r="J2670" s="81">
        <v>1000000</v>
      </c>
      <c r="K2670" s="81">
        <v>1000000</v>
      </c>
      <c r="L2670" s="81">
        <v>1000000</v>
      </c>
      <c r="M2670" s="69">
        <f t="shared" si="371"/>
        <v>3000000</v>
      </c>
    </row>
    <row r="2671" spans="1:13" ht="18.5" x14ac:dyDescent="0.45">
      <c r="A2671" s="74">
        <v>22020203</v>
      </c>
      <c r="B2671" s="75"/>
      <c r="C2671" s="76"/>
      <c r="D2671" s="76"/>
      <c r="E2671" s="75"/>
      <c r="F2671" s="77" t="s">
        <v>34</v>
      </c>
      <c r="G2671" s="311">
        <v>30000</v>
      </c>
      <c r="H2671" s="311"/>
      <c r="I2671" s="311"/>
      <c r="J2671" s="81">
        <v>30000</v>
      </c>
      <c r="K2671" s="81">
        <v>30000</v>
      </c>
      <c r="L2671" s="81">
        <v>30000</v>
      </c>
      <c r="M2671" s="69">
        <f t="shared" si="371"/>
        <v>90000</v>
      </c>
    </row>
    <row r="2672" spans="1:13" ht="18.5" x14ac:dyDescent="0.45">
      <c r="A2672" s="74">
        <v>22020204</v>
      </c>
      <c r="B2672" s="75"/>
      <c r="C2672" s="76"/>
      <c r="D2672" s="76"/>
      <c r="E2672" s="75"/>
      <c r="F2672" s="77" t="s">
        <v>316</v>
      </c>
      <c r="G2672" s="311">
        <v>480000</v>
      </c>
      <c r="H2672" s="311"/>
      <c r="I2672" s="311"/>
      <c r="J2672" s="81">
        <v>600000</v>
      </c>
      <c r="K2672" s="81">
        <v>600000</v>
      </c>
      <c r="L2672" s="81">
        <v>600000</v>
      </c>
      <c r="M2672" s="69">
        <f t="shared" si="371"/>
        <v>1800000</v>
      </c>
    </row>
    <row r="2673" spans="1:13" ht="18.5" x14ac:dyDescent="0.45">
      <c r="A2673" s="74">
        <v>22020205</v>
      </c>
      <c r="B2673" s="75"/>
      <c r="C2673" s="76"/>
      <c r="D2673" s="76"/>
      <c r="E2673" s="75"/>
      <c r="F2673" s="77" t="s">
        <v>35</v>
      </c>
      <c r="G2673" s="311">
        <v>100000</v>
      </c>
      <c r="H2673" s="311"/>
      <c r="I2673" s="311"/>
      <c r="J2673" s="81">
        <v>200000</v>
      </c>
      <c r="K2673" s="81">
        <v>200000</v>
      </c>
      <c r="L2673" s="81">
        <v>200000</v>
      </c>
      <c r="M2673" s="69">
        <f t="shared" si="371"/>
        <v>600000</v>
      </c>
    </row>
    <row r="2674" spans="1:13" ht="18.5" x14ac:dyDescent="0.45">
      <c r="A2674" s="74">
        <v>22020206</v>
      </c>
      <c r="B2674" s="75"/>
      <c r="C2674" s="76"/>
      <c r="D2674" s="76"/>
      <c r="E2674" s="75"/>
      <c r="F2674" s="77" t="s">
        <v>36</v>
      </c>
      <c r="G2674" s="311">
        <v>200000</v>
      </c>
      <c r="H2674" s="311"/>
      <c r="I2674" s="311"/>
      <c r="J2674" s="81">
        <v>200000</v>
      </c>
      <c r="K2674" s="81">
        <v>200000</v>
      </c>
      <c r="L2674" s="81">
        <v>200000</v>
      </c>
      <c r="M2674" s="69">
        <f t="shared" si="371"/>
        <v>600000</v>
      </c>
    </row>
    <row r="2675" spans="1:13" ht="37" x14ac:dyDescent="0.45">
      <c r="A2675" s="74">
        <v>22020209</v>
      </c>
      <c r="B2675" s="75"/>
      <c r="C2675" s="76"/>
      <c r="D2675" s="76"/>
      <c r="E2675" s="75"/>
      <c r="F2675" s="77" t="s">
        <v>323</v>
      </c>
      <c r="G2675" s="311">
        <v>100000</v>
      </c>
      <c r="H2675" s="311"/>
      <c r="I2675" s="311"/>
      <c r="J2675" s="81">
        <v>100000</v>
      </c>
      <c r="K2675" s="81">
        <v>100000</v>
      </c>
      <c r="L2675" s="81">
        <v>100000</v>
      </c>
      <c r="M2675" s="69">
        <f t="shared" si="371"/>
        <v>300000</v>
      </c>
    </row>
    <row r="2676" spans="1:13" ht="18.5" x14ac:dyDescent="0.45">
      <c r="A2676" s="64">
        <v>220203</v>
      </c>
      <c r="B2676" s="65"/>
      <c r="C2676" s="66"/>
      <c r="D2676" s="66"/>
      <c r="E2676" s="65"/>
      <c r="F2676" s="70" t="s">
        <v>37</v>
      </c>
      <c r="G2676" s="358">
        <f>SUM(G2677:G2678)</f>
        <v>10000000</v>
      </c>
      <c r="H2676" s="358">
        <f>SUM(H2677:H2678)</f>
        <v>0</v>
      </c>
      <c r="I2676" s="358"/>
      <c r="J2676" s="80">
        <f>SUM(J2677:J2678)</f>
        <v>15000000</v>
      </c>
      <c r="K2676" s="80">
        <f>SUM(K2677:K2678)</f>
        <v>15000000</v>
      </c>
      <c r="L2676" s="80">
        <f>SUM(L2677:L2678)</f>
        <v>15000000</v>
      </c>
      <c r="M2676" s="69">
        <f t="shared" si="371"/>
        <v>45000000</v>
      </c>
    </row>
    <row r="2677" spans="1:13" ht="37" x14ac:dyDescent="0.45">
      <c r="A2677" s="74">
        <v>22020301</v>
      </c>
      <c r="B2677" s="75"/>
      <c r="C2677" s="76"/>
      <c r="D2677" s="76"/>
      <c r="E2677" s="75"/>
      <c r="F2677" s="77" t="s">
        <v>38</v>
      </c>
      <c r="G2677" s="311"/>
      <c r="H2677" s="311"/>
      <c r="I2677" s="311"/>
      <c r="J2677" s="81">
        <v>5000000</v>
      </c>
      <c r="K2677" s="81">
        <v>5000000</v>
      </c>
      <c r="L2677" s="81">
        <v>5000000</v>
      </c>
      <c r="M2677" s="69">
        <f t="shared" si="371"/>
        <v>15000000</v>
      </c>
    </row>
    <row r="2678" spans="1:13" ht="18.5" x14ac:dyDescent="0.45">
      <c r="A2678" s="74">
        <v>22020305</v>
      </c>
      <c r="B2678" s="75"/>
      <c r="C2678" s="76"/>
      <c r="D2678" s="76"/>
      <c r="E2678" s="75"/>
      <c r="F2678" s="77" t="s">
        <v>41</v>
      </c>
      <c r="G2678" s="311">
        <v>10000000</v>
      </c>
      <c r="H2678" s="311"/>
      <c r="I2678" s="311"/>
      <c r="J2678" s="81">
        <v>10000000</v>
      </c>
      <c r="K2678" s="81">
        <v>10000000</v>
      </c>
      <c r="L2678" s="81">
        <v>10000000</v>
      </c>
      <c r="M2678" s="69">
        <f t="shared" si="371"/>
        <v>30000000</v>
      </c>
    </row>
    <row r="2679" spans="1:13" ht="18.5" x14ac:dyDescent="0.45">
      <c r="A2679" s="64">
        <v>220204</v>
      </c>
      <c r="B2679" s="65"/>
      <c r="C2679" s="66"/>
      <c r="D2679" s="66"/>
      <c r="E2679" s="65"/>
      <c r="F2679" s="70" t="s">
        <v>42</v>
      </c>
      <c r="G2679" s="358">
        <f>SUM(G2680:G2685)</f>
        <v>14625000</v>
      </c>
      <c r="H2679" s="358">
        <f>SUM(H2680:H2685)</f>
        <v>890000</v>
      </c>
      <c r="I2679" s="358"/>
      <c r="J2679" s="80">
        <f>SUM(J2680:J2685)</f>
        <v>17425000</v>
      </c>
      <c r="K2679" s="80">
        <f>SUM(K2680:K2685)</f>
        <v>17425000</v>
      </c>
      <c r="L2679" s="80">
        <f>SUM(L2680:L2685)</f>
        <v>17425000</v>
      </c>
      <c r="M2679" s="69">
        <f t="shared" si="371"/>
        <v>52275000</v>
      </c>
    </row>
    <row r="2680" spans="1:13" ht="37" x14ac:dyDescent="0.45">
      <c r="A2680" s="74">
        <v>22020401</v>
      </c>
      <c r="B2680" s="75"/>
      <c r="C2680" s="76"/>
      <c r="D2680" s="76"/>
      <c r="E2680" s="75"/>
      <c r="F2680" s="77" t="s">
        <v>43</v>
      </c>
      <c r="G2680" s="311">
        <v>425000</v>
      </c>
      <c r="H2680" s="311"/>
      <c r="I2680" s="311"/>
      <c r="J2680" s="81">
        <v>225000</v>
      </c>
      <c r="K2680" s="81">
        <v>225000</v>
      </c>
      <c r="L2680" s="81">
        <v>225000</v>
      </c>
      <c r="M2680" s="69">
        <f t="shared" si="371"/>
        <v>675000</v>
      </c>
    </row>
    <row r="2681" spans="1:13" ht="18.5" x14ac:dyDescent="0.45">
      <c r="A2681" s="74">
        <v>22020402</v>
      </c>
      <c r="B2681" s="75"/>
      <c r="C2681" s="76"/>
      <c r="D2681" s="76"/>
      <c r="E2681" s="75"/>
      <c r="F2681" s="77" t="s">
        <v>44</v>
      </c>
      <c r="G2681" s="311">
        <v>3000000</v>
      </c>
      <c r="H2681" s="311">
        <v>890000</v>
      </c>
      <c r="I2681" s="311"/>
      <c r="J2681" s="81">
        <v>4000000</v>
      </c>
      <c r="K2681" s="81">
        <v>4000000</v>
      </c>
      <c r="L2681" s="81">
        <v>4000000</v>
      </c>
      <c r="M2681" s="69">
        <f t="shared" si="371"/>
        <v>12000000</v>
      </c>
    </row>
    <row r="2682" spans="1:13" ht="18.5" x14ac:dyDescent="0.45">
      <c r="A2682" s="74">
        <v>22020404</v>
      </c>
      <c r="B2682" s="75"/>
      <c r="C2682" s="76"/>
      <c r="D2682" s="76"/>
      <c r="E2682" s="75"/>
      <c r="F2682" s="77" t="s">
        <v>46</v>
      </c>
      <c r="G2682" s="311">
        <v>3000000</v>
      </c>
      <c r="H2682" s="311"/>
      <c r="I2682" s="311"/>
      <c r="J2682" s="81">
        <v>3000000</v>
      </c>
      <c r="K2682" s="81">
        <v>3000000</v>
      </c>
      <c r="L2682" s="81">
        <v>3000000</v>
      </c>
      <c r="M2682" s="69">
        <f t="shared" si="371"/>
        <v>9000000</v>
      </c>
    </row>
    <row r="2683" spans="1:13" ht="18.5" x14ac:dyDescent="0.45">
      <c r="A2683" s="74">
        <v>22020405</v>
      </c>
      <c r="B2683" s="75"/>
      <c r="C2683" s="76"/>
      <c r="D2683" s="76"/>
      <c r="E2683" s="75"/>
      <c r="F2683" s="77" t="s">
        <v>47</v>
      </c>
      <c r="G2683" s="311">
        <v>2200000</v>
      </c>
      <c r="H2683" s="311"/>
      <c r="I2683" s="311"/>
      <c r="J2683" s="81">
        <v>7000000</v>
      </c>
      <c r="K2683" s="81">
        <v>7000000</v>
      </c>
      <c r="L2683" s="81">
        <v>7000000</v>
      </c>
      <c r="M2683" s="69">
        <f t="shared" si="371"/>
        <v>21000000</v>
      </c>
    </row>
    <row r="2684" spans="1:13" ht="18.5" x14ac:dyDescent="0.45">
      <c r="A2684" s="74">
        <v>22020408</v>
      </c>
      <c r="B2684" s="75"/>
      <c r="C2684" s="76"/>
      <c r="D2684" s="76"/>
      <c r="E2684" s="75"/>
      <c r="F2684" s="77" t="s">
        <v>573</v>
      </c>
      <c r="G2684" s="311">
        <v>3500000</v>
      </c>
      <c r="H2684" s="311"/>
      <c r="I2684" s="311"/>
      <c r="J2684" s="81">
        <v>3200000</v>
      </c>
      <c r="K2684" s="81">
        <v>3200000</v>
      </c>
      <c r="L2684" s="81">
        <v>3200000</v>
      </c>
      <c r="M2684" s="69">
        <f t="shared" si="371"/>
        <v>9600000</v>
      </c>
    </row>
    <row r="2685" spans="1:13" ht="18.5" x14ac:dyDescent="0.45">
      <c r="A2685" s="74">
        <v>22020409</v>
      </c>
      <c r="B2685" s="75"/>
      <c r="C2685" s="76"/>
      <c r="D2685" s="76"/>
      <c r="E2685" s="75"/>
      <c r="F2685" s="77" t="s">
        <v>1056</v>
      </c>
      <c r="G2685" s="311">
        <v>2500000</v>
      </c>
      <c r="H2685" s="311"/>
      <c r="I2685" s="311"/>
      <c r="J2685" s="81"/>
      <c r="K2685" s="81"/>
      <c r="L2685" s="81"/>
      <c r="M2685" s="69">
        <f t="shared" si="371"/>
        <v>0</v>
      </c>
    </row>
    <row r="2686" spans="1:13" ht="18.5" x14ac:dyDescent="0.45">
      <c r="A2686" s="64">
        <v>220205</v>
      </c>
      <c r="B2686" s="65"/>
      <c r="C2686" s="66"/>
      <c r="D2686" s="66"/>
      <c r="E2686" s="65"/>
      <c r="F2686" s="70" t="s">
        <v>49</v>
      </c>
      <c r="G2686" s="358">
        <f>G2687</f>
        <v>500000</v>
      </c>
      <c r="H2686" s="358">
        <f>H2687</f>
        <v>0</v>
      </c>
      <c r="I2686" s="358"/>
      <c r="J2686" s="80">
        <f>J2687</f>
        <v>1000000</v>
      </c>
      <c r="K2686" s="80">
        <f>K2687</f>
        <v>1000000</v>
      </c>
      <c r="L2686" s="80">
        <f>L2687</f>
        <v>1000000</v>
      </c>
      <c r="M2686" s="69">
        <f t="shared" si="371"/>
        <v>3000000</v>
      </c>
    </row>
    <row r="2687" spans="1:13" ht="18.5" x14ac:dyDescent="0.45">
      <c r="A2687" s="74">
        <v>22020501</v>
      </c>
      <c r="B2687" s="75"/>
      <c r="C2687" s="76"/>
      <c r="D2687" s="76"/>
      <c r="E2687" s="75"/>
      <c r="F2687" s="77" t="s">
        <v>50</v>
      </c>
      <c r="G2687" s="311">
        <v>500000</v>
      </c>
      <c r="H2687" s="311"/>
      <c r="I2687" s="311"/>
      <c r="J2687" s="81">
        <v>1000000</v>
      </c>
      <c r="K2687" s="81">
        <v>1000000</v>
      </c>
      <c r="L2687" s="81">
        <v>1000000</v>
      </c>
      <c r="M2687" s="69">
        <f t="shared" si="371"/>
        <v>3000000</v>
      </c>
    </row>
    <row r="2688" spans="1:13" ht="18.5" x14ac:dyDescent="0.45">
      <c r="A2688" s="64">
        <v>220206</v>
      </c>
      <c r="B2688" s="65"/>
      <c r="C2688" s="66"/>
      <c r="D2688" s="66"/>
      <c r="E2688" s="65"/>
      <c r="F2688" s="70" t="s">
        <v>51</v>
      </c>
      <c r="G2688" s="358">
        <f>SUM(G2689:G2690)</f>
        <v>12000000</v>
      </c>
      <c r="H2688" s="358">
        <f>SUM(H2689:H2690)</f>
        <v>0</v>
      </c>
      <c r="I2688" s="358"/>
      <c r="J2688" s="80">
        <f>SUM(J2689:J2690)</f>
        <v>11000000</v>
      </c>
      <c r="K2688" s="80">
        <f>SUM(K2689:K2690)</f>
        <v>11000000</v>
      </c>
      <c r="L2688" s="80">
        <f>SUM(L2689:L2690)</f>
        <v>11000000</v>
      </c>
      <c r="M2688" s="69">
        <f t="shared" si="371"/>
        <v>33000000</v>
      </c>
    </row>
    <row r="2689" spans="1:13" ht="18.5" x14ac:dyDescent="0.45">
      <c r="A2689" s="74">
        <v>22020601</v>
      </c>
      <c r="B2689" s="75"/>
      <c r="C2689" s="76"/>
      <c r="D2689" s="76"/>
      <c r="E2689" s="75"/>
      <c r="F2689" s="77" t="s">
        <v>52</v>
      </c>
      <c r="G2689" s="311">
        <v>11000000</v>
      </c>
      <c r="H2689" s="311"/>
      <c r="I2689" s="311"/>
      <c r="J2689" s="81">
        <v>10000000</v>
      </c>
      <c r="K2689" s="81">
        <v>10000000</v>
      </c>
      <c r="L2689" s="81">
        <v>10000000</v>
      </c>
      <c r="M2689" s="69">
        <f t="shared" si="371"/>
        <v>30000000</v>
      </c>
    </row>
    <row r="2690" spans="1:13" ht="18.5" x14ac:dyDescent="0.45">
      <c r="A2690" s="74">
        <v>22020605</v>
      </c>
      <c r="B2690" s="75"/>
      <c r="C2690" s="76"/>
      <c r="D2690" s="76"/>
      <c r="E2690" s="75"/>
      <c r="F2690" s="77" t="s">
        <v>53</v>
      </c>
      <c r="G2690" s="311">
        <v>1000000</v>
      </c>
      <c r="H2690" s="311"/>
      <c r="I2690" s="311"/>
      <c r="J2690" s="81">
        <v>1000000</v>
      </c>
      <c r="K2690" s="81">
        <v>1000000</v>
      </c>
      <c r="L2690" s="81">
        <v>1000000</v>
      </c>
      <c r="M2690" s="69">
        <f t="shared" si="371"/>
        <v>3000000</v>
      </c>
    </row>
    <row r="2691" spans="1:13" ht="37" x14ac:dyDescent="0.45">
      <c r="A2691" s="64">
        <v>220207</v>
      </c>
      <c r="B2691" s="65"/>
      <c r="C2691" s="66"/>
      <c r="D2691" s="66"/>
      <c r="E2691" s="65"/>
      <c r="F2691" s="70" t="s">
        <v>268</v>
      </c>
      <c r="G2691" s="358">
        <f>SUM(G2692:G2696)</f>
        <v>9500000</v>
      </c>
      <c r="H2691" s="358">
        <f>SUM(H2692:H2696)</f>
        <v>0</v>
      </c>
      <c r="I2691" s="358"/>
      <c r="J2691" s="80">
        <f>SUM(J2692:J2696)</f>
        <v>9700000</v>
      </c>
      <c r="K2691" s="80">
        <f>SUM(K2692:K2696)</f>
        <v>9700000</v>
      </c>
      <c r="L2691" s="80">
        <f>SUM(L2692:L2696)</f>
        <v>9700000</v>
      </c>
      <c r="M2691" s="69">
        <f t="shared" si="371"/>
        <v>29100000</v>
      </c>
    </row>
    <row r="2692" spans="1:13" ht="18.5" x14ac:dyDescent="0.45">
      <c r="A2692" s="74">
        <v>22020701</v>
      </c>
      <c r="B2692" s="75"/>
      <c r="C2692" s="76"/>
      <c r="D2692" s="76"/>
      <c r="E2692" s="75"/>
      <c r="F2692" s="77" t="s">
        <v>269</v>
      </c>
      <c r="G2692" s="311">
        <v>2000000</v>
      </c>
      <c r="H2692" s="311"/>
      <c r="I2692" s="311"/>
      <c r="J2692" s="81">
        <v>2000000</v>
      </c>
      <c r="K2692" s="81">
        <v>2000000</v>
      </c>
      <c r="L2692" s="81">
        <v>2000000</v>
      </c>
      <c r="M2692" s="69">
        <f t="shared" si="371"/>
        <v>6000000</v>
      </c>
    </row>
    <row r="2693" spans="1:13" ht="18.5" x14ac:dyDescent="0.45">
      <c r="A2693" s="74">
        <v>22020703</v>
      </c>
      <c r="B2693" s="75"/>
      <c r="C2693" s="76"/>
      <c r="D2693" s="76"/>
      <c r="E2693" s="75"/>
      <c r="F2693" s="77" t="s">
        <v>365</v>
      </c>
      <c r="G2693" s="311">
        <v>500000</v>
      </c>
      <c r="H2693" s="311"/>
      <c r="I2693" s="311"/>
      <c r="J2693" s="81">
        <v>500000</v>
      </c>
      <c r="K2693" s="81">
        <v>500000</v>
      </c>
      <c r="L2693" s="81">
        <v>500000</v>
      </c>
      <c r="M2693" s="69">
        <f t="shared" si="371"/>
        <v>1500000</v>
      </c>
    </row>
    <row r="2694" spans="1:13" ht="18.5" x14ac:dyDescent="0.45">
      <c r="A2694" s="74">
        <v>22020704</v>
      </c>
      <c r="B2694" s="75"/>
      <c r="C2694" s="76"/>
      <c r="D2694" s="76"/>
      <c r="E2694" s="75"/>
      <c r="F2694" s="77" t="s">
        <v>456</v>
      </c>
      <c r="G2694" s="311">
        <v>1500000</v>
      </c>
      <c r="H2694" s="311"/>
      <c r="I2694" s="311"/>
      <c r="J2694" s="81">
        <v>1500000</v>
      </c>
      <c r="K2694" s="81">
        <v>1500000</v>
      </c>
      <c r="L2694" s="81">
        <v>1500000</v>
      </c>
      <c r="M2694" s="69">
        <f t="shared" si="371"/>
        <v>4500000</v>
      </c>
    </row>
    <row r="2695" spans="1:13" ht="18.5" x14ac:dyDescent="0.45">
      <c r="A2695" s="74">
        <v>22020705</v>
      </c>
      <c r="B2695" s="75"/>
      <c r="C2695" s="76"/>
      <c r="D2695" s="76"/>
      <c r="E2695" s="75"/>
      <c r="F2695" s="77" t="s">
        <v>599</v>
      </c>
      <c r="G2695" s="311">
        <v>3000000</v>
      </c>
      <c r="H2695" s="311"/>
      <c r="I2695" s="311"/>
      <c r="J2695" s="81">
        <v>3000000</v>
      </c>
      <c r="K2695" s="81">
        <v>3000000</v>
      </c>
      <c r="L2695" s="81">
        <v>3000000</v>
      </c>
      <c r="M2695" s="69">
        <f t="shared" si="371"/>
        <v>9000000</v>
      </c>
    </row>
    <row r="2696" spans="1:13" ht="18.5" x14ac:dyDescent="0.45">
      <c r="A2696" s="74">
        <v>22020706</v>
      </c>
      <c r="B2696" s="75"/>
      <c r="C2696" s="76"/>
      <c r="D2696" s="76"/>
      <c r="E2696" s="75"/>
      <c r="F2696" s="77" t="s">
        <v>574</v>
      </c>
      <c r="G2696" s="311">
        <v>2500000</v>
      </c>
      <c r="H2696" s="311"/>
      <c r="I2696" s="311"/>
      <c r="J2696" s="81">
        <v>2700000</v>
      </c>
      <c r="K2696" s="81">
        <v>2700000</v>
      </c>
      <c r="L2696" s="81">
        <v>2700000</v>
      </c>
      <c r="M2696" s="69">
        <f t="shared" si="371"/>
        <v>8100000</v>
      </c>
    </row>
    <row r="2697" spans="1:13" ht="18.5" x14ac:dyDescent="0.45">
      <c r="A2697" s="64">
        <v>220208</v>
      </c>
      <c r="B2697" s="65"/>
      <c r="C2697" s="66"/>
      <c r="D2697" s="66"/>
      <c r="E2697" s="65"/>
      <c r="F2697" s="70" t="s">
        <v>54</v>
      </c>
      <c r="G2697" s="358">
        <f>SUM(G2698:G2699)</f>
        <v>4765000</v>
      </c>
      <c r="H2697" s="358">
        <f>SUM(H2698:H2699)</f>
        <v>0</v>
      </c>
      <c r="I2697" s="358"/>
      <c r="J2697" s="80">
        <f>SUM(J2698:J2699)</f>
        <v>4000000</v>
      </c>
      <c r="K2697" s="80">
        <f>SUM(K2698:K2699)</f>
        <v>4000000</v>
      </c>
      <c r="L2697" s="80">
        <f>SUM(L2698:L2699)</f>
        <v>4000000</v>
      </c>
      <c r="M2697" s="69">
        <f t="shared" si="371"/>
        <v>12000000</v>
      </c>
    </row>
    <row r="2698" spans="1:13" ht="18.5" x14ac:dyDescent="0.45">
      <c r="A2698" s="74">
        <v>22020801</v>
      </c>
      <c r="B2698" s="75"/>
      <c r="C2698" s="76"/>
      <c r="D2698" s="76"/>
      <c r="E2698" s="75"/>
      <c r="F2698" s="77" t="s">
        <v>55</v>
      </c>
      <c r="G2698" s="311">
        <v>1765000</v>
      </c>
      <c r="H2698" s="311"/>
      <c r="I2698" s="311"/>
      <c r="J2698" s="81">
        <v>1000000</v>
      </c>
      <c r="K2698" s="81">
        <v>1000000</v>
      </c>
      <c r="L2698" s="81">
        <v>1000000</v>
      </c>
      <c r="M2698" s="69">
        <f t="shared" si="371"/>
        <v>3000000</v>
      </c>
    </row>
    <row r="2699" spans="1:13" ht="18.5" x14ac:dyDescent="0.45">
      <c r="A2699" s="74">
        <v>22020803</v>
      </c>
      <c r="B2699" s="75"/>
      <c r="C2699" s="76"/>
      <c r="D2699" s="76"/>
      <c r="E2699" s="75"/>
      <c r="F2699" s="77" t="s">
        <v>56</v>
      </c>
      <c r="G2699" s="311">
        <v>3000000</v>
      </c>
      <c r="H2699" s="311"/>
      <c r="I2699" s="311"/>
      <c r="J2699" s="81">
        <v>3000000</v>
      </c>
      <c r="K2699" s="81">
        <v>3000000</v>
      </c>
      <c r="L2699" s="81">
        <v>3000000</v>
      </c>
      <c r="M2699" s="69">
        <f t="shared" si="371"/>
        <v>9000000</v>
      </c>
    </row>
    <row r="2700" spans="1:13" ht="18.5" x14ac:dyDescent="0.45">
      <c r="A2700" s="64">
        <v>220210</v>
      </c>
      <c r="B2700" s="65"/>
      <c r="C2700" s="66"/>
      <c r="D2700" s="66"/>
      <c r="E2700" s="65"/>
      <c r="F2700" s="70" t="s">
        <v>57</v>
      </c>
      <c r="G2700" s="358">
        <f>SUM(G2701:G2716)</f>
        <v>100700000</v>
      </c>
      <c r="H2700" s="358">
        <f>SUM(H2701:H2716)</f>
        <v>3702000</v>
      </c>
      <c r="I2700" s="358"/>
      <c r="J2700" s="80">
        <f>SUM(J2701:J2716)</f>
        <v>99745000</v>
      </c>
      <c r="K2700" s="80">
        <f>SUM(K2701:K2716)</f>
        <v>99745000</v>
      </c>
      <c r="L2700" s="80">
        <f>SUM(L2701:L2716)</f>
        <v>99745000</v>
      </c>
      <c r="M2700" s="69">
        <f t="shared" si="371"/>
        <v>299235000</v>
      </c>
    </row>
    <row r="2701" spans="1:13" ht="18.5" x14ac:dyDescent="0.45">
      <c r="A2701" s="74">
        <v>22021001</v>
      </c>
      <c r="B2701" s="75"/>
      <c r="C2701" s="76"/>
      <c r="D2701" s="76"/>
      <c r="E2701" s="75"/>
      <c r="F2701" s="77" t="s">
        <v>58</v>
      </c>
      <c r="G2701" s="311">
        <v>2000000</v>
      </c>
      <c r="H2701" s="311"/>
      <c r="I2701" s="311"/>
      <c r="J2701" s="81">
        <v>2945000</v>
      </c>
      <c r="K2701" s="81">
        <v>2945000</v>
      </c>
      <c r="L2701" s="81">
        <v>2945000</v>
      </c>
      <c r="M2701" s="69">
        <f t="shared" si="371"/>
        <v>8835000</v>
      </c>
    </row>
    <row r="2702" spans="1:13" ht="18.5" x14ac:dyDescent="0.45">
      <c r="A2702" s="74">
        <v>22021002</v>
      </c>
      <c r="B2702" s="75"/>
      <c r="C2702" s="76"/>
      <c r="D2702" s="76"/>
      <c r="E2702" s="75"/>
      <c r="F2702" s="77" t="s">
        <v>59</v>
      </c>
      <c r="G2702" s="311">
        <v>3000000</v>
      </c>
      <c r="H2702" s="311"/>
      <c r="I2702" s="311"/>
      <c r="J2702" s="81">
        <v>3500000</v>
      </c>
      <c r="K2702" s="81">
        <v>3500000</v>
      </c>
      <c r="L2702" s="81">
        <v>3500000</v>
      </c>
      <c r="M2702" s="69">
        <f t="shared" si="371"/>
        <v>10500000</v>
      </c>
    </row>
    <row r="2703" spans="1:13" ht="18.5" x14ac:dyDescent="0.45">
      <c r="A2703" s="74">
        <v>22021003</v>
      </c>
      <c r="B2703" s="75"/>
      <c r="C2703" s="76"/>
      <c r="D2703" s="76"/>
      <c r="E2703" s="75"/>
      <c r="F2703" s="77" t="s">
        <v>60</v>
      </c>
      <c r="G2703" s="311">
        <v>3000000</v>
      </c>
      <c r="H2703" s="311"/>
      <c r="I2703" s="311"/>
      <c r="J2703" s="81">
        <v>3000000</v>
      </c>
      <c r="K2703" s="81">
        <v>3000000</v>
      </c>
      <c r="L2703" s="81">
        <v>3000000</v>
      </c>
      <c r="M2703" s="69">
        <f t="shared" si="371"/>
        <v>9000000</v>
      </c>
    </row>
    <row r="2704" spans="1:13" ht="18.5" x14ac:dyDescent="0.45">
      <c r="A2704" s="74">
        <v>22021007</v>
      </c>
      <c r="B2704" s="75"/>
      <c r="C2704" s="76"/>
      <c r="D2704" s="76"/>
      <c r="E2704" s="75"/>
      <c r="F2704" s="77" t="s">
        <v>63</v>
      </c>
      <c r="G2704" s="311">
        <v>3000000</v>
      </c>
      <c r="H2704" s="311">
        <v>1800000</v>
      </c>
      <c r="I2704" s="311"/>
      <c r="J2704" s="81">
        <v>3200000</v>
      </c>
      <c r="K2704" s="81">
        <v>3200000</v>
      </c>
      <c r="L2704" s="81">
        <v>3200000</v>
      </c>
      <c r="M2704" s="69">
        <f t="shared" si="371"/>
        <v>9600000</v>
      </c>
    </row>
    <row r="2705" spans="1:13" ht="37" x14ac:dyDescent="0.45">
      <c r="A2705" s="74">
        <v>22021014</v>
      </c>
      <c r="B2705" s="75"/>
      <c r="C2705" s="76"/>
      <c r="D2705" s="76"/>
      <c r="E2705" s="75"/>
      <c r="F2705" s="77" t="s">
        <v>224</v>
      </c>
      <c r="G2705" s="311">
        <v>100000</v>
      </c>
      <c r="H2705" s="311"/>
      <c r="I2705" s="311"/>
      <c r="J2705" s="81">
        <v>300000</v>
      </c>
      <c r="K2705" s="81">
        <v>300000</v>
      </c>
      <c r="L2705" s="81">
        <v>300000</v>
      </c>
      <c r="M2705" s="69">
        <f t="shared" si="371"/>
        <v>900000</v>
      </c>
    </row>
    <row r="2706" spans="1:13" ht="18.5" x14ac:dyDescent="0.45">
      <c r="A2706" s="74">
        <v>22021021</v>
      </c>
      <c r="B2706" s="75"/>
      <c r="C2706" s="76"/>
      <c r="D2706" s="76"/>
      <c r="E2706" s="75"/>
      <c r="F2706" s="77" t="s">
        <v>225</v>
      </c>
      <c r="G2706" s="311">
        <v>5400000</v>
      </c>
      <c r="H2706" s="311"/>
      <c r="I2706" s="311"/>
      <c r="J2706" s="81">
        <v>4000000</v>
      </c>
      <c r="K2706" s="81">
        <v>4000000</v>
      </c>
      <c r="L2706" s="81">
        <v>4000000</v>
      </c>
      <c r="M2706" s="69">
        <f t="shared" si="371"/>
        <v>12000000</v>
      </c>
    </row>
    <row r="2707" spans="1:13" ht="18.5" x14ac:dyDescent="0.45">
      <c r="A2707" s="74">
        <v>22021024</v>
      </c>
      <c r="B2707" s="75"/>
      <c r="C2707" s="76"/>
      <c r="D2707" s="76"/>
      <c r="E2707" s="75"/>
      <c r="F2707" s="77" t="s">
        <v>65</v>
      </c>
      <c r="G2707" s="311">
        <v>2900000</v>
      </c>
      <c r="H2707" s="311"/>
      <c r="I2707" s="311"/>
      <c r="J2707" s="81">
        <v>10500000</v>
      </c>
      <c r="K2707" s="81">
        <v>10500000</v>
      </c>
      <c r="L2707" s="81">
        <v>10500000</v>
      </c>
      <c r="M2707" s="69">
        <f t="shared" si="371"/>
        <v>31500000</v>
      </c>
    </row>
    <row r="2708" spans="1:13" ht="18.5" x14ac:dyDescent="0.45">
      <c r="A2708" s="74">
        <v>22021026</v>
      </c>
      <c r="B2708" s="75"/>
      <c r="C2708" s="76"/>
      <c r="D2708" s="76"/>
      <c r="E2708" s="75"/>
      <c r="F2708" s="77" t="s">
        <v>66</v>
      </c>
      <c r="G2708" s="311">
        <v>40000000</v>
      </c>
      <c r="H2708" s="311">
        <v>1402000</v>
      </c>
      <c r="I2708" s="311"/>
      <c r="J2708" s="81">
        <v>30000000</v>
      </c>
      <c r="K2708" s="81">
        <v>30000000</v>
      </c>
      <c r="L2708" s="81">
        <v>30000000</v>
      </c>
      <c r="M2708" s="69">
        <f t="shared" si="371"/>
        <v>90000000</v>
      </c>
    </row>
    <row r="2709" spans="1:13" ht="18.5" x14ac:dyDescent="0.45">
      <c r="A2709" s="74">
        <v>22021028</v>
      </c>
      <c r="B2709" s="75"/>
      <c r="C2709" s="76"/>
      <c r="D2709" s="76"/>
      <c r="E2709" s="75"/>
      <c r="F2709" s="77" t="s">
        <v>386</v>
      </c>
      <c r="G2709" s="311">
        <v>15000000</v>
      </c>
      <c r="H2709" s="311">
        <v>500000</v>
      </c>
      <c r="I2709" s="311"/>
      <c r="J2709" s="81">
        <v>15000000</v>
      </c>
      <c r="K2709" s="81">
        <v>15000000</v>
      </c>
      <c r="L2709" s="81">
        <v>15000000</v>
      </c>
      <c r="M2709" s="69">
        <f t="shared" si="371"/>
        <v>45000000</v>
      </c>
    </row>
    <row r="2710" spans="1:13" ht="18.5" x14ac:dyDescent="0.45">
      <c r="A2710" s="74">
        <v>22021030</v>
      </c>
      <c r="B2710" s="75"/>
      <c r="C2710" s="76"/>
      <c r="D2710" s="76"/>
      <c r="E2710" s="75"/>
      <c r="F2710" s="77" t="s">
        <v>663</v>
      </c>
      <c r="G2710" s="311">
        <v>4000000</v>
      </c>
      <c r="H2710" s="311"/>
      <c r="I2710" s="311"/>
      <c r="J2710" s="81">
        <v>5000000</v>
      </c>
      <c r="K2710" s="81">
        <v>5000000</v>
      </c>
      <c r="L2710" s="81">
        <v>5000000</v>
      </c>
      <c r="M2710" s="69">
        <f t="shared" si="371"/>
        <v>15000000</v>
      </c>
    </row>
    <row r="2711" spans="1:13" ht="18.5" x14ac:dyDescent="0.45">
      <c r="A2711" s="74">
        <v>22021033</v>
      </c>
      <c r="B2711" s="75"/>
      <c r="C2711" s="76"/>
      <c r="D2711" s="76"/>
      <c r="E2711" s="75"/>
      <c r="F2711" s="77" t="s">
        <v>387</v>
      </c>
      <c r="G2711" s="311">
        <v>3500000</v>
      </c>
      <c r="H2711" s="311"/>
      <c r="I2711" s="311"/>
      <c r="J2711" s="81">
        <v>3500000</v>
      </c>
      <c r="K2711" s="81">
        <v>3500000</v>
      </c>
      <c r="L2711" s="81">
        <v>3500000</v>
      </c>
      <c r="M2711" s="69">
        <f t="shared" si="371"/>
        <v>10500000</v>
      </c>
    </row>
    <row r="2712" spans="1:13" ht="18.5" x14ac:dyDescent="0.45">
      <c r="A2712" s="74">
        <v>22021036</v>
      </c>
      <c r="B2712" s="75"/>
      <c r="C2712" s="76"/>
      <c r="D2712" s="76"/>
      <c r="E2712" s="75"/>
      <c r="F2712" s="77" t="s">
        <v>417</v>
      </c>
      <c r="G2712" s="311">
        <v>1000000</v>
      </c>
      <c r="H2712" s="311"/>
      <c r="I2712" s="311"/>
      <c r="J2712" s="81">
        <v>1000000</v>
      </c>
      <c r="K2712" s="81">
        <v>1000000</v>
      </c>
      <c r="L2712" s="81">
        <v>1000000</v>
      </c>
      <c r="M2712" s="69">
        <f t="shared" si="371"/>
        <v>3000000</v>
      </c>
    </row>
    <row r="2713" spans="1:13" ht="18.5" x14ac:dyDescent="0.45">
      <c r="A2713" s="74">
        <v>22021038</v>
      </c>
      <c r="B2713" s="75"/>
      <c r="C2713" s="76"/>
      <c r="D2713" s="76"/>
      <c r="E2713" s="75"/>
      <c r="F2713" s="77" t="s">
        <v>228</v>
      </c>
      <c r="G2713" s="311">
        <v>300000</v>
      </c>
      <c r="H2713" s="311"/>
      <c r="I2713" s="311"/>
      <c r="J2713" s="81">
        <v>300000</v>
      </c>
      <c r="K2713" s="81">
        <v>300000</v>
      </c>
      <c r="L2713" s="81">
        <v>300000</v>
      </c>
      <c r="M2713" s="69">
        <f t="shared" si="371"/>
        <v>900000</v>
      </c>
    </row>
    <row r="2714" spans="1:13" ht="18.5" x14ac:dyDescent="0.45">
      <c r="A2714" s="84">
        <v>22021048</v>
      </c>
      <c r="B2714" s="85"/>
      <c r="C2714" s="85"/>
      <c r="D2714" s="76"/>
      <c r="E2714" s="85"/>
      <c r="F2714" s="86" t="s">
        <v>67</v>
      </c>
      <c r="G2714" s="403">
        <v>1000000</v>
      </c>
      <c r="H2714" s="85"/>
      <c r="I2714" s="85"/>
      <c r="J2714" s="499">
        <v>1000000</v>
      </c>
      <c r="K2714" s="499">
        <v>1000000</v>
      </c>
      <c r="L2714" s="499">
        <v>1000000</v>
      </c>
      <c r="M2714" s="69">
        <f t="shared" si="371"/>
        <v>3000000</v>
      </c>
    </row>
    <row r="2715" spans="1:13" ht="18.5" x14ac:dyDescent="0.45">
      <c r="A2715" s="84">
        <v>22021052</v>
      </c>
      <c r="B2715" s="85"/>
      <c r="C2715" s="85"/>
      <c r="D2715" s="76"/>
      <c r="E2715" s="85"/>
      <c r="F2715" s="86" t="s">
        <v>558</v>
      </c>
      <c r="G2715" s="403">
        <v>1500000</v>
      </c>
      <c r="H2715" s="85"/>
      <c r="I2715" s="85"/>
      <c r="J2715" s="499">
        <v>1500000</v>
      </c>
      <c r="K2715" s="499">
        <v>1500000</v>
      </c>
      <c r="L2715" s="499">
        <v>1500000</v>
      </c>
      <c r="M2715" s="69">
        <f t="shared" si="371"/>
        <v>4500000</v>
      </c>
    </row>
    <row r="2716" spans="1:13" ht="18.5" x14ac:dyDescent="0.45">
      <c r="A2716" s="74">
        <v>22021056</v>
      </c>
      <c r="B2716" s="75"/>
      <c r="C2716" s="76"/>
      <c r="D2716" s="76"/>
      <c r="E2716" s="75"/>
      <c r="F2716" s="77" t="s">
        <v>419</v>
      </c>
      <c r="G2716" s="311">
        <v>15000000</v>
      </c>
      <c r="H2716" s="311"/>
      <c r="I2716" s="311"/>
      <c r="J2716" s="81">
        <v>15000000</v>
      </c>
      <c r="K2716" s="81">
        <v>15000000</v>
      </c>
      <c r="L2716" s="81">
        <v>15000000</v>
      </c>
      <c r="M2716" s="69">
        <f t="shared" si="371"/>
        <v>45000000</v>
      </c>
    </row>
    <row r="2717" spans="1:13" ht="18.5" x14ac:dyDescent="0.45">
      <c r="A2717" s="64">
        <v>2204</v>
      </c>
      <c r="B2717" s="65"/>
      <c r="C2717" s="66"/>
      <c r="D2717" s="66"/>
      <c r="E2717" s="65"/>
      <c r="F2717" s="70" t="s">
        <v>420</v>
      </c>
      <c r="G2717" s="358">
        <f t="shared" ref="G2717:L2717" si="373">G2718</f>
        <v>15000000</v>
      </c>
      <c r="H2717" s="358">
        <f t="shared" si="373"/>
        <v>4177600</v>
      </c>
      <c r="I2717" s="358"/>
      <c r="J2717" s="80">
        <f t="shared" si="373"/>
        <v>20000000</v>
      </c>
      <c r="K2717" s="80">
        <f t="shared" si="373"/>
        <v>20000000</v>
      </c>
      <c r="L2717" s="80">
        <f t="shared" si="373"/>
        <v>20000000</v>
      </c>
      <c r="M2717" s="69">
        <f t="shared" si="371"/>
        <v>60000000</v>
      </c>
    </row>
    <row r="2718" spans="1:13" ht="18.5" x14ac:dyDescent="0.45">
      <c r="A2718" s="64">
        <v>220401</v>
      </c>
      <c r="B2718" s="65"/>
      <c r="C2718" s="66"/>
      <c r="D2718" s="66"/>
      <c r="E2718" s="65"/>
      <c r="F2718" s="70" t="s">
        <v>421</v>
      </c>
      <c r="G2718" s="358">
        <f>SUM(G2719:G2719)</f>
        <v>15000000</v>
      </c>
      <c r="H2718" s="358">
        <f>SUM(H2719:H2719)</f>
        <v>4177600</v>
      </c>
      <c r="I2718" s="358"/>
      <c r="J2718" s="80">
        <f>SUM(J2719:J2719)</f>
        <v>20000000</v>
      </c>
      <c r="K2718" s="80">
        <f>SUM(K2719:K2719)</f>
        <v>20000000</v>
      </c>
      <c r="L2718" s="80">
        <f>SUM(L2719:L2719)</f>
        <v>20000000</v>
      </c>
      <c r="M2718" s="69">
        <f t="shared" si="371"/>
        <v>60000000</v>
      </c>
    </row>
    <row r="2719" spans="1:13" ht="18.5" x14ac:dyDescent="0.45">
      <c r="A2719" s="74">
        <v>22040109</v>
      </c>
      <c r="B2719" s="75"/>
      <c r="C2719" s="76"/>
      <c r="D2719" s="76"/>
      <c r="E2719" s="75"/>
      <c r="F2719" s="77" t="s">
        <v>422</v>
      </c>
      <c r="G2719" s="311">
        <v>15000000</v>
      </c>
      <c r="H2719" s="311">
        <v>4177600</v>
      </c>
      <c r="I2719" s="311"/>
      <c r="J2719" s="81">
        <v>20000000</v>
      </c>
      <c r="K2719" s="81">
        <v>20000000</v>
      </c>
      <c r="L2719" s="81">
        <v>20000000</v>
      </c>
      <c r="M2719" s="69">
        <f t="shared" si="371"/>
        <v>60000000</v>
      </c>
    </row>
    <row r="2720" spans="1:13" ht="18.5" x14ac:dyDescent="0.45">
      <c r="A2720" s="64">
        <v>23</v>
      </c>
      <c r="B2720" s="65"/>
      <c r="C2720" s="66"/>
      <c r="D2720" s="66"/>
      <c r="E2720" s="65"/>
      <c r="F2720" s="70" t="s">
        <v>69</v>
      </c>
      <c r="G2720" s="358">
        <f>G2721+G2731+G2735</f>
        <v>12000000000</v>
      </c>
      <c r="H2720" s="358">
        <f>H2721+H2731+H2735</f>
        <v>13724409000.450001</v>
      </c>
      <c r="I2720" s="358"/>
      <c r="J2720" s="80">
        <f>J2721+J2731+J2735</f>
        <v>14000000000</v>
      </c>
      <c r="K2720" s="80">
        <f t="shared" ref="K2720:L2720" si="374">K2721+K2731+K2735</f>
        <v>14000000000</v>
      </c>
      <c r="L2720" s="80">
        <f t="shared" si="374"/>
        <v>14000000000</v>
      </c>
      <c r="M2720" s="69">
        <f t="shared" si="371"/>
        <v>42000000000</v>
      </c>
    </row>
    <row r="2721" spans="1:13" ht="18.5" x14ac:dyDescent="0.45">
      <c r="A2721" s="64">
        <v>2301</v>
      </c>
      <c r="B2721" s="65"/>
      <c r="C2721" s="66"/>
      <c r="D2721" s="66"/>
      <c r="E2721" s="65"/>
      <c r="F2721" s="70" t="s">
        <v>70</v>
      </c>
      <c r="G2721" s="358">
        <f t="shared" ref="G2721:L2721" si="375">G2722</f>
        <v>138000000</v>
      </c>
      <c r="H2721" s="358">
        <f t="shared" si="375"/>
        <v>0</v>
      </c>
      <c r="I2721" s="358"/>
      <c r="J2721" s="80">
        <f t="shared" si="375"/>
        <v>66000000</v>
      </c>
      <c r="K2721" s="80">
        <f t="shared" si="375"/>
        <v>66000000</v>
      </c>
      <c r="L2721" s="80">
        <f t="shared" si="375"/>
        <v>66000000</v>
      </c>
      <c r="M2721" s="69">
        <f t="shared" si="371"/>
        <v>198000000</v>
      </c>
    </row>
    <row r="2722" spans="1:13" ht="18.5" x14ac:dyDescent="0.45">
      <c r="A2722" s="64">
        <v>230101</v>
      </c>
      <c r="B2722" s="65"/>
      <c r="C2722" s="66"/>
      <c r="D2722" s="66"/>
      <c r="E2722" s="65"/>
      <c r="F2722" s="70" t="s">
        <v>71</v>
      </c>
      <c r="G2722" s="358">
        <f>SUM(G2723:G2730)</f>
        <v>138000000</v>
      </c>
      <c r="H2722" s="358">
        <f>SUM(H2723:H2730)</f>
        <v>0</v>
      </c>
      <c r="I2722" s="358"/>
      <c r="J2722" s="80">
        <f>SUM(J2723:J2730)</f>
        <v>66000000</v>
      </c>
      <c r="K2722" s="80">
        <f>SUM(K2723:K2730)</f>
        <v>66000000</v>
      </c>
      <c r="L2722" s="80">
        <f>SUM(L2723:L2730)</f>
        <v>66000000</v>
      </c>
      <c r="M2722" s="69">
        <f t="shared" si="371"/>
        <v>198000000</v>
      </c>
    </row>
    <row r="2723" spans="1:13" ht="18.5" x14ac:dyDescent="0.45">
      <c r="A2723" s="74">
        <v>23010109</v>
      </c>
      <c r="B2723" s="75"/>
      <c r="C2723" s="76"/>
      <c r="D2723" s="76"/>
      <c r="E2723" s="75"/>
      <c r="F2723" s="77" t="s">
        <v>575</v>
      </c>
      <c r="G2723" s="311">
        <v>5000000</v>
      </c>
      <c r="H2723" s="311"/>
      <c r="I2723" s="311"/>
      <c r="J2723" s="81">
        <v>10000000</v>
      </c>
      <c r="K2723" s="81">
        <v>10000000</v>
      </c>
      <c r="L2723" s="81">
        <v>10000000</v>
      </c>
      <c r="M2723" s="69">
        <f t="shared" si="371"/>
        <v>30000000</v>
      </c>
    </row>
    <row r="2724" spans="1:13" ht="37" x14ac:dyDescent="0.45">
      <c r="A2724" s="74">
        <v>23010112</v>
      </c>
      <c r="B2724" s="75"/>
      <c r="C2724" s="76"/>
      <c r="D2724" s="76"/>
      <c r="E2724" s="75"/>
      <c r="F2724" s="77" t="s">
        <v>232</v>
      </c>
      <c r="G2724" s="311">
        <v>24000000</v>
      </c>
      <c r="H2724" s="311"/>
      <c r="I2724" s="311"/>
      <c r="J2724" s="81"/>
      <c r="K2724" s="81"/>
      <c r="L2724" s="81"/>
      <c r="M2724" s="69">
        <f t="shared" si="371"/>
        <v>0</v>
      </c>
    </row>
    <row r="2725" spans="1:13" ht="18.5" x14ac:dyDescent="0.45">
      <c r="A2725" s="74">
        <v>23010113</v>
      </c>
      <c r="B2725" s="75"/>
      <c r="C2725" s="76"/>
      <c r="D2725" s="76"/>
      <c r="E2725" s="75"/>
      <c r="F2725" s="77" t="s">
        <v>233</v>
      </c>
      <c r="G2725" s="311">
        <v>3000000</v>
      </c>
      <c r="H2725" s="311"/>
      <c r="I2725" s="311"/>
      <c r="J2725" s="81">
        <v>2500000</v>
      </c>
      <c r="K2725" s="81">
        <v>2500000</v>
      </c>
      <c r="L2725" s="81">
        <v>2500000</v>
      </c>
      <c r="M2725" s="69">
        <f t="shared" si="371"/>
        <v>7500000</v>
      </c>
    </row>
    <row r="2726" spans="1:13" ht="18.5" x14ac:dyDescent="0.45">
      <c r="A2726" s="74">
        <v>23010114</v>
      </c>
      <c r="B2726" s="75"/>
      <c r="C2726" s="76"/>
      <c r="D2726" s="76"/>
      <c r="E2726" s="75"/>
      <c r="F2726" s="77" t="s">
        <v>234</v>
      </c>
      <c r="G2726" s="311">
        <v>2000000</v>
      </c>
      <c r="H2726" s="311"/>
      <c r="I2726" s="311"/>
      <c r="J2726" s="81">
        <v>2500000</v>
      </c>
      <c r="K2726" s="81">
        <v>2500000</v>
      </c>
      <c r="L2726" s="81">
        <v>2500000</v>
      </c>
      <c r="M2726" s="69">
        <f t="shared" si="371"/>
        <v>7500000</v>
      </c>
    </row>
    <row r="2727" spans="1:13" ht="18.5" x14ac:dyDescent="0.45">
      <c r="A2727" s="74">
        <v>23010115</v>
      </c>
      <c r="B2727" s="75"/>
      <c r="C2727" s="76"/>
      <c r="D2727" s="76"/>
      <c r="E2727" s="75"/>
      <c r="F2727" s="77" t="s">
        <v>235</v>
      </c>
      <c r="G2727" s="311">
        <v>2000000</v>
      </c>
      <c r="H2727" s="311"/>
      <c r="I2727" s="311"/>
      <c r="J2727" s="81">
        <v>3000000</v>
      </c>
      <c r="K2727" s="81">
        <v>3000000</v>
      </c>
      <c r="L2727" s="81">
        <v>3000000</v>
      </c>
      <c r="M2727" s="69">
        <f t="shared" si="371"/>
        <v>9000000</v>
      </c>
    </row>
    <row r="2728" spans="1:13" ht="18.5" x14ac:dyDescent="0.45">
      <c r="A2728" s="74">
        <v>23010117</v>
      </c>
      <c r="B2728" s="75"/>
      <c r="C2728" s="76"/>
      <c r="D2728" s="76"/>
      <c r="E2728" s="75"/>
      <c r="F2728" s="77" t="s">
        <v>283</v>
      </c>
      <c r="G2728" s="311">
        <v>2000000</v>
      </c>
      <c r="H2728" s="311"/>
      <c r="I2728" s="311"/>
      <c r="J2728" s="81">
        <v>3000000</v>
      </c>
      <c r="K2728" s="81">
        <v>3000000</v>
      </c>
      <c r="L2728" s="81">
        <v>3000000</v>
      </c>
      <c r="M2728" s="69">
        <f t="shared" ref="M2728:M2741" si="376">J2728+K2728+L2728</f>
        <v>9000000</v>
      </c>
    </row>
    <row r="2729" spans="1:13" ht="18.5" x14ac:dyDescent="0.45">
      <c r="A2729" s="74">
        <v>23010119</v>
      </c>
      <c r="B2729" s="75"/>
      <c r="C2729" s="76"/>
      <c r="D2729" s="76"/>
      <c r="E2729" s="75"/>
      <c r="F2729" s="77" t="s">
        <v>286</v>
      </c>
      <c r="G2729" s="311">
        <v>100000000</v>
      </c>
      <c r="H2729" s="311"/>
      <c r="I2729" s="311"/>
      <c r="J2729" s="81">
        <v>35000000</v>
      </c>
      <c r="K2729" s="81">
        <v>35000000</v>
      </c>
      <c r="L2729" s="81">
        <v>35000000</v>
      </c>
      <c r="M2729" s="69">
        <f t="shared" si="376"/>
        <v>105000000</v>
      </c>
    </row>
    <row r="2730" spans="1:13" ht="18.5" x14ac:dyDescent="0.45">
      <c r="A2730" s="74">
        <v>23010140</v>
      </c>
      <c r="B2730" s="75"/>
      <c r="C2730" s="76"/>
      <c r="D2730" s="76"/>
      <c r="E2730" s="75"/>
      <c r="F2730" s="91" t="s">
        <v>394</v>
      </c>
      <c r="G2730" s="311"/>
      <c r="H2730" s="311"/>
      <c r="I2730" s="311"/>
      <c r="J2730" s="81">
        <v>10000000</v>
      </c>
      <c r="K2730" s="81">
        <v>10000000</v>
      </c>
      <c r="L2730" s="81">
        <v>10000000</v>
      </c>
      <c r="M2730" s="69">
        <f t="shared" si="376"/>
        <v>30000000</v>
      </c>
    </row>
    <row r="2731" spans="1:13" ht="18.5" x14ac:dyDescent="0.45">
      <c r="A2731" s="64">
        <v>2302</v>
      </c>
      <c r="B2731" s="65"/>
      <c r="C2731" s="66"/>
      <c r="D2731" s="66"/>
      <c r="E2731" s="65"/>
      <c r="F2731" s="90" t="s">
        <v>73</v>
      </c>
      <c r="G2731" s="358">
        <f t="shared" ref="G2731:L2731" si="377">G2732</f>
        <v>10514000000</v>
      </c>
      <c r="H2731" s="358">
        <f t="shared" si="377"/>
        <v>13724409000.450001</v>
      </c>
      <c r="I2731" s="358"/>
      <c r="J2731" s="80">
        <f t="shared" si="377"/>
        <v>13669000000</v>
      </c>
      <c r="K2731" s="80">
        <f t="shared" si="377"/>
        <v>13669000000</v>
      </c>
      <c r="L2731" s="80">
        <f t="shared" si="377"/>
        <v>13669000000</v>
      </c>
      <c r="M2731" s="69">
        <f t="shared" si="376"/>
        <v>41007000000</v>
      </c>
    </row>
    <row r="2732" spans="1:13" ht="37" x14ac:dyDescent="0.45">
      <c r="A2732" s="64">
        <v>230201</v>
      </c>
      <c r="B2732" s="65"/>
      <c r="C2732" s="66"/>
      <c r="D2732" s="66"/>
      <c r="E2732" s="65"/>
      <c r="F2732" s="90" t="s">
        <v>74</v>
      </c>
      <c r="G2732" s="358">
        <f>SUM(G2733:G2734)</f>
        <v>10514000000</v>
      </c>
      <c r="H2732" s="358">
        <f>SUM(H2733:H2734)</f>
        <v>13724409000.450001</v>
      </c>
      <c r="I2732" s="358"/>
      <c r="J2732" s="80">
        <f>SUM(J2733:J2734)</f>
        <v>13669000000</v>
      </c>
      <c r="K2732" s="80">
        <f>SUM(K2733:K2734)</f>
        <v>13669000000</v>
      </c>
      <c r="L2732" s="80">
        <f>SUM(L2733:L2734)</f>
        <v>13669000000</v>
      </c>
      <c r="M2732" s="69">
        <f t="shared" si="376"/>
        <v>41007000000</v>
      </c>
    </row>
    <row r="2733" spans="1:13" ht="18.5" x14ac:dyDescent="0.45">
      <c r="A2733" s="74">
        <v>23020114</v>
      </c>
      <c r="B2733" s="75"/>
      <c r="C2733" s="76"/>
      <c r="D2733" s="76"/>
      <c r="E2733" s="75"/>
      <c r="F2733" s="77" t="s">
        <v>503</v>
      </c>
      <c r="G2733" s="311">
        <v>1514000000</v>
      </c>
      <c r="H2733" s="311">
        <v>1514000000</v>
      </c>
      <c r="I2733" s="311"/>
      <c r="J2733" s="81">
        <v>669000000</v>
      </c>
      <c r="K2733" s="81">
        <v>669000000</v>
      </c>
      <c r="L2733" s="81">
        <v>669000000</v>
      </c>
      <c r="M2733" s="69">
        <f t="shared" si="376"/>
        <v>2007000000</v>
      </c>
    </row>
    <row r="2734" spans="1:13" ht="37" x14ac:dyDescent="0.45">
      <c r="A2734" s="74">
        <v>23020118</v>
      </c>
      <c r="B2734" s="75"/>
      <c r="C2734" s="76"/>
      <c r="D2734" s="76"/>
      <c r="E2734" s="75"/>
      <c r="F2734" s="91" t="s">
        <v>438</v>
      </c>
      <c r="G2734" s="311">
        <v>9000000000</v>
      </c>
      <c r="H2734" s="311">
        <v>12210409000.450001</v>
      </c>
      <c r="I2734" s="311"/>
      <c r="J2734" s="81">
        <v>13000000000</v>
      </c>
      <c r="K2734" s="81">
        <v>13000000000</v>
      </c>
      <c r="L2734" s="81">
        <v>13000000000</v>
      </c>
      <c r="M2734" s="69">
        <f t="shared" si="376"/>
        <v>39000000000</v>
      </c>
    </row>
    <row r="2735" spans="1:13" ht="18.5" x14ac:dyDescent="0.45">
      <c r="A2735" s="64">
        <v>2303</v>
      </c>
      <c r="B2735" s="65"/>
      <c r="C2735" s="66"/>
      <c r="D2735" s="66"/>
      <c r="E2735" s="65"/>
      <c r="F2735" s="90" t="s">
        <v>76</v>
      </c>
      <c r="G2735" s="358">
        <f t="shared" ref="G2735:L2735" si="378">G2736</f>
        <v>1348000000</v>
      </c>
      <c r="H2735" s="358">
        <f t="shared" si="378"/>
        <v>0</v>
      </c>
      <c r="I2735" s="358"/>
      <c r="J2735" s="80">
        <f t="shared" si="378"/>
        <v>265000000</v>
      </c>
      <c r="K2735" s="80">
        <f t="shared" si="378"/>
        <v>265000000</v>
      </c>
      <c r="L2735" s="80">
        <f t="shared" si="378"/>
        <v>265000000</v>
      </c>
      <c r="M2735" s="69">
        <f t="shared" si="376"/>
        <v>795000000</v>
      </c>
    </row>
    <row r="2736" spans="1:13" ht="37" x14ac:dyDescent="0.45">
      <c r="A2736" s="64">
        <v>230301</v>
      </c>
      <c r="B2736" s="65"/>
      <c r="C2736" s="66"/>
      <c r="D2736" s="66"/>
      <c r="E2736" s="65"/>
      <c r="F2736" s="90" t="s">
        <v>77</v>
      </c>
      <c r="G2736" s="358">
        <f>SUM(G2737:G2741)</f>
        <v>1348000000</v>
      </c>
      <c r="H2736" s="358">
        <f>SUM(H2737:H2741)</f>
        <v>0</v>
      </c>
      <c r="I2736" s="358"/>
      <c r="J2736" s="80">
        <f>SUM(J2737:J2741)</f>
        <v>265000000</v>
      </c>
      <c r="K2736" s="80">
        <f>SUM(K2737:K2741)</f>
        <v>265000000</v>
      </c>
      <c r="L2736" s="80">
        <f>SUM(L2737:L2741)</f>
        <v>265000000</v>
      </c>
      <c r="M2736" s="69">
        <f t="shared" si="376"/>
        <v>795000000</v>
      </c>
    </row>
    <row r="2737" spans="1:13" ht="37" x14ac:dyDescent="0.45">
      <c r="A2737" s="74">
        <v>23030104</v>
      </c>
      <c r="B2737" s="75"/>
      <c r="C2737" s="76"/>
      <c r="D2737" s="76"/>
      <c r="E2737" s="75"/>
      <c r="F2737" s="91" t="s">
        <v>475</v>
      </c>
      <c r="G2737" s="311">
        <v>100000000</v>
      </c>
      <c r="H2737" s="311"/>
      <c r="I2737" s="311"/>
      <c r="J2737" s="81">
        <v>100000000</v>
      </c>
      <c r="K2737" s="81">
        <v>100000000</v>
      </c>
      <c r="L2737" s="81">
        <v>100000000</v>
      </c>
      <c r="M2737" s="69">
        <f t="shared" si="376"/>
        <v>300000000</v>
      </c>
    </row>
    <row r="2738" spans="1:13" ht="37" x14ac:dyDescent="0.45">
      <c r="A2738" s="74">
        <v>23030105</v>
      </c>
      <c r="B2738" s="75"/>
      <c r="C2738" s="76"/>
      <c r="D2738" s="76"/>
      <c r="E2738" s="75"/>
      <c r="F2738" s="91" t="s">
        <v>906</v>
      </c>
      <c r="G2738" s="311">
        <v>50000000</v>
      </c>
      <c r="H2738" s="311"/>
      <c r="I2738" s="311"/>
      <c r="J2738" s="81"/>
      <c r="K2738" s="81"/>
      <c r="L2738" s="81"/>
      <c r="M2738" s="69">
        <f t="shared" si="376"/>
        <v>0</v>
      </c>
    </row>
    <row r="2739" spans="1:13" ht="18.5" x14ac:dyDescent="0.45">
      <c r="A2739" s="74">
        <v>23030106</v>
      </c>
      <c r="B2739" s="75"/>
      <c r="C2739" s="76"/>
      <c r="D2739" s="76"/>
      <c r="E2739" s="75"/>
      <c r="F2739" s="91" t="s">
        <v>929</v>
      </c>
      <c r="G2739" s="311">
        <v>50000000</v>
      </c>
      <c r="H2739" s="311"/>
      <c r="I2739" s="311"/>
      <c r="J2739" s="81"/>
      <c r="K2739" s="81"/>
      <c r="L2739" s="81"/>
      <c r="M2739" s="69">
        <f t="shared" si="376"/>
        <v>0</v>
      </c>
    </row>
    <row r="2740" spans="1:13" ht="18.5" x14ac:dyDescent="0.45">
      <c r="A2740" s="74">
        <v>23030113</v>
      </c>
      <c r="B2740" s="75"/>
      <c r="C2740" s="76"/>
      <c r="D2740" s="76"/>
      <c r="E2740" s="75"/>
      <c r="F2740" s="91" t="s">
        <v>505</v>
      </c>
      <c r="G2740" s="311">
        <v>1100000000</v>
      </c>
      <c r="H2740" s="311"/>
      <c r="I2740" s="311"/>
      <c r="J2740" s="81">
        <v>125000000</v>
      </c>
      <c r="K2740" s="81">
        <v>125000000</v>
      </c>
      <c r="L2740" s="81">
        <v>125000000</v>
      </c>
      <c r="M2740" s="69">
        <f t="shared" si="376"/>
        <v>375000000</v>
      </c>
    </row>
    <row r="2741" spans="1:13" ht="18.5" x14ac:dyDescent="0.45">
      <c r="A2741" s="74">
        <v>23030115</v>
      </c>
      <c r="B2741" s="75"/>
      <c r="C2741" s="76"/>
      <c r="D2741" s="76"/>
      <c r="E2741" s="75"/>
      <c r="F2741" s="91" t="s">
        <v>579</v>
      </c>
      <c r="G2741" s="311">
        <v>48000000</v>
      </c>
      <c r="H2741" s="311"/>
      <c r="I2741" s="311"/>
      <c r="J2741" s="81">
        <v>40000000</v>
      </c>
      <c r="K2741" s="81">
        <v>40000000</v>
      </c>
      <c r="L2741" s="81">
        <v>40000000</v>
      </c>
      <c r="M2741" s="69">
        <f t="shared" si="376"/>
        <v>120000000</v>
      </c>
    </row>
    <row r="2742" spans="1:13" ht="18.5" x14ac:dyDescent="0.45">
      <c r="A2742" s="74"/>
      <c r="B2742" s="75"/>
      <c r="C2742" s="76"/>
      <c r="D2742" s="76"/>
      <c r="E2742" s="75"/>
      <c r="F2742" s="91"/>
      <c r="G2742" s="311"/>
      <c r="H2742" s="311"/>
      <c r="I2742" s="311"/>
      <c r="J2742" s="81"/>
      <c r="K2742" s="81"/>
      <c r="L2742" s="81"/>
      <c r="M2742" s="69"/>
    </row>
    <row r="2743" spans="1:13" ht="18.5" x14ac:dyDescent="0.45">
      <c r="A2743" s="74"/>
      <c r="B2743" s="74"/>
      <c r="C2743" s="74"/>
      <c r="D2743" s="74"/>
      <c r="E2743" s="74"/>
      <c r="F2743" s="70" t="s">
        <v>85</v>
      </c>
      <c r="G2743" s="363"/>
      <c r="H2743" s="363"/>
      <c r="I2743" s="363"/>
      <c r="J2743" s="364"/>
      <c r="K2743" s="364"/>
      <c r="L2743" s="364"/>
      <c r="M2743" s="364"/>
    </row>
    <row r="2744" spans="1:13" ht="18.5" x14ac:dyDescent="0.45">
      <c r="A2744" s="74"/>
      <c r="B2744" s="74"/>
      <c r="C2744" s="74"/>
      <c r="D2744" s="74"/>
      <c r="E2744" s="74"/>
      <c r="F2744" s="77" t="s">
        <v>19</v>
      </c>
      <c r="G2744" s="405">
        <f>G2656</f>
        <v>207269558</v>
      </c>
      <c r="H2744" s="405">
        <f t="shared" ref="H2744:M2744" si="379">H2656</f>
        <v>155452168.5</v>
      </c>
      <c r="I2744" s="405"/>
      <c r="J2744" s="414">
        <f t="shared" si="379"/>
        <v>224061245.56</v>
      </c>
      <c r="K2744" s="414">
        <f t="shared" si="379"/>
        <v>224061245.56</v>
      </c>
      <c r="L2744" s="414">
        <f t="shared" si="379"/>
        <v>224061245.56</v>
      </c>
      <c r="M2744" s="414">
        <f t="shared" si="379"/>
        <v>672183736.68000007</v>
      </c>
    </row>
    <row r="2745" spans="1:13" ht="18.5" x14ac:dyDescent="0.45">
      <c r="A2745" s="74"/>
      <c r="B2745" s="74"/>
      <c r="C2745" s="74"/>
      <c r="D2745" s="74"/>
      <c r="E2745" s="74"/>
      <c r="F2745" s="77" t="s">
        <v>27</v>
      </c>
      <c r="G2745" s="405">
        <f>G2664</f>
        <v>200000000</v>
      </c>
      <c r="H2745" s="363"/>
      <c r="I2745" s="363"/>
      <c r="J2745" s="414">
        <f>J2664</f>
        <v>200000000</v>
      </c>
      <c r="K2745" s="414">
        <f t="shared" ref="K2745:L2745" si="380">K2664</f>
        <v>200000000</v>
      </c>
      <c r="L2745" s="414">
        <f t="shared" si="380"/>
        <v>200000000</v>
      </c>
      <c r="M2745" s="414">
        <f>M2664</f>
        <v>600000000</v>
      </c>
    </row>
    <row r="2746" spans="1:13" ht="18.5" x14ac:dyDescent="0.45">
      <c r="A2746" s="74"/>
      <c r="B2746" s="74"/>
      <c r="C2746" s="74"/>
      <c r="D2746" s="74"/>
      <c r="E2746" s="74"/>
      <c r="F2746" s="77" t="s">
        <v>69</v>
      </c>
      <c r="G2746" s="405">
        <f>G2720</f>
        <v>12000000000</v>
      </c>
      <c r="H2746" s="405">
        <f t="shared" ref="H2746:M2746" si="381">H2720</f>
        <v>13724409000.450001</v>
      </c>
      <c r="I2746" s="405"/>
      <c r="J2746" s="414">
        <f t="shared" si="381"/>
        <v>14000000000</v>
      </c>
      <c r="K2746" s="414">
        <f t="shared" si="381"/>
        <v>14000000000</v>
      </c>
      <c r="L2746" s="414">
        <f t="shared" si="381"/>
        <v>14000000000</v>
      </c>
      <c r="M2746" s="414">
        <f t="shared" si="381"/>
        <v>42000000000</v>
      </c>
    </row>
    <row r="2747" spans="1:13" ht="18.5" x14ac:dyDescent="0.45">
      <c r="A2747" s="74"/>
      <c r="B2747" s="74"/>
      <c r="C2747" s="74"/>
      <c r="D2747" s="74"/>
      <c r="E2747" s="74"/>
      <c r="F2747" s="70" t="s">
        <v>88</v>
      </c>
      <c r="G2747" s="365">
        <f>G2655</f>
        <v>12407269558</v>
      </c>
      <c r="H2747" s="365">
        <f t="shared" ref="H2747:M2747" si="382">H2655</f>
        <v>13890016368.950001</v>
      </c>
      <c r="I2747" s="365"/>
      <c r="J2747" s="366">
        <f t="shared" si="382"/>
        <v>14424061245.559999</v>
      </c>
      <c r="K2747" s="366">
        <f t="shared" si="382"/>
        <v>14424061245.559999</v>
      </c>
      <c r="L2747" s="366">
        <f t="shared" si="382"/>
        <v>14424061245.559999</v>
      </c>
      <c r="M2747" s="366">
        <f t="shared" si="382"/>
        <v>43272183736.68</v>
      </c>
    </row>
  </sheetData>
  <mergeCells count="94">
    <mergeCell ref="A341:M341"/>
    <mergeCell ref="A1:M1"/>
    <mergeCell ref="A2:M2"/>
    <mergeCell ref="A96:M96"/>
    <mergeCell ref="A97:M97"/>
    <mergeCell ref="A166:M166"/>
    <mergeCell ref="A167:M167"/>
    <mergeCell ref="A264:M264"/>
    <mergeCell ref="A265:M265"/>
    <mergeCell ref="A306:M306"/>
    <mergeCell ref="A307:M307"/>
    <mergeCell ref="A340:M340"/>
    <mergeCell ref="A762:M762"/>
    <mergeCell ref="A438:M438"/>
    <mergeCell ref="A439:M439"/>
    <mergeCell ref="A487:M487"/>
    <mergeCell ref="A488:M488"/>
    <mergeCell ref="A530:M530"/>
    <mergeCell ref="A531:M531"/>
    <mergeCell ref="A598:M598"/>
    <mergeCell ref="A599:M599"/>
    <mergeCell ref="A703:M703"/>
    <mergeCell ref="A704:M704"/>
    <mergeCell ref="A761:M761"/>
    <mergeCell ref="A1128:M1128"/>
    <mergeCell ref="A800:M800"/>
    <mergeCell ref="A801:M801"/>
    <mergeCell ref="A828:M828"/>
    <mergeCell ref="A829:M829"/>
    <mergeCell ref="A859:M859"/>
    <mergeCell ref="A860:M860"/>
    <mergeCell ref="A894:M894"/>
    <mergeCell ref="A895:H895"/>
    <mergeCell ref="A1047:M1047"/>
    <mergeCell ref="A1048:M1048"/>
    <mergeCell ref="A1127:M1127"/>
    <mergeCell ref="A1435:M1435"/>
    <mergeCell ref="A1173:M1173"/>
    <mergeCell ref="A1174:M1174"/>
    <mergeCell ref="A1228:M1228"/>
    <mergeCell ref="A1229:M1229"/>
    <mergeCell ref="A1303:M1303"/>
    <mergeCell ref="A1304:M1304"/>
    <mergeCell ref="A1366:M1366"/>
    <mergeCell ref="A1367:M1367"/>
    <mergeCell ref="A1423:M1423"/>
    <mergeCell ref="A1424:M1424"/>
    <mergeCell ref="A1434:M1434"/>
    <mergeCell ref="A1642:M1642"/>
    <mergeCell ref="A1445:M1445"/>
    <mergeCell ref="A1446:M1446"/>
    <mergeCell ref="A1458:M1458"/>
    <mergeCell ref="A1459:M1459"/>
    <mergeCell ref="A1470:M1470"/>
    <mergeCell ref="A1471:M1471"/>
    <mergeCell ref="A1482:M1482"/>
    <mergeCell ref="A1483:M1483"/>
    <mergeCell ref="A1586:M1586"/>
    <mergeCell ref="A1587:M1587"/>
    <mergeCell ref="A1641:M1641"/>
    <mergeCell ref="A2001:M2001"/>
    <mergeCell ref="A1676:M1676"/>
    <mergeCell ref="A1677:M1677"/>
    <mergeCell ref="A1761:M1761"/>
    <mergeCell ref="A1762:M1762"/>
    <mergeCell ref="A1827:M1827"/>
    <mergeCell ref="A1828:M1828"/>
    <mergeCell ref="A1899:M1899"/>
    <mergeCell ref="A1900:M1900"/>
    <mergeCell ref="A1913:M1913"/>
    <mergeCell ref="A1914:M1914"/>
    <mergeCell ref="A2000:M2000"/>
    <mergeCell ref="A2335:M2335"/>
    <mergeCell ref="A2069:M2069"/>
    <mergeCell ref="A2070:M2070"/>
    <mergeCell ref="A2126:M2126"/>
    <mergeCell ref="A2127:M2127"/>
    <mergeCell ref="A2200:M2200"/>
    <mergeCell ref="A2201:M2201"/>
    <mergeCell ref="A2262:M2262"/>
    <mergeCell ref="A2263:M2263"/>
    <mergeCell ref="A2264:M2264"/>
    <mergeCell ref="A2265:M2265"/>
    <mergeCell ref="A2334:M2334"/>
    <mergeCell ref="A2624:M2624"/>
    <mergeCell ref="A2625:M2625"/>
    <mergeCell ref="A2652:M2652"/>
    <mergeCell ref="A2653:M2653"/>
    <mergeCell ref="A2404:M2404"/>
    <mergeCell ref="A2405:M2405"/>
    <mergeCell ref="A2524:M2524"/>
    <mergeCell ref="A2525:M2525"/>
    <mergeCell ref="A2576:M2576"/>
    <mergeCell ref="A2577:M2577"/>
  </mergeCells>
  <conditionalFormatting sqref="A401:A404">
    <cfRule type="expression" dxfId="55" priority="49">
      <formula>$F401=4</formula>
    </cfRule>
    <cfRule type="expression" dxfId="54" priority="50">
      <formula>$F401=3</formula>
    </cfRule>
    <cfRule type="expression" dxfId="53" priority="51">
      <formula>$F401=2</formula>
    </cfRule>
    <cfRule type="expression" dxfId="52" priority="52">
      <formula>$F401=1</formula>
    </cfRule>
  </conditionalFormatting>
  <conditionalFormatting sqref="A1877 F1877 J1877:L1877">
    <cfRule type="expression" dxfId="51" priority="13">
      <formula>$F1877=4</formula>
    </cfRule>
    <cfRule type="expression" dxfId="50" priority="14">
      <formula>$F1877=3</formula>
    </cfRule>
    <cfRule type="expression" dxfId="49" priority="15">
      <formula>$F1877=2</formula>
    </cfRule>
    <cfRule type="expression" dxfId="48" priority="16">
      <formula>$F1877=1</formula>
    </cfRule>
  </conditionalFormatting>
  <conditionalFormatting sqref="A1664:B1664 E1664:L1667 A1665:C1667">
    <cfRule type="expression" dxfId="47" priority="17">
      <formula>$F1664=4</formula>
    </cfRule>
    <cfRule type="expression" dxfId="46" priority="18">
      <formula>$F1664=3</formula>
    </cfRule>
    <cfRule type="expression" dxfId="45" priority="19">
      <formula>$F1664=2</formula>
    </cfRule>
    <cfRule type="expression" dxfId="44" priority="20">
      <formula>$F1664=1</formula>
    </cfRule>
  </conditionalFormatting>
  <conditionalFormatting sqref="A236:C236 E236:L236">
    <cfRule type="expression" dxfId="43" priority="53">
      <formula>$F236=4</formula>
    </cfRule>
    <cfRule type="expression" dxfId="42" priority="54">
      <formula>$F236=3</formula>
    </cfRule>
    <cfRule type="expression" dxfId="41" priority="55">
      <formula>$F236=2</formula>
    </cfRule>
    <cfRule type="expression" dxfId="40" priority="56">
      <formula>$F236=1</formula>
    </cfRule>
  </conditionalFormatting>
  <conditionalFormatting sqref="A660:C662 E660:L662">
    <cfRule type="expression" dxfId="39" priority="37">
      <formula>$F660=4</formula>
    </cfRule>
    <cfRule type="expression" dxfId="38" priority="38">
      <formula>$F660=3</formula>
    </cfRule>
    <cfRule type="expression" dxfId="37" priority="39">
      <formula>$F660=2</formula>
    </cfRule>
    <cfRule type="expression" dxfId="36" priority="40">
      <formula>$F660=1</formula>
    </cfRule>
  </conditionalFormatting>
  <conditionalFormatting sqref="A1100:C1101 E1100:L1101">
    <cfRule type="expression" dxfId="35" priority="25">
      <formula>$F1100=4</formula>
    </cfRule>
    <cfRule type="expression" dxfId="34" priority="26">
      <formula>$F1100=3</formula>
    </cfRule>
    <cfRule type="expression" dxfId="33" priority="27">
      <formula>$F1100=2</formula>
    </cfRule>
    <cfRule type="expression" dxfId="32" priority="28">
      <formula>$F1100=1</formula>
    </cfRule>
  </conditionalFormatting>
  <conditionalFormatting sqref="A1540:C1546 E1540:L1546">
    <cfRule type="expression" dxfId="31" priority="21">
      <formula>$F1540=4</formula>
    </cfRule>
    <cfRule type="expression" dxfId="30" priority="22">
      <formula>$F1540=3</formula>
    </cfRule>
    <cfRule type="expression" dxfId="29" priority="23">
      <formula>$F1540=2</formula>
    </cfRule>
    <cfRule type="expression" dxfId="28" priority="24">
      <formula>$F1540=1</formula>
    </cfRule>
  </conditionalFormatting>
  <conditionalFormatting sqref="A2169:C2169 E2169:L2169">
    <cfRule type="expression" dxfId="27" priority="9">
      <formula>$F2169=4</formula>
    </cfRule>
    <cfRule type="expression" dxfId="26" priority="10">
      <formula>$F2169=3</formula>
    </cfRule>
    <cfRule type="expression" dxfId="25" priority="11">
      <formula>$F2169=2</formula>
    </cfRule>
    <cfRule type="expression" dxfId="24" priority="12">
      <formula>$F2169=1</formula>
    </cfRule>
  </conditionalFormatting>
  <conditionalFormatting sqref="A2475:C2476 E2475:L2476">
    <cfRule type="expression" dxfId="23" priority="5">
      <formula>$F2475=4</formula>
    </cfRule>
    <cfRule type="expression" dxfId="22" priority="6">
      <formula>$F2475=3</formula>
    </cfRule>
    <cfRule type="expression" dxfId="21" priority="7">
      <formula>$F2475=2</formula>
    </cfRule>
    <cfRule type="expression" dxfId="20" priority="8">
      <formula>$F2475=1</formula>
    </cfRule>
  </conditionalFormatting>
  <conditionalFormatting sqref="A2714:C2715 E2714:L2715">
    <cfRule type="expression" dxfId="19" priority="1">
      <formula>$F2714=4</formula>
    </cfRule>
    <cfRule type="expression" dxfId="18" priority="2">
      <formula>$F2714=3</formula>
    </cfRule>
    <cfRule type="expression" dxfId="17" priority="3">
      <formula>$F2714=2</formula>
    </cfRule>
    <cfRule type="expression" dxfId="16" priority="4">
      <formula>$F2714=1</formula>
    </cfRule>
  </conditionalFormatting>
  <conditionalFormatting sqref="A995:F996 J995:L996">
    <cfRule type="expression" dxfId="15" priority="33">
      <formula>$F995=4</formula>
    </cfRule>
    <cfRule type="expression" dxfId="14" priority="34">
      <formula>$F995=3</formula>
    </cfRule>
    <cfRule type="expression" dxfId="13" priority="35">
      <formula>$F995=2</formula>
    </cfRule>
    <cfRule type="expression" dxfId="12" priority="36">
      <formula>$F995=1</formula>
    </cfRule>
  </conditionalFormatting>
  <conditionalFormatting sqref="F401:L404">
    <cfRule type="expression" dxfId="11" priority="45">
      <formula>$F401=4</formula>
    </cfRule>
    <cfRule type="expression" dxfId="10" priority="46">
      <formula>$F401=3</formula>
    </cfRule>
    <cfRule type="expression" dxfId="9" priority="47">
      <formula>$F401=2</formula>
    </cfRule>
    <cfRule type="expression" dxfId="8" priority="48">
      <formula>$F401=1</formula>
    </cfRule>
  </conditionalFormatting>
  <conditionalFormatting sqref="G995:I996">
    <cfRule type="expression" dxfId="7" priority="29">
      <formula>$G995=4</formula>
    </cfRule>
    <cfRule type="expression" dxfId="6" priority="30">
      <formula>$G995=3</formula>
    </cfRule>
    <cfRule type="expression" dxfId="5" priority="31">
      <formula>$G995=2</formula>
    </cfRule>
    <cfRule type="expression" dxfId="4" priority="32">
      <formula>$G995=1</formula>
    </cfRule>
  </conditionalFormatting>
  <conditionalFormatting sqref="J405:L405">
    <cfRule type="expression" dxfId="3" priority="41">
      <formula>$F405=4</formula>
    </cfRule>
    <cfRule type="expression" dxfId="2" priority="42">
      <formula>$F405=3</formula>
    </cfRule>
    <cfRule type="expression" dxfId="1" priority="43">
      <formula>$F405=2</formula>
    </cfRule>
    <cfRule type="expression" dxfId="0" priority="44">
      <formula>$F405=1</formula>
    </cfRule>
  </conditionalFormatting>
  <pageMargins left="0.75" right="0.2" top="0.5" bottom="0.5" header="0.3" footer="0.3"/>
  <pageSetup paperSize="9" scale="94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84BAE-85F8-47E6-8A5E-CC701497CA29}">
  <sheetPr>
    <pageSetUpPr fitToPage="1"/>
  </sheetPr>
  <dimension ref="A1:M1999"/>
  <sheetViews>
    <sheetView zoomScale="80" zoomScaleNormal="80" workbookViewId="0">
      <selection activeCell="A904" sqref="A904:L904"/>
    </sheetView>
  </sheetViews>
  <sheetFormatPr defaultRowHeight="12.5" x14ac:dyDescent="0.25"/>
  <cols>
    <col min="1" max="1" width="17.1796875" style="1" customWidth="1"/>
    <col min="2" max="2" width="10.7265625" style="1" customWidth="1"/>
    <col min="3" max="3" width="8.7265625" style="1"/>
    <col min="4" max="4" width="10.54296875" style="1" customWidth="1"/>
    <col min="5" max="5" width="20.7265625" style="1" customWidth="1"/>
    <col min="6" max="6" width="18.453125" style="1" customWidth="1"/>
    <col min="7" max="7" width="21.1796875" style="1" customWidth="1"/>
    <col min="8" max="8" width="20.81640625" style="1" customWidth="1"/>
    <col min="9" max="9" width="24.1796875" style="1" customWidth="1"/>
    <col min="10" max="10" width="21" style="1" customWidth="1"/>
    <col min="11" max="11" width="21.81640625" style="1" customWidth="1"/>
    <col min="12" max="12" width="22.81640625" style="1" customWidth="1"/>
    <col min="13" max="16384" width="8.7265625" style="1"/>
  </cols>
  <sheetData>
    <row r="1" spans="1:13" ht="18.5" x14ac:dyDescent="0.45">
      <c r="A1" s="1010" t="s">
        <v>0</v>
      </c>
      <c r="B1" s="1010"/>
      <c r="C1" s="1010"/>
      <c r="D1" s="1010"/>
      <c r="E1" s="1010"/>
      <c r="F1" s="1010"/>
      <c r="G1" s="1010"/>
      <c r="H1" s="1010"/>
      <c r="I1" s="1010"/>
      <c r="J1" s="1010"/>
      <c r="K1" s="1010"/>
      <c r="L1" s="1010"/>
    </row>
    <row r="2" spans="1:13" ht="18.5" x14ac:dyDescent="0.45">
      <c r="A2" s="971" t="s">
        <v>89</v>
      </c>
      <c r="B2" s="971"/>
      <c r="C2" s="971"/>
      <c r="D2" s="971"/>
      <c r="E2" s="971"/>
      <c r="F2" s="971"/>
      <c r="G2" s="971"/>
      <c r="H2" s="971"/>
      <c r="I2" s="971"/>
      <c r="J2" s="971"/>
      <c r="K2" s="971"/>
      <c r="L2" s="971"/>
    </row>
    <row r="3" spans="1:13" ht="18.5" x14ac:dyDescent="0.45">
      <c r="A3" s="971" t="s">
        <v>90</v>
      </c>
      <c r="B3" s="972"/>
      <c r="C3" s="972"/>
      <c r="D3" s="972"/>
      <c r="E3" s="972"/>
      <c r="F3" s="972"/>
      <c r="G3" s="972"/>
      <c r="H3" s="972"/>
      <c r="I3" s="972"/>
      <c r="J3" s="972"/>
      <c r="K3" s="972"/>
      <c r="L3" s="972"/>
    </row>
    <row r="4" spans="1:13" ht="18.5" x14ac:dyDescent="0.45">
      <c r="A4" s="934" t="s">
        <v>1057</v>
      </c>
      <c r="B4" s="935"/>
      <c r="C4" s="935"/>
      <c r="D4" s="935"/>
      <c r="E4" s="935"/>
      <c r="F4" s="935"/>
      <c r="G4" s="935"/>
      <c r="H4" s="935"/>
      <c r="I4" s="935"/>
      <c r="J4" s="935"/>
      <c r="K4" s="935"/>
      <c r="L4" s="935"/>
      <c r="M4" s="500"/>
    </row>
    <row r="5" spans="1:13" ht="55.5" x14ac:dyDescent="0.45">
      <c r="A5" s="501" t="s">
        <v>91</v>
      </c>
      <c r="B5" s="112"/>
      <c r="C5" s="501" t="s">
        <v>92</v>
      </c>
      <c r="D5" s="501" t="s">
        <v>93</v>
      </c>
      <c r="E5" s="501" t="s">
        <v>94</v>
      </c>
      <c r="F5" s="501" t="s">
        <v>95</v>
      </c>
      <c r="G5" s="501" t="s">
        <v>96</v>
      </c>
      <c r="H5" s="501" t="s">
        <v>97</v>
      </c>
      <c r="I5" s="501" t="s">
        <v>98</v>
      </c>
      <c r="J5" s="501" t="s">
        <v>99</v>
      </c>
      <c r="K5" s="501" t="s">
        <v>100</v>
      </c>
      <c r="L5" s="354" t="s">
        <v>101</v>
      </c>
    </row>
    <row r="6" spans="1:13" ht="18.5" x14ac:dyDescent="0.45">
      <c r="A6" s="108"/>
      <c r="B6" s="104"/>
      <c r="C6" s="104"/>
      <c r="D6" s="502"/>
      <c r="E6" s="104"/>
      <c r="F6" s="104"/>
      <c r="G6" s="104"/>
      <c r="H6" s="104"/>
      <c r="I6" s="104"/>
      <c r="J6" s="104"/>
      <c r="K6" s="104"/>
      <c r="L6" s="355" t="s">
        <v>650</v>
      </c>
    </row>
    <row r="7" spans="1:13" ht="18.5" x14ac:dyDescent="0.45">
      <c r="A7" s="104"/>
      <c r="B7" s="104"/>
      <c r="C7" s="105" t="s">
        <v>367</v>
      </c>
      <c r="D7" s="106">
        <v>1</v>
      </c>
      <c r="E7" s="106">
        <v>1072599.9999999995</v>
      </c>
      <c r="F7" s="106">
        <v>30000</v>
      </c>
      <c r="G7" s="106"/>
      <c r="H7" s="106">
        <f t="shared" ref="H7:H31" si="0">SUM(E7:G7)</f>
        <v>1102599.9999999995</v>
      </c>
      <c r="I7" s="106">
        <f t="shared" ref="I7:I31" si="1">D7*E7</f>
        <v>1072599.9999999995</v>
      </c>
      <c r="J7" s="106">
        <f t="shared" ref="J7:J31" si="2">D7*F7</f>
        <v>30000</v>
      </c>
      <c r="K7" s="106">
        <f t="shared" ref="K7:K31" si="3">D7*G7</f>
        <v>0</v>
      </c>
      <c r="L7" s="106">
        <f t="shared" ref="L7:L31" si="4">D7*H7</f>
        <v>1102599.9999999995</v>
      </c>
    </row>
    <row r="8" spans="1:13" ht="18.5" x14ac:dyDescent="0.45">
      <c r="A8" s="104"/>
      <c r="B8" s="104"/>
      <c r="C8" s="105" t="s">
        <v>105</v>
      </c>
      <c r="D8" s="106">
        <v>2</v>
      </c>
      <c r="E8" s="106">
        <v>1153397.4999999995</v>
      </c>
      <c r="F8" s="106">
        <v>30000</v>
      </c>
      <c r="G8" s="106"/>
      <c r="H8" s="106">
        <f t="shared" si="0"/>
        <v>1183397.4999999995</v>
      </c>
      <c r="I8" s="106">
        <f t="shared" si="1"/>
        <v>2306794.9999999991</v>
      </c>
      <c r="J8" s="106">
        <f t="shared" si="2"/>
        <v>60000</v>
      </c>
      <c r="K8" s="106">
        <f t="shared" si="3"/>
        <v>0</v>
      </c>
      <c r="L8" s="106">
        <f t="shared" si="4"/>
        <v>2366794.9999999991</v>
      </c>
    </row>
    <row r="9" spans="1:13" ht="18.5" x14ac:dyDescent="0.45">
      <c r="A9" s="104"/>
      <c r="B9" s="104"/>
      <c r="C9" s="105" t="s">
        <v>118</v>
      </c>
      <c r="D9" s="106">
        <v>2</v>
      </c>
      <c r="E9" s="106">
        <v>1125772.5</v>
      </c>
      <c r="F9" s="106">
        <v>30000</v>
      </c>
      <c r="G9" s="106"/>
      <c r="H9" s="106">
        <f t="shared" si="0"/>
        <v>1155772.5</v>
      </c>
      <c r="I9" s="106">
        <f t="shared" si="1"/>
        <v>2251545</v>
      </c>
      <c r="J9" s="106">
        <f t="shared" si="2"/>
        <v>60000</v>
      </c>
      <c r="K9" s="106">
        <f t="shared" si="3"/>
        <v>0</v>
      </c>
      <c r="L9" s="106">
        <f t="shared" si="4"/>
        <v>2311545</v>
      </c>
    </row>
    <row r="10" spans="1:13" ht="18.5" x14ac:dyDescent="0.45">
      <c r="A10" s="104"/>
      <c r="B10" s="104"/>
      <c r="C10" s="105" t="s">
        <v>124</v>
      </c>
      <c r="D10" s="106">
        <v>1</v>
      </c>
      <c r="E10" s="106">
        <v>1354613.7500000042</v>
      </c>
      <c r="F10" s="106">
        <v>30000</v>
      </c>
      <c r="G10" s="106"/>
      <c r="H10" s="106">
        <f t="shared" si="0"/>
        <v>1384613.7500000042</v>
      </c>
      <c r="I10" s="106">
        <f t="shared" si="1"/>
        <v>1354613.7500000042</v>
      </c>
      <c r="J10" s="106">
        <f t="shared" si="2"/>
        <v>30000</v>
      </c>
      <c r="K10" s="106">
        <f t="shared" si="3"/>
        <v>0</v>
      </c>
      <c r="L10" s="106">
        <f t="shared" si="4"/>
        <v>1384613.7500000042</v>
      </c>
    </row>
    <row r="11" spans="1:13" ht="18.5" x14ac:dyDescent="0.45">
      <c r="A11" s="104"/>
      <c r="B11" s="104"/>
      <c r="C11" s="105" t="s">
        <v>133</v>
      </c>
      <c r="D11" s="106">
        <v>6</v>
      </c>
      <c r="E11" s="106">
        <v>1799141.25</v>
      </c>
      <c r="F11" s="106">
        <v>30000</v>
      </c>
      <c r="G11" s="106"/>
      <c r="H11" s="106">
        <f t="shared" si="0"/>
        <v>1829141.25</v>
      </c>
      <c r="I11" s="106">
        <f t="shared" si="1"/>
        <v>10794847.5</v>
      </c>
      <c r="J11" s="106">
        <f t="shared" si="2"/>
        <v>180000</v>
      </c>
      <c r="K11" s="106">
        <f t="shared" si="3"/>
        <v>0</v>
      </c>
      <c r="L11" s="106">
        <f t="shared" si="4"/>
        <v>10974847.5</v>
      </c>
    </row>
    <row r="12" spans="1:13" ht="18.5" x14ac:dyDescent="0.45">
      <c r="A12" s="104"/>
      <c r="B12" s="104"/>
      <c r="C12" s="105" t="s">
        <v>133</v>
      </c>
      <c r="D12" s="106">
        <v>1</v>
      </c>
      <c r="E12" s="106">
        <v>1186546.2500000005</v>
      </c>
      <c r="F12" s="106">
        <v>30000</v>
      </c>
      <c r="G12" s="106"/>
      <c r="H12" s="106">
        <f t="shared" si="0"/>
        <v>1216546.2500000005</v>
      </c>
      <c r="I12" s="106">
        <f t="shared" si="1"/>
        <v>1186546.2500000005</v>
      </c>
      <c r="J12" s="106">
        <f t="shared" si="2"/>
        <v>30000</v>
      </c>
      <c r="K12" s="106">
        <f t="shared" si="3"/>
        <v>0</v>
      </c>
      <c r="L12" s="106">
        <f t="shared" si="4"/>
        <v>1216546.2500000005</v>
      </c>
    </row>
    <row r="13" spans="1:13" ht="18.5" x14ac:dyDescent="0.45">
      <c r="A13" s="104"/>
      <c r="B13" s="104"/>
      <c r="C13" s="105" t="s">
        <v>149</v>
      </c>
      <c r="D13" s="106">
        <v>1</v>
      </c>
      <c r="E13" s="106">
        <v>1392755.0000000042</v>
      </c>
      <c r="F13" s="106">
        <v>30000</v>
      </c>
      <c r="G13" s="106"/>
      <c r="H13" s="106">
        <f t="shared" si="0"/>
        <v>1422755.0000000042</v>
      </c>
      <c r="I13" s="106">
        <f t="shared" si="1"/>
        <v>1392755.0000000042</v>
      </c>
      <c r="J13" s="106">
        <f t="shared" si="2"/>
        <v>30000</v>
      </c>
      <c r="K13" s="106">
        <f t="shared" si="3"/>
        <v>0</v>
      </c>
      <c r="L13" s="106">
        <f t="shared" si="4"/>
        <v>1422755.0000000042</v>
      </c>
    </row>
    <row r="14" spans="1:13" ht="18.5" x14ac:dyDescent="0.45">
      <c r="A14" s="104"/>
      <c r="B14" s="104"/>
      <c r="C14" s="105" t="s">
        <v>151</v>
      </c>
      <c r="D14" s="106">
        <v>6</v>
      </c>
      <c r="E14" s="106">
        <v>2141566.2500000042</v>
      </c>
      <c r="F14" s="106">
        <v>30000</v>
      </c>
      <c r="G14" s="106"/>
      <c r="H14" s="106">
        <f t="shared" si="0"/>
        <v>2171566.2500000042</v>
      </c>
      <c r="I14" s="106">
        <f t="shared" si="1"/>
        <v>12849397.500000026</v>
      </c>
      <c r="J14" s="106">
        <f t="shared" si="2"/>
        <v>180000</v>
      </c>
      <c r="K14" s="106">
        <f t="shared" si="3"/>
        <v>0</v>
      </c>
      <c r="L14" s="106">
        <f t="shared" si="4"/>
        <v>13029397.500000026</v>
      </c>
    </row>
    <row r="15" spans="1:13" ht="18.5" x14ac:dyDescent="0.45">
      <c r="A15" s="104"/>
      <c r="B15" s="104"/>
      <c r="C15" s="105" t="s">
        <v>243</v>
      </c>
      <c r="D15" s="106">
        <v>2</v>
      </c>
      <c r="E15" s="106">
        <v>1526675.0000000042</v>
      </c>
      <c r="F15" s="106">
        <v>30000</v>
      </c>
      <c r="G15" s="106"/>
      <c r="H15" s="106">
        <f t="shared" si="0"/>
        <v>1556675.0000000042</v>
      </c>
      <c r="I15" s="106">
        <f t="shared" si="1"/>
        <v>3053350.0000000084</v>
      </c>
      <c r="J15" s="106">
        <f t="shared" si="2"/>
        <v>60000</v>
      </c>
      <c r="K15" s="106">
        <f t="shared" si="3"/>
        <v>0</v>
      </c>
      <c r="L15" s="106">
        <f t="shared" si="4"/>
        <v>3113350.0000000084</v>
      </c>
    </row>
    <row r="16" spans="1:13" ht="18.5" x14ac:dyDescent="0.45">
      <c r="A16" s="104"/>
      <c r="B16" s="104"/>
      <c r="C16" s="105" t="s">
        <v>155</v>
      </c>
      <c r="D16" s="106">
        <v>1</v>
      </c>
      <c r="E16" s="106">
        <v>1560755.0000000042</v>
      </c>
      <c r="F16" s="106">
        <v>30000</v>
      </c>
      <c r="G16" s="106"/>
      <c r="H16" s="106">
        <f t="shared" si="0"/>
        <v>1590755.0000000042</v>
      </c>
      <c r="I16" s="106">
        <f t="shared" si="1"/>
        <v>1560755.0000000042</v>
      </c>
      <c r="J16" s="106">
        <f t="shared" si="2"/>
        <v>30000</v>
      </c>
      <c r="K16" s="106">
        <f t="shared" si="3"/>
        <v>0</v>
      </c>
      <c r="L16" s="106">
        <f t="shared" si="4"/>
        <v>1590755.0000000042</v>
      </c>
    </row>
    <row r="17" spans="1:12" ht="18.5" x14ac:dyDescent="0.45">
      <c r="A17" s="104"/>
      <c r="B17" s="104"/>
      <c r="C17" s="105" t="s">
        <v>165</v>
      </c>
      <c r="D17" s="106">
        <v>6</v>
      </c>
      <c r="E17" s="106">
        <v>1728414.9999999958</v>
      </c>
      <c r="F17" s="106">
        <v>30000</v>
      </c>
      <c r="G17" s="106"/>
      <c r="H17" s="106">
        <f t="shared" si="0"/>
        <v>1758414.9999999958</v>
      </c>
      <c r="I17" s="106">
        <f t="shared" si="1"/>
        <v>10370489.999999974</v>
      </c>
      <c r="J17" s="106">
        <f t="shared" si="2"/>
        <v>180000</v>
      </c>
      <c r="K17" s="106">
        <f t="shared" si="3"/>
        <v>0</v>
      </c>
      <c r="L17" s="106">
        <f t="shared" si="4"/>
        <v>10550489.999999974</v>
      </c>
    </row>
    <row r="18" spans="1:12" ht="18.5" x14ac:dyDescent="0.45">
      <c r="A18" s="104"/>
      <c r="B18" s="104"/>
      <c r="C18" s="105" t="s">
        <v>166</v>
      </c>
      <c r="D18" s="106">
        <v>1</v>
      </c>
      <c r="E18" s="106">
        <v>1770788.7500000042</v>
      </c>
      <c r="F18" s="106">
        <v>30000</v>
      </c>
      <c r="G18" s="106"/>
      <c r="H18" s="106">
        <f t="shared" si="0"/>
        <v>1800788.7500000042</v>
      </c>
      <c r="I18" s="106">
        <f t="shared" si="1"/>
        <v>1770788.7500000042</v>
      </c>
      <c r="J18" s="106">
        <f t="shared" si="2"/>
        <v>30000</v>
      </c>
      <c r="K18" s="106">
        <f t="shared" si="3"/>
        <v>0</v>
      </c>
      <c r="L18" s="106">
        <f t="shared" si="4"/>
        <v>1800788.7500000042</v>
      </c>
    </row>
    <row r="19" spans="1:12" ht="18.5" x14ac:dyDescent="0.45">
      <c r="A19" s="104"/>
      <c r="B19" s="104"/>
      <c r="C19" s="105" t="s">
        <v>167</v>
      </c>
      <c r="D19" s="106">
        <v>1</v>
      </c>
      <c r="E19" s="106">
        <v>1813162.5</v>
      </c>
      <c r="F19" s="106">
        <v>30000</v>
      </c>
      <c r="G19" s="106"/>
      <c r="H19" s="106">
        <f t="shared" si="0"/>
        <v>1843162.5</v>
      </c>
      <c r="I19" s="106">
        <f t="shared" si="1"/>
        <v>1813162.5</v>
      </c>
      <c r="J19" s="106">
        <f t="shared" si="2"/>
        <v>30000</v>
      </c>
      <c r="K19" s="106">
        <f t="shared" si="3"/>
        <v>0</v>
      </c>
      <c r="L19" s="106">
        <f t="shared" si="4"/>
        <v>1843162.5</v>
      </c>
    </row>
    <row r="20" spans="1:12" ht="18.5" x14ac:dyDescent="0.45">
      <c r="A20" s="104"/>
      <c r="B20" s="107"/>
      <c r="C20" s="105" t="s">
        <v>303</v>
      </c>
      <c r="D20" s="109">
        <v>1</v>
      </c>
      <c r="E20" s="106">
        <v>3640486.2500000037</v>
      </c>
      <c r="F20" s="106">
        <v>30000</v>
      </c>
      <c r="G20" s="106"/>
      <c r="H20" s="106">
        <f t="shared" si="0"/>
        <v>3670486.2500000037</v>
      </c>
      <c r="I20" s="106">
        <f t="shared" si="1"/>
        <v>3640486.2500000037</v>
      </c>
      <c r="J20" s="106">
        <f t="shared" si="2"/>
        <v>30000</v>
      </c>
      <c r="K20" s="106">
        <f t="shared" si="3"/>
        <v>0</v>
      </c>
      <c r="L20" s="106">
        <f t="shared" si="4"/>
        <v>3670486.2500000037</v>
      </c>
    </row>
    <row r="21" spans="1:12" ht="18.5" x14ac:dyDescent="0.45">
      <c r="A21" s="104"/>
      <c r="B21" s="104"/>
      <c r="C21" s="105" t="s">
        <v>303</v>
      </c>
      <c r="D21" s="106">
        <v>1</v>
      </c>
      <c r="E21" s="106">
        <v>1952878.7499999958</v>
      </c>
      <c r="F21" s="106">
        <v>30000</v>
      </c>
      <c r="G21" s="106"/>
      <c r="H21" s="106">
        <f t="shared" si="0"/>
        <v>1982878.7499999958</v>
      </c>
      <c r="I21" s="106">
        <f t="shared" si="1"/>
        <v>1952878.7499999958</v>
      </c>
      <c r="J21" s="106">
        <f t="shared" si="2"/>
        <v>30000</v>
      </c>
      <c r="K21" s="106">
        <f t="shared" si="3"/>
        <v>0</v>
      </c>
      <c r="L21" s="106">
        <f t="shared" si="4"/>
        <v>1982878.7499999958</v>
      </c>
    </row>
    <row r="22" spans="1:12" ht="18.5" x14ac:dyDescent="0.45">
      <c r="A22" s="104"/>
      <c r="B22" s="104"/>
      <c r="C22" s="105" t="s">
        <v>176</v>
      </c>
      <c r="D22" s="106">
        <v>1</v>
      </c>
      <c r="E22" s="106">
        <v>2084331.2499999958</v>
      </c>
      <c r="F22" s="106">
        <v>30000</v>
      </c>
      <c r="G22" s="106"/>
      <c r="H22" s="106">
        <f t="shared" si="0"/>
        <v>2114331.2499999958</v>
      </c>
      <c r="I22" s="106">
        <f t="shared" si="1"/>
        <v>2084331.2499999958</v>
      </c>
      <c r="J22" s="106">
        <f t="shared" si="2"/>
        <v>30000</v>
      </c>
      <c r="K22" s="106">
        <f t="shared" si="3"/>
        <v>0</v>
      </c>
      <c r="L22" s="106">
        <f t="shared" si="4"/>
        <v>2114331.2499999958</v>
      </c>
    </row>
    <row r="23" spans="1:12" ht="18.5" x14ac:dyDescent="0.45">
      <c r="A23" s="104"/>
      <c r="B23" s="104"/>
      <c r="C23" s="105" t="s">
        <v>180</v>
      </c>
      <c r="D23" s="106">
        <v>1</v>
      </c>
      <c r="E23" s="106">
        <v>2281509.9999999958</v>
      </c>
      <c r="F23" s="106">
        <v>30000</v>
      </c>
      <c r="G23" s="106"/>
      <c r="H23" s="106">
        <f t="shared" si="0"/>
        <v>2311509.9999999958</v>
      </c>
      <c r="I23" s="106">
        <f t="shared" si="1"/>
        <v>2281509.9999999958</v>
      </c>
      <c r="J23" s="106">
        <f t="shared" si="2"/>
        <v>30000</v>
      </c>
      <c r="K23" s="106">
        <f t="shared" si="3"/>
        <v>0</v>
      </c>
      <c r="L23" s="106">
        <f t="shared" si="4"/>
        <v>2311509.9999999958</v>
      </c>
    </row>
    <row r="24" spans="1:12" ht="18.5" x14ac:dyDescent="0.45">
      <c r="A24" s="104"/>
      <c r="B24" s="104"/>
      <c r="C24" s="105" t="s">
        <v>338</v>
      </c>
      <c r="D24" s="106">
        <v>1</v>
      </c>
      <c r="E24" s="106">
        <v>2412962.4999999958</v>
      </c>
      <c r="F24" s="106">
        <v>30000</v>
      </c>
      <c r="G24" s="106"/>
      <c r="H24" s="106">
        <f t="shared" si="0"/>
        <v>2442962.4999999958</v>
      </c>
      <c r="I24" s="106">
        <f t="shared" si="1"/>
        <v>2412962.4999999958</v>
      </c>
      <c r="J24" s="106">
        <f t="shared" si="2"/>
        <v>30000</v>
      </c>
      <c r="K24" s="106">
        <f t="shared" si="3"/>
        <v>0</v>
      </c>
      <c r="L24" s="106">
        <f t="shared" si="4"/>
        <v>2442962.4999999958</v>
      </c>
    </row>
    <row r="25" spans="1:12" ht="18.5" x14ac:dyDescent="0.45">
      <c r="A25" s="104"/>
      <c r="B25" s="104"/>
      <c r="C25" s="105" t="s">
        <v>489</v>
      </c>
      <c r="D25" s="106">
        <v>1</v>
      </c>
      <c r="E25" s="106">
        <v>4323140.0000000037</v>
      </c>
      <c r="F25" s="106">
        <v>30000</v>
      </c>
      <c r="G25" s="106"/>
      <c r="H25" s="106">
        <f t="shared" si="0"/>
        <v>4353140.0000000037</v>
      </c>
      <c r="I25" s="106">
        <f t="shared" si="1"/>
        <v>4323140.0000000037</v>
      </c>
      <c r="J25" s="106">
        <f t="shared" si="2"/>
        <v>30000</v>
      </c>
      <c r="K25" s="106">
        <f t="shared" si="3"/>
        <v>0</v>
      </c>
      <c r="L25" s="106">
        <f t="shared" si="4"/>
        <v>4353140.0000000037</v>
      </c>
    </row>
    <row r="26" spans="1:12" ht="18.5" x14ac:dyDescent="0.45">
      <c r="A26" s="104"/>
      <c r="B26" s="104"/>
      <c r="C26" s="105" t="s">
        <v>185</v>
      </c>
      <c r="D26" s="106">
        <v>1</v>
      </c>
      <c r="E26" s="106">
        <v>2340585</v>
      </c>
      <c r="F26" s="106">
        <v>30000</v>
      </c>
      <c r="G26" s="106"/>
      <c r="H26" s="106">
        <f t="shared" si="0"/>
        <v>2370585</v>
      </c>
      <c r="I26" s="106">
        <f t="shared" si="1"/>
        <v>2340585</v>
      </c>
      <c r="J26" s="106">
        <f t="shared" si="2"/>
        <v>30000</v>
      </c>
      <c r="K26" s="106">
        <f t="shared" si="3"/>
        <v>0</v>
      </c>
      <c r="L26" s="106">
        <f t="shared" si="4"/>
        <v>2370585</v>
      </c>
    </row>
    <row r="27" spans="1:12" ht="18.5" x14ac:dyDescent="0.45">
      <c r="A27" s="104"/>
      <c r="B27" s="104"/>
      <c r="C27" s="105" t="s">
        <v>186</v>
      </c>
      <c r="D27" s="106">
        <v>1</v>
      </c>
      <c r="E27" s="106">
        <v>2479558.7499999958</v>
      </c>
      <c r="F27" s="106">
        <v>30000</v>
      </c>
      <c r="G27" s="106"/>
      <c r="H27" s="106">
        <f t="shared" si="0"/>
        <v>2509558.7499999958</v>
      </c>
      <c r="I27" s="106">
        <f t="shared" si="1"/>
        <v>2479558.7499999958</v>
      </c>
      <c r="J27" s="106">
        <f t="shared" si="2"/>
        <v>30000</v>
      </c>
      <c r="K27" s="106">
        <f t="shared" si="3"/>
        <v>0</v>
      </c>
      <c r="L27" s="106">
        <f t="shared" si="4"/>
        <v>2509558.7499999958</v>
      </c>
    </row>
    <row r="28" spans="1:12" ht="18.5" x14ac:dyDescent="0.45">
      <c r="A28" s="104"/>
      <c r="B28" s="104"/>
      <c r="C28" s="108" t="s">
        <v>307</v>
      </c>
      <c r="D28" s="106">
        <v>1</v>
      </c>
      <c r="E28" s="106">
        <v>3206882.4999999963</v>
      </c>
      <c r="F28" s="106">
        <v>30000</v>
      </c>
      <c r="G28" s="106"/>
      <c r="H28" s="106">
        <f t="shared" si="0"/>
        <v>3236882.4999999963</v>
      </c>
      <c r="I28" s="106">
        <f t="shared" si="1"/>
        <v>3206882.4999999963</v>
      </c>
      <c r="J28" s="106">
        <f t="shared" si="2"/>
        <v>30000</v>
      </c>
      <c r="K28" s="106">
        <f t="shared" si="3"/>
        <v>0</v>
      </c>
      <c r="L28" s="106">
        <f t="shared" si="4"/>
        <v>3236882.4999999963</v>
      </c>
    </row>
    <row r="29" spans="1:12" ht="18.5" x14ac:dyDescent="0.45">
      <c r="A29" s="104"/>
      <c r="B29" s="104"/>
      <c r="C29" s="108" t="s">
        <v>194</v>
      </c>
      <c r="D29" s="106">
        <v>1</v>
      </c>
      <c r="E29" s="106">
        <v>3415119.9999999963</v>
      </c>
      <c r="F29" s="106">
        <v>30000</v>
      </c>
      <c r="G29" s="106"/>
      <c r="H29" s="106">
        <f t="shared" si="0"/>
        <v>3445119.9999999963</v>
      </c>
      <c r="I29" s="106">
        <f t="shared" si="1"/>
        <v>3415119.9999999963</v>
      </c>
      <c r="J29" s="106">
        <f t="shared" si="2"/>
        <v>30000</v>
      </c>
      <c r="K29" s="106">
        <f t="shared" si="3"/>
        <v>0</v>
      </c>
      <c r="L29" s="106">
        <f t="shared" si="4"/>
        <v>3445119.9999999963</v>
      </c>
    </row>
    <row r="30" spans="1:12" ht="18.5" x14ac:dyDescent="0.45">
      <c r="A30" s="104"/>
      <c r="B30" s="104"/>
      <c r="C30" s="108" t="s">
        <v>347</v>
      </c>
      <c r="D30" s="106">
        <v>1</v>
      </c>
      <c r="E30" s="106">
        <v>3616821.2499999963</v>
      </c>
      <c r="F30" s="106">
        <v>30000</v>
      </c>
      <c r="G30" s="106"/>
      <c r="H30" s="106">
        <f t="shared" si="0"/>
        <v>3646821.2499999963</v>
      </c>
      <c r="I30" s="106">
        <f t="shared" si="1"/>
        <v>3616821.2499999963</v>
      </c>
      <c r="J30" s="106">
        <f t="shared" si="2"/>
        <v>30000</v>
      </c>
      <c r="K30" s="106">
        <f t="shared" si="3"/>
        <v>0</v>
      </c>
      <c r="L30" s="106">
        <f t="shared" si="4"/>
        <v>3646821.2499999963</v>
      </c>
    </row>
    <row r="31" spans="1:12" ht="18.5" x14ac:dyDescent="0.45">
      <c r="A31" s="104"/>
      <c r="B31" s="104"/>
      <c r="C31" s="108" t="s">
        <v>348</v>
      </c>
      <c r="D31" s="106">
        <v>1</v>
      </c>
      <c r="E31" s="106">
        <v>4117350</v>
      </c>
      <c r="F31" s="106">
        <v>30000</v>
      </c>
      <c r="G31" s="106"/>
      <c r="H31" s="106">
        <f t="shared" si="0"/>
        <v>4147350</v>
      </c>
      <c r="I31" s="106">
        <f t="shared" si="1"/>
        <v>4117350</v>
      </c>
      <c r="J31" s="106">
        <f t="shared" si="2"/>
        <v>30000</v>
      </c>
      <c r="K31" s="106">
        <f t="shared" si="3"/>
        <v>0</v>
      </c>
      <c r="L31" s="106">
        <f t="shared" si="4"/>
        <v>4147350</v>
      </c>
    </row>
    <row r="32" spans="1:12" ht="18.5" x14ac:dyDescent="0.45">
      <c r="A32" s="104"/>
      <c r="B32" s="104"/>
      <c r="C32" s="105" t="s">
        <v>202</v>
      </c>
      <c r="D32" s="109">
        <f>SUM(D7:D31)</f>
        <v>43</v>
      </c>
      <c r="E32" s="109">
        <f>SUM(E7:E31)</f>
        <v>55497815</v>
      </c>
      <c r="F32" s="109">
        <f>SUM(F7:F31)</f>
        <v>750000</v>
      </c>
      <c r="G32" s="109"/>
      <c r="H32" s="109">
        <f>SUM(H7:H31)</f>
        <v>56247815</v>
      </c>
      <c r="I32" s="109">
        <f>SUM(I7:I31)</f>
        <v>87649272.5</v>
      </c>
      <c r="J32" s="109">
        <f>SUM(J7:J31)</f>
        <v>1290000</v>
      </c>
      <c r="K32" s="109">
        <f>SUM(K7:K31)</f>
        <v>0</v>
      </c>
      <c r="L32" s="109">
        <f>SUM(L7:L31)</f>
        <v>88939272.5</v>
      </c>
    </row>
    <row r="33" spans="1:12" ht="18.5" x14ac:dyDescent="0.45">
      <c r="A33" s="104"/>
      <c r="B33" s="104"/>
      <c r="C33" s="110" t="s">
        <v>203</v>
      </c>
      <c r="D33" s="106">
        <v>1</v>
      </c>
      <c r="E33" s="111">
        <v>1247870.04</v>
      </c>
      <c r="F33" s="106">
        <v>374361</v>
      </c>
      <c r="G33" s="106">
        <v>10640338.32</v>
      </c>
      <c r="H33" s="106">
        <f>SUM(E33:G33)</f>
        <v>12262569.359999999</v>
      </c>
      <c r="I33" s="106">
        <f>D33*E33</f>
        <v>1247870.04</v>
      </c>
      <c r="J33" s="106">
        <f>D33*F33</f>
        <v>374361</v>
      </c>
      <c r="K33" s="106">
        <f>D33*G33</f>
        <v>10640338.32</v>
      </c>
      <c r="L33" s="106">
        <f>D33*H33</f>
        <v>12262569.359999999</v>
      </c>
    </row>
    <row r="34" spans="1:12" ht="18.5" x14ac:dyDescent="0.45">
      <c r="A34" s="269"/>
      <c r="B34" s="104"/>
      <c r="C34" s="110"/>
      <c r="D34" s="106"/>
      <c r="E34" s="106"/>
      <c r="F34" s="106"/>
      <c r="G34" s="106"/>
      <c r="H34" s="106"/>
      <c r="I34" s="106"/>
      <c r="J34" s="106"/>
      <c r="K34" s="106"/>
      <c r="L34" s="106"/>
    </row>
    <row r="35" spans="1:12" ht="18.5" x14ac:dyDescent="0.45">
      <c r="A35" s="269"/>
      <c r="B35" s="503"/>
      <c r="C35" s="104"/>
      <c r="D35" s="114">
        <f>D32</f>
        <v>43</v>
      </c>
      <c r="E35" s="115">
        <f t="shared" ref="E35:L35" si="5">SUM(E32:E33)</f>
        <v>56745685.039999999</v>
      </c>
      <c r="F35" s="115">
        <f t="shared" si="5"/>
        <v>1124361</v>
      </c>
      <c r="G35" s="115">
        <f t="shared" si="5"/>
        <v>10640338.32</v>
      </c>
      <c r="H35" s="115">
        <f t="shared" si="5"/>
        <v>68510384.359999999</v>
      </c>
      <c r="I35" s="115">
        <f t="shared" si="5"/>
        <v>88897142.540000007</v>
      </c>
      <c r="J35" s="115">
        <f t="shared" si="5"/>
        <v>1664361</v>
      </c>
      <c r="K35" s="115">
        <f t="shared" si="5"/>
        <v>10640338.32</v>
      </c>
      <c r="L35" s="115">
        <f t="shared" si="5"/>
        <v>101201841.86</v>
      </c>
    </row>
    <row r="36" spans="1:12" x14ac:dyDescent="0.25">
      <c r="C36" s="8"/>
      <c r="D36" s="9"/>
      <c r="E36" s="10"/>
      <c r="F36" s="10"/>
      <c r="G36" s="10"/>
      <c r="H36" s="10"/>
      <c r="I36" s="10"/>
      <c r="J36" s="10"/>
      <c r="K36" s="10"/>
      <c r="L36" s="10"/>
    </row>
    <row r="38" spans="1:12" ht="18.5" x14ac:dyDescent="0.45">
      <c r="A38" s="1010" t="s">
        <v>0</v>
      </c>
      <c r="B38" s="1010"/>
      <c r="C38" s="1010"/>
      <c r="D38" s="1010"/>
      <c r="E38" s="1010"/>
      <c r="F38" s="1010"/>
      <c r="G38" s="1010"/>
      <c r="H38" s="1010"/>
      <c r="I38" s="1010"/>
      <c r="J38" s="1010"/>
      <c r="K38" s="1010"/>
      <c r="L38" s="1010"/>
    </row>
    <row r="39" spans="1:12" ht="18.5" x14ac:dyDescent="0.45">
      <c r="A39" s="971" t="s">
        <v>89</v>
      </c>
      <c r="B39" s="971"/>
      <c r="C39" s="971"/>
      <c r="D39" s="971"/>
      <c r="E39" s="971"/>
      <c r="F39" s="971"/>
      <c r="G39" s="971"/>
      <c r="H39" s="971"/>
      <c r="I39" s="971"/>
      <c r="J39" s="971"/>
      <c r="K39" s="971"/>
      <c r="L39" s="971"/>
    </row>
    <row r="40" spans="1:12" ht="18.5" x14ac:dyDescent="0.45">
      <c r="A40" s="971" t="s">
        <v>90</v>
      </c>
      <c r="B40" s="972"/>
      <c r="C40" s="972"/>
      <c r="D40" s="972"/>
      <c r="E40" s="972"/>
      <c r="F40" s="972"/>
      <c r="G40" s="972"/>
      <c r="H40" s="972"/>
      <c r="I40" s="972"/>
      <c r="J40" s="972"/>
      <c r="K40" s="972"/>
      <c r="L40" s="972"/>
    </row>
    <row r="41" spans="1:12" ht="18.5" x14ac:dyDescent="0.45">
      <c r="A41" s="973" t="s">
        <v>1058</v>
      </c>
      <c r="B41" s="973"/>
      <c r="C41" s="973"/>
      <c r="D41" s="973"/>
      <c r="E41" s="973"/>
      <c r="F41" s="973"/>
      <c r="G41" s="973"/>
      <c r="H41" s="973"/>
      <c r="I41" s="973"/>
      <c r="J41" s="973"/>
      <c r="K41" s="973"/>
      <c r="L41" s="973"/>
    </row>
    <row r="42" spans="1:12" ht="55.5" x14ac:dyDescent="0.45">
      <c r="A42" s="101" t="s">
        <v>91</v>
      </c>
      <c r="B42" s="102"/>
      <c r="C42" s="101" t="s">
        <v>92</v>
      </c>
      <c r="D42" s="101" t="s">
        <v>93</v>
      </c>
      <c r="E42" s="101" t="s">
        <v>94</v>
      </c>
      <c r="F42" s="101" t="s">
        <v>95</v>
      </c>
      <c r="G42" s="101" t="s">
        <v>96</v>
      </c>
      <c r="H42" s="101" t="s">
        <v>97</v>
      </c>
      <c r="I42" s="101" t="s">
        <v>98</v>
      </c>
      <c r="J42" s="101" t="s">
        <v>99</v>
      </c>
      <c r="K42" s="101" t="s">
        <v>100</v>
      </c>
      <c r="L42" s="103" t="s">
        <v>101</v>
      </c>
    </row>
    <row r="43" spans="1:12" ht="18.5" x14ac:dyDescent="0.45">
      <c r="A43" s="108"/>
      <c r="B43" s="104"/>
      <c r="C43" s="104"/>
      <c r="D43" s="502"/>
      <c r="E43" s="104"/>
      <c r="F43" s="104"/>
      <c r="G43" s="104"/>
      <c r="H43" s="104"/>
      <c r="I43" s="104"/>
      <c r="J43" s="104"/>
      <c r="K43" s="104"/>
      <c r="L43" s="355" t="s">
        <v>650</v>
      </c>
    </row>
    <row r="44" spans="1:12" ht="18.5" x14ac:dyDescent="0.45">
      <c r="A44" s="104"/>
      <c r="B44" s="104"/>
      <c r="C44" s="105" t="s">
        <v>1059</v>
      </c>
      <c r="D44" s="106">
        <v>1</v>
      </c>
      <c r="E44" s="106">
        <v>1067982.5000000005</v>
      </c>
      <c r="F44" s="106">
        <v>30000</v>
      </c>
      <c r="G44" s="106"/>
      <c r="H44" s="106">
        <f>SUM(E44:G44)</f>
        <v>1097982.5000000005</v>
      </c>
      <c r="I44" s="106">
        <f>D44*E44</f>
        <v>1067982.5000000005</v>
      </c>
      <c r="J44" s="106">
        <f>D44*F44</f>
        <v>30000</v>
      </c>
      <c r="K44" s="106">
        <f>D44*G44</f>
        <v>0</v>
      </c>
      <c r="L44" s="106">
        <f>D44*H44</f>
        <v>1097982.5000000005</v>
      </c>
    </row>
    <row r="45" spans="1:12" ht="18.5" x14ac:dyDescent="0.45">
      <c r="A45" s="104"/>
      <c r="B45" s="104"/>
      <c r="C45" s="105" t="s">
        <v>105</v>
      </c>
      <c r="D45" s="106">
        <v>2</v>
      </c>
      <c r="E45" s="106">
        <v>1153397.4999999995</v>
      </c>
      <c r="F45" s="106">
        <v>30000</v>
      </c>
      <c r="G45" s="106"/>
      <c r="H45" s="106">
        <f>SUM(E45:G45)</f>
        <v>1183397.4999999995</v>
      </c>
      <c r="I45" s="106">
        <f>D45*E45</f>
        <v>2306794.9999999991</v>
      </c>
      <c r="J45" s="106">
        <f>D45*F45</f>
        <v>60000</v>
      </c>
      <c r="K45" s="106">
        <f>D45*G45</f>
        <v>0</v>
      </c>
      <c r="L45" s="106">
        <f>D45*H45</f>
        <v>2366794.9999999991</v>
      </c>
    </row>
    <row r="46" spans="1:12" ht="18.5" x14ac:dyDescent="0.45">
      <c r="A46" s="104"/>
      <c r="B46" s="104"/>
      <c r="C46" s="105" t="s">
        <v>107</v>
      </c>
      <c r="D46" s="106">
        <v>2</v>
      </c>
      <c r="E46" s="106">
        <v>1094173.7499999995</v>
      </c>
      <c r="F46" s="106">
        <v>30000</v>
      </c>
      <c r="G46" s="106"/>
      <c r="H46" s="106">
        <f>SUM(E46:G46)</f>
        <v>1124173.7499999995</v>
      </c>
      <c r="I46" s="106">
        <f>D46*E46</f>
        <v>2188347.4999999991</v>
      </c>
      <c r="J46" s="106">
        <f>D46*F46</f>
        <v>60000</v>
      </c>
      <c r="K46" s="106">
        <f>D46*G46</f>
        <v>0</v>
      </c>
      <c r="L46" s="106">
        <f>D46*H46</f>
        <v>2248347.4999999991</v>
      </c>
    </row>
    <row r="47" spans="1:12" ht="18.5" x14ac:dyDescent="0.45">
      <c r="A47" s="104"/>
      <c r="B47" s="104"/>
      <c r="C47" s="105" t="s">
        <v>113</v>
      </c>
      <c r="D47" s="106">
        <v>1</v>
      </c>
      <c r="E47" s="106">
        <v>1191249.9999999995</v>
      </c>
      <c r="F47" s="106">
        <v>30000</v>
      </c>
      <c r="G47" s="106"/>
      <c r="H47" s="106">
        <f>SUM(E47:G47)</f>
        <v>1221249.9999999995</v>
      </c>
      <c r="I47" s="106">
        <f>D47*E47</f>
        <v>1191249.9999999995</v>
      </c>
      <c r="J47" s="106">
        <f>D47*F47</f>
        <v>30000</v>
      </c>
      <c r="K47" s="106">
        <f>D47*G47</f>
        <v>0</v>
      </c>
      <c r="L47" s="106">
        <f>D47*H47</f>
        <v>1221249.9999999995</v>
      </c>
    </row>
    <row r="48" spans="1:12" ht="18.5" x14ac:dyDescent="0.45">
      <c r="A48" s="104"/>
      <c r="B48" s="104"/>
      <c r="C48" s="105" t="s">
        <v>118</v>
      </c>
      <c r="D48" s="106">
        <v>2</v>
      </c>
      <c r="E48" s="106">
        <v>1125772.5</v>
      </c>
      <c r="F48" s="106">
        <v>30000</v>
      </c>
      <c r="G48" s="106"/>
      <c r="H48" s="106">
        <f t="shared" ref="H48:H63" si="6">SUM(E48:G48)</f>
        <v>1155772.5</v>
      </c>
      <c r="I48" s="106">
        <f t="shared" ref="I48:I63" si="7">D48*E48</f>
        <v>2251545</v>
      </c>
      <c r="J48" s="106">
        <f t="shared" ref="J48:J63" si="8">D48*F48</f>
        <v>60000</v>
      </c>
      <c r="K48" s="106">
        <f t="shared" ref="K48:K63" si="9">D48*G48</f>
        <v>0</v>
      </c>
      <c r="L48" s="106">
        <f t="shared" ref="L48:L63" si="10">D48*H48</f>
        <v>2311545</v>
      </c>
    </row>
    <row r="49" spans="1:12" ht="18.5" x14ac:dyDescent="0.45">
      <c r="A49" s="104"/>
      <c r="B49" s="104"/>
      <c r="C49" s="105" t="s">
        <v>128</v>
      </c>
      <c r="D49" s="106">
        <v>1</v>
      </c>
      <c r="E49" s="106">
        <v>1178154.9999999995</v>
      </c>
      <c r="F49" s="106">
        <v>30000</v>
      </c>
      <c r="G49" s="106"/>
      <c r="H49" s="106">
        <f t="shared" si="6"/>
        <v>1208154.9999999995</v>
      </c>
      <c r="I49" s="106">
        <f t="shared" si="7"/>
        <v>1178154.9999999995</v>
      </c>
      <c r="J49" s="106">
        <f t="shared" si="8"/>
        <v>30000</v>
      </c>
      <c r="K49" s="106">
        <f t="shared" si="9"/>
        <v>0</v>
      </c>
      <c r="L49" s="106">
        <f t="shared" si="10"/>
        <v>1208154.9999999995</v>
      </c>
    </row>
    <row r="50" spans="1:12" ht="18.5" x14ac:dyDescent="0.45">
      <c r="A50" s="104"/>
      <c r="B50" s="104"/>
      <c r="C50" s="105" t="s">
        <v>147</v>
      </c>
      <c r="D50" s="106">
        <v>1</v>
      </c>
      <c r="E50" s="106">
        <v>1561971.2499999958</v>
      </c>
      <c r="F50" s="106">
        <v>30000</v>
      </c>
      <c r="G50" s="106"/>
      <c r="H50" s="106">
        <f t="shared" si="6"/>
        <v>1591971.2499999958</v>
      </c>
      <c r="I50" s="106">
        <f t="shared" si="7"/>
        <v>1561971.2499999958</v>
      </c>
      <c r="J50" s="106">
        <f t="shared" si="8"/>
        <v>30000</v>
      </c>
      <c r="K50" s="106">
        <f t="shared" si="9"/>
        <v>0</v>
      </c>
      <c r="L50" s="106">
        <f t="shared" si="10"/>
        <v>1591971.2499999958</v>
      </c>
    </row>
    <row r="51" spans="1:12" ht="18.5" x14ac:dyDescent="0.45">
      <c r="A51" s="104"/>
      <c r="B51" s="104"/>
      <c r="C51" s="105" t="s">
        <v>151</v>
      </c>
      <c r="D51" s="106">
        <v>1</v>
      </c>
      <c r="E51" s="106">
        <v>1459715.0000000042</v>
      </c>
      <c r="F51" s="106">
        <v>30000</v>
      </c>
      <c r="G51" s="106"/>
      <c r="H51" s="106">
        <f t="shared" si="6"/>
        <v>1489715.0000000042</v>
      </c>
      <c r="I51" s="106">
        <f t="shared" si="7"/>
        <v>1459715.0000000042</v>
      </c>
      <c r="J51" s="106">
        <f t="shared" si="8"/>
        <v>30000</v>
      </c>
      <c r="K51" s="106">
        <f t="shared" si="9"/>
        <v>0</v>
      </c>
      <c r="L51" s="106">
        <f t="shared" si="10"/>
        <v>1489715.0000000042</v>
      </c>
    </row>
    <row r="52" spans="1:12" ht="18.5" x14ac:dyDescent="0.45">
      <c r="A52" s="104"/>
      <c r="B52" s="104"/>
      <c r="C52" s="105" t="s">
        <v>213</v>
      </c>
      <c r="D52" s="106">
        <v>1</v>
      </c>
      <c r="E52" s="106">
        <v>1493195.0000000042</v>
      </c>
      <c r="F52" s="106">
        <v>30000</v>
      </c>
      <c r="G52" s="106"/>
      <c r="H52" s="106">
        <f t="shared" si="6"/>
        <v>1523195.0000000042</v>
      </c>
      <c r="I52" s="106">
        <f t="shared" si="7"/>
        <v>1493195.0000000042</v>
      </c>
      <c r="J52" s="106">
        <f t="shared" si="8"/>
        <v>30000</v>
      </c>
      <c r="K52" s="106">
        <f t="shared" si="9"/>
        <v>0</v>
      </c>
      <c r="L52" s="106">
        <f t="shared" si="10"/>
        <v>1523195.0000000042</v>
      </c>
    </row>
    <row r="53" spans="1:12" ht="18.5" x14ac:dyDescent="0.45">
      <c r="A53" s="104"/>
      <c r="B53" s="104"/>
      <c r="C53" s="105" t="s">
        <v>302</v>
      </c>
      <c r="D53" s="106">
        <v>4</v>
      </c>
      <c r="E53" s="106">
        <v>1639813.7499999958</v>
      </c>
      <c r="F53" s="106">
        <v>30000</v>
      </c>
      <c r="G53" s="106"/>
      <c r="H53" s="106">
        <f t="shared" si="6"/>
        <v>1669813.7499999958</v>
      </c>
      <c r="I53" s="106">
        <f t="shared" si="7"/>
        <v>6559254.9999999832</v>
      </c>
      <c r="J53" s="106">
        <f t="shared" si="8"/>
        <v>120000</v>
      </c>
      <c r="K53" s="106">
        <f t="shared" si="9"/>
        <v>0</v>
      </c>
      <c r="L53" s="106">
        <f t="shared" si="10"/>
        <v>6679254.9999999832</v>
      </c>
    </row>
    <row r="54" spans="1:12" ht="18.5" x14ac:dyDescent="0.45">
      <c r="A54" s="104"/>
      <c r="B54" s="104"/>
      <c r="C54" s="105" t="s">
        <v>245</v>
      </c>
      <c r="D54" s="106">
        <v>1</v>
      </c>
      <c r="E54" s="106">
        <v>1876991.25</v>
      </c>
      <c r="F54" s="106">
        <v>30000</v>
      </c>
      <c r="G54" s="106"/>
      <c r="H54" s="106">
        <f t="shared" si="6"/>
        <v>1906991.25</v>
      </c>
      <c r="I54" s="106">
        <f t="shared" si="7"/>
        <v>1876991.25</v>
      </c>
      <c r="J54" s="106">
        <f t="shared" si="8"/>
        <v>30000</v>
      </c>
      <c r="K54" s="106">
        <f t="shared" si="9"/>
        <v>0</v>
      </c>
      <c r="L54" s="106">
        <f t="shared" si="10"/>
        <v>1906991.25</v>
      </c>
    </row>
    <row r="55" spans="1:12" ht="18.5" x14ac:dyDescent="0.45">
      <c r="A55" s="104"/>
      <c r="B55" s="104"/>
      <c r="C55" s="105" t="s">
        <v>165</v>
      </c>
      <c r="D55" s="106">
        <v>1</v>
      </c>
      <c r="E55" s="106">
        <v>1728414.9999999958</v>
      </c>
      <c r="F55" s="106">
        <v>30000</v>
      </c>
      <c r="G55" s="106"/>
      <c r="H55" s="106">
        <f t="shared" si="6"/>
        <v>1758414.9999999958</v>
      </c>
      <c r="I55" s="106">
        <f t="shared" si="7"/>
        <v>1728414.9999999958</v>
      </c>
      <c r="J55" s="106">
        <f t="shared" si="8"/>
        <v>30000</v>
      </c>
      <c r="K55" s="106">
        <f t="shared" si="9"/>
        <v>0</v>
      </c>
      <c r="L55" s="106">
        <f t="shared" si="10"/>
        <v>1758414.9999999958</v>
      </c>
    </row>
    <row r="56" spans="1:12" ht="18.5" x14ac:dyDescent="0.45">
      <c r="A56" s="104"/>
      <c r="B56" s="104"/>
      <c r="C56" s="105" t="s">
        <v>166</v>
      </c>
      <c r="D56" s="106">
        <v>1</v>
      </c>
      <c r="E56" s="106">
        <v>1770788.7500000042</v>
      </c>
      <c r="F56" s="106">
        <v>30000</v>
      </c>
      <c r="G56" s="106"/>
      <c r="H56" s="106">
        <f t="shared" si="6"/>
        <v>1800788.7500000042</v>
      </c>
      <c r="I56" s="106">
        <f t="shared" si="7"/>
        <v>1770788.7500000042</v>
      </c>
      <c r="J56" s="106">
        <f t="shared" si="8"/>
        <v>30000</v>
      </c>
      <c r="K56" s="106">
        <f t="shared" si="9"/>
        <v>0</v>
      </c>
      <c r="L56" s="106">
        <f t="shared" si="10"/>
        <v>1800788.7500000042</v>
      </c>
    </row>
    <row r="57" spans="1:12" ht="18.5" x14ac:dyDescent="0.45">
      <c r="A57" s="104"/>
      <c r="B57" s="104"/>
      <c r="C57" s="105" t="s">
        <v>175</v>
      </c>
      <c r="D57" s="106">
        <v>2</v>
      </c>
      <c r="E57" s="106">
        <v>2018604.9999999958</v>
      </c>
      <c r="F57" s="106">
        <v>30000</v>
      </c>
      <c r="G57" s="106"/>
      <c r="H57" s="106">
        <f t="shared" si="6"/>
        <v>2048604.9999999958</v>
      </c>
      <c r="I57" s="106">
        <f t="shared" si="7"/>
        <v>4037209.9999999916</v>
      </c>
      <c r="J57" s="106">
        <f t="shared" si="8"/>
        <v>60000</v>
      </c>
      <c r="K57" s="106">
        <f t="shared" si="9"/>
        <v>0</v>
      </c>
      <c r="L57" s="106">
        <f t="shared" si="10"/>
        <v>4097209.9999999916</v>
      </c>
    </row>
    <row r="58" spans="1:12" ht="18.5" x14ac:dyDescent="0.45">
      <c r="A58" s="104"/>
      <c r="B58" s="104"/>
      <c r="C58" s="105" t="s">
        <v>176</v>
      </c>
      <c r="D58" s="106">
        <v>2</v>
      </c>
      <c r="E58" s="106">
        <v>2084331.2499999958</v>
      </c>
      <c r="F58" s="106">
        <v>30000</v>
      </c>
      <c r="G58" s="106"/>
      <c r="H58" s="106">
        <f t="shared" si="6"/>
        <v>2114331.2499999958</v>
      </c>
      <c r="I58" s="106">
        <f t="shared" si="7"/>
        <v>4168662.4999999916</v>
      </c>
      <c r="J58" s="106">
        <f t="shared" si="8"/>
        <v>60000</v>
      </c>
      <c r="K58" s="106">
        <f t="shared" si="9"/>
        <v>0</v>
      </c>
      <c r="L58" s="106">
        <f t="shared" si="10"/>
        <v>4228662.4999999916</v>
      </c>
    </row>
    <row r="59" spans="1:12" ht="18.5" x14ac:dyDescent="0.45">
      <c r="A59" s="104"/>
      <c r="B59" s="104"/>
      <c r="C59" s="105" t="s">
        <v>178</v>
      </c>
      <c r="D59" s="106">
        <v>2</v>
      </c>
      <c r="E59" s="106">
        <v>2150057.4999999958</v>
      </c>
      <c r="F59" s="106">
        <v>30000</v>
      </c>
      <c r="G59" s="106"/>
      <c r="H59" s="106">
        <f t="shared" si="6"/>
        <v>2180057.4999999958</v>
      </c>
      <c r="I59" s="106">
        <f t="shared" si="7"/>
        <v>4300114.9999999916</v>
      </c>
      <c r="J59" s="106">
        <f t="shared" si="8"/>
        <v>60000</v>
      </c>
      <c r="K59" s="106">
        <f t="shared" si="9"/>
        <v>0</v>
      </c>
      <c r="L59" s="106">
        <f t="shared" si="10"/>
        <v>4360114.9999999916</v>
      </c>
    </row>
    <row r="60" spans="1:12" ht="18.5" x14ac:dyDescent="0.45">
      <c r="A60" s="104"/>
      <c r="B60" s="104"/>
      <c r="C60" s="105" t="s">
        <v>189</v>
      </c>
      <c r="D60" s="106">
        <v>1</v>
      </c>
      <c r="E60" s="106">
        <v>2687775</v>
      </c>
      <c r="F60" s="106">
        <v>30000</v>
      </c>
      <c r="G60" s="106"/>
      <c r="H60" s="106">
        <f t="shared" si="6"/>
        <v>2717775</v>
      </c>
      <c r="I60" s="106">
        <f t="shared" si="7"/>
        <v>2687775</v>
      </c>
      <c r="J60" s="106">
        <f t="shared" si="8"/>
        <v>30000</v>
      </c>
      <c r="K60" s="106">
        <f t="shared" si="9"/>
        <v>0</v>
      </c>
      <c r="L60" s="106">
        <f t="shared" si="10"/>
        <v>2717775</v>
      </c>
    </row>
    <row r="61" spans="1:12" ht="18.5" x14ac:dyDescent="0.45">
      <c r="A61" s="104"/>
      <c r="B61" s="104"/>
      <c r="C61" s="105" t="s">
        <v>304</v>
      </c>
      <c r="D61" s="106">
        <v>1</v>
      </c>
      <c r="E61" s="106">
        <v>2987000.0000000042</v>
      </c>
      <c r="F61" s="106">
        <v>30000</v>
      </c>
      <c r="G61" s="106"/>
      <c r="H61" s="106">
        <f t="shared" si="6"/>
        <v>3017000.0000000042</v>
      </c>
      <c r="I61" s="106">
        <f t="shared" si="7"/>
        <v>2987000.0000000042</v>
      </c>
      <c r="J61" s="106">
        <f t="shared" si="8"/>
        <v>30000</v>
      </c>
      <c r="K61" s="106">
        <f t="shared" si="9"/>
        <v>0</v>
      </c>
      <c r="L61" s="106">
        <f t="shared" si="10"/>
        <v>3017000.0000000042</v>
      </c>
    </row>
    <row r="62" spans="1:12" ht="18.5" x14ac:dyDescent="0.45">
      <c r="A62" s="104"/>
      <c r="B62" s="104"/>
      <c r="C62" s="108" t="s">
        <v>321</v>
      </c>
      <c r="D62" s="106">
        <v>1</v>
      </c>
      <c r="E62" s="106">
        <v>2998646.25</v>
      </c>
      <c r="F62" s="106">
        <v>30000</v>
      </c>
      <c r="G62" s="106"/>
      <c r="H62" s="106">
        <f t="shared" si="6"/>
        <v>3028646.25</v>
      </c>
      <c r="I62" s="106">
        <f t="shared" si="7"/>
        <v>2998646.25</v>
      </c>
      <c r="J62" s="106">
        <f t="shared" si="8"/>
        <v>30000</v>
      </c>
      <c r="K62" s="106">
        <f t="shared" si="9"/>
        <v>0</v>
      </c>
      <c r="L62" s="106">
        <f t="shared" si="10"/>
        <v>3028646.25</v>
      </c>
    </row>
    <row r="63" spans="1:12" ht="18.5" x14ac:dyDescent="0.45">
      <c r="A63" s="104"/>
      <c r="B63" s="104"/>
      <c r="C63" s="108" t="s">
        <v>195</v>
      </c>
      <c r="D63" s="106">
        <v>2</v>
      </c>
      <c r="E63" s="106">
        <v>3519237.5000000037</v>
      </c>
      <c r="F63" s="106">
        <v>30000</v>
      </c>
      <c r="G63" s="106"/>
      <c r="H63" s="106">
        <f t="shared" si="6"/>
        <v>3549237.5000000037</v>
      </c>
      <c r="I63" s="106">
        <f t="shared" si="7"/>
        <v>7038475.0000000075</v>
      </c>
      <c r="J63" s="106">
        <f t="shared" si="8"/>
        <v>60000</v>
      </c>
      <c r="K63" s="106">
        <f t="shared" si="9"/>
        <v>0</v>
      </c>
      <c r="L63" s="106">
        <f t="shared" si="10"/>
        <v>7098475.0000000075</v>
      </c>
    </row>
    <row r="64" spans="1:12" ht="18.5" x14ac:dyDescent="0.45">
      <c r="A64" s="104"/>
      <c r="B64" s="104"/>
      <c r="C64" s="108" t="s">
        <v>198</v>
      </c>
      <c r="D64" s="106">
        <v>1</v>
      </c>
      <c r="E64" s="106">
        <v>3867086.25</v>
      </c>
      <c r="F64" s="106">
        <v>30000</v>
      </c>
      <c r="G64" s="106"/>
      <c r="H64" s="106">
        <f>SUM(E64:G64)</f>
        <v>3897086.25</v>
      </c>
      <c r="I64" s="106">
        <f>D64*E64</f>
        <v>3867086.25</v>
      </c>
      <c r="J64" s="106">
        <f>D64*F64</f>
        <v>30000</v>
      </c>
      <c r="K64" s="106">
        <f>D64*G64</f>
        <v>0</v>
      </c>
      <c r="L64" s="106">
        <f>D64*H64</f>
        <v>3897086.25</v>
      </c>
    </row>
    <row r="65" spans="1:12" ht="18.5" x14ac:dyDescent="0.45">
      <c r="A65" s="104"/>
      <c r="B65" s="104"/>
      <c r="C65" s="108" t="s">
        <v>348</v>
      </c>
      <c r="D65" s="106">
        <v>1</v>
      </c>
      <c r="E65" s="106">
        <v>4117350</v>
      </c>
      <c r="F65" s="106">
        <v>30000</v>
      </c>
      <c r="G65" s="106"/>
      <c r="H65" s="106">
        <f>SUM(E65:G65)</f>
        <v>4147350</v>
      </c>
      <c r="I65" s="106">
        <f>D65*E65</f>
        <v>4117350</v>
      </c>
      <c r="J65" s="106">
        <f>D65*F65</f>
        <v>30000</v>
      </c>
      <c r="K65" s="106">
        <f>D65*G65</f>
        <v>0</v>
      </c>
      <c r="L65" s="106">
        <f>D65*H65</f>
        <v>4147350</v>
      </c>
    </row>
    <row r="66" spans="1:12" ht="18.5" x14ac:dyDescent="0.45">
      <c r="A66" s="104"/>
      <c r="B66" s="104"/>
      <c r="C66" s="108" t="s">
        <v>351</v>
      </c>
      <c r="D66" s="106">
        <v>1</v>
      </c>
      <c r="E66" s="106">
        <v>8262767.6999999993</v>
      </c>
      <c r="F66" s="106">
        <v>30000</v>
      </c>
      <c r="G66" s="106"/>
      <c r="H66" s="106">
        <f>SUM(E66:G66)</f>
        <v>8292767.6999999993</v>
      </c>
      <c r="I66" s="106">
        <f>D66*E66</f>
        <v>8262767.6999999993</v>
      </c>
      <c r="J66" s="106">
        <f>D66*F66</f>
        <v>30000</v>
      </c>
      <c r="K66" s="106">
        <f>D66*G66</f>
        <v>0</v>
      </c>
      <c r="L66" s="106">
        <f>D66*H66</f>
        <v>8292767.6999999993</v>
      </c>
    </row>
    <row r="67" spans="1:12" ht="18.5" x14ac:dyDescent="0.45">
      <c r="A67" s="104"/>
      <c r="B67" s="107" t="s">
        <v>201</v>
      </c>
      <c r="C67" s="105" t="s">
        <v>202</v>
      </c>
      <c r="D67" s="109">
        <f>SUM(D44:D66)</f>
        <v>33</v>
      </c>
      <c r="E67" s="109">
        <f>SUM(E44:E66)</f>
        <v>53034477.700000003</v>
      </c>
      <c r="F67" s="109">
        <f>SUM(F44:F66)</f>
        <v>690000</v>
      </c>
      <c r="G67" s="109"/>
      <c r="H67" s="109">
        <f>SUM(H44:H66)</f>
        <v>53724477.699999988</v>
      </c>
      <c r="I67" s="109">
        <f>SUM(I44:I66)</f>
        <v>71099493.949999973</v>
      </c>
      <c r="J67" s="109">
        <f>SUM(J44:J66)</f>
        <v>990000</v>
      </c>
      <c r="K67" s="109">
        <f>SUM(K44:K66)</f>
        <v>0</v>
      </c>
      <c r="L67" s="109">
        <f>SUM(L44:L66)</f>
        <v>72089493.949999973</v>
      </c>
    </row>
    <row r="68" spans="1:12" ht="18.5" x14ac:dyDescent="0.45">
      <c r="A68" s="104"/>
      <c r="B68" s="104"/>
      <c r="C68" s="110" t="s">
        <v>203</v>
      </c>
      <c r="D68" s="106">
        <v>1</v>
      </c>
      <c r="E68" s="111">
        <v>1247870.04</v>
      </c>
      <c r="F68" s="106">
        <v>374361</v>
      </c>
      <c r="G68" s="106">
        <v>10640338.32</v>
      </c>
      <c r="H68" s="106">
        <f>SUM(E68:G68)</f>
        <v>12262569.359999999</v>
      </c>
      <c r="I68" s="106">
        <f>D68*E68</f>
        <v>1247870.04</v>
      </c>
      <c r="J68" s="106">
        <f>D68*F68</f>
        <v>374361</v>
      </c>
      <c r="K68" s="106">
        <f>D68*G68</f>
        <v>10640338.32</v>
      </c>
      <c r="L68" s="106">
        <f>D68*H68</f>
        <v>12262569.359999999</v>
      </c>
    </row>
    <row r="69" spans="1:12" ht="18.5" x14ac:dyDescent="0.45">
      <c r="A69" s="104"/>
      <c r="B69" s="104"/>
      <c r="C69" s="110"/>
      <c r="D69" s="106"/>
      <c r="E69" s="106"/>
      <c r="F69" s="106"/>
      <c r="G69" s="106"/>
      <c r="H69" s="106">
        <f>SUM(E69:G69)</f>
        <v>0</v>
      </c>
      <c r="I69" s="106">
        <f>D69*E69</f>
        <v>0</v>
      </c>
      <c r="J69" s="106">
        <f>D69*F69</f>
        <v>0</v>
      </c>
      <c r="K69" s="106">
        <f>D69*G69</f>
        <v>0</v>
      </c>
      <c r="L69" s="106">
        <f>D69*H69</f>
        <v>0</v>
      </c>
    </row>
    <row r="70" spans="1:12" ht="18.5" x14ac:dyDescent="0.45">
      <c r="A70" s="104"/>
      <c r="B70" s="112" t="s">
        <v>201</v>
      </c>
      <c r="C70" s="113"/>
      <c r="D70" s="109">
        <f t="shared" ref="D70:L70" si="11">SUM(D68:D69)</f>
        <v>1</v>
      </c>
      <c r="E70" s="109">
        <f t="shared" si="11"/>
        <v>1247870.04</v>
      </c>
      <c r="F70" s="109">
        <f t="shared" si="11"/>
        <v>374361</v>
      </c>
      <c r="G70" s="109">
        <f t="shared" si="11"/>
        <v>10640338.32</v>
      </c>
      <c r="H70" s="109">
        <f t="shared" si="11"/>
        <v>12262569.359999999</v>
      </c>
      <c r="I70" s="109">
        <f t="shared" si="11"/>
        <v>1247870.04</v>
      </c>
      <c r="J70" s="109">
        <f t="shared" si="11"/>
        <v>374361</v>
      </c>
      <c r="K70" s="109">
        <f t="shared" si="11"/>
        <v>10640338.32</v>
      </c>
      <c r="L70" s="109">
        <f t="shared" si="11"/>
        <v>12262569.359999999</v>
      </c>
    </row>
    <row r="71" spans="1:12" ht="18.5" x14ac:dyDescent="0.45">
      <c r="A71" s="104"/>
      <c r="B71" s="104"/>
      <c r="C71" s="110"/>
      <c r="D71" s="106"/>
      <c r="E71" s="106"/>
      <c r="F71" s="106"/>
      <c r="G71" s="106"/>
      <c r="H71" s="106"/>
      <c r="I71" s="106"/>
      <c r="J71" s="106"/>
      <c r="K71" s="106"/>
      <c r="L71" s="106"/>
    </row>
    <row r="72" spans="1:12" ht="18.5" x14ac:dyDescent="0.45">
      <c r="A72" s="112" t="s">
        <v>204</v>
      </c>
      <c r="B72" s="104"/>
      <c r="C72" s="104"/>
      <c r="D72" s="114">
        <f>D67+D70</f>
        <v>34</v>
      </c>
      <c r="E72" s="115">
        <f t="shared" ref="E72:L72" si="12">SUM(E67:E68)</f>
        <v>54282347.740000002</v>
      </c>
      <c r="F72" s="115">
        <f t="shared" si="12"/>
        <v>1064361</v>
      </c>
      <c r="G72" s="115">
        <f t="shared" si="12"/>
        <v>10640338.32</v>
      </c>
      <c r="H72" s="115">
        <f t="shared" si="12"/>
        <v>65987047.059999987</v>
      </c>
      <c r="I72" s="115">
        <f t="shared" si="12"/>
        <v>72347363.98999998</v>
      </c>
      <c r="J72" s="115">
        <f t="shared" si="12"/>
        <v>1364361</v>
      </c>
      <c r="K72" s="115">
        <f t="shared" si="12"/>
        <v>10640338.32</v>
      </c>
      <c r="L72" s="115">
        <f t="shared" si="12"/>
        <v>84352063.309999973</v>
      </c>
    </row>
    <row r="74" spans="1:12" ht="18.5" x14ac:dyDescent="0.45">
      <c r="A74" s="1010" t="s">
        <v>0</v>
      </c>
      <c r="B74" s="1010"/>
      <c r="C74" s="1010"/>
      <c r="D74" s="1010"/>
      <c r="E74" s="1010"/>
      <c r="F74" s="1010"/>
      <c r="G74" s="1010"/>
      <c r="H74" s="1010"/>
      <c r="I74" s="1010"/>
      <c r="J74" s="1010"/>
      <c r="K74" s="1010"/>
      <c r="L74" s="1010"/>
    </row>
    <row r="75" spans="1:12" ht="18.5" x14ac:dyDescent="0.45">
      <c r="A75" s="971" t="s">
        <v>89</v>
      </c>
      <c r="B75" s="971"/>
      <c r="C75" s="971"/>
      <c r="D75" s="971"/>
      <c r="E75" s="971"/>
      <c r="F75" s="971"/>
      <c r="G75" s="971"/>
      <c r="H75" s="971"/>
      <c r="I75" s="971"/>
      <c r="J75" s="971"/>
      <c r="K75" s="971"/>
      <c r="L75" s="971"/>
    </row>
    <row r="76" spans="1:12" ht="18.5" x14ac:dyDescent="0.45">
      <c r="A76" s="971" t="s">
        <v>90</v>
      </c>
      <c r="B76" s="972"/>
      <c r="C76" s="972"/>
      <c r="D76" s="972"/>
      <c r="E76" s="972"/>
      <c r="F76" s="972"/>
      <c r="G76" s="972"/>
      <c r="H76" s="972"/>
      <c r="I76" s="972"/>
      <c r="J76" s="972"/>
      <c r="K76" s="972"/>
      <c r="L76" s="972"/>
    </row>
    <row r="77" spans="1:12" ht="18.5" x14ac:dyDescent="0.45">
      <c r="A77" s="973" t="s">
        <v>1060</v>
      </c>
      <c r="B77" s="973"/>
      <c r="C77" s="973"/>
      <c r="D77" s="973"/>
      <c r="E77" s="973"/>
      <c r="F77" s="973"/>
      <c r="G77" s="973"/>
      <c r="H77" s="973"/>
      <c r="I77" s="973"/>
      <c r="J77" s="973"/>
      <c r="K77" s="973"/>
      <c r="L77" s="973"/>
    </row>
    <row r="78" spans="1:12" ht="55.5" x14ac:dyDescent="0.45">
      <c r="A78" s="501" t="s">
        <v>91</v>
      </c>
      <c r="B78" s="112"/>
      <c r="C78" s="501" t="s">
        <v>92</v>
      </c>
      <c r="D78" s="501" t="s">
        <v>93</v>
      </c>
      <c r="E78" s="501" t="s">
        <v>94</v>
      </c>
      <c r="F78" s="501" t="s">
        <v>95</v>
      </c>
      <c r="G78" s="501" t="s">
        <v>96</v>
      </c>
      <c r="H78" s="501" t="s">
        <v>97</v>
      </c>
      <c r="I78" s="501" t="s">
        <v>98</v>
      </c>
      <c r="J78" s="501" t="s">
        <v>99</v>
      </c>
      <c r="K78" s="501" t="s">
        <v>100</v>
      </c>
      <c r="L78" s="354" t="s">
        <v>101</v>
      </c>
    </row>
    <row r="79" spans="1:12" ht="18.5" x14ac:dyDescent="0.45">
      <c r="A79" s="108"/>
      <c r="B79" s="104"/>
      <c r="C79" s="104"/>
      <c r="D79" s="502"/>
      <c r="E79" s="104"/>
      <c r="F79" s="104"/>
      <c r="G79" s="104"/>
      <c r="H79" s="104"/>
      <c r="I79" s="104"/>
      <c r="J79" s="104"/>
      <c r="K79" s="104"/>
      <c r="L79" s="355" t="s">
        <v>650</v>
      </c>
    </row>
    <row r="80" spans="1:12" ht="18.5" x14ac:dyDescent="0.45">
      <c r="A80" s="104"/>
      <c r="B80" s="104"/>
      <c r="C80" s="105" t="s">
        <v>539</v>
      </c>
      <c r="D80" s="106"/>
      <c r="E80" s="106">
        <v>960000</v>
      </c>
      <c r="F80" s="106">
        <v>30000</v>
      </c>
      <c r="G80" s="106"/>
      <c r="H80" s="106">
        <f>SUM(E80:G80)</f>
        <v>990000</v>
      </c>
      <c r="I80" s="106">
        <f>D80*E80</f>
        <v>0</v>
      </c>
      <c r="J80" s="106">
        <f>D80*F80</f>
        <v>0</v>
      </c>
      <c r="K80" s="106">
        <f>D80*G80</f>
        <v>0</v>
      </c>
      <c r="L80" s="106">
        <f>D80*H80</f>
        <v>0</v>
      </c>
    </row>
    <row r="81" spans="1:12" ht="18.5" x14ac:dyDescent="0.45">
      <c r="A81" s="104"/>
      <c r="B81" s="104"/>
      <c r="C81" s="105" t="s">
        <v>540</v>
      </c>
      <c r="D81" s="106"/>
      <c r="E81" s="106">
        <v>965586.24999999953</v>
      </c>
      <c r="F81" s="106">
        <v>30000</v>
      </c>
      <c r="G81" s="106"/>
      <c r="H81" s="106">
        <f t="shared" ref="H81:H144" si="13">SUM(E81:G81)</f>
        <v>995586.24999999953</v>
      </c>
      <c r="I81" s="106">
        <f t="shared" ref="I81:I144" si="14">D81*E81</f>
        <v>0</v>
      </c>
      <c r="J81" s="106">
        <f t="shared" ref="J81:J144" si="15">D81*F81</f>
        <v>0</v>
      </c>
      <c r="K81" s="106">
        <f t="shared" ref="K81:K144" si="16">D81*G81</f>
        <v>0</v>
      </c>
      <c r="L81" s="106">
        <f t="shared" ref="L81:L144" si="17">D81*H81</f>
        <v>0</v>
      </c>
    </row>
    <row r="82" spans="1:12" ht="18.5" x14ac:dyDescent="0.45">
      <c r="A82" s="104"/>
      <c r="B82" s="104"/>
      <c r="C82" s="105" t="s">
        <v>1061</v>
      </c>
      <c r="D82" s="106"/>
      <c r="E82" s="106">
        <v>971172.50000000047</v>
      </c>
      <c r="F82" s="106">
        <v>30000</v>
      </c>
      <c r="G82" s="106"/>
      <c r="H82" s="106">
        <f t="shared" si="13"/>
        <v>1001172.5000000005</v>
      </c>
      <c r="I82" s="106">
        <f t="shared" si="14"/>
        <v>0</v>
      </c>
      <c r="J82" s="106">
        <f t="shared" si="15"/>
        <v>0</v>
      </c>
      <c r="K82" s="106">
        <f t="shared" si="16"/>
        <v>0</v>
      </c>
      <c r="L82" s="106">
        <f t="shared" si="17"/>
        <v>0</v>
      </c>
    </row>
    <row r="83" spans="1:12" ht="18.5" x14ac:dyDescent="0.45">
      <c r="A83" s="104"/>
      <c r="B83" s="104"/>
      <c r="C83" s="105" t="s">
        <v>1062</v>
      </c>
      <c r="D83" s="106"/>
      <c r="E83" s="106">
        <v>976758.75</v>
      </c>
      <c r="F83" s="106">
        <v>30000</v>
      </c>
      <c r="G83" s="106"/>
      <c r="H83" s="106">
        <f t="shared" si="13"/>
        <v>1006758.75</v>
      </c>
      <c r="I83" s="106">
        <f t="shared" si="14"/>
        <v>0</v>
      </c>
      <c r="J83" s="106">
        <f t="shared" si="15"/>
        <v>0</v>
      </c>
      <c r="K83" s="106">
        <f t="shared" si="16"/>
        <v>0</v>
      </c>
      <c r="L83" s="106">
        <f t="shared" si="17"/>
        <v>0</v>
      </c>
    </row>
    <row r="84" spans="1:12" ht="18.5" x14ac:dyDescent="0.45">
      <c r="A84" s="104"/>
      <c r="B84" s="104"/>
      <c r="C84" s="105" t="s">
        <v>1063</v>
      </c>
      <c r="D84" s="106"/>
      <c r="E84" s="106">
        <v>982344.99999999953</v>
      </c>
      <c r="F84" s="106">
        <v>30000</v>
      </c>
      <c r="G84" s="106"/>
      <c r="H84" s="106">
        <f t="shared" si="13"/>
        <v>1012344.9999999995</v>
      </c>
      <c r="I84" s="106">
        <f t="shared" si="14"/>
        <v>0</v>
      </c>
      <c r="J84" s="106">
        <f t="shared" si="15"/>
        <v>0</v>
      </c>
      <c r="K84" s="106">
        <f t="shared" si="16"/>
        <v>0</v>
      </c>
      <c r="L84" s="106">
        <f t="shared" si="17"/>
        <v>0</v>
      </c>
    </row>
    <row r="85" spans="1:12" ht="18.5" x14ac:dyDescent="0.45">
      <c r="A85" s="104"/>
      <c r="B85" s="104"/>
      <c r="C85" s="105" t="s">
        <v>479</v>
      </c>
      <c r="D85" s="106"/>
      <c r="E85" s="106">
        <v>987931.25000000047</v>
      </c>
      <c r="F85" s="106">
        <v>30000</v>
      </c>
      <c r="G85" s="106"/>
      <c r="H85" s="106">
        <f t="shared" si="13"/>
        <v>1017931.2500000005</v>
      </c>
      <c r="I85" s="106">
        <f t="shared" si="14"/>
        <v>0</v>
      </c>
      <c r="J85" s="106">
        <f t="shared" si="15"/>
        <v>0</v>
      </c>
      <c r="K85" s="106">
        <f t="shared" si="16"/>
        <v>0</v>
      </c>
      <c r="L85" s="106">
        <f t="shared" si="17"/>
        <v>0</v>
      </c>
    </row>
    <row r="86" spans="1:12" ht="18.5" x14ac:dyDescent="0.45">
      <c r="A86" s="104"/>
      <c r="B86" s="104"/>
      <c r="C86" s="105" t="s">
        <v>1064</v>
      </c>
      <c r="D86" s="106"/>
      <c r="E86" s="106">
        <v>993517.5</v>
      </c>
      <c r="F86" s="106">
        <v>30000</v>
      </c>
      <c r="G86" s="106"/>
      <c r="H86" s="106">
        <f t="shared" si="13"/>
        <v>1023517.5</v>
      </c>
      <c r="I86" s="106">
        <f t="shared" si="14"/>
        <v>0</v>
      </c>
      <c r="J86" s="106">
        <f t="shared" si="15"/>
        <v>0</v>
      </c>
      <c r="K86" s="106">
        <f t="shared" si="16"/>
        <v>0</v>
      </c>
      <c r="L86" s="106">
        <f t="shared" si="17"/>
        <v>0</v>
      </c>
    </row>
    <row r="87" spans="1:12" ht="18.5" x14ac:dyDescent="0.45">
      <c r="A87" s="104"/>
      <c r="B87" s="104"/>
      <c r="C87" s="105" t="s">
        <v>1065</v>
      </c>
      <c r="D87" s="106"/>
      <c r="E87" s="106">
        <v>999103.74999999953</v>
      </c>
      <c r="F87" s="106">
        <v>30000</v>
      </c>
      <c r="G87" s="106"/>
      <c r="H87" s="106">
        <f t="shared" si="13"/>
        <v>1029103.7499999995</v>
      </c>
      <c r="I87" s="106">
        <f t="shared" si="14"/>
        <v>0</v>
      </c>
      <c r="J87" s="106">
        <f t="shared" si="15"/>
        <v>0</v>
      </c>
      <c r="K87" s="106">
        <f t="shared" si="16"/>
        <v>0</v>
      </c>
      <c r="L87" s="106">
        <f t="shared" si="17"/>
        <v>0</v>
      </c>
    </row>
    <row r="88" spans="1:12" ht="18.5" x14ac:dyDescent="0.45">
      <c r="A88" s="104"/>
      <c r="B88" s="104"/>
      <c r="C88" s="105" t="s">
        <v>1066</v>
      </c>
      <c r="D88" s="106"/>
      <c r="E88" s="106">
        <v>1004690.0000000005</v>
      </c>
      <c r="F88" s="106">
        <v>30000</v>
      </c>
      <c r="G88" s="106"/>
      <c r="H88" s="106">
        <f t="shared" si="13"/>
        <v>1034690.0000000005</v>
      </c>
      <c r="I88" s="106">
        <f t="shared" si="14"/>
        <v>0</v>
      </c>
      <c r="J88" s="106">
        <f t="shared" si="15"/>
        <v>0</v>
      </c>
      <c r="K88" s="106">
        <f t="shared" si="16"/>
        <v>0</v>
      </c>
      <c r="L88" s="106">
        <f t="shared" si="17"/>
        <v>0</v>
      </c>
    </row>
    <row r="89" spans="1:12" ht="18.5" x14ac:dyDescent="0.45">
      <c r="A89" s="104"/>
      <c r="B89" s="104"/>
      <c r="C89" s="105" t="s">
        <v>1067</v>
      </c>
      <c r="D89" s="106"/>
      <c r="E89" s="106">
        <v>1010276.25</v>
      </c>
      <c r="F89" s="106">
        <v>30000</v>
      </c>
      <c r="G89" s="106"/>
      <c r="H89" s="106">
        <f t="shared" si="13"/>
        <v>1040276.25</v>
      </c>
      <c r="I89" s="106">
        <f t="shared" si="14"/>
        <v>0</v>
      </c>
      <c r="J89" s="106">
        <f t="shared" si="15"/>
        <v>0</v>
      </c>
      <c r="K89" s="106">
        <f t="shared" si="16"/>
        <v>0</v>
      </c>
      <c r="L89" s="106">
        <f t="shared" si="17"/>
        <v>0</v>
      </c>
    </row>
    <row r="90" spans="1:12" ht="18.5" x14ac:dyDescent="0.45">
      <c r="A90" s="104"/>
      <c r="B90" s="104"/>
      <c r="C90" s="105" t="s">
        <v>1068</v>
      </c>
      <c r="D90" s="106"/>
      <c r="E90" s="106">
        <v>1015862.4999999995</v>
      </c>
      <c r="F90" s="106">
        <v>30000</v>
      </c>
      <c r="G90" s="106"/>
      <c r="H90" s="106">
        <f t="shared" si="13"/>
        <v>1045862.4999999995</v>
      </c>
      <c r="I90" s="106">
        <f t="shared" si="14"/>
        <v>0</v>
      </c>
      <c r="J90" s="106">
        <f t="shared" si="15"/>
        <v>0</v>
      </c>
      <c r="K90" s="106">
        <f t="shared" si="16"/>
        <v>0</v>
      </c>
      <c r="L90" s="106">
        <f t="shared" si="17"/>
        <v>0</v>
      </c>
    </row>
    <row r="91" spans="1:12" ht="18.5" x14ac:dyDescent="0.45">
      <c r="A91" s="104"/>
      <c r="B91" s="104"/>
      <c r="C91" s="105" t="s">
        <v>1069</v>
      </c>
      <c r="D91" s="106"/>
      <c r="E91" s="106">
        <v>1021448.7500000005</v>
      </c>
      <c r="F91" s="106">
        <v>30000</v>
      </c>
      <c r="G91" s="106"/>
      <c r="H91" s="106">
        <f t="shared" si="13"/>
        <v>1051448.7500000005</v>
      </c>
      <c r="I91" s="106">
        <f t="shared" si="14"/>
        <v>0</v>
      </c>
      <c r="J91" s="106">
        <f t="shared" si="15"/>
        <v>0</v>
      </c>
      <c r="K91" s="106">
        <f t="shared" si="16"/>
        <v>0</v>
      </c>
      <c r="L91" s="106">
        <f t="shared" si="17"/>
        <v>0</v>
      </c>
    </row>
    <row r="92" spans="1:12" ht="18.5" x14ac:dyDescent="0.45">
      <c r="A92" s="104"/>
      <c r="B92" s="104"/>
      <c r="C92" s="105" t="s">
        <v>1070</v>
      </c>
      <c r="D92" s="106"/>
      <c r="E92" s="106">
        <v>1027035</v>
      </c>
      <c r="F92" s="106">
        <v>30000</v>
      </c>
      <c r="G92" s="106"/>
      <c r="H92" s="106">
        <f t="shared" si="13"/>
        <v>1057035</v>
      </c>
      <c r="I92" s="106">
        <f t="shared" si="14"/>
        <v>0</v>
      </c>
      <c r="J92" s="106">
        <f t="shared" si="15"/>
        <v>0</v>
      </c>
      <c r="K92" s="106">
        <f t="shared" si="16"/>
        <v>0</v>
      </c>
      <c r="L92" s="106">
        <f t="shared" si="17"/>
        <v>0</v>
      </c>
    </row>
    <row r="93" spans="1:12" ht="18.5" x14ac:dyDescent="0.45">
      <c r="A93" s="104"/>
      <c r="B93" s="104"/>
      <c r="C93" s="105" t="s">
        <v>1071</v>
      </c>
      <c r="D93" s="106"/>
      <c r="E93" s="106">
        <v>1032621.2499999995</v>
      </c>
      <c r="F93" s="106">
        <v>30000</v>
      </c>
      <c r="G93" s="106"/>
      <c r="H93" s="106">
        <f t="shared" si="13"/>
        <v>1062621.2499999995</v>
      </c>
      <c r="I93" s="106">
        <f t="shared" si="14"/>
        <v>0</v>
      </c>
      <c r="J93" s="106">
        <f t="shared" si="15"/>
        <v>0</v>
      </c>
      <c r="K93" s="106">
        <f t="shared" si="16"/>
        <v>0</v>
      </c>
      <c r="L93" s="106">
        <f t="shared" si="17"/>
        <v>0</v>
      </c>
    </row>
    <row r="94" spans="1:12" ht="18.5" x14ac:dyDescent="0.45">
      <c r="A94" s="104"/>
      <c r="B94" s="104"/>
      <c r="C94" s="105" t="s">
        <v>102</v>
      </c>
      <c r="D94" s="106"/>
      <c r="E94" s="106">
        <v>1038207.5000000005</v>
      </c>
      <c r="F94" s="106">
        <v>30000</v>
      </c>
      <c r="G94" s="106"/>
      <c r="H94" s="106">
        <f t="shared" si="13"/>
        <v>1068207.5000000005</v>
      </c>
      <c r="I94" s="106">
        <f t="shared" si="14"/>
        <v>0</v>
      </c>
      <c r="J94" s="106">
        <f t="shared" si="15"/>
        <v>0</v>
      </c>
      <c r="K94" s="106">
        <f t="shared" si="16"/>
        <v>0</v>
      </c>
      <c r="L94" s="106">
        <f t="shared" si="17"/>
        <v>0</v>
      </c>
    </row>
    <row r="95" spans="1:12" ht="18.5" x14ac:dyDescent="0.45">
      <c r="A95" s="104"/>
      <c r="B95" s="104"/>
      <c r="C95" s="105" t="s">
        <v>541</v>
      </c>
      <c r="D95" s="106"/>
      <c r="E95" s="106">
        <v>1024160.0000000005</v>
      </c>
      <c r="F95" s="106">
        <v>30000</v>
      </c>
      <c r="G95" s="106"/>
      <c r="H95" s="106">
        <f t="shared" si="13"/>
        <v>1054160.0000000005</v>
      </c>
      <c r="I95" s="106">
        <f t="shared" si="14"/>
        <v>0</v>
      </c>
      <c r="J95" s="106">
        <f t="shared" si="15"/>
        <v>0</v>
      </c>
      <c r="K95" s="106">
        <f t="shared" si="16"/>
        <v>0</v>
      </c>
      <c r="L95" s="106">
        <f t="shared" si="17"/>
        <v>0</v>
      </c>
    </row>
    <row r="96" spans="1:12" ht="18.5" x14ac:dyDescent="0.45">
      <c r="A96" s="104"/>
      <c r="B96" s="104"/>
      <c r="C96" s="105" t="s">
        <v>521</v>
      </c>
      <c r="D96" s="106"/>
      <c r="E96" s="106">
        <v>1031463.75</v>
      </c>
      <c r="F96" s="106">
        <v>30000</v>
      </c>
      <c r="G96" s="106"/>
      <c r="H96" s="106">
        <f t="shared" si="13"/>
        <v>1061463.75</v>
      </c>
      <c r="I96" s="106">
        <f t="shared" si="14"/>
        <v>0</v>
      </c>
      <c r="J96" s="106">
        <f t="shared" si="15"/>
        <v>0</v>
      </c>
      <c r="K96" s="106">
        <f t="shared" si="16"/>
        <v>0</v>
      </c>
      <c r="L96" s="106">
        <f t="shared" si="17"/>
        <v>0</v>
      </c>
    </row>
    <row r="97" spans="1:12" ht="18.5" x14ac:dyDescent="0.45">
      <c r="A97" s="104"/>
      <c r="B97" s="104"/>
      <c r="C97" s="105" t="s">
        <v>1072</v>
      </c>
      <c r="D97" s="106"/>
      <c r="E97" s="106">
        <v>1038767.4999999995</v>
      </c>
      <c r="F97" s="106">
        <v>30000</v>
      </c>
      <c r="G97" s="106"/>
      <c r="H97" s="106">
        <f t="shared" si="13"/>
        <v>1068767.4999999995</v>
      </c>
      <c r="I97" s="106">
        <f t="shared" si="14"/>
        <v>0</v>
      </c>
      <c r="J97" s="106">
        <f t="shared" si="15"/>
        <v>0</v>
      </c>
      <c r="K97" s="106">
        <f t="shared" si="16"/>
        <v>0</v>
      </c>
      <c r="L97" s="106">
        <f t="shared" si="17"/>
        <v>0</v>
      </c>
    </row>
    <row r="98" spans="1:12" ht="18.5" x14ac:dyDescent="0.45">
      <c r="A98" s="104"/>
      <c r="B98" s="104"/>
      <c r="C98" s="105" t="s">
        <v>1073</v>
      </c>
      <c r="D98" s="106"/>
      <c r="E98" s="106">
        <v>1046071.2500000005</v>
      </c>
      <c r="F98" s="106">
        <v>30000</v>
      </c>
      <c r="G98" s="106"/>
      <c r="H98" s="106">
        <f t="shared" si="13"/>
        <v>1076071.2500000005</v>
      </c>
      <c r="I98" s="106">
        <f t="shared" si="14"/>
        <v>0</v>
      </c>
      <c r="J98" s="106">
        <f t="shared" si="15"/>
        <v>0</v>
      </c>
      <c r="K98" s="106">
        <f t="shared" si="16"/>
        <v>0</v>
      </c>
      <c r="L98" s="106">
        <f t="shared" si="17"/>
        <v>0</v>
      </c>
    </row>
    <row r="99" spans="1:12" ht="18.5" x14ac:dyDescent="0.45">
      <c r="A99" s="104"/>
      <c r="B99" s="104"/>
      <c r="C99" s="105" t="s">
        <v>542</v>
      </c>
      <c r="D99" s="106"/>
      <c r="E99" s="106">
        <v>1053375</v>
      </c>
      <c r="F99" s="106">
        <v>30000</v>
      </c>
      <c r="G99" s="106"/>
      <c r="H99" s="106">
        <f t="shared" si="13"/>
        <v>1083375</v>
      </c>
      <c r="I99" s="106">
        <f t="shared" si="14"/>
        <v>0</v>
      </c>
      <c r="J99" s="106">
        <f t="shared" si="15"/>
        <v>0</v>
      </c>
      <c r="K99" s="106">
        <f t="shared" si="16"/>
        <v>0</v>
      </c>
      <c r="L99" s="106">
        <f t="shared" si="17"/>
        <v>0</v>
      </c>
    </row>
    <row r="100" spans="1:12" ht="18.5" x14ac:dyDescent="0.45">
      <c r="A100" s="104"/>
      <c r="B100" s="104"/>
      <c r="C100" s="105" t="s">
        <v>523</v>
      </c>
      <c r="D100" s="106"/>
      <c r="E100" s="106">
        <v>1060678.7499999995</v>
      </c>
      <c r="F100" s="106">
        <v>30000</v>
      </c>
      <c r="G100" s="106"/>
      <c r="H100" s="106">
        <f t="shared" si="13"/>
        <v>1090678.7499999995</v>
      </c>
      <c r="I100" s="106">
        <f t="shared" si="14"/>
        <v>0</v>
      </c>
      <c r="J100" s="106">
        <f t="shared" si="15"/>
        <v>0</v>
      </c>
      <c r="K100" s="106">
        <f t="shared" si="16"/>
        <v>0</v>
      </c>
      <c r="L100" s="106">
        <f t="shared" si="17"/>
        <v>0</v>
      </c>
    </row>
    <row r="101" spans="1:12" ht="18.5" x14ac:dyDescent="0.45">
      <c r="A101" s="104"/>
      <c r="B101" s="104"/>
      <c r="C101" s="105" t="s">
        <v>1059</v>
      </c>
      <c r="D101" s="106"/>
      <c r="E101" s="106">
        <v>1067982.5000000005</v>
      </c>
      <c r="F101" s="106">
        <v>30000</v>
      </c>
      <c r="G101" s="106"/>
      <c r="H101" s="106">
        <f t="shared" si="13"/>
        <v>1097982.5000000005</v>
      </c>
      <c r="I101" s="106">
        <f t="shared" si="14"/>
        <v>0</v>
      </c>
      <c r="J101" s="106">
        <f t="shared" si="15"/>
        <v>0</v>
      </c>
      <c r="K101" s="106">
        <f t="shared" si="16"/>
        <v>0</v>
      </c>
      <c r="L101" s="106">
        <f t="shared" si="17"/>
        <v>0</v>
      </c>
    </row>
    <row r="102" spans="1:12" ht="18.5" x14ac:dyDescent="0.45">
      <c r="A102" s="104"/>
      <c r="B102" s="104"/>
      <c r="C102" s="105" t="s">
        <v>209</v>
      </c>
      <c r="D102" s="106"/>
      <c r="E102" s="106">
        <v>1075286.25</v>
      </c>
      <c r="F102" s="106">
        <v>30000</v>
      </c>
      <c r="G102" s="106"/>
      <c r="H102" s="106">
        <f t="shared" si="13"/>
        <v>1105286.25</v>
      </c>
      <c r="I102" s="106">
        <f t="shared" si="14"/>
        <v>0</v>
      </c>
      <c r="J102" s="106">
        <f t="shared" si="15"/>
        <v>0</v>
      </c>
      <c r="K102" s="106">
        <f t="shared" si="16"/>
        <v>0</v>
      </c>
      <c r="L102" s="106">
        <f t="shared" si="17"/>
        <v>0</v>
      </c>
    </row>
    <row r="103" spans="1:12" ht="18.5" x14ac:dyDescent="0.45">
      <c r="A103" s="104"/>
      <c r="B103" s="104"/>
      <c r="C103" s="105" t="s">
        <v>1074</v>
      </c>
      <c r="D103" s="106"/>
      <c r="E103" s="106">
        <v>1082589.9999999995</v>
      </c>
      <c r="F103" s="106">
        <v>30000</v>
      </c>
      <c r="G103" s="106"/>
      <c r="H103" s="106">
        <f t="shared" si="13"/>
        <v>1112589.9999999995</v>
      </c>
      <c r="I103" s="106">
        <f t="shared" si="14"/>
        <v>0</v>
      </c>
      <c r="J103" s="106">
        <f t="shared" si="15"/>
        <v>0</v>
      </c>
      <c r="K103" s="106">
        <f t="shared" si="16"/>
        <v>0</v>
      </c>
      <c r="L103" s="106">
        <f t="shared" si="17"/>
        <v>0</v>
      </c>
    </row>
    <row r="104" spans="1:12" ht="18.5" x14ac:dyDescent="0.45">
      <c r="A104" s="104"/>
      <c r="B104" s="104"/>
      <c r="C104" s="105" t="s">
        <v>1075</v>
      </c>
      <c r="D104" s="106"/>
      <c r="E104" s="106">
        <v>1089893.7500000005</v>
      </c>
      <c r="F104" s="106">
        <v>30000</v>
      </c>
      <c r="G104" s="106"/>
      <c r="H104" s="106">
        <f t="shared" si="13"/>
        <v>1119893.7500000005</v>
      </c>
      <c r="I104" s="106">
        <f t="shared" si="14"/>
        <v>0</v>
      </c>
      <c r="J104" s="106">
        <f t="shared" si="15"/>
        <v>0</v>
      </c>
      <c r="K104" s="106">
        <f t="shared" si="16"/>
        <v>0</v>
      </c>
      <c r="L104" s="106">
        <f t="shared" si="17"/>
        <v>0</v>
      </c>
    </row>
    <row r="105" spans="1:12" ht="18.5" x14ac:dyDescent="0.45">
      <c r="A105" s="104"/>
      <c r="B105" s="104"/>
      <c r="C105" s="105" t="s">
        <v>1076</v>
      </c>
      <c r="D105" s="106"/>
      <c r="E105" s="106">
        <v>1097197.5</v>
      </c>
      <c r="F105" s="106">
        <v>30000</v>
      </c>
      <c r="G105" s="106"/>
      <c r="H105" s="106">
        <f t="shared" si="13"/>
        <v>1127197.5</v>
      </c>
      <c r="I105" s="106">
        <f t="shared" si="14"/>
        <v>0</v>
      </c>
      <c r="J105" s="106">
        <f t="shared" si="15"/>
        <v>0</v>
      </c>
      <c r="K105" s="106">
        <f t="shared" si="16"/>
        <v>0</v>
      </c>
      <c r="L105" s="106">
        <f t="shared" si="17"/>
        <v>0</v>
      </c>
    </row>
    <row r="106" spans="1:12" ht="18.5" x14ac:dyDescent="0.45">
      <c r="A106" s="104"/>
      <c r="B106" s="104"/>
      <c r="C106" s="105" t="s">
        <v>1077</v>
      </c>
      <c r="D106" s="106"/>
      <c r="E106" s="106">
        <v>1104501.2499999995</v>
      </c>
      <c r="F106" s="106">
        <v>30000</v>
      </c>
      <c r="G106" s="106"/>
      <c r="H106" s="106">
        <f t="shared" si="13"/>
        <v>1134501.2499999995</v>
      </c>
      <c r="I106" s="106">
        <f t="shared" si="14"/>
        <v>0</v>
      </c>
      <c r="J106" s="106">
        <f t="shared" si="15"/>
        <v>0</v>
      </c>
      <c r="K106" s="106">
        <f t="shared" si="16"/>
        <v>0</v>
      </c>
      <c r="L106" s="106">
        <f t="shared" si="17"/>
        <v>0</v>
      </c>
    </row>
    <row r="107" spans="1:12" ht="18.5" x14ac:dyDescent="0.45">
      <c r="A107" s="104"/>
      <c r="B107" s="104"/>
      <c r="C107" s="105" t="s">
        <v>1078</v>
      </c>
      <c r="D107" s="106"/>
      <c r="E107" s="106">
        <v>1111805.0000000005</v>
      </c>
      <c r="F107" s="106">
        <v>30000</v>
      </c>
      <c r="G107" s="106"/>
      <c r="H107" s="106">
        <f t="shared" si="13"/>
        <v>1141805.0000000005</v>
      </c>
      <c r="I107" s="106">
        <f t="shared" si="14"/>
        <v>0</v>
      </c>
      <c r="J107" s="106">
        <f t="shared" si="15"/>
        <v>0</v>
      </c>
      <c r="K107" s="106">
        <f t="shared" si="16"/>
        <v>0</v>
      </c>
      <c r="L107" s="106">
        <f t="shared" si="17"/>
        <v>0</v>
      </c>
    </row>
    <row r="108" spans="1:12" ht="18.5" x14ac:dyDescent="0.45">
      <c r="A108" s="104"/>
      <c r="B108" s="104"/>
      <c r="C108" s="105" t="s">
        <v>1079</v>
      </c>
      <c r="D108" s="106"/>
      <c r="E108" s="106">
        <v>1119108.75</v>
      </c>
      <c r="F108" s="106">
        <v>30000</v>
      </c>
      <c r="G108" s="106"/>
      <c r="H108" s="106">
        <f t="shared" si="13"/>
        <v>1149108.75</v>
      </c>
      <c r="I108" s="106">
        <f t="shared" si="14"/>
        <v>0</v>
      </c>
      <c r="J108" s="106">
        <f t="shared" si="15"/>
        <v>0</v>
      </c>
      <c r="K108" s="106">
        <f t="shared" si="16"/>
        <v>0</v>
      </c>
      <c r="L108" s="106">
        <f t="shared" si="17"/>
        <v>0</v>
      </c>
    </row>
    <row r="109" spans="1:12" ht="18.5" x14ac:dyDescent="0.45">
      <c r="A109" s="104"/>
      <c r="B109" s="104"/>
      <c r="C109" s="105" t="s">
        <v>480</v>
      </c>
      <c r="D109" s="106"/>
      <c r="E109" s="106">
        <v>1126412.4999999995</v>
      </c>
      <c r="F109" s="106">
        <v>30000</v>
      </c>
      <c r="G109" s="106"/>
      <c r="H109" s="106">
        <f t="shared" si="13"/>
        <v>1156412.4999999995</v>
      </c>
      <c r="I109" s="106">
        <f t="shared" si="14"/>
        <v>0</v>
      </c>
      <c r="J109" s="106">
        <f t="shared" si="15"/>
        <v>0</v>
      </c>
      <c r="K109" s="106">
        <f t="shared" si="16"/>
        <v>0</v>
      </c>
      <c r="L109" s="106">
        <f t="shared" si="17"/>
        <v>0</v>
      </c>
    </row>
    <row r="110" spans="1:12" ht="18.5" x14ac:dyDescent="0.45">
      <c r="A110" s="104"/>
      <c r="B110" s="104"/>
      <c r="C110" s="105" t="s">
        <v>1080</v>
      </c>
      <c r="D110" s="106"/>
      <c r="E110" s="106">
        <v>1027712.4999999995</v>
      </c>
      <c r="F110" s="106">
        <v>30000</v>
      </c>
      <c r="G110" s="106"/>
      <c r="H110" s="106">
        <f t="shared" si="13"/>
        <v>1057712.4999999995</v>
      </c>
      <c r="I110" s="106">
        <f t="shared" si="14"/>
        <v>0</v>
      </c>
      <c r="J110" s="106">
        <f t="shared" si="15"/>
        <v>0</v>
      </c>
      <c r="K110" s="106">
        <f t="shared" si="16"/>
        <v>0</v>
      </c>
      <c r="L110" s="106">
        <f t="shared" si="17"/>
        <v>0</v>
      </c>
    </row>
    <row r="111" spans="1:12" ht="18.5" x14ac:dyDescent="0.45">
      <c r="A111" s="104"/>
      <c r="B111" s="104"/>
      <c r="C111" s="105" t="s">
        <v>476</v>
      </c>
      <c r="D111" s="106"/>
      <c r="E111" s="106">
        <v>1036689.9999999995</v>
      </c>
      <c r="F111" s="106">
        <v>30000</v>
      </c>
      <c r="G111" s="106"/>
      <c r="H111" s="106">
        <f t="shared" si="13"/>
        <v>1066689.9999999995</v>
      </c>
      <c r="I111" s="106">
        <f t="shared" si="14"/>
        <v>0</v>
      </c>
      <c r="J111" s="106">
        <f t="shared" si="15"/>
        <v>0</v>
      </c>
      <c r="K111" s="106">
        <f t="shared" si="16"/>
        <v>0</v>
      </c>
      <c r="L111" s="106">
        <f t="shared" si="17"/>
        <v>0</v>
      </c>
    </row>
    <row r="112" spans="1:12" ht="18.5" x14ac:dyDescent="0.45">
      <c r="A112" s="104"/>
      <c r="B112" s="104"/>
      <c r="C112" s="105" t="s">
        <v>1081</v>
      </c>
      <c r="D112" s="106"/>
      <c r="E112" s="106">
        <v>1045667.4999999995</v>
      </c>
      <c r="F112" s="106">
        <v>30000</v>
      </c>
      <c r="G112" s="106"/>
      <c r="H112" s="106">
        <f t="shared" si="13"/>
        <v>1075667.4999999995</v>
      </c>
      <c r="I112" s="106">
        <f t="shared" si="14"/>
        <v>0</v>
      </c>
      <c r="J112" s="106">
        <f t="shared" si="15"/>
        <v>0</v>
      </c>
      <c r="K112" s="106">
        <f t="shared" si="16"/>
        <v>0</v>
      </c>
      <c r="L112" s="106">
        <f t="shared" si="17"/>
        <v>0</v>
      </c>
    </row>
    <row r="113" spans="1:12" ht="18.5" x14ac:dyDescent="0.45">
      <c r="A113" s="104"/>
      <c r="B113" s="104"/>
      <c r="C113" s="105" t="s">
        <v>1082</v>
      </c>
      <c r="D113" s="106"/>
      <c r="E113" s="106">
        <v>1054644.9999999995</v>
      </c>
      <c r="F113" s="106">
        <v>30000</v>
      </c>
      <c r="G113" s="106"/>
      <c r="H113" s="106">
        <f t="shared" si="13"/>
        <v>1084644.9999999995</v>
      </c>
      <c r="I113" s="106">
        <f t="shared" si="14"/>
        <v>0</v>
      </c>
      <c r="J113" s="106">
        <f t="shared" si="15"/>
        <v>0</v>
      </c>
      <c r="K113" s="106">
        <f t="shared" si="16"/>
        <v>0</v>
      </c>
      <c r="L113" s="106">
        <f t="shared" si="17"/>
        <v>0</v>
      </c>
    </row>
    <row r="114" spans="1:12" ht="18.5" x14ac:dyDescent="0.45">
      <c r="A114" s="104"/>
      <c r="B114" s="104"/>
      <c r="C114" s="105" t="s">
        <v>477</v>
      </c>
      <c r="D114" s="106"/>
      <c r="E114" s="106">
        <v>1063622.4999999995</v>
      </c>
      <c r="F114" s="106">
        <v>30000</v>
      </c>
      <c r="G114" s="106"/>
      <c r="H114" s="106">
        <f t="shared" si="13"/>
        <v>1093622.4999999995</v>
      </c>
      <c r="I114" s="106">
        <f t="shared" si="14"/>
        <v>0</v>
      </c>
      <c r="J114" s="106">
        <f t="shared" si="15"/>
        <v>0</v>
      </c>
      <c r="K114" s="106">
        <f t="shared" si="16"/>
        <v>0</v>
      </c>
      <c r="L114" s="106">
        <f t="shared" si="17"/>
        <v>0</v>
      </c>
    </row>
    <row r="115" spans="1:12" ht="18.5" x14ac:dyDescent="0.45">
      <c r="A115" s="104"/>
      <c r="B115" s="104"/>
      <c r="C115" s="105" t="s">
        <v>367</v>
      </c>
      <c r="D115" s="106"/>
      <c r="E115" s="106">
        <v>1072599.9999999995</v>
      </c>
      <c r="F115" s="106">
        <v>30000</v>
      </c>
      <c r="G115" s="106"/>
      <c r="H115" s="106">
        <f t="shared" si="13"/>
        <v>1102599.9999999995</v>
      </c>
      <c r="I115" s="106">
        <f t="shared" si="14"/>
        <v>0</v>
      </c>
      <c r="J115" s="106">
        <f t="shared" si="15"/>
        <v>0</v>
      </c>
      <c r="K115" s="106">
        <f t="shared" si="16"/>
        <v>0</v>
      </c>
      <c r="L115" s="106">
        <f t="shared" si="17"/>
        <v>0</v>
      </c>
    </row>
    <row r="116" spans="1:12" ht="18.5" x14ac:dyDescent="0.45">
      <c r="A116" s="104"/>
      <c r="B116" s="104"/>
      <c r="C116" s="105" t="s">
        <v>296</v>
      </c>
      <c r="D116" s="106"/>
      <c r="E116" s="106">
        <v>1081577.4999999995</v>
      </c>
      <c r="F116" s="106">
        <v>30000</v>
      </c>
      <c r="G116" s="106"/>
      <c r="H116" s="106">
        <f t="shared" si="13"/>
        <v>1111577.4999999995</v>
      </c>
      <c r="I116" s="106">
        <f t="shared" si="14"/>
        <v>0</v>
      </c>
      <c r="J116" s="106">
        <f t="shared" si="15"/>
        <v>0</v>
      </c>
      <c r="K116" s="106">
        <f t="shared" si="16"/>
        <v>0</v>
      </c>
      <c r="L116" s="106">
        <f t="shared" si="17"/>
        <v>0</v>
      </c>
    </row>
    <row r="117" spans="1:12" ht="18.5" x14ac:dyDescent="0.45">
      <c r="A117" s="104"/>
      <c r="B117" s="104"/>
      <c r="C117" s="105" t="s">
        <v>327</v>
      </c>
      <c r="D117" s="106"/>
      <c r="E117" s="106">
        <v>1090554.9999999995</v>
      </c>
      <c r="F117" s="106">
        <v>30000</v>
      </c>
      <c r="G117" s="106"/>
      <c r="H117" s="106">
        <f t="shared" si="13"/>
        <v>1120554.9999999995</v>
      </c>
      <c r="I117" s="106">
        <f t="shared" si="14"/>
        <v>0</v>
      </c>
      <c r="J117" s="106">
        <f t="shared" si="15"/>
        <v>0</v>
      </c>
      <c r="K117" s="106">
        <f t="shared" si="16"/>
        <v>0</v>
      </c>
      <c r="L117" s="106">
        <f t="shared" si="17"/>
        <v>0</v>
      </c>
    </row>
    <row r="118" spans="1:12" ht="18.5" x14ac:dyDescent="0.45">
      <c r="A118" s="104"/>
      <c r="B118" s="104"/>
      <c r="C118" s="105" t="s">
        <v>543</v>
      </c>
      <c r="D118" s="106"/>
      <c r="E118" s="106">
        <v>1099532.4999999995</v>
      </c>
      <c r="F118" s="106">
        <v>30000</v>
      </c>
      <c r="G118" s="106"/>
      <c r="H118" s="106">
        <f t="shared" si="13"/>
        <v>1129532.4999999995</v>
      </c>
      <c r="I118" s="106">
        <f t="shared" si="14"/>
        <v>0</v>
      </c>
      <c r="J118" s="106">
        <f t="shared" si="15"/>
        <v>0</v>
      </c>
      <c r="K118" s="106">
        <f t="shared" si="16"/>
        <v>0</v>
      </c>
      <c r="L118" s="106">
        <f t="shared" si="17"/>
        <v>0</v>
      </c>
    </row>
    <row r="119" spans="1:12" ht="18.5" x14ac:dyDescent="0.45">
      <c r="A119" s="104"/>
      <c r="B119" s="104"/>
      <c r="C119" s="105" t="s">
        <v>544</v>
      </c>
      <c r="D119" s="106"/>
      <c r="E119" s="106">
        <v>1108509.9999999995</v>
      </c>
      <c r="F119" s="106">
        <v>30000</v>
      </c>
      <c r="G119" s="106"/>
      <c r="H119" s="106">
        <f t="shared" si="13"/>
        <v>1138509.9999999995</v>
      </c>
      <c r="I119" s="106">
        <f t="shared" si="14"/>
        <v>0</v>
      </c>
      <c r="J119" s="106">
        <f t="shared" si="15"/>
        <v>0</v>
      </c>
      <c r="K119" s="106">
        <f t="shared" si="16"/>
        <v>0</v>
      </c>
      <c r="L119" s="106">
        <f t="shared" si="17"/>
        <v>0</v>
      </c>
    </row>
    <row r="120" spans="1:12" ht="18.5" x14ac:dyDescent="0.45">
      <c r="A120" s="104"/>
      <c r="B120" s="104"/>
      <c r="C120" s="105" t="s">
        <v>481</v>
      </c>
      <c r="D120" s="106"/>
      <c r="E120" s="106">
        <v>1117487.4999999995</v>
      </c>
      <c r="F120" s="106">
        <v>30000</v>
      </c>
      <c r="G120" s="106"/>
      <c r="H120" s="106">
        <f t="shared" si="13"/>
        <v>1147487.4999999995</v>
      </c>
      <c r="I120" s="106">
        <f t="shared" si="14"/>
        <v>0</v>
      </c>
      <c r="J120" s="106">
        <f t="shared" si="15"/>
        <v>0</v>
      </c>
      <c r="K120" s="106">
        <f t="shared" si="16"/>
        <v>0</v>
      </c>
      <c r="L120" s="106">
        <f t="shared" si="17"/>
        <v>0</v>
      </c>
    </row>
    <row r="121" spans="1:12" ht="18.5" x14ac:dyDescent="0.45">
      <c r="A121" s="104"/>
      <c r="B121" s="104"/>
      <c r="C121" s="105" t="s">
        <v>328</v>
      </c>
      <c r="D121" s="106"/>
      <c r="E121" s="106">
        <v>1126464.9999999995</v>
      </c>
      <c r="F121" s="106">
        <v>30000</v>
      </c>
      <c r="G121" s="106"/>
      <c r="H121" s="106">
        <f t="shared" si="13"/>
        <v>1156464.9999999995</v>
      </c>
      <c r="I121" s="106">
        <f t="shared" si="14"/>
        <v>0</v>
      </c>
      <c r="J121" s="106">
        <f t="shared" si="15"/>
        <v>0</v>
      </c>
      <c r="K121" s="106">
        <f t="shared" si="16"/>
        <v>0</v>
      </c>
      <c r="L121" s="106">
        <f t="shared" si="17"/>
        <v>0</v>
      </c>
    </row>
    <row r="122" spans="1:12" ht="18.5" x14ac:dyDescent="0.45">
      <c r="A122" s="104"/>
      <c r="B122" s="104"/>
      <c r="C122" s="105" t="s">
        <v>329</v>
      </c>
      <c r="D122" s="106"/>
      <c r="E122" s="106">
        <v>1135442.4999999995</v>
      </c>
      <c r="F122" s="106">
        <v>30000</v>
      </c>
      <c r="G122" s="106"/>
      <c r="H122" s="106">
        <f t="shared" si="13"/>
        <v>1165442.4999999995</v>
      </c>
      <c r="I122" s="106">
        <f t="shared" si="14"/>
        <v>0</v>
      </c>
      <c r="J122" s="106">
        <f t="shared" si="15"/>
        <v>0</v>
      </c>
      <c r="K122" s="106">
        <f t="shared" si="16"/>
        <v>0</v>
      </c>
      <c r="L122" s="106">
        <f t="shared" si="17"/>
        <v>0</v>
      </c>
    </row>
    <row r="123" spans="1:12" ht="18.5" x14ac:dyDescent="0.45">
      <c r="A123" s="104"/>
      <c r="B123" s="104"/>
      <c r="C123" s="105" t="s">
        <v>545</v>
      </c>
      <c r="D123" s="106"/>
      <c r="E123" s="106">
        <v>1144419.9999999995</v>
      </c>
      <c r="F123" s="106">
        <v>30000</v>
      </c>
      <c r="G123" s="106"/>
      <c r="H123" s="106">
        <f t="shared" si="13"/>
        <v>1174419.9999999995</v>
      </c>
      <c r="I123" s="106">
        <f t="shared" si="14"/>
        <v>0</v>
      </c>
      <c r="J123" s="106">
        <f t="shared" si="15"/>
        <v>0</v>
      </c>
      <c r="K123" s="106">
        <f t="shared" si="16"/>
        <v>0</v>
      </c>
      <c r="L123" s="106">
        <f t="shared" si="17"/>
        <v>0</v>
      </c>
    </row>
    <row r="124" spans="1:12" ht="18.5" x14ac:dyDescent="0.45">
      <c r="A124" s="104"/>
      <c r="B124" s="104"/>
      <c r="C124" s="105" t="s">
        <v>105</v>
      </c>
      <c r="D124" s="106">
        <v>4</v>
      </c>
      <c r="E124" s="106">
        <v>1153397.4999999995</v>
      </c>
      <c r="F124" s="106">
        <v>30000</v>
      </c>
      <c r="G124" s="106"/>
      <c r="H124" s="106">
        <f t="shared" si="13"/>
        <v>1183397.4999999995</v>
      </c>
      <c r="I124" s="106">
        <f t="shared" si="14"/>
        <v>4613589.9999999981</v>
      </c>
      <c r="J124" s="106">
        <f t="shared" si="15"/>
        <v>120000</v>
      </c>
      <c r="K124" s="106">
        <f t="shared" si="16"/>
        <v>0</v>
      </c>
      <c r="L124" s="106">
        <f t="shared" si="17"/>
        <v>4733589.9999999981</v>
      </c>
    </row>
    <row r="125" spans="1:12" ht="18.5" x14ac:dyDescent="0.45">
      <c r="A125" s="104"/>
      <c r="B125" s="104"/>
      <c r="C125" s="105" t="s">
        <v>524</v>
      </c>
      <c r="D125" s="106"/>
      <c r="E125" s="106">
        <v>1040242.5</v>
      </c>
      <c r="F125" s="106">
        <v>30000</v>
      </c>
      <c r="G125" s="106"/>
      <c r="H125" s="106">
        <f t="shared" si="13"/>
        <v>1070242.5</v>
      </c>
      <c r="I125" s="106">
        <f t="shared" si="14"/>
        <v>0</v>
      </c>
      <c r="J125" s="106">
        <f t="shared" si="15"/>
        <v>0</v>
      </c>
      <c r="K125" s="106">
        <f t="shared" si="16"/>
        <v>0</v>
      </c>
      <c r="L125" s="106">
        <f t="shared" si="17"/>
        <v>0</v>
      </c>
    </row>
    <row r="126" spans="1:12" ht="18.5" x14ac:dyDescent="0.45">
      <c r="A126" s="104"/>
      <c r="B126" s="104"/>
      <c r="C126" s="105" t="s">
        <v>525</v>
      </c>
      <c r="D126" s="106"/>
      <c r="E126" s="106">
        <v>1051028.7500000005</v>
      </c>
      <c r="F126" s="106">
        <v>30000</v>
      </c>
      <c r="G126" s="106"/>
      <c r="H126" s="106">
        <f t="shared" si="13"/>
        <v>1081028.7500000005</v>
      </c>
      <c r="I126" s="106">
        <f t="shared" si="14"/>
        <v>0</v>
      </c>
      <c r="J126" s="106">
        <f t="shared" si="15"/>
        <v>0</v>
      </c>
      <c r="K126" s="106">
        <f t="shared" si="16"/>
        <v>0</v>
      </c>
      <c r="L126" s="106">
        <f t="shared" si="17"/>
        <v>0</v>
      </c>
    </row>
    <row r="127" spans="1:12" ht="18.5" x14ac:dyDescent="0.45">
      <c r="A127" s="104"/>
      <c r="B127" s="104"/>
      <c r="C127" s="105" t="s">
        <v>399</v>
      </c>
      <c r="D127" s="106"/>
      <c r="E127" s="106">
        <v>1061814.9999999995</v>
      </c>
      <c r="F127" s="106">
        <v>30000</v>
      </c>
      <c r="G127" s="106"/>
      <c r="H127" s="106">
        <f t="shared" si="13"/>
        <v>1091814.9999999995</v>
      </c>
      <c r="I127" s="106">
        <f t="shared" si="14"/>
        <v>0</v>
      </c>
      <c r="J127" s="106">
        <f t="shared" si="15"/>
        <v>0</v>
      </c>
      <c r="K127" s="106">
        <f t="shared" si="16"/>
        <v>0</v>
      </c>
      <c r="L127" s="106">
        <f t="shared" si="17"/>
        <v>0</v>
      </c>
    </row>
    <row r="128" spans="1:12" ht="18.5" x14ac:dyDescent="0.45">
      <c r="A128" s="104"/>
      <c r="B128" s="104"/>
      <c r="C128" s="105" t="s">
        <v>442</v>
      </c>
      <c r="D128" s="106"/>
      <c r="E128" s="106">
        <v>1072601.25</v>
      </c>
      <c r="F128" s="106">
        <v>30000</v>
      </c>
      <c r="G128" s="106"/>
      <c r="H128" s="106">
        <f t="shared" si="13"/>
        <v>1102601.25</v>
      </c>
      <c r="I128" s="106">
        <f t="shared" si="14"/>
        <v>0</v>
      </c>
      <c r="J128" s="106">
        <f t="shared" si="15"/>
        <v>0</v>
      </c>
      <c r="K128" s="106">
        <f t="shared" si="16"/>
        <v>0</v>
      </c>
      <c r="L128" s="106">
        <f t="shared" si="17"/>
        <v>0</v>
      </c>
    </row>
    <row r="129" spans="1:12" ht="18.5" x14ac:dyDescent="0.45">
      <c r="A129" s="104"/>
      <c r="B129" s="104"/>
      <c r="C129" s="105" t="s">
        <v>106</v>
      </c>
      <c r="D129" s="106"/>
      <c r="E129" s="106">
        <v>1083387.5000000005</v>
      </c>
      <c r="F129" s="106">
        <v>30000</v>
      </c>
      <c r="G129" s="106"/>
      <c r="H129" s="106">
        <f t="shared" si="13"/>
        <v>1113387.5000000005</v>
      </c>
      <c r="I129" s="106">
        <f t="shared" si="14"/>
        <v>0</v>
      </c>
      <c r="J129" s="106">
        <f t="shared" si="15"/>
        <v>0</v>
      </c>
      <c r="K129" s="106">
        <f t="shared" si="16"/>
        <v>0</v>
      </c>
      <c r="L129" s="106">
        <f t="shared" si="17"/>
        <v>0</v>
      </c>
    </row>
    <row r="130" spans="1:12" ht="18.5" x14ac:dyDescent="0.45">
      <c r="A130" s="104"/>
      <c r="B130" s="104"/>
      <c r="C130" s="105" t="s">
        <v>107</v>
      </c>
      <c r="D130" s="106"/>
      <c r="E130" s="106">
        <v>1094173.7499999995</v>
      </c>
      <c r="F130" s="106">
        <v>30000</v>
      </c>
      <c r="G130" s="106"/>
      <c r="H130" s="106">
        <f t="shared" si="13"/>
        <v>1124173.7499999995</v>
      </c>
      <c r="I130" s="106">
        <f t="shared" si="14"/>
        <v>0</v>
      </c>
      <c r="J130" s="106">
        <f t="shared" si="15"/>
        <v>0</v>
      </c>
      <c r="K130" s="106">
        <f t="shared" si="16"/>
        <v>0</v>
      </c>
      <c r="L130" s="106">
        <f t="shared" si="17"/>
        <v>0</v>
      </c>
    </row>
    <row r="131" spans="1:12" ht="18.5" x14ac:dyDescent="0.45">
      <c r="A131" s="104"/>
      <c r="B131" s="104"/>
      <c r="C131" s="105" t="s">
        <v>109</v>
      </c>
      <c r="D131" s="106"/>
      <c r="E131" s="106">
        <v>1104960</v>
      </c>
      <c r="F131" s="106">
        <v>30000</v>
      </c>
      <c r="G131" s="106"/>
      <c r="H131" s="106">
        <f t="shared" si="13"/>
        <v>1134960</v>
      </c>
      <c r="I131" s="106">
        <f t="shared" si="14"/>
        <v>0</v>
      </c>
      <c r="J131" s="106">
        <f t="shared" si="15"/>
        <v>0</v>
      </c>
      <c r="K131" s="106">
        <f t="shared" si="16"/>
        <v>0</v>
      </c>
      <c r="L131" s="106">
        <f t="shared" si="17"/>
        <v>0</v>
      </c>
    </row>
    <row r="132" spans="1:12" ht="18.5" x14ac:dyDescent="0.45">
      <c r="A132" s="104"/>
      <c r="B132" s="104"/>
      <c r="C132" s="105" t="s">
        <v>111</v>
      </c>
      <c r="D132" s="106"/>
      <c r="E132" s="106">
        <v>1115746.2500000005</v>
      </c>
      <c r="F132" s="106">
        <v>30000</v>
      </c>
      <c r="G132" s="106"/>
      <c r="H132" s="106">
        <f t="shared" si="13"/>
        <v>1145746.2500000005</v>
      </c>
      <c r="I132" s="106">
        <f t="shared" si="14"/>
        <v>0</v>
      </c>
      <c r="J132" s="106">
        <f t="shared" si="15"/>
        <v>0</v>
      </c>
      <c r="K132" s="106">
        <f t="shared" si="16"/>
        <v>0</v>
      </c>
      <c r="L132" s="106">
        <f t="shared" si="17"/>
        <v>0</v>
      </c>
    </row>
    <row r="133" spans="1:12" ht="18.5" x14ac:dyDescent="0.45">
      <c r="A133" s="104"/>
      <c r="B133" s="104"/>
      <c r="C133" s="105" t="s">
        <v>112</v>
      </c>
      <c r="D133" s="106"/>
      <c r="E133" s="106">
        <v>1126532.4999999995</v>
      </c>
      <c r="F133" s="106">
        <v>30000</v>
      </c>
      <c r="G133" s="106"/>
      <c r="H133" s="106">
        <f t="shared" si="13"/>
        <v>1156532.4999999995</v>
      </c>
      <c r="I133" s="106">
        <f t="shared" si="14"/>
        <v>0</v>
      </c>
      <c r="J133" s="106">
        <f t="shared" si="15"/>
        <v>0</v>
      </c>
      <c r="K133" s="106">
        <f t="shared" si="16"/>
        <v>0</v>
      </c>
      <c r="L133" s="106">
        <f t="shared" si="17"/>
        <v>0</v>
      </c>
    </row>
    <row r="134" spans="1:12" ht="18.5" x14ac:dyDescent="0.45">
      <c r="A134" s="104"/>
      <c r="B134" s="104"/>
      <c r="C134" s="105" t="s">
        <v>549</v>
      </c>
      <c r="D134" s="106"/>
      <c r="E134" s="106">
        <v>1137318.75</v>
      </c>
      <c r="F134" s="106">
        <v>30000</v>
      </c>
      <c r="G134" s="106"/>
      <c r="H134" s="106">
        <f t="shared" si="13"/>
        <v>1167318.75</v>
      </c>
      <c r="I134" s="106">
        <f t="shared" si="14"/>
        <v>0</v>
      </c>
      <c r="J134" s="106">
        <f t="shared" si="15"/>
        <v>0</v>
      </c>
      <c r="K134" s="106">
        <f t="shared" si="16"/>
        <v>0</v>
      </c>
      <c r="L134" s="106">
        <f t="shared" si="17"/>
        <v>0</v>
      </c>
    </row>
    <row r="135" spans="1:12" ht="18.5" x14ac:dyDescent="0.45">
      <c r="A135" s="104"/>
      <c r="B135" s="104"/>
      <c r="C135" s="105" t="s">
        <v>330</v>
      </c>
      <c r="D135" s="106"/>
      <c r="E135" s="106">
        <v>1148105.0000000005</v>
      </c>
      <c r="F135" s="106">
        <v>30000</v>
      </c>
      <c r="G135" s="106"/>
      <c r="H135" s="106">
        <f t="shared" si="13"/>
        <v>1178105.0000000005</v>
      </c>
      <c r="I135" s="106">
        <f t="shared" si="14"/>
        <v>0</v>
      </c>
      <c r="J135" s="106">
        <f t="shared" si="15"/>
        <v>0</v>
      </c>
      <c r="K135" s="106">
        <f t="shared" si="16"/>
        <v>0</v>
      </c>
      <c r="L135" s="106">
        <f t="shared" si="17"/>
        <v>0</v>
      </c>
    </row>
    <row r="136" spans="1:12" ht="18.5" x14ac:dyDescent="0.45">
      <c r="A136" s="104"/>
      <c r="B136" s="104"/>
      <c r="C136" s="105" t="s">
        <v>1083</v>
      </c>
      <c r="D136" s="106"/>
      <c r="E136" s="106">
        <v>1158891.2499999995</v>
      </c>
      <c r="F136" s="106">
        <v>30000</v>
      </c>
      <c r="G136" s="106"/>
      <c r="H136" s="106">
        <f t="shared" si="13"/>
        <v>1188891.2499999995</v>
      </c>
      <c r="I136" s="106">
        <f t="shared" si="14"/>
        <v>0</v>
      </c>
      <c r="J136" s="106">
        <f t="shared" si="15"/>
        <v>0</v>
      </c>
      <c r="K136" s="106">
        <f t="shared" si="16"/>
        <v>0</v>
      </c>
      <c r="L136" s="106">
        <f t="shared" si="17"/>
        <v>0</v>
      </c>
    </row>
    <row r="137" spans="1:12" ht="18.5" x14ac:dyDescent="0.45">
      <c r="A137" s="104"/>
      <c r="B137" s="104"/>
      <c r="C137" s="105" t="s">
        <v>482</v>
      </c>
      <c r="D137" s="106">
        <v>1</v>
      </c>
      <c r="E137" s="106">
        <v>1180463.7500000005</v>
      </c>
      <c r="F137" s="106">
        <v>30000</v>
      </c>
      <c r="G137" s="106"/>
      <c r="H137" s="106">
        <f t="shared" si="13"/>
        <v>1210463.7500000005</v>
      </c>
      <c r="I137" s="106">
        <f t="shared" si="14"/>
        <v>1180463.7500000005</v>
      </c>
      <c r="J137" s="106">
        <f t="shared" si="15"/>
        <v>30000</v>
      </c>
      <c r="K137" s="106">
        <f t="shared" si="16"/>
        <v>0</v>
      </c>
      <c r="L137" s="106">
        <f t="shared" si="17"/>
        <v>1210463.7500000005</v>
      </c>
    </row>
    <row r="138" spans="1:12" ht="18.5" x14ac:dyDescent="0.45">
      <c r="A138" s="104"/>
      <c r="B138" s="104"/>
      <c r="C138" s="105" t="s">
        <v>113</v>
      </c>
      <c r="D138" s="106"/>
      <c r="E138" s="106">
        <v>1191249.9999999995</v>
      </c>
      <c r="F138" s="106">
        <v>30000</v>
      </c>
      <c r="G138" s="106"/>
      <c r="H138" s="106">
        <f t="shared" si="13"/>
        <v>1221249.9999999995</v>
      </c>
      <c r="I138" s="106">
        <f t="shared" si="14"/>
        <v>0</v>
      </c>
      <c r="J138" s="106">
        <f t="shared" si="15"/>
        <v>0</v>
      </c>
      <c r="K138" s="106">
        <f t="shared" si="16"/>
        <v>0</v>
      </c>
      <c r="L138" s="106">
        <f t="shared" si="17"/>
        <v>0</v>
      </c>
    </row>
    <row r="139" spans="1:12" ht="18.5" x14ac:dyDescent="0.45">
      <c r="A139" s="104"/>
      <c r="B139" s="104"/>
      <c r="C139" s="105" t="s">
        <v>1084</v>
      </c>
      <c r="D139" s="106"/>
      <c r="E139" s="106">
        <v>1063122.5000000005</v>
      </c>
      <c r="F139" s="106">
        <v>30000</v>
      </c>
      <c r="G139" s="106"/>
      <c r="H139" s="106">
        <f t="shared" si="13"/>
        <v>1093122.5000000005</v>
      </c>
      <c r="I139" s="106">
        <f t="shared" si="14"/>
        <v>0</v>
      </c>
      <c r="J139" s="106">
        <f t="shared" si="15"/>
        <v>0</v>
      </c>
      <c r="K139" s="106">
        <f t="shared" si="16"/>
        <v>0</v>
      </c>
      <c r="L139" s="106">
        <f t="shared" si="17"/>
        <v>0</v>
      </c>
    </row>
    <row r="140" spans="1:12" ht="18.5" x14ac:dyDescent="0.45">
      <c r="A140" s="104"/>
      <c r="B140" s="104"/>
      <c r="C140" s="105" t="s">
        <v>499</v>
      </c>
      <c r="D140" s="106"/>
      <c r="E140" s="106">
        <v>1075652.4999999995</v>
      </c>
      <c r="F140" s="106">
        <v>30000</v>
      </c>
      <c r="G140" s="106"/>
      <c r="H140" s="106">
        <f t="shared" si="13"/>
        <v>1105652.4999999995</v>
      </c>
      <c r="I140" s="106">
        <f t="shared" si="14"/>
        <v>0</v>
      </c>
      <c r="J140" s="106">
        <f t="shared" si="15"/>
        <v>0</v>
      </c>
      <c r="K140" s="106">
        <f t="shared" si="16"/>
        <v>0</v>
      </c>
      <c r="L140" s="106">
        <f t="shared" si="17"/>
        <v>0</v>
      </c>
    </row>
    <row r="141" spans="1:12" ht="18.5" x14ac:dyDescent="0.45">
      <c r="A141" s="104"/>
      <c r="B141" s="104"/>
      <c r="C141" s="105" t="s">
        <v>400</v>
      </c>
      <c r="D141" s="106">
        <v>1</v>
      </c>
      <c r="E141" s="106">
        <v>1088182.5</v>
      </c>
      <c r="F141" s="106">
        <v>30000</v>
      </c>
      <c r="G141" s="106"/>
      <c r="H141" s="106">
        <f t="shared" si="13"/>
        <v>1118182.5</v>
      </c>
      <c r="I141" s="106">
        <f t="shared" si="14"/>
        <v>1088182.5</v>
      </c>
      <c r="J141" s="106">
        <f t="shared" si="15"/>
        <v>30000</v>
      </c>
      <c r="K141" s="106">
        <f t="shared" si="16"/>
        <v>0</v>
      </c>
      <c r="L141" s="106">
        <f t="shared" si="17"/>
        <v>1118182.5</v>
      </c>
    </row>
    <row r="142" spans="1:12" ht="18.5" x14ac:dyDescent="0.45">
      <c r="A142" s="104"/>
      <c r="B142" s="104"/>
      <c r="C142" s="105" t="s">
        <v>368</v>
      </c>
      <c r="D142" s="106"/>
      <c r="E142" s="106">
        <v>1100712.5000000005</v>
      </c>
      <c r="F142" s="106">
        <v>30000</v>
      </c>
      <c r="G142" s="106"/>
      <c r="H142" s="106">
        <f t="shared" si="13"/>
        <v>1130712.5000000005</v>
      </c>
      <c r="I142" s="106">
        <f t="shared" si="14"/>
        <v>0</v>
      </c>
      <c r="J142" s="106">
        <f t="shared" si="15"/>
        <v>0</v>
      </c>
      <c r="K142" s="106">
        <f t="shared" si="16"/>
        <v>0</v>
      </c>
      <c r="L142" s="106">
        <f t="shared" si="17"/>
        <v>0</v>
      </c>
    </row>
    <row r="143" spans="1:12" ht="18.5" x14ac:dyDescent="0.45">
      <c r="A143" s="104"/>
      <c r="B143" s="104"/>
      <c r="C143" s="105" t="s">
        <v>115</v>
      </c>
      <c r="D143" s="106"/>
      <c r="E143" s="106">
        <v>1113242.4999999995</v>
      </c>
      <c r="F143" s="106">
        <v>30000</v>
      </c>
      <c r="G143" s="106"/>
      <c r="H143" s="106">
        <f t="shared" si="13"/>
        <v>1143242.4999999995</v>
      </c>
      <c r="I143" s="106">
        <f t="shared" si="14"/>
        <v>0</v>
      </c>
      <c r="J143" s="106">
        <f t="shared" si="15"/>
        <v>0</v>
      </c>
      <c r="K143" s="106">
        <f t="shared" si="16"/>
        <v>0</v>
      </c>
      <c r="L143" s="106">
        <f t="shared" si="17"/>
        <v>0</v>
      </c>
    </row>
    <row r="144" spans="1:12" ht="18.5" x14ac:dyDescent="0.45">
      <c r="A144" s="104"/>
      <c r="B144" s="104"/>
      <c r="C144" s="105" t="s">
        <v>118</v>
      </c>
      <c r="D144" s="106"/>
      <c r="E144" s="106">
        <v>1125772.5</v>
      </c>
      <c r="F144" s="106">
        <v>30000</v>
      </c>
      <c r="G144" s="106"/>
      <c r="H144" s="106">
        <f t="shared" si="13"/>
        <v>1155772.5</v>
      </c>
      <c r="I144" s="106">
        <f t="shared" si="14"/>
        <v>0</v>
      </c>
      <c r="J144" s="106">
        <f t="shared" si="15"/>
        <v>0</v>
      </c>
      <c r="K144" s="106">
        <f t="shared" si="16"/>
        <v>0</v>
      </c>
      <c r="L144" s="106">
        <f t="shared" si="17"/>
        <v>0</v>
      </c>
    </row>
    <row r="145" spans="1:12" ht="18.5" x14ac:dyDescent="0.45">
      <c r="A145" s="104"/>
      <c r="B145" s="104"/>
      <c r="C145" s="105" t="s">
        <v>120</v>
      </c>
      <c r="D145" s="106"/>
      <c r="E145" s="106">
        <v>1138302.5000000005</v>
      </c>
      <c r="F145" s="106">
        <v>30000</v>
      </c>
      <c r="G145" s="106"/>
      <c r="H145" s="106">
        <f t="shared" ref="H145:H208" si="18">SUM(E145:G145)</f>
        <v>1168302.5000000005</v>
      </c>
      <c r="I145" s="106">
        <f t="shared" ref="I145:I208" si="19">D145*E145</f>
        <v>0</v>
      </c>
      <c r="J145" s="106">
        <f t="shared" ref="J145:J208" si="20">D145*F145</f>
        <v>0</v>
      </c>
      <c r="K145" s="106">
        <f t="shared" ref="K145:K208" si="21">D145*G145</f>
        <v>0</v>
      </c>
      <c r="L145" s="106">
        <f t="shared" ref="L145:L208" si="22">D145*H145</f>
        <v>0</v>
      </c>
    </row>
    <row r="146" spans="1:12" ht="18.5" x14ac:dyDescent="0.45">
      <c r="A146" s="104"/>
      <c r="B146" s="104"/>
      <c r="C146" s="105" t="s">
        <v>446</v>
      </c>
      <c r="D146" s="106"/>
      <c r="E146" s="106">
        <v>1150832.4999999995</v>
      </c>
      <c r="F146" s="106">
        <v>30000</v>
      </c>
      <c r="G146" s="106"/>
      <c r="H146" s="106">
        <f t="shared" si="18"/>
        <v>1180832.4999999995</v>
      </c>
      <c r="I146" s="106">
        <f t="shared" si="19"/>
        <v>0</v>
      </c>
      <c r="J146" s="106">
        <f t="shared" si="20"/>
        <v>0</v>
      </c>
      <c r="K146" s="106">
        <f t="shared" si="21"/>
        <v>0</v>
      </c>
      <c r="L146" s="106">
        <f t="shared" si="22"/>
        <v>0</v>
      </c>
    </row>
    <row r="147" spans="1:12" ht="18.5" x14ac:dyDescent="0.45">
      <c r="A147" s="104"/>
      <c r="B147" s="104"/>
      <c r="C147" s="105" t="s">
        <v>1085</v>
      </c>
      <c r="D147" s="106"/>
      <c r="E147" s="106">
        <v>1163362.5</v>
      </c>
      <c r="F147" s="106">
        <v>30000</v>
      </c>
      <c r="G147" s="106"/>
      <c r="H147" s="106">
        <f t="shared" si="18"/>
        <v>1193362.5</v>
      </c>
      <c r="I147" s="106">
        <f t="shared" si="19"/>
        <v>0</v>
      </c>
      <c r="J147" s="106">
        <f t="shared" si="20"/>
        <v>0</v>
      </c>
      <c r="K147" s="106">
        <f t="shared" si="21"/>
        <v>0</v>
      </c>
      <c r="L147" s="106">
        <f t="shared" si="22"/>
        <v>0</v>
      </c>
    </row>
    <row r="148" spans="1:12" ht="18.5" x14ac:dyDescent="0.45">
      <c r="A148" s="104"/>
      <c r="B148" s="104"/>
      <c r="C148" s="105" t="s">
        <v>550</v>
      </c>
      <c r="D148" s="106"/>
      <c r="E148" s="106">
        <v>1175892.5000000005</v>
      </c>
      <c r="F148" s="106">
        <v>30000</v>
      </c>
      <c r="G148" s="106"/>
      <c r="H148" s="106">
        <f t="shared" si="18"/>
        <v>1205892.5000000005</v>
      </c>
      <c r="I148" s="106">
        <f t="shared" si="19"/>
        <v>0</v>
      </c>
      <c r="J148" s="106">
        <f t="shared" si="20"/>
        <v>0</v>
      </c>
      <c r="K148" s="106">
        <f t="shared" si="21"/>
        <v>0</v>
      </c>
      <c r="L148" s="106">
        <f t="shared" si="22"/>
        <v>0</v>
      </c>
    </row>
    <row r="149" spans="1:12" ht="18.5" x14ac:dyDescent="0.45">
      <c r="A149" s="104"/>
      <c r="B149" s="104"/>
      <c r="C149" s="105" t="s">
        <v>551</v>
      </c>
      <c r="D149" s="106"/>
      <c r="E149" s="106">
        <v>1188422.4999999995</v>
      </c>
      <c r="F149" s="106">
        <v>30000</v>
      </c>
      <c r="G149" s="106"/>
      <c r="H149" s="106">
        <f t="shared" si="18"/>
        <v>1218422.4999999995</v>
      </c>
      <c r="I149" s="106">
        <f t="shared" si="19"/>
        <v>0</v>
      </c>
      <c r="J149" s="106">
        <f t="shared" si="20"/>
        <v>0</v>
      </c>
      <c r="K149" s="106">
        <f t="shared" si="21"/>
        <v>0</v>
      </c>
      <c r="L149" s="106">
        <f t="shared" si="22"/>
        <v>0</v>
      </c>
    </row>
    <row r="150" spans="1:12" ht="18.5" x14ac:dyDescent="0.45">
      <c r="A150" s="104"/>
      <c r="B150" s="104"/>
      <c r="C150" s="105" t="s">
        <v>331</v>
      </c>
      <c r="D150" s="106"/>
      <c r="E150" s="106">
        <v>1200952.5</v>
      </c>
      <c r="F150" s="106">
        <v>30000</v>
      </c>
      <c r="G150" s="106"/>
      <c r="H150" s="106">
        <f t="shared" si="18"/>
        <v>1230952.5</v>
      </c>
      <c r="I150" s="106">
        <f t="shared" si="19"/>
        <v>0</v>
      </c>
      <c r="J150" s="106">
        <f t="shared" si="20"/>
        <v>0</v>
      </c>
      <c r="K150" s="106">
        <f t="shared" si="21"/>
        <v>0</v>
      </c>
      <c r="L150" s="106">
        <f t="shared" si="22"/>
        <v>0</v>
      </c>
    </row>
    <row r="151" spans="1:12" ht="18.5" x14ac:dyDescent="0.45">
      <c r="A151" s="104"/>
      <c r="B151" s="104"/>
      <c r="C151" s="105" t="s">
        <v>607</v>
      </c>
      <c r="D151" s="106"/>
      <c r="E151" s="106">
        <v>1213482.5000000042</v>
      </c>
      <c r="F151" s="106">
        <v>30000</v>
      </c>
      <c r="G151" s="106"/>
      <c r="H151" s="106">
        <f t="shared" si="18"/>
        <v>1243482.5000000042</v>
      </c>
      <c r="I151" s="106">
        <f t="shared" si="19"/>
        <v>0</v>
      </c>
      <c r="J151" s="106">
        <f t="shared" si="20"/>
        <v>0</v>
      </c>
      <c r="K151" s="106">
        <f t="shared" si="21"/>
        <v>0</v>
      </c>
      <c r="L151" s="106">
        <f t="shared" si="22"/>
        <v>0</v>
      </c>
    </row>
    <row r="152" spans="1:12" ht="18.5" x14ac:dyDescent="0.45">
      <c r="A152" s="104"/>
      <c r="B152" s="104"/>
      <c r="C152" s="105" t="s">
        <v>210</v>
      </c>
      <c r="D152" s="106"/>
      <c r="E152" s="106">
        <v>1226012.4999999958</v>
      </c>
      <c r="F152" s="106">
        <v>30000</v>
      </c>
      <c r="G152" s="106"/>
      <c r="H152" s="106">
        <f t="shared" si="18"/>
        <v>1256012.4999999958</v>
      </c>
      <c r="I152" s="106">
        <f t="shared" si="19"/>
        <v>0</v>
      </c>
      <c r="J152" s="106">
        <f t="shared" si="20"/>
        <v>0</v>
      </c>
      <c r="K152" s="106">
        <f t="shared" si="21"/>
        <v>0</v>
      </c>
      <c r="L152" s="106">
        <f t="shared" si="22"/>
        <v>0</v>
      </c>
    </row>
    <row r="153" spans="1:12" ht="18.5" x14ac:dyDescent="0.45">
      <c r="A153" s="104"/>
      <c r="B153" s="104"/>
      <c r="C153" s="105" t="s">
        <v>483</v>
      </c>
      <c r="D153" s="106"/>
      <c r="E153" s="106">
        <v>1238542.5</v>
      </c>
      <c r="F153" s="106">
        <v>30000</v>
      </c>
      <c r="G153" s="106"/>
      <c r="H153" s="106">
        <f t="shared" si="18"/>
        <v>1268542.5</v>
      </c>
      <c r="I153" s="106">
        <f t="shared" si="19"/>
        <v>0</v>
      </c>
      <c r="J153" s="106">
        <f t="shared" si="20"/>
        <v>0</v>
      </c>
      <c r="K153" s="106">
        <f t="shared" si="21"/>
        <v>0</v>
      </c>
      <c r="L153" s="106">
        <f t="shared" si="22"/>
        <v>0</v>
      </c>
    </row>
    <row r="154" spans="1:12" ht="18.5" x14ac:dyDescent="0.45">
      <c r="A154" s="104"/>
      <c r="B154" s="104"/>
      <c r="C154" s="105" t="s">
        <v>369</v>
      </c>
      <c r="D154" s="106"/>
      <c r="E154" s="106">
        <v>1101786.2499999995</v>
      </c>
      <c r="F154" s="106">
        <v>30000</v>
      </c>
      <c r="G154" s="106"/>
      <c r="H154" s="106">
        <f t="shared" si="18"/>
        <v>1131786.2499999995</v>
      </c>
      <c r="I154" s="106">
        <f t="shared" si="19"/>
        <v>0</v>
      </c>
      <c r="J154" s="106">
        <f t="shared" si="20"/>
        <v>0</v>
      </c>
      <c r="K154" s="106">
        <f t="shared" si="21"/>
        <v>0</v>
      </c>
      <c r="L154" s="106">
        <f t="shared" si="22"/>
        <v>0</v>
      </c>
    </row>
    <row r="155" spans="1:12" ht="18.5" x14ac:dyDescent="0.45">
      <c r="A155" s="104"/>
      <c r="B155" s="104"/>
      <c r="C155" s="105" t="s">
        <v>124</v>
      </c>
      <c r="D155" s="106"/>
      <c r="E155" s="106">
        <v>1117059.9999999995</v>
      </c>
      <c r="F155" s="106">
        <v>30000</v>
      </c>
      <c r="G155" s="106"/>
      <c r="H155" s="106">
        <f t="shared" si="18"/>
        <v>1147059.9999999995</v>
      </c>
      <c r="I155" s="106">
        <f t="shared" si="19"/>
        <v>0</v>
      </c>
      <c r="J155" s="106">
        <f t="shared" si="20"/>
        <v>0</v>
      </c>
      <c r="K155" s="106">
        <f t="shared" si="21"/>
        <v>0</v>
      </c>
      <c r="L155" s="106">
        <f t="shared" si="22"/>
        <v>0</v>
      </c>
    </row>
    <row r="156" spans="1:12" ht="18.5" x14ac:dyDescent="0.45">
      <c r="A156" s="104"/>
      <c r="B156" s="104"/>
      <c r="C156" s="105" t="s">
        <v>297</v>
      </c>
      <c r="D156" s="106"/>
      <c r="E156" s="106">
        <v>1132333.7499999995</v>
      </c>
      <c r="F156" s="106">
        <v>30000</v>
      </c>
      <c r="G156" s="106"/>
      <c r="H156" s="106">
        <f t="shared" si="18"/>
        <v>1162333.7499999995</v>
      </c>
      <c r="I156" s="106">
        <f t="shared" si="19"/>
        <v>0</v>
      </c>
      <c r="J156" s="106">
        <f t="shared" si="20"/>
        <v>0</v>
      </c>
      <c r="K156" s="106">
        <f t="shared" si="21"/>
        <v>0</v>
      </c>
      <c r="L156" s="106">
        <f t="shared" si="22"/>
        <v>0</v>
      </c>
    </row>
    <row r="157" spans="1:12" ht="18.5" x14ac:dyDescent="0.45">
      <c r="A157" s="104"/>
      <c r="B157" s="104"/>
      <c r="C157" s="105" t="s">
        <v>448</v>
      </c>
      <c r="D157" s="106"/>
      <c r="E157" s="106">
        <v>1147607.4999999995</v>
      </c>
      <c r="F157" s="106">
        <v>30000</v>
      </c>
      <c r="G157" s="106"/>
      <c r="H157" s="106">
        <f t="shared" si="18"/>
        <v>1177607.4999999995</v>
      </c>
      <c r="I157" s="106">
        <f t="shared" si="19"/>
        <v>0</v>
      </c>
      <c r="J157" s="106">
        <f t="shared" si="20"/>
        <v>0</v>
      </c>
      <c r="K157" s="106">
        <f t="shared" si="21"/>
        <v>0</v>
      </c>
      <c r="L157" s="106">
        <f t="shared" si="22"/>
        <v>0</v>
      </c>
    </row>
    <row r="158" spans="1:12" ht="18.5" x14ac:dyDescent="0.45">
      <c r="A158" s="104"/>
      <c r="B158" s="104"/>
      <c r="C158" s="105" t="s">
        <v>211</v>
      </c>
      <c r="D158" s="106"/>
      <c r="E158" s="106">
        <v>1162881.2499999995</v>
      </c>
      <c r="F158" s="106">
        <v>30000</v>
      </c>
      <c r="G158" s="106"/>
      <c r="H158" s="106">
        <f t="shared" si="18"/>
        <v>1192881.2499999995</v>
      </c>
      <c r="I158" s="106">
        <f t="shared" si="19"/>
        <v>0</v>
      </c>
      <c r="J158" s="106">
        <f t="shared" si="20"/>
        <v>0</v>
      </c>
      <c r="K158" s="106">
        <f t="shared" si="21"/>
        <v>0</v>
      </c>
      <c r="L158" s="106">
        <f t="shared" si="22"/>
        <v>0</v>
      </c>
    </row>
    <row r="159" spans="1:12" ht="18.5" x14ac:dyDescent="0.45">
      <c r="A159" s="104"/>
      <c r="B159" s="104"/>
      <c r="C159" s="105" t="s">
        <v>128</v>
      </c>
      <c r="D159" s="106"/>
      <c r="E159" s="106">
        <v>1178154.9999999995</v>
      </c>
      <c r="F159" s="106">
        <v>30000</v>
      </c>
      <c r="G159" s="106"/>
      <c r="H159" s="106">
        <f t="shared" si="18"/>
        <v>1208154.9999999995</v>
      </c>
      <c r="I159" s="106">
        <f t="shared" si="19"/>
        <v>0</v>
      </c>
      <c r="J159" s="106">
        <f t="shared" si="20"/>
        <v>0</v>
      </c>
      <c r="K159" s="106">
        <f t="shared" si="21"/>
        <v>0</v>
      </c>
      <c r="L159" s="106">
        <f t="shared" si="22"/>
        <v>0</v>
      </c>
    </row>
    <row r="160" spans="1:12" ht="18.5" x14ac:dyDescent="0.45">
      <c r="A160" s="104"/>
      <c r="B160" s="104"/>
      <c r="C160" s="105" t="s">
        <v>129</v>
      </c>
      <c r="D160" s="106"/>
      <c r="E160" s="106">
        <v>1193428.7499999995</v>
      </c>
      <c r="F160" s="106">
        <v>30000</v>
      </c>
      <c r="G160" s="106"/>
      <c r="H160" s="106">
        <f t="shared" si="18"/>
        <v>1223428.7499999995</v>
      </c>
      <c r="I160" s="106">
        <f t="shared" si="19"/>
        <v>0</v>
      </c>
      <c r="J160" s="106">
        <f t="shared" si="20"/>
        <v>0</v>
      </c>
      <c r="K160" s="106">
        <f t="shared" si="21"/>
        <v>0</v>
      </c>
      <c r="L160" s="106">
        <f t="shared" si="22"/>
        <v>0</v>
      </c>
    </row>
    <row r="161" spans="1:12" ht="18.5" x14ac:dyDescent="0.45">
      <c r="A161" s="104"/>
      <c r="B161" s="104"/>
      <c r="C161" s="105" t="s">
        <v>478</v>
      </c>
      <c r="D161" s="106"/>
      <c r="E161" s="106">
        <v>1208702.4999999958</v>
      </c>
      <c r="F161" s="106">
        <v>30000</v>
      </c>
      <c r="G161" s="106"/>
      <c r="H161" s="106">
        <f t="shared" si="18"/>
        <v>1238702.4999999958</v>
      </c>
      <c r="I161" s="106">
        <f t="shared" si="19"/>
        <v>0</v>
      </c>
      <c r="J161" s="106">
        <f t="shared" si="20"/>
        <v>0</v>
      </c>
      <c r="K161" s="106">
        <f t="shared" si="21"/>
        <v>0</v>
      </c>
      <c r="L161" s="106">
        <f t="shared" si="22"/>
        <v>0</v>
      </c>
    </row>
    <row r="162" spans="1:12" ht="18.5" x14ac:dyDescent="0.45">
      <c r="A162" s="104"/>
      <c r="B162" s="104"/>
      <c r="C162" s="105" t="s">
        <v>130</v>
      </c>
      <c r="D162" s="106"/>
      <c r="E162" s="106">
        <v>1223976.2499999958</v>
      </c>
      <c r="F162" s="106">
        <v>30000</v>
      </c>
      <c r="G162" s="106"/>
      <c r="H162" s="106">
        <f t="shared" si="18"/>
        <v>1253976.2499999958</v>
      </c>
      <c r="I162" s="106">
        <f t="shared" si="19"/>
        <v>0</v>
      </c>
      <c r="J162" s="106">
        <f t="shared" si="20"/>
        <v>0</v>
      </c>
      <c r="K162" s="106">
        <f t="shared" si="21"/>
        <v>0</v>
      </c>
      <c r="L162" s="106">
        <f t="shared" si="22"/>
        <v>0</v>
      </c>
    </row>
    <row r="163" spans="1:12" ht="18.5" x14ac:dyDescent="0.45">
      <c r="A163" s="104"/>
      <c r="B163" s="104"/>
      <c r="C163" s="105" t="s">
        <v>332</v>
      </c>
      <c r="D163" s="106"/>
      <c r="E163" s="106">
        <v>1239249.9999999958</v>
      </c>
      <c r="F163" s="106">
        <v>30000</v>
      </c>
      <c r="G163" s="106"/>
      <c r="H163" s="106">
        <f t="shared" si="18"/>
        <v>1269249.9999999958</v>
      </c>
      <c r="I163" s="106">
        <f t="shared" si="19"/>
        <v>0</v>
      </c>
      <c r="J163" s="106">
        <f t="shared" si="20"/>
        <v>0</v>
      </c>
      <c r="K163" s="106">
        <f t="shared" si="21"/>
        <v>0</v>
      </c>
      <c r="L163" s="106">
        <f t="shared" si="22"/>
        <v>0</v>
      </c>
    </row>
    <row r="164" spans="1:12" ht="18.5" x14ac:dyDescent="0.45">
      <c r="A164" s="104"/>
      <c r="B164" s="104"/>
      <c r="C164" s="105" t="s">
        <v>131</v>
      </c>
      <c r="D164" s="106"/>
      <c r="E164" s="106">
        <v>1254523.7499999958</v>
      </c>
      <c r="F164" s="106">
        <v>30000</v>
      </c>
      <c r="G164" s="106"/>
      <c r="H164" s="106">
        <f t="shared" si="18"/>
        <v>1284523.7499999958</v>
      </c>
      <c r="I164" s="106">
        <f t="shared" si="19"/>
        <v>0</v>
      </c>
      <c r="J164" s="106">
        <f t="shared" si="20"/>
        <v>0</v>
      </c>
      <c r="K164" s="106">
        <f t="shared" si="21"/>
        <v>0</v>
      </c>
      <c r="L164" s="106">
        <f t="shared" si="22"/>
        <v>0</v>
      </c>
    </row>
    <row r="165" spans="1:12" ht="18.5" x14ac:dyDescent="0.45">
      <c r="A165" s="104"/>
      <c r="B165" s="104"/>
      <c r="C165" s="105" t="s">
        <v>242</v>
      </c>
      <c r="D165" s="106"/>
      <c r="E165" s="106">
        <v>1269797.4999999958</v>
      </c>
      <c r="F165" s="106">
        <v>30000</v>
      </c>
      <c r="G165" s="106"/>
      <c r="H165" s="106">
        <f t="shared" si="18"/>
        <v>1299797.4999999958</v>
      </c>
      <c r="I165" s="106">
        <f t="shared" si="19"/>
        <v>0</v>
      </c>
      <c r="J165" s="106">
        <f t="shared" si="20"/>
        <v>0</v>
      </c>
      <c r="K165" s="106">
        <f t="shared" si="21"/>
        <v>0</v>
      </c>
      <c r="L165" s="106">
        <f t="shared" si="22"/>
        <v>0</v>
      </c>
    </row>
    <row r="166" spans="1:12" ht="18.5" x14ac:dyDescent="0.45">
      <c r="A166" s="104"/>
      <c r="B166" s="104"/>
      <c r="C166" s="105" t="s">
        <v>560</v>
      </c>
      <c r="D166" s="106">
        <v>1</v>
      </c>
      <c r="E166" s="106">
        <v>1285071.2499999958</v>
      </c>
      <c r="F166" s="106">
        <v>30000</v>
      </c>
      <c r="G166" s="106"/>
      <c r="H166" s="106">
        <f t="shared" si="18"/>
        <v>1315071.2499999958</v>
      </c>
      <c r="I166" s="106">
        <f t="shared" si="19"/>
        <v>1285071.2499999958</v>
      </c>
      <c r="J166" s="106">
        <f t="shared" si="20"/>
        <v>30000</v>
      </c>
      <c r="K166" s="106">
        <f t="shared" si="21"/>
        <v>0</v>
      </c>
      <c r="L166" s="106">
        <f t="shared" si="22"/>
        <v>1315071.2499999958</v>
      </c>
    </row>
    <row r="167" spans="1:12" ht="18.5" x14ac:dyDescent="0.45">
      <c r="A167" s="104"/>
      <c r="B167" s="104"/>
      <c r="C167" s="105" t="s">
        <v>132</v>
      </c>
      <c r="D167" s="106"/>
      <c r="E167" s="106">
        <v>1300344.9999999958</v>
      </c>
      <c r="F167" s="106">
        <v>30000</v>
      </c>
      <c r="G167" s="106"/>
      <c r="H167" s="106">
        <f t="shared" si="18"/>
        <v>1330344.9999999958</v>
      </c>
      <c r="I167" s="106">
        <f t="shared" si="19"/>
        <v>0</v>
      </c>
      <c r="J167" s="106">
        <f t="shared" si="20"/>
        <v>0</v>
      </c>
      <c r="K167" s="106">
        <f t="shared" si="21"/>
        <v>0</v>
      </c>
      <c r="L167" s="106">
        <f t="shared" si="22"/>
        <v>0</v>
      </c>
    </row>
    <row r="168" spans="1:12" ht="18.5" x14ac:dyDescent="0.45">
      <c r="A168" s="104"/>
      <c r="B168" s="104"/>
      <c r="C168" s="105" t="s">
        <v>472</v>
      </c>
      <c r="D168" s="106"/>
      <c r="E168" s="106">
        <v>1315618.7499999958</v>
      </c>
      <c r="F168" s="106">
        <v>30000</v>
      </c>
      <c r="G168" s="106"/>
      <c r="H168" s="106">
        <f t="shared" si="18"/>
        <v>1345618.7499999958</v>
      </c>
      <c r="I168" s="106">
        <f t="shared" si="19"/>
        <v>0</v>
      </c>
      <c r="J168" s="106">
        <f t="shared" si="20"/>
        <v>0</v>
      </c>
      <c r="K168" s="106">
        <f t="shared" si="21"/>
        <v>0</v>
      </c>
      <c r="L168" s="106">
        <f t="shared" si="22"/>
        <v>0</v>
      </c>
    </row>
    <row r="169" spans="1:12" ht="18.5" x14ac:dyDescent="0.45">
      <c r="A169" s="104"/>
      <c r="B169" s="104"/>
      <c r="C169" s="105" t="s">
        <v>401</v>
      </c>
      <c r="D169" s="106"/>
      <c r="E169" s="106">
        <v>1157666.25</v>
      </c>
      <c r="F169" s="106">
        <v>30000</v>
      </c>
      <c r="G169" s="106"/>
      <c r="H169" s="106">
        <f t="shared" si="18"/>
        <v>1187666.25</v>
      </c>
      <c r="I169" s="106">
        <f t="shared" si="19"/>
        <v>0</v>
      </c>
      <c r="J169" s="106">
        <f t="shared" si="20"/>
        <v>0</v>
      </c>
      <c r="K169" s="106">
        <f t="shared" si="21"/>
        <v>0</v>
      </c>
      <c r="L169" s="106">
        <f t="shared" si="22"/>
        <v>0</v>
      </c>
    </row>
    <row r="170" spans="1:12" ht="18.5" x14ac:dyDescent="0.45">
      <c r="A170" s="104"/>
      <c r="B170" s="104"/>
      <c r="C170" s="105" t="s">
        <v>133</v>
      </c>
      <c r="D170" s="106"/>
      <c r="E170" s="106">
        <v>1186546.2500000005</v>
      </c>
      <c r="F170" s="106">
        <v>30000</v>
      </c>
      <c r="G170" s="106"/>
      <c r="H170" s="106">
        <f t="shared" si="18"/>
        <v>1216546.2500000005</v>
      </c>
      <c r="I170" s="106">
        <f t="shared" si="19"/>
        <v>0</v>
      </c>
      <c r="J170" s="106">
        <f t="shared" si="20"/>
        <v>0</v>
      </c>
      <c r="K170" s="106">
        <f t="shared" si="21"/>
        <v>0</v>
      </c>
      <c r="L170" s="106">
        <f t="shared" si="22"/>
        <v>0</v>
      </c>
    </row>
    <row r="171" spans="1:12" ht="18.5" x14ac:dyDescent="0.45">
      <c r="A171" s="104"/>
      <c r="B171" s="104"/>
      <c r="C171" s="105" t="s">
        <v>136</v>
      </c>
      <c r="D171" s="106">
        <v>4</v>
      </c>
      <c r="E171" s="106">
        <v>1244303.7500000042</v>
      </c>
      <c r="F171" s="106">
        <v>30000</v>
      </c>
      <c r="G171" s="106"/>
      <c r="H171" s="106">
        <f t="shared" si="18"/>
        <v>1274303.7500000042</v>
      </c>
      <c r="I171" s="106">
        <f t="shared" si="19"/>
        <v>4977215.0000000168</v>
      </c>
      <c r="J171" s="106">
        <f t="shared" si="20"/>
        <v>120000</v>
      </c>
      <c r="K171" s="106">
        <f t="shared" si="21"/>
        <v>0</v>
      </c>
      <c r="L171" s="106">
        <f t="shared" si="22"/>
        <v>5097215.0000000168</v>
      </c>
    </row>
    <row r="172" spans="1:12" ht="18.5" x14ac:dyDescent="0.45">
      <c r="A172" s="104"/>
      <c r="B172" s="104"/>
      <c r="C172" s="105" t="s">
        <v>139</v>
      </c>
      <c r="D172" s="106"/>
      <c r="E172" s="106">
        <v>1273182.5000000042</v>
      </c>
      <c r="F172" s="106">
        <v>30000</v>
      </c>
      <c r="G172" s="106"/>
      <c r="H172" s="106">
        <f t="shared" si="18"/>
        <v>1303182.5000000042</v>
      </c>
      <c r="I172" s="106">
        <f t="shared" si="19"/>
        <v>0</v>
      </c>
      <c r="J172" s="106">
        <f t="shared" si="20"/>
        <v>0</v>
      </c>
      <c r="K172" s="106">
        <f t="shared" si="21"/>
        <v>0</v>
      </c>
      <c r="L172" s="106">
        <f t="shared" si="22"/>
        <v>0</v>
      </c>
    </row>
    <row r="173" spans="1:12" ht="18.5" x14ac:dyDescent="0.45">
      <c r="A173" s="104"/>
      <c r="B173" s="104"/>
      <c r="C173" s="105" t="s">
        <v>333</v>
      </c>
      <c r="D173" s="106"/>
      <c r="E173" s="106">
        <v>1302061.2500000042</v>
      </c>
      <c r="F173" s="106">
        <v>30000</v>
      </c>
      <c r="G173" s="106"/>
      <c r="H173" s="106">
        <f t="shared" si="18"/>
        <v>1332061.2500000042</v>
      </c>
      <c r="I173" s="106">
        <f t="shared" si="19"/>
        <v>0</v>
      </c>
      <c r="J173" s="106">
        <f t="shared" si="20"/>
        <v>0</v>
      </c>
      <c r="K173" s="106">
        <f t="shared" si="21"/>
        <v>0</v>
      </c>
      <c r="L173" s="106">
        <f t="shared" si="22"/>
        <v>0</v>
      </c>
    </row>
    <row r="174" spans="1:12" ht="18.5" x14ac:dyDescent="0.45">
      <c r="A174" s="104"/>
      <c r="B174" s="104"/>
      <c r="C174" s="105" t="s">
        <v>298</v>
      </c>
      <c r="D174" s="106"/>
      <c r="E174" s="106">
        <v>1330940.0000000042</v>
      </c>
      <c r="F174" s="106">
        <v>30000</v>
      </c>
      <c r="G174" s="106"/>
      <c r="H174" s="106">
        <f t="shared" si="18"/>
        <v>1360940.0000000042</v>
      </c>
      <c r="I174" s="106">
        <f t="shared" si="19"/>
        <v>0</v>
      </c>
      <c r="J174" s="106">
        <f t="shared" si="20"/>
        <v>0</v>
      </c>
      <c r="K174" s="106">
        <f t="shared" si="21"/>
        <v>0</v>
      </c>
      <c r="L174" s="106">
        <f t="shared" si="22"/>
        <v>0</v>
      </c>
    </row>
    <row r="175" spans="1:12" ht="18.5" x14ac:dyDescent="0.45">
      <c r="A175" s="104"/>
      <c r="B175" s="104"/>
      <c r="C175" s="105" t="s">
        <v>143</v>
      </c>
      <c r="D175" s="106"/>
      <c r="E175" s="106">
        <v>1359818.7500000042</v>
      </c>
      <c r="F175" s="106">
        <v>30000</v>
      </c>
      <c r="G175" s="106"/>
      <c r="H175" s="106">
        <f t="shared" si="18"/>
        <v>1389818.7500000042</v>
      </c>
      <c r="I175" s="106">
        <f t="shared" si="19"/>
        <v>0</v>
      </c>
      <c r="J175" s="106">
        <f t="shared" si="20"/>
        <v>0</v>
      </c>
      <c r="K175" s="106">
        <f t="shared" si="21"/>
        <v>0</v>
      </c>
      <c r="L175" s="106">
        <f t="shared" si="22"/>
        <v>0</v>
      </c>
    </row>
    <row r="176" spans="1:12" ht="18.5" x14ac:dyDescent="0.45">
      <c r="A176" s="104"/>
      <c r="B176" s="104"/>
      <c r="C176" s="105" t="s">
        <v>535</v>
      </c>
      <c r="D176" s="106"/>
      <c r="E176" s="106">
        <v>1388698.7499999958</v>
      </c>
      <c r="F176" s="106">
        <v>30000</v>
      </c>
      <c r="G176" s="106"/>
      <c r="H176" s="106">
        <f t="shared" si="18"/>
        <v>1418698.7499999958</v>
      </c>
      <c r="I176" s="106">
        <f t="shared" si="19"/>
        <v>0</v>
      </c>
      <c r="J176" s="106">
        <f t="shared" si="20"/>
        <v>0</v>
      </c>
      <c r="K176" s="106">
        <f t="shared" si="21"/>
        <v>0</v>
      </c>
      <c r="L176" s="106">
        <f t="shared" si="22"/>
        <v>0</v>
      </c>
    </row>
    <row r="177" spans="1:12" ht="18.5" x14ac:dyDescent="0.45">
      <c r="A177" s="104"/>
      <c r="B177" s="104"/>
      <c r="C177" s="105" t="s">
        <v>402</v>
      </c>
      <c r="D177" s="106">
        <v>1</v>
      </c>
      <c r="E177" s="106">
        <v>1417577.4999999958</v>
      </c>
      <c r="F177" s="106">
        <v>30000</v>
      </c>
      <c r="G177" s="106"/>
      <c r="H177" s="106">
        <f t="shared" si="18"/>
        <v>1447577.4999999958</v>
      </c>
      <c r="I177" s="106">
        <f t="shared" si="19"/>
        <v>1417577.4999999958</v>
      </c>
      <c r="J177" s="106">
        <f t="shared" si="20"/>
        <v>30000</v>
      </c>
      <c r="K177" s="106">
        <f t="shared" si="21"/>
        <v>0</v>
      </c>
      <c r="L177" s="106">
        <f t="shared" si="22"/>
        <v>1447577.4999999958</v>
      </c>
    </row>
    <row r="178" spans="1:12" ht="18.5" x14ac:dyDescent="0.45">
      <c r="A178" s="104"/>
      <c r="B178" s="104"/>
      <c r="C178" s="105" t="s">
        <v>403</v>
      </c>
      <c r="D178" s="106">
        <v>1</v>
      </c>
      <c r="E178" s="106">
        <v>1446456.2499999958</v>
      </c>
      <c r="F178" s="106">
        <v>30000</v>
      </c>
      <c r="G178" s="106"/>
      <c r="H178" s="106">
        <f t="shared" si="18"/>
        <v>1476456.2499999958</v>
      </c>
      <c r="I178" s="106">
        <f t="shared" si="19"/>
        <v>1446456.2499999958</v>
      </c>
      <c r="J178" s="106">
        <f t="shared" si="20"/>
        <v>30000</v>
      </c>
      <c r="K178" s="106">
        <f t="shared" si="21"/>
        <v>0</v>
      </c>
      <c r="L178" s="106">
        <f t="shared" si="22"/>
        <v>1476456.2499999958</v>
      </c>
    </row>
    <row r="179" spans="1:12" ht="18.5" x14ac:dyDescent="0.45">
      <c r="A179" s="104"/>
      <c r="B179" s="104"/>
      <c r="C179" s="105" t="s">
        <v>319</v>
      </c>
      <c r="D179" s="106"/>
      <c r="E179" s="106">
        <v>1475334.9999999958</v>
      </c>
      <c r="F179" s="106">
        <v>30000</v>
      </c>
      <c r="G179" s="106"/>
      <c r="H179" s="106">
        <f t="shared" si="18"/>
        <v>1505334.9999999958</v>
      </c>
      <c r="I179" s="106">
        <f t="shared" si="19"/>
        <v>0</v>
      </c>
      <c r="J179" s="106">
        <f t="shared" si="20"/>
        <v>0</v>
      </c>
      <c r="K179" s="106">
        <f t="shared" si="21"/>
        <v>0</v>
      </c>
      <c r="L179" s="106">
        <f t="shared" si="22"/>
        <v>0</v>
      </c>
    </row>
    <row r="180" spans="1:12" ht="18.5" x14ac:dyDescent="0.45">
      <c r="A180" s="104"/>
      <c r="B180" s="104"/>
      <c r="C180" s="105" t="s">
        <v>212</v>
      </c>
      <c r="D180" s="106"/>
      <c r="E180" s="106">
        <v>1504213.7499999958</v>
      </c>
      <c r="F180" s="106">
        <v>30000</v>
      </c>
      <c r="G180" s="106"/>
      <c r="H180" s="106">
        <f t="shared" si="18"/>
        <v>1534213.7499999958</v>
      </c>
      <c r="I180" s="106">
        <f t="shared" si="19"/>
        <v>0</v>
      </c>
      <c r="J180" s="106">
        <f t="shared" si="20"/>
        <v>0</v>
      </c>
      <c r="K180" s="106">
        <f t="shared" si="21"/>
        <v>0</v>
      </c>
      <c r="L180" s="106">
        <f t="shared" si="22"/>
        <v>0</v>
      </c>
    </row>
    <row r="181" spans="1:12" ht="18.5" x14ac:dyDescent="0.45">
      <c r="A181" s="104"/>
      <c r="B181" s="104"/>
      <c r="C181" s="105" t="s">
        <v>552</v>
      </c>
      <c r="D181" s="106"/>
      <c r="E181" s="106">
        <v>1533092.4999999958</v>
      </c>
      <c r="F181" s="106">
        <v>30000</v>
      </c>
      <c r="G181" s="106"/>
      <c r="H181" s="106">
        <f t="shared" si="18"/>
        <v>1563092.4999999958</v>
      </c>
      <c r="I181" s="106">
        <f t="shared" si="19"/>
        <v>0</v>
      </c>
      <c r="J181" s="106">
        <f t="shared" si="20"/>
        <v>0</v>
      </c>
      <c r="K181" s="106">
        <f t="shared" si="21"/>
        <v>0</v>
      </c>
      <c r="L181" s="106">
        <f t="shared" si="22"/>
        <v>0</v>
      </c>
    </row>
    <row r="182" spans="1:12" ht="18.5" x14ac:dyDescent="0.45">
      <c r="A182" s="104"/>
      <c r="B182" s="104"/>
      <c r="C182" s="105" t="s">
        <v>147</v>
      </c>
      <c r="D182" s="106">
        <v>1</v>
      </c>
      <c r="E182" s="106">
        <v>1561971.2499999958</v>
      </c>
      <c r="F182" s="106">
        <v>30000</v>
      </c>
      <c r="G182" s="106"/>
      <c r="H182" s="106">
        <f t="shared" si="18"/>
        <v>1591971.2499999958</v>
      </c>
      <c r="I182" s="106">
        <f t="shared" si="19"/>
        <v>1561971.2499999958</v>
      </c>
      <c r="J182" s="106">
        <f t="shared" si="20"/>
        <v>30000</v>
      </c>
      <c r="K182" s="106">
        <f t="shared" si="21"/>
        <v>0</v>
      </c>
      <c r="L182" s="106">
        <f t="shared" si="22"/>
        <v>1591971.2499999958</v>
      </c>
    </row>
    <row r="183" spans="1:12" ht="18.5" x14ac:dyDescent="0.45">
      <c r="A183" s="104"/>
      <c r="B183" s="104"/>
      <c r="C183" s="105" t="s">
        <v>149</v>
      </c>
      <c r="D183" s="106">
        <v>2</v>
      </c>
      <c r="E183" s="106">
        <v>1392755.0000000042</v>
      </c>
      <c r="F183" s="106">
        <v>30000</v>
      </c>
      <c r="G183" s="106"/>
      <c r="H183" s="106">
        <f t="shared" si="18"/>
        <v>1422755.0000000042</v>
      </c>
      <c r="I183" s="106">
        <f t="shared" si="19"/>
        <v>2785510.0000000084</v>
      </c>
      <c r="J183" s="106">
        <f t="shared" si="20"/>
        <v>60000</v>
      </c>
      <c r="K183" s="106">
        <f t="shared" si="21"/>
        <v>0</v>
      </c>
      <c r="L183" s="106">
        <f t="shared" si="22"/>
        <v>2845510.0000000084</v>
      </c>
    </row>
    <row r="184" spans="1:12" ht="18.5" x14ac:dyDescent="0.45">
      <c r="A184" s="104"/>
      <c r="B184" s="104"/>
      <c r="C184" s="105" t="s">
        <v>299</v>
      </c>
      <c r="D184" s="106">
        <v>5</v>
      </c>
      <c r="E184" s="106">
        <v>1426235.0000000042</v>
      </c>
      <c r="F184" s="106">
        <v>30000</v>
      </c>
      <c r="G184" s="106"/>
      <c r="H184" s="106">
        <f t="shared" si="18"/>
        <v>1456235.0000000042</v>
      </c>
      <c r="I184" s="106">
        <f t="shared" si="19"/>
        <v>7131175.0000000205</v>
      </c>
      <c r="J184" s="106">
        <f t="shared" si="20"/>
        <v>150000</v>
      </c>
      <c r="K184" s="106">
        <f t="shared" si="21"/>
        <v>0</v>
      </c>
      <c r="L184" s="106">
        <f t="shared" si="22"/>
        <v>7281175.0000000205</v>
      </c>
    </row>
    <row r="185" spans="1:12" ht="18.5" x14ac:dyDescent="0.45">
      <c r="A185" s="104"/>
      <c r="B185" s="104"/>
      <c r="C185" s="105" t="s">
        <v>151</v>
      </c>
      <c r="D185" s="106">
        <v>2</v>
      </c>
      <c r="E185" s="106">
        <v>1459715.0000000042</v>
      </c>
      <c r="F185" s="106">
        <v>30000</v>
      </c>
      <c r="G185" s="106"/>
      <c r="H185" s="106">
        <f t="shared" si="18"/>
        <v>1489715.0000000042</v>
      </c>
      <c r="I185" s="106">
        <f t="shared" si="19"/>
        <v>2919430.0000000084</v>
      </c>
      <c r="J185" s="106">
        <f t="shared" si="20"/>
        <v>60000</v>
      </c>
      <c r="K185" s="106">
        <f t="shared" si="21"/>
        <v>0</v>
      </c>
      <c r="L185" s="106">
        <f t="shared" si="22"/>
        <v>2979430.0000000084</v>
      </c>
    </row>
    <row r="186" spans="1:12" ht="18.5" x14ac:dyDescent="0.45">
      <c r="A186" s="104"/>
      <c r="B186" s="104"/>
      <c r="C186" s="105" t="s">
        <v>213</v>
      </c>
      <c r="D186" s="106">
        <v>2</v>
      </c>
      <c r="E186" s="106">
        <v>1493195.0000000042</v>
      </c>
      <c r="F186" s="106">
        <v>30000</v>
      </c>
      <c r="G186" s="106"/>
      <c r="H186" s="106">
        <f t="shared" si="18"/>
        <v>1523195.0000000042</v>
      </c>
      <c r="I186" s="106">
        <f t="shared" si="19"/>
        <v>2986390.0000000084</v>
      </c>
      <c r="J186" s="106">
        <f t="shared" si="20"/>
        <v>60000</v>
      </c>
      <c r="K186" s="106">
        <f t="shared" si="21"/>
        <v>0</v>
      </c>
      <c r="L186" s="106">
        <f t="shared" si="22"/>
        <v>3046390.0000000084</v>
      </c>
    </row>
    <row r="187" spans="1:12" ht="18.5" x14ac:dyDescent="0.45">
      <c r="A187" s="104"/>
      <c r="B187" s="104"/>
      <c r="C187" s="105" t="s">
        <v>243</v>
      </c>
      <c r="D187" s="106">
        <v>1</v>
      </c>
      <c r="E187" s="106">
        <v>1526675.0000000042</v>
      </c>
      <c r="F187" s="106">
        <v>30000</v>
      </c>
      <c r="G187" s="106"/>
      <c r="H187" s="106">
        <f t="shared" si="18"/>
        <v>1556675.0000000042</v>
      </c>
      <c r="I187" s="106">
        <f t="shared" si="19"/>
        <v>1526675.0000000042</v>
      </c>
      <c r="J187" s="106">
        <f t="shared" si="20"/>
        <v>30000</v>
      </c>
      <c r="K187" s="106">
        <f t="shared" si="21"/>
        <v>0</v>
      </c>
      <c r="L187" s="106">
        <f t="shared" si="22"/>
        <v>1556675.0000000042</v>
      </c>
    </row>
    <row r="188" spans="1:12" ht="18.5" x14ac:dyDescent="0.45">
      <c r="A188" s="104"/>
      <c r="B188" s="104"/>
      <c r="C188" s="105" t="s">
        <v>300</v>
      </c>
      <c r="D188" s="106"/>
      <c r="E188" s="106">
        <v>1560155.0000000042</v>
      </c>
      <c r="F188" s="106">
        <v>30000</v>
      </c>
      <c r="G188" s="106"/>
      <c r="H188" s="106">
        <f t="shared" si="18"/>
        <v>1590155.0000000042</v>
      </c>
      <c r="I188" s="106">
        <f t="shared" si="19"/>
        <v>0</v>
      </c>
      <c r="J188" s="106">
        <f t="shared" si="20"/>
        <v>0</v>
      </c>
      <c r="K188" s="106">
        <f t="shared" si="21"/>
        <v>0</v>
      </c>
      <c r="L188" s="106">
        <f t="shared" si="22"/>
        <v>0</v>
      </c>
    </row>
    <row r="189" spans="1:12" ht="18.5" x14ac:dyDescent="0.45">
      <c r="A189" s="104"/>
      <c r="B189" s="104"/>
      <c r="C189" s="105" t="s">
        <v>152</v>
      </c>
      <c r="D189" s="106"/>
      <c r="E189" s="106">
        <v>1593635.0000000042</v>
      </c>
      <c r="F189" s="106">
        <v>30000</v>
      </c>
      <c r="G189" s="106"/>
      <c r="H189" s="106">
        <f t="shared" si="18"/>
        <v>1623635.0000000042</v>
      </c>
      <c r="I189" s="106">
        <f t="shared" si="19"/>
        <v>0</v>
      </c>
      <c r="J189" s="106">
        <f t="shared" si="20"/>
        <v>0</v>
      </c>
      <c r="K189" s="106">
        <f t="shared" si="21"/>
        <v>0</v>
      </c>
      <c r="L189" s="106">
        <f t="shared" si="22"/>
        <v>0</v>
      </c>
    </row>
    <row r="190" spans="1:12" ht="18.5" x14ac:dyDescent="0.45">
      <c r="A190" s="104"/>
      <c r="B190" s="104"/>
      <c r="C190" s="105" t="s">
        <v>244</v>
      </c>
      <c r="D190" s="106"/>
      <c r="E190" s="106">
        <v>1627115.0000000042</v>
      </c>
      <c r="F190" s="106">
        <v>30000</v>
      </c>
      <c r="G190" s="106"/>
      <c r="H190" s="106">
        <f t="shared" si="18"/>
        <v>1657115.0000000042</v>
      </c>
      <c r="I190" s="106">
        <f t="shared" si="19"/>
        <v>0</v>
      </c>
      <c r="J190" s="106">
        <f t="shared" si="20"/>
        <v>0</v>
      </c>
      <c r="K190" s="106">
        <f t="shared" si="21"/>
        <v>0</v>
      </c>
      <c r="L190" s="106">
        <f t="shared" si="22"/>
        <v>0</v>
      </c>
    </row>
    <row r="191" spans="1:12" ht="18.5" x14ac:dyDescent="0.45">
      <c r="A191" s="104"/>
      <c r="B191" s="104"/>
      <c r="C191" s="105" t="s">
        <v>536</v>
      </c>
      <c r="D191" s="106"/>
      <c r="E191" s="106">
        <v>1660595.0000000042</v>
      </c>
      <c r="F191" s="106">
        <v>30000</v>
      </c>
      <c r="G191" s="106"/>
      <c r="H191" s="106">
        <f t="shared" si="18"/>
        <v>1690595.0000000042</v>
      </c>
      <c r="I191" s="106">
        <f t="shared" si="19"/>
        <v>0</v>
      </c>
      <c r="J191" s="106">
        <f t="shared" si="20"/>
        <v>0</v>
      </c>
      <c r="K191" s="106">
        <f t="shared" si="21"/>
        <v>0</v>
      </c>
      <c r="L191" s="106">
        <f t="shared" si="22"/>
        <v>0</v>
      </c>
    </row>
    <row r="192" spans="1:12" ht="18.5" x14ac:dyDescent="0.45">
      <c r="A192" s="104"/>
      <c r="B192" s="104"/>
      <c r="C192" s="105" t="s">
        <v>301</v>
      </c>
      <c r="D192" s="106">
        <v>1</v>
      </c>
      <c r="E192" s="106">
        <v>1694075.0000000042</v>
      </c>
      <c r="F192" s="106">
        <v>30000</v>
      </c>
      <c r="G192" s="106"/>
      <c r="H192" s="106">
        <f t="shared" si="18"/>
        <v>1724075.0000000042</v>
      </c>
      <c r="I192" s="106">
        <f t="shared" si="19"/>
        <v>1694075.0000000042</v>
      </c>
      <c r="J192" s="106">
        <f t="shared" si="20"/>
        <v>30000</v>
      </c>
      <c r="K192" s="106">
        <f t="shared" si="21"/>
        <v>0</v>
      </c>
      <c r="L192" s="106">
        <f t="shared" si="22"/>
        <v>1724075.0000000042</v>
      </c>
    </row>
    <row r="193" spans="1:12" ht="18.5" x14ac:dyDescent="0.45">
      <c r="A193" s="104"/>
      <c r="B193" s="104"/>
      <c r="C193" s="105" t="s">
        <v>153</v>
      </c>
      <c r="D193" s="106">
        <v>1</v>
      </c>
      <c r="E193" s="106">
        <v>1761035.0000000042</v>
      </c>
      <c r="F193" s="106">
        <v>30000</v>
      </c>
      <c r="G193" s="106"/>
      <c r="H193" s="106">
        <f t="shared" si="18"/>
        <v>1791035.0000000042</v>
      </c>
      <c r="I193" s="106">
        <f t="shared" si="19"/>
        <v>1761035.0000000042</v>
      </c>
      <c r="J193" s="106">
        <f t="shared" si="20"/>
        <v>30000</v>
      </c>
      <c r="K193" s="106">
        <f t="shared" si="21"/>
        <v>0</v>
      </c>
      <c r="L193" s="106">
        <f t="shared" si="22"/>
        <v>1791035.0000000042</v>
      </c>
    </row>
    <row r="194" spans="1:12" ht="18.5" x14ac:dyDescent="0.45">
      <c r="A194" s="104"/>
      <c r="B194" s="104"/>
      <c r="C194" s="105" t="s">
        <v>154</v>
      </c>
      <c r="D194" s="106">
        <v>1</v>
      </c>
      <c r="E194" s="106">
        <v>1794515.0000000042</v>
      </c>
      <c r="F194" s="106">
        <v>30000</v>
      </c>
      <c r="G194" s="106"/>
      <c r="H194" s="106">
        <f t="shared" si="18"/>
        <v>1824515.0000000042</v>
      </c>
      <c r="I194" s="106">
        <f t="shared" si="19"/>
        <v>1794515.0000000042</v>
      </c>
      <c r="J194" s="106">
        <f t="shared" si="20"/>
        <v>30000</v>
      </c>
      <c r="K194" s="106">
        <f t="shared" si="21"/>
        <v>0</v>
      </c>
      <c r="L194" s="106">
        <f t="shared" si="22"/>
        <v>1824515.0000000042</v>
      </c>
    </row>
    <row r="195" spans="1:12" ht="18.5" x14ac:dyDescent="0.45">
      <c r="A195" s="104"/>
      <c r="B195" s="104"/>
      <c r="C195" s="105" t="s">
        <v>1086</v>
      </c>
      <c r="D195" s="106">
        <v>1</v>
      </c>
      <c r="E195" s="106">
        <v>1827993.75</v>
      </c>
      <c r="F195" s="106">
        <v>30000</v>
      </c>
      <c r="G195" s="106"/>
      <c r="H195" s="106">
        <f t="shared" si="18"/>
        <v>1857993.75</v>
      </c>
      <c r="I195" s="106">
        <f t="shared" si="19"/>
        <v>1827993.75</v>
      </c>
      <c r="J195" s="106">
        <f t="shared" si="20"/>
        <v>30000</v>
      </c>
      <c r="K195" s="106">
        <f t="shared" si="21"/>
        <v>0</v>
      </c>
      <c r="L195" s="106">
        <f t="shared" si="22"/>
        <v>1857993.75</v>
      </c>
    </row>
    <row r="196" spans="1:12" ht="18.5" x14ac:dyDescent="0.45">
      <c r="A196" s="104"/>
      <c r="B196" s="104"/>
      <c r="C196" s="105" t="s">
        <v>155</v>
      </c>
      <c r="D196" s="106">
        <v>2</v>
      </c>
      <c r="E196" s="106">
        <v>1560755.0000000042</v>
      </c>
      <c r="F196" s="106">
        <v>30000</v>
      </c>
      <c r="G196" s="106"/>
      <c r="H196" s="106">
        <f t="shared" si="18"/>
        <v>1590755.0000000042</v>
      </c>
      <c r="I196" s="106">
        <f t="shared" si="19"/>
        <v>3121510.0000000084</v>
      </c>
      <c r="J196" s="106">
        <f t="shared" si="20"/>
        <v>60000</v>
      </c>
      <c r="K196" s="106">
        <f t="shared" si="21"/>
        <v>0</v>
      </c>
      <c r="L196" s="106">
        <f t="shared" si="22"/>
        <v>3181510.0000000084</v>
      </c>
    </row>
    <row r="197" spans="1:12" ht="18.5" x14ac:dyDescent="0.45">
      <c r="A197" s="104"/>
      <c r="B197" s="104"/>
      <c r="C197" s="105" t="s">
        <v>157</v>
      </c>
      <c r="D197" s="106">
        <v>1</v>
      </c>
      <c r="E197" s="106">
        <v>1600284.9999999958</v>
      </c>
      <c r="F197" s="106">
        <v>30000</v>
      </c>
      <c r="G197" s="106"/>
      <c r="H197" s="106">
        <f t="shared" si="18"/>
        <v>1630284.9999999958</v>
      </c>
      <c r="I197" s="106">
        <f t="shared" si="19"/>
        <v>1600284.9999999958</v>
      </c>
      <c r="J197" s="106">
        <f t="shared" si="20"/>
        <v>30000</v>
      </c>
      <c r="K197" s="106">
        <f t="shared" si="21"/>
        <v>0</v>
      </c>
      <c r="L197" s="106">
        <f t="shared" si="22"/>
        <v>1630284.9999999958</v>
      </c>
    </row>
    <row r="198" spans="1:12" ht="18.5" x14ac:dyDescent="0.45">
      <c r="A198" s="104"/>
      <c r="B198" s="104"/>
      <c r="C198" s="105" t="s">
        <v>302</v>
      </c>
      <c r="D198" s="106">
        <v>4</v>
      </c>
      <c r="E198" s="106">
        <v>1639813.7499999958</v>
      </c>
      <c r="F198" s="106">
        <v>30000</v>
      </c>
      <c r="G198" s="106"/>
      <c r="H198" s="106">
        <f t="shared" si="18"/>
        <v>1669813.7499999958</v>
      </c>
      <c r="I198" s="106">
        <f t="shared" si="19"/>
        <v>6559254.9999999832</v>
      </c>
      <c r="J198" s="106">
        <f t="shared" si="20"/>
        <v>120000</v>
      </c>
      <c r="K198" s="106">
        <f t="shared" si="21"/>
        <v>0</v>
      </c>
      <c r="L198" s="106">
        <f t="shared" si="22"/>
        <v>6679254.9999999832</v>
      </c>
    </row>
    <row r="199" spans="1:12" ht="18.5" x14ac:dyDescent="0.45">
      <c r="A199" s="104"/>
      <c r="B199" s="104"/>
      <c r="C199" s="105" t="s">
        <v>159</v>
      </c>
      <c r="D199" s="106">
        <v>2</v>
      </c>
      <c r="E199" s="106">
        <v>1679343.75</v>
      </c>
      <c r="F199" s="106">
        <v>30000</v>
      </c>
      <c r="G199" s="106"/>
      <c r="H199" s="106">
        <f t="shared" si="18"/>
        <v>1709343.75</v>
      </c>
      <c r="I199" s="106">
        <f t="shared" si="19"/>
        <v>3358687.5</v>
      </c>
      <c r="J199" s="106">
        <f t="shared" si="20"/>
        <v>60000</v>
      </c>
      <c r="K199" s="106">
        <f t="shared" si="21"/>
        <v>0</v>
      </c>
      <c r="L199" s="106">
        <f t="shared" si="22"/>
        <v>3418687.5</v>
      </c>
    </row>
    <row r="200" spans="1:12" ht="18.5" x14ac:dyDescent="0.45">
      <c r="A200" s="104"/>
      <c r="B200" s="104"/>
      <c r="C200" s="105" t="s">
        <v>161</v>
      </c>
      <c r="D200" s="106">
        <v>2</v>
      </c>
      <c r="E200" s="106">
        <v>1718873.7500000042</v>
      </c>
      <c r="F200" s="106">
        <v>30000</v>
      </c>
      <c r="G200" s="106"/>
      <c r="H200" s="106">
        <f t="shared" si="18"/>
        <v>1748873.7500000042</v>
      </c>
      <c r="I200" s="106">
        <f t="shared" si="19"/>
        <v>3437747.5000000084</v>
      </c>
      <c r="J200" s="106">
        <f t="shared" si="20"/>
        <v>60000</v>
      </c>
      <c r="K200" s="106">
        <f t="shared" si="21"/>
        <v>0</v>
      </c>
      <c r="L200" s="106">
        <f t="shared" si="22"/>
        <v>3497747.5000000084</v>
      </c>
    </row>
    <row r="201" spans="1:12" ht="18.5" x14ac:dyDescent="0.45">
      <c r="A201" s="104"/>
      <c r="B201" s="104"/>
      <c r="C201" s="105" t="s">
        <v>162</v>
      </c>
      <c r="D201" s="106">
        <v>3</v>
      </c>
      <c r="E201" s="106">
        <v>1758402.5000000042</v>
      </c>
      <c r="F201" s="106">
        <v>30000</v>
      </c>
      <c r="G201" s="106"/>
      <c r="H201" s="106">
        <f t="shared" si="18"/>
        <v>1788402.5000000042</v>
      </c>
      <c r="I201" s="106">
        <f t="shared" si="19"/>
        <v>5275207.500000013</v>
      </c>
      <c r="J201" s="106">
        <f t="shared" si="20"/>
        <v>90000</v>
      </c>
      <c r="K201" s="106">
        <f t="shared" si="21"/>
        <v>0</v>
      </c>
      <c r="L201" s="106">
        <f t="shared" si="22"/>
        <v>5365207.500000013</v>
      </c>
    </row>
    <row r="202" spans="1:12" ht="18.5" x14ac:dyDescent="0.45">
      <c r="A202" s="104"/>
      <c r="B202" s="104"/>
      <c r="C202" s="105" t="s">
        <v>335</v>
      </c>
      <c r="D202" s="106">
        <v>3</v>
      </c>
      <c r="E202" s="106">
        <v>1797932.4999999958</v>
      </c>
      <c r="F202" s="106">
        <v>30000</v>
      </c>
      <c r="G202" s="106"/>
      <c r="H202" s="106">
        <f t="shared" si="18"/>
        <v>1827932.4999999958</v>
      </c>
      <c r="I202" s="106">
        <f t="shared" si="19"/>
        <v>5393797.499999987</v>
      </c>
      <c r="J202" s="106">
        <f t="shared" si="20"/>
        <v>90000</v>
      </c>
      <c r="K202" s="106">
        <f t="shared" si="21"/>
        <v>0</v>
      </c>
      <c r="L202" s="106">
        <f t="shared" si="22"/>
        <v>5483797.499999987</v>
      </c>
    </row>
    <row r="203" spans="1:12" ht="18.5" x14ac:dyDescent="0.45">
      <c r="A203" s="104"/>
      <c r="B203" s="104"/>
      <c r="C203" s="105" t="s">
        <v>163</v>
      </c>
      <c r="D203" s="106">
        <v>4</v>
      </c>
      <c r="E203" s="106">
        <v>1837461.2499999958</v>
      </c>
      <c r="F203" s="106">
        <v>30000</v>
      </c>
      <c r="G203" s="106"/>
      <c r="H203" s="106">
        <f t="shared" si="18"/>
        <v>1867461.2499999958</v>
      </c>
      <c r="I203" s="106">
        <f t="shared" si="19"/>
        <v>7349844.9999999832</v>
      </c>
      <c r="J203" s="106">
        <f t="shared" si="20"/>
        <v>120000</v>
      </c>
      <c r="K203" s="106">
        <f t="shared" si="21"/>
        <v>0</v>
      </c>
      <c r="L203" s="106">
        <f t="shared" si="22"/>
        <v>7469844.9999999832</v>
      </c>
    </row>
    <row r="204" spans="1:12" ht="18.5" x14ac:dyDescent="0.45">
      <c r="A204" s="104"/>
      <c r="B204" s="104"/>
      <c r="C204" s="105" t="s">
        <v>245</v>
      </c>
      <c r="D204" s="106"/>
      <c r="E204" s="106">
        <v>1876991.25</v>
      </c>
      <c r="F204" s="106">
        <v>30000</v>
      </c>
      <c r="G204" s="106"/>
      <c r="H204" s="106">
        <f t="shared" si="18"/>
        <v>1906991.25</v>
      </c>
      <c r="I204" s="106">
        <f t="shared" si="19"/>
        <v>0</v>
      </c>
      <c r="J204" s="106">
        <f t="shared" si="20"/>
        <v>0</v>
      </c>
      <c r="K204" s="106">
        <f t="shared" si="21"/>
        <v>0</v>
      </c>
      <c r="L204" s="106">
        <f t="shared" si="22"/>
        <v>0</v>
      </c>
    </row>
    <row r="205" spans="1:12" ht="18.5" x14ac:dyDescent="0.45">
      <c r="A205" s="104"/>
      <c r="B205" s="104"/>
      <c r="C205" s="105" t="s">
        <v>164</v>
      </c>
      <c r="D205" s="106"/>
      <c r="E205" s="106">
        <v>1916520</v>
      </c>
      <c r="F205" s="106">
        <v>30000</v>
      </c>
      <c r="G205" s="106"/>
      <c r="H205" s="106">
        <f t="shared" si="18"/>
        <v>1946520</v>
      </c>
      <c r="I205" s="106">
        <f t="shared" si="19"/>
        <v>0</v>
      </c>
      <c r="J205" s="106">
        <f t="shared" si="20"/>
        <v>0</v>
      </c>
      <c r="K205" s="106">
        <f t="shared" si="21"/>
        <v>0</v>
      </c>
      <c r="L205" s="106">
        <f t="shared" si="22"/>
        <v>0</v>
      </c>
    </row>
    <row r="206" spans="1:12" ht="18.5" x14ac:dyDescent="0.45">
      <c r="A206" s="104"/>
      <c r="B206" s="104"/>
      <c r="C206" s="105" t="s">
        <v>1087</v>
      </c>
      <c r="D206" s="106">
        <v>1</v>
      </c>
      <c r="E206" s="106">
        <v>1956050.0000000042</v>
      </c>
      <c r="F206" s="106">
        <v>30000</v>
      </c>
      <c r="G206" s="106"/>
      <c r="H206" s="106">
        <f t="shared" si="18"/>
        <v>1986050.0000000042</v>
      </c>
      <c r="I206" s="106">
        <f t="shared" si="19"/>
        <v>1956050.0000000042</v>
      </c>
      <c r="J206" s="106">
        <f t="shared" si="20"/>
        <v>30000</v>
      </c>
      <c r="K206" s="106">
        <f t="shared" si="21"/>
        <v>0</v>
      </c>
      <c r="L206" s="106">
        <f t="shared" si="22"/>
        <v>1986050.0000000042</v>
      </c>
    </row>
    <row r="207" spans="1:12" ht="18.5" x14ac:dyDescent="0.45">
      <c r="A207" s="104"/>
      <c r="B207" s="104"/>
      <c r="C207" s="105" t="s">
        <v>1088</v>
      </c>
      <c r="D207" s="106">
        <v>2</v>
      </c>
      <c r="E207" s="106">
        <v>1995578.7500000042</v>
      </c>
      <c r="F207" s="106">
        <v>30000</v>
      </c>
      <c r="G207" s="106"/>
      <c r="H207" s="106">
        <f t="shared" si="18"/>
        <v>2025578.7500000042</v>
      </c>
      <c r="I207" s="106">
        <f t="shared" si="19"/>
        <v>3991157.5000000084</v>
      </c>
      <c r="J207" s="106">
        <f t="shared" si="20"/>
        <v>60000</v>
      </c>
      <c r="K207" s="106">
        <f t="shared" si="21"/>
        <v>0</v>
      </c>
      <c r="L207" s="106">
        <f t="shared" si="22"/>
        <v>4051157.5000000084</v>
      </c>
    </row>
    <row r="208" spans="1:12" ht="18.5" x14ac:dyDescent="0.45">
      <c r="A208" s="104"/>
      <c r="B208" s="104"/>
      <c r="C208" s="105" t="s">
        <v>652</v>
      </c>
      <c r="D208" s="106">
        <v>1</v>
      </c>
      <c r="E208" s="106">
        <v>2035108.7499999958</v>
      </c>
      <c r="F208" s="106">
        <v>30000</v>
      </c>
      <c r="G208" s="106"/>
      <c r="H208" s="106">
        <f t="shared" si="18"/>
        <v>2065108.7499999958</v>
      </c>
      <c r="I208" s="106">
        <f t="shared" si="19"/>
        <v>2035108.7499999958</v>
      </c>
      <c r="J208" s="106">
        <f t="shared" si="20"/>
        <v>30000</v>
      </c>
      <c r="K208" s="106">
        <f t="shared" si="21"/>
        <v>0</v>
      </c>
      <c r="L208" s="106">
        <f t="shared" si="22"/>
        <v>2065108.7499999958</v>
      </c>
    </row>
    <row r="209" spans="1:12" ht="18.5" x14ac:dyDescent="0.45">
      <c r="A209" s="104"/>
      <c r="B209" s="104"/>
      <c r="C209" s="105" t="s">
        <v>546</v>
      </c>
      <c r="D209" s="106">
        <v>3</v>
      </c>
      <c r="E209" s="106">
        <v>2074638.75</v>
      </c>
      <c r="F209" s="106">
        <v>30000</v>
      </c>
      <c r="G209" s="106"/>
      <c r="H209" s="106">
        <f t="shared" ref="H209:H272" si="23">SUM(E209:G209)</f>
        <v>2104638.75</v>
      </c>
      <c r="I209" s="106">
        <f t="shared" ref="I209:I272" si="24">D209*E209</f>
        <v>6223916.25</v>
      </c>
      <c r="J209" s="106">
        <f t="shared" ref="J209:J272" si="25">D209*F209</f>
        <v>90000</v>
      </c>
      <c r="K209" s="106">
        <f t="shared" ref="K209:K272" si="26">D209*G209</f>
        <v>0</v>
      </c>
      <c r="L209" s="106">
        <f t="shared" ref="L209:L272" si="27">D209*H209</f>
        <v>6313916.25</v>
      </c>
    </row>
    <row r="210" spans="1:12" ht="18.5" x14ac:dyDescent="0.45">
      <c r="A210" s="104"/>
      <c r="B210" s="104"/>
      <c r="C210" s="105" t="s">
        <v>336</v>
      </c>
      <c r="D210" s="106"/>
      <c r="E210" s="106">
        <v>1686041.25</v>
      </c>
      <c r="F210" s="106">
        <v>30000</v>
      </c>
      <c r="G210" s="106"/>
      <c r="H210" s="106">
        <f t="shared" si="23"/>
        <v>1716041.25</v>
      </c>
      <c r="I210" s="106">
        <f t="shared" si="24"/>
        <v>0</v>
      </c>
      <c r="J210" s="106">
        <f t="shared" si="25"/>
        <v>0</v>
      </c>
      <c r="K210" s="106">
        <f t="shared" si="26"/>
        <v>0</v>
      </c>
      <c r="L210" s="106">
        <f t="shared" si="27"/>
        <v>0</v>
      </c>
    </row>
    <row r="211" spans="1:12" ht="18.5" x14ac:dyDescent="0.45">
      <c r="A211" s="104"/>
      <c r="B211" s="104"/>
      <c r="C211" s="105" t="s">
        <v>165</v>
      </c>
      <c r="D211" s="106"/>
      <c r="E211" s="106">
        <v>1728414.9999999958</v>
      </c>
      <c r="F211" s="106">
        <v>30000</v>
      </c>
      <c r="G211" s="106"/>
      <c r="H211" s="106">
        <f t="shared" si="23"/>
        <v>1758414.9999999958</v>
      </c>
      <c r="I211" s="106">
        <f t="shared" si="24"/>
        <v>0</v>
      </c>
      <c r="J211" s="106">
        <f t="shared" si="25"/>
        <v>0</v>
      </c>
      <c r="K211" s="106">
        <f t="shared" si="26"/>
        <v>0</v>
      </c>
      <c r="L211" s="106">
        <f t="shared" si="27"/>
        <v>0</v>
      </c>
    </row>
    <row r="212" spans="1:12" ht="18.5" x14ac:dyDescent="0.45">
      <c r="A212" s="104"/>
      <c r="B212" s="104"/>
      <c r="C212" s="105" t="s">
        <v>166</v>
      </c>
      <c r="D212" s="106">
        <v>1</v>
      </c>
      <c r="E212" s="106">
        <v>1770788.7500000042</v>
      </c>
      <c r="F212" s="106">
        <v>30000</v>
      </c>
      <c r="G212" s="106"/>
      <c r="H212" s="106">
        <f t="shared" si="23"/>
        <v>1800788.7500000042</v>
      </c>
      <c r="I212" s="106">
        <f t="shared" si="24"/>
        <v>1770788.7500000042</v>
      </c>
      <c r="J212" s="106">
        <f t="shared" si="25"/>
        <v>30000</v>
      </c>
      <c r="K212" s="106">
        <f t="shared" si="26"/>
        <v>0</v>
      </c>
      <c r="L212" s="106">
        <f t="shared" si="27"/>
        <v>1800788.7500000042</v>
      </c>
    </row>
    <row r="213" spans="1:12" ht="18.5" x14ac:dyDescent="0.45">
      <c r="A213" s="104"/>
      <c r="B213" s="104"/>
      <c r="C213" s="105" t="s">
        <v>167</v>
      </c>
      <c r="D213" s="106">
        <v>4</v>
      </c>
      <c r="E213" s="106">
        <v>1813162.5</v>
      </c>
      <c r="F213" s="106">
        <v>30000</v>
      </c>
      <c r="G213" s="106"/>
      <c r="H213" s="106">
        <f t="shared" si="23"/>
        <v>1843162.5</v>
      </c>
      <c r="I213" s="106">
        <f t="shared" si="24"/>
        <v>7252650</v>
      </c>
      <c r="J213" s="106">
        <f t="shared" si="25"/>
        <v>120000</v>
      </c>
      <c r="K213" s="106">
        <f t="shared" si="26"/>
        <v>0</v>
      </c>
      <c r="L213" s="106">
        <f t="shared" si="27"/>
        <v>7372650</v>
      </c>
    </row>
    <row r="214" spans="1:12" ht="18.5" x14ac:dyDescent="0.45">
      <c r="A214" s="104"/>
      <c r="B214" s="104"/>
      <c r="C214" s="105" t="s">
        <v>169</v>
      </c>
      <c r="D214" s="106">
        <v>5</v>
      </c>
      <c r="E214" s="106">
        <v>1855535.0000000042</v>
      </c>
      <c r="F214" s="106">
        <v>30000</v>
      </c>
      <c r="G214" s="106"/>
      <c r="H214" s="106">
        <f t="shared" si="23"/>
        <v>1885535.0000000042</v>
      </c>
      <c r="I214" s="106">
        <f t="shared" si="24"/>
        <v>9277675.0000000205</v>
      </c>
      <c r="J214" s="106">
        <f t="shared" si="25"/>
        <v>150000</v>
      </c>
      <c r="K214" s="106">
        <f t="shared" si="26"/>
        <v>0</v>
      </c>
      <c r="L214" s="106">
        <f t="shared" si="27"/>
        <v>9427675.0000000205</v>
      </c>
    </row>
    <row r="215" spans="1:12" ht="18.5" x14ac:dyDescent="0.45">
      <c r="A215" s="104"/>
      <c r="B215" s="104"/>
      <c r="C215" s="105" t="s">
        <v>170</v>
      </c>
      <c r="D215" s="106">
        <v>4</v>
      </c>
      <c r="E215" s="106">
        <v>1897908.75</v>
      </c>
      <c r="F215" s="106">
        <v>30000</v>
      </c>
      <c r="G215" s="106"/>
      <c r="H215" s="106">
        <f t="shared" si="23"/>
        <v>1927908.75</v>
      </c>
      <c r="I215" s="106">
        <f t="shared" si="24"/>
        <v>7591635</v>
      </c>
      <c r="J215" s="106">
        <f t="shared" si="25"/>
        <v>120000</v>
      </c>
      <c r="K215" s="106">
        <f t="shared" si="26"/>
        <v>0</v>
      </c>
      <c r="L215" s="106">
        <f t="shared" si="27"/>
        <v>7711635</v>
      </c>
    </row>
    <row r="216" spans="1:12" ht="18.5" x14ac:dyDescent="0.45">
      <c r="A216" s="104"/>
      <c r="B216" s="104"/>
      <c r="C216" s="105" t="s">
        <v>172</v>
      </c>
      <c r="D216" s="106">
        <v>3</v>
      </c>
      <c r="E216" s="106">
        <v>1940282.4999999958</v>
      </c>
      <c r="F216" s="106">
        <v>30000</v>
      </c>
      <c r="G216" s="106"/>
      <c r="H216" s="106">
        <f t="shared" si="23"/>
        <v>1970282.4999999958</v>
      </c>
      <c r="I216" s="106">
        <f t="shared" si="24"/>
        <v>5820847.499999987</v>
      </c>
      <c r="J216" s="106">
        <f t="shared" si="25"/>
        <v>90000</v>
      </c>
      <c r="K216" s="106">
        <f t="shared" si="26"/>
        <v>0</v>
      </c>
      <c r="L216" s="106">
        <f t="shared" si="27"/>
        <v>5910847.499999987</v>
      </c>
    </row>
    <row r="217" spans="1:12" ht="18.5" x14ac:dyDescent="0.45">
      <c r="A217" s="104"/>
      <c r="B217" s="104"/>
      <c r="C217" s="105" t="s">
        <v>173</v>
      </c>
      <c r="D217" s="106">
        <v>1</v>
      </c>
      <c r="E217" s="106">
        <v>1982656.2500000042</v>
      </c>
      <c r="F217" s="106">
        <v>30000</v>
      </c>
      <c r="G217" s="106"/>
      <c r="H217" s="106">
        <f t="shared" si="23"/>
        <v>2012656.2500000042</v>
      </c>
      <c r="I217" s="106">
        <f t="shared" si="24"/>
        <v>1982656.2500000042</v>
      </c>
      <c r="J217" s="106">
        <f t="shared" si="25"/>
        <v>30000</v>
      </c>
      <c r="K217" s="106">
        <f t="shared" si="26"/>
        <v>0</v>
      </c>
      <c r="L217" s="106">
        <f t="shared" si="27"/>
        <v>2012656.2500000042</v>
      </c>
    </row>
    <row r="218" spans="1:12" ht="18.5" x14ac:dyDescent="0.45">
      <c r="A218" s="104"/>
      <c r="B218" s="104"/>
      <c r="C218" s="105" t="s">
        <v>214</v>
      </c>
      <c r="D218" s="106">
        <v>1</v>
      </c>
      <c r="E218" s="106">
        <v>2025030</v>
      </c>
      <c r="F218" s="106">
        <v>30000</v>
      </c>
      <c r="G218" s="106"/>
      <c r="H218" s="106">
        <f t="shared" si="23"/>
        <v>2055030</v>
      </c>
      <c r="I218" s="106">
        <f t="shared" si="24"/>
        <v>2025030</v>
      </c>
      <c r="J218" s="106">
        <f t="shared" si="25"/>
        <v>30000</v>
      </c>
      <c r="K218" s="106">
        <f t="shared" si="26"/>
        <v>0</v>
      </c>
      <c r="L218" s="106">
        <f t="shared" si="27"/>
        <v>2055030</v>
      </c>
    </row>
    <row r="219" spans="1:12" ht="18.5" x14ac:dyDescent="0.45">
      <c r="A219" s="104"/>
      <c r="B219" s="104"/>
      <c r="C219" s="105" t="s">
        <v>215</v>
      </c>
      <c r="D219" s="106">
        <v>5</v>
      </c>
      <c r="E219" s="106">
        <v>2067402.5000000042</v>
      </c>
      <c r="F219" s="106">
        <v>30000</v>
      </c>
      <c r="G219" s="106"/>
      <c r="H219" s="106">
        <f t="shared" si="23"/>
        <v>2097402.5000000042</v>
      </c>
      <c r="I219" s="106">
        <f t="shared" si="24"/>
        <v>10337012.50000002</v>
      </c>
      <c r="J219" s="106">
        <f t="shared" si="25"/>
        <v>150000</v>
      </c>
      <c r="K219" s="106">
        <f t="shared" si="26"/>
        <v>0</v>
      </c>
      <c r="L219" s="106">
        <f t="shared" si="27"/>
        <v>10487012.50000002</v>
      </c>
    </row>
    <row r="220" spans="1:12" ht="18.5" x14ac:dyDescent="0.45">
      <c r="A220" s="104"/>
      <c r="B220" s="104"/>
      <c r="C220" s="105" t="s">
        <v>337</v>
      </c>
      <c r="D220" s="106">
        <v>2</v>
      </c>
      <c r="E220" s="106">
        <v>2109776.25</v>
      </c>
      <c r="F220" s="106">
        <v>30000</v>
      </c>
      <c r="G220" s="106"/>
      <c r="H220" s="106">
        <f t="shared" si="23"/>
        <v>2139776.25</v>
      </c>
      <c r="I220" s="106">
        <f t="shared" si="24"/>
        <v>4219552.5</v>
      </c>
      <c r="J220" s="106">
        <f t="shared" si="25"/>
        <v>60000</v>
      </c>
      <c r="K220" s="106">
        <f t="shared" si="26"/>
        <v>0</v>
      </c>
      <c r="L220" s="106">
        <f t="shared" si="27"/>
        <v>4279552.5</v>
      </c>
    </row>
    <row r="221" spans="1:12" ht="18.5" x14ac:dyDescent="0.45">
      <c r="A221" s="104"/>
      <c r="B221" s="104"/>
      <c r="C221" s="105" t="s">
        <v>337</v>
      </c>
      <c r="D221" s="106">
        <v>1</v>
      </c>
      <c r="E221" s="106">
        <v>2109776.25</v>
      </c>
      <c r="F221" s="106">
        <v>30000</v>
      </c>
      <c r="G221" s="106">
        <v>641236.07999999996</v>
      </c>
      <c r="H221" s="106">
        <f t="shared" si="23"/>
        <v>2781012.33</v>
      </c>
      <c r="I221" s="106">
        <f t="shared" si="24"/>
        <v>2109776.25</v>
      </c>
      <c r="J221" s="106">
        <f t="shared" si="25"/>
        <v>30000</v>
      </c>
      <c r="K221" s="106">
        <f t="shared" si="26"/>
        <v>641236.07999999996</v>
      </c>
      <c r="L221" s="106">
        <f t="shared" si="27"/>
        <v>2781012.33</v>
      </c>
    </row>
    <row r="222" spans="1:12" ht="18.5" x14ac:dyDescent="0.45">
      <c r="A222" s="104"/>
      <c r="B222" s="104"/>
      <c r="C222" s="105" t="s">
        <v>174</v>
      </c>
      <c r="D222" s="106">
        <v>2</v>
      </c>
      <c r="E222" s="106">
        <v>2194523.7500000042</v>
      </c>
      <c r="F222" s="106">
        <v>30000</v>
      </c>
      <c r="G222" s="106"/>
      <c r="H222" s="106">
        <f t="shared" si="23"/>
        <v>2224523.7500000042</v>
      </c>
      <c r="I222" s="106">
        <f t="shared" si="24"/>
        <v>4389047.5000000084</v>
      </c>
      <c r="J222" s="106">
        <f t="shared" si="25"/>
        <v>60000</v>
      </c>
      <c r="K222" s="106">
        <f t="shared" si="26"/>
        <v>0</v>
      </c>
      <c r="L222" s="106">
        <f t="shared" si="27"/>
        <v>4449047.5000000084</v>
      </c>
    </row>
    <row r="223" spans="1:12" ht="18.5" x14ac:dyDescent="0.45">
      <c r="A223" s="104"/>
      <c r="B223" s="104"/>
      <c r="C223" s="105" t="s">
        <v>1089</v>
      </c>
      <c r="D223" s="106"/>
      <c r="E223" s="106">
        <v>2236897.5</v>
      </c>
      <c r="F223" s="106">
        <v>30000</v>
      </c>
      <c r="G223" s="106"/>
      <c r="H223" s="106">
        <f t="shared" si="23"/>
        <v>2266897.5</v>
      </c>
      <c r="I223" s="106">
        <f t="shared" si="24"/>
        <v>0</v>
      </c>
      <c r="J223" s="106">
        <f t="shared" si="25"/>
        <v>0</v>
      </c>
      <c r="K223" s="106">
        <f t="shared" si="26"/>
        <v>0</v>
      </c>
      <c r="L223" s="106">
        <f t="shared" si="27"/>
        <v>0</v>
      </c>
    </row>
    <row r="224" spans="1:12" ht="18.5" x14ac:dyDescent="0.45">
      <c r="A224" s="104"/>
      <c r="B224" s="104"/>
      <c r="C224" s="105" t="s">
        <v>216</v>
      </c>
      <c r="D224" s="106"/>
      <c r="E224" s="106">
        <v>2279271.2499999958</v>
      </c>
      <c r="F224" s="106">
        <v>30000</v>
      </c>
      <c r="G224" s="106"/>
      <c r="H224" s="106">
        <f t="shared" si="23"/>
        <v>2309271.2499999958</v>
      </c>
      <c r="I224" s="106">
        <f t="shared" si="24"/>
        <v>0</v>
      </c>
      <c r="J224" s="106">
        <f t="shared" si="25"/>
        <v>0</v>
      </c>
      <c r="K224" s="106">
        <f t="shared" si="26"/>
        <v>0</v>
      </c>
      <c r="L224" s="106">
        <f t="shared" si="27"/>
        <v>0</v>
      </c>
    </row>
    <row r="225" spans="1:12" ht="18.5" x14ac:dyDescent="0.45">
      <c r="A225" s="104"/>
      <c r="B225" s="104"/>
      <c r="C225" s="105" t="s">
        <v>404</v>
      </c>
      <c r="D225" s="106"/>
      <c r="E225" s="106">
        <v>1887152.4999999958</v>
      </c>
      <c r="F225" s="106">
        <v>30000</v>
      </c>
      <c r="G225" s="106"/>
      <c r="H225" s="106">
        <f t="shared" si="23"/>
        <v>1917152.4999999958</v>
      </c>
      <c r="I225" s="106">
        <f t="shared" si="24"/>
        <v>0</v>
      </c>
      <c r="J225" s="106">
        <f t="shared" si="25"/>
        <v>0</v>
      </c>
      <c r="K225" s="106">
        <f t="shared" si="26"/>
        <v>0</v>
      </c>
      <c r="L225" s="106">
        <f t="shared" si="27"/>
        <v>0</v>
      </c>
    </row>
    <row r="226" spans="1:12" ht="18.5" x14ac:dyDescent="0.45">
      <c r="A226" s="104"/>
      <c r="B226" s="104"/>
      <c r="C226" s="105" t="s">
        <v>303</v>
      </c>
      <c r="D226" s="106">
        <v>6</v>
      </c>
      <c r="E226" s="106">
        <v>1952878.7499999958</v>
      </c>
      <c r="F226" s="106">
        <v>30000</v>
      </c>
      <c r="G226" s="106"/>
      <c r="H226" s="106">
        <f t="shared" si="23"/>
        <v>1982878.7499999958</v>
      </c>
      <c r="I226" s="106">
        <f t="shared" si="24"/>
        <v>11717272.499999974</v>
      </c>
      <c r="J226" s="106">
        <f t="shared" si="25"/>
        <v>180000</v>
      </c>
      <c r="K226" s="106">
        <f t="shared" si="26"/>
        <v>0</v>
      </c>
      <c r="L226" s="106">
        <f t="shared" si="27"/>
        <v>11897272.499999974</v>
      </c>
    </row>
    <row r="227" spans="1:12" ht="18.5" x14ac:dyDescent="0.45">
      <c r="A227" s="104"/>
      <c r="B227" s="104"/>
      <c r="C227" s="105" t="s">
        <v>175</v>
      </c>
      <c r="D227" s="106">
        <v>6</v>
      </c>
      <c r="E227" s="106">
        <v>2018604.9999999958</v>
      </c>
      <c r="F227" s="106">
        <v>30000</v>
      </c>
      <c r="G227" s="106"/>
      <c r="H227" s="106">
        <f t="shared" si="23"/>
        <v>2048604.9999999958</v>
      </c>
      <c r="I227" s="106">
        <f t="shared" si="24"/>
        <v>12111629.999999974</v>
      </c>
      <c r="J227" s="106">
        <f t="shared" si="25"/>
        <v>180000</v>
      </c>
      <c r="K227" s="106">
        <f t="shared" si="26"/>
        <v>0</v>
      </c>
      <c r="L227" s="106">
        <f t="shared" si="27"/>
        <v>12291629.999999974</v>
      </c>
    </row>
    <row r="228" spans="1:12" ht="18.5" x14ac:dyDescent="0.45">
      <c r="A228" s="104"/>
      <c r="B228" s="104"/>
      <c r="C228" s="105" t="s">
        <v>176</v>
      </c>
      <c r="D228" s="106">
        <v>10</v>
      </c>
      <c r="E228" s="106">
        <v>2084331.2499999958</v>
      </c>
      <c r="F228" s="106">
        <v>30000</v>
      </c>
      <c r="G228" s="106"/>
      <c r="H228" s="106">
        <f t="shared" si="23"/>
        <v>2114331.2499999958</v>
      </c>
      <c r="I228" s="106">
        <f t="shared" si="24"/>
        <v>20843312.499999959</v>
      </c>
      <c r="J228" s="106">
        <f t="shared" si="25"/>
        <v>300000</v>
      </c>
      <c r="K228" s="106">
        <f t="shared" si="26"/>
        <v>0</v>
      </c>
      <c r="L228" s="106">
        <f t="shared" si="27"/>
        <v>21143312.499999959</v>
      </c>
    </row>
    <row r="229" spans="1:12" ht="18.5" x14ac:dyDescent="0.45">
      <c r="A229" s="104"/>
      <c r="B229" s="104"/>
      <c r="C229" s="105" t="s">
        <v>178</v>
      </c>
      <c r="D229" s="106">
        <v>1</v>
      </c>
      <c r="E229" s="106">
        <v>2150057.4999999958</v>
      </c>
      <c r="F229" s="106">
        <v>30000</v>
      </c>
      <c r="G229" s="106"/>
      <c r="H229" s="106">
        <f t="shared" si="23"/>
        <v>2180057.4999999958</v>
      </c>
      <c r="I229" s="106">
        <f t="shared" si="24"/>
        <v>2150057.4999999958</v>
      </c>
      <c r="J229" s="106">
        <f t="shared" si="25"/>
        <v>30000</v>
      </c>
      <c r="K229" s="106">
        <f t="shared" si="26"/>
        <v>0</v>
      </c>
      <c r="L229" s="106">
        <f t="shared" si="27"/>
        <v>2180057.4999999958</v>
      </c>
    </row>
    <row r="230" spans="1:12" ht="18.5" x14ac:dyDescent="0.45">
      <c r="A230" s="104"/>
      <c r="B230" s="104"/>
      <c r="C230" s="105" t="s">
        <v>179</v>
      </c>
      <c r="D230" s="106">
        <v>2</v>
      </c>
      <c r="E230" s="106">
        <v>2215783.7499999958</v>
      </c>
      <c r="F230" s="106">
        <v>30000</v>
      </c>
      <c r="G230" s="106"/>
      <c r="H230" s="106">
        <f t="shared" si="23"/>
        <v>2245783.7499999958</v>
      </c>
      <c r="I230" s="106">
        <f t="shared" si="24"/>
        <v>4431567.4999999916</v>
      </c>
      <c r="J230" s="106">
        <f t="shared" si="25"/>
        <v>60000</v>
      </c>
      <c r="K230" s="106">
        <f t="shared" si="26"/>
        <v>0</v>
      </c>
      <c r="L230" s="106">
        <f t="shared" si="27"/>
        <v>4491567.4999999916</v>
      </c>
    </row>
    <row r="231" spans="1:12" ht="18.5" x14ac:dyDescent="0.45">
      <c r="A231" s="104"/>
      <c r="B231" s="104"/>
      <c r="C231" s="105" t="s">
        <v>180</v>
      </c>
      <c r="D231" s="106">
        <v>7</v>
      </c>
      <c r="E231" s="106">
        <v>2281509.9999999958</v>
      </c>
      <c r="F231" s="106">
        <v>30000</v>
      </c>
      <c r="G231" s="106"/>
      <c r="H231" s="106">
        <f t="shared" si="23"/>
        <v>2311509.9999999958</v>
      </c>
      <c r="I231" s="106">
        <f t="shared" si="24"/>
        <v>15970569.99999997</v>
      </c>
      <c r="J231" s="106">
        <f t="shared" si="25"/>
        <v>210000</v>
      </c>
      <c r="K231" s="106">
        <f t="shared" si="26"/>
        <v>0</v>
      </c>
      <c r="L231" s="106">
        <f t="shared" si="27"/>
        <v>16180569.99999997</v>
      </c>
    </row>
    <row r="232" spans="1:12" ht="18.5" x14ac:dyDescent="0.45">
      <c r="A232" s="104"/>
      <c r="B232" s="104"/>
      <c r="C232" s="105" t="s">
        <v>181</v>
      </c>
      <c r="D232" s="106">
        <v>3</v>
      </c>
      <c r="E232" s="106">
        <v>2347236.2499999958</v>
      </c>
      <c r="F232" s="106">
        <v>30000</v>
      </c>
      <c r="G232" s="106"/>
      <c r="H232" s="106">
        <f t="shared" si="23"/>
        <v>2377236.2499999958</v>
      </c>
      <c r="I232" s="106">
        <f t="shared" si="24"/>
        <v>7041708.749999987</v>
      </c>
      <c r="J232" s="106">
        <f t="shared" si="25"/>
        <v>90000</v>
      </c>
      <c r="K232" s="106">
        <f t="shared" si="26"/>
        <v>0</v>
      </c>
      <c r="L232" s="106">
        <f t="shared" si="27"/>
        <v>7131708.749999987</v>
      </c>
    </row>
    <row r="233" spans="1:12" ht="18.5" x14ac:dyDescent="0.45">
      <c r="A233" s="104"/>
      <c r="B233" s="104"/>
      <c r="C233" s="105" t="s">
        <v>338</v>
      </c>
      <c r="D233" s="106">
        <v>1</v>
      </c>
      <c r="E233" s="106">
        <v>2412962.4999999958</v>
      </c>
      <c r="F233" s="106">
        <v>30000</v>
      </c>
      <c r="G233" s="106"/>
      <c r="H233" s="106">
        <f t="shared" si="23"/>
        <v>2442962.4999999958</v>
      </c>
      <c r="I233" s="106">
        <f t="shared" si="24"/>
        <v>2412962.4999999958</v>
      </c>
      <c r="J233" s="106">
        <f t="shared" si="25"/>
        <v>30000</v>
      </c>
      <c r="K233" s="106">
        <f t="shared" si="26"/>
        <v>0</v>
      </c>
      <c r="L233" s="106">
        <f t="shared" si="27"/>
        <v>2442962.4999999958</v>
      </c>
    </row>
    <row r="234" spans="1:12" ht="18.5" x14ac:dyDescent="0.45">
      <c r="A234" s="104"/>
      <c r="B234" s="104"/>
      <c r="C234" s="105" t="s">
        <v>247</v>
      </c>
      <c r="D234" s="106">
        <v>1</v>
      </c>
      <c r="E234" s="106">
        <v>2478688.7499999958</v>
      </c>
      <c r="F234" s="106">
        <v>30000</v>
      </c>
      <c r="G234" s="106"/>
      <c r="H234" s="106">
        <f t="shared" si="23"/>
        <v>2508688.7499999958</v>
      </c>
      <c r="I234" s="106">
        <f t="shared" si="24"/>
        <v>2478688.7499999958</v>
      </c>
      <c r="J234" s="106">
        <f t="shared" si="25"/>
        <v>30000</v>
      </c>
      <c r="K234" s="106">
        <f t="shared" si="26"/>
        <v>0</v>
      </c>
      <c r="L234" s="106">
        <f t="shared" si="27"/>
        <v>2508688.7499999958</v>
      </c>
    </row>
    <row r="235" spans="1:12" ht="18.5" x14ac:dyDescent="0.45">
      <c r="A235" s="104"/>
      <c r="B235" s="104"/>
      <c r="C235" s="105" t="s">
        <v>339</v>
      </c>
      <c r="D235" s="106">
        <v>3</v>
      </c>
      <c r="E235" s="106">
        <v>2544414.9999999958</v>
      </c>
      <c r="F235" s="106">
        <v>30000</v>
      </c>
      <c r="G235" s="106"/>
      <c r="H235" s="106">
        <f t="shared" si="23"/>
        <v>2574414.9999999958</v>
      </c>
      <c r="I235" s="106">
        <f t="shared" si="24"/>
        <v>7633244.999999987</v>
      </c>
      <c r="J235" s="106">
        <f t="shared" si="25"/>
        <v>90000</v>
      </c>
      <c r="K235" s="106">
        <f t="shared" si="26"/>
        <v>0</v>
      </c>
      <c r="L235" s="106">
        <f t="shared" si="27"/>
        <v>7723244.999999987</v>
      </c>
    </row>
    <row r="236" spans="1:12" ht="18.5" x14ac:dyDescent="0.45">
      <c r="A236" s="104"/>
      <c r="B236" s="104"/>
      <c r="C236" s="105" t="s">
        <v>339</v>
      </c>
      <c r="D236" s="106">
        <v>1</v>
      </c>
      <c r="E236" s="106">
        <v>2544414.9999999958</v>
      </c>
      <c r="F236" s="106">
        <v>30000</v>
      </c>
      <c r="G236" s="106">
        <v>544902.48</v>
      </c>
      <c r="H236" s="106">
        <f t="shared" si="23"/>
        <v>3119317.4799999958</v>
      </c>
      <c r="I236" s="106">
        <f t="shared" si="24"/>
        <v>2544414.9999999958</v>
      </c>
      <c r="J236" s="106">
        <f t="shared" si="25"/>
        <v>30000</v>
      </c>
      <c r="K236" s="106">
        <f t="shared" si="26"/>
        <v>544902.48</v>
      </c>
      <c r="L236" s="106">
        <f t="shared" si="27"/>
        <v>3119317.4799999958</v>
      </c>
    </row>
    <row r="237" spans="1:12" ht="18.5" x14ac:dyDescent="0.45">
      <c r="A237" s="104"/>
      <c r="B237" s="107"/>
      <c r="C237" s="105" t="s">
        <v>428</v>
      </c>
      <c r="D237" s="106">
        <v>1</v>
      </c>
      <c r="E237" s="106">
        <v>2132123.7500000042</v>
      </c>
      <c r="F237" s="106">
        <v>30000</v>
      </c>
      <c r="G237" s="106"/>
      <c r="H237" s="106">
        <f t="shared" si="23"/>
        <v>2162123.7500000042</v>
      </c>
      <c r="I237" s="106">
        <f t="shared" si="24"/>
        <v>2132123.7500000042</v>
      </c>
      <c r="J237" s="106">
        <f t="shared" si="25"/>
        <v>30000</v>
      </c>
      <c r="K237" s="106">
        <f t="shared" si="26"/>
        <v>0</v>
      </c>
      <c r="L237" s="106">
        <f t="shared" si="27"/>
        <v>2162123.7500000042</v>
      </c>
    </row>
    <row r="238" spans="1:12" ht="18.5" x14ac:dyDescent="0.45">
      <c r="A238" s="104"/>
      <c r="B238" s="107"/>
      <c r="C238" s="105" t="s">
        <v>340</v>
      </c>
      <c r="D238" s="106">
        <v>4</v>
      </c>
      <c r="E238" s="106">
        <v>2201611.2500000042</v>
      </c>
      <c r="F238" s="106">
        <v>30000</v>
      </c>
      <c r="G238" s="106"/>
      <c r="H238" s="106">
        <f t="shared" si="23"/>
        <v>2231611.2500000042</v>
      </c>
      <c r="I238" s="106">
        <f t="shared" si="24"/>
        <v>8806445.0000000168</v>
      </c>
      <c r="J238" s="106">
        <f t="shared" si="25"/>
        <v>120000</v>
      </c>
      <c r="K238" s="106">
        <f t="shared" si="26"/>
        <v>0</v>
      </c>
      <c r="L238" s="106">
        <f t="shared" si="27"/>
        <v>8926445.0000000168</v>
      </c>
    </row>
    <row r="239" spans="1:12" ht="18.5" x14ac:dyDescent="0.45">
      <c r="A239" s="104"/>
      <c r="B239" s="104"/>
      <c r="C239" s="105" t="s">
        <v>183</v>
      </c>
      <c r="D239" s="106">
        <v>9</v>
      </c>
      <c r="E239" s="106">
        <v>2271097.5</v>
      </c>
      <c r="F239" s="106">
        <v>30000</v>
      </c>
      <c r="G239" s="106"/>
      <c r="H239" s="106">
        <f t="shared" si="23"/>
        <v>2301097.5</v>
      </c>
      <c r="I239" s="106">
        <f t="shared" si="24"/>
        <v>20439877.5</v>
      </c>
      <c r="J239" s="106">
        <f t="shared" si="25"/>
        <v>270000</v>
      </c>
      <c r="K239" s="106">
        <f t="shared" si="26"/>
        <v>0</v>
      </c>
      <c r="L239" s="106">
        <f t="shared" si="27"/>
        <v>20709877.5</v>
      </c>
    </row>
    <row r="240" spans="1:12" ht="18.5" x14ac:dyDescent="0.45">
      <c r="A240" s="104"/>
      <c r="B240" s="104"/>
      <c r="C240" s="105" t="s">
        <v>183</v>
      </c>
      <c r="D240" s="106">
        <v>2</v>
      </c>
      <c r="E240" s="106">
        <v>2271097.5</v>
      </c>
      <c r="F240" s="106">
        <v>30000</v>
      </c>
      <c r="G240" s="106">
        <v>817056</v>
      </c>
      <c r="H240" s="106">
        <f t="shared" si="23"/>
        <v>3118153.5</v>
      </c>
      <c r="I240" s="106">
        <f t="shared" si="24"/>
        <v>4542195</v>
      </c>
      <c r="J240" s="106">
        <f t="shared" si="25"/>
        <v>60000</v>
      </c>
      <c r="K240" s="106">
        <f t="shared" si="26"/>
        <v>1634112</v>
      </c>
      <c r="L240" s="106">
        <f t="shared" si="27"/>
        <v>6236307</v>
      </c>
    </row>
    <row r="241" spans="1:12" ht="18.5" x14ac:dyDescent="0.45">
      <c r="A241" s="104"/>
      <c r="B241" s="104"/>
      <c r="C241" s="105" t="s">
        <v>185</v>
      </c>
      <c r="D241" s="106">
        <v>8</v>
      </c>
      <c r="E241" s="106">
        <v>2340585</v>
      </c>
      <c r="F241" s="106">
        <v>30000</v>
      </c>
      <c r="G241" s="106"/>
      <c r="H241" s="106">
        <f t="shared" si="23"/>
        <v>2370585</v>
      </c>
      <c r="I241" s="106">
        <f t="shared" si="24"/>
        <v>18724680</v>
      </c>
      <c r="J241" s="106">
        <f t="shared" si="25"/>
        <v>240000</v>
      </c>
      <c r="K241" s="106">
        <f t="shared" si="26"/>
        <v>0</v>
      </c>
      <c r="L241" s="106">
        <f t="shared" si="27"/>
        <v>18964680</v>
      </c>
    </row>
    <row r="242" spans="1:12" ht="18.5" x14ac:dyDescent="0.45">
      <c r="A242" s="104"/>
      <c r="B242" s="104"/>
      <c r="C242" s="105" t="s">
        <v>320</v>
      </c>
      <c r="D242" s="106">
        <v>6</v>
      </c>
      <c r="E242" s="106">
        <v>2410071.2499999958</v>
      </c>
      <c r="F242" s="106">
        <v>30000</v>
      </c>
      <c r="G242" s="106"/>
      <c r="H242" s="106">
        <f t="shared" si="23"/>
        <v>2440071.2499999958</v>
      </c>
      <c r="I242" s="106">
        <f t="shared" si="24"/>
        <v>14460427.499999974</v>
      </c>
      <c r="J242" s="106">
        <f t="shared" si="25"/>
        <v>180000</v>
      </c>
      <c r="K242" s="106">
        <f t="shared" si="26"/>
        <v>0</v>
      </c>
      <c r="L242" s="106">
        <f t="shared" si="27"/>
        <v>14640427.499999974</v>
      </c>
    </row>
    <row r="243" spans="1:12" ht="18.5" x14ac:dyDescent="0.45">
      <c r="A243" s="104"/>
      <c r="B243" s="104"/>
      <c r="C243" s="105" t="s">
        <v>186</v>
      </c>
      <c r="D243" s="106">
        <v>5</v>
      </c>
      <c r="E243" s="106">
        <v>2479558.7499999958</v>
      </c>
      <c r="F243" s="106">
        <v>30000</v>
      </c>
      <c r="G243" s="106"/>
      <c r="H243" s="106">
        <f t="shared" si="23"/>
        <v>2509558.7499999958</v>
      </c>
      <c r="I243" s="106">
        <f t="shared" si="24"/>
        <v>12397793.74999998</v>
      </c>
      <c r="J243" s="106">
        <f t="shared" si="25"/>
        <v>150000</v>
      </c>
      <c r="K243" s="106">
        <f t="shared" si="26"/>
        <v>0</v>
      </c>
      <c r="L243" s="106">
        <f t="shared" si="27"/>
        <v>12547793.74999998</v>
      </c>
    </row>
    <row r="244" spans="1:12" ht="18.5" x14ac:dyDescent="0.45">
      <c r="A244" s="104"/>
      <c r="B244" s="104"/>
      <c r="C244" s="105" t="s">
        <v>187</v>
      </c>
      <c r="D244" s="106">
        <v>2</v>
      </c>
      <c r="E244" s="106">
        <v>2549045.0000000042</v>
      </c>
      <c r="F244" s="106">
        <v>30000</v>
      </c>
      <c r="G244" s="106"/>
      <c r="H244" s="106">
        <f t="shared" si="23"/>
        <v>2579045.0000000042</v>
      </c>
      <c r="I244" s="106">
        <f t="shared" si="24"/>
        <v>5098090.0000000084</v>
      </c>
      <c r="J244" s="106">
        <f t="shared" si="25"/>
        <v>60000</v>
      </c>
      <c r="K244" s="106">
        <f t="shared" si="26"/>
        <v>0</v>
      </c>
      <c r="L244" s="106">
        <f t="shared" si="27"/>
        <v>5158090.0000000084</v>
      </c>
    </row>
    <row r="245" spans="1:12" ht="18.5" x14ac:dyDescent="0.45">
      <c r="A245" s="104"/>
      <c r="B245" s="104"/>
      <c r="C245" s="105" t="s">
        <v>341</v>
      </c>
      <c r="D245" s="106">
        <v>1</v>
      </c>
      <c r="E245" s="106">
        <v>2618532.5000000042</v>
      </c>
      <c r="F245" s="106">
        <v>30000</v>
      </c>
      <c r="G245" s="106"/>
      <c r="H245" s="106">
        <f t="shared" si="23"/>
        <v>2648532.5000000042</v>
      </c>
      <c r="I245" s="106">
        <f t="shared" si="24"/>
        <v>2618532.5000000042</v>
      </c>
      <c r="J245" s="106">
        <f t="shared" si="25"/>
        <v>30000</v>
      </c>
      <c r="K245" s="106">
        <f t="shared" si="26"/>
        <v>0</v>
      </c>
      <c r="L245" s="106">
        <f t="shared" si="27"/>
        <v>2648532.5000000042</v>
      </c>
    </row>
    <row r="246" spans="1:12" ht="18.5" x14ac:dyDescent="0.45">
      <c r="A246" s="104"/>
      <c r="B246" s="104"/>
      <c r="C246" s="105" t="s">
        <v>342</v>
      </c>
      <c r="D246" s="106">
        <v>2</v>
      </c>
      <c r="E246" s="106">
        <v>2688018.75</v>
      </c>
      <c r="F246" s="106">
        <v>30000</v>
      </c>
      <c r="G246" s="106"/>
      <c r="H246" s="106">
        <f t="shared" si="23"/>
        <v>2718018.75</v>
      </c>
      <c r="I246" s="106">
        <f t="shared" si="24"/>
        <v>5376037.5</v>
      </c>
      <c r="J246" s="106">
        <f t="shared" si="25"/>
        <v>60000</v>
      </c>
      <c r="K246" s="106">
        <f t="shared" si="26"/>
        <v>0</v>
      </c>
      <c r="L246" s="106">
        <f t="shared" si="27"/>
        <v>5436037.5</v>
      </c>
    </row>
    <row r="247" spans="1:12" ht="18.5" x14ac:dyDescent="0.45">
      <c r="A247" s="104"/>
      <c r="B247" s="104"/>
      <c r="C247" s="105" t="s">
        <v>343</v>
      </c>
      <c r="D247" s="106">
        <v>1</v>
      </c>
      <c r="E247" s="106">
        <v>2757506.25</v>
      </c>
      <c r="F247" s="106">
        <v>30000</v>
      </c>
      <c r="G247" s="106"/>
      <c r="H247" s="106">
        <f t="shared" si="23"/>
        <v>2787506.25</v>
      </c>
      <c r="I247" s="106">
        <f t="shared" si="24"/>
        <v>2757506.25</v>
      </c>
      <c r="J247" s="106">
        <f t="shared" si="25"/>
        <v>30000</v>
      </c>
      <c r="K247" s="106">
        <f t="shared" si="26"/>
        <v>0</v>
      </c>
      <c r="L247" s="106">
        <f t="shared" si="27"/>
        <v>2787506.25</v>
      </c>
    </row>
    <row r="248" spans="1:12" ht="18.5" x14ac:dyDescent="0.45">
      <c r="A248" s="104"/>
      <c r="B248" s="104"/>
      <c r="C248" s="105" t="s">
        <v>405</v>
      </c>
      <c r="D248" s="106">
        <v>1</v>
      </c>
      <c r="E248" s="106">
        <v>2313742.5</v>
      </c>
      <c r="F248" s="106">
        <v>30000</v>
      </c>
      <c r="G248" s="106"/>
      <c r="H248" s="106">
        <f t="shared" si="23"/>
        <v>2343742.5</v>
      </c>
      <c r="I248" s="106">
        <f t="shared" si="24"/>
        <v>2313742.5</v>
      </c>
      <c r="J248" s="106">
        <f t="shared" si="25"/>
        <v>30000</v>
      </c>
      <c r="K248" s="106">
        <f t="shared" si="26"/>
        <v>0</v>
      </c>
      <c r="L248" s="106">
        <f t="shared" si="27"/>
        <v>2343742.5</v>
      </c>
    </row>
    <row r="249" spans="1:12" ht="18.5" x14ac:dyDescent="0.45">
      <c r="A249" s="104"/>
      <c r="B249" s="104"/>
      <c r="C249" s="105" t="s">
        <v>449</v>
      </c>
      <c r="D249" s="106">
        <v>4</v>
      </c>
      <c r="E249" s="106">
        <v>2388548.7500000042</v>
      </c>
      <c r="F249" s="106">
        <v>30000</v>
      </c>
      <c r="G249" s="106"/>
      <c r="H249" s="106">
        <f t="shared" si="23"/>
        <v>2418548.7500000042</v>
      </c>
      <c r="I249" s="106">
        <f t="shared" si="24"/>
        <v>9554195.0000000168</v>
      </c>
      <c r="J249" s="106">
        <f t="shared" si="25"/>
        <v>120000</v>
      </c>
      <c r="K249" s="106">
        <f t="shared" si="26"/>
        <v>0</v>
      </c>
      <c r="L249" s="106">
        <f t="shared" si="27"/>
        <v>9674195.0000000168</v>
      </c>
    </row>
    <row r="250" spans="1:12" ht="18.5" x14ac:dyDescent="0.45">
      <c r="A250" s="104"/>
      <c r="B250" s="104"/>
      <c r="C250" s="105" t="s">
        <v>344</v>
      </c>
      <c r="D250" s="106">
        <v>5</v>
      </c>
      <c r="E250" s="106">
        <v>2463354.9999999958</v>
      </c>
      <c r="F250" s="106">
        <v>30000</v>
      </c>
      <c r="G250" s="106"/>
      <c r="H250" s="106">
        <f t="shared" si="23"/>
        <v>2493354.9999999958</v>
      </c>
      <c r="I250" s="106">
        <f t="shared" si="24"/>
        <v>12316774.99999998</v>
      </c>
      <c r="J250" s="106">
        <f t="shared" si="25"/>
        <v>150000</v>
      </c>
      <c r="K250" s="106">
        <f t="shared" si="26"/>
        <v>0</v>
      </c>
      <c r="L250" s="106">
        <f t="shared" si="27"/>
        <v>12466774.99999998</v>
      </c>
    </row>
    <row r="251" spans="1:12" ht="18.5" x14ac:dyDescent="0.45">
      <c r="A251" s="104"/>
      <c r="B251" s="104"/>
      <c r="C251" s="105" t="s">
        <v>345</v>
      </c>
      <c r="D251" s="106">
        <v>12</v>
      </c>
      <c r="E251" s="106">
        <v>2538162.5000000042</v>
      </c>
      <c r="F251" s="106">
        <v>30000</v>
      </c>
      <c r="G251" s="106"/>
      <c r="H251" s="106">
        <f t="shared" si="23"/>
        <v>2568162.5000000042</v>
      </c>
      <c r="I251" s="106">
        <f t="shared" si="24"/>
        <v>30457950.000000052</v>
      </c>
      <c r="J251" s="106">
        <f t="shared" si="25"/>
        <v>360000</v>
      </c>
      <c r="K251" s="106">
        <f t="shared" si="26"/>
        <v>0</v>
      </c>
      <c r="L251" s="106">
        <f t="shared" si="27"/>
        <v>30817950.000000052</v>
      </c>
    </row>
    <row r="252" spans="1:12" ht="18.5" x14ac:dyDescent="0.45">
      <c r="A252" s="104"/>
      <c r="B252" s="104"/>
      <c r="C252" s="105" t="s">
        <v>188</v>
      </c>
      <c r="D252" s="106">
        <v>3</v>
      </c>
      <c r="E252" s="106">
        <v>2612968.7499999958</v>
      </c>
      <c r="F252" s="106">
        <v>30000</v>
      </c>
      <c r="G252" s="106"/>
      <c r="H252" s="106">
        <f t="shared" si="23"/>
        <v>2642968.7499999958</v>
      </c>
      <c r="I252" s="106">
        <f t="shared" si="24"/>
        <v>7838906.249999987</v>
      </c>
      <c r="J252" s="106">
        <f t="shared" si="25"/>
        <v>90000</v>
      </c>
      <c r="K252" s="106">
        <f t="shared" si="26"/>
        <v>0</v>
      </c>
      <c r="L252" s="106">
        <f t="shared" si="27"/>
        <v>7928906.249999987</v>
      </c>
    </row>
    <row r="253" spans="1:12" ht="18.5" x14ac:dyDescent="0.45">
      <c r="A253" s="104"/>
      <c r="B253" s="104"/>
      <c r="C253" s="105" t="s">
        <v>189</v>
      </c>
      <c r="D253" s="106">
        <v>3</v>
      </c>
      <c r="E253" s="106">
        <v>2687775</v>
      </c>
      <c r="F253" s="106">
        <v>30000</v>
      </c>
      <c r="G253" s="106"/>
      <c r="H253" s="106">
        <f t="shared" si="23"/>
        <v>2717775</v>
      </c>
      <c r="I253" s="106">
        <f t="shared" si="24"/>
        <v>8063325</v>
      </c>
      <c r="J253" s="106">
        <f t="shared" si="25"/>
        <v>90000</v>
      </c>
      <c r="K253" s="106">
        <f t="shared" si="26"/>
        <v>0</v>
      </c>
      <c r="L253" s="106">
        <f t="shared" si="27"/>
        <v>8153325</v>
      </c>
    </row>
    <row r="254" spans="1:12" ht="18.5" x14ac:dyDescent="0.45">
      <c r="A254" s="104"/>
      <c r="B254" s="104"/>
      <c r="C254" s="105" t="s">
        <v>190</v>
      </c>
      <c r="D254" s="106">
        <v>3</v>
      </c>
      <c r="E254" s="106">
        <v>2762581.2500000042</v>
      </c>
      <c r="F254" s="106">
        <v>30000</v>
      </c>
      <c r="G254" s="106"/>
      <c r="H254" s="106">
        <f t="shared" si="23"/>
        <v>2792581.2500000042</v>
      </c>
      <c r="I254" s="106">
        <f t="shared" si="24"/>
        <v>8287743.750000013</v>
      </c>
      <c r="J254" s="106">
        <f t="shared" si="25"/>
        <v>90000</v>
      </c>
      <c r="K254" s="106">
        <f t="shared" si="26"/>
        <v>0</v>
      </c>
      <c r="L254" s="106">
        <f t="shared" si="27"/>
        <v>8377743.750000013</v>
      </c>
    </row>
    <row r="255" spans="1:12" ht="18.5" x14ac:dyDescent="0.45">
      <c r="A255" s="104"/>
      <c r="B255" s="104"/>
      <c r="C255" s="105" t="s">
        <v>191</v>
      </c>
      <c r="D255" s="106">
        <v>2</v>
      </c>
      <c r="E255" s="106">
        <v>2837387.4999999958</v>
      </c>
      <c r="F255" s="106">
        <v>30000</v>
      </c>
      <c r="G255" s="106"/>
      <c r="H255" s="106">
        <f t="shared" si="23"/>
        <v>2867387.4999999958</v>
      </c>
      <c r="I255" s="106">
        <f t="shared" si="24"/>
        <v>5674774.9999999916</v>
      </c>
      <c r="J255" s="106">
        <f t="shared" si="25"/>
        <v>60000</v>
      </c>
      <c r="K255" s="106">
        <f t="shared" si="26"/>
        <v>0</v>
      </c>
      <c r="L255" s="106">
        <f t="shared" si="27"/>
        <v>5734774.9999999916</v>
      </c>
    </row>
    <row r="256" spans="1:12" ht="18.5" x14ac:dyDescent="0.45">
      <c r="A256" s="104"/>
      <c r="B256" s="104"/>
      <c r="C256" s="105" t="s">
        <v>248</v>
      </c>
      <c r="D256" s="106">
        <v>2</v>
      </c>
      <c r="E256" s="106">
        <v>2912193.75</v>
      </c>
      <c r="F256" s="106">
        <v>30000</v>
      </c>
      <c r="G256" s="106"/>
      <c r="H256" s="106">
        <f t="shared" si="23"/>
        <v>2942193.75</v>
      </c>
      <c r="I256" s="106">
        <f t="shared" si="24"/>
        <v>5824387.5</v>
      </c>
      <c r="J256" s="106">
        <f t="shared" si="25"/>
        <v>60000</v>
      </c>
      <c r="K256" s="106">
        <f t="shared" si="26"/>
        <v>0</v>
      </c>
      <c r="L256" s="106">
        <f t="shared" si="27"/>
        <v>5884387.5</v>
      </c>
    </row>
    <row r="257" spans="1:12" ht="18.5" x14ac:dyDescent="0.45">
      <c r="A257" s="104"/>
      <c r="B257" s="104"/>
      <c r="C257" s="105" t="s">
        <v>304</v>
      </c>
      <c r="D257" s="106">
        <v>5</v>
      </c>
      <c r="E257" s="106">
        <v>2987000.0000000042</v>
      </c>
      <c r="F257" s="106">
        <v>30000</v>
      </c>
      <c r="G257" s="106"/>
      <c r="H257" s="106">
        <f t="shared" si="23"/>
        <v>3017000.0000000042</v>
      </c>
      <c r="I257" s="106">
        <f t="shared" si="24"/>
        <v>14935000.00000002</v>
      </c>
      <c r="J257" s="106">
        <f t="shared" si="25"/>
        <v>150000</v>
      </c>
      <c r="K257" s="106">
        <f t="shared" si="26"/>
        <v>0</v>
      </c>
      <c r="L257" s="106">
        <f t="shared" si="27"/>
        <v>15085000.00000002</v>
      </c>
    </row>
    <row r="258" spans="1:12" ht="18.5" x14ac:dyDescent="0.45">
      <c r="A258" s="104"/>
      <c r="B258" s="104"/>
      <c r="C258" s="108" t="s">
        <v>305</v>
      </c>
      <c r="D258" s="106">
        <v>11</v>
      </c>
      <c r="E258" s="106">
        <v>2894528.7500000042</v>
      </c>
      <c r="F258" s="106">
        <v>30000</v>
      </c>
      <c r="G258" s="106"/>
      <c r="H258" s="106">
        <f t="shared" si="23"/>
        <v>2924528.7500000042</v>
      </c>
      <c r="I258" s="106">
        <f t="shared" si="24"/>
        <v>31839816.250000045</v>
      </c>
      <c r="J258" s="106">
        <f t="shared" si="25"/>
        <v>330000</v>
      </c>
      <c r="K258" s="106">
        <f t="shared" si="26"/>
        <v>0</v>
      </c>
      <c r="L258" s="106">
        <f t="shared" si="27"/>
        <v>32169816.250000045</v>
      </c>
    </row>
    <row r="259" spans="1:12" ht="18.5" x14ac:dyDescent="0.45">
      <c r="A259" s="104"/>
      <c r="B259" s="104"/>
      <c r="C259" s="108" t="s">
        <v>321</v>
      </c>
      <c r="D259" s="106">
        <v>13</v>
      </c>
      <c r="E259" s="106">
        <v>2998646.25</v>
      </c>
      <c r="F259" s="106">
        <v>30000</v>
      </c>
      <c r="G259" s="106"/>
      <c r="H259" s="106">
        <f t="shared" si="23"/>
        <v>3028646.25</v>
      </c>
      <c r="I259" s="106">
        <f t="shared" si="24"/>
        <v>38982401.25</v>
      </c>
      <c r="J259" s="106">
        <f t="shared" si="25"/>
        <v>390000</v>
      </c>
      <c r="K259" s="106">
        <f t="shared" si="26"/>
        <v>0</v>
      </c>
      <c r="L259" s="106">
        <f t="shared" si="27"/>
        <v>39372401.25</v>
      </c>
    </row>
    <row r="260" spans="1:12" ht="18.5" x14ac:dyDescent="0.45">
      <c r="A260" s="104"/>
      <c r="B260" s="104"/>
      <c r="C260" s="108" t="s">
        <v>306</v>
      </c>
      <c r="D260" s="106">
        <v>2</v>
      </c>
      <c r="E260" s="106">
        <v>3102765</v>
      </c>
      <c r="F260" s="106">
        <v>30000</v>
      </c>
      <c r="G260" s="106"/>
      <c r="H260" s="106">
        <f t="shared" si="23"/>
        <v>3132765</v>
      </c>
      <c r="I260" s="106">
        <f t="shared" si="24"/>
        <v>6205530</v>
      </c>
      <c r="J260" s="106">
        <f t="shared" si="25"/>
        <v>60000</v>
      </c>
      <c r="K260" s="106">
        <f t="shared" si="26"/>
        <v>0</v>
      </c>
      <c r="L260" s="106">
        <f t="shared" si="27"/>
        <v>6265530</v>
      </c>
    </row>
    <row r="261" spans="1:12" ht="18.5" x14ac:dyDescent="0.45">
      <c r="A261" s="104"/>
      <c r="B261" s="104"/>
      <c r="C261" s="108" t="s">
        <v>307</v>
      </c>
      <c r="D261" s="106">
        <v>3</v>
      </c>
      <c r="E261" s="106">
        <v>3206882.4999999963</v>
      </c>
      <c r="F261" s="106">
        <v>30000</v>
      </c>
      <c r="G261" s="106"/>
      <c r="H261" s="106">
        <f t="shared" si="23"/>
        <v>3236882.4999999963</v>
      </c>
      <c r="I261" s="106">
        <f t="shared" si="24"/>
        <v>9620647.4999999888</v>
      </c>
      <c r="J261" s="106">
        <f t="shared" si="25"/>
        <v>90000</v>
      </c>
      <c r="K261" s="106">
        <f t="shared" si="26"/>
        <v>0</v>
      </c>
      <c r="L261" s="106">
        <f t="shared" si="27"/>
        <v>9710647.4999999888</v>
      </c>
    </row>
    <row r="262" spans="1:12" ht="18.5" x14ac:dyDescent="0.45">
      <c r="A262" s="104"/>
      <c r="B262" s="104"/>
      <c r="C262" s="108" t="s">
        <v>307</v>
      </c>
      <c r="D262" s="106">
        <v>1</v>
      </c>
      <c r="E262" s="106">
        <v>3206882.4999999963</v>
      </c>
      <c r="F262" s="106">
        <v>30000</v>
      </c>
      <c r="G262" s="106">
        <v>3050688</v>
      </c>
      <c r="H262" s="106">
        <f t="shared" si="23"/>
        <v>6287570.4999999963</v>
      </c>
      <c r="I262" s="106">
        <f t="shared" si="24"/>
        <v>3206882.4999999963</v>
      </c>
      <c r="J262" s="106">
        <f t="shared" si="25"/>
        <v>30000</v>
      </c>
      <c r="K262" s="106">
        <f t="shared" si="26"/>
        <v>3050688</v>
      </c>
      <c r="L262" s="106">
        <f t="shared" si="27"/>
        <v>6287570.4999999963</v>
      </c>
    </row>
    <row r="263" spans="1:12" ht="18.5" x14ac:dyDescent="0.45">
      <c r="A263" s="104"/>
      <c r="B263" s="104"/>
      <c r="C263" s="108" t="s">
        <v>193</v>
      </c>
      <c r="D263" s="106">
        <v>4</v>
      </c>
      <c r="E263" s="106">
        <v>3311001.2499999963</v>
      </c>
      <c r="F263" s="106">
        <v>30000</v>
      </c>
      <c r="G263" s="106"/>
      <c r="H263" s="106">
        <f t="shared" si="23"/>
        <v>3341001.2499999963</v>
      </c>
      <c r="I263" s="106">
        <f t="shared" si="24"/>
        <v>13244004.999999985</v>
      </c>
      <c r="J263" s="106">
        <f t="shared" si="25"/>
        <v>120000</v>
      </c>
      <c r="K263" s="106">
        <f t="shared" si="26"/>
        <v>0</v>
      </c>
      <c r="L263" s="106">
        <f t="shared" si="27"/>
        <v>13364004.999999985</v>
      </c>
    </row>
    <row r="264" spans="1:12" ht="18.5" x14ac:dyDescent="0.45">
      <c r="A264" s="104"/>
      <c r="B264" s="104"/>
      <c r="C264" s="108" t="s">
        <v>195</v>
      </c>
      <c r="D264" s="106">
        <v>1</v>
      </c>
      <c r="E264" s="106">
        <v>3519237.5000000037</v>
      </c>
      <c r="F264" s="106">
        <v>30000</v>
      </c>
      <c r="G264" s="106"/>
      <c r="H264" s="106">
        <f t="shared" si="23"/>
        <v>3549237.5000000037</v>
      </c>
      <c r="I264" s="106">
        <f t="shared" si="24"/>
        <v>3519237.5000000037</v>
      </c>
      <c r="J264" s="106">
        <f t="shared" si="25"/>
        <v>30000</v>
      </c>
      <c r="K264" s="106">
        <f t="shared" si="26"/>
        <v>0</v>
      </c>
      <c r="L264" s="106">
        <f t="shared" si="27"/>
        <v>3549237.5000000037</v>
      </c>
    </row>
    <row r="265" spans="1:12" ht="18.5" x14ac:dyDescent="0.45">
      <c r="A265" s="104"/>
      <c r="B265" s="104"/>
      <c r="C265" s="108" t="s">
        <v>196</v>
      </c>
      <c r="D265" s="106"/>
      <c r="E265" s="106">
        <v>3623356.2500000037</v>
      </c>
      <c r="F265" s="106">
        <v>30000</v>
      </c>
      <c r="G265" s="106"/>
      <c r="H265" s="106">
        <f t="shared" si="23"/>
        <v>3653356.2500000037</v>
      </c>
      <c r="I265" s="106">
        <f t="shared" si="24"/>
        <v>0</v>
      </c>
      <c r="J265" s="106">
        <f t="shared" si="25"/>
        <v>0</v>
      </c>
      <c r="K265" s="106">
        <f t="shared" si="26"/>
        <v>0</v>
      </c>
      <c r="L265" s="106">
        <f t="shared" si="27"/>
        <v>0</v>
      </c>
    </row>
    <row r="266" spans="1:12" ht="18.5" x14ac:dyDescent="0.45">
      <c r="A266" s="104"/>
      <c r="B266" s="104"/>
      <c r="C266" s="108" t="s">
        <v>197</v>
      </c>
      <c r="D266" s="106"/>
      <c r="E266" s="106">
        <v>3727475.0000000037</v>
      </c>
      <c r="F266" s="106">
        <v>30000</v>
      </c>
      <c r="G266" s="106"/>
      <c r="H266" s="106">
        <f t="shared" si="23"/>
        <v>3757475.0000000037</v>
      </c>
      <c r="I266" s="106">
        <f t="shared" si="24"/>
        <v>0</v>
      </c>
      <c r="J266" s="106">
        <f t="shared" si="25"/>
        <v>0</v>
      </c>
      <c r="K266" s="106">
        <f t="shared" si="26"/>
        <v>0</v>
      </c>
      <c r="L266" s="106">
        <f t="shared" si="27"/>
        <v>0</v>
      </c>
    </row>
    <row r="267" spans="1:12" ht="18.5" x14ac:dyDescent="0.45">
      <c r="A267" s="104"/>
      <c r="B267" s="104"/>
      <c r="C267" s="108" t="s">
        <v>346</v>
      </c>
      <c r="D267" s="106">
        <v>1</v>
      </c>
      <c r="E267" s="106">
        <v>3491690.0000000037</v>
      </c>
      <c r="F267" s="106">
        <v>30000</v>
      </c>
      <c r="G267" s="106"/>
      <c r="H267" s="106">
        <f t="shared" si="23"/>
        <v>3521690.0000000037</v>
      </c>
      <c r="I267" s="106">
        <f t="shared" si="24"/>
        <v>3491690.0000000037</v>
      </c>
      <c r="J267" s="106">
        <f t="shared" si="25"/>
        <v>30000</v>
      </c>
      <c r="K267" s="106">
        <f t="shared" si="26"/>
        <v>0</v>
      </c>
      <c r="L267" s="106">
        <f t="shared" si="27"/>
        <v>3521690.0000000037</v>
      </c>
    </row>
    <row r="268" spans="1:12" ht="18.5" x14ac:dyDescent="0.45">
      <c r="A268" s="104"/>
      <c r="B268" s="104"/>
      <c r="C268" s="108" t="s">
        <v>347</v>
      </c>
      <c r="D268" s="106">
        <v>2</v>
      </c>
      <c r="E268" s="106">
        <v>3616821.2499999963</v>
      </c>
      <c r="F268" s="106">
        <v>30000</v>
      </c>
      <c r="G268" s="106"/>
      <c r="H268" s="106">
        <f t="shared" si="23"/>
        <v>3646821.2499999963</v>
      </c>
      <c r="I268" s="106">
        <f t="shared" si="24"/>
        <v>7233642.4999999925</v>
      </c>
      <c r="J268" s="106">
        <f t="shared" si="25"/>
        <v>60000</v>
      </c>
      <c r="K268" s="106">
        <f t="shared" si="26"/>
        <v>0</v>
      </c>
      <c r="L268" s="106">
        <f t="shared" si="27"/>
        <v>7293642.4999999925</v>
      </c>
    </row>
    <row r="269" spans="1:12" ht="18.5" x14ac:dyDescent="0.45">
      <c r="A269" s="104"/>
      <c r="B269" s="104"/>
      <c r="C269" s="108" t="s">
        <v>308</v>
      </c>
      <c r="D269" s="106">
        <v>1</v>
      </c>
      <c r="E269" s="106">
        <v>3741953.7500000037</v>
      </c>
      <c r="F269" s="106">
        <v>30000</v>
      </c>
      <c r="G269" s="106"/>
      <c r="H269" s="106">
        <f t="shared" si="23"/>
        <v>3771953.7500000037</v>
      </c>
      <c r="I269" s="106">
        <f t="shared" si="24"/>
        <v>3741953.7500000037</v>
      </c>
      <c r="J269" s="106">
        <f t="shared" si="25"/>
        <v>30000</v>
      </c>
      <c r="K269" s="106">
        <f t="shared" si="26"/>
        <v>0</v>
      </c>
      <c r="L269" s="106">
        <f t="shared" si="27"/>
        <v>3771953.7500000037</v>
      </c>
    </row>
    <row r="270" spans="1:12" ht="18.5" x14ac:dyDescent="0.45">
      <c r="A270" s="104"/>
      <c r="B270" s="104"/>
      <c r="C270" s="108" t="s">
        <v>198</v>
      </c>
      <c r="D270" s="106">
        <v>1</v>
      </c>
      <c r="E270" s="106">
        <v>3867086.25</v>
      </c>
      <c r="F270" s="106">
        <v>30000</v>
      </c>
      <c r="G270" s="106"/>
      <c r="H270" s="106">
        <f t="shared" si="23"/>
        <v>3897086.25</v>
      </c>
      <c r="I270" s="106">
        <f t="shared" si="24"/>
        <v>3867086.25</v>
      </c>
      <c r="J270" s="106">
        <f t="shared" si="25"/>
        <v>30000</v>
      </c>
      <c r="K270" s="106">
        <f t="shared" si="26"/>
        <v>0</v>
      </c>
      <c r="L270" s="106">
        <f t="shared" si="27"/>
        <v>3897086.25</v>
      </c>
    </row>
    <row r="271" spans="1:12" ht="18.5" x14ac:dyDescent="0.45">
      <c r="A271" s="104"/>
      <c r="B271" s="104"/>
      <c r="C271" s="108" t="s">
        <v>199</v>
      </c>
      <c r="D271" s="106">
        <v>2</v>
      </c>
      <c r="E271" s="106">
        <v>3992217.5000000037</v>
      </c>
      <c r="F271" s="106">
        <v>30000</v>
      </c>
      <c r="G271" s="106"/>
      <c r="H271" s="106">
        <f t="shared" si="23"/>
        <v>4022217.5000000037</v>
      </c>
      <c r="I271" s="106">
        <f t="shared" si="24"/>
        <v>7984435.0000000075</v>
      </c>
      <c r="J271" s="106">
        <f t="shared" si="25"/>
        <v>60000</v>
      </c>
      <c r="K271" s="106">
        <f t="shared" si="26"/>
        <v>0</v>
      </c>
      <c r="L271" s="106">
        <f t="shared" si="27"/>
        <v>8044435.0000000075</v>
      </c>
    </row>
    <row r="272" spans="1:12" ht="18.5" x14ac:dyDescent="0.45">
      <c r="A272" s="104"/>
      <c r="B272" s="104"/>
      <c r="C272" s="108" t="s">
        <v>348</v>
      </c>
      <c r="D272" s="106">
        <v>1</v>
      </c>
      <c r="E272" s="106">
        <v>4117350</v>
      </c>
      <c r="F272" s="106">
        <v>30000</v>
      </c>
      <c r="G272" s="106"/>
      <c r="H272" s="106">
        <f t="shared" si="23"/>
        <v>4147350</v>
      </c>
      <c r="I272" s="106">
        <f t="shared" si="24"/>
        <v>4117350</v>
      </c>
      <c r="J272" s="106">
        <f t="shared" si="25"/>
        <v>30000</v>
      </c>
      <c r="K272" s="106">
        <f t="shared" si="26"/>
        <v>0</v>
      </c>
      <c r="L272" s="106">
        <f t="shared" si="27"/>
        <v>4147350</v>
      </c>
    </row>
    <row r="273" spans="1:12" ht="18.5" x14ac:dyDescent="0.45">
      <c r="A273" s="104"/>
      <c r="B273" s="104"/>
      <c r="C273" s="108" t="s">
        <v>349</v>
      </c>
      <c r="D273" s="106">
        <v>1</v>
      </c>
      <c r="E273" s="106">
        <v>4242482.4999999963</v>
      </c>
      <c r="F273" s="106">
        <v>30000</v>
      </c>
      <c r="G273" s="106"/>
      <c r="H273" s="106">
        <f t="shared" ref="H273:H278" si="28">SUM(E273:G273)</f>
        <v>4272482.4999999963</v>
      </c>
      <c r="I273" s="106">
        <f t="shared" ref="I273:I278" si="29">D273*E273</f>
        <v>4242482.4999999963</v>
      </c>
      <c r="J273" s="106">
        <f t="shared" ref="J273:J278" si="30">D273*F273</f>
        <v>30000</v>
      </c>
      <c r="K273" s="106">
        <f t="shared" ref="K273:K278" si="31">D273*G273</f>
        <v>0</v>
      </c>
      <c r="L273" s="106">
        <f t="shared" ref="L273:L278" si="32">D273*H273</f>
        <v>4272482.4999999963</v>
      </c>
    </row>
    <row r="274" spans="1:12" ht="18.5" x14ac:dyDescent="0.45">
      <c r="A274" s="104"/>
      <c r="B274" s="104"/>
      <c r="C274" s="108" t="s">
        <v>594</v>
      </c>
      <c r="D274" s="106">
        <v>1</v>
      </c>
      <c r="E274" s="106">
        <v>4367613.75</v>
      </c>
      <c r="F274" s="106">
        <v>30000</v>
      </c>
      <c r="G274" s="106"/>
      <c r="H274" s="106">
        <f t="shared" si="28"/>
        <v>4397613.75</v>
      </c>
      <c r="I274" s="106">
        <f t="shared" si="29"/>
        <v>4367613.75</v>
      </c>
      <c r="J274" s="106">
        <f t="shared" si="30"/>
        <v>30000</v>
      </c>
      <c r="K274" s="106">
        <f t="shared" si="31"/>
        <v>0</v>
      </c>
      <c r="L274" s="106">
        <f t="shared" si="32"/>
        <v>4397613.75</v>
      </c>
    </row>
    <row r="275" spans="1:12" ht="18.5" x14ac:dyDescent="0.45">
      <c r="A275" s="104"/>
      <c r="B275" s="104"/>
      <c r="C275" s="108" t="s">
        <v>406</v>
      </c>
      <c r="D275" s="106">
        <v>4</v>
      </c>
      <c r="E275" s="106">
        <v>6798560.3999999994</v>
      </c>
      <c r="F275" s="106">
        <v>30000</v>
      </c>
      <c r="G275" s="106"/>
      <c r="H275" s="106">
        <f t="shared" si="28"/>
        <v>6828560.3999999994</v>
      </c>
      <c r="I275" s="106">
        <f t="shared" si="29"/>
        <v>27194241.599999998</v>
      </c>
      <c r="J275" s="106">
        <f t="shared" si="30"/>
        <v>120000</v>
      </c>
      <c r="K275" s="106">
        <f t="shared" si="31"/>
        <v>0</v>
      </c>
      <c r="L275" s="106">
        <f t="shared" si="32"/>
        <v>27314241.599999998</v>
      </c>
    </row>
    <row r="276" spans="1:12" ht="18.5" x14ac:dyDescent="0.45">
      <c r="A276" s="104"/>
      <c r="B276" s="104"/>
      <c r="C276" s="108" t="s">
        <v>309</v>
      </c>
      <c r="D276" s="106">
        <v>2</v>
      </c>
      <c r="E276" s="106">
        <v>7042594.5</v>
      </c>
      <c r="F276" s="106">
        <v>30000</v>
      </c>
      <c r="G276" s="106"/>
      <c r="H276" s="106">
        <f t="shared" si="28"/>
        <v>7072594.5</v>
      </c>
      <c r="I276" s="106">
        <f t="shared" si="29"/>
        <v>14085189</v>
      </c>
      <c r="J276" s="106">
        <f t="shared" si="30"/>
        <v>60000</v>
      </c>
      <c r="K276" s="106">
        <f t="shared" si="31"/>
        <v>0</v>
      </c>
      <c r="L276" s="106">
        <f t="shared" si="32"/>
        <v>14145189</v>
      </c>
    </row>
    <row r="277" spans="1:12" ht="18.5" x14ac:dyDescent="0.45">
      <c r="A277" s="104"/>
      <c r="B277" s="104"/>
      <c r="C277" s="108" t="s">
        <v>200</v>
      </c>
      <c r="D277" s="106">
        <v>1</v>
      </c>
      <c r="E277" s="106">
        <v>7530664.0500000007</v>
      </c>
      <c r="F277" s="106">
        <v>30000</v>
      </c>
      <c r="G277" s="106"/>
      <c r="H277" s="106">
        <f t="shared" si="28"/>
        <v>7560664.0500000007</v>
      </c>
      <c r="I277" s="106">
        <f t="shared" si="29"/>
        <v>7530664.0500000007</v>
      </c>
      <c r="J277" s="106">
        <f t="shared" si="30"/>
        <v>30000</v>
      </c>
      <c r="K277" s="106">
        <f t="shared" si="31"/>
        <v>0</v>
      </c>
      <c r="L277" s="106">
        <f t="shared" si="32"/>
        <v>7560664.0500000007</v>
      </c>
    </row>
    <row r="278" spans="1:12" ht="18.5" x14ac:dyDescent="0.45">
      <c r="A278" s="104"/>
      <c r="B278" s="104"/>
      <c r="C278" s="108" t="s">
        <v>310</v>
      </c>
      <c r="D278" s="106">
        <v>1</v>
      </c>
      <c r="E278" s="106">
        <v>8018733.6000000006</v>
      </c>
      <c r="F278" s="106">
        <v>30000</v>
      </c>
      <c r="G278" s="106"/>
      <c r="H278" s="106">
        <f t="shared" si="28"/>
        <v>8048733.6000000006</v>
      </c>
      <c r="I278" s="106">
        <f t="shared" si="29"/>
        <v>8018733.6000000006</v>
      </c>
      <c r="J278" s="106">
        <f t="shared" si="30"/>
        <v>30000</v>
      </c>
      <c r="K278" s="106">
        <f t="shared" si="31"/>
        <v>0</v>
      </c>
      <c r="L278" s="106">
        <f t="shared" si="32"/>
        <v>8048733.6000000006</v>
      </c>
    </row>
    <row r="279" spans="1:12" ht="18.5" x14ac:dyDescent="0.45">
      <c r="A279" s="104"/>
      <c r="B279" s="107" t="s">
        <v>201</v>
      </c>
      <c r="C279" s="105" t="s">
        <v>202</v>
      </c>
      <c r="D279" s="109">
        <f>SUM(D80:D278)</f>
        <v>262</v>
      </c>
      <c r="E279" s="109">
        <f>SUM(E80:E278)</f>
        <v>364138037.55000001</v>
      </c>
      <c r="F279" s="109">
        <f>SUM(F80:F278)</f>
        <v>5970000</v>
      </c>
      <c r="G279" s="109"/>
      <c r="H279" s="109">
        <f>SUM(H80:H278)</f>
        <v>375161920.11000001</v>
      </c>
      <c r="I279" s="109">
        <f>SUM(I80:I278)</f>
        <v>643526105.75000012</v>
      </c>
      <c r="J279" s="109">
        <f>SUM(J80:J278)</f>
        <v>7860000</v>
      </c>
      <c r="K279" s="109">
        <f>SUM(K80:K278)</f>
        <v>5870938.5600000005</v>
      </c>
      <c r="L279" s="109">
        <f>SUM(L80:L278)</f>
        <v>657257044.31000006</v>
      </c>
    </row>
    <row r="280" spans="1:12" ht="18.5" x14ac:dyDescent="0.45">
      <c r="A280" s="104"/>
      <c r="B280" s="104"/>
      <c r="C280" s="104"/>
      <c r="D280" s="106"/>
      <c r="E280" s="106"/>
      <c r="F280" s="106"/>
      <c r="G280" s="106"/>
      <c r="H280" s="106"/>
      <c r="I280" s="106"/>
      <c r="J280" s="106"/>
      <c r="K280" s="106"/>
      <c r="L280" s="106"/>
    </row>
    <row r="281" spans="1:12" ht="18.5" x14ac:dyDescent="0.45">
      <c r="A281" s="112" t="s">
        <v>204</v>
      </c>
      <c r="B281" s="104"/>
      <c r="C281" s="104"/>
      <c r="D281" s="114">
        <f>D279</f>
        <v>262</v>
      </c>
      <c r="E281" s="115">
        <f t="shared" ref="E281:L281" si="33">SUM(E279:E280)</f>
        <v>364138037.55000001</v>
      </c>
      <c r="F281" s="115">
        <f t="shared" si="33"/>
        <v>5970000</v>
      </c>
      <c r="G281" s="115">
        <f t="shared" si="33"/>
        <v>0</v>
      </c>
      <c r="H281" s="115">
        <f t="shared" si="33"/>
        <v>375161920.11000001</v>
      </c>
      <c r="I281" s="115">
        <f t="shared" si="33"/>
        <v>643526105.75000012</v>
      </c>
      <c r="J281" s="115">
        <f t="shared" si="33"/>
        <v>7860000</v>
      </c>
      <c r="K281" s="115">
        <f t="shared" si="33"/>
        <v>5870938.5600000005</v>
      </c>
      <c r="L281" s="115">
        <f t="shared" si="33"/>
        <v>657257044.31000006</v>
      </c>
    </row>
    <row r="283" spans="1:12" ht="18.5" x14ac:dyDescent="0.45">
      <c r="A283" s="1010" t="s">
        <v>0</v>
      </c>
      <c r="B283" s="1010"/>
      <c r="C283" s="1010"/>
      <c r="D283" s="1010"/>
      <c r="E283" s="1010"/>
      <c r="F283" s="1010"/>
      <c r="G283" s="1010"/>
      <c r="H283" s="1010"/>
      <c r="I283" s="1010"/>
      <c r="J283" s="1010"/>
      <c r="K283" s="1010"/>
      <c r="L283" s="1010"/>
    </row>
    <row r="284" spans="1:12" ht="18.5" x14ac:dyDescent="0.45">
      <c r="A284" s="971" t="s">
        <v>89</v>
      </c>
      <c r="B284" s="971"/>
      <c r="C284" s="971"/>
      <c r="D284" s="971"/>
      <c r="E284" s="971"/>
      <c r="F284" s="971"/>
      <c r="G284" s="971"/>
      <c r="H284" s="971"/>
      <c r="I284" s="971"/>
      <c r="J284" s="971"/>
      <c r="K284" s="971"/>
      <c r="L284" s="971"/>
    </row>
    <row r="285" spans="1:12" ht="18.5" x14ac:dyDescent="0.45">
      <c r="A285" s="971" t="s">
        <v>90</v>
      </c>
      <c r="B285" s="972"/>
      <c r="C285" s="972"/>
      <c r="D285" s="972"/>
      <c r="E285" s="972"/>
      <c r="F285" s="972"/>
      <c r="G285" s="972"/>
      <c r="H285" s="972"/>
      <c r="I285" s="972"/>
      <c r="J285" s="972"/>
      <c r="K285" s="972"/>
      <c r="L285" s="972"/>
    </row>
    <row r="286" spans="1:12" ht="18.5" x14ac:dyDescent="0.45">
      <c r="A286" s="973" t="s">
        <v>1090</v>
      </c>
      <c r="B286" s="973"/>
      <c r="C286" s="973"/>
      <c r="D286" s="973"/>
      <c r="E286" s="973"/>
      <c r="F286" s="973"/>
      <c r="G286" s="973"/>
      <c r="H286" s="973"/>
      <c r="I286" s="973"/>
      <c r="J286" s="973"/>
      <c r="K286" s="973"/>
      <c r="L286" s="973"/>
    </row>
    <row r="287" spans="1:12" ht="55.5" x14ac:dyDescent="0.45">
      <c r="A287" s="101" t="s">
        <v>91</v>
      </c>
      <c r="B287" s="102"/>
      <c r="C287" s="101" t="s">
        <v>92</v>
      </c>
      <c r="D287" s="101" t="s">
        <v>93</v>
      </c>
      <c r="E287" s="101" t="s">
        <v>94</v>
      </c>
      <c r="F287" s="101" t="s">
        <v>95</v>
      </c>
      <c r="G287" s="101" t="s">
        <v>96</v>
      </c>
      <c r="H287" s="101" t="s">
        <v>97</v>
      </c>
      <c r="I287" s="101" t="s">
        <v>98</v>
      </c>
      <c r="J287" s="101" t="s">
        <v>99</v>
      </c>
      <c r="K287" s="101" t="s">
        <v>100</v>
      </c>
      <c r="L287" s="103" t="s">
        <v>101</v>
      </c>
    </row>
    <row r="288" spans="1:12" ht="18.5" x14ac:dyDescent="0.45">
      <c r="A288" s="108"/>
      <c r="B288" s="104"/>
      <c r="C288" s="104"/>
      <c r="D288" s="502"/>
      <c r="E288" s="104"/>
      <c r="F288" s="104"/>
      <c r="G288" s="104"/>
      <c r="H288" s="104"/>
      <c r="I288" s="104"/>
      <c r="J288" s="104"/>
      <c r="K288" s="104"/>
      <c r="L288" s="355" t="s">
        <v>650</v>
      </c>
    </row>
    <row r="289" spans="1:12" ht="18.5" x14ac:dyDescent="0.45">
      <c r="A289" s="104"/>
      <c r="B289" s="104"/>
      <c r="C289" s="105" t="s">
        <v>159</v>
      </c>
      <c r="D289" s="106">
        <v>1</v>
      </c>
      <c r="E289" s="106">
        <v>1679343.75</v>
      </c>
      <c r="F289" s="106">
        <v>30000</v>
      </c>
      <c r="G289" s="106"/>
      <c r="H289" s="106">
        <f t="shared" ref="H289:H309" si="34">SUM(E289:G289)</f>
        <v>1709343.75</v>
      </c>
      <c r="I289" s="106">
        <f t="shared" ref="I289:I309" si="35">D289*E289</f>
        <v>1679343.75</v>
      </c>
      <c r="J289" s="106">
        <f t="shared" ref="J289:J309" si="36">D289*F289</f>
        <v>30000</v>
      </c>
      <c r="K289" s="106">
        <f t="shared" ref="K289:K309" si="37">D289*G289</f>
        <v>0</v>
      </c>
      <c r="L289" s="106">
        <f t="shared" ref="L289:L309" si="38">D289*H289</f>
        <v>1709343.75</v>
      </c>
    </row>
    <row r="290" spans="1:12" ht="18.5" x14ac:dyDescent="0.45">
      <c r="A290" s="104"/>
      <c r="B290" s="104"/>
      <c r="C290" s="105" t="s">
        <v>245</v>
      </c>
      <c r="D290" s="106">
        <v>1</v>
      </c>
      <c r="E290" s="106">
        <v>1876991.25</v>
      </c>
      <c r="F290" s="106">
        <v>30000</v>
      </c>
      <c r="G290" s="106"/>
      <c r="H290" s="106">
        <f t="shared" si="34"/>
        <v>1906991.25</v>
      </c>
      <c r="I290" s="106">
        <f t="shared" si="35"/>
        <v>1876991.25</v>
      </c>
      <c r="J290" s="106">
        <f t="shared" si="36"/>
        <v>30000</v>
      </c>
      <c r="K290" s="106">
        <f t="shared" si="37"/>
        <v>0</v>
      </c>
      <c r="L290" s="106">
        <f t="shared" si="38"/>
        <v>1906991.25</v>
      </c>
    </row>
    <row r="291" spans="1:12" ht="18.5" x14ac:dyDescent="0.45">
      <c r="A291" s="104"/>
      <c r="B291" s="104"/>
      <c r="C291" s="105" t="s">
        <v>176</v>
      </c>
      <c r="D291" s="106">
        <v>1</v>
      </c>
      <c r="E291" s="106">
        <v>2084331.25</v>
      </c>
      <c r="F291" s="106">
        <v>30000</v>
      </c>
      <c r="G291" s="106"/>
      <c r="H291" s="106">
        <f t="shared" si="34"/>
        <v>2114331.25</v>
      </c>
      <c r="I291" s="106">
        <f t="shared" si="35"/>
        <v>2084331.25</v>
      </c>
      <c r="J291" s="106">
        <f t="shared" si="36"/>
        <v>30000</v>
      </c>
      <c r="K291" s="106">
        <f t="shared" si="37"/>
        <v>0</v>
      </c>
      <c r="L291" s="106">
        <f t="shared" si="38"/>
        <v>2114331.25</v>
      </c>
    </row>
    <row r="292" spans="1:12" ht="18.5" x14ac:dyDescent="0.45">
      <c r="A292" s="104"/>
      <c r="B292" s="104"/>
      <c r="C292" s="105" t="s">
        <v>178</v>
      </c>
      <c r="D292" s="106">
        <v>3</v>
      </c>
      <c r="E292" s="106">
        <v>2150057.5</v>
      </c>
      <c r="F292" s="106">
        <v>30000</v>
      </c>
      <c r="G292" s="106"/>
      <c r="H292" s="106">
        <f t="shared" si="34"/>
        <v>2180057.5</v>
      </c>
      <c r="I292" s="106">
        <f t="shared" si="35"/>
        <v>6450172.5</v>
      </c>
      <c r="J292" s="106">
        <f t="shared" si="36"/>
        <v>90000</v>
      </c>
      <c r="K292" s="106">
        <f t="shared" si="37"/>
        <v>0</v>
      </c>
      <c r="L292" s="106">
        <f t="shared" si="38"/>
        <v>6540172.5</v>
      </c>
    </row>
    <row r="293" spans="1:12" ht="18.5" x14ac:dyDescent="0.45">
      <c r="A293" s="104"/>
      <c r="B293" s="104"/>
      <c r="C293" s="105" t="s">
        <v>179</v>
      </c>
      <c r="D293" s="106">
        <v>1</v>
      </c>
      <c r="E293" s="106">
        <v>2215783.75</v>
      </c>
      <c r="F293" s="106">
        <v>30000</v>
      </c>
      <c r="G293" s="106"/>
      <c r="H293" s="106">
        <f t="shared" si="34"/>
        <v>2245783.75</v>
      </c>
      <c r="I293" s="106">
        <f t="shared" si="35"/>
        <v>2215783.75</v>
      </c>
      <c r="J293" s="106">
        <f t="shared" si="36"/>
        <v>30000</v>
      </c>
      <c r="K293" s="106">
        <f t="shared" si="37"/>
        <v>0</v>
      </c>
      <c r="L293" s="106">
        <f t="shared" si="38"/>
        <v>2245783.75</v>
      </c>
    </row>
    <row r="294" spans="1:12" ht="18.5" x14ac:dyDescent="0.45">
      <c r="A294" s="104"/>
      <c r="B294" s="104"/>
      <c r="C294" s="105" t="s">
        <v>247</v>
      </c>
      <c r="D294" s="106">
        <v>1</v>
      </c>
      <c r="E294" s="106">
        <v>2478688.75</v>
      </c>
      <c r="F294" s="106">
        <v>30000</v>
      </c>
      <c r="G294" s="106"/>
      <c r="H294" s="106">
        <f t="shared" si="34"/>
        <v>2508688.75</v>
      </c>
      <c r="I294" s="106">
        <f t="shared" si="35"/>
        <v>2478688.75</v>
      </c>
      <c r="J294" s="106">
        <f t="shared" si="36"/>
        <v>30000</v>
      </c>
      <c r="K294" s="106">
        <f t="shared" si="37"/>
        <v>0</v>
      </c>
      <c r="L294" s="106">
        <f t="shared" si="38"/>
        <v>2508688.75</v>
      </c>
    </row>
    <row r="295" spans="1:12" ht="18.5" x14ac:dyDescent="0.45">
      <c r="A295" s="104"/>
      <c r="B295" s="104"/>
      <c r="C295" s="105" t="s">
        <v>186</v>
      </c>
      <c r="D295" s="106">
        <v>3</v>
      </c>
      <c r="E295" s="106">
        <v>2479558.75</v>
      </c>
      <c r="F295" s="106">
        <v>30000</v>
      </c>
      <c r="G295" s="106"/>
      <c r="H295" s="106">
        <f t="shared" si="34"/>
        <v>2509558.75</v>
      </c>
      <c r="I295" s="106">
        <f t="shared" si="35"/>
        <v>7438676.25</v>
      </c>
      <c r="J295" s="106">
        <f t="shared" si="36"/>
        <v>90000</v>
      </c>
      <c r="K295" s="106">
        <f t="shared" si="37"/>
        <v>0</v>
      </c>
      <c r="L295" s="106">
        <f t="shared" si="38"/>
        <v>7528676.25</v>
      </c>
    </row>
    <row r="296" spans="1:12" ht="18.5" x14ac:dyDescent="0.45">
      <c r="A296" s="104"/>
      <c r="B296" s="104"/>
      <c r="C296" s="105" t="s">
        <v>341</v>
      </c>
      <c r="D296" s="106">
        <v>1</v>
      </c>
      <c r="E296" s="106">
        <v>2618532.5</v>
      </c>
      <c r="F296" s="106">
        <v>30000</v>
      </c>
      <c r="G296" s="106"/>
      <c r="H296" s="106">
        <f t="shared" si="34"/>
        <v>2648532.5</v>
      </c>
      <c r="I296" s="106">
        <f t="shared" si="35"/>
        <v>2618532.5</v>
      </c>
      <c r="J296" s="106">
        <f t="shared" si="36"/>
        <v>30000</v>
      </c>
      <c r="K296" s="106">
        <f t="shared" si="37"/>
        <v>0</v>
      </c>
      <c r="L296" s="106">
        <f t="shared" si="38"/>
        <v>2648532.5</v>
      </c>
    </row>
    <row r="297" spans="1:12" ht="18.5" x14ac:dyDescent="0.45">
      <c r="A297" s="104"/>
      <c r="B297" s="104"/>
      <c r="C297" s="105" t="s">
        <v>188</v>
      </c>
      <c r="D297" s="106">
        <v>3</v>
      </c>
      <c r="E297" s="106">
        <v>2612968.75</v>
      </c>
      <c r="F297" s="106">
        <v>30000</v>
      </c>
      <c r="G297" s="106"/>
      <c r="H297" s="106">
        <f t="shared" si="34"/>
        <v>2642968.75</v>
      </c>
      <c r="I297" s="106">
        <f t="shared" si="35"/>
        <v>7838906.25</v>
      </c>
      <c r="J297" s="106">
        <f t="shared" si="36"/>
        <v>90000</v>
      </c>
      <c r="K297" s="106">
        <f t="shared" si="37"/>
        <v>0</v>
      </c>
      <c r="L297" s="106">
        <f t="shared" si="38"/>
        <v>7928906.25</v>
      </c>
    </row>
    <row r="298" spans="1:12" ht="18.5" x14ac:dyDescent="0.45">
      <c r="A298" s="104"/>
      <c r="B298" s="104"/>
      <c r="C298" s="105" t="s">
        <v>189</v>
      </c>
      <c r="D298" s="106">
        <v>1</v>
      </c>
      <c r="E298" s="106">
        <v>2687775</v>
      </c>
      <c r="F298" s="106">
        <v>30000</v>
      </c>
      <c r="G298" s="106"/>
      <c r="H298" s="106">
        <f t="shared" si="34"/>
        <v>2717775</v>
      </c>
      <c r="I298" s="106">
        <f t="shared" si="35"/>
        <v>2687775</v>
      </c>
      <c r="J298" s="106">
        <f t="shared" si="36"/>
        <v>30000</v>
      </c>
      <c r="K298" s="106">
        <f t="shared" si="37"/>
        <v>0</v>
      </c>
      <c r="L298" s="106">
        <f t="shared" si="38"/>
        <v>2717775</v>
      </c>
    </row>
    <row r="299" spans="1:12" ht="18.5" x14ac:dyDescent="0.45">
      <c r="A299" s="104"/>
      <c r="B299" s="104"/>
      <c r="C299" s="105" t="s">
        <v>191</v>
      </c>
      <c r="D299" s="106">
        <v>2</v>
      </c>
      <c r="E299" s="106">
        <v>2837387.5</v>
      </c>
      <c r="F299" s="106">
        <v>30000</v>
      </c>
      <c r="G299" s="106"/>
      <c r="H299" s="106">
        <f t="shared" si="34"/>
        <v>2867387.5</v>
      </c>
      <c r="I299" s="106">
        <f t="shared" si="35"/>
        <v>5674775</v>
      </c>
      <c r="J299" s="106">
        <f t="shared" si="36"/>
        <v>60000</v>
      </c>
      <c r="K299" s="106">
        <f t="shared" si="37"/>
        <v>0</v>
      </c>
      <c r="L299" s="106">
        <f t="shared" si="38"/>
        <v>5734775</v>
      </c>
    </row>
    <row r="300" spans="1:12" ht="18.5" x14ac:dyDescent="0.45">
      <c r="A300" s="104"/>
      <c r="B300" s="104"/>
      <c r="C300" s="105" t="s">
        <v>248</v>
      </c>
      <c r="D300" s="106">
        <v>2</v>
      </c>
      <c r="E300" s="106">
        <v>2912193.75</v>
      </c>
      <c r="F300" s="106">
        <v>30000</v>
      </c>
      <c r="G300" s="106"/>
      <c r="H300" s="106">
        <f t="shared" si="34"/>
        <v>2942193.75</v>
      </c>
      <c r="I300" s="106">
        <f t="shared" si="35"/>
        <v>5824387.5</v>
      </c>
      <c r="J300" s="106">
        <f t="shared" si="36"/>
        <v>60000</v>
      </c>
      <c r="K300" s="106">
        <f t="shared" si="37"/>
        <v>0</v>
      </c>
      <c r="L300" s="106">
        <f t="shared" si="38"/>
        <v>5884387.5</v>
      </c>
    </row>
    <row r="301" spans="1:12" ht="18.5" x14ac:dyDescent="0.45">
      <c r="A301" s="104"/>
      <c r="B301" s="104"/>
      <c r="C301" s="105" t="s">
        <v>304</v>
      </c>
      <c r="D301" s="106">
        <v>1</v>
      </c>
      <c r="E301" s="106">
        <v>2987000</v>
      </c>
      <c r="F301" s="106">
        <v>30000</v>
      </c>
      <c r="G301" s="106"/>
      <c r="H301" s="106">
        <f t="shared" si="34"/>
        <v>3017000</v>
      </c>
      <c r="I301" s="106">
        <f t="shared" si="35"/>
        <v>2987000</v>
      </c>
      <c r="J301" s="106">
        <f t="shared" si="36"/>
        <v>30000</v>
      </c>
      <c r="K301" s="106">
        <f t="shared" si="37"/>
        <v>0</v>
      </c>
      <c r="L301" s="106">
        <f t="shared" si="38"/>
        <v>3017000</v>
      </c>
    </row>
    <row r="302" spans="1:12" ht="18.5" x14ac:dyDescent="0.45">
      <c r="A302" s="104"/>
      <c r="B302" s="104"/>
      <c r="C302" s="108" t="s">
        <v>321</v>
      </c>
      <c r="D302" s="106">
        <v>2</v>
      </c>
      <c r="E302" s="106">
        <v>2998646.25</v>
      </c>
      <c r="F302" s="106">
        <v>30000</v>
      </c>
      <c r="G302" s="106"/>
      <c r="H302" s="106">
        <f t="shared" si="34"/>
        <v>3028646.25</v>
      </c>
      <c r="I302" s="106">
        <f t="shared" si="35"/>
        <v>5997292.5</v>
      </c>
      <c r="J302" s="106">
        <f t="shared" si="36"/>
        <v>60000</v>
      </c>
      <c r="K302" s="106">
        <f t="shared" si="37"/>
        <v>0</v>
      </c>
      <c r="L302" s="106">
        <f t="shared" si="38"/>
        <v>6057292.5</v>
      </c>
    </row>
    <row r="303" spans="1:12" ht="18.5" x14ac:dyDescent="0.45">
      <c r="A303" s="104"/>
      <c r="B303" s="104"/>
      <c r="C303" s="108" t="s">
        <v>306</v>
      </c>
      <c r="D303" s="106">
        <v>1</v>
      </c>
      <c r="E303" s="106">
        <v>3102765</v>
      </c>
      <c r="F303" s="106">
        <v>30000</v>
      </c>
      <c r="G303" s="106"/>
      <c r="H303" s="106">
        <f t="shared" si="34"/>
        <v>3132765</v>
      </c>
      <c r="I303" s="106">
        <f t="shared" si="35"/>
        <v>3102765</v>
      </c>
      <c r="J303" s="106">
        <f t="shared" si="36"/>
        <v>30000</v>
      </c>
      <c r="K303" s="106">
        <f t="shared" si="37"/>
        <v>0</v>
      </c>
      <c r="L303" s="106">
        <f t="shared" si="38"/>
        <v>3132765</v>
      </c>
    </row>
    <row r="304" spans="1:12" ht="18.5" x14ac:dyDescent="0.45">
      <c r="A304" s="104"/>
      <c r="B304" s="104"/>
      <c r="C304" s="108" t="s">
        <v>307</v>
      </c>
      <c r="D304" s="106">
        <v>1</v>
      </c>
      <c r="E304" s="106">
        <v>3206882.5</v>
      </c>
      <c r="F304" s="106">
        <v>30000</v>
      </c>
      <c r="G304" s="106"/>
      <c r="H304" s="106">
        <f t="shared" si="34"/>
        <v>3236882.5</v>
      </c>
      <c r="I304" s="106">
        <f t="shared" si="35"/>
        <v>3206882.5</v>
      </c>
      <c r="J304" s="106">
        <f t="shared" si="36"/>
        <v>30000</v>
      </c>
      <c r="K304" s="106">
        <f t="shared" si="37"/>
        <v>0</v>
      </c>
      <c r="L304" s="106">
        <f t="shared" si="38"/>
        <v>3236882.5</v>
      </c>
    </row>
    <row r="305" spans="1:13" ht="18.5" x14ac:dyDescent="0.45">
      <c r="A305" s="104"/>
      <c r="B305" s="104"/>
      <c r="C305" s="108" t="s">
        <v>193</v>
      </c>
      <c r="D305" s="106">
        <v>3</v>
      </c>
      <c r="E305" s="106">
        <v>3311001.25</v>
      </c>
      <c r="F305" s="106">
        <v>30000</v>
      </c>
      <c r="G305" s="106"/>
      <c r="H305" s="106">
        <f t="shared" si="34"/>
        <v>3341001.25</v>
      </c>
      <c r="I305" s="106">
        <f t="shared" si="35"/>
        <v>9933003.75</v>
      </c>
      <c r="J305" s="106">
        <f t="shared" si="36"/>
        <v>90000</v>
      </c>
      <c r="K305" s="106">
        <f t="shared" si="37"/>
        <v>0</v>
      </c>
      <c r="L305" s="106">
        <f t="shared" si="38"/>
        <v>10023003.75</v>
      </c>
    </row>
    <row r="306" spans="1:13" ht="18.5" x14ac:dyDescent="0.45">
      <c r="A306" s="104"/>
      <c r="B306" s="104"/>
      <c r="C306" s="108" t="s">
        <v>194</v>
      </c>
      <c r="D306" s="106">
        <v>1</v>
      </c>
      <c r="E306" s="106">
        <v>3415120</v>
      </c>
      <c r="F306" s="106">
        <v>30000</v>
      </c>
      <c r="G306" s="106"/>
      <c r="H306" s="106">
        <f t="shared" si="34"/>
        <v>3445120</v>
      </c>
      <c r="I306" s="106">
        <f t="shared" si="35"/>
        <v>3415120</v>
      </c>
      <c r="J306" s="106">
        <f t="shared" si="36"/>
        <v>30000</v>
      </c>
      <c r="K306" s="106">
        <f t="shared" si="37"/>
        <v>0</v>
      </c>
      <c r="L306" s="106">
        <f t="shared" si="38"/>
        <v>3445120</v>
      </c>
    </row>
    <row r="307" spans="1:13" ht="18.5" x14ac:dyDescent="0.45">
      <c r="A307" s="104"/>
      <c r="B307" s="104"/>
      <c r="C307" s="108" t="s">
        <v>348</v>
      </c>
      <c r="D307" s="106">
        <v>1</v>
      </c>
      <c r="E307" s="106">
        <v>4117350</v>
      </c>
      <c r="F307" s="106">
        <v>30000</v>
      </c>
      <c r="G307" s="106"/>
      <c r="H307" s="106">
        <f t="shared" si="34"/>
        <v>4147350</v>
      </c>
      <c r="I307" s="106">
        <f t="shared" si="35"/>
        <v>4117350</v>
      </c>
      <c r="J307" s="106">
        <f t="shared" si="36"/>
        <v>30000</v>
      </c>
      <c r="K307" s="106">
        <f t="shared" si="37"/>
        <v>0</v>
      </c>
      <c r="L307" s="106">
        <f t="shared" si="38"/>
        <v>4147350</v>
      </c>
    </row>
    <row r="308" spans="1:13" ht="18.5" x14ac:dyDescent="0.45">
      <c r="A308" s="104"/>
      <c r="B308" s="104"/>
      <c r="C308" s="108" t="s">
        <v>309</v>
      </c>
      <c r="D308" s="106">
        <v>1</v>
      </c>
      <c r="E308" s="106">
        <v>7042594.5</v>
      </c>
      <c r="F308" s="106">
        <v>30000</v>
      </c>
      <c r="G308" s="106"/>
      <c r="H308" s="106">
        <f t="shared" si="34"/>
        <v>7072594.5</v>
      </c>
      <c r="I308" s="106">
        <f t="shared" si="35"/>
        <v>7042594.5</v>
      </c>
      <c r="J308" s="106">
        <f t="shared" si="36"/>
        <v>30000</v>
      </c>
      <c r="K308" s="106">
        <f t="shared" si="37"/>
        <v>0</v>
      </c>
      <c r="L308" s="106">
        <f t="shared" si="38"/>
        <v>7072594.5</v>
      </c>
    </row>
    <row r="309" spans="1:13" ht="18.5" x14ac:dyDescent="0.45">
      <c r="A309" s="104"/>
      <c r="B309" s="104"/>
      <c r="C309" s="108" t="s">
        <v>310</v>
      </c>
      <c r="D309" s="106">
        <v>1</v>
      </c>
      <c r="E309" s="106">
        <v>8018733.5999999996</v>
      </c>
      <c r="F309" s="106">
        <v>30000</v>
      </c>
      <c r="G309" s="106"/>
      <c r="H309" s="106">
        <f t="shared" si="34"/>
        <v>8048733.5999999996</v>
      </c>
      <c r="I309" s="106">
        <f t="shared" si="35"/>
        <v>8018733.5999999996</v>
      </c>
      <c r="J309" s="106">
        <f t="shared" si="36"/>
        <v>30000</v>
      </c>
      <c r="K309" s="106">
        <f t="shared" si="37"/>
        <v>0</v>
      </c>
      <c r="L309" s="106">
        <f t="shared" si="38"/>
        <v>8048733.5999999996</v>
      </c>
    </row>
    <row r="310" spans="1:13" ht="18.5" x14ac:dyDescent="0.45">
      <c r="A310" s="104"/>
      <c r="B310" s="107" t="s">
        <v>201</v>
      </c>
      <c r="C310" s="105" t="s">
        <v>202</v>
      </c>
      <c r="D310" s="109">
        <f>SUM(D289:D309)</f>
        <v>32</v>
      </c>
      <c r="E310" s="109">
        <f>SUM(E289:E309)</f>
        <v>66833705.600000001</v>
      </c>
      <c r="F310" s="109">
        <f>SUM(F289:F309)</f>
        <v>630000</v>
      </c>
      <c r="G310" s="109"/>
      <c r="H310" s="109">
        <f>SUM(H289:H309)</f>
        <v>67463705.599999994</v>
      </c>
      <c r="I310" s="109">
        <f>SUM(I289:I309)</f>
        <v>96689105.599999994</v>
      </c>
      <c r="J310" s="109">
        <f>SUM(J289:J309)</f>
        <v>960000</v>
      </c>
      <c r="K310" s="109">
        <f>SUM(K289:K309)</f>
        <v>0</v>
      </c>
      <c r="L310" s="109">
        <f>SUM(L289:L309)</f>
        <v>97649105.599999994</v>
      </c>
    </row>
    <row r="311" spans="1:13" ht="18.5" x14ac:dyDescent="0.45">
      <c r="A311" s="104"/>
      <c r="B311" s="104"/>
      <c r="C311" s="104"/>
      <c r="D311" s="106"/>
      <c r="E311" s="106"/>
      <c r="F311" s="106"/>
      <c r="G311" s="106"/>
      <c r="H311" s="106"/>
      <c r="I311" s="106"/>
      <c r="J311" s="106"/>
      <c r="K311" s="106"/>
      <c r="L311" s="106"/>
    </row>
    <row r="312" spans="1:13" ht="18.5" x14ac:dyDescent="0.45">
      <c r="A312" s="112" t="s">
        <v>204</v>
      </c>
      <c r="B312" s="104"/>
      <c r="C312" s="104"/>
      <c r="D312" s="114">
        <f>D310</f>
        <v>32</v>
      </c>
      <c r="E312" s="115">
        <f t="shared" ref="E312:L312" si="39">SUM(E310:E311)</f>
        <v>66833705.600000001</v>
      </c>
      <c r="F312" s="115">
        <f t="shared" si="39"/>
        <v>630000</v>
      </c>
      <c r="G312" s="115">
        <f t="shared" si="39"/>
        <v>0</v>
      </c>
      <c r="H312" s="115">
        <f t="shared" si="39"/>
        <v>67463705.599999994</v>
      </c>
      <c r="I312" s="115">
        <f t="shared" si="39"/>
        <v>96689105.599999994</v>
      </c>
      <c r="J312" s="115">
        <f t="shared" si="39"/>
        <v>960000</v>
      </c>
      <c r="K312" s="115">
        <f t="shared" si="39"/>
        <v>0</v>
      </c>
      <c r="L312" s="115">
        <f t="shared" si="39"/>
        <v>97649105.599999994</v>
      </c>
    </row>
    <row r="313" spans="1:13" ht="15.5" x14ac:dyDescent="0.35">
      <c r="A313" s="504"/>
      <c r="B313" s="504"/>
      <c r="C313" s="505"/>
      <c r="D313" s="506"/>
      <c r="E313" s="507"/>
      <c r="F313" s="507"/>
      <c r="G313" s="507"/>
      <c r="H313" s="507"/>
      <c r="I313" s="507"/>
      <c r="J313" s="507"/>
      <c r="K313" s="507"/>
      <c r="L313" s="507"/>
    </row>
    <row r="314" spans="1:13" ht="18.5" x14ac:dyDescent="0.45">
      <c r="A314" s="1010" t="s">
        <v>0</v>
      </c>
      <c r="B314" s="1010"/>
      <c r="C314" s="1010"/>
      <c r="D314" s="1010"/>
      <c r="E314" s="1010"/>
      <c r="F314" s="1010"/>
      <c r="G314" s="1010"/>
      <c r="H314" s="1010"/>
      <c r="I314" s="1010"/>
      <c r="J314" s="1010"/>
      <c r="K314" s="1010"/>
      <c r="L314" s="1010"/>
      <c r="M314" s="269"/>
    </row>
    <row r="315" spans="1:13" ht="18.5" x14ac:dyDescent="0.45">
      <c r="A315" s="971" t="s">
        <v>89</v>
      </c>
      <c r="B315" s="971"/>
      <c r="C315" s="971"/>
      <c r="D315" s="971"/>
      <c r="E315" s="971"/>
      <c r="F315" s="971"/>
      <c r="G315" s="971"/>
      <c r="H315" s="971"/>
      <c r="I315" s="971"/>
      <c r="J315" s="971"/>
      <c r="K315" s="971"/>
      <c r="L315" s="971"/>
      <c r="M315" s="269"/>
    </row>
    <row r="316" spans="1:13" ht="18.5" x14ac:dyDescent="0.45">
      <c r="A316" s="971" t="s">
        <v>90</v>
      </c>
      <c r="B316" s="972"/>
      <c r="C316" s="972"/>
      <c r="D316" s="972"/>
      <c r="E316" s="972"/>
      <c r="F316" s="972"/>
      <c r="G316" s="972"/>
      <c r="H316" s="972"/>
      <c r="I316" s="972"/>
      <c r="J316" s="972"/>
      <c r="K316" s="972"/>
      <c r="L316" s="972"/>
      <c r="M316" s="269"/>
    </row>
    <row r="317" spans="1:13" ht="18.5" x14ac:dyDescent="0.45">
      <c r="A317" s="973" t="s">
        <v>1091</v>
      </c>
      <c r="B317" s="973"/>
      <c r="C317" s="973"/>
      <c r="D317" s="973"/>
      <c r="E317" s="973"/>
      <c r="F317" s="973"/>
      <c r="G317" s="973"/>
      <c r="H317" s="973"/>
      <c r="I317" s="973"/>
      <c r="J317" s="973"/>
      <c r="K317" s="973"/>
      <c r="L317" s="973"/>
      <c r="M317" s="269"/>
    </row>
    <row r="318" spans="1:13" ht="55.5" x14ac:dyDescent="0.45">
      <c r="A318" s="101" t="s">
        <v>91</v>
      </c>
      <c r="B318" s="102"/>
      <c r="C318" s="101" t="s">
        <v>92</v>
      </c>
      <c r="D318" s="101" t="s">
        <v>93</v>
      </c>
      <c r="E318" s="101" t="s">
        <v>94</v>
      </c>
      <c r="F318" s="101" t="s">
        <v>95</v>
      </c>
      <c r="G318" s="101" t="s">
        <v>96</v>
      </c>
      <c r="H318" s="101" t="s">
        <v>97</v>
      </c>
      <c r="I318" s="101" t="s">
        <v>98</v>
      </c>
      <c r="J318" s="101" t="s">
        <v>99</v>
      </c>
      <c r="K318" s="101" t="s">
        <v>100</v>
      </c>
      <c r="L318" s="103" t="s">
        <v>101</v>
      </c>
      <c r="M318" s="269"/>
    </row>
    <row r="319" spans="1:13" ht="18.5" x14ac:dyDescent="0.45">
      <c r="A319" s="104"/>
      <c r="B319" s="104"/>
      <c r="C319" s="105" t="s">
        <v>1074</v>
      </c>
      <c r="D319" s="106">
        <v>1</v>
      </c>
      <c r="E319" s="106">
        <v>1082589.9999999995</v>
      </c>
      <c r="F319" s="106">
        <v>30000</v>
      </c>
      <c r="G319" s="106"/>
      <c r="H319" s="106">
        <f t="shared" ref="H319:H382" si="40">SUM(E319:G319)</f>
        <v>1112589.9999999995</v>
      </c>
      <c r="I319" s="106">
        <f t="shared" ref="I319:I382" si="41">D319*E319</f>
        <v>1082589.9999999995</v>
      </c>
      <c r="J319" s="106">
        <f t="shared" ref="J319:J382" si="42">D319*F319</f>
        <v>30000</v>
      </c>
      <c r="K319" s="106">
        <f t="shared" ref="K319:K382" si="43">D319*G319</f>
        <v>0</v>
      </c>
      <c r="L319" s="106">
        <f t="shared" ref="L319:L382" si="44">D319*H319</f>
        <v>1112589.9999999995</v>
      </c>
      <c r="M319" s="269"/>
    </row>
    <row r="320" spans="1:13" ht="18.5" x14ac:dyDescent="0.45">
      <c r="A320" s="104"/>
      <c r="B320" s="104"/>
      <c r="C320" s="105" t="s">
        <v>1077</v>
      </c>
      <c r="D320" s="106">
        <v>1</v>
      </c>
      <c r="E320" s="106">
        <v>1104501.2499999995</v>
      </c>
      <c r="F320" s="106">
        <v>30000</v>
      </c>
      <c r="G320" s="106"/>
      <c r="H320" s="106">
        <f t="shared" si="40"/>
        <v>1134501.2499999995</v>
      </c>
      <c r="I320" s="106">
        <f t="shared" si="41"/>
        <v>1104501.2499999995</v>
      </c>
      <c r="J320" s="106">
        <f t="shared" si="42"/>
        <v>30000</v>
      </c>
      <c r="K320" s="106">
        <f t="shared" si="43"/>
        <v>0</v>
      </c>
      <c r="L320" s="106">
        <f t="shared" si="44"/>
        <v>1134501.2499999995</v>
      </c>
      <c r="M320" s="269"/>
    </row>
    <row r="321" spans="1:13" ht="18.5" x14ac:dyDescent="0.45">
      <c r="A321" s="104"/>
      <c r="B321" s="104"/>
      <c r="C321" s="105" t="s">
        <v>1082</v>
      </c>
      <c r="D321" s="106">
        <v>2</v>
      </c>
      <c r="E321" s="106">
        <v>1054644.9999999995</v>
      </c>
      <c r="F321" s="106">
        <v>30000</v>
      </c>
      <c r="G321" s="106"/>
      <c r="H321" s="106">
        <f t="shared" si="40"/>
        <v>1084644.9999999995</v>
      </c>
      <c r="I321" s="106">
        <f t="shared" si="41"/>
        <v>2109289.9999999991</v>
      </c>
      <c r="J321" s="106">
        <f t="shared" si="42"/>
        <v>60000</v>
      </c>
      <c r="K321" s="106">
        <f t="shared" si="43"/>
        <v>0</v>
      </c>
      <c r="L321" s="106">
        <f t="shared" si="44"/>
        <v>2169289.9999999991</v>
      </c>
      <c r="M321" s="269"/>
    </row>
    <row r="322" spans="1:13" ht="18.5" x14ac:dyDescent="0.45">
      <c r="A322" s="104"/>
      <c r="B322" s="104"/>
      <c r="C322" s="105" t="s">
        <v>525</v>
      </c>
      <c r="D322" s="106">
        <v>2</v>
      </c>
      <c r="E322" s="106">
        <v>1101830.0000000005</v>
      </c>
      <c r="F322" s="106">
        <v>30000</v>
      </c>
      <c r="G322" s="106">
        <v>131883.96</v>
      </c>
      <c r="H322" s="106">
        <f t="shared" si="40"/>
        <v>1263713.9600000004</v>
      </c>
      <c r="I322" s="106">
        <f t="shared" si="41"/>
        <v>2203660.0000000009</v>
      </c>
      <c r="J322" s="106">
        <f t="shared" si="42"/>
        <v>60000</v>
      </c>
      <c r="K322" s="106">
        <f t="shared" si="43"/>
        <v>263767.92</v>
      </c>
      <c r="L322" s="106">
        <f t="shared" si="44"/>
        <v>2527427.9200000009</v>
      </c>
      <c r="M322" s="269"/>
    </row>
    <row r="323" spans="1:13" ht="18.5" x14ac:dyDescent="0.45">
      <c r="A323" s="104"/>
      <c r="B323" s="104"/>
      <c r="C323" s="105" t="s">
        <v>442</v>
      </c>
      <c r="D323" s="106">
        <v>3</v>
      </c>
      <c r="E323" s="106">
        <v>1133197.5</v>
      </c>
      <c r="F323" s="106">
        <v>30000</v>
      </c>
      <c r="G323" s="106">
        <v>137562</v>
      </c>
      <c r="H323" s="106">
        <f t="shared" si="40"/>
        <v>1300759.5</v>
      </c>
      <c r="I323" s="106">
        <f t="shared" si="41"/>
        <v>3399592.5</v>
      </c>
      <c r="J323" s="106">
        <f t="shared" si="42"/>
        <v>90000</v>
      </c>
      <c r="K323" s="106">
        <f t="shared" si="43"/>
        <v>412686</v>
      </c>
      <c r="L323" s="106">
        <f t="shared" si="44"/>
        <v>3902278.5</v>
      </c>
      <c r="M323" s="269"/>
    </row>
    <row r="324" spans="1:13" ht="18.5" x14ac:dyDescent="0.45">
      <c r="A324" s="104"/>
      <c r="B324" s="104"/>
      <c r="C324" s="105" t="s">
        <v>330</v>
      </c>
      <c r="D324" s="106">
        <v>1</v>
      </c>
      <c r="E324" s="106">
        <v>1148105.0000000005</v>
      </c>
      <c r="F324" s="106">
        <v>30000</v>
      </c>
      <c r="G324" s="106"/>
      <c r="H324" s="106">
        <f t="shared" si="40"/>
        <v>1178105.0000000005</v>
      </c>
      <c r="I324" s="106">
        <f t="shared" si="41"/>
        <v>1148105.0000000005</v>
      </c>
      <c r="J324" s="106">
        <f t="shared" si="42"/>
        <v>30000</v>
      </c>
      <c r="K324" s="106">
        <f t="shared" si="43"/>
        <v>0</v>
      </c>
      <c r="L324" s="106">
        <f t="shared" si="44"/>
        <v>1178105.0000000005</v>
      </c>
      <c r="M324" s="269"/>
    </row>
    <row r="325" spans="1:13" ht="18.5" x14ac:dyDescent="0.45">
      <c r="A325" s="104"/>
      <c r="B325" s="104"/>
      <c r="C325" s="105" t="s">
        <v>499</v>
      </c>
      <c r="D325" s="106">
        <v>6</v>
      </c>
      <c r="E325" s="106">
        <v>1161173.7500000005</v>
      </c>
      <c r="F325" s="106">
        <v>30000</v>
      </c>
      <c r="G325" s="106">
        <v>148074.96</v>
      </c>
      <c r="H325" s="106">
        <f t="shared" si="40"/>
        <v>1339248.7100000004</v>
      </c>
      <c r="I325" s="106">
        <f t="shared" si="41"/>
        <v>6967042.5000000028</v>
      </c>
      <c r="J325" s="106">
        <f t="shared" si="42"/>
        <v>180000</v>
      </c>
      <c r="K325" s="106">
        <f t="shared" si="43"/>
        <v>888449.76</v>
      </c>
      <c r="L325" s="106">
        <f t="shared" si="44"/>
        <v>8035492.2600000026</v>
      </c>
      <c r="M325" s="269"/>
    </row>
    <row r="326" spans="1:13" ht="18.5" x14ac:dyDescent="0.45">
      <c r="A326" s="104"/>
      <c r="B326" s="104"/>
      <c r="C326" s="105" t="s">
        <v>400</v>
      </c>
      <c r="D326" s="106">
        <v>4</v>
      </c>
      <c r="E326" s="106">
        <v>1180284.9999999995</v>
      </c>
      <c r="F326" s="106">
        <v>30000</v>
      </c>
      <c r="G326" s="106">
        <v>151458.96</v>
      </c>
      <c r="H326" s="106">
        <f t="shared" si="40"/>
        <v>1361743.9599999995</v>
      </c>
      <c r="I326" s="106">
        <f t="shared" si="41"/>
        <v>4721139.9999999981</v>
      </c>
      <c r="J326" s="106">
        <f t="shared" si="42"/>
        <v>120000</v>
      </c>
      <c r="K326" s="106">
        <f t="shared" si="43"/>
        <v>605835.84</v>
      </c>
      <c r="L326" s="106">
        <f t="shared" si="44"/>
        <v>5446975.839999998</v>
      </c>
      <c r="M326" s="269"/>
    </row>
    <row r="327" spans="1:13" ht="18.5" x14ac:dyDescent="0.45">
      <c r="A327" s="104"/>
      <c r="B327" s="104"/>
      <c r="C327" s="105" t="s">
        <v>331</v>
      </c>
      <c r="D327" s="106">
        <v>1</v>
      </c>
      <c r="E327" s="106">
        <v>1200952.5</v>
      </c>
      <c r="F327" s="106">
        <v>30000</v>
      </c>
      <c r="G327" s="106"/>
      <c r="H327" s="106">
        <f t="shared" si="40"/>
        <v>1230952.5</v>
      </c>
      <c r="I327" s="106">
        <f t="shared" si="41"/>
        <v>1200952.5</v>
      </c>
      <c r="J327" s="106">
        <f t="shared" si="42"/>
        <v>30000</v>
      </c>
      <c r="K327" s="106">
        <f t="shared" si="43"/>
        <v>0</v>
      </c>
      <c r="L327" s="106">
        <f t="shared" si="44"/>
        <v>1230952.5</v>
      </c>
      <c r="M327" s="269"/>
    </row>
    <row r="328" spans="1:13" ht="18.5" x14ac:dyDescent="0.45">
      <c r="A328" s="104"/>
      <c r="B328" s="104"/>
      <c r="C328" s="105" t="s">
        <v>331</v>
      </c>
      <c r="D328" s="106">
        <v>1</v>
      </c>
      <c r="E328" s="106">
        <v>1352286.2499999958</v>
      </c>
      <c r="F328" s="106">
        <v>30000</v>
      </c>
      <c r="G328" s="106">
        <v>182738.04</v>
      </c>
      <c r="H328" s="106">
        <f t="shared" si="40"/>
        <v>1565024.2899999958</v>
      </c>
      <c r="I328" s="106">
        <f t="shared" si="41"/>
        <v>1352286.2499999958</v>
      </c>
      <c r="J328" s="106">
        <f t="shared" si="42"/>
        <v>30000</v>
      </c>
      <c r="K328" s="106">
        <f t="shared" si="43"/>
        <v>182738.04</v>
      </c>
      <c r="L328" s="106">
        <f t="shared" si="44"/>
        <v>1565024.2899999958</v>
      </c>
      <c r="M328" s="269"/>
    </row>
    <row r="329" spans="1:13" ht="18.5" x14ac:dyDescent="0.45">
      <c r="A329" s="104"/>
      <c r="B329" s="104"/>
      <c r="C329" s="105" t="s">
        <v>607</v>
      </c>
      <c r="D329" s="106">
        <v>1</v>
      </c>
      <c r="E329" s="106">
        <v>1371397.5</v>
      </c>
      <c r="F329" s="106">
        <v>30000</v>
      </c>
      <c r="G329" s="106">
        <v>186200.04</v>
      </c>
      <c r="H329" s="106">
        <f t="shared" si="40"/>
        <v>1587597.54</v>
      </c>
      <c r="I329" s="106">
        <f t="shared" si="41"/>
        <v>1371397.5</v>
      </c>
      <c r="J329" s="106">
        <f t="shared" si="42"/>
        <v>30000</v>
      </c>
      <c r="K329" s="106">
        <f t="shared" si="43"/>
        <v>186200.04</v>
      </c>
      <c r="L329" s="106">
        <f t="shared" si="44"/>
        <v>1587597.54</v>
      </c>
      <c r="M329" s="269"/>
    </row>
    <row r="330" spans="1:13" ht="18.5" x14ac:dyDescent="0.45">
      <c r="A330" s="104"/>
      <c r="B330" s="104"/>
      <c r="C330" s="105" t="s">
        <v>483</v>
      </c>
      <c r="D330" s="106">
        <v>1</v>
      </c>
      <c r="E330" s="106">
        <v>1238542.5</v>
      </c>
      <c r="F330" s="106">
        <v>30000</v>
      </c>
      <c r="G330" s="106"/>
      <c r="H330" s="106">
        <f t="shared" si="40"/>
        <v>1268542.5</v>
      </c>
      <c r="I330" s="106">
        <f t="shared" si="41"/>
        <v>1238542.5</v>
      </c>
      <c r="J330" s="106">
        <f t="shared" si="42"/>
        <v>30000</v>
      </c>
      <c r="K330" s="106">
        <f t="shared" si="43"/>
        <v>0</v>
      </c>
      <c r="L330" s="106">
        <f t="shared" si="44"/>
        <v>1268542.5</v>
      </c>
      <c r="M330" s="269"/>
    </row>
    <row r="331" spans="1:13" ht="18.5" x14ac:dyDescent="0.45">
      <c r="A331" s="104"/>
      <c r="B331" s="104"/>
      <c r="C331" s="105" t="s">
        <v>124</v>
      </c>
      <c r="D331" s="106">
        <v>31</v>
      </c>
      <c r="E331" s="106">
        <v>1354613.7500000042</v>
      </c>
      <c r="F331" s="106">
        <v>30000</v>
      </c>
      <c r="G331" s="106">
        <v>186897</v>
      </c>
      <c r="H331" s="106">
        <f t="shared" si="40"/>
        <v>1571510.7500000042</v>
      </c>
      <c r="I331" s="106">
        <f t="shared" si="41"/>
        <v>41993026.250000127</v>
      </c>
      <c r="J331" s="106">
        <f t="shared" si="42"/>
        <v>930000</v>
      </c>
      <c r="K331" s="106">
        <f t="shared" si="43"/>
        <v>5793807</v>
      </c>
      <c r="L331" s="106">
        <f t="shared" si="44"/>
        <v>48716833.250000127</v>
      </c>
      <c r="M331" s="269"/>
    </row>
    <row r="332" spans="1:13" ht="18.5" x14ac:dyDescent="0.45">
      <c r="A332" s="104"/>
      <c r="B332" s="104"/>
      <c r="C332" s="105" t="s">
        <v>297</v>
      </c>
      <c r="D332" s="106">
        <v>1</v>
      </c>
      <c r="E332" s="106">
        <v>1389722.4999999958</v>
      </c>
      <c r="F332" s="106">
        <v>30000</v>
      </c>
      <c r="G332" s="106">
        <v>191495.04000000001</v>
      </c>
      <c r="H332" s="106">
        <f t="shared" si="40"/>
        <v>1611217.5399999958</v>
      </c>
      <c r="I332" s="106">
        <f t="shared" si="41"/>
        <v>1389722.4999999958</v>
      </c>
      <c r="J332" s="106">
        <f t="shared" si="42"/>
        <v>30000</v>
      </c>
      <c r="K332" s="106">
        <f t="shared" si="43"/>
        <v>191495.04000000001</v>
      </c>
      <c r="L332" s="106">
        <f t="shared" si="44"/>
        <v>1611217.5399999958</v>
      </c>
      <c r="M332" s="269"/>
    </row>
    <row r="333" spans="1:13" ht="18.5" x14ac:dyDescent="0.45">
      <c r="A333" s="104"/>
      <c r="B333" s="104"/>
      <c r="C333" s="105" t="s">
        <v>131</v>
      </c>
      <c r="D333" s="106">
        <v>1</v>
      </c>
      <c r="E333" s="106">
        <v>1670585.0000000042</v>
      </c>
      <c r="F333" s="106">
        <v>30000</v>
      </c>
      <c r="G333" s="106">
        <v>228336.96</v>
      </c>
      <c r="H333" s="106">
        <f t="shared" si="40"/>
        <v>1928921.9600000042</v>
      </c>
      <c r="I333" s="106">
        <f t="shared" si="41"/>
        <v>1670585.0000000042</v>
      </c>
      <c r="J333" s="106">
        <f t="shared" si="42"/>
        <v>30000</v>
      </c>
      <c r="K333" s="106">
        <f t="shared" si="43"/>
        <v>228336.96</v>
      </c>
      <c r="L333" s="106">
        <f t="shared" si="44"/>
        <v>1928921.9600000042</v>
      </c>
      <c r="M333" s="269"/>
    </row>
    <row r="334" spans="1:13" ht="18.5" x14ac:dyDescent="0.45">
      <c r="A334" s="104"/>
      <c r="B334" s="104"/>
      <c r="C334" s="105" t="s">
        <v>472</v>
      </c>
      <c r="D334" s="106">
        <v>1</v>
      </c>
      <c r="E334" s="106">
        <v>1315618.7499999958</v>
      </c>
      <c r="F334" s="106">
        <v>30000</v>
      </c>
      <c r="G334" s="106"/>
      <c r="H334" s="106">
        <f t="shared" si="40"/>
        <v>1345618.7499999958</v>
      </c>
      <c r="I334" s="106">
        <f t="shared" si="41"/>
        <v>1315618.7499999958</v>
      </c>
      <c r="J334" s="106">
        <f t="shared" si="42"/>
        <v>30000</v>
      </c>
      <c r="K334" s="106">
        <f t="shared" si="43"/>
        <v>0</v>
      </c>
      <c r="L334" s="106">
        <f t="shared" si="44"/>
        <v>1345618.7499999958</v>
      </c>
      <c r="M334" s="269"/>
    </row>
    <row r="335" spans="1:13" ht="18.5" x14ac:dyDescent="0.45">
      <c r="A335" s="104"/>
      <c r="B335" s="104"/>
      <c r="C335" s="105" t="s">
        <v>133</v>
      </c>
      <c r="D335" s="106">
        <v>1</v>
      </c>
      <c r="E335" s="106">
        <v>1799141.25</v>
      </c>
      <c r="F335" s="106">
        <v>30000</v>
      </c>
      <c r="G335" s="106">
        <v>325476</v>
      </c>
      <c r="H335" s="106">
        <f t="shared" si="40"/>
        <v>2154617.25</v>
      </c>
      <c r="I335" s="106">
        <f t="shared" si="41"/>
        <v>1799141.25</v>
      </c>
      <c r="J335" s="106">
        <f t="shared" si="42"/>
        <v>30000</v>
      </c>
      <c r="K335" s="106">
        <f t="shared" si="43"/>
        <v>325476</v>
      </c>
      <c r="L335" s="106">
        <f t="shared" si="44"/>
        <v>2154617.25</v>
      </c>
      <c r="M335" s="269"/>
    </row>
    <row r="336" spans="1:13" ht="18.5" x14ac:dyDescent="0.45">
      <c r="A336" s="104"/>
      <c r="B336" s="104"/>
      <c r="C336" s="105" t="s">
        <v>134</v>
      </c>
      <c r="D336" s="106">
        <v>1</v>
      </c>
      <c r="E336" s="106">
        <v>1215425.0000000042</v>
      </c>
      <c r="F336" s="106">
        <v>30000</v>
      </c>
      <c r="G336" s="106"/>
      <c r="H336" s="106">
        <f t="shared" si="40"/>
        <v>1245425.0000000042</v>
      </c>
      <c r="I336" s="106">
        <f t="shared" si="41"/>
        <v>1215425.0000000042</v>
      </c>
      <c r="J336" s="106">
        <f t="shared" si="42"/>
        <v>30000</v>
      </c>
      <c r="K336" s="106">
        <f t="shared" si="43"/>
        <v>0</v>
      </c>
      <c r="L336" s="106">
        <f t="shared" si="44"/>
        <v>1245425.0000000042</v>
      </c>
      <c r="M336" s="269"/>
    </row>
    <row r="337" spans="1:13" ht="18.5" x14ac:dyDescent="0.45">
      <c r="A337" s="104"/>
      <c r="B337" s="104"/>
      <c r="C337" s="105" t="s">
        <v>134</v>
      </c>
      <c r="D337" s="106">
        <v>2</v>
      </c>
      <c r="E337" s="106">
        <v>1846400.0000000042</v>
      </c>
      <c r="F337" s="106">
        <v>30000</v>
      </c>
      <c r="G337" s="106">
        <v>334296</v>
      </c>
      <c r="H337" s="106">
        <f t="shared" si="40"/>
        <v>2210696.0000000042</v>
      </c>
      <c r="I337" s="106">
        <f t="shared" si="41"/>
        <v>3692800.0000000084</v>
      </c>
      <c r="J337" s="106">
        <f t="shared" si="42"/>
        <v>60000</v>
      </c>
      <c r="K337" s="106">
        <f t="shared" si="43"/>
        <v>668592</v>
      </c>
      <c r="L337" s="106">
        <f t="shared" si="44"/>
        <v>4421392.0000000084</v>
      </c>
      <c r="M337" s="269"/>
    </row>
    <row r="338" spans="1:13" ht="18.5" x14ac:dyDescent="0.45">
      <c r="A338" s="104"/>
      <c r="B338" s="104"/>
      <c r="C338" s="105" t="s">
        <v>136</v>
      </c>
      <c r="D338" s="106">
        <v>2</v>
      </c>
      <c r="E338" s="106">
        <v>1893658.7499999958</v>
      </c>
      <c r="F338" s="106">
        <v>30000</v>
      </c>
      <c r="G338" s="106">
        <v>343160.16</v>
      </c>
      <c r="H338" s="106">
        <f t="shared" si="40"/>
        <v>2266818.909999996</v>
      </c>
      <c r="I338" s="106">
        <f t="shared" si="41"/>
        <v>3787317.4999999916</v>
      </c>
      <c r="J338" s="106">
        <f t="shared" si="42"/>
        <v>60000</v>
      </c>
      <c r="K338" s="106">
        <f t="shared" si="43"/>
        <v>686320.32</v>
      </c>
      <c r="L338" s="106">
        <f t="shared" si="44"/>
        <v>4533637.8199999919</v>
      </c>
      <c r="M338" s="269"/>
    </row>
    <row r="339" spans="1:13" ht="18.5" x14ac:dyDescent="0.45">
      <c r="A339" s="104"/>
      <c r="B339" s="104"/>
      <c r="C339" s="105" t="s">
        <v>139</v>
      </c>
      <c r="D339" s="106">
        <v>1</v>
      </c>
      <c r="E339" s="106">
        <v>1940917.5</v>
      </c>
      <c r="F339" s="106">
        <v>30000</v>
      </c>
      <c r="G339" s="106">
        <v>352014</v>
      </c>
      <c r="H339" s="106">
        <f t="shared" si="40"/>
        <v>2322931.5</v>
      </c>
      <c r="I339" s="106">
        <f t="shared" si="41"/>
        <v>1940917.5</v>
      </c>
      <c r="J339" s="106">
        <f t="shared" si="42"/>
        <v>30000</v>
      </c>
      <c r="K339" s="106">
        <f t="shared" si="43"/>
        <v>352014</v>
      </c>
      <c r="L339" s="106">
        <f t="shared" si="44"/>
        <v>2322931.5</v>
      </c>
      <c r="M339" s="269"/>
    </row>
    <row r="340" spans="1:13" ht="18.5" x14ac:dyDescent="0.45">
      <c r="A340" s="104"/>
      <c r="B340" s="104"/>
      <c r="C340" s="105" t="s">
        <v>333</v>
      </c>
      <c r="D340" s="106">
        <v>2</v>
      </c>
      <c r="E340" s="106">
        <v>1302061.2500000042</v>
      </c>
      <c r="F340" s="106">
        <v>30000</v>
      </c>
      <c r="G340" s="106"/>
      <c r="H340" s="106">
        <f t="shared" si="40"/>
        <v>1332061.2500000042</v>
      </c>
      <c r="I340" s="106">
        <f t="shared" si="41"/>
        <v>2604122.5000000084</v>
      </c>
      <c r="J340" s="106">
        <f t="shared" si="42"/>
        <v>60000</v>
      </c>
      <c r="K340" s="106">
        <f t="shared" si="43"/>
        <v>0</v>
      </c>
      <c r="L340" s="106">
        <f t="shared" si="44"/>
        <v>2664122.5000000084</v>
      </c>
      <c r="M340" s="269"/>
    </row>
    <row r="341" spans="1:13" ht="18.5" x14ac:dyDescent="0.45">
      <c r="A341" s="104"/>
      <c r="B341" s="104"/>
      <c r="C341" s="105" t="s">
        <v>333</v>
      </c>
      <c r="D341" s="106">
        <v>2</v>
      </c>
      <c r="E341" s="106">
        <v>1988176.2500000042</v>
      </c>
      <c r="F341" s="106">
        <v>30000</v>
      </c>
      <c r="G341" s="106">
        <v>346831.92</v>
      </c>
      <c r="H341" s="106">
        <f t="shared" si="40"/>
        <v>2365008.1700000041</v>
      </c>
      <c r="I341" s="106">
        <f t="shared" si="41"/>
        <v>3976352.5000000084</v>
      </c>
      <c r="J341" s="106">
        <f t="shared" si="42"/>
        <v>60000</v>
      </c>
      <c r="K341" s="106">
        <f t="shared" si="43"/>
        <v>693663.84</v>
      </c>
      <c r="L341" s="106">
        <f t="shared" si="44"/>
        <v>4730016.3400000082</v>
      </c>
      <c r="M341" s="269"/>
    </row>
    <row r="342" spans="1:13" ht="18.5" x14ac:dyDescent="0.45">
      <c r="A342" s="104"/>
      <c r="B342" s="104"/>
      <c r="C342" s="105" t="s">
        <v>298</v>
      </c>
      <c r="D342" s="106">
        <v>2</v>
      </c>
      <c r="E342" s="106">
        <v>1330940.0000000042</v>
      </c>
      <c r="F342" s="106">
        <v>30000</v>
      </c>
      <c r="G342" s="106"/>
      <c r="H342" s="106">
        <f t="shared" si="40"/>
        <v>1360940.0000000042</v>
      </c>
      <c r="I342" s="106">
        <f t="shared" si="41"/>
        <v>2661880.0000000084</v>
      </c>
      <c r="J342" s="106">
        <f t="shared" si="42"/>
        <v>60000</v>
      </c>
      <c r="K342" s="106">
        <f t="shared" si="43"/>
        <v>0</v>
      </c>
      <c r="L342" s="106">
        <f t="shared" si="44"/>
        <v>2721880.0000000084</v>
      </c>
      <c r="M342" s="269"/>
    </row>
    <row r="343" spans="1:13" ht="18.5" x14ac:dyDescent="0.45">
      <c r="A343" s="104"/>
      <c r="B343" s="104"/>
      <c r="C343" s="105" t="s">
        <v>535</v>
      </c>
      <c r="D343" s="106">
        <v>1</v>
      </c>
      <c r="E343" s="106">
        <v>1388698.7499999958</v>
      </c>
      <c r="F343" s="106">
        <v>30000</v>
      </c>
      <c r="G343" s="106"/>
      <c r="H343" s="106">
        <f t="shared" si="40"/>
        <v>1418698.7499999958</v>
      </c>
      <c r="I343" s="106">
        <f t="shared" si="41"/>
        <v>1388698.7499999958</v>
      </c>
      <c r="J343" s="106">
        <f t="shared" si="42"/>
        <v>30000</v>
      </c>
      <c r="K343" s="106">
        <f t="shared" si="43"/>
        <v>0</v>
      </c>
      <c r="L343" s="106">
        <f t="shared" si="44"/>
        <v>1418698.7499999958</v>
      </c>
      <c r="M343" s="269"/>
    </row>
    <row r="344" spans="1:13" ht="18.5" x14ac:dyDescent="0.45">
      <c r="A344" s="104"/>
      <c r="B344" s="104"/>
      <c r="C344" s="105" t="s">
        <v>402</v>
      </c>
      <c r="D344" s="106">
        <v>1</v>
      </c>
      <c r="E344" s="106">
        <v>1417577.4999999958</v>
      </c>
      <c r="F344" s="106">
        <v>30000</v>
      </c>
      <c r="G344" s="106"/>
      <c r="H344" s="106">
        <f t="shared" si="40"/>
        <v>1447577.4999999958</v>
      </c>
      <c r="I344" s="106">
        <f t="shared" si="41"/>
        <v>1417577.4999999958</v>
      </c>
      <c r="J344" s="106">
        <f t="shared" si="42"/>
        <v>30000</v>
      </c>
      <c r="K344" s="106">
        <f t="shared" si="43"/>
        <v>0</v>
      </c>
      <c r="L344" s="106">
        <f t="shared" si="44"/>
        <v>1447577.4999999958</v>
      </c>
      <c r="M344" s="269"/>
    </row>
    <row r="345" spans="1:13" ht="18.5" x14ac:dyDescent="0.45">
      <c r="A345" s="104"/>
      <c r="B345" s="104"/>
      <c r="C345" s="105" t="s">
        <v>403</v>
      </c>
      <c r="D345" s="106">
        <v>1</v>
      </c>
      <c r="E345" s="106">
        <v>2224470</v>
      </c>
      <c r="F345" s="106">
        <v>30000</v>
      </c>
      <c r="G345" s="106">
        <v>405088.08</v>
      </c>
      <c r="H345" s="106">
        <f t="shared" si="40"/>
        <v>2659558.08</v>
      </c>
      <c r="I345" s="106">
        <f t="shared" si="41"/>
        <v>2224470</v>
      </c>
      <c r="J345" s="106">
        <f t="shared" si="42"/>
        <v>30000</v>
      </c>
      <c r="K345" s="106">
        <f t="shared" si="43"/>
        <v>405088.08</v>
      </c>
      <c r="L345" s="106">
        <f t="shared" si="44"/>
        <v>2659558.08</v>
      </c>
      <c r="M345" s="269"/>
    </row>
    <row r="346" spans="1:13" ht="18.5" x14ac:dyDescent="0.45">
      <c r="A346" s="104"/>
      <c r="B346" s="104"/>
      <c r="C346" s="105" t="s">
        <v>319</v>
      </c>
      <c r="D346" s="106">
        <v>4</v>
      </c>
      <c r="E346" s="106">
        <v>2271728.7500000042</v>
      </c>
      <c r="F346" s="106">
        <v>30000</v>
      </c>
      <c r="G346" s="106">
        <v>413890.08</v>
      </c>
      <c r="H346" s="106">
        <v>2715618.8300000043</v>
      </c>
      <c r="I346" s="106">
        <v>9086915.0000000168</v>
      </c>
      <c r="J346" s="106">
        <v>120000</v>
      </c>
      <c r="K346" s="106">
        <v>1655560.32</v>
      </c>
      <c r="L346" s="106">
        <v>10862475.320000017</v>
      </c>
      <c r="M346" s="269"/>
    </row>
    <row r="347" spans="1:13" ht="18.5" x14ac:dyDescent="0.45">
      <c r="A347" s="104"/>
      <c r="B347" s="104"/>
      <c r="C347" s="105" t="s">
        <v>212</v>
      </c>
      <c r="D347" s="106">
        <v>2</v>
      </c>
      <c r="E347" s="106">
        <v>1504213.7499999958</v>
      </c>
      <c r="F347" s="106">
        <v>30000</v>
      </c>
      <c r="G347" s="106"/>
      <c r="H347" s="106">
        <f t="shared" si="40"/>
        <v>1534213.7499999958</v>
      </c>
      <c r="I347" s="106">
        <f t="shared" si="41"/>
        <v>3008427.4999999916</v>
      </c>
      <c r="J347" s="106">
        <f t="shared" si="42"/>
        <v>60000</v>
      </c>
      <c r="K347" s="106">
        <f t="shared" si="43"/>
        <v>0</v>
      </c>
      <c r="L347" s="106">
        <f t="shared" si="44"/>
        <v>3068427.4999999916</v>
      </c>
      <c r="M347" s="269"/>
    </row>
    <row r="348" spans="1:13" ht="18.5" x14ac:dyDescent="0.45">
      <c r="A348" s="104"/>
      <c r="B348" s="104"/>
      <c r="C348" s="105" t="s">
        <v>552</v>
      </c>
      <c r="D348" s="106">
        <v>1</v>
      </c>
      <c r="E348" s="106">
        <v>1533092.4999999958</v>
      </c>
      <c r="F348" s="106">
        <v>30000</v>
      </c>
      <c r="G348" s="106"/>
      <c r="H348" s="106">
        <f t="shared" si="40"/>
        <v>1563092.4999999958</v>
      </c>
      <c r="I348" s="106">
        <f t="shared" si="41"/>
        <v>1533092.4999999958</v>
      </c>
      <c r="J348" s="106">
        <f t="shared" si="42"/>
        <v>30000</v>
      </c>
      <c r="K348" s="106">
        <f t="shared" si="43"/>
        <v>0</v>
      </c>
      <c r="L348" s="106">
        <f t="shared" si="44"/>
        <v>1563092.4999999958</v>
      </c>
      <c r="M348" s="269"/>
    </row>
    <row r="349" spans="1:13" ht="18.5" x14ac:dyDescent="0.45">
      <c r="A349" s="104"/>
      <c r="B349" s="104"/>
      <c r="C349" s="105" t="s">
        <v>147</v>
      </c>
      <c r="D349" s="106">
        <v>1</v>
      </c>
      <c r="E349" s="106">
        <v>1561971.2499999958</v>
      </c>
      <c r="F349" s="106">
        <v>30000</v>
      </c>
      <c r="G349" s="106"/>
      <c r="H349" s="106">
        <f t="shared" si="40"/>
        <v>1591971.2499999958</v>
      </c>
      <c r="I349" s="106">
        <f t="shared" si="41"/>
        <v>1561971.2499999958</v>
      </c>
      <c r="J349" s="106">
        <f t="shared" si="42"/>
        <v>30000</v>
      </c>
      <c r="K349" s="106">
        <f t="shared" si="43"/>
        <v>0</v>
      </c>
      <c r="L349" s="106">
        <f t="shared" si="44"/>
        <v>1591971.2499999958</v>
      </c>
      <c r="M349" s="269"/>
    </row>
    <row r="350" spans="1:13" ht="18.5" x14ac:dyDescent="0.45">
      <c r="A350" s="104"/>
      <c r="B350" s="104"/>
      <c r="C350" s="105" t="s">
        <v>149</v>
      </c>
      <c r="D350" s="106">
        <v>6</v>
      </c>
      <c r="E350" s="106">
        <v>1392755.0000000042</v>
      </c>
      <c r="F350" s="106">
        <v>30000</v>
      </c>
      <c r="G350" s="106"/>
      <c r="H350" s="106">
        <f t="shared" si="40"/>
        <v>1422755.0000000042</v>
      </c>
      <c r="I350" s="106">
        <f t="shared" si="41"/>
        <v>8356530.0000000251</v>
      </c>
      <c r="J350" s="106">
        <f t="shared" si="42"/>
        <v>180000</v>
      </c>
      <c r="K350" s="106">
        <f t="shared" si="43"/>
        <v>0</v>
      </c>
      <c r="L350" s="106">
        <f t="shared" si="44"/>
        <v>8536530.0000000261</v>
      </c>
      <c r="M350" s="269"/>
    </row>
    <row r="351" spans="1:13" ht="18.5" x14ac:dyDescent="0.45">
      <c r="A351" s="104"/>
      <c r="B351" s="104"/>
      <c r="C351" s="105" t="s">
        <v>149</v>
      </c>
      <c r="D351" s="106">
        <v>6</v>
      </c>
      <c r="E351" s="106">
        <v>2030383.7499999958</v>
      </c>
      <c r="F351" s="106">
        <v>30000</v>
      </c>
      <c r="G351" s="106">
        <v>358000</v>
      </c>
      <c r="H351" s="106">
        <f t="shared" si="40"/>
        <v>2418383.7499999958</v>
      </c>
      <c r="I351" s="106">
        <f t="shared" si="41"/>
        <v>12182302.499999974</v>
      </c>
      <c r="J351" s="106">
        <f t="shared" si="42"/>
        <v>180000</v>
      </c>
      <c r="K351" s="106">
        <f t="shared" si="43"/>
        <v>2148000</v>
      </c>
      <c r="L351" s="106">
        <f t="shared" si="44"/>
        <v>14510302.499999974</v>
      </c>
      <c r="M351" s="269"/>
    </row>
    <row r="352" spans="1:13" ht="18.5" x14ac:dyDescent="0.45">
      <c r="A352" s="104"/>
      <c r="B352" s="104"/>
      <c r="C352" s="105" t="s">
        <v>299</v>
      </c>
      <c r="D352" s="106">
        <v>2</v>
      </c>
      <c r="E352" s="106">
        <v>1426235.0000000042</v>
      </c>
      <c r="F352" s="106">
        <v>30000</v>
      </c>
      <c r="G352" s="106"/>
      <c r="H352" s="106">
        <f t="shared" si="40"/>
        <v>1456235.0000000042</v>
      </c>
      <c r="I352" s="106">
        <f t="shared" si="41"/>
        <v>2852470.0000000084</v>
      </c>
      <c r="J352" s="106">
        <f t="shared" si="42"/>
        <v>60000</v>
      </c>
      <c r="K352" s="106">
        <f t="shared" si="43"/>
        <v>0</v>
      </c>
      <c r="L352" s="106">
        <f t="shared" si="44"/>
        <v>2912470.0000000084</v>
      </c>
      <c r="M352" s="269"/>
    </row>
    <row r="353" spans="1:13" ht="18.5" x14ac:dyDescent="0.45">
      <c r="A353" s="104"/>
      <c r="B353" s="104"/>
      <c r="C353" s="105" t="s">
        <v>299</v>
      </c>
      <c r="D353" s="106">
        <v>11</v>
      </c>
      <c r="E353" s="106">
        <v>2085975</v>
      </c>
      <c r="F353" s="106">
        <v>30000</v>
      </c>
      <c r="G353" s="106">
        <v>382597.92</v>
      </c>
      <c r="H353" s="106">
        <f t="shared" si="40"/>
        <v>2498572.92</v>
      </c>
      <c r="I353" s="106">
        <f t="shared" si="41"/>
        <v>22945725</v>
      </c>
      <c r="J353" s="106">
        <f t="shared" si="42"/>
        <v>330000</v>
      </c>
      <c r="K353" s="106">
        <f t="shared" si="43"/>
        <v>4208577.12</v>
      </c>
      <c r="L353" s="106">
        <f t="shared" si="44"/>
        <v>27484302.119999997</v>
      </c>
      <c r="M353" s="269"/>
    </row>
    <row r="354" spans="1:13" ht="18.5" x14ac:dyDescent="0.45">
      <c r="A354" s="104"/>
      <c r="B354" s="104"/>
      <c r="C354" s="105" t="s">
        <v>151</v>
      </c>
      <c r="D354" s="106">
        <v>1</v>
      </c>
      <c r="E354" s="106">
        <v>1459715.0000000042</v>
      </c>
      <c r="F354" s="106">
        <v>30000</v>
      </c>
      <c r="G354" s="106"/>
      <c r="H354" s="106">
        <f t="shared" si="40"/>
        <v>1489715.0000000042</v>
      </c>
      <c r="I354" s="106">
        <f t="shared" si="41"/>
        <v>1459715.0000000042</v>
      </c>
      <c r="J354" s="106">
        <f t="shared" si="42"/>
        <v>30000</v>
      </c>
      <c r="K354" s="106">
        <f t="shared" si="43"/>
        <v>0</v>
      </c>
      <c r="L354" s="106">
        <f t="shared" si="44"/>
        <v>1489715.0000000042</v>
      </c>
      <c r="M354" s="269"/>
    </row>
    <row r="355" spans="1:13" ht="18.5" x14ac:dyDescent="0.45">
      <c r="A355" s="104"/>
      <c r="B355" s="104"/>
      <c r="C355" s="105" t="s">
        <v>151</v>
      </c>
      <c r="D355" s="106">
        <v>2</v>
      </c>
      <c r="E355" s="106">
        <v>2141566.2500000042</v>
      </c>
      <c r="F355" s="106">
        <v>30000</v>
      </c>
      <c r="G355" s="106">
        <v>390637.96</v>
      </c>
      <c r="H355" s="106">
        <f t="shared" si="40"/>
        <v>2562204.2100000042</v>
      </c>
      <c r="I355" s="106">
        <f t="shared" si="41"/>
        <v>4283132.5000000084</v>
      </c>
      <c r="J355" s="106">
        <f t="shared" si="42"/>
        <v>60000</v>
      </c>
      <c r="K355" s="106">
        <f t="shared" si="43"/>
        <v>781275.92</v>
      </c>
      <c r="L355" s="106">
        <f t="shared" si="44"/>
        <v>5124408.4200000083</v>
      </c>
      <c r="M355" s="269"/>
    </row>
    <row r="356" spans="1:13" ht="18.5" x14ac:dyDescent="0.45">
      <c r="A356" s="104"/>
      <c r="B356" s="104"/>
      <c r="C356" s="105" t="s">
        <v>213</v>
      </c>
      <c r="D356" s="106">
        <v>3</v>
      </c>
      <c r="E356" s="106">
        <v>1493195.0000000042</v>
      </c>
      <c r="F356" s="106">
        <v>30000</v>
      </c>
      <c r="G356" s="106"/>
      <c r="H356" s="106">
        <f t="shared" si="40"/>
        <v>1523195.0000000042</v>
      </c>
      <c r="I356" s="106">
        <f t="shared" si="41"/>
        <v>4479585.000000013</v>
      </c>
      <c r="J356" s="106">
        <f t="shared" si="42"/>
        <v>90000</v>
      </c>
      <c r="K356" s="106">
        <f t="shared" si="43"/>
        <v>0</v>
      </c>
      <c r="L356" s="106">
        <f t="shared" si="44"/>
        <v>4569585.000000013</v>
      </c>
      <c r="M356" s="269"/>
    </row>
    <row r="357" spans="1:13" ht="18.5" x14ac:dyDescent="0.45">
      <c r="A357" s="104"/>
      <c r="B357" s="104"/>
      <c r="C357" s="105" t="s">
        <v>213</v>
      </c>
      <c r="D357" s="106">
        <v>2</v>
      </c>
      <c r="E357" s="106">
        <v>2197157.4999999958</v>
      </c>
      <c r="F357" s="106">
        <v>30000</v>
      </c>
      <c r="G357" s="106">
        <v>401008.08</v>
      </c>
      <c r="H357" s="106">
        <f t="shared" si="40"/>
        <v>2628165.5799999959</v>
      </c>
      <c r="I357" s="106">
        <f t="shared" si="41"/>
        <v>4394314.9999999916</v>
      </c>
      <c r="J357" s="106">
        <f t="shared" si="42"/>
        <v>60000</v>
      </c>
      <c r="K357" s="106">
        <f t="shared" si="43"/>
        <v>802016.16</v>
      </c>
      <c r="L357" s="106">
        <f t="shared" si="44"/>
        <v>5256331.1599999918</v>
      </c>
      <c r="M357" s="269"/>
    </row>
    <row r="358" spans="1:13" ht="18.5" x14ac:dyDescent="0.45">
      <c r="A358" s="104"/>
      <c r="B358" s="104"/>
      <c r="C358" s="105" t="s">
        <v>152</v>
      </c>
      <c r="D358" s="106">
        <v>1</v>
      </c>
      <c r="E358" s="106">
        <v>1593635.0000000042</v>
      </c>
      <c r="F358" s="106">
        <v>30000</v>
      </c>
      <c r="G358" s="106"/>
      <c r="H358" s="106">
        <f t="shared" si="40"/>
        <v>1623635.0000000042</v>
      </c>
      <c r="I358" s="106">
        <f t="shared" si="41"/>
        <v>1593635.0000000042</v>
      </c>
      <c r="J358" s="106">
        <f t="shared" si="42"/>
        <v>30000</v>
      </c>
      <c r="K358" s="106">
        <f t="shared" si="43"/>
        <v>0</v>
      </c>
      <c r="L358" s="106">
        <f t="shared" si="44"/>
        <v>1623635.0000000042</v>
      </c>
      <c r="M358" s="269"/>
    </row>
    <row r="359" spans="1:13" ht="18.5" x14ac:dyDescent="0.45">
      <c r="A359" s="104"/>
      <c r="B359" s="104"/>
      <c r="C359" s="105" t="s">
        <v>301</v>
      </c>
      <c r="D359" s="106">
        <v>1</v>
      </c>
      <c r="E359" s="106">
        <v>2530703.7500000042</v>
      </c>
      <c r="F359" s="106">
        <v>30000</v>
      </c>
      <c r="G359" s="106">
        <v>463667.28</v>
      </c>
      <c r="H359" s="106">
        <f t="shared" si="40"/>
        <v>3024371.030000004</v>
      </c>
      <c r="I359" s="106">
        <f t="shared" si="41"/>
        <v>2530703.7500000042</v>
      </c>
      <c r="J359" s="106">
        <f t="shared" si="42"/>
        <v>30000</v>
      </c>
      <c r="K359" s="106">
        <f t="shared" si="43"/>
        <v>463667.28</v>
      </c>
      <c r="L359" s="106">
        <f t="shared" si="44"/>
        <v>3024371.030000004</v>
      </c>
      <c r="M359" s="269"/>
    </row>
    <row r="360" spans="1:13" ht="18.5" x14ac:dyDescent="0.45">
      <c r="A360" s="104"/>
      <c r="B360" s="104"/>
      <c r="C360" s="105" t="s">
        <v>511</v>
      </c>
      <c r="D360" s="106">
        <v>3</v>
      </c>
      <c r="E360" s="106">
        <v>2586294.9999999958</v>
      </c>
      <c r="F360" s="106">
        <v>30000</v>
      </c>
      <c r="G360" s="106">
        <v>474136.08</v>
      </c>
      <c r="H360" s="106">
        <f t="shared" si="40"/>
        <v>3090431.0799999959</v>
      </c>
      <c r="I360" s="106">
        <f t="shared" si="41"/>
        <v>7758884.999999987</v>
      </c>
      <c r="J360" s="106">
        <f t="shared" si="42"/>
        <v>90000</v>
      </c>
      <c r="K360" s="106">
        <f t="shared" si="43"/>
        <v>1422408.24</v>
      </c>
      <c r="L360" s="106">
        <f t="shared" si="44"/>
        <v>9271293.2399999872</v>
      </c>
      <c r="M360" s="269"/>
    </row>
    <row r="361" spans="1:13" ht="18.5" x14ac:dyDescent="0.45">
      <c r="A361" s="104"/>
      <c r="B361" s="104"/>
      <c r="C361" s="105" t="s">
        <v>153</v>
      </c>
      <c r="D361" s="106">
        <v>1</v>
      </c>
      <c r="E361" s="106">
        <v>2641886.25</v>
      </c>
      <c r="F361" s="106">
        <v>30000</v>
      </c>
      <c r="G361" s="106">
        <v>484595.28</v>
      </c>
      <c r="H361" s="106">
        <f t="shared" si="40"/>
        <v>3156481.5300000003</v>
      </c>
      <c r="I361" s="106">
        <f t="shared" si="41"/>
        <v>2641886.25</v>
      </c>
      <c r="J361" s="106">
        <f t="shared" si="42"/>
        <v>30000</v>
      </c>
      <c r="K361" s="106">
        <f t="shared" si="43"/>
        <v>484595.28</v>
      </c>
      <c r="L361" s="106">
        <f t="shared" si="44"/>
        <v>3156481.5300000003</v>
      </c>
      <c r="M361" s="269"/>
    </row>
    <row r="362" spans="1:13" ht="18.5" x14ac:dyDescent="0.45">
      <c r="A362" s="104"/>
      <c r="B362" s="104"/>
      <c r="C362" s="105" t="s">
        <v>154</v>
      </c>
      <c r="D362" s="106">
        <v>1</v>
      </c>
      <c r="E362" s="106">
        <v>2697477.5000000042</v>
      </c>
      <c r="F362" s="106">
        <v>30000</v>
      </c>
      <c r="G362" s="106">
        <v>495030</v>
      </c>
      <c r="H362" s="106">
        <f t="shared" si="40"/>
        <v>3222507.5000000042</v>
      </c>
      <c r="I362" s="106">
        <f t="shared" si="41"/>
        <v>2697477.5000000042</v>
      </c>
      <c r="J362" s="106">
        <f t="shared" si="42"/>
        <v>30000</v>
      </c>
      <c r="K362" s="106">
        <f t="shared" si="43"/>
        <v>495030</v>
      </c>
      <c r="L362" s="106">
        <f t="shared" si="44"/>
        <v>3222507.5000000042</v>
      </c>
      <c r="M362" s="269"/>
    </row>
    <row r="363" spans="1:13" ht="18.5" x14ac:dyDescent="0.45">
      <c r="A363" s="104"/>
      <c r="B363" s="104"/>
      <c r="C363" s="105" t="s">
        <v>1086</v>
      </c>
      <c r="D363" s="106">
        <v>1</v>
      </c>
      <c r="E363" s="106">
        <v>1827993.75</v>
      </c>
      <c r="F363" s="106">
        <v>30000</v>
      </c>
      <c r="G363" s="106"/>
      <c r="H363" s="106">
        <f t="shared" si="40"/>
        <v>1857993.75</v>
      </c>
      <c r="I363" s="106">
        <f t="shared" si="41"/>
        <v>1827993.75</v>
      </c>
      <c r="J363" s="106">
        <f t="shared" si="42"/>
        <v>30000</v>
      </c>
      <c r="K363" s="106">
        <f t="shared" si="43"/>
        <v>0</v>
      </c>
      <c r="L363" s="106">
        <f t="shared" si="44"/>
        <v>1857993.75</v>
      </c>
      <c r="M363" s="269"/>
    </row>
    <row r="364" spans="1:13" ht="18.5" x14ac:dyDescent="0.45">
      <c r="A364" s="104"/>
      <c r="B364" s="104"/>
      <c r="C364" s="105" t="s">
        <v>155</v>
      </c>
      <c r="D364" s="106">
        <v>15</v>
      </c>
      <c r="E364" s="106">
        <v>1560755.0000000042</v>
      </c>
      <c r="F364" s="106">
        <v>30000</v>
      </c>
      <c r="G364" s="106"/>
      <c r="H364" s="106">
        <f t="shared" si="40"/>
        <v>1590755.0000000042</v>
      </c>
      <c r="I364" s="106">
        <f t="shared" si="41"/>
        <v>23411325.000000063</v>
      </c>
      <c r="J364" s="106">
        <f t="shared" si="42"/>
        <v>450000</v>
      </c>
      <c r="K364" s="106">
        <f t="shared" si="43"/>
        <v>0</v>
      </c>
      <c r="L364" s="106">
        <f t="shared" si="44"/>
        <v>23861325.000000063</v>
      </c>
      <c r="M364" s="269"/>
    </row>
    <row r="365" spans="1:13" ht="18.5" x14ac:dyDescent="0.45">
      <c r="A365" s="104"/>
      <c r="B365" s="104"/>
      <c r="C365" s="105" t="s">
        <v>155</v>
      </c>
      <c r="D365" s="106">
        <v>24</v>
      </c>
      <c r="E365" s="106">
        <v>2321896.2500000042</v>
      </c>
      <c r="F365" s="106">
        <v>30000</v>
      </c>
      <c r="G365" s="106">
        <v>424194</v>
      </c>
      <c r="H365" s="106">
        <v>2776090.2500000042</v>
      </c>
      <c r="I365" s="106">
        <v>55725510.000000104</v>
      </c>
      <c r="J365" s="106">
        <v>720000</v>
      </c>
      <c r="K365" s="106">
        <v>10180656</v>
      </c>
      <c r="L365" s="106">
        <v>66626166.000000104</v>
      </c>
      <c r="M365" s="269"/>
    </row>
    <row r="366" spans="1:13" ht="18.5" x14ac:dyDescent="0.45">
      <c r="A366" s="104"/>
      <c r="B366" s="104"/>
      <c r="C366" s="105" t="s">
        <v>157</v>
      </c>
      <c r="D366" s="106">
        <v>13</v>
      </c>
      <c r="E366" s="106">
        <v>1600284.9999999958</v>
      </c>
      <c r="F366" s="106">
        <v>30000</v>
      </c>
      <c r="G366" s="106"/>
      <c r="H366" s="106">
        <f t="shared" si="40"/>
        <v>1630284.9999999958</v>
      </c>
      <c r="I366" s="106">
        <f t="shared" si="41"/>
        <v>20803704.999999944</v>
      </c>
      <c r="J366" s="106">
        <f t="shared" si="42"/>
        <v>390000</v>
      </c>
      <c r="K366" s="106">
        <f t="shared" si="43"/>
        <v>0</v>
      </c>
      <c r="L366" s="106">
        <f t="shared" si="44"/>
        <v>21193704.999999944</v>
      </c>
      <c r="M366" s="269"/>
    </row>
    <row r="367" spans="1:13" ht="18.5" x14ac:dyDescent="0.45">
      <c r="A367" s="104"/>
      <c r="B367" s="104"/>
      <c r="C367" s="105" t="s">
        <v>157</v>
      </c>
      <c r="D367" s="106">
        <v>22</v>
      </c>
      <c r="E367" s="106">
        <v>2383198.7499999958</v>
      </c>
      <c r="F367" s="106">
        <v>30000</v>
      </c>
      <c r="G367" s="106">
        <v>435736</v>
      </c>
      <c r="H367" s="106">
        <f t="shared" si="40"/>
        <v>2848934.7499999958</v>
      </c>
      <c r="I367" s="106">
        <f t="shared" si="41"/>
        <v>52430372.499999911</v>
      </c>
      <c r="J367" s="106">
        <f t="shared" si="42"/>
        <v>660000</v>
      </c>
      <c r="K367" s="106">
        <f t="shared" si="43"/>
        <v>9586192</v>
      </c>
      <c r="L367" s="106">
        <f t="shared" si="44"/>
        <v>62676564.499999911</v>
      </c>
      <c r="M367" s="269"/>
    </row>
    <row r="368" spans="1:13" ht="18.5" x14ac:dyDescent="0.45">
      <c r="A368" s="104"/>
      <c r="B368" s="104"/>
      <c r="C368" s="105" t="s">
        <v>302</v>
      </c>
      <c r="D368" s="106">
        <v>8</v>
      </c>
      <c r="E368" s="106">
        <v>2444501.25</v>
      </c>
      <c r="F368" s="106">
        <v>30000</v>
      </c>
      <c r="G368" s="106">
        <v>447198</v>
      </c>
      <c r="H368" s="106">
        <f t="shared" si="40"/>
        <v>2921699.25</v>
      </c>
      <c r="I368" s="106">
        <f t="shared" si="41"/>
        <v>19556010</v>
      </c>
      <c r="J368" s="106">
        <f t="shared" si="42"/>
        <v>240000</v>
      </c>
      <c r="K368" s="106">
        <f t="shared" si="43"/>
        <v>3577584</v>
      </c>
      <c r="L368" s="106">
        <f t="shared" si="44"/>
        <v>23373594</v>
      </c>
      <c r="M368" s="269"/>
    </row>
    <row r="369" spans="1:13" ht="18.5" x14ac:dyDescent="0.45">
      <c r="A369" s="104"/>
      <c r="B369" s="104"/>
      <c r="C369" s="105" t="s">
        <v>159</v>
      </c>
      <c r="D369" s="106">
        <v>2</v>
      </c>
      <c r="E369" s="106">
        <v>2505804.9999999958</v>
      </c>
      <c r="F369" s="106">
        <v>30000</v>
      </c>
      <c r="G369" s="106">
        <v>458712</v>
      </c>
      <c r="H369" s="106">
        <f t="shared" si="40"/>
        <v>2994516.9999999958</v>
      </c>
      <c r="I369" s="106">
        <f t="shared" si="41"/>
        <v>5011609.9999999916</v>
      </c>
      <c r="J369" s="106">
        <f t="shared" si="42"/>
        <v>60000</v>
      </c>
      <c r="K369" s="106">
        <f t="shared" si="43"/>
        <v>917424</v>
      </c>
      <c r="L369" s="106">
        <f t="shared" si="44"/>
        <v>5989033.9999999916</v>
      </c>
      <c r="M369" s="269"/>
    </row>
    <row r="370" spans="1:13" ht="18.5" x14ac:dyDescent="0.45">
      <c r="A370" s="104"/>
      <c r="B370" s="104"/>
      <c r="C370" s="105" t="s">
        <v>161</v>
      </c>
      <c r="D370" s="106">
        <v>1</v>
      </c>
      <c r="E370" s="106">
        <v>1718873.7500000042</v>
      </c>
      <c r="F370" s="106">
        <v>30000</v>
      </c>
      <c r="G370" s="106"/>
      <c r="H370" s="106">
        <f t="shared" si="40"/>
        <v>1748873.7500000042</v>
      </c>
      <c r="I370" s="106">
        <f t="shared" si="41"/>
        <v>1718873.7500000042</v>
      </c>
      <c r="J370" s="106">
        <f t="shared" si="42"/>
        <v>30000</v>
      </c>
      <c r="K370" s="106">
        <f t="shared" si="43"/>
        <v>0</v>
      </c>
      <c r="L370" s="106">
        <f t="shared" si="44"/>
        <v>1748873.7500000042</v>
      </c>
      <c r="M370" s="269"/>
    </row>
    <row r="371" spans="1:13" ht="18.5" x14ac:dyDescent="0.45">
      <c r="A371" s="104"/>
      <c r="B371" s="104"/>
      <c r="C371" s="105" t="s">
        <v>161</v>
      </c>
      <c r="D371" s="106">
        <v>3</v>
      </c>
      <c r="E371" s="106">
        <v>2567107.5</v>
      </c>
      <c r="F371" s="106">
        <v>30000</v>
      </c>
      <c r="G371" s="106">
        <v>470167</v>
      </c>
      <c r="H371" s="106">
        <f t="shared" si="40"/>
        <v>3067274.5</v>
      </c>
      <c r="I371" s="106">
        <f t="shared" si="41"/>
        <v>7701322.5</v>
      </c>
      <c r="J371" s="106">
        <f t="shared" si="42"/>
        <v>90000</v>
      </c>
      <c r="K371" s="106">
        <f t="shared" si="43"/>
        <v>1410501</v>
      </c>
      <c r="L371" s="106">
        <f t="shared" si="44"/>
        <v>9201823.5</v>
      </c>
      <c r="M371" s="269"/>
    </row>
    <row r="372" spans="1:13" ht="18.5" x14ac:dyDescent="0.45">
      <c r="A372" s="104"/>
      <c r="B372" s="104"/>
      <c r="C372" s="105" t="s">
        <v>335</v>
      </c>
      <c r="D372" s="106">
        <v>1</v>
      </c>
      <c r="E372" s="106">
        <v>2689712.4999999958</v>
      </c>
      <c r="F372" s="106">
        <v>30000</v>
      </c>
      <c r="G372" s="106">
        <v>493209.92</v>
      </c>
      <c r="H372" s="106">
        <f t="shared" si="40"/>
        <v>3212922.4199999957</v>
      </c>
      <c r="I372" s="106">
        <f t="shared" si="41"/>
        <v>2689712.4999999958</v>
      </c>
      <c r="J372" s="106">
        <f t="shared" si="42"/>
        <v>30000</v>
      </c>
      <c r="K372" s="106">
        <f t="shared" si="43"/>
        <v>493209.92</v>
      </c>
      <c r="L372" s="106">
        <f t="shared" si="44"/>
        <v>3212922.4199999957</v>
      </c>
      <c r="M372" s="269"/>
    </row>
    <row r="373" spans="1:13" ht="18.5" x14ac:dyDescent="0.45">
      <c r="A373" s="104"/>
      <c r="B373" s="104"/>
      <c r="C373" s="105" t="s">
        <v>163</v>
      </c>
      <c r="D373" s="106">
        <v>2</v>
      </c>
      <c r="E373" s="106">
        <v>2751015</v>
      </c>
      <c r="F373" s="106">
        <v>30000</v>
      </c>
      <c r="G373" s="106">
        <v>504762</v>
      </c>
      <c r="H373" s="106">
        <f t="shared" si="40"/>
        <v>3285777</v>
      </c>
      <c r="I373" s="106">
        <f t="shared" si="41"/>
        <v>5502030</v>
      </c>
      <c r="J373" s="106">
        <f t="shared" si="42"/>
        <v>60000</v>
      </c>
      <c r="K373" s="106">
        <f t="shared" si="43"/>
        <v>1009524</v>
      </c>
      <c r="L373" s="106">
        <f t="shared" si="44"/>
        <v>6571554</v>
      </c>
      <c r="M373" s="269"/>
    </row>
    <row r="374" spans="1:13" ht="18.5" x14ac:dyDescent="0.45">
      <c r="A374" s="104"/>
      <c r="B374" s="104"/>
      <c r="C374" s="105" t="s">
        <v>164</v>
      </c>
      <c r="D374" s="106">
        <v>3</v>
      </c>
      <c r="E374" s="106">
        <v>3057528.75</v>
      </c>
      <c r="F374" s="106">
        <v>30000</v>
      </c>
      <c r="G374" s="106">
        <v>572233.92000000004</v>
      </c>
      <c r="H374" s="106">
        <f t="shared" si="40"/>
        <v>3659762.67</v>
      </c>
      <c r="I374" s="106">
        <f t="shared" si="41"/>
        <v>9172586.25</v>
      </c>
      <c r="J374" s="106">
        <f t="shared" si="42"/>
        <v>90000</v>
      </c>
      <c r="K374" s="106">
        <f t="shared" si="43"/>
        <v>1716701.7600000002</v>
      </c>
      <c r="L374" s="106">
        <f t="shared" si="44"/>
        <v>10979288.01</v>
      </c>
      <c r="M374" s="269"/>
    </row>
    <row r="375" spans="1:13" ht="18.5" x14ac:dyDescent="0.45">
      <c r="A375" s="104"/>
      <c r="B375" s="104"/>
      <c r="C375" s="105" t="s">
        <v>165</v>
      </c>
      <c r="D375" s="106">
        <v>3</v>
      </c>
      <c r="E375" s="106">
        <v>1728414.9999999958</v>
      </c>
      <c r="F375" s="106">
        <v>30000</v>
      </c>
      <c r="G375" s="106"/>
      <c r="H375" s="106">
        <f t="shared" si="40"/>
        <v>1758414.9999999958</v>
      </c>
      <c r="I375" s="106">
        <f t="shared" si="41"/>
        <v>5185244.999999987</v>
      </c>
      <c r="J375" s="106">
        <f t="shared" si="42"/>
        <v>90000</v>
      </c>
      <c r="K375" s="106">
        <f t="shared" si="43"/>
        <v>0</v>
      </c>
      <c r="L375" s="106">
        <f t="shared" si="44"/>
        <v>5275244.999999987</v>
      </c>
      <c r="M375" s="269"/>
    </row>
    <row r="376" spans="1:13" ht="18.5" x14ac:dyDescent="0.45">
      <c r="A376" s="104"/>
      <c r="B376" s="104"/>
      <c r="C376" s="105" t="s">
        <v>165</v>
      </c>
      <c r="D376" s="106">
        <v>3</v>
      </c>
      <c r="E376" s="106">
        <v>2681330.0000000042</v>
      </c>
      <c r="F376" s="106">
        <v>30000</v>
      </c>
      <c r="G376" s="106">
        <v>489706</v>
      </c>
      <c r="H376" s="106">
        <f t="shared" si="40"/>
        <v>3201036.0000000042</v>
      </c>
      <c r="I376" s="106">
        <f t="shared" si="41"/>
        <v>8043990.000000013</v>
      </c>
      <c r="J376" s="106">
        <f t="shared" si="42"/>
        <v>90000</v>
      </c>
      <c r="K376" s="106">
        <f t="shared" si="43"/>
        <v>1469118</v>
      </c>
      <c r="L376" s="106">
        <f t="shared" si="44"/>
        <v>9603108.000000013</v>
      </c>
      <c r="M376" s="269"/>
    </row>
    <row r="377" spans="1:13" ht="18.5" x14ac:dyDescent="0.45">
      <c r="A377" s="104"/>
      <c r="B377" s="104"/>
      <c r="C377" s="105" t="s">
        <v>166</v>
      </c>
      <c r="D377" s="106">
        <v>2</v>
      </c>
      <c r="E377" s="106">
        <v>2736908.7500000042</v>
      </c>
      <c r="F377" s="106">
        <v>30000</v>
      </c>
      <c r="G377" s="106">
        <v>501499.92</v>
      </c>
      <c r="H377" s="106">
        <f t="shared" si="40"/>
        <v>3268408.6700000041</v>
      </c>
      <c r="I377" s="106">
        <f t="shared" si="41"/>
        <v>5473817.5000000084</v>
      </c>
      <c r="J377" s="106">
        <f t="shared" si="42"/>
        <v>60000</v>
      </c>
      <c r="K377" s="106">
        <f t="shared" si="43"/>
        <v>1002999.84</v>
      </c>
      <c r="L377" s="106">
        <f t="shared" si="44"/>
        <v>6536817.3400000082</v>
      </c>
      <c r="M377" s="269"/>
    </row>
    <row r="378" spans="1:13" ht="18.5" x14ac:dyDescent="0.45">
      <c r="A378" s="104"/>
      <c r="B378" s="104"/>
      <c r="C378" s="105" t="s">
        <v>167</v>
      </c>
      <c r="D378" s="106">
        <v>4</v>
      </c>
      <c r="E378" s="106">
        <v>1813162.5</v>
      </c>
      <c r="F378" s="106">
        <v>30000</v>
      </c>
      <c r="G378" s="106"/>
      <c r="H378" s="106">
        <f t="shared" si="40"/>
        <v>1843162.5</v>
      </c>
      <c r="I378" s="106">
        <f t="shared" si="41"/>
        <v>7252650</v>
      </c>
      <c r="J378" s="106">
        <f t="shared" si="42"/>
        <v>120000</v>
      </c>
      <c r="K378" s="106">
        <f t="shared" si="43"/>
        <v>0</v>
      </c>
      <c r="L378" s="106">
        <f t="shared" si="44"/>
        <v>7372650</v>
      </c>
      <c r="M378" s="269"/>
    </row>
    <row r="379" spans="1:13" ht="18.5" x14ac:dyDescent="0.45">
      <c r="A379" s="104"/>
      <c r="B379" s="104"/>
      <c r="C379" s="105" t="s">
        <v>167</v>
      </c>
      <c r="D379" s="106">
        <v>10</v>
      </c>
      <c r="E379" s="106">
        <v>2792488.7499999958</v>
      </c>
      <c r="F379" s="106">
        <v>30000</v>
      </c>
      <c r="G379" s="106">
        <v>514480</v>
      </c>
      <c r="H379" s="106">
        <f t="shared" si="40"/>
        <v>3336968.7499999958</v>
      </c>
      <c r="I379" s="106">
        <f t="shared" si="41"/>
        <v>27924887.499999959</v>
      </c>
      <c r="J379" s="106">
        <f t="shared" si="42"/>
        <v>300000</v>
      </c>
      <c r="K379" s="106">
        <f t="shared" si="43"/>
        <v>5144800</v>
      </c>
      <c r="L379" s="106">
        <f t="shared" si="44"/>
        <v>33369687.499999959</v>
      </c>
      <c r="M379" s="269"/>
    </row>
    <row r="380" spans="1:13" ht="18.5" x14ac:dyDescent="0.45">
      <c r="A380" s="104"/>
      <c r="B380" s="104"/>
      <c r="C380" s="105" t="s">
        <v>169</v>
      </c>
      <c r="D380" s="106">
        <v>7</v>
      </c>
      <c r="E380" s="106">
        <v>2848068.75</v>
      </c>
      <c r="F380" s="106">
        <v>30000</v>
      </c>
      <c r="G380" s="106">
        <v>530910</v>
      </c>
      <c r="H380" s="106">
        <f t="shared" si="40"/>
        <v>3408978.75</v>
      </c>
      <c r="I380" s="106">
        <f t="shared" si="41"/>
        <v>19936481.25</v>
      </c>
      <c r="J380" s="106">
        <f t="shared" si="42"/>
        <v>210000</v>
      </c>
      <c r="K380" s="106">
        <f t="shared" si="43"/>
        <v>3716370</v>
      </c>
      <c r="L380" s="106">
        <f t="shared" si="44"/>
        <v>23862851.25</v>
      </c>
      <c r="M380" s="269"/>
    </row>
    <row r="381" spans="1:13" ht="18.5" x14ac:dyDescent="0.45">
      <c r="A381" s="104"/>
      <c r="B381" s="104"/>
      <c r="C381" s="105" t="s">
        <v>170</v>
      </c>
      <c r="D381" s="106">
        <v>2</v>
      </c>
      <c r="E381" s="106">
        <v>2903647.5</v>
      </c>
      <c r="F381" s="106">
        <v>30000</v>
      </c>
      <c r="G381" s="106">
        <v>536349.92000000004</v>
      </c>
      <c r="H381" s="106">
        <f t="shared" si="40"/>
        <v>3469997.42</v>
      </c>
      <c r="I381" s="106">
        <f t="shared" si="41"/>
        <v>5807295</v>
      </c>
      <c r="J381" s="106">
        <f t="shared" si="42"/>
        <v>60000</v>
      </c>
      <c r="K381" s="106">
        <f t="shared" si="43"/>
        <v>1072699.8400000001</v>
      </c>
      <c r="L381" s="106">
        <f t="shared" si="44"/>
        <v>6939994.8399999999</v>
      </c>
      <c r="M381" s="269"/>
    </row>
    <row r="382" spans="1:13" ht="18.5" x14ac:dyDescent="0.45">
      <c r="A382" s="104"/>
      <c r="B382" s="104"/>
      <c r="C382" s="105" t="s">
        <v>172</v>
      </c>
      <c r="D382" s="106">
        <v>1</v>
      </c>
      <c r="E382" s="106">
        <v>1940282.4999999958</v>
      </c>
      <c r="F382" s="106">
        <v>30000</v>
      </c>
      <c r="G382" s="106"/>
      <c r="H382" s="106">
        <f t="shared" si="40"/>
        <v>1970282.4999999958</v>
      </c>
      <c r="I382" s="106">
        <f t="shared" si="41"/>
        <v>1940282.4999999958</v>
      </c>
      <c r="J382" s="106">
        <f t="shared" si="42"/>
        <v>30000</v>
      </c>
      <c r="K382" s="106">
        <f t="shared" si="43"/>
        <v>0</v>
      </c>
      <c r="L382" s="106">
        <f t="shared" si="44"/>
        <v>1970282.4999999958</v>
      </c>
      <c r="M382" s="269"/>
    </row>
    <row r="383" spans="1:13" ht="18.5" x14ac:dyDescent="0.45">
      <c r="A383" s="104"/>
      <c r="B383" s="104"/>
      <c r="C383" s="105" t="s">
        <v>172</v>
      </c>
      <c r="D383" s="106">
        <v>1</v>
      </c>
      <c r="E383" s="106">
        <v>2959227.5000000042</v>
      </c>
      <c r="F383" s="106">
        <v>30000</v>
      </c>
      <c r="G383" s="106">
        <v>551662</v>
      </c>
      <c r="H383" s="106">
        <f t="shared" ref="H383:H416" si="45">SUM(E383:G383)</f>
        <v>3540889.5000000042</v>
      </c>
      <c r="I383" s="106">
        <f t="shared" ref="I383:I416" si="46">D383*E383</f>
        <v>2959227.5000000042</v>
      </c>
      <c r="J383" s="106">
        <f t="shared" ref="J383:J416" si="47">D383*F383</f>
        <v>30000</v>
      </c>
      <c r="K383" s="106">
        <f t="shared" ref="K383:K416" si="48">D383*G383</f>
        <v>551662</v>
      </c>
      <c r="L383" s="106">
        <f t="shared" ref="L383:L416" si="49">D383*H383</f>
        <v>3540889.5000000042</v>
      </c>
      <c r="M383" s="269"/>
    </row>
    <row r="384" spans="1:13" ht="18.5" x14ac:dyDescent="0.45">
      <c r="A384" s="104"/>
      <c r="B384" s="104"/>
      <c r="C384" s="105" t="s">
        <v>214</v>
      </c>
      <c r="D384" s="106">
        <v>1</v>
      </c>
      <c r="E384" s="106">
        <v>3070386.2499999958</v>
      </c>
      <c r="F384" s="106">
        <v>30000</v>
      </c>
      <c r="G384" s="106">
        <v>578868</v>
      </c>
      <c r="H384" s="106">
        <f t="shared" si="45"/>
        <v>3679254.2499999958</v>
      </c>
      <c r="I384" s="106">
        <f t="shared" si="46"/>
        <v>3070386.2499999958</v>
      </c>
      <c r="J384" s="106">
        <f t="shared" si="47"/>
        <v>30000</v>
      </c>
      <c r="K384" s="106">
        <f t="shared" si="48"/>
        <v>578868</v>
      </c>
      <c r="L384" s="106">
        <f t="shared" si="49"/>
        <v>3679254.2499999958</v>
      </c>
      <c r="M384" s="269"/>
    </row>
    <row r="385" spans="1:13" ht="18.5" x14ac:dyDescent="0.45">
      <c r="A385" s="104"/>
      <c r="B385" s="104"/>
      <c r="C385" s="105" t="s">
        <v>215</v>
      </c>
      <c r="D385" s="106">
        <v>1</v>
      </c>
      <c r="E385" s="106">
        <v>3125966.25</v>
      </c>
      <c r="F385" s="106">
        <v>30000</v>
      </c>
      <c r="G385" s="106">
        <v>588822</v>
      </c>
      <c r="H385" s="106">
        <f t="shared" si="45"/>
        <v>3744788.25</v>
      </c>
      <c r="I385" s="106">
        <f t="shared" si="46"/>
        <v>3125966.25</v>
      </c>
      <c r="J385" s="106">
        <f t="shared" si="47"/>
        <v>30000</v>
      </c>
      <c r="K385" s="106">
        <f t="shared" si="48"/>
        <v>588822</v>
      </c>
      <c r="L385" s="106">
        <f t="shared" si="49"/>
        <v>3744788.25</v>
      </c>
      <c r="M385" s="269"/>
    </row>
    <row r="386" spans="1:13" ht="18.5" x14ac:dyDescent="0.45">
      <c r="A386" s="104"/>
      <c r="B386" s="104"/>
      <c r="C386" s="105" t="s">
        <v>337</v>
      </c>
      <c r="D386" s="106">
        <v>2</v>
      </c>
      <c r="E386" s="106">
        <v>3181546.2500000037</v>
      </c>
      <c r="F386" s="106">
        <v>30000</v>
      </c>
      <c r="G386" s="106">
        <v>641236.07999999996</v>
      </c>
      <c r="H386" s="106">
        <f t="shared" si="45"/>
        <v>3852782.3300000038</v>
      </c>
      <c r="I386" s="106">
        <f t="shared" si="46"/>
        <v>6363092.5000000075</v>
      </c>
      <c r="J386" s="106">
        <f t="shared" si="47"/>
        <v>60000</v>
      </c>
      <c r="K386" s="106">
        <f t="shared" si="48"/>
        <v>1282472.1599999999</v>
      </c>
      <c r="L386" s="106">
        <f t="shared" si="49"/>
        <v>7705564.6600000076</v>
      </c>
      <c r="M386" s="269"/>
    </row>
    <row r="387" spans="1:13" ht="18.5" x14ac:dyDescent="0.45">
      <c r="A387" s="104"/>
      <c r="B387" s="107"/>
      <c r="C387" s="105" t="s">
        <v>1089</v>
      </c>
      <c r="D387" s="106">
        <v>4</v>
      </c>
      <c r="E387" s="106">
        <v>2236897.5</v>
      </c>
      <c r="F387" s="106">
        <v>30000</v>
      </c>
      <c r="G387" s="106"/>
      <c r="H387" s="106">
        <f t="shared" si="45"/>
        <v>2266897.5</v>
      </c>
      <c r="I387" s="106">
        <f t="shared" si="46"/>
        <v>8947590</v>
      </c>
      <c r="J387" s="106">
        <f t="shared" si="47"/>
        <v>120000</v>
      </c>
      <c r="K387" s="106">
        <f t="shared" si="48"/>
        <v>0</v>
      </c>
      <c r="L387" s="106">
        <f t="shared" si="49"/>
        <v>9067590</v>
      </c>
      <c r="M387" s="269"/>
    </row>
    <row r="388" spans="1:13" ht="18.5" x14ac:dyDescent="0.45">
      <c r="A388" s="104"/>
      <c r="B388" s="104"/>
      <c r="C388" s="105" t="s">
        <v>175</v>
      </c>
      <c r="D388" s="109">
        <v>9</v>
      </c>
      <c r="E388" s="106">
        <v>3724846.2500000037</v>
      </c>
      <c r="F388" s="106">
        <v>30000</v>
      </c>
      <c r="G388" s="106">
        <v>664770</v>
      </c>
      <c r="H388" s="106">
        <f t="shared" si="45"/>
        <v>4419616.2500000037</v>
      </c>
      <c r="I388" s="106">
        <f t="shared" si="46"/>
        <v>33523616.250000034</v>
      </c>
      <c r="J388" s="106">
        <f t="shared" si="47"/>
        <v>270000</v>
      </c>
      <c r="K388" s="106">
        <f t="shared" si="48"/>
        <v>5982930</v>
      </c>
      <c r="L388" s="106">
        <f t="shared" si="49"/>
        <v>39776546.25000003</v>
      </c>
      <c r="M388" s="269"/>
    </row>
    <row r="389" spans="1:13" ht="18.5" x14ac:dyDescent="0.45">
      <c r="A389" s="104"/>
      <c r="B389" s="104"/>
      <c r="C389" s="105" t="s">
        <v>176</v>
      </c>
      <c r="D389" s="106">
        <v>4</v>
      </c>
      <c r="E389" s="106">
        <v>2084331.2499999958</v>
      </c>
      <c r="F389" s="106">
        <v>30000</v>
      </c>
      <c r="G389" s="106"/>
      <c r="H389" s="106">
        <f t="shared" si="45"/>
        <v>2114331.2499999958</v>
      </c>
      <c r="I389" s="106">
        <f t="shared" si="46"/>
        <v>8337324.9999999832</v>
      </c>
      <c r="J389" s="106">
        <f t="shared" si="47"/>
        <v>120000</v>
      </c>
      <c r="K389" s="106">
        <f t="shared" si="48"/>
        <v>0</v>
      </c>
      <c r="L389" s="106">
        <f t="shared" si="49"/>
        <v>8457324.9999999832</v>
      </c>
      <c r="M389" s="269"/>
    </row>
    <row r="390" spans="1:13" ht="18.5" x14ac:dyDescent="0.45">
      <c r="A390" s="104"/>
      <c r="B390" s="104"/>
      <c r="C390" s="105" t="s">
        <v>176</v>
      </c>
      <c r="D390" s="106">
        <v>11</v>
      </c>
      <c r="E390" s="106">
        <v>3809206.2500000037</v>
      </c>
      <c r="F390" s="106">
        <v>30000</v>
      </c>
      <c r="G390" s="106">
        <v>681973.92</v>
      </c>
      <c r="H390" s="106">
        <f t="shared" si="45"/>
        <v>4521180.1700000037</v>
      </c>
      <c r="I390" s="106">
        <f t="shared" si="46"/>
        <v>41901268.750000045</v>
      </c>
      <c r="J390" s="106">
        <f t="shared" si="47"/>
        <v>330000</v>
      </c>
      <c r="K390" s="106">
        <f t="shared" si="48"/>
        <v>7501713.1200000001</v>
      </c>
      <c r="L390" s="106">
        <f t="shared" si="49"/>
        <v>49732981.870000042</v>
      </c>
      <c r="M390" s="269"/>
    </row>
    <row r="391" spans="1:13" ht="18.5" x14ac:dyDescent="0.45">
      <c r="A391" s="104"/>
      <c r="B391" s="104"/>
      <c r="C391" s="105" t="s">
        <v>179</v>
      </c>
      <c r="D391" s="106">
        <v>2</v>
      </c>
      <c r="E391" s="106">
        <v>3977925</v>
      </c>
      <c r="F391" s="106">
        <v>30000</v>
      </c>
      <c r="G391" s="106">
        <v>716005.92</v>
      </c>
      <c r="H391" s="106">
        <f t="shared" si="45"/>
        <v>4723930.92</v>
      </c>
      <c r="I391" s="106">
        <f t="shared" si="46"/>
        <v>7955850</v>
      </c>
      <c r="J391" s="106">
        <f t="shared" si="47"/>
        <v>60000</v>
      </c>
      <c r="K391" s="106">
        <f t="shared" si="48"/>
        <v>1432011.84</v>
      </c>
      <c r="L391" s="106">
        <f t="shared" si="49"/>
        <v>9447861.8399999999</v>
      </c>
      <c r="M391" s="269"/>
    </row>
    <row r="392" spans="1:13" ht="18.5" x14ac:dyDescent="0.45">
      <c r="A392" s="104"/>
      <c r="B392" s="104"/>
      <c r="C392" s="105" t="s">
        <v>180</v>
      </c>
      <c r="D392" s="106">
        <v>6</v>
      </c>
      <c r="E392" s="106">
        <v>2281509.9999999958</v>
      </c>
      <c r="F392" s="106">
        <v>30000</v>
      </c>
      <c r="G392" s="106"/>
      <c r="H392" s="106">
        <f t="shared" si="45"/>
        <v>2311509.9999999958</v>
      </c>
      <c r="I392" s="106">
        <f t="shared" si="46"/>
        <v>13689059.999999974</v>
      </c>
      <c r="J392" s="106">
        <f t="shared" si="47"/>
        <v>180000</v>
      </c>
      <c r="K392" s="106">
        <f t="shared" si="48"/>
        <v>0</v>
      </c>
      <c r="L392" s="106">
        <f t="shared" si="49"/>
        <v>13869059.999999974</v>
      </c>
      <c r="M392" s="269"/>
    </row>
    <row r="393" spans="1:13" ht="18.5" x14ac:dyDescent="0.45">
      <c r="A393" s="104"/>
      <c r="B393" s="104"/>
      <c r="C393" s="105" t="s">
        <v>676</v>
      </c>
      <c r="D393" s="106">
        <v>1</v>
      </c>
      <c r="E393" s="106">
        <v>4062285</v>
      </c>
      <c r="F393" s="106">
        <v>30000</v>
      </c>
      <c r="G393" s="106">
        <v>729385.96</v>
      </c>
      <c r="H393" s="106">
        <f t="shared" si="45"/>
        <v>4821670.96</v>
      </c>
      <c r="I393" s="106">
        <f t="shared" si="46"/>
        <v>4062285</v>
      </c>
      <c r="J393" s="106">
        <f t="shared" si="47"/>
        <v>30000</v>
      </c>
      <c r="K393" s="106">
        <f t="shared" si="48"/>
        <v>729385.96</v>
      </c>
      <c r="L393" s="106">
        <f t="shared" si="49"/>
        <v>4821670.96</v>
      </c>
      <c r="M393" s="269"/>
    </row>
    <row r="394" spans="1:13" ht="18.5" x14ac:dyDescent="0.45">
      <c r="A394" s="104"/>
      <c r="B394" s="104"/>
      <c r="C394" s="105" t="s">
        <v>339</v>
      </c>
      <c r="D394" s="106">
        <v>1</v>
      </c>
      <c r="E394" s="106">
        <v>4399725</v>
      </c>
      <c r="F394" s="106">
        <v>30000</v>
      </c>
      <c r="G394" s="106">
        <v>801097.92</v>
      </c>
      <c r="H394" s="106">
        <f t="shared" si="45"/>
        <v>5230822.92</v>
      </c>
      <c r="I394" s="106">
        <f t="shared" si="46"/>
        <v>4399725</v>
      </c>
      <c r="J394" s="106">
        <f t="shared" si="47"/>
        <v>30000</v>
      </c>
      <c r="K394" s="106">
        <f t="shared" si="48"/>
        <v>801097.92</v>
      </c>
      <c r="L394" s="106">
        <f t="shared" si="49"/>
        <v>5230822.92</v>
      </c>
      <c r="M394" s="269"/>
    </row>
    <row r="395" spans="1:13" ht="18.5" x14ac:dyDescent="0.45">
      <c r="A395" s="104"/>
      <c r="B395" s="104"/>
      <c r="C395" s="105" t="s">
        <v>340</v>
      </c>
      <c r="D395" s="106">
        <v>6</v>
      </c>
      <c r="E395" s="106">
        <v>4437806.25</v>
      </c>
      <c r="F395" s="106">
        <v>30000</v>
      </c>
      <c r="G395" s="106">
        <v>793932</v>
      </c>
      <c r="H395" s="106">
        <f t="shared" si="45"/>
        <v>5261738.25</v>
      </c>
      <c r="I395" s="106">
        <f t="shared" si="46"/>
        <v>26626837.5</v>
      </c>
      <c r="J395" s="106">
        <f t="shared" si="47"/>
        <v>180000</v>
      </c>
      <c r="K395" s="106">
        <f t="shared" si="48"/>
        <v>4763592</v>
      </c>
      <c r="L395" s="106">
        <f t="shared" si="49"/>
        <v>31570429.5</v>
      </c>
      <c r="M395" s="269"/>
    </row>
    <row r="396" spans="1:13" ht="18.5" x14ac:dyDescent="0.45">
      <c r="A396" s="104"/>
      <c r="B396" s="104"/>
      <c r="C396" s="105" t="s">
        <v>183</v>
      </c>
      <c r="D396" s="106">
        <v>3</v>
      </c>
      <c r="E396" s="106">
        <v>4552472.4999999963</v>
      </c>
      <c r="F396" s="106">
        <v>30000</v>
      </c>
      <c r="G396" s="106">
        <v>817056</v>
      </c>
      <c r="H396" s="106">
        <f t="shared" si="45"/>
        <v>5399528.4999999963</v>
      </c>
      <c r="I396" s="106">
        <f t="shared" si="46"/>
        <v>13657417.499999989</v>
      </c>
      <c r="J396" s="106">
        <f t="shared" si="47"/>
        <v>90000</v>
      </c>
      <c r="K396" s="106">
        <f t="shared" si="48"/>
        <v>2451168</v>
      </c>
      <c r="L396" s="106">
        <f t="shared" si="49"/>
        <v>16198585.499999989</v>
      </c>
      <c r="M396" s="269"/>
    </row>
    <row r="397" spans="1:13" ht="18.5" x14ac:dyDescent="0.45">
      <c r="A397" s="104"/>
      <c r="B397" s="104"/>
      <c r="C397" s="105" t="s">
        <v>185</v>
      </c>
      <c r="D397" s="106">
        <v>1</v>
      </c>
      <c r="E397" s="106">
        <v>2340585</v>
      </c>
      <c r="F397" s="106">
        <v>30000</v>
      </c>
      <c r="G397" s="106"/>
      <c r="H397" s="106">
        <f t="shared" si="45"/>
        <v>2370585</v>
      </c>
      <c r="I397" s="106">
        <f t="shared" si="46"/>
        <v>2340585</v>
      </c>
      <c r="J397" s="106">
        <f t="shared" si="47"/>
        <v>30000</v>
      </c>
      <c r="K397" s="106">
        <f t="shared" si="48"/>
        <v>0</v>
      </c>
      <c r="L397" s="106">
        <f t="shared" si="49"/>
        <v>2370585</v>
      </c>
      <c r="M397" s="269"/>
    </row>
    <row r="398" spans="1:13" ht="18.5" x14ac:dyDescent="0.45">
      <c r="A398" s="104"/>
      <c r="B398" s="104"/>
      <c r="C398" s="105" t="s">
        <v>185</v>
      </c>
      <c r="D398" s="106">
        <v>5</v>
      </c>
      <c r="E398" s="106">
        <v>4667138.7500000037</v>
      </c>
      <c r="F398" s="106">
        <v>30000</v>
      </c>
      <c r="G398" s="106">
        <v>838168.08</v>
      </c>
      <c r="H398" s="106">
        <f t="shared" si="45"/>
        <v>5535306.8300000038</v>
      </c>
      <c r="I398" s="106">
        <f t="shared" si="46"/>
        <v>23335693.750000019</v>
      </c>
      <c r="J398" s="106">
        <f t="shared" si="47"/>
        <v>150000</v>
      </c>
      <c r="K398" s="106">
        <f t="shared" si="48"/>
        <v>4190840.4</v>
      </c>
      <c r="L398" s="106">
        <f t="shared" si="49"/>
        <v>27676534.150000021</v>
      </c>
      <c r="M398" s="269"/>
    </row>
    <row r="399" spans="1:13" ht="18.5" x14ac:dyDescent="0.45">
      <c r="A399" s="104"/>
      <c r="B399" s="104"/>
      <c r="C399" s="105" t="s">
        <v>405</v>
      </c>
      <c r="D399" s="106">
        <v>4</v>
      </c>
      <c r="E399" s="106">
        <v>5233970.0000000037</v>
      </c>
      <c r="F399" s="106">
        <v>30000</v>
      </c>
      <c r="G399" s="106">
        <v>921684</v>
      </c>
      <c r="H399" s="106">
        <f t="shared" si="45"/>
        <v>6185654.0000000037</v>
      </c>
      <c r="I399" s="106">
        <f t="shared" si="46"/>
        <v>20935880.000000015</v>
      </c>
      <c r="J399" s="106">
        <f t="shared" si="47"/>
        <v>120000</v>
      </c>
      <c r="K399" s="106">
        <f t="shared" si="48"/>
        <v>3686736</v>
      </c>
      <c r="L399" s="106">
        <f t="shared" si="49"/>
        <v>24742616.000000015</v>
      </c>
      <c r="M399" s="269"/>
    </row>
    <row r="400" spans="1:13" ht="18.5" x14ac:dyDescent="0.45">
      <c r="A400" s="104"/>
      <c r="B400" s="104"/>
      <c r="C400" s="105" t="s">
        <v>449</v>
      </c>
      <c r="D400" s="106">
        <v>1</v>
      </c>
      <c r="E400" s="106">
        <v>5369951.25</v>
      </c>
      <c r="F400" s="106">
        <v>30000</v>
      </c>
      <c r="G400" s="106">
        <v>955480</v>
      </c>
      <c r="H400" s="106">
        <f t="shared" si="45"/>
        <v>6355431.25</v>
      </c>
      <c r="I400" s="106">
        <f t="shared" si="46"/>
        <v>5369951.25</v>
      </c>
      <c r="J400" s="106">
        <f t="shared" si="47"/>
        <v>30000</v>
      </c>
      <c r="K400" s="106">
        <f t="shared" si="48"/>
        <v>955480</v>
      </c>
      <c r="L400" s="106">
        <f t="shared" si="49"/>
        <v>6355431.25</v>
      </c>
      <c r="M400" s="269"/>
    </row>
    <row r="401" spans="1:13" ht="18.5" x14ac:dyDescent="0.45">
      <c r="A401" s="104"/>
      <c r="B401" s="104"/>
      <c r="C401" s="105" t="s">
        <v>344</v>
      </c>
      <c r="D401" s="106">
        <v>3</v>
      </c>
      <c r="E401" s="106">
        <v>5505931.2500000037</v>
      </c>
      <c r="F401" s="106">
        <v>30000</v>
      </c>
      <c r="G401" s="106">
        <v>973080</v>
      </c>
      <c r="H401" s="106">
        <f t="shared" si="45"/>
        <v>6509011.2500000037</v>
      </c>
      <c r="I401" s="106">
        <f t="shared" si="46"/>
        <v>16517793.750000011</v>
      </c>
      <c r="J401" s="106">
        <f t="shared" si="47"/>
        <v>90000</v>
      </c>
      <c r="K401" s="106">
        <f t="shared" si="48"/>
        <v>2919240</v>
      </c>
      <c r="L401" s="106">
        <f t="shared" si="49"/>
        <v>19527033.750000011</v>
      </c>
      <c r="M401" s="269"/>
    </row>
    <row r="402" spans="1:13" ht="18.5" x14ac:dyDescent="0.45">
      <c r="A402" s="104"/>
      <c r="B402" s="104"/>
      <c r="C402" s="105" t="s">
        <v>345</v>
      </c>
      <c r="D402" s="106">
        <v>1</v>
      </c>
      <c r="E402" s="106">
        <v>5641912.5</v>
      </c>
      <c r="F402" s="106">
        <v>30000</v>
      </c>
      <c r="G402" s="106">
        <v>1000632</v>
      </c>
      <c r="H402" s="106">
        <f t="shared" si="45"/>
        <v>6672544.5</v>
      </c>
      <c r="I402" s="106">
        <f t="shared" si="46"/>
        <v>5641912.5</v>
      </c>
      <c r="J402" s="106">
        <f t="shared" si="47"/>
        <v>30000</v>
      </c>
      <c r="K402" s="106">
        <f t="shared" si="48"/>
        <v>1000632</v>
      </c>
      <c r="L402" s="106">
        <f t="shared" si="49"/>
        <v>6672544.5</v>
      </c>
      <c r="M402" s="269"/>
    </row>
    <row r="403" spans="1:13" ht="18.5" x14ac:dyDescent="0.45">
      <c r="A403" s="104"/>
      <c r="B403" s="104"/>
      <c r="C403" s="105" t="s">
        <v>188</v>
      </c>
      <c r="D403" s="106">
        <v>3</v>
      </c>
      <c r="E403" s="106">
        <v>5777893.7499999963</v>
      </c>
      <c r="F403" s="106">
        <v>30000</v>
      </c>
      <c r="G403" s="106">
        <v>1028560.08</v>
      </c>
      <c r="H403" s="106">
        <f t="shared" si="45"/>
        <v>6836453.8299999963</v>
      </c>
      <c r="I403" s="106">
        <f t="shared" si="46"/>
        <v>17333681.249999989</v>
      </c>
      <c r="J403" s="106">
        <f t="shared" si="47"/>
        <v>90000</v>
      </c>
      <c r="K403" s="106">
        <f t="shared" si="48"/>
        <v>3085680.2399999998</v>
      </c>
      <c r="L403" s="106">
        <f t="shared" si="49"/>
        <v>20509361.489999987</v>
      </c>
      <c r="M403" s="269"/>
    </row>
    <row r="404" spans="1:13" ht="18.5" x14ac:dyDescent="0.45">
      <c r="A404" s="104"/>
      <c r="B404" s="104"/>
      <c r="C404" s="105" t="s">
        <v>189</v>
      </c>
      <c r="D404" s="106">
        <v>1</v>
      </c>
      <c r="E404" s="106">
        <v>5913875.0000000037</v>
      </c>
      <c r="F404" s="106">
        <v>30000</v>
      </c>
      <c r="G404" s="106">
        <v>1055916</v>
      </c>
      <c r="H404" s="106">
        <f t="shared" si="45"/>
        <v>6999791.0000000037</v>
      </c>
      <c r="I404" s="106">
        <f t="shared" si="46"/>
        <v>5913875.0000000037</v>
      </c>
      <c r="J404" s="106">
        <f t="shared" si="47"/>
        <v>30000</v>
      </c>
      <c r="K404" s="106">
        <f t="shared" si="48"/>
        <v>1055916</v>
      </c>
      <c r="L404" s="106">
        <f t="shared" si="49"/>
        <v>6999791.0000000037</v>
      </c>
      <c r="M404" s="269"/>
    </row>
    <row r="405" spans="1:13" ht="18.5" x14ac:dyDescent="0.45">
      <c r="A405" s="104"/>
      <c r="B405" s="104"/>
      <c r="C405" s="105" t="s">
        <v>191</v>
      </c>
      <c r="D405" s="106">
        <v>1</v>
      </c>
      <c r="E405" s="106">
        <v>2762581.2500000042</v>
      </c>
      <c r="F405" s="106">
        <v>30000</v>
      </c>
      <c r="G405" s="106"/>
      <c r="H405" s="106">
        <f t="shared" si="45"/>
        <v>2792581.2500000042</v>
      </c>
      <c r="I405" s="106">
        <f t="shared" si="46"/>
        <v>2762581.2500000042</v>
      </c>
      <c r="J405" s="106">
        <f t="shared" si="47"/>
        <v>30000</v>
      </c>
      <c r="K405" s="106">
        <f t="shared" si="48"/>
        <v>0</v>
      </c>
      <c r="L405" s="106">
        <f t="shared" si="49"/>
        <v>2792581.2500000042</v>
      </c>
      <c r="M405" s="269"/>
    </row>
    <row r="406" spans="1:13" ht="18.5" x14ac:dyDescent="0.45">
      <c r="A406" s="104"/>
      <c r="B406" s="104"/>
      <c r="C406" s="108" t="s">
        <v>321</v>
      </c>
      <c r="D406" s="106">
        <v>2</v>
      </c>
      <c r="E406" s="106">
        <v>2894528.7500000042</v>
      </c>
      <c r="F406" s="106">
        <v>30000</v>
      </c>
      <c r="G406" s="106"/>
      <c r="H406" s="106">
        <f t="shared" si="45"/>
        <v>2924528.7500000042</v>
      </c>
      <c r="I406" s="106">
        <f t="shared" si="46"/>
        <v>5789057.5000000084</v>
      </c>
      <c r="J406" s="106">
        <f t="shared" si="47"/>
        <v>60000</v>
      </c>
      <c r="K406" s="106">
        <f t="shared" si="48"/>
        <v>0</v>
      </c>
      <c r="L406" s="106">
        <f t="shared" si="49"/>
        <v>5849057.5000000084</v>
      </c>
      <c r="M406" s="269"/>
    </row>
    <row r="407" spans="1:13" ht="18.5" x14ac:dyDescent="0.45">
      <c r="A407" s="104"/>
      <c r="B407" s="104"/>
      <c r="C407" s="108" t="s">
        <v>306</v>
      </c>
      <c r="D407" s="106">
        <v>3</v>
      </c>
      <c r="E407" s="106">
        <v>7012844.5500000007</v>
      </c>
      <c r="F407" s="106">
        <v>30000</v>
      </c>
      <c r="G407" s="106">
        <v>1111099.92</v>
      </c>
      <c r="H407" s="106">
        <f t="shared" si="45"/>
        <v>8153944.4700000007</v>
      </c>
      <c r="I407" s="106">
        <f t="shared" si="46"/>
        <v>21038533.650000002</v>
      </c>
      <c r="J407" s="106">
        <f t="shared" si="47"/>
        <v>90000</v>
      </c>
      <c r="K407" s="106">
        <f t="shared" si="48"/>
        <v>3333299.76</v>
      </c>
      <c r="L407" s="106">
        <f t="shared" si="49"/>
        <v>24461833.410000004</v>
      </c>
      <c r="M407" s="269"/>
    </row>
    <row r="408" spans="1:13" ht="18.5" x14ac:dyDescent="0.45">
      <c r="A408" s="104"/>
      <c r="B408" s="104"/>
      <c r="C408" s="108" t="s">
        <v>307</v>
      </c>
      <c r="D408" s="106">
        <v>1</v>
      </c>
      <c r="E408" s="106">
        <v>3102765</v>
      </c>
      <c r="F408" s="106">
        <v>30000</v>
      </c>
      <c r="G408" s="106"/>
      <c r="H408" s="106">
        <f t="shared" si="45"/>
        <v>3132765</v>
      </c>
      <c r="I408" s="106">
        <f t="shared" si="46"/>
        <v>3102765</v>
      </c>
      <c r="J408" s="106">
        <f t="shared" si="47"/>
        <v>30000</v>
      </c>
      <c r="K408" s="106">
        <f t="shared" si="48"/>
        <v>0</v>
      </c>
      <c r="L408" s="106">
        <f t="shared" si="49"/>
        <v>3132765</v>
      </c>
      <c r="M408" s="269"/>
    </row>
    <row r="409" spans="1:13" ht="18.5" x14ac:dyDescent="0.45">
      <c r="A409" s="104"/>
      <c r="B409" s="104"/>
      <c r="C409" s="108" t="s">
        <v>195</v>
      </c>
      <c r="D409" s="106">
        <v>3</v>
      </c>
      <c r="E409" s="106">
        <v>7688350.8000000007</v>
      </c>
      <c r="F409" s="106">
        <v>30000</v>
      </c>
      <c r="G409" s="106">
        <v>1257208.08</v>
      </c>
      <c r="H409" s="106">
        <f t="shared" si="45"/>
        <v>8975558.8800000008</v>
      </c>
      <c r="I409" s="106">
        <f t="shared" si="46"/>
        <v>23065052.400000002</v>
      </c>
      <c r="J409" s="106">
        <f t="shared" si="47"/>
        <v>90000</v>
      </c>
      <c r="K409" s="106">
        <f t="shared" si="48"/>
        <v>3771624.24</v>
      </c>
      <c r="L409" s="106">
        <f t="shared" si="49"/>
        <v>26926676.640000001</v>
      </c>
      <c r="M409" s="269"/>
    </row>
    <row r="410" spans="1:13" ht="18.5" x14ac:dyDescent="0.45">
      <c r="A410" s="104"/>
      <c r="B410" s="104"/>
      <c r="C410" s="108" t="s">
        <v>196</v>
      </c>
      <c r="D410" s="106">
        <v>1</v>
      </c>
      <c r="E410" s="106">
        <v>7857226.3500000006</v>
      </c>
      <c r="F410" s="106">
        <v>30000</v>
      </c>
      <c r="G410" s="106">
        <v>1291144.08</v>
      </c>
      <c r="H410" s="106">
        <f t="shared" si="45"/>
        <v>9178370.4299999997</v>
      </c>
      <c r="I410" s="106">
        <f t="shared" si="46"/>
        <v>7857226.3500000006</v>
      </c>
      <c r="J410" s="106">
        <f t="shared" si="47"/>
        <v>30000</v>
      </c>
      <c r="K410" s="106">
        <f t="shared" si="48"/>
        <v>1291144.08</v>
      </c>
      <c r="L410" s="106">
        <f t="shared" si="49"/>
        <v>9178370.4299999997</v>
      </c>
      <c r="M410" s="269"/>
    </row>
    <row r="411" spans="1:13" ht="18.5" x14ac:dyDescent="0.45">
      <c r="A411" s="104"/>
      <c r="B411" s="104"/>
      <c r="C411" s="108" t="s">
        <v>197</v>
      </c>
      <c r="D411" s="106">
        <v>1</v>
      </c>
      <c r="E411" s="106">
        <v>3623356.2500000037</v>
      </c>
      <c r="F411" s="106">
        <v>30000</v>
      </c>
      <c r="G411" s="106"/>
      <c r="H411" s="106">
        <f t="shared" si="45"/>
        <v>3653356.2500000037</v>
      </c>
      <c r="I411" s="106">
        <f t="shared" si="46"/>
        <v>3623356.2500000037</v>
      </c>
      <c r="J411" s="106">
        <f t="shared" si="47"/>
        <v>30000</v>
      </c>
      <c r="K411" s="106">
        <f t="shared" si="48"/>
        <v>0</v>
      </c>
      <c r="L411" s="106">
        <f t="shared" si="49"/>
        <v>3653356.2500000037</v>
      </c>
      <c r="M411" s="269"/>
    </row>
    <row r="412" spans="1:13" ht="18.5" x14ac:dyDescent="0.45">
      <c r="A412" s="104"/>
      <c r="B412" s="104"/>
      <c r="C412" s="108" t="s">
        <v>347</v>
      </c>
      <c r="D412" s="106">
        <v>2</v>
      </c>
      <c r="E412" s="106">
        <v>8026103.25</v>
      </c>
      <c r="F412" s="106">
        <v>30000</v>
      </c>
      <c r="G412" s="106">
        <v>1320856.08</v>
      </c>
      <c r="H412" s="106">
        <f t="shared" si="45"/>
        <v>9376959.3300000001</v>
      </c>
      <c r="I412" s="106">
        <f t="shared" si="46"/>
        <v>16052206.5</v>
      </c>
      <c r="J412" s="106">
        <f t="shared" si="47"/>
        <v>60000</v>
      </c>
      <c r="K412" s="106">
        <f t="shared" si="48"/>
        <v>2641712.16</v>
      </c>
      <c r="L412" s="106">
        <f t="shared" si="49"/>
        <v>18753918.66</v>
      </c>
      <c r="M412" s="269"/>
    </row>
    <row r="413" spans="1:13" ht="18.5" x14ac:dyDescent="0.45">
      <c r="A413" s="104"/>
      <c r="B413" s="107" t="s">
        <v>201</v>
      </c>
      <c r="C413" s="108" t="s">
        <v>308</v>
      </c>
      <c r="D413" s="106">
        <v>1</v>
      </c>
      <c r="E413" s="106">
        <v>3616821.2499999963</v>
      </c>
      <c r="F413" s="106">
        <v>30000</v>
      </c>
      <c r="G413" s="106"/>
      <c r="H413" s="106">
        <f t="shared" si="45"/>
        <v>3646821.2499999963</v>
      </c>
      <c r="I413" s="106">
        <f t="shared" si="46"/>
        <v>3616821.2499999963</v>
      </c>
      <c r="J413" s="106">
        <f t="shared" si="47"/>
        <v>30000</v>
      </c>
      <c r="K413" s="106">
        <f t="shared" si="48"/>
        <v>0</v>
      </c>
      <c r="L413" s="106">
        <f t="shared" si="49"/>
        <v>3646821.2499999963</v>
      </c>
      <c r="M413" s="269"/>
    </row>
    <row r="414" spans="1:13" ht="18.5" x14ac:dyDescent="0.45">
      <c r="A414" s="104"/>
      <c r="B414" s="104"/>
      <c r="C414" s="108" t="s">
        <v>198</v>
      </c>
      <c r="D414" s="106">
        <v>2</v>
      </c>
      <c r="E414" s="106">
        <v>3741953.7500000037</v>
      </c>
      <c r="F414" s="106">
        <v>30000</v>
      </c>
      <c r="G414" s="106"/>
      <c r="H414" s="106">
        <f t="shared" si="45"/>
        <v>3771953.7500000037</v>
      </c>
      <c r="I414" s="106">
        <f t="shared" si="46"/>
        <v>7483907.5000000075</v>
      </c>
      <c r="J414" s="106">
        <f t="shared" si="47"/>
        <v>60000</v>
      </c>
      <c r="K414" s="106">
        <f t="shared" si="48"/>
        <v>0</v>
      </c>
      <c r="L414" s="106">
        <f t="shared" si="49"/>
        <v>7543907.5000000075</v>
      </c>
      <c r="M414" s="269"/>
    </row>
    <row r="415" spans="1:13" ht="18.5" x14ac:dyDescent="0.45">
      <c r="A415" s="104"/>
      <c r="B415" s="104" t="s">
        <v>370</v>
      </c>
      <c r="C415" s="108" t="s">
        <v>199</v>
      </c>
      <c r="D415" s="106">
        <v>1</v>
      </c>
      <c r="E415" s="106">
        <v>8026103.25</v>
      </c>
      <c r="F415" s="106">
        <v>30000</v>
      </c>
      <c r="G415" s="106">
        <v>1320856.08</v>
      </c>
      <c r="H415" s="106">
        <f t="shared" si="45"/>
        <v>9376959.3300000001</v>
      </c>
      <c r="I415" s="106">
        <f t="shared" si="46"/>
        <v>8026103.25</v>
      </c>
      <c r="J415" s="106">
        <f t="shared" si="47"/>
        <v>30000</v>
      </c>
      <c r="K415" s="106">
        <f t="shared" si="48"/>
        <v>1320856.08</v>
      </c>
      <c r="L415" s="106">
        <f t="shared" si="49"/>
        <v>9376959.3300000001</v>
      </c>
      <c r="M415" s="269"/>
    </row>
    <row r="416" spans="1:13" ht="18.5" x14ac:dyDescent="0.45">
      <c r="A416" s="104"/>
      <c r="B416" s="104"/>
      <c r="C416" s="108" t="s">
        <v>594</v>
      </c>
      <c r="D416" s="106">
        <v>1</v>
      </c>
      <c r="E416" s="106">
        <v>8026103.25</v>
      </c>
      <c r="F416" s="106">
        <v>30000</v>
      </c>
      <c r="G416" s="106">
        <v>1320856.08</v>
      </c>
      <c r="H416" s="106">
        <f t="shared" si="45"/>
        <v>9376959.3300000001</v>
      </c>
      <c r="I416" s="106">
        <f t="shared" si="46"/>
        <v>8026103.25</v>
      </c>
      <c r="J416" s="106">
        <f t="shared" si="47"/>
        <v>30000</v>
      </c>
      <c r="K416" s="106">
        <f t="shared" si="48"/>
        <v>1320856.08</v>
      </c>
      <c r="L416" s="106">
        <f t="shared" si="49"/>
        <v>9376959.3300000001</v>
      </c>
      <c r="M416" s="269"/>
    </row>
    <row r="417" spans="1:13" ht="18.5" x14ac:dyDescent="0.45">
      <c r="A417" s="104"/>
      <c r="B417" s="104"/>
      <c r="C417" s="104"/>
      <c r="D417" s="109">
        <f>SUM(D319:D416)</f>
        <v>339</v>
      </c>
      <c r="E417" s="109">
        <f>SUM(E319:E416)</f>
        <v>272962601.45000005</v>
      </c>
      <c r="F417" s="109">
        <f>SUM(F319:F416)</f>
        <v>2940000</v>
      </c>
      <c r="G417" s="109"/>
      <c r="H417" s="109">
        <f>SUM(H319:H416)</f>
        <v>311757186.20999998</v>
      </c>
      <c r="I417" s="109">
        <f>SUM(I319:I416)</f>
        <v>867911957.90000021</v>
      </c>
      <c r="J417" s="109">
        <f>SUM(J319:J416)</f>
        <v>10170000</v>
      </c>
      <c r="K417" s="109">
        <f>SUM(K319:K416)</f>
        <v>122881121.56</v>
      </c>
      <c r="L417" s="109">
        <f>SUM(L319:L416)</f>
        <v>1000963079.4600002</v>
      </c>
      <c r="M417" s="269"/>
    </row>
    <row r="418" spans="1:13" ht="18.5" x14ac:dyDescent="0.45">
      <c r="A418" s="104"/>
      <c r="B418" s="112" t="s">
        <v>201</v>
      </c>
      <c r="C418" s="508" t="s">
        <v>371</v>
      </c>
      <c r="D418" s="106"/>
      <c r="E418" s="106"/>
      <c r="F418" s="106"/>
      <c r="G418" s="106"/>
      <c r="H418" s="106"/>
      <c r="I418" s="106"/>
      <c r="J418" s="106"/>
      <c r="K418" s="106"/>
      <c r="L418" s="106"/>
      <c r="M418" s="269"/>
    </row>
    <row r="419" spans="1:13" ht="55.5" x14ac:dyDescent="0.45">
      <c r="A419" s="104"/>
      <c r="B419" s="104"/>
      <c r="C419" s="508" t="s">
        <v>312</v>
      </c>
      <c r="D419" s="111"/>
      <c r="E419" s="111"/>
      <c r="F419" s="111"/>
      <c r="G419" s="111"/>
      <c r="H419" s="106"/>
      <c r="I419" s="106">
        <f>D419*E419</f>
        <v>0</v>
      </c>
      <c r="J419" s="106">
        <f>D419*F419</f>
        <v>0</v>
      </c>
      <c r="K419" s="106">
        <f>D419*G419</f>
        <v>0</v>
      </c>
      <c r="L419" s="106">
        <f>D419*H419</f>
        <v>0</v>
      </c>
      <c r="M419" s="269"/>
    </row>
    <row r="420" spans="1:13" ht="18.5" x14ac:dyDescent="0.45">
      <c r="A420" s="112" t="s">
        <v>204</v>
      </c>
      <c r="B420" s="104"/>
      <c r="C420" s="110" t="s">
        <v>203</v>
      </c>
      <c r="D420" s="111">
        <v>1</v>
      </c>
      <c r="E420" s="111"/>
      <c r="F420" s="111"/>
      <c r="G420" s="111"/>
      <c r="H420" s="106"/>
      <c r="I420" s="106">
        <f>D420*E420</f>
        <v>0</v>
      </c>
      <c r="J420" s="106">
        <f>D420*F420</f>
        <v>0</v>
      </c>
      <c r="K420" s="106">
        <f>D420*G420</f>
        <v>0</v>
      </c>
      <c r="L420" s="106">
        <f>D420*H420</f>
        <v>0</v>
      </c>
      <c r="M420" s="269"/>
    </row>
    <row r="421" spans="1:13" ht="18.5" x14ac:dyDescent="0.45">
      <c r="A421" s="269"/>
      <c r="B421" s="269"/>
      <c r="C421" s="509"/>
      <c r="D421" s="114">
        <f>D417</f>
        <v>339</v>
      </c>
      <c r="E421" s="115">
        <f t="shared" ref="E421:L421" si="50">SUM(E417:E420)</f>
        <v>272962601.45000005</v>
      </c>
      <c r="F421" s="115">
        <f t="shared" si="50"/>
        <v>2940000</v>
      </c>
      <c r="G421" s="115">
        <f t="shared" si="50"/>
        <v>0</v>
      </c>
      <c r="H421" s="115">
        <f t="shared" si="50"/>
        <v>311757186.20999998</v>
      </c>
      <c r="I421" s="115">
        <f t="shared" si="50"/>
        <v>867911957.90000021</v>
      </c>
      <c r="J421" s="115">
        <f t="shared" si="50"/>
        <v>10170000</v>
      </c>
      <c r="K421" s="115">
        <f t="shared" si="50"/>
        <v>122881121.56</v>
      </c>
      <c r="L421" s="115">
        <f t="shared" si="50"/>
        <v>1000963079.4600002</v>
      </c>
      <c r="M421" s="269"/>
    </row>
    <row r="422" spans="1:13" ht="15.5" x14ac:dyDescent="0.35">
      <c r="A422" s="506"/>
      <c r="B422" s="506"/>
      <c r="C422" s="506"/>
      <c r="D422" s="506"/>
      <c r="E422" s="506"/>
      <c r="F422" s="506"/>
      <c r="G422" s="506"/>
      <c r="H422" s="506"/>
      <c r="I422" s="506"/>
      <c r="J422" s="506"/>
      <c r="K422" s="506"/>
      <c r="L422" s="506"/>
    </row>
    <row r="423" spans="1:13" ht="18.5" x14ac:dyDescent="0.45">
      <c r="A423" s="1010" t="s">
        <v>0</v>
      </c>
      <c r="B423" s="1010"/>
      <c r="C423" s="1010"/>
      <c r="D423" s="1010"/>
      <c r="E423" s="1010"/>
      <c r="F423" s="1010"/>
      <c r="G423" s="1010"/>
      <c r="H423" s="1010"/>
      <c r="I423" s="1010"/>
      <c r="J423" s="1010"/>
      <c r="K423" s="1010"/>
      <c r="L423" s="1010"/>
    </row>
    <row r="424" spans="1:13" ht="18.5" x14ac:dyDescent="0.45">
      <c r="A424" s="971" t="s">
        <v>89</v>
      </c>
      <c r="B424" s="971"/>
      <c r="C424" s="971"/>
      <c r="D424" s="971"/>
      <c r="E424" s="971"/>
      <c r="F424" s="971"/>
      <c r="G424" s="971"/>
      <c r="H424" s="971"/>
      <c r="I424" s="971"/>
      <c r="J424" s="971"/>
      <c r="K424" s="971"/>
      <c r="L424" s="971"/>
    </row>
    <row r="425" spans="1:13" ht="18.5" x14ac:dyDescent="0.45">
      <c r="A425" s="971" t="s">
        <v>90</v>
      </c>
      <c r="B425" s="972"/>
      <c r="C425" s="972"/>
      <c r="D425" s="972"/>
      <c r="E425" s="972"/>
      <c r="F425" s="972"/>
      <c r="G425" s="972"/>
      <c r="H425" s="972"/>
      <c r="I425" s="972"/>
      <c r="J425" s="972"/>
      <c r="K425" s="972"/>
      <c r="L425" s="972"/>
    </row>
    <row r="426" spans="1:13" ht="18.5" x14ac:dyDescent="0.45">
      <c r="A426" s="973" t="s">
        <v>1092</v>
      </c>
      <c r="B426" s="973"/>
      <c r="C426" s="973"/>
      <c r="D426" s="973"/>
      <c r="E426" s="973"/>
      <c r="F426" s="973"/>
      <c r="G426" s="973"/>
      <c r="H426" s="973"/>
      <c r="I426" s="973"/>
      <c r="J426" s="973"/>
      <c r="K426" s="973"/>
      <c r="L426" s="973"/>
    </row>
    <row r="427" spans="1:13" ht="55.5" x14ac:dyDescent="0.45">
      <c r="A427" s="101" t="s">
        <v>91</v>
      </c>
      <c r="B427" s="102"/>
      <c r="C427" s="101" t="s">
        <v>92</v>
      </c>
      <c r="D427" s="101" t="s">
        <v>93</v>
      </c>
      <c r="E427" s="101" t="s">
        <v>94</v>
      </c>
      <c r="F427" s="101" t="s">
        <v>95</v>
      </c>
      <c r="G427" s="101" t="s">
        <v>96</v>
      </c>
      <c r="H427" s="101" t="s">
        <v>97</v>
      </c>
      <c r="I427" s="101" t="s">
        <v>98</v>
      </c>
      <c r="J427" s="101" t="s">
        <v>99</v>
      </c>
      <c r="K427" s="101" t="s">
        <v>100</v>
      </c>
      <c r="L427" s="103" t="s">
        <v>101</v>
      </c>
    </row>
    <row r="428" spans="1:13" ht="18.5" x14ac:dyDescent="0.45">
      <c r="A428" s="104"/>
      <c r="B428" s="104"/>
      <c r="C428" s="105" t="s">
        <v>106</v>
      </c>
      <c r="D428" s="106">
        <v>1</v>
      </c>
      <c r="E428" s="106">
        <v>1083387.5000000005</v>
      </c>
      <c r="F428" s="106">
        <v>30000</v>
      </c>
      <c r="G428" s="106"/>
      <c r="H428" s="106">
        <f t="shared" ref="H428:H446" si="51">SUM(E428:G428)</f>
        <v>1113387.5000000005</v>
      </c>
      <c r="I428" s="106">
        <f t="shared" ref="I428:I446" si="52">D428*E428</f>
        <v>1083387.5000000005</v>
      </c>
      <c r="J428" s="106">
        <f t="shared" ref="J428:J446" si="53">D428*F428</f>
        <v>30000</v>
      </c>
      <c r="K428" s="106">
        <f t="shared" ref="K428:K446" si="54">D428*G428</f>
        <v>0</v>
      </c>
      <c r="L428" s="106">
        <f t="shared" ref="L428:L446" si="55">D428*H428</f>
        <v>1113387.5000000005</v>
      </c>
    </row>
    <row r="429" spans="1:13" ht="18.5" x14ac:dyDescent="0.45">
      <c r="A429" s="104"/>
      <c r="B429" s="104"/>
      <c r="C429" s="105" t="s">
        <v>136</v>
      </c>
      <c r="D429" s="106">
        <v>1</v>
      </c>
      <c r="E429" s="106">
        <v>1893658.7499999958</v>
      </c>
      <c r="F429" s="106">
        <v>30000</v>
      </c>
      <c r="G429" s="106"/>
      <c r="H429" s="106">
        <f t="shared" si="51"/>
        <v>1923658.7499999958</v>
      </c>
      <c r="I429" s="106">
        <f t="shared" si="52"/>
        <v>1893658.7499999958</v>
      </c>
      <c r="J429" s="106">
        <f t="shared" si="53"/>
        <v>30000</v>
      </c>
      <c r="K429" s="106">
        <f t="shared" si="54"/>
        <v>0</v>
      </c>
      <c r="L429" s="106">
        <f t="shared" si="55"/>
        <v>1923658.7499999958</v>
      </c>
    </row>
    <row r="430" spans="1:13" ht="18.5" x14ac:dyDescent="0.45">
      <c r="A430" s="104"/>
      <c r="B430" s="104"/>
      <c r="C430" s="105" t="s">
        <v>333</v>
      </c>
      <c r="D430" s="106">
        <v>1</v>
      </c>
      <c r="E430" s="106">
        <v>1302061.2500000042</v>
      </c>
      <c r="F430" s="106">
        <v>30000</v>
      </c>
      <c r="G430" s="106"/>
      <c r="H430" s="106">
        <f t="shared" si="51"/>
        <v>1332061.2500000042</v>
      </c>
      <c r="I430" s="106">
        <f t="shared" si="52"/>
        <v>1302061.2500000042</v>
      </c>
      <c r="J430" s="106">
        <f t="shared" si="53"/>
        <v>30000</v>
      </c>
      <c r="K430" s="106">
        <f t="shared" si="54"/>
        <v>0</v>
      </c>
      <c r="L430" s="106">
        <f t="shared" si="55"/>
        <v>1332061.2500000042</v>
      </c>
    </row>
    <row r="431" spans="1:13" ht="18.5" x14ac:dyDescent="0.45">
      <c r="A431" s="104"/>
      <c r="B431" s="104"/>
      <c r="C431" s="105" t="s">
        <v>212</v>
      </c>
      <c r="D431" s="106">
        <v>1</v>
      </c>
      <c r="E431" s="106">
        <v>1504213.7499999958</v>
      </c>
      <c r="F431" s="106">
        <v>30000</v>
      </c>
      <c r="G431" s="106"/>
      <c r="H431" s="106">
        <f t="shared" si="51"/>
        <v>1534213.7499999958</v>
      </c>
      <c r="I431" s="106">
        <f t="shared" si="52"/>
        <v>1504213.7499999958</v>
      </c>
      <c r="J431" s="106">
        <f t="shared" si="53"/>
        <v>30000</v>
      </c>
      <c r="K431" s="106">
        <f t="shared" si="54"/>
        <v>0</v>
      </c>
      <c r="L431" s="106">
        <f t="shared" si="55"/>
        <v>1534213.7499999958</v>
      </c>
    </row>
    <row r="432" spans="1:13" ht="18.5" x14ac:dyDescent="0.45">
      <c r="A432" s="104"/>
      <c r="B432" s="104"/>
      <c r="C432" s="105" t="s">
        <v>213</v>
      </c>
      <c r="D432" s="106">
        <v>2</v>
      </c>
      <c r="E432" s="106">
        <v>2197157.4999999958</v>
      </c>
      <c r="F432" s="106">
        <v>30000</v>
      </c>
      <c r="G432" s="106"/>
      <c r="H432" s="106">
        <f t="shared" si="51"/>
        <v>2227157.4999999958</v>
      </c>
      <c r="I432" s="106">
        <f t="shared" si="52"/>
        <v>4394314.9999999916</v>
      </c>
      <c r="J432" s="106">
        <f t="shared" si="53"/>
        <v>60000</v>
      </c>
      <c r="K432" s="106">
        <f t="shared" si="54"/>
        <v>0</v>
      </c>
      <c r="L432" s="106">
        <f t="shared" si="55"/>
        <v>4454314.9999999916</v>
      </c>
    </row>
    <row r="433" spans="1:12" ht="18.5" x14ac:dyDescent="0.45">
      <c r="A433" s="104"/>
      <c r="B433" s="104"/>
      <c r="C433" s="105" t="s">
        <v>157</v>
      </c>
      <c r="D433" s="106">
        <v>2</v>
      </c>
      <c r="E433" s="106">
        <v>1600284.9999999958</v>
      </c>
      <c r="F433" s="106">
        <v>30000</v>
      </c>
      <c r="G433" s="106"/>
      <c r="H433" s="106">
        <f t="shared" si="51"/>
        <v>1630284.9999999958</v>
      </c>
      <c r="I433" s="106">
        <f t="shared" si="52"/>
        <v>3200569.9999999916</v>
      </c>
      <c r="J433" s="106">
        <f t="shared" si="53"/>
        <v>60000</v>
      </c>
      <c r="K433" s="106">
        <f t="shared" si="54"/>
        <v>0</v>
      </c>
      <c r="L433" s="106">
        <f t="shared" si="55"/>
        <v>3260569.9999999916</v>
      </c>
    </row>
    <row r="434" spans="1:12" ht="18.5" x14ac:dyDescent="0.45">
      <c r="A434" s="104"/>
      <c r="B434" s="104"/>
      <c r="C434" s="105" t="s">
        <v>245</v>
      </c>
      <c r="D434" s="106">
        <v>1</v>
      </c>
      <c r="E434" s="106">
        <v>2812317.5000000042</v>
      </c>
      <c r="F434" s="106">
        <v>30000</v>
      </c>
      <c r="G434" s="106"/>
      <c r="H434" s="106">
        <f t="shared" si="51"/>
        <v>2842317.5000000042</v>
      </c>
      <c r="I434" s="106">
        <f t="shared" si="52"/>
        <v>2812317.5000000042</v>
      </c>
      <c r="J434" s="106">
        <f t="shared" si="53"/>
        <v>30000</v>
      </c>
      <c r="K434" s="106">
        <f t="shared" si="54"/>
        <v>0</v>
      </c>
      <c r="L434" s="106">
        <f t="shared" si="55"/>
        <v>2842317.5000000042</v>
      </c>
    </row>
    <row r="435" spans="1:12" ht="18.5" x14ac:dyDescent="0.45">
      <c r="A435" s="104"/>
      <c r="B435" s="104"/>
      <c r="C435" s="105" t="s">
        <v>166</v>
      </c>
      <c r="D435" s="106">
        <v>1</v>
      </c>
      <c r="E435" s="106">
        <v>1770788.7500000042</v>
      </c>
      <c r="F435" s="106">
        <v>30000</v>
      </c>
      <c r="G435" s="106"/>
      <c r="H435" s="106">
        <f t="shared" si="51"/>
        <v>1800788.7500000042</v>
      </c>
      <c r="I435" s="106">
        <f t="shared" si="52"/>
        <v>1770788.7500000042</v>
      </c>
      <c r="J435" s="106">
        <f t="shared" si="53"/>
        <v>30000</v>
      </c>
      <c r="K435" s="106">
        <f t="shared" si="54"/>
        <v>0</v>
      </c>
      <c r="L435" s="106">
        <f t="shared" si="55"/>
        <v>1800788.7500000042</v>
      </c>
    </row>
    <row r="436" spans="1:12" ht="18.5" x14ac:dyDescent="0.45">
      <c r="A436" s="104"/>
      <c r="B436" s="104"/>
      <c r="C436" s="105" t="s">
        <v>167</v>
      </c>
      <c r="D436" s="106">
        <v>1</v>
      </c>
      <c r="E436" s="106">
        <v>2792488.7499999958</v>
      </c>
      <c r="F436" s="106">
        <v>30000</v>
      </c>
      <c r="G436" s="106"/>
      <c r="H436" s="106">
        <f t="shared" si="51"/>
        <v>2822488.7499999958</v>
      </c>
      <c r="I436" s="106">
        <f t="shared" si="52"/>
        <v>2792488.7499999958</v>
      </c>
      <c r="J436" s="106">
        <f t="shared" si="53"/>
        <v>30000</v>
      </c>
      <c r="K436" s="106">
        <f t="shared" si="54"/>
        <v>0</v>
      </c>
      <c r="L436" s="106">
        <f t="shared" si="55"/>
        <v>2822488.7499999958</v>
      </c>
    </row>
    <row r="437" spans="1:12" ht="18.5" x14ac:dyDescent="0.45">
      <c r="A437" s="104"/>
      <c r="B437" s="104"/>
      <c r="C437" s="105" t="s">
        <v>169</v>
      </c>
      <c r="D437" s="106">
        <v>1</v>
      </c>
      <c r="E437" s="106">
        <v>1855535.0000000042</v>
      </c>
      <c r="F437" s="106">
        <v>30000</v>
      </c>
      <c r="G437" s="106"/>
      <c r="H437" s="106">
        <f t="shared" si="51"/>
        <v>1885535.0000000042</v>
      </c>
      <c r="I437" s="106">
        <f t="shared" si="52"/>
        <v>1855535.0000000042</v>
      </c>
      <c r="J437" s="106">
        <f t="shared" si="53"/>
        <v>30000</v>
      </c>
      <c r="K437" s="106">
        <f t="shared" si="54"/>
        <v>0</v>
      </c>
      <c r="L437" s="106">
        <f t="shared" si="55"/>
        <v>1885535.0000000042</v>
      </c>
    </row>
    <row r="438" spans="1:12" ht="18.5" x14ac:dyDescent="0.45">
      <c r="A438" s="104"/>
      <c r="B438" s="104"/>
      <c r="C438" s="105" t="s">
        <v>170</v>
      </c>
      <c r="D438" s="106">
        <v>1</v>
      </c>
      <c r="E438" s="106">
        <v>2903647.5</v>
      </c>
      <c r="F438" s="106">
        <v>30000</v>
      </c>
      <c r="G438" s="106"/>
      <c r="H438" s="106">
        <f t="shared" si="51"/>
        <v>2933647.5</v>
      </c>
      <c r="I438" s="106">
        <f t="shared" si="52"/>
        <v>2903647.5</v>
      </c>
      <c r="J438" s="106">
        <f t="shared" si="53"/>
        <v>30000</v>
      </c>
      <c r="K438" s="106">
        <f t="shared" si="54"/>
        <v>0</v>
      </c>
      <c r="L438" s="106">
        <f t="shared" si="55"/>
        <v>2933647.5</v>
      </c>
    </row>
    <row r="439" spans="1:12" ht="18.5" x14ac:dyDescent="0.45">
      <c r="A439" s="104"/>
      <c r="B439" s="104"/>
      <c r="C439" s="105" t="s">
        <v>170</v>
      </c>
      <c r="D439" s="106">
        <v>1</v>
      </c>
      <c r="E439" s="106">
        <v>1897908.75</v>
      </c>
      <c r="F439" s="106">
        <v>30000</v>
      </c>
      <c r="G439" s="106"/>
      <c r="H439" s="106">
        <f t="shared" si="51"/>
        <v>1927908.75</v>
      </c>
      <c r="I439" s="106">
        <f t="shared" si="52"/>
        <v>1897908.75</v>
      </c>
      <c r="J439" s="106">
        <f t="shared" si="53"/>
        <v>30000</v>
      </c>
      <c r="K439" s="106">
        <f t="shared" si="54"/>
        <v>0</v>
      </c>
      <c r="L439" s="106">
        <f t="shared" si="55"/>
        <v>1927908.75</v>
      </c>
    </row>
    <row r="440" spans="1:12" ht="18.5" x14ac:dyDescent="0.45">
      <c r="A440" s="104"/>
      <c r="B440" s="104"/>
      <c r="C440" s="105" t="s">
        <v>173</v>
      </c>
      <c r="D440" s="106">
        <v>1</v>
      </c>
      <c r="E440" s="106">
        <v>3014807.4999999958</v>
      </c>
      <c r="F440" s="106">
        <v>30000</v>
      </c>
      <c r="G440" s="106"/>
      <c r="H440" s="106">
        <f t="shared" si="51"/>
        <v>3044807.4999999958</v>
      </c>
      <c r="I440" s="106">
        <f t="shared" si="52"/>
        <v>3014807.4999999958</v>
      </c>
      <c r="J440" s="106">
        <f t="shared" si="53"/>
        <v>30000</v>
      </c>
      <c r="K440" s="106">
        <f t="shared" si="54"/>
        <v>0</v>
      </c>
      <c r="L440" s="106">
        <f t="shared" si="55"/>
        <v>3044807.4999999958</v>
      </c>
    </row>
    <row r="441" spans="1:12" ht="18.5" x14ac:dyDescent="0.45">
      <c r="A441" s="104"/>
      <c r="B441" s="104"/>
      <c r="C441" s="105" t="s">
        <v>175</v>
      </c>
      <c r="D441" s="106">
        <v>3</v>
      </c>
      <c r="E441" s="106">
        <v>2018604.9999999958</v>
      </c>
      <c r="F441" s="106">
        <v>30000</v>
      </c>
      <c r="G441" s="106"/>
      <c r="H441" s="106">
        <f t="shared" si="51"/>
        <v>2048604.9999999958</v>
      </c>
      <c r="I441" s="106">
        <f t="shared" si="52"/>
        <v>6055814.999999987</v>
      </c>
      <c r="J441" s="106">
        <f t="shared" si="53"/>
        <v>90000</v>
      </c>
      <c r="K441" s="106">
        <f t="shared" si="54"/>
        <v>0</v>
      </c>
      <c r="L441" s="106">
        <f t="shared" si="55"/>
        <v>6145814.999999987</v>
      </c>
    </row>
    <row r="442" spans="1:12" ht="18.5" x14ac:dyDescent="0.45">
      <c r="A442" s="104"/>
      <c r="B442" s="107"/>
      <c r="C442" s="105" t="s">
        <v>179</v>
      </c>
      <c r="D442" s="106">
        <v>1</v>
      </c>
      <c r="E442" s="106">
        <v>2215783.7499999958</v>
      </c>
      <c r="F442" s="106">
        <v>30000</v>
      </c>
      <c r="G442" s="106"/>
      <c r="H442" s="106">
        <f t="shared" si="51"/>
        <v>2245783.7499999958</v>
      </c>
      <c r="I442" s="106">
        <f t="shared" si="52"/>
        <v>2215783.7499999958</v>
      </c>
      <c r="J442" s="106">
        <f t="shared" si="53"/>
        <v>30000</v>
      </c>
      <c r="K442" s="106">
        <f t="shared" si="54"/>
        <v>0</v>
      </c>
      <c r="L442" s="106">
        <f t="shared" si="55"/>
        <v>2245783.7499999958</v>
      </c>
    </row>
    <row r="443" spans="1:12" ht="18.5" x14ac:dyDescent="0.45">
      <c r="A443" s="104"/>
      <c r="B443" s="104"/>
      <c r="C443" s="105" t="s">
        <v>677</v>
      </c>
      <c r="D443" s="106">
        <v>1</v>
      </c>
      <c r="E443" s="106">
        <v>4437806.25</v>
      </c>
      <c r="F443" s="106">
        <v>30000</v>
      </c>
      <c r="G443" s="106"/>
      <c r="H443" s="106">
        <f t="shared" si="51"/>
        <v>4467806.25</v>
      </c>
      <c r="I443" s="106">
        <f t="shared" si="52"/>
        <v>4437806.25</v>
      </c>
      <c r="J443" s="106">
        <f t="shared" si="53"/>
        <v>30000</v>
      </c>
      <c r="K443" s="106">
        <f t="shared" si="54"/>
        <v>0</v>
      </c>
      <c r="L443" s="106">
        <f t="shared" si="55"/>
        <v>4467806.25</v>
      </c>
    </row>
    <row r="444" spans="1:12" ht="18.5" x14ac:dyDescent="0.45">
      <c r="A444" s="104"/>
      <c r="B444" s="104"/>
      <c r="C444" s="105" t="s">
        <v>185</v>
      </c>
      <c r="D444" s="106">
        <v>1</v>
      </c>
      <c r="E444" s="106">
        <v>4667138.7500000037</v>
      </c>
      <c r="F444" s="106">
        <v>30000</v>
      </c>
      <c r="G444" s="106"/>
      <c r="H444" s="106">
        <f t="shared" si="51"/>
        <v>4697138.7500000037</v>
      </c>
      <c r="I444" s="106">
        <f t="shared" si="52"/>
        <v>4667138.7500000037</v>
      </c>
      <c r="J444" s="106">
        <f t="shared" si="53"/>
        <v>30000</v>
      </c>
      <c r="K444" s="106">
        <f t="shared" si="54"/>
        <v>0</v>
      </c>
      <c r="L444" s="106">
        <f t="shared" si="55"/>
        <v>4697138.7500000037</v>
      </c>
    </row>
    <row r="445" spans="1:12" ht="18.5" x14ac:dyDescent="0.45">
      <c r="A445" s="104"/>
      <c r="B445" s="104"/>
      <c r="C445" s="105" t="s">
        <v>344</v>
      </c>
      <c r="D445" s="106">
        <v>1</v>
      </c>
      <c r="E445" s="106">
        <v>5505931.2500000037</v>
      </c>
      <c r="F445" s="106">
        <v>30000</v>
      </c>
      <c r="G445" s="106"/>
      <c r="H445" s="106">
        <f t="shared" si="51"/>
        <v>5535931.2500000037</v>
      </c>
      <c r="I445" s="106">
        <f t="shared" si="52"/>
        <v>5505931.2500000037</v>
      </c>
      <c r="J445" s="106">
        <f t="shared" si="53"/>
        <v>30000</v>
      </c>
      <c r="K445" s="106">
        <f t="shared" si="54"/>
        <v>0</v>
      </c>
      <c r="L445" s="106">
        <f t="shared" si="55"/>
        <v>5535931.2500000037</v>
      </c>
    </row>
    <row r="446" spans="1:12" ht="18.5" x14ac:dyDescent="0.45">
      <c r="A446" s="104"/>
      <c r="B446" s="104"/>
      <c r="C446" s="108" t="s">
        <v>196</v>
      </c>
      <c r="D446" s="106">
        <v>1</v>
      </c>
      <c r="E446" s="106">
        <v>3623356.2500000037</v>
      </c>
      <c r="F446" s="106">
        <v>30000</v>
      </c>
      <c r="G446" s="106"/>
      <c r="H446" s="106">
        <f t="shared" si="51"/>
        <v>3653356.2500000037</v>
      </c>
      <c r="I446" s="106">
        <f t="shared" si="52"/>
        <v>3623356.2500000037</v>
      </c>
      <c r="J446" s="106">
        <f t="shared" si="53"/>
        <v>30000</v>
      </c>
      <c r="K446" s="106">
        <f t="shared" si="54"/>
        <v>0</v>
      </c>
      <c r="L446" s="106">
        <f t="shared" si="55"/>
        <v>3653356.2500000037</v>
      </c>
    </row>
    <row r="447" spans="1:12" ht="18.5" x14ac:dyDescent="0.45">
      <c r="A447" s="104"/>
      <c r="B447" s="104"/>
      <c r="C447" s="105" t="s">
        <v>202</v>
      </c>
      <c r="D447" s="109">
        <f>SUM(D428:D446)</f>
        <v>23</v>
      </c>
      <c r="E447" s="109">
        <f>SUM(E428:E446)</f>
        <v>49096878.749999985</v>
      </c>
      <c r="F447" s="109">
        <f>SUM(F428:F446)</f>
        <v>570000</v>
      </c>
      <c r="G447" s="109"/>
      <c r="H447" s="109">
        <f>SUM(H428:H446)</f>
        <v>49666878.749999985</v>
      </c>
      <c r="I447" s="109">
        <f>SUM(I428:I446)</f>
        <v>56931531.24999997</v>
      </c>
      <c r="J447" s="109">
        <f>SUM(J428:J446)</f>
        <v>690000</v>
      </c>
      <c r="K447" s="109">
        <f>SUM(K428:K446)</f>
        <v>0</v>
      </c>
      <c r="L447" s="109">
        <f>SUM(L428:L446)</f>
        <v>57621531.24999997</v>
      </c>
    </row>
    <row r="449" spans="1:12" ht="18.5" x14ac:dyDescent="0.45">
      <c r="A449" s="1010" t="s">
        <v>0</v>
      </c>
      <c r="B449" s="1010"/>
      <c r="C449" s="1010"/>
      <c r="D449" s="1010"/>
      <c r="E449" s="1010"/>
      <c r="F449" s="1010"/>
      <c r="G449" s="1010"/>
      <c r="H449" s="1010"/>
      <c r="I449" s="1010"/>
      <c r="J449" s="1010"/>
      <c r="K449" s="1010"/>
      <c r="L449" s="1010"/>
    </row>
    <row r="450" spans="1:12" ht="18.5" x14ac:dyDescent="0.45">
      <c r="A450" s="971" t="s">
        <v>89</v>
      </c>
      <c r="B450" s="971"/>
      <c r="C450" s="971"/>
      <c r="D450" s="971"/>
      <c r="E450" s="971"/>
      <c r="F450" s="971"/>
      <c r="G450" s="971"/>
      <c r="H450" s="971"/>
      <c r="I450" s="971"/>
      <c r="J450" s="971"/>
      <c r="K450" s="971"/>
      <c r="L450" s="971"/>
    </row>
    <row r="451" spans="1:12" ht="18.5" x14ac:dyDescent="0.45">
      <c r="A451" s="971" t="s">
        <v>90</v>
      </c>
      <c r="B451" s="972"/>
      <c r="C451" s="972"/>
      <c r="D451" s="972"/>
      <c r="E451" s="972"/>
      <c r="F451" s="972"/>
      <c r="G451" s="972"/>
      <c r="H451" s="972"/>
      <c r="I451" s="972"/>
      <c r="J451" s="972"/>
      <c r="K451" s="972"/>
      <c r="L451" s="972"/>
    </row>
    <row r="452" spans="1:12" ht="18.5" x14ac:dyDescent="0.45">
      <c r="A452" s="973" t="s">
        <v>1093</v>
      </c>
      <c r="B452" s="973"/>
      <c r="C452" s="973"/>
      <c r="D452" s="973"/>
      <c r="E452" s="973"/>
      <c r="F452" s="973"/>
      <c r="G452" s="973"/>
      <c r="H452" s="973"/>
      <c r="I452" s="973"/>
      <c r="J452" s="973"/>
      <c r="K452" s="973"/>
      <c r="L452" s="973"/>
    </row>
    <row r="453" spans="1:12" ht="55.5" x14ac:dyDescent="0.45">
      <c r="A453" s="101" t="s">
        <v>91</v>
      </c>
      <c r="B453" s="102"/>
      <c r="C453" s="101" t="s">
        <v>92</v>
      </c>
      <c r="D453" s="101" t="s">
        <v>93</v>
      </c>
      <c r="E453" s="101" t="s">
        <v>94</v>
      </c>
      <c r="F453" s="101" t="s">
        <v>95</v>
      </c>
      <c r="G453" s="101" t="s">
        <v>96</v>
      </c>
      <c r="H453" s="101" t="s">
        <v>97</v>
      </c>
      <c r="I453" s="101" t="s">
        <v>98</v>
      </c>
      <c r="J453" s="101" t="s">
        <v>99</v>
      </c>
      <c r="K453" s="101" t="s">
        <v>100</v>
      </c>
      <c r="L453" s="103" t="s">
        <v>101</v>
      </c>
    </row>
    <row r="454" spans="1:12" ht="18.5" x14ac:dyDescent="0.45">
      <c r="A454" s="108"/>
      <c r="B454" s="104"/>
      <c r="C454" s="104"/>
      <c r="D454" s="502"/>
      <c r="E454" s="104"/>
      <c r="F454" s="104"/>
      <c r="G454" s="104"/>
      <c r="H454" s="104"/>
      <c r="I454" s="104"/>
      <c r="J454" s="104"/>
      <c r="K454" s="104"/>
      <c r="L454" s="355" t="s">
        <v>650</v>
      </c>
    </row>
    <row r="455" spans="1:12" ht="18.5" x14ac:dyDescent="0.45">
      <c r="A455" s="104"/>
      <c r="B455" s="104"/>
      <c r="C455" s="105" t="s">
        <v>102</v>
      </c>
      <c r="D455" s="106">
        <v>1</v>
      </c>
      <c r="E455" s="106">
        <v>1038207.5000000005</v>
      </c>
      <c r="F455" s="106">
        <v>30000</v>
      </c>
      <c r="G455" s="106"/>
      <c r="H455" s="106">
        <f t="shared" ref="H455:H518" si="56">SUM(E455:G455)</f>
        <v>1068207.5000000005</v>
      </c>
      <c r="I455" s="106">
        <f t="shared" ref="I455:I518" si="57">D455*E455</f>
        <v>1038207.5000000005</v>
      </c>
      <c r="J455" s="106">
        <f t="shared" ref="J455:J518" si="58">D455*F455</f>
        <v>30000</v>
      </c>
      <c r="K455" s="106">
        <f t="shared" ref="K455:K518" si="59">D455*G455</f>
        <v>0</v>
      </c>
      <c r="L455" s="106">
        <f t="shared" ref="L455:L518" si="60">D455*H455</f>
        <v>1068207.5000000005</v>
      </c>
    </row>
    <row r="456" spans="1:12" ht="18.5" x14ac:dyDescent="0.45">
      <c r="A456" s="104"/>
      <c r="B456" s="104"/>
      <c r="C456" s="105" t="s">
        <v>329</v>
      </c>
      <c r="D456" s="106">
        <v>1</v>
      </c>
      <c r="E456" s="106">
        <v>1135442.4999999995</v>
      </c>
      <c r="F456" s="106">
        <v>30000</v>
      </c>
      <c r="G456" s="106"/>
      <c r="H456" s="106">
        <f t="shared" si="56"/>
        <v>1165442.4999999995</v>
      </c>
      <c r="I456" s="106">
        <f t="shared" si="57"/>
        <v>1135442.4999999995</v>
      </c>
      <c r="J456" s="106">
        <f t="shared" si="58"/>
        <v>30000</v>
      </c>
      <c r="K456" s="106">
        <f t="shared" si="59"/>
        <v>0</v>
      </c>
      <c r="L456" s="106">
        <f t="shared" si="60"/>
        <v>1165442.4999999995</v>
      </c>
    </row>
    <row r="457" spans="1:12" ht="18.5" x14ac:dyDescent="0.45">
      <c r="A457" s="104"/>
      <c r="B457" s="104"/>
      <c r="C457" s="105" t="s">
        <v>105</v>
      </c>
      <c r="D457" s="106">
        <v>7</v>
      </c>
      <c r="E457" s="106">
        <v>1153397.4999999995</v>
      </c>
      <c r="F457" s="106">
        <v>30000</v>
      </c>
      <c r="G457" s="106"/>
      <c r="H457" s="106">
        <f t="shared" si="56"/>
        <v>1183397.4999999995</v>
      </c>
      <c r="I457" s="106">
        <f t="shared" si="57"/>
        <v>8073782.4999999963</v>
      </c>
      <c r="J457" s="106">
        <f t="shared" si="58"/>
        <v>210000</v>
      </c>
      <c r="K457" s="106">
        <f t="shared" si="59"/>
        <v>0</v>
      </c>
      <c r="L457" s="106">
        <f t="shared" si="60"/>
        <v>8283782.4999999963</v>
      </c>
    </row>
    <row r="458" spans="1:12" ht="18.5" x14ac:dyDescent="0.45">
      <c r="A458" s="104"/>
      <c r="B458" s="104"/>
      <c r="C458" s="105" t="s">
        <v>1094</v>
      </c>
      <c r="D458" s="106">
        <v>1</v>
      </c>
      <c r="E458" s="106">
        <v>1169677.5</v>
      </c>
      <c r="F458" s="106">
        <v>30000</v>
      </c>
      <c r="G458" s="106"/>
      <c r="H458" s="106">
        <f t="shared" si="56"/>
        <v>1199677.5</v>
      </c>
      <c r="I458" s="106">
        <f t="shared" si="57"/>
        <v>1169677.5</v>
      </c>
      <c r="J458" s="106">
        <f t="shared" si="58"/>
        <v>30000</v>
      </c>
      <c r="K458" s="106">
        <f t="shared" si="59"/>
        <v>0</v>
      </c>
      <c r="L458" s="106">
        <f t="shared" si="60"/>
        <v>1199677.5</v>
      </c>
    </row>
    <row r="459" spans="1:12" ht="18.5" x14ac:dyDescent="0.45">
      <c r="A459" s="104"/>
      <c r="B459" s="104"/>
      <c r="C459" s="105" t="s">
        <v>368</v>
      </c>
      <c r="D459" s="106">
        <v>2</v>
      </c>
      <c r="E459" s="106">
        <v>1100712.5000000005</v>
      </c>
      <c r="F459" s="106">
        <v>30000</v>
      </c>
      <c r="G459" s="106"/>
      <c r="H459" s="106">
        <f t="shared" si="56"/>
        <v>1130712.5000000005</v>
      </c>
      <c r="I459" s="106">
        <f t="shared" si="57"/>
        <v>2201425.0000000009</v>
      </c>
      <c r="J459" s="106">
        <f t="shared" si="58"/>
        <v>60000</v>
      </c>
      <c r="K459" s="106">
        <f t="shared" si="59"/>
        <v>0</v>
      </c>
      <c r="L459" s="106">
        <f t="shared" si="60"/>
        <v>2261425.0000000009</v>
      </c>
    </row>
    <row r="460" spans="1:12" ht="18.5" x14ac:dyDescent="0.45">
      <c r="A460" s="104"/>
      <c r="B460" s="104"/>
      <c r="C460" s="105" t="s">
        <v>124</v>
      </c>
      <c r="D460" s="106">
        <v>1</v>
      </c>
      <c r="E460" s="106">
        <v>1117059.9999999995</v>
      </c>
      <c r="F460" s="106">
        <v>30000</v>
      </c>
      <c r="G460" s="106"/>
      <c r="H460" s="106">
        <f t="shared" si="56"/>
        <v>1147059.9999999995</v>
      </c>
      <c r="I460" s="106">
        <f t="shared" si="57"/>
        <v>1117059.9999999995</v>
      </c>
      <c r="J460" s="106">
        <f t="shared" si="58"/>
        <v>30000</v>
      </c>
      <c r="K460" s="106">
        <f t="shared" si="59"/>
        <v>0</v>
      </c>
      <c r="L460" s="106">
        <f t="shared" si="60"/>
        <v>1147059.9999999995</v>
      </c>
    </row>
    <row r="461" spans="1:12" ht="18.5" x14ac:dyDescent="0.45">
      <c r="A461" s="104"/>
      <c r="B461" s="104"/>
      <c r="C461" s="105" t="s">
        <v>297</v>
      </c>
      <c r="D461" s="106">
        <v>1</v>
      </c>
      <c r="E461" s="106">
        <v>1132333.7499999995</v>
      </c>
      <c r="F461" s="106">
        <v>30000</v>
      </c>
      <c r="G461" s="106"/>
      <c r="H461" s="106">
        <f t="shared" si="56"/>
        <v>1162333.7499999995</v>
      </c>
      <c r="I461" s="106">
        <f t="shared" si="57"/>
        <v>1132333.7499999995</v>
      </c>
      <c r="J461" s="106">
        <f t="shared" si="58"/>
        <v>30000</v>
      </c>
      <c r="K461" s="106">
        <f t="shared" si="59"/>
        <v>0</v>
      </c>
      <c r="L461" s="106">
        <f t="shared" si="60"/>
        <v>1162333.7499999995</v>
      </c>
    </row>
    <row r="462" spans="1:12" ht="18.5" x14ac:dyDescent="0.45">
      <c r="A462" s="104"/>
      <c r="B462" s="104"/>
      <c r="C462" s="105" t="s">
        <v>560</v>
      </c>
      <c r="D462" s="106">
        <v>1</v>
      </c>
      <c r="E462" s="106">
        <v>1285071.2499999958</v>
      </c>
      <c r="F462" s="106">
        <v>30000</v>
      </c>
      <c r="G462" s="106"/>
      <c r="H462" s="106">
        <f t="shared" si="56"/>
        <v>1315071.2499999958</v>
      </c>
      <c r="I462" s="106">
        <f t="shared" si="57"/>
        <v>1285071.2499999958</v>
      </c>
      <c r="J462" s="106">
        <f t="shared" si="58"/>
        <v>30000</v>
      </c>
      <c r="K462" s="106">
        <f t="shared" si="59"/>
        <v>0</v>
      </c>
      <c r="L462" s="106">
        <f t="shared" si="60"/>
        <v>1315071.2499999958</v>
      </c>
    </row>
    <row r="463" spans="1:12" ht="18.5" x14ac:dyDescent="0.45">
      <c r="A463" s="104"/>
      <c r="B463" s="104"/>
      <c r="C463" s="105" t="s">
        <v>472</v>
      </c>
      <c r="D463" s="106">
        <v>1</v>
      </c>
      <c r="E463" s="106">
        <v>1315618.7499999958</v>
      </c>
      <c r="F463" s="106">
        <v>30000</v>
      </c>
      <c r="G463" s="106"/>
      <c r="H463" s="106">
        <f t="shared" si="56"/>
        <v>1345618.7499999958</v>
      </c>
      <c r="I463" s="106">
        <f t="shared" si="57"/>
        <v>1315618.7499999958</v>
      </c>
      <c r="J463" s="106">
        <f t="shared" si="58"/>
        <v>30000</v>
      </c>
      <c r="K463" s="106">
        <f t="shared" si="59"/>
        <v>0</v>
      </c>
      <c r="L463" s="106">
        <f t="shared" si="60"/>
        <v>1345618.7499999958</v>
      </c>
    </row>
    <row r="464" spans="1:12" ht="18.5" x14ac:dyDescent="0.45">
      <c r="A464" s="104"/>
      <c r="B464" s="104"/>
      <c r="C464" s="105" t="s">
        <v>133</v>
      </c>
      <c r="D464" s="106">
        <v>24</v>
      </c>
      <c r="E464" s="106">
        <v>1186546.2500000005</v>
      </c>
      <c r="F464" s="106">
        <v>30000</v>
      </c>
      <c r="G464" s="106"/>
      <c r="H464" s="106">
        <f t="shared" si="56"/>
        <v>1216546.2500000005</v>
      </c>
      <c r="I464" s="106">
        <f t="shared" si="57"/>
        <v>28477110.000000011</v>
      </c>
      <c r="J464" s="106">
        <f t="shared" si="58"/>
        <v>720000</v>
      </c>
      <c r="K464" s="106">
        <f t="shared" si="59"/>
        <v>0</v>
      </c>
      <c r="L464" s="106">
        <f t="shared" si="60"/>
        <v>29197110.000000011</v>
      </c>
    </row>
    <row r="465" spans="1:12" ht="18.5" x14ac:dyDescent="0.45">
      <c r="A465" s="104"/>
      <c r="B465" s="104"/>
      <c r="C465" s="105" t="s">
        <v>134</v>
      </c>
      <c r="D465" s="106">
        <v>1</v>
      </c>
      <c r="E465" s="106">
        <v>1215425.0000000042</v>
      </c>
      <c r="F465" s="106">
        <v>30000</v>
      </c>
      <c r="G465" s="106"/>
      <c r="H465" s="106">
        <f t="shared" si="56"/>
        <v>1245425.0000000042</v>
      </c>
      <c r="I465" s="106">
        <f t="shared" si="57"/>
        <v>1215425.0000000042</v>
      </c>
      <c r="J465" s="106">
        <f t="shared" si="58"/>
        <v>30000</v>
      </c>
      <c r="K465" s="106">
        <f t="shared" si="59"/>
        <v>0</v>
      </c>
      <c r="L465" s="106">
        <f t="shared" si="60"/>
        <v>1245425.0000000042</v>
      </c>
    </row>
    <row r="466" spans="1:12" ht="18.5" x14ac:dyDescent="0.45">
      <c r="A466" s="104"/>
      <c r="B466" s="104"/>
      <c r="C466" s="105" t="s">
        <v>136</v>
      </c>
      <c r="D466" s="106">
        <v>1</v>
      </c>
      <c r="E466" s="106">
        <v>1244303.7500000042</v>
      </c>
      <c r="F466" s="106">
        <v>30000</v>
      </c>
      <c r="G466" s="106"/>
      <c r="H466" s="106">
        <f t="shared" si="56"/>
        <v>1274303.7500000042</v>
      </c>
      <c r="I466" s="106">
        <f t="shared" si="57"/>
        <v>1244303.7500000042</v>
      </c>
      <c r="J466" s="106">
        <f t="shared" si="58"/>
        <v>30000</v>
      </c>
      <c r="K466" s="106">
        <f t="shared" si="59"/>
        <v>0</v>
      </c>
      <c r="L466" s="106">
        <f t="shared" si="60"/>
        <v>1274303.7500000042</v>
      </c>
    </row>
    <row r="467" spans="1:12" ht="18.5" x14ac:dyDescent="0.45">
      <c r="A467" s="104"/>
      <c r="B467" s="104"/>
      <c r="C467" s="105" t="s">
        <v>333</v>
      </c>
      <c r="D467" s="106">
        <v>4</v>
      </c>
      <c r="E467" s="106">
        <v>1302061.2500000042</v>
      </c>
      <c r="F467" s="106">
        <v>30000</v>
      </c>
      <c r="G467" s="106"/>
      <c r="H467" s="106">
        <f t="shared" si="56"/>
        <v>1332061.2500000042</v>
      </c>
      <c r="I467" s="106">
        <f t="shared" si="57"/>
        <v>5208245.0000000168</v>
      </c>
      <c r="J467" s="106">
        <f t="shared" si="58"/>
        <v>120000</v>
      </c>
      <c r="K467" s="106">
        <f t="shared" si="59"/>
        <v>0</v>
      </c>
      <c r="L467" s="106">
        <f t="shared" si="60"/>
        <v>5328245.0000000168</v>
      </c>
    </row>
    <row r="468" spans="1:12" ht="18.5" x14ac:dyDescent="0.45">
      <c r="A468" s="104"/>
      <c r="B468" s="104"/>
      <c r="C468" s="105" t="s">
        <v>143</v>
      </c>
      <c r="D468" s="106">
        <v>1</v>
      </c>
      <c r="E468" s="106">
        <v>1359818.7500000042</v>
      </c>
      <c r="F468" s="106">
        <v>30000</v>
      </c>
      <c r="G468" s="106"/>
      <c r="H468" s="106">
        <f t="shared" si="56"/>
        <v>1389818.7500000042</v>
      </c>
      <c r="I468" s="106">
        <f t="shared" si="57"/>
        <v>1359818.7500000042</v>
      </c>
      <c r="J468" s="106">
        <f t="shared" si="58"/>
        <v>30000</v>
      </c>
      <c r="K468" s="106">
        <f t="shared" si="59"/>
        <v>0</v>
      </c>
      <c r="L468" s="106">
        <f t="shared" si="60"/>
        <v>1389818.7500000042</v>
      </c>
    </row>
    <row r="469" spans="1:12" ht="18.5" x14ac:dyDescent="0.45">
      <c r="A469" s="104"/>
      <c r="B469" s="104"/>
      <c r="C469" s="105" t="s">
        <v>403</v>
      </c>
      <c r="D469" s="106">
        <v>2</v>
      </c>
      <c r="E469" s="106">
        <v>1446456.2499999958</v>
      </c>
      <c r="F469" s="106">
        <v>30000</v>
      </c>
      <c r="G469" s="106"/>
      <c r="H469" s="106">
        <f t="shared" si="56"/>
        <v>1476456.2499999958</v>
      </c>
      <c r="I469" s="106">
        <f t="shared" si="57"/>
        <v>2892912.4999999916</v>
      </c>
      <c r="J469" s="106">
        <f t="shared" si="58"/>
        <v>60000</v>
      </c>
      <c r="K469" s="106">
        <f t="shared" si="59"/>
        <v>0</v>
      </c>
      <c r="L469" s="106">
        <f t="shared" si="60"/>
        <v>2952912.4999999916</v>
      </c>
    </row>
    <row r="470" spans="1:12" ht="18.5" x14ac:dyDescent="0.45">
      <c r="A470" s="104"/>
      <c r="B470" s="104"/>
      <c r="C470" s="105" t="s">
        <v>147</v>
      </c>
      <c r="D470" s="106">
        <v>2</v>
      </c>
      <c r="E470" s="106">
        <v>1561971.2499999958</v>
      </c>
      <c r="F470" s="106">
        <v>30000</v>
      </c>
      <c r="G470" s="106"/>
      <c r="H470" s="106">
        <f t="shared" si="56"/>
        <v>1591971.2499999958</v>
      </c>
      <c r="I470" s="106">
        <f t="shared" si="57"/>
        <v>3123942.4999999916</v>
      </c>
      <c r="J470" s="106">
        <f t="shared" si="58"/>
        <v>60000</v>
      </c>
      <c r="K470" s="106">
        <f t="shared" si="59"/>
        <v>0</v>
      </c>
      <c r="L470" s="106">
        <f t="shared" si="60"/>
        <v>3183942.4999999916</v>
      </c>
    </row>
    <row r="471" spans="1:12" ht="18.5" x14ac:dyDescent="0.45">
      <c r="A471" s="104"/>
      <c r="B471" s="104"/>
      <c r="C471" s="105" t="s">
        <v>149</v>
      </c>
      <c r="D471" s="106">
        <v>90</v>
      </c>
      <c r="E471" s="106">
        <v>1392755.0000000042</v>
      </c>
      <c r="F471" s="106">
        <v>30000</v>
      </c>
      <c r="G471" s="106"/>
      <c r="H471" s="106">
        <f t="shared" si="56"/>
        <v>1422755.0000000042</v>
      </c>
      <c r="I471" s="106">
        <f t="shared" si="57"/>
        <v>125347950.00000037</v>
      </c>
      <c r="J471" s="106">
        <f t="shared" si="58"/>
        <v>2700000</v>
      </c>
      <c r="K471" s="106">
        <f t="shared" si="59"/>
        <v>0</v>
      </c>
      <c r="L471" s="106">
        <f t="shared" si="60"/>
        <v>128047950.00000037</v>
      </c>
    </row>
    <row r="472" spans="1:12" ht="18.5" x14ac:dyDescent="0.45">
      <c r="A472" s="104"/>
      <c r="B472" s="104"/>
      <c r="C472" s="105" t="s">
        <v>299</v>
      </c>
      <c r="D472" s="106">
        <v>1</v>
      </c>
      <c r="E472" s="106">
        <v>1426235.0000000042</v>
      </c>
      <c r="F472" s="106">
        <v>30000</v>
      </c>
      <c r="G472" s="106"/>
      <c r="H472" s="106">
        <f t="shared" si="56"/>
        <v>1456235.0000000042</v>
      </c>
      <c r="I472" s="106">
        <f t="shared" si="57"/>
        <v>1426235.0000000042</v>
      </c>
      <c r="J472" s="106">
        <f t="shared" si="58"/>
        <v>30000</v>
      </c>
      <c r="K472" s="106">
        <f t="shared" si="59"/>
        <v>0</v>
      </c>
      <c r="L472" s="106">
        <f t="shared" si="60"/>
        <v>1456235.0000000042</v>
      </c>
    </row>
    <row r="473" spans="1:12" ht="18.5" x14ac:dyDescent="0.45">
      <c r="A473" s="104"/>
      <c r="B473" s="104"/>
      <c r="C473" s="105" t="s">
        <v>151</v>
      </c>
      <c r="D473" s="106">
        <v>4</v>
      </c>
      <c r="E473" s="106">
        <v>1459715.0000000042</v>
      </c>
      <c r="F473" s="106">
        <v>30000</v>
      </c>
      <c r="G473" s="106"/>
      <c r="H473" s="106">
        <f t="shared" si="56"/>
        <v>1489715.0000000042</v>
      </c>
      <c r="I473" s="106">
        <f t="shared" si="57"/>
        <v>5838860.0000000168</v>
      </c>
      <c r="J473" s="106">
        <f t="shared" si="58"/>
        <v>120000</v>
      </c>
      <c r="K473" s="106">
        <f t="shared" si="59"/>
        <v>0</v>
      </c>
      <c r="L473" s="106">
        <f t="shared" si="60"/>
        <v>5958860.0000000168</v>
      </c>
    </row>
    <row r="474" spans="1:12" ht="18.5" x14ac:dyDescent="0.45">
      <c r="A474" s="104"/>
      <c r="B474" s="104"/>
      <c r="C474" s="105" t="s">
        <v>213</v>
      </c>
      <c r="D474" s="106">
        <v>4</v>
      </c>
      <c r="E474" s="106">
        <v>1493195.0000000042</v>
      </c>
      <c r="F474" s="106">
        <v>30000</v>
      </c>
      <c r="G474" s="106"/>
      <c r="H474" s="106">
        <f t="shared" si="56"/>
        <v>1523195.0000000042</v>
      </c>
      <c r="I474" s="106">
        <f t="shared" si="57"/>
        <v>5972780.0000000168</v>
      </c>
      <c r="J474" s="106">
        <f t="shared" si="58"/>
        <v>120000</v>
      </c>
      <c r="K474" s="106">
        <f t="shared" si="59"/>
        <v>0</v>
      </c>
      <c r="L474" s="106">
        <f t="shared" si="60"/>
        <v>6092780.0000000168</v>
      </c>
    </row>
    <row r="475" spans="1:12" ht="18.5" x14ac:dyDescent="0.45">
      <c r="A475" s="104"/>
      <c r="B475" s="104"/>
      <c r="C475" s="105" t="s">
        <v>243</v>
      </c>
      <c r="D475" s="106">
        <v>11</v>
      </c>
      <c r="E475" s="106">
        <v>1526675.0000000042</v>
      </c>
      <c r="F475" s="106">
        <v>30000</v>
      </c>
      <c r="G475" s="106"/>
      <c r="H475" s="106">
        <f t="shared" si="56"/>
        <v>1556675.0000000042</v>
      </c>
      <c r="I475" s="106">
        <f t="shared" si="57"/>
        <v>16793425.000000045</v>
      </c>
      <c r="J475" s="106">
        <f t="shared" si="58"/>
        <v>330000</v>
      </c>
      <c r="K475" s="106">
        <f t="shared" si="59"/>
        <v>0</v>
      </c>
      <c r="L475" s="106">
        <f t="shared" si="60"/>
        <v>17123425.000000045</v>
      </c>
    </row>
    <row r="476" spans="1:12" ht="18.5" x14ac:dyDescent="0.45">
      <c r="A476" s="104"/>
      <c r="B476" s="104"/>
      <c r="C476" s="105" t="s">
        <v>152</v>
      </c>
      <c r="D476" s="106">
        <v>1</v>
      </c>
      <c r="E476" s="106">
        <v>1593635.0000000042</v>
      </c>
      <c r="F476" s="106">
        <v>30000</v>
      </c>
      <c r="G476" s="106"/>
      <c r="H476" s="106">
        <f t="shared" si="56"/>
        <v>1623635.0000000042</v>
      </c>
      <c r="I476" s="106">
        <f t="shared" si="57"/>
        <v>1593635.0000000042</v>
      </c>
      <c r="J476" s="106">
        <f t="shared" si="58"/>
        <v>30000</v>
      </c>
      <c r="K476" s="106">
        <f t="shared" si="59"/>
        <v>0</v>
      </c>
      <c r="L476" s="106">
        <f t="shared" si="60"/>
        <v>1623635.0000000042</v>
      </c>
    </row>
    <row r="477" spans="1:12" ht="18.5" x14ac:dyDescent="0.45">
      <c r="A477" s="104"/>
      <c r="B477" s="104"/>
      <c r="C477" s="105" t="s">
        <v>536</v>
      </c>
      <c r="D477" s="106">
        <v>1</v>
      </c>
      <c r="E477" s="106">
        <v>1660595.0000000042</v>
      </c>
      <c r="F477" s="106">
        <v>30000</v>
      </c>
      <c r="G477" s="106"/>
      <c r="H477" s="106">
        <f t="shared" si="56"/>
        <v>1690595.0000000042</v>
      </c>
      <c r="I477" s="106">
        <f t="shared" si="57"/>
        <v>1660595.0000000042</v>
      </c>
      <c r="J477" s="106">
        <f t="shared" si="58"/>
        <v>30000</v>
      </c>
      <c r="K477" s="106">
        <f t="shared" si="59"/>
        <v>0</v>
      </c>
      <c r="L477" s="106">
        <f t="shared" si="60"/>
        <v>1690595.0000000042</v>
      </c>
    </row>
    <row r="478" spans="1:12" ht="18.5" x14ac:dyDescent="0.45">
      <c r="A478" s="104"/>
      <c r="B478" s="104"/>
      <c r="C478" s="105" t="s">
        <v>155</v>
      </c>
      <c r="D478" s="106">
        <v>12</v>
      </c>
      <c r="E478" s="106">
        <v>1560755.0000000042</v>
      </c>
      <c r="F478" s="106">
        <v>30000</v>
      </c>
      <c r="G478" s="106"/>
      <c r="H478" s="106">
        <f t="shared" si="56"/>
        <v>1590755.0000000042</v>
      </c>
      <c r="I478" s="106">
        <f t="shared" si="57"/>
        <v>18729060.000000052</v>
      </c>
      <c r="J478" s="106">
        <f t="shared" si="58"/>
        <v>360000</v>
      </c>
      <c r="K478" s="106">
        <f t="shared" si="59"/>
        <v>0</v>
      </c>
      <c r="L478" s="106">
        <f t="shared" si="60"/>
        <v>19089060.000000052</v>
      </c>
    </row>
    <row r="479" spans="1:12" ht="18.5" x14ac:dyDescent="0.45">
      <c r="A479" s="104"/>
      <c r="B479" s="104"/>
      <c r="C479" s="105" t="s">
        <v>157</v>
      </c>
      <c r="D479" s="106">
        <v>17</v>
      </c>
      <c r="E479" s="106">
        <v>1600284.9999999958</v>
      </c>
      <c r="F479" s="106">
        <v>30000</v>
      </c>
      <c r="G479" s="106"/>
      <c r="H479" s="106">
        <f t="shared" si="56"/>
        <v>1630284.9999999958</v>
      </c>
      <c r="I479" s="106">
        <f t="shared" si="57"/>
        <v>27204844.999999929</v>
      </c>
      <c r="J479" s="106">
        <f t="shared" si="58"/>
        <v>510000</v>
      </c>
      <c r="K479" s="106">
        <f t="shared" si="59"/>
        <v>0</v>
      </c>
      <c r="L479" s="106">
        <f t="shared" si="60"/>
        <v>27714844.999999929</v>
      </c>
    </row>
    <row r="480" spans="1:12" ht="18.5" x14ac:dyDescent="0.45">
      <c r="A480" s="104"/>
      <c r="B480" s="104"/>
      <c r="C480" s="105" t="s">
        <v>302</v>
      </c>
      <c r="D480" s="106">
        <v>38</v>
      </c>
      <c r="E480" s="106">
        <v>1639813.7499999958</v>
      </c>
      <c r="F480" s="106">
        <v>30000</v>
      </c>
      <c r="G480" s="106"/>
      <c r="H480" s="106">
        <f t="shared" si="56"/>
        <v>1669813.7499999958</v>
      </c>
      <c r="I480" s="106">
        <f t="shared" si="57"/>
        <v>62312922.499999844</v>
      </c>
      <c r="J480" s="106">
        <f t="shared" si="58"/>
        <v>1140000</v>
      </c>
      <c r="K480" s="106">
        <f t="shared" si="59"/>
        <v>0</v>
      </c>
      <c r="L480" s="106">
        <f t="shared" si="60"/>
        <v>63452922.499999844</v>
      </c>
    </row>
    <row r="481" spans="1:12" ht="18.5" x14ac:dyDescent="0.45">
      <c r="A481" s="104"/>
      <c r="B481" s="104"/>
      <c r="C481" s="105" t="s">
        <v>159</v>
      </c>
      <c r="D481" s="106">
        <v>98</v>
      </c>
      <c r="E481" s="106">
        <v>1679343.75</v>
      </c>
      <c r="F481" s="106">
        <v>30000</v>
      </c>
      <c r="G481" s="106"/>
      <c r="H481" s="106">
        <f t="shared" si="56"/>
        <v>1709343.75</v>
      </c>
      <c r="I481" s="106">
        <f t="shared" si="57"/>
        <v>164575687.5</v>
      </c>
      <c r="J481" s="106">
        <f t="shared" si="58"/>
        <v>2940000</v>
      </c>
      <c r="K481" s="106">
        <f t="shared" si="59"/>
        <v>0</v>
      </c>
      <c r="L481" s="106">
        <f t="shared" si="60"/>
        <v>167515687.5</v>
      </c>
    </row>
    <row r="482" spans="1:12" ht="18.5" x14ac:dyDescent="0.45">
      <c r="A482" s="104"/>
      <c r="B482" s="104"/>
      <c r="C482" s="105" t="s">
        <v>161</v>
      </c>
      <c r="D482" s="106">
        <v>2</v>
      </c>
      <c r="E482" s="106">
        <v>1718873.7500000042</v>
      </c>
      <c r="F482" s="106">
        <v>30000</v>
      </c>
      <c r="G482" s="106"/>
      <c r="H482" s="106">
        <f t="shared" si="56"/>
        <v>1748873.7500000042</v>
      </c>
      <c r="I482" s="106">
        <f t="shared" si="57"/>
        <v>3437747.5000000084</v>
      </c>
      <c r="J482" s="106">
        <f t="shared" si="58"/>
        <v>60000</v>
      </c>
      <c r="K482" s="106">
        <f t="shared" si="59"/>
        <v>0</v>
      </c>
      <c r="L482" s="106">
        <f t="shared" si="60"/>
        <v>3497747.5000000084</v>
      </c>
    </row>
    <row r="483" spans="1:12" ht="18.5" x14ac:dyDescent="0.45">
      <c r="A483" s="104"/>
      <c r="B483" s="104"/>
      <c r="C483" s="105" t="s">
        <v>162</v>
      </c>
      <c r="D483" s="106">
        <v>2</v>
      </c>
      <c r="E483" s="106">
        <v>1758402.5000000042</v>
      </c>
      <c r="F483" s="106">
        <v>30000</v>
      </c>
      <c r="G483" s="106"/>
      <c r="H483" s="106">
        <f t="shared" si="56"/>
        <v>1788402.5000000042</v>
      </c>
      <c r="I483" s="106">
        <f t="shared" si="57"/>
        <v>3516805.0000000084</v>
      </c>
      <c r="J483" s="106">
        <f t="shared" si="58"/>
        <v>60000</v>
      </c>
      <c r="K483" s="106">
        <f t="shared" si="59"/>
        <v>0</v>
      </c>
      <c r="L483" s="106">
        <f t="shared" si="60"/>
        <v>3576805.0000000084</v>
      </c>
    </row>
    <row r="484" spans="1:12" ht="18.5" x14ac:dyDescent="0.45">
      <c r="A484" s="104"/>
      <c r="B484" s="104"/>
      <c r="C484" s="105" t="s">
        <v>245</v>
      </c>
      <c r="D484" s="106">
        <v>3</v>
      </c>
      <c r="E484" s="106">
        <v>1876991.25</v>
      </c>
      <c r="F484" s="106">
        <v>30000</v>
      </c>
      <c r="G484" s="106"/>
      <c r="H484" s="106">
        <f t="shared" si="56"/>
        <v>1906991.25</v>
      </c>
      <c r="I484" s="106">
        <f t="shared" si="57"/>
        <v>5630973.75</v>
      </c>
      <c r="J484" s="106">
        <f t="shared" si="58"/>
        <v>90000</v>
      </c>
      <c r="K484" s="106">
        <f t="shared" si="59"/>
        <v>0</v>
      </c>
      <c r="L484" s="106">
        <f t="shared" si="60"/>
        <v>5720973.75</v>
      </c>
    </row>
    <row r="485" spans="1:12" ht="18.5" x14ac:dyDescent="0.45">
      <c r="A485" s="104"/>
      <c r="B485" s="104"/>
      <c r="C485" s="105" t="s">
        <v>165</v>
      </c>
      <c r="D485" s="106">
        <v>7</v>
      </c>
      <c r="E485" s="106">
        <v>1728414.9999999958</v>
      </c>
      <c r="F485" s="106">
        <v>30000</v>
      </c>
      <c r="G485" s="106"/>
      <c r="H485" s="106">
        <f t="shared" si="56"/>
        <v>1758414.9999999958</v>
      </c>
      <c r="I485" s="106">
        <f t="shared" si="57"/>
        <v>12098904.99999997</v>
      </c>
      <c r="J485" s="106">
        <f t="shared" si="58"/>
        <v>210000</v>
      </c>
      <c r="K485" s="106">
        <f t="shared" si="59"/>
        <v>0</v>
      </c>
      <c r="L485" s="106">
        <f t="shared" si="60"/>
        <v>12308904.99999997</v>
      </c>
    </row>
    <row r="486" spans="1:12" ht="18.5" x14ac:dyDescent="0.45">
      <c r="A486" s="104"/>
      <c r="B486" s="104"/>
      <c r="C486" s="105" t="s">
        <v>166</v>
      </c>
      <c r="D486" s="106">
        <v>7</v>
      </c>
      <c r="E486" s="106">
        <v>1770788.7500000042</v>
      </c>
      <c r="F486" s="106">
        <v>30000</v>
      </c>
      <c r="G486" s="106"/>
      <c r="H486" s="106">
        <f t="shared" si="56"/>
        <v>1800788.7500000042</v>
      </c>
      <c r="I486" s="106">
        <f t="shared" si="57"/>
        <v>12395521.25000003</v>
      </c>
      <c r="J486" s="106">
        <f t="shared" si="58"/>
        <v>210000</v>
      </c>
      <c r="K486" s="106">
        <f t="shared" si="59"/>
        <v>0</v>
      </c>
      <c r="L486" s="106">
        <f t="shared" si="60"/>
        <v>12605521.25000003</v>
      </c>
    </row>
    <row r="487" spans="1:12" ht="18.5" x14ac:dyDescent="0.45">
      <c r="A487" s="104"/>
      <c r="B487" s="104"/>
      <c r="C487" s="105" t="s">
        <v>167</v>
      </c>
      <c r="D487" s="106">
        <v>5</v>
      </c>
      <c r="E487" s="106">
        <v>1813162.5</v>
      </c>
      <c r="F487" s="106">
        <v>30000</v>
      </c>
      <c r="G487" s="106"/>
      <c r="H487" s="106">
        <f t="shared" si="56"/>
        <v>1843162.5</v>
      </c>
      <c r="I487" s="106">
        <f t="shared" si="57"/>
        <v>9065812.5</v>
      </c>
      <c r="J487" s="106">
        <f t="shared" si="58"/>
        <v>150000</v>
      </c>
      <c r="K487" s="106">
        <f t="shared" si="59"/>
        <v>0</v>
      </c>
      <c r="L487" s="106">
        <f t="shared" si="60"/>
        <v>9215812.5</v>
      </c>
    </row>
    <row r="488" spans="1:12" ht="18.5" x14ac:dyDescent="0.45">
      <c r="A488" s="104"/>
      <c r="B488" s="104"/>
      <c r="C488" s="105" t="s">
        <v>169</v>
      </c>
      <c r="D488" s="106">
        <v>7</v>
      </c>
      <c r="E488" s="106">
        <v>1855535.0000000042</v>
      </c>
      <c r="F488" s="106">
        <v>30000</v>
      </c>
      <c r="G488" s="106"/>
      <c r="H488" s="106">
        <f t="shared" si="56"/>
        <v>1885535.0000000042</v>
      </c>
      <c r="I488" s="106">
        <f t="shared" si="57"/>
        <v>12988745.00000003</v>
      </c>
      <c r="J488" s="106">
        <f t="shared" si="58"/>
        <v>210000</v>
      </c>
      <c r="K488" s="106">
        <f t="shared" si="59"/>
        <v>0</v>
      </c>
      <c r="L488" s="106">
        <f t="shared" si="60"/>
        <v>13198745.00000003</v>
      </c>
    </row>
    <row r="489" spans="1:12" ht="18.5" x14ac:dyDescent="0.45">
      <c r="A489" s="104"/>
      <c r="B489" s="104"/>
      <c r="C489" s="105" t="s">
        <v>170</v>
      </c>
      <c r="D489" s="106">
        <v>3</v>
      </c>
      <c r="E489" s="106">
        <v>1897908.75</v>
      </c>
      <c r="F489" s="106">
        <v>30000</v>
      </c>
      <c r="G489" s="106"/>
      <c r="H489" s="106">
        <f t="shared" si="56"/>
        <v>1927908.75</v>
      </c>
      <c r="I489" s="106">
        <f t="shared" si="57"/>
        <v>5693726.25</v>
      </c>
      <c r="J489" s="106">
        <f t="shared" si="58"/>
        <v>90000</v>
      </c>
      <c r="K489" s="106">
        <f t="shared" si="59"/>
        <v>0</v>
      </c>
      <c r="L489" s="106">
        <f t="shared" si="60"/>
        <v>5783726.25</v>
      </c>
    </row>
    <row r="490" spans="1:12" ht="18.5" x14ac:dyDescent="0.45">
      <c r="A490" s="104"/>
      <c r="B490" s="104"/>
      <c r="C490" s="105" t="s">
        <v>172</v>
      </c>
      <c r="D490" s="106">
        <v>1</v>
      </c>
      <c r="E490" s="106">
        <v>1940282.4999999958</v>
      </c>
      <c r="F490" s="106">
        <v>30000</v>
      </c>
      <c r="G490" s="106"/>
      <c r="H490" s="106">
        <f t="shared" si="56"/>
        <v>1970282.4999999958</v>
      </c>
      <c r="I490" s="106">
        <f t="shared" si="57"/>
        <v>1940282.4999999958</v>
      </c>
      <c r="J490" s="106">
        <f t="shared" si="58"/>
        <v>30000</v>
      </c>
      <c r="K490" s="106">
        <f t="shared" si="59"/>
        <v>0</v>
      </c>
      <c r="L490" s="106">
        <f t="shared" si="60"/>
        <v>1970282.4999999958</v>
      </c>
    </row>
    <row r="491" spans="1:12" ht="18.5" x14ac:dyDescent="0.45">
      <c r="A491" s="104"/>
      <c r="B491" s="104"/>
      <c r="C491" s="105" t="s">
        <v>173</v>
      </c>
      <c r="D491" s="106">
        <v>2</v>
      </c>
      <c r="E491" s="106">
        <v>1982656.2500000042</v>
      </c>
      <c r="F491" s="106">
        <v>30000</v>
      </c>
      <c r="G491" s="106"/>
      <c r="H491" s="106">
        <f t="shared" si="56"/>
        <v>2012656.2500000042</v>
      </c>
      <c r="I491" s="106">
        <f t="shared" si="57"/>
        <v>3965312.5000000084</v>
      </c>
      <c r="J491" s="106">
        <f t="shared" si="58"/>
        <v>60000</v>
      </c>
      <c r="K491" s="106">
        <f t="shared" si="59"/>
        <v>0</v>
      </c>
      <c r="L491" s="106">
        <f t="shared" si="60"/>
        <v>4025312.5000000084</v>
      </c>
    </row>
    <row r="492" spans="1:12" ht="18.5" x14ac:dyDescent="0.45">
      <c r="A492" s="104"/>
      <c r="B492" s="104"/>
      <c r="C492" s="105" t="s">
        <v>175</v>
      </c>
      <c r="D492" s="106">
        <v>1</v>
      </c>
      <c r="E492" s="106">
        <v>2018604.9999999958</v>
      </c>
      <c r="F492" s="106">
        <v>30000</v>
      </c>
      <c r="G492" s="106"/>
      <c r="H492" s="106">
        <f t="shared" si="56"/>
        <v>2048604.9999999958</v>
      </c>
      <c r="I492" s="106">
        <f t="shared" si="57"/>
        <v>2018604.9999999958</v>
      </c>
      <c r="J492" s="106">
        <f t="shared" si="58"/>
        <v>30000</v>
      </c>
      <c r="K492" s="106">
        <f t="shared" si="59"/>
        <v>0</v>
      </c>
      <c r="L492" s="106">
        <f t="shared" si="60"/>
        <v>2048604.9999999958</v>
      </c>
    </row>
    <row r="493" spans="1:12" ht="18.5" x14ac:dyDescent="0.45">
      <c r="A493" s="104"/>
      <c r="B493" s="104"/>
      <c r="C493" s="105" t="s">
        <v>176</v>
      </c>
      <c r="D493" s="106">
        <v>3</v>
      </c>
      <c r="E493" s="106">
        <v>2084331.2499999958</v>
      </c>
      <c r="F493" s="106">
        <v>30000</v>
      </c>
      <c r="G493" s="106"/>
      <c r="H493" s="106">
        <f t="shared" si="56"/>
        <v>2114331.2499999958</v>
      </c>
      <c r="I493" s="106">
        <f t="shared" si="57"/>
        <v>6252993.749999987</v>
      </c>
      <c r="J493" s="106">
        <f t="shared" si="58"/>
        <v>90000</v>
      </c>
      <c r="K493" s="106">
        <f t="shared" si="59"/>
        <v>0</v>
      </c>
      <c r="L493" s="106">
        <f t="shared" si="60"/>
        <v>6342993.749999987</v>
      </c>
    </row>
    <row r="494" spans="1:12" ht="18.5" x14ac:dyDescent="0.45">
      <c r="A494" s="104"/>
      <c r="B494" s="104"/>
      <c r="C494" s="105" t="s">
        <v>178</v>
      </c>
      <c r="D494" s="106">
        <v>9</v>
      </c>
      <c r="E494" s="106">
        <v>2150057.4999999958</v>
      </c>
      <c r="F494" s="106">
        <v>30000</v>
      </c>
      <c r="G494" s="106"/>
      <c r="H494" s="106">
        <f t="shared" si="56"/>
        <v>2180057.4999999958</v>
      </c>
      <c r="I494" s="106">
        <f t="shared" si="57"/>
        <v>19350517.499999963</v>
      </c>
      <c r="J494" s="106">
        <f t="shared" si="58"/>
        <v>270000</v>
      </c>
      <c r="K494" s="106">
        <f t="shared" si="59"/>
        <v>0</v>
      </c>
      <c r="L494" s="106">
        <f t="shared" si="60"/>
        <v>19620517.499999963</v>
      </c>
    </row>
    <row r="495" spans="1:12" ht="18.5" x14ac:dyDescent="0.45">
      <c r="A495" s="104"/>
      <c r="B495" s="104"/>
      <c r="C495" s="105" t="s">
        <v>181</v>
      </c>
      <c r="D495" s="106">
        <v>2</v>
      </c>
      <c r="E495" s="106">
        <v>2347236.2499999958</v>
      </c>
      <c r="F495" s="106">
        <v>30000</v>
      </c>
      <c r="G495" s="106"/>
      <c r="H495" s="106">
        <f t="shared" si="56"/>
        <v>2377236.2499999958</v>
      </c>
      <c r="I495" s="106">
        <f t="shared" si="57"/>
        <v>4694472.4999999916</v>
      </c>
      <c r="J495" s="106">
        <f t="shared" si="58"/>
        <v>60000</v>
      </c>
      <c r="K495" s="106">
        <f t="shared" si="59"/>
        <v>0</v>
      </c>
      <c r="L495" s="106">
        <f t="shared" si="60"/>
        <v>4754472.4999999916</v>
      </c>
    </row>
    <row r="496" spans="1:12" ht="18.5" x14ac:dyDescent="0.45">
      <c r="A496" s="104"/>
      <c r="B496" s="107"/>
      <c r="C496" s="105" t="s">
        <v>428</v>
      </c>
      <c r="D496" s="109">
        <v>1</v>
      </c>
      <c r="E496" s="106">
        <v>2132123.7500000042</v>
      </c>
      <c r="F496" s="106">
        <v>30000</v>
      </c>
      <c r="G496" s="106"/>
      <c r="H496" s="106">
        <f t="shared" si="56"/>
        <v>2162123.7500000042</v>
      </c>
      <c r="I496" s="106">
        <f t="shared" si="57"/>
        <v>2132123.7500000042</v>
      </c>
      <c r="J496" s="106">
        <f t="shared" si="58"/>
        <v>30000</v>
      </c>
      <c r="K496" s="106">
        <f t="shared" si="59"/>
        <v>0</v>
      </c>
      <c r="L496" s="106">
        <f t="shared" si="60"/>
        <v>2162123.7500000042</v>
      </c>
    </row>
    <row r="497" spans="1:12" ht="18.5" x14ac:dyDescent="0.45">
      <c r="A497" s="104"/>
      <c r="B497" s="104"/>
      <c r="C497" s="105" t="s">
        <v>185</v>
      </c>
      <c r="D497" s="106">
        <v>2</v>
      </c>
      <c r="E497" s="106">
        <v>2340585</v>
      </c>
      <c r="F497" s="106">
        <v>30000</v>
      </c>
      <c r="G497" s="106"/>
      <c r="H497" s="106">
        <f t="shared" si="56"/>
        <v>2370585</v>
      </c>
      <c r="I497" s="106">
        <f t="shared" si="57"/>
        <v>4681170</v>
      </c>
      <c r="J497" s="106">
        <f t="shared" si="58"/>
        <v>60000</v>
      </c>
      <c r="K497" s="106">
        <f t="shared" si="59"/>
        <v>0</v>
      </c>
      <c r="L497" s="106">
        <f t="shared" si="60"/>
        <v>4741170</v>
      </c>
    </row>
    <row r="498" spans="1:12" ht="18.5" x14ac:dyDescent="0.45">
      <c r="A498" s="104"/>
      <c r="B498" s="104"/>
      <c r="C498" s="105" t="s">
        <v>320</v>
      </c>
      <c r="D498" s="106">
        <v>1</v>
      </c>
      <c r="E498" s="106">
        <v>2410071.2499999958</v>
      </c>
      <c r="F498" s="106">
        <v>30000</v>
      </c>
      <c r="G498" s="106"/>
      <c r="H498" s="106">
        <f t="shared" si="56"/>
        <v>2440071.2499999958</v>
      </c>
      <c r="I498" s="106">
        <f t="shared" si="57"/>
        <v>2410071.2499999958</v>
      </c>
      <c r="J498" s="106">
        <f t="shared" si="58"/>
        <v>30000</v>
      </c>
      <c r="K498" s="106">
        <f t="shared" si="59"/>
        <v>0</v>
      </c>
      <c r="L498" s="106">
        <f t="shared" si="60"/>
        <v>2440071.2499999958</v>
      </c>
    </row>
    <row r="499" spans="1:12" ht="18.5" x14ac:dyDescent="0.45">
      <c r="A499" s="104"/>
      <c r="B499" s="104"/>
      <c r="C499" s="105" t="s">
        <v>186</v>
      </c>
      <c r="D499" s="106">
        <v>1</v>
      </c>
      <c r="E499" s="106">
        <v>2479558.7499999958</v>
      </c>
      <c r="F499" s="106">
        <v>30000</v>
      </c>
      <c r="G499" s="106"/>
      <c r="H499" s="106">
        <f t="shared" si="56"/>
        <v>2509558.7499999958</v>
      </c>
      <c r="I499" s="106">
        <f t="shared" si="57"/>
        <v>2479558.7499999958</v>
      </c>
      <c r="J499" s="106">
        <f t="shared" si="58"/>
        <v>30000</v>
      </c>
      <c r="K499" s="106">
        <f t="shared" si="59"/>
        <v>0</v>
      </c>
      <c r="L499" s="106">
        <f t="shared" si="60"/>
        <v>2509558.7499999958</v>
      </c>
    </row>
    <row r="500" spans="1:12" ht="18.5" x14ac:dyDescent="0.45">
      <c r="A500" s="104"/>
      <c r="B500" s="104"/>
      <c r="C500" s="105" t="s">
        <v>341</v>
      </c>
      <c r="D500" s="106">
        <v>1</v>
      </c>
      <c r="E500" s="106">
        <v>2618532.5000000042</v>
      </c>
      <c r="F500" s="106">
        <v>30000</v>
      </c>
      <c r="G500" s="106"/>
      <c r="H500" s="106">
        <f t="shared" si="56"/>
        <v>2648532.5000000042</v>
      </c>
      <c r="I500" s="106">
        <f t="shared" si="57"/>
        <v>2618532.5000000042</v>
      </c>
      <c r="J500" s="106">
        <f t="shared" si="58"/>
        <v>30000</v>
      </c>
      <c r="K500" s="106">
        <f t="shared" si="59"/>
        <v>0</v>
      </c>
      <c r="L500" s="106">
        <f t="shared" si="60"/>
        <v>2648532.5000000042</v>
      </c>
    </row>
    <row r="501" spans="1:12" ht="18.5" x14ac:dyDescent="0.45">
      <c r="A501" s="104"/>
      <c r="B501" s="104"/>
      <c r="C501" s="105" t="s">
        <v>343</v>
      </c>
      <c r="D501" s="106">
        <v>2</v>
      </c>
      <c r="E501" s="106">
        <v>2757506.25</v>
      </c>
      <c r="F501" s="106">
        <v>30000</v>
      </c>
      <c r="G501" s="106"/>
      <c r="H501" s="106">
        <f t="shared" si="56"/>
        <v>2787506.25</v>
      </c>
      <c r="I501" s="106">
        <f t="shared" si="57"/>
        <v>5515012.5</v>
      </c>
      <c r="J501" s="106">
        <f t="shared" si="58"/>
        <v>60000</v>
      </c>
      <c r="K501" s="106">
        <f t="shared" si="59"/>
        <v>0</v>
      </c>
      <c r="L501" s="106">
        <f t="shared" si="60"/>
        <v>5575012.5</v>
      </c>
    </row>
    <row r="502" spans="1:12" ht="18.5" x14ac:dyDescent="0.45">
      <c r="A502" s="104"/>
      <c r="B502" s="104"/>
      <c r="C502" s="105" t="s">
        <v>449</v>
      </c>
      <c r="D502" s="106">
        <v>1</v>
      </c>
      <c r="E502" s="106">
        <v>2388548.7500000042</v>
      </c>
      <c r="F502" s="106">
        <v>30000</v>
      </c>
      <c r="G502" s="106"/>
      <c r="H502" s="106">
        <f t="shared" si="56"/>
        <v>2418548.7500000042</v>
      </c>
      <c r="I502" s="106">
        <f t="shared" si="57"/>
        <v>2388548.7500000042</v>
      </c>
      <c r="J502" s="106">
        <f t="shared" si="58"/>
        <v>30000</v>
      </c>
      <c r="K502" s="106">
        <f t="shared" si="59"/>
        <v>0</v>
      </c>
      <c r="L502" s="106">
        <f t="shared" si="60"/>
        <v>2418548.7500000042</v>
      </c>
    </row>
    <row r="503" spans="1:12" ht="18.5" x14ac:dyDescent="0.45">
      <c r="A503" s="104"/>
      <c r="B503" s="104"/>
      <c r="C503" s="105" t="s">
        <v>344</v>
      </c>
      <c r="D503" s="106">
        <v>3</v>
      </c>
      <c r="E503" s="106">
        <v>2463354.9999999958</v>
      </c>
      <c r="F503" s="106">
        <v>30000</v>
      </c>
      <c r="G503" s="106"/>
      <c r="H503" s="106">
        <f t="shared" si="56"/>
        <v>2493354.9999999958</v>
      </c>
      <c r="I503" s="106">
        <f t="shared" si="57"/>
        <v>7390064.999999987</v>
      </c>
      <c r="J503" s="106">
        <f t="shared" si="58"/>
        <v>90000</v>
      </c>
      <c r="K503" s="106">
        <f t="shared" si="59"/>
        <v>0</v>
      </c>
      <c r="L503" s="106">
        <f t="shared" si="60"/>
        <v>7480064.999999987</v>
      </c>
    </row>
    <row r="504" spans="1:12" ht="18.5" x14ac:dyDescent="0.45">
      <c r="A504" s="104"/>
      <c r="B504" s="104"/>
      <c r="C504" s="105" t="s">
        <v>345</v>
      </c>
      <c r="D504" s="106">
        <v>2</v>
      </c>
      <c r="E504" s="106">
        <v>2538162.5000000042</v>
      </c>
      <c r="F504" s="106">
        <v>30000</v>
      </c>
      <c r="G504" s="106"/>
      <c r="H504" s="106">
        <f t="shared" si="56"/>
        <v>2568162.5000000042</v>
      </c>
      <c r="I504" s="106">
        <f t="shared" si="57"/>
        <v>5076325.0000000084</v>
      </c>
      <c r="J504" s="106">
        <f t="shared" si="58"/>
        <v>60000</v>
      </c>
      <c r="K504" s="106">
        <f t="shared" si="59"/>
        <v>0</v>
      </c>
      <c r="L504" s="106">
        <f t="shared" si="60"/>
        <v>5136325.0000000084</v>
      </c>
    </row>
    <row r="505" spans="1:12" ht="18.5" x14ac:dyDescent="0.45">
      <c r="A505" s="104"/>
      <c r="B505" s="104"/>
      <c r="C505" s="105" t="s">
        <v>189</v>
      </c>
      <c r="D505" s="106">
        <v>7</v>
      </c>
      <c r="E505" s="106">
        <v>2687775</v>
      </c>
      <c r="F505" s="106">
        <v>30000</v>
      </c>
      <c r="G505" s="106"/>
      <c r="H505" s="106">
        <f t="shared" si="56"/>
        <v>2717775</v>
      </c>
      <c r="I505" s="106">
        <f t="shared" si="57"/>
        <v>18814425</v>
      </c>
      <c r="J505" s="106">
        <f t="shared" si="58"/>
        <v>210000</v>
      </c>
      <c r="K505" s="106">
        <f t="shared" si="59"/>
        <v>0</v>
      </c>
      <c r="L505" s="106">
        <f t="shared" si="60"/>
        <v>19024425</v>
      </c>
    </row>
    <row r="506" spans="1:12" ht="18.5" x14ac:dyDescent="0.45">
      <c r="A506" s="104"/>
      <c r="B506" s="104"/>
      <c r="C506" s="105" t="s">
        <v>190</v>
      </c>
      <c r="D506" s="106">
        <v>2</v>
      </c>
      <c r="E506" s="106">
        <v>2762581.2500000042</v>
      </c>
      <c r="F506" s="106">
        <v>30000</v>
      </c>
      <c r="G506" s="106"/>
      <c r="H506" s="106">
        <f t="shared" si="56"/>
        <v>2792581.2500000042</v>
      </c>
      <c r="I506" s="106">
        <f t="shared" si="57"/>
        <v>5525162.5000000084</v>
      </c>
      <c r="J506" s="106">
        <f t="shared" si="58"/>
        <v>60000</v>
      </c>
      <c r="K506" s="106">
        <f t="shared" si="59"/>
        <v>0</v>
      </c>
      <c r="L506" s="106">
        <f t="shared" si="60"/>
        <v>5585162.5000000084</v>
      </c>
    </row>
    <row r="507" spans="1:12" ht="18.5" x14ac:dyDescent="0.45">
      <c r="A507" s="104"/>
      <c r="B507" s="104"/>
      <c r="C507" s="105" t="s">
        <v>191</v>
      </c>
      <c r="D507" s="106">
        <v>1</v>
      </c>
      <c r="E507" s="106">
        <v>2837387.4999999958</v>
      </c>
      <c r="F507" s="106">
        <v>30000</v>
      </c>
      <c r="G507" s="106"/>
      <c r="H507" s="106">
        <f t="shared" si="56"/>
        <v>2867387.4999999958</v>
      </c>
      <c r="I507" s="106">
        <f t="shared" si="57"/>
        <v>2837387.4999999958</v>
      </c>
      <c r="J507" s="106">
        <f t="shared" si="58"/>
        <v>30000</v>
      </c>
      <c r="K507" s="106">
        <f t="shared" si="59"/>
        <v>0</v>
      </c>
      <c r="L507" s="106">
        <f t="shared" si="60"/>
        <v>2867387.4999999958</v>
      </c>
    </row>
    <row r="508" spans="1:12" ht="18.5" x14ac:dyDescent="0.45">
      <c r="A508" s="104"/>
      <c r="B508" s="104"/>
      <c r="C508" s="105" t="s">
        <v>304</v>
      </c>
      <c r="D508" s="106">
        <v>5</v>
      </c>
      <c r="E508" s="106">
        <v>2987000.0000000042</v>
      </c>
      <c r="F508" s="106">
        <v>30000</v>
      </c>
      <c r="G508" s="106"/>
      <c r="H508" s="106">
        <f t="shared" si="56"/>
        <v>3017000.0000000042</v>
      </c>
      <c r="I508" s="106">
        <f t="shared" si="57"/>
        <v>14935000.00000002</v>
      </c>
      <c r="J508" s="106">
        <f t="shared" si="58"/>
        <v>150000</v>
      </c>
      <c r="K508" s="106">
        <f t="shared" si="59"/>
        <v>0</v>
      </c>
      <c r="L508" s="106">
        <f t="shared" si="60"/>
        <v>15085000.00000002</v>
      </c>
    </row>
    <row r="509" spans="1:12" ht="18.5" x14ac:dyDescent="0.45">
      <c r="A509" s="104"/>
      <c r="B509" s="104"/>
      <c r="C509" s="108" t="s">
        <v>306</v>
      </c>
      <c r="D509" s="106">
        <v>2</v>
      </c>
      <c r="E509" s="106">
        <v>3102765</v>
      </c>
      <c r="F509" s="106">
        <v>30000</v>
      </c>
      <c r="G509" s="106"/>
      <c r="H509" s="106">
        <f t="shared" si="56"/>
        <v>3132765</v>
      </c>
      <c r="I509" s="106">
        <f t="shared" si="57"/>
        <v>6205530</v>
      </c>
      <c r="J509" s="106">
        <f t="shared" si="58"/>
        <v>60000</v>
      </c>
      <c r="K509" s="106">
        <f t="shared" si="59"/>
        <v>0</v>
      </c>
      <c r="L509" s="106">
        <f t="shared" si="60"/>
        <v>6265530</v>
      </c>
    </row>
    <row r="510" spans="1:12" ht="18.5" x14ac:dyDescent="0.45">
      <c r="A510" s="104"/>
      <c r="B510" s="104"/>
      <c r="C510" s="108" t="s">
        <v>307</v>
      </c>
      <c r="D510" s="106">
        <v>4</v>
      </c>
      <c r="E510" s="106">
        <v>3206882.4999999963</v>
      </c>
      <c r="F510" s="106">
        <v>30000</v>
      </c>
      <c r="G510" s="106"/>
      <c r="H510" s="106">
        <f t="shared" si="56"/>
        <v>3236882.4999999963</v>
      </c>
      <c r="I510" s="106">
        <f t="shared" si="57"/>
        <v>12827529.999999985</v>
      </c>
      <c r="J510" s="106">
        <f t="shared" si="58"/>
        <v>120000</v>
      </c>
      <c r="K510" s="106">
        <f t="shared" si="59"/>
        <v>0</v>
      </c>
      <c r="L510" s="106">
        <f t="shared" si="60"/>
        <v>12947529.999999985</v>
      </c>
    </row>
    <row r="511" spans="1:12" ht="18.5" x14ac:dyDescent="0.45">
      <c r="A511" s="104"/>
      <c r="B511" s="104"/>
      <c r="C511" s="108" t="s">
        <v>193</v>
      </c>
      <c r="D511" s="106">
        <v>5</v>
      </c>
      <c r="E511" s="106">
        <v>3311001.2499999963</v>
      </c>
      <c r="F511" s="106">
        <v>30000</v>
      </c>
      <c r="G511" s="106"/>
      <c r="H511" s="106">
        <f t="shared" si="56"/>
        <v>3341001.2499999963</v>
      </c>
      <c r="I511" s="106">
        <f t="shared" si="57"/>
        <v>16555006.249999981</v>
      </c>
      <c r="J511" s="106">
        <f t="shared" si="58"/>
        <v>150000</v>
      </c>
      <c r="K511" s="106">
        <f t="shared" si="59"/>
        <v>0</v>
      </c>
      <c r="L511" s="106">
        <f t="shared" si="60"/>
        <v>16705006.249999981</v>
      </c>
    </row>
    <row r="512" spans="1:12" ht="18.5" x14ac:dyDescent="0.45">
      <c r="A512" s="104"/>
      <c r="B512" s="104"/>
      <c r="C512" s="108" t="s">
        <v>194</v>
      </c>
      <c r="D512" s="106">
        <v>3</v>
      </c>
      <c r="E512" s="106">
        <v>3415119.9999999963</v>
      </c>
      <c r="F512" s="106">
        <v>30000</v>
      </c>
      <c r="G512" s="106"/>
      <c r="H512" s="106">
        <f t="shared" si="56"/>
        <v>3445119.9999999963</v>
      </c>
      <c r="I512" s="106">
        <f t="shared" si="57"/>
        <v>10245359.999999989</v>
      </c>
      <c r="J512" s="106">
        <f t="shared" si="58"/>
        <v>90000</v>
      </c>
      <c r="K512" s="106">
        <f t="shared" si="59"/>
        <v>0</v>
      </c>
      <c r="L512" s="106">
        <f t="shared" si="60"/>
        <v>10335359.999999989</v>
      </c>
    </row>
    <row r="513" spans="1:12" ht="18.5" x14ac:dyDescent="0.45">
      <c r="A513" s="104"/>
      <c r="B513" s="104"/>
      <c r="C513" s="108" t="s">
        <v>195</v>
      </c>
      <c r="D513" s="106">
        <v>1</v>
      </c>
      <c r="E513" s="106">
        <v>3519237.5000000037</v>
      </c>
      <c r="F513" s="106">
        <v>30000</v>
      </c>
      <c r="G513" s="106"/>
      <c r="H513" s="106">
        <f t="shared" si="56"/>
        <v>3549237.5000000037</v>
      </c>
      <c r="I513" s="106">
        <f t="shared" si="57"/>
        <v>3519237.5000000037</v>
      </c>
      <c r="J513" s="106">
        <f t="shared" si="58"/>
        <v>30000</v>
      </c>
      <c r="K513" s="106">
        <f t="shared" si="59"/>
        <v>0</v>
      </c>
      <c r="L513" s="106">
        <f t="shared" si="60"/>
        <v>3549237.5000000037</v>
      </c>
    </row>
    <row r="514" spans="1:12" ht="18.5" x14ac:dyDescent="0.45">
      <c r="A514" s="104"/>
      <c r="B514" s="104"/>
      <c r="C514" s="108" t="s">
        <v>196</v>
      </c>
      <c r="D514" s="106">
        <v>1</v>
      </c>
      <c r="E514" s="106">
        <v>3623356.2500000037</v>
      </c>
      <c r="F514" s="106">
        <v>30000</v>
      </c>
      <c r="G514" s="106"/>
      <c r="H514" s="106">
        <f t="shared" si="56"/>
        <v>3653356.2500000037</v>
      </c>
      <c r="I514" s="106">
        <f t="shared" si="57"/>
        <v>3623356.2500000037</v>
      </c>
      <c r="J514" s="106">
        <f t="shared" si="58"/>
        <v>30000</v>
      </c>
      <c r="K514" s="106">
        <f t="shared" si="59"/>
        <v>0</v>
      </c>
      <c r="L514" s="106">
        <f t="shared" si="60"/>
        <v>3653356.2500000037</v>
      </c>
    </row>
    <row r="515" spans="1:12" ht="18.5" x14ac:dyDescent="0.45">
      <c r="A515" s="104"/>
      <c r="B515" s="104"/>
      <c r="C515" s="108" t="s">
        <v>308</v>
      </c>
      <c r="D515" s="106">
        <v>14</v>
      </c>
      <c r="E515" s="106">
        <v>3741953.7500000037</v>
      </c>
      <c r="F515" s="106">
        <v>30000</v>
      </c>
      <c r="G515" s="106"/>
      <c r="H515" s="106">
        <f t="shared" si="56"/>
        <v>3771953.7500000037</v>
      </c>
      <c r="I515" s="106">
        <f t="shared" si="57"/>
        <v>52387352.500000052</v>
      </c>
      <c r="J515" s="106">
        <f t="shared" si="58"/>
        <v>420000</v>
      </c>
      <c r="K515" s="106">
        <f t="shared" si="59"/>
        <v>0</v>
      </c>
      <c r="L515" s="106">
        <f t="shared" si="60"/>
        <v>52807352.500000052</v>
      </c>
    </row>
    <row r="516" spans="1:12" ht="18.5" x14ac:dyDescent="0.45">
      <c r="A516" s="104"/>
      <c r="B516" s="104"/>
      <c r="C516" s="108" t="s">
        <v>198</v>
      </c>
      <c r="D516" s="106">
        <v>10</v>
      </c>
      <c r="E516" s="106">
        <v>3867086.25</v>
      </c>
      <c r="F516" s="106">
        <v>30000</v>
      </c>
      <c r="G516" s="106"/>
      <c r="H516" s="106">
        <f t="shared" si="56"/>
        <v>3897086.25</v>
      </c>
      <c r="I516" s="106">
        <f t="shared" si="57"/>
        <v>38670862.5</v>
      </c>
      <c r="J516" s="106">
        <f t="shared" si="58"/>
        <v>300000</v>
      </c>
      <c r="K516" s="106">
        <f t="shared" si="59"/>
        <v>0</v>
      </c>
      <c r="L516" s="106">
        <f t="shared" si="60"/>
        <v>38970862.5</v>
      </c>
    </row>
    <row r="517" spans="1:12" ht="18.5" x14ac:dyDescent="0.45">
      <c r="A517" s="104"/>
      <c r="B517" s="104"/>
      <c r="C517" s="108" t="s">
        <v>199</v>
      </c>
      <c r="D517" s="106">
        <v>6</v>
      </c>
      <c r="E517" s="106">
        <v>3992217.5000000037</v>
      </c>
      <c r="F517" s="106">
        <v>30000</v>
      </c>
      <c r="G517" s="106"/>
      <c r="H517" s="106">
        <f t="shared" si="56"/>
        <v>4022217.5000000037</v>
      </c>
      <c r="I517" s="106">
        <f t="shared" si="57"/>
        <v>23953305.000000022</v>
      </c>
      <c r="J517" s="106">
        <f t="shared" si="58"/>
        <v>180000</v>
      </c>
      <c r="K517" s="106">
        <f t="shared" si="59"/>
        <v>0</v>
      </c>
      <c r="L517" s="106">
        <f t="shared" si="60"/>
        <v>24133305.000000022</v>
      </c>
    </row>
    <row r="518" spans="1:12" ht="18.5" x14ac:dyDescent="0.45">
      <c r="A518" s="104"/>
      <c r="B518" s="104"/>
      <c r="C518" s="108" t="s">
        <v>349</v>
      </c>
      <c r="D518" s="106">
        <v>2</v>
      </c>
      <c r="E518" s="106">
        <v>4242482.4999999963</v>
      </c>
      <c r="F518" s="106">
        <v>30000</v>
      </c>
      <c r="G518" s="106"/>
      <c r="H518" s="106">
        <f t="shared" si="56"/>
        <v>4272482.4999999963</v>
      </c>
      <c r="I518" s="106">
        <f t="shared" si="57"/>
        <v>8484964.9999999925</v>
      </c>
      <c r="J518" s="106">
        <f t="shared" si="58"/>
        <v>60000</v>
      </c>
      <c r="K518" s="106">
        <f t="shared" si="59"/>
        <v>0</v>
      </c>
      <c r="L518" s="106">
        <f t="shared" si="60"/>
        <v>8544964.9999999925</v>
      </c>
    </row>
    <row r="519" spans="1:12" ht="18.5" x14ac:dyDescent="0.45">
      <c r="A519" s="104"/>
      <c r="B519" s="104"/>
      <c r="C519" s="108" t="s">
        <v>309</v>
      </c>
      <c r="D519" s="106">
        <v>3</v>
      </c>
      <c r="E519" s="106">
        <v>7042594.5</v>
      </c>
      <c r="F519" s="106">
        <v>30000</v>
      </c>
      <c r="G519" s="106"/>
      <c r="H519" s="106">
        <f>SUM(E519:G519)</f>
        <v>7072594.5</v>
      </c>
      <c r="I519" s="106">
        <f>D519*E519</f>
        <v>21127783.5</v>
      </c>
      <c r="J519" s="106">
        <f>D519*F519</f>
        <v>90000</v>
      </c>
      <c r="K519" s="106">
        <f>D519*G519</f>
        <v>0</v>
      </c>
      <c r="L519" s="106">
        <f>D519*H519</f>
        <v>21217783.5</v>
      </c>
    </row>
    <row r="520" spans="1:12" ht="18.5" x14ac:dyDescent="0.45">
      <c r="A520" s="104"/>
      <c r="B520" s="104"/>
      <c r="C520" s="108" t="s">
        <v>350</v>
      </c>
      <c r="D520" s="106">
        <v>5</v>
      </c>
      <c r="E520" s="106">
        <v>7286629.9499999993</v>
      </c>
      <c r="F520" s="106">
        <v>30000</v>
      </c>
      <c r="G520" s="106"/>
      <c r="H520" s="106">
        <f>SUM(E520:G520)</f>
        <v>7316629.9499999993</v>
      </c>
      <c r="I520" s="106">
        <f>D520*E520</f>
        <v>36433149.75</v>
      </c>
      <c r="J520" s="106">
        <f>D520*F520</f>
        <v>150000</v>
      </c>
      <c r="K520" s="106">
        <f>D520*G520</f>
        <v>0</v>
      </c>
      <c r="L520" s="106">
        <f>D520*H520</f>
        <v>36583149.75</v>
      </c>
    </row>
    <row r="521" spans="1:12" ht="18.5" x14ac:dyDescent="0.45">
      <c r="A521" s="104"/>
      <c r="B521" s="104"/>
      <c r="C521" s="108" t="s">
        <v>200</v>
      </c>
      <c r="D521" s="106">
        <v>3</v>
      </c>
      <c r="E521" s="106">
        <v>7530664.0500000007</v>
      </c>
      <c r="F521" s="106">
        <v>30000</v>
      </c>
      <c r="G521" s="106"/>
      <c r="H521" s="106">
        <f>SUM(E521:G521)</f>
        <v>7560664.0500000007</v>
      </c>
      <c r="I521" s="106">
        <f>D521*E521</f>
        <v>22591992.150000002</v>
      </c>
      <c r="J521" s="106">
        <f>D521*F521</f>
        <v>90000</v>
      </c>
      <c r="K521" s="106">
        <f>D521*G521</f>
        <v>0</v>
      </c>
      <c r="L521" s="106">
        <f>D521*H521</f>
        <v>22681992.150000002</v>
      </c>
    </row>
    <row r="522" spans="1:12" ht="18.5" x14ac:dyDescent="0.45">
      <c r="A522" s="104"/>
      <c r="B522" s="104"/>
      <c r="C522" s="108" t="s">
        <v>407</v>
      </c>
      <c r="D522" s="106">
        <v>2</v>
      </c>
      <c r="E522" s="106">
        <v>7774699.5</v>
      </c>
      <c r="F522" s="106">
        <v>30000</v>
      </c>
      <c r="G522" s="106"/>
      <c r="H522" s="106">
        <f>SUM(E522:G522)</f>
        <v>7804699.5</v>
      </c>
      <c r="I522" s="106">
        <f>D522*E522</f>
        <v>15549399</v>
      </c>
      <c r="J522" s="106">
        <f>D522*F522</f>
        <v>60000</v>
      </c>
      <c r="K522" s="106">
        <f>D522*G522</f>
        <v>0</v>
      </c>
      <c r="L522" s="106">
        <f>D522*H522</f>
        <v>15609399</v>
      </c>
    </row>
    <row r="523" spans="1:12" ht="18.5" x14ac:dyDescent="0.45">
      <c r="A523" s="104"/>
      <c r="B523" s="107" t="s">
        <v>201</v>
      </c>
      <c r="C523" s="105" t="s">
        <v>202</v>
      </c>
      <c r="D523" s="109">
        <f>SUM(D455:D522)</f>
        <v>472</v>
      </c>
      <c r="E523" s="109">
        <f>SUM(E455:E522)</f>
        <v>162800230.50000003</v>
      </c>
      <c r="F523" s="109">
        <f>SUM(F455:F522)</f>
        <v>2040000</v>
      </c>
      <c r="G523" s="109"/>
      <c r="H523" s="109">
        <f>SUM(H455:H522)</f>
        <v>164840230.5</v>
      </c>
      <c r="I523" s="109">
        <f>SUM(I455:I522)</f>
        <v>945475003.15000021</v>
      </c>
      <c r="J523" s="109">
        <f>SUM(J455:J522)</f>
        <v>14160000</v>
      </c>
      <c r="K523" s="109">
        <f>SUM(K455:K522)</f>
        <v>0</v>
      </c>
      <c r="L523" s="109">
        <f>SUM(L455:L522)</f>
        <v>959635003.15000021</v>
      </c>
    </row>
    <row r="524" spans="1:12" ht="18.5" x14ac:dyDescent="0.45">
      <c r="A524" s="104"/>
      <c r="B524" s="104"/>
      <c r="C524" s="110" t="s">
        <v>203</v>
      </c>
      <c r="D524" s="106">
        <v>1</v>
      </c>
      <c r="E524" s="111">
        <v>1247870.04</v>
      </c>
      <c r="F524" s="106">
        <v>374361</v>
      </c>
      <c r="G524" s="106">
        <v>10640338.32</v>
      </c>
      <c r="H524" s="106">
        <f>SUM(E524:G524)</f>
        <v>12262569.359999999</v>
      </c>
      <c r="I524" s="106">
        <f>D524*E524</f>
        <v>1247870.04</v>
      </c>
      <c r="J524" s="106">
        <f>D524*F524</f>
        <v>374361</v>
      </c>
      <c r="K524" s="106">
        <f>D524*G524</f>
        <v>10640338.32</v>
      </c>
      <c r="L524" s="106">
        <f>D524*H524</f>
        <v>12262569.359999999</v>
      </c>
    </row>
    <row r="525" spans="1:12" ht="18.5" x14ac:dyDescent="0.45">
      <c r="A525" s="104"/>
      <c r="B525" s="112" t="s">
        <v>201</v>
      </c>
      <c r="C525" s="113"/>
      <c r="D525" s="109">
        <f t="shared" ref="D525:L525" si="61">SUM(D524:D524)</f>
        <v>1</v>
      </c>
      <c r="E525" s="109">
        <f t="shared" si="61"/>
        <v>1247870.04</v>
      </c>
      <c r="F525" s="109">
        <f t="shared" si="61"/>
        <v>374361</v>
      </c>
      <c r="G525" s="109">
        <f t="shared" si="61"/>
        <v>10640338.32</v>
      </c>
      <c r="H525" s="109">
        <f t="shared" si="61"/>
        <v>12262569.359999999</v>
      </c>
      <c r="I525" s="109">
        <f t="shared" si="61"/>
        <v>1247870.04</v>
      </c>
      <c r="J525" s="109">
        <f t="shared" si="61"/>
        <v>374361</v>
      </c>
      <c r="K525" s="109">
        <f t="shared" si="61"/>
        <v>10640338.32</v>
      </c>
      <c r="L525" s="109">
        <f t="shared" si="61"/>
        <v>12262569.359999999</v>
      </c>
    </row>
    <row r="526" spans="1:12" ht="18.5" x14ac:dyDescent="0.45">
      <c r="A526" s="104"/>
      <c r="B526" s="104"/>
      <c r="C526" s="110"/>
      <c r="D526" s="106"/>
      <c r="E526" s="106"/>
      <c r="F526" s="106"/>
      <c r="G526" s="106"/>
      <c r="H526" s="106"/>
      <c r="I526" s="106"/>
      <c r="J526" s="106"/>
      <c r="K526" s="106"/>
      <c r="L526" s="106"/>
    </row>
    <row r="527" spans="1:12" ht="18.5" x14ac:dyDescent="0.45">
      <c r="A527" s="112" t="s">
        <v>204</v>
      </c>
      <c r="B527" s="104"/>
      <c r="C527" s="104"/>
      <c r="D527" s="114">
        <f>D523+D525</f>
        <v>473</v>
      </c>
      <c r="E527" s="115">
        <f t="shared" ref="E527:L527" si="62">SUM(E523:E524)</f>
        <v>164048100.54000002</v>
      </c>
      <c r="F527" s="115">
        <f t="shared" si="62"/>
        <v>2414361</v>
      </c>
      <c r="G527" s="115">
        <f t="shared" si="62"/>
        <v>10640338.32</v>
      </c>
      <c r="H527" s="115">
        <f t="shared" si="62"/>
        <v>177102799.86000001</v>
      </c>
      <c r="I527" s="115">
        <f t="shared" si="62"/>
        <v>946722873.19000018</v>
      </c>
      <c r="J527" s="115">
        <f t="shared" si="62"/>
        <v>14534361</v>
      </c>
      <c r="K527" s="115">
        <f t="shared" si="62"/>
        <v>10640338.32</v>
      </c>
      <c r="L527" s="115">
        <f t="shared" si="62"/>
        <v>971897572.51000023</v>
      </c>
    </row>
    <row r="530" spans="1:12" ht="18.5" x14ac:dyDescent="0.45">
      <c r="A530" s="1010" t="s">
        <v>0</v>
      </c>
      <c r="B530" s="1010"/>
      <c r="C530" s="1010"/>
      <c r="D530" s="1010"/>
      <c r="E530" s="1010"/>
      <c r="F530" s="1010"/>
      <c r="G530" s="1010"/>
      <c r="H530" s="1010"/>
      <c r="I530" s="1010"/>
      <c r="J530" s="1010"/>
      <c r="K530" s="1010"/>
      <c r="L530" s="1010"/>
    </row>
    <row r="531" spans="1:12" ht="18.5" x14ac:dyDescent="0.45">
      <c r="A531" s="971" t="s">
        <v>89</v>
      </c>
      <c r="B531" s="971"/>
      <c r="C531" s="971"/>
      <c r="D531" s="971"/>
      <c r="E531" s="971"/>
      <c r="F531" s="971"/>
      <c r="G531" s="971"/>
      <c r="H531" s="971"/>
      <c r="I531" s="971"/>
      <c r="J531" s="971"/>
      <c r="K531" s="971"/>
      <c r="L531" s="971"/>
    </row>
    <row r="532" spans="1:12" ht="18.5" x14ac:dyDescent="0.45">
      <c r="A532" s="971" t="s">
        <v>90</v>
      </c>
      <c r="B532" s="972"/>
      <c r="C532" s="972"/>
      <c r="D532" s="972"/>
      <c r="E532" s="972"/>
      <c r="F532" s="972"/>
      <c r="G532" s="972"/>
      <c r="H532" s="972"/>
      <c r="I532" s="972"/>
      <c r="J532" s="972"/>
      <c r="K532" s="972"/>
      <c r="L532" s="972"/>
    </row>
    <row r="533" spans="1:12" ht="18.5" x14ac:dyDescent="0.45">
      <c r="A533" s="973" t="s">
        <v>1095</v>
      </c>
      <c r="B533" s="973"/>
      <c r="C533" s="973"/>
      <c r="D533" s="973"/>
      <c r="E533" s="973"/>
      <c r="F533" s="973"/>
      <c r="G533" s="973"/>
      <c r="H533" s="973"/>
      <c r="I533" s="973"/>
      <c r="J533" s="973"/>
      <c r="K533" s="973"/>
      <c r="L533" s="973"/>
    </row>
    <row r="534" spans="1:12" ht="55.5" x14ac:dyDescent="0.45">
      <c r="A534" s="501" t="s">
        <v>91</v>
      </c>
      <c r="B534" s="112"/>
      <c r="C534" s="501" t="s">
        <v>92</v>
      </c>
      <c r="D534" s="501" t="s">
        <v>93</v>
      </c>
      <c r="E534" s="501" t="s">
        <v>94</v>
      </c>
      <c r="F534" s="501" t="s">
        <v>95</v>
      </c>
      <c r="G534" s="501" t="s">
        <v>96</v>
      </c>
      <c r="H534" s="501" t="s">
        <v>97</v>
      </c>
      <c r="I534" s="501" t="s">
        <v>98</v>
      </c>
      <c r="J534" s="501" t="s">
        <v>99</v>
      </c>
      <c r="K534" s="501" t="s">
        <v>100</v>
      </c>
      <c r="L534" s="354" t="s">
        <v>101</v>
      </c>
    </row>
    <row r="535" spans="1:12" ht="18.5" x14ac:dyDescent="0.45">
      <c r="A535" s="108"/>
      <c r="B535" s="104"/>
      <c r="C535" s="104"/>
      <c r="D535" s="502"/>
      <c r="E535" s="104"/>
      <c r="F535" s="104"/>
      <c r="G535" s="104"/>
      <c r="H535" s="104"/>
      <c r="I535" s="104"/>
      <c r="J535" s="104"/>
      <c r="K535" s="104"/>
      <c r="L535" s="355" t="s">
        <v>650</v>
      </c>
    </row>
    <row r="536" spans="1:12" ht="18.5" x14ac:dyDescent="0.45">
      <c r="A536" s="104"/>
      <c r="B536" s="104"/>
      <c r="C536" s="105" t="s">
        <v>105</v>
      </c>
      <c r="D536" s="106">
        <v>1</v>
      </c>
      <c r="E536" s="106">
        <v>1153397.4999999995</v>
      </c>
      <c r="F536" s="106">
        <v>30000</v>
      </c>
      <c r="G536" s="106"/>
      <c r="H536" s="106">
        <f t="shared" ref="H536:H537" si="63">SUM(E536:G536)</f>
        <v>1183397.4999999995</v>
      </c>
      <c r="I536" s="106">
        <f t="shared" ref="I536:I599" si="64">D536*E536</f>
        <v>1153397.4999999995</v>
      </c>
      <c r="J536" s="106">
        <f t="shared" ref="J536:J599" si="65">D536*F536</f>
        <v>30000</v>
      </c>
      <c r="K536" s="106">
        <f t="shared" ref="K536:K599" si="66">D536*G536</f>
        <v>0</v>
      </c>
      <c r="L536" s="106">
        <f t="shared" ref="L536:L599" si="67">D536*H536</f>
        <v>1183397.4999999995</v>
      </c>
    </row>
    <row r="537" spans="1:12" ht="18.5" x14ac:dyDescent="0.45">
      <c r="A537" s="104"/>
      <c r="B537" s="104"/>
      <c r="C537" s="105" t="s">
        <v>113</v>
      </c>
      <c r="D537" s="106">
        <v>7</v>
      </c>
      <c r="E537" s="106">
        <v>1191249.9999999995</v>
      </c>
      <c r="F537" s="106">
        <v>30000</v>
      </c>
      <c r="G537" s="106"/>
      <c r="H537" s="106">
        <f t="shared" si="63"/>
        <v>1221249.9999999995</v>
      </c>
      <c r="I537" s="106">
        <f t="shared" si="64"/>
        <v>8338749.9999999963</v>
      </c>
      <c r="J537" s="106">
        <f t="shared" si="65"/>
        <v>210000</v>
      </c>
      <c r="K537" s="106">
        <f t="shared" si="66"/>
        <v>0</v>
      </c>
      <c r="L537" s="106">
        <f t="shared" si="67"/>
        <v>8548749.9999999963</v>
      </c>
    </row>
    <row r="538" spans="1:12" ht="18.5" x14ac:dyDescent="0.45">
      <c r="A538" s="104"/>
      <c r="B538" s="104"/>
      <c r="C538" s="105" t="s">
        <v>134</v>
      </c>
      <c r="D538" s="106">
        <v>1</v>
      </c>
      <c r="E538" s="106">
        <v>1215425.0000000042</v>
      </c>
      <c r="F538" s="106">
        <v>30000</v>
      </c>
      <c r="G538" s="106">
        <f t="shared" ref="G538:G556" si="68">E538*0.125</f>
        <v>151928.12500000052</v>
      </c>
      <c r="H538" s="106">
        <f t="shared" ref="H538:H601" si="69">SUM(E538:G538)</f>
        <v>1397353.1250000047</v>
      </c>
      <c r="I538" s="106">
        <f t="shared" si="64"/>
        <v>1215425.0000000042</v>
      </c>
      <c r="J538" s="106">
        <f t="shared" si="65"/>
        <v>30000</v>
      </c>
      <c r="K538" s="106">
        <f t="shared" si="66"/>
        <v>151928.12500000052</v>
      </c>
      <c r="L538" s="106">
        <f t="shared" si="67"/>
        <v>1397353.1250000047</v>
      </c>
    </row>
    <row r="539" spans="1:12" ht="18.5" x14ac:dyDescent="0.45">
      <c r="A539" s="104"/>
      <c r="B539" s="104"/>
      <c r="C539" s="105" t="s">
        <v>136</v>
      </c>
      <c r="D539" s="106">
        <v>3</v>
      </c>
      <c r="E539" s="106">
        <v>1244303.7500000042</v>
      </c>
      <c r="F539" s="106">
        <v>30000</v>
      </c>
      <c r="G539" s="106">
        <f t="shared" si="68"/>
        <v>155537.96875000052</v>
      </c>
      <c r="H539" s="106">
        <f t="shared" si="69"/>
        <v>1429841.7187500047</v>
      </c>
      <c r="I539" s="106">
        <f t="shared" si="64"/>
        <v>3732911.2500000126</v>
      </c>
      <c r="J539" s="106">
        <f t="shared" si="65"/>
        <v>90000</v>
      </c>
      <c r="K539" s="106">
        <f t="shared" si="66"/>
        <v>466613.90625000157</v>
      </c>
      <c r="L539" s="106">
        <f t="shared" si="67"/>
        <v>4289525.156250014</v>
      </c>
    </row>
    <row r="540" spans="1:12" ht="18.5" x14ac:dyDescent="0.45">
      <c r="A540" s="104"/>
      <c r="B540" s="104"/>
      <c r="C540" s="105" t="s">
        <v>298</v>
      </c>
      <c r="D540" s="106">
        <v>1</v>
      </c>
      <c r="E540" s="106">
        <v>1330940.0000000042</v>
      </c>
      <c r="F540" s="106">
        <v>30000</v>
      </c>
      <c r="G540" s="106">
        <f t="shared" si="68"/>
        <v>166367.50000000052</v>
      </c>
      <c r="H540" s="106">
        <f t="shared" si="69"/>
        <v>1527307.5000000047</v>
      </c>
      <c r="I540" s="106">
        <f t="shared" si="64"/>
        <v>1330940.0000000042</v>
      </c>
      <c r="J540" s="106">
        <f t="shared" si="65"/>
        <v>30000</v>
      </c>
      <c r="K540" s="106">
        <f t="shared" si="66"/>
        <v>166367.50000000052</v>
      </c>
      <c r="L540" s="106">
        <f t="shared" si="67"/>
        <v>1527307.5000000047</v>
      </c>
    </row>
    <row r="541" spans="1:12" ht="18.5" x14ac:dyDescent="0.45">
      <c r="A541" s="104"/>
      <c r="B541" s="104"/>
      <c r="C541" s="105" t="s">
        <v>402</v>
      </c>
      <c r="D541" s="106">
        <v>1</v>
      </c>
      <c r="E541" s="106">
        <v>1417577.4999999958</v>
      </c>
      <c r="F541" s="106">
        <v>30000</v>
      </c>
      <c r="G541" s="106">
        <f t="shared" si="68"/>
        <v>177197.18749999948</v>
      </c>
      <c r="H541" s="106">
        <f t="shared" si="69"/>
        <v>1624774.6874999953</v>
      </c>
      <c r="I541" s="106">
        <f t="shared" si="64"/>
        <v>1417577.4999999958</v>
      </c>
      <c r="J541" s="106">
        <f t="shared" si="65"/>
        <v>30000</v>
      </c>
      <c r="K541" s="106">
        <f t="shared" si="66"/>
        <v>177197.18749999948</v>
      </c>
      <c r="L541" s="106">
        <f t="shared" si="67"/>
        <v>1624774.6874999953</v>
      </c>
    </row>
    <row r="542" spans="1:12" ht="18.5" x14ac:dyDescent="0.45">
      <c r="A542" s="104"/>
      <c r="B542" s="104"/>
      <c r="C542" s="105" t="s">
        <v>403</v>
      </c>
      <c r="D542" s="106">
        <v>1</v>
      </c>
      <c r="E542" s="106">
        <v>1446456.2499999958</v>
      </c>
      <c r="F542" s="106">
        <v>30000</v>
      </c>
      <c r="G542" s="106">
        <f t="shared" si="68"/>
        <v>180807.03124999948</v>
      </c>
      <c r="H542" s="106">
        <f t="shared" si="69"/>
        <v>1657263.2812499953</v>
      </c>
      <c r="I542" s="106">
        <f t="shared" si="64"/>
        <v>1446456.2499999958</v>
      </c>
      <c r="J542" s="106">
        <f t="shared" si="65"/>
        <v>30000</v>
      </c>
      <c r="K542" s="106">
        <f t="shared" si="66"/>
        <v>180807.03124999948</v>
      </c>
      <c r="L542" s="106">
        <f t="shared" si="67"/>
        <v>1657263.2812499953</v>
      </c>
    </row>
    <row r="543" spans="1:12" ht="18.5" x14ac:dyDescent="0.45">
      <c r="A543" s="104"/>
      <c r="B543" s="104"/>
      <c r="C543" s="105" t="s">
        <v>147</v>
      </c>
      <c r="D543" s="106">
        <v>2</v>
      </c>
      <c r="E543" s="106">
        <v>1561971.2499999958</v>
      </c>
      <c r="F543" s="106">
        <v>30000</v>
      </c>
      <c r="G543" s="106">
        <f t="shared" si="68"/>
        <v>195246.40624999948</v>
      </c>
      <c r="H543" s="106">
        <f t="shared" si="69"/>
        <v>1787217.6562499953</v>
      </c>
      <c r="I543" s="106">
        <f t="shared" si="64"/>
        <v>3123942.4999999916</v>
      </c>
      <c r="J543" s="106">
        <f t="shared" si="65"/>
        <v>60000</v>
      </c>
      <c r="K543" s="106">
        <f t="shared" si="66"/>
        <v>390492.81249999895</v>
      </c>
      <c r="L543" s="106">
        <f t="shared" si="67"/>
        <v>3574435.3124999907</v>
      </c>
    </row>
    <row r="544" spans="1:12" ht="18.5" x14ac:dyDescent="0.45">
      <c r="A544" s="104"/>
      <c r="B544" s="104"/>
      <c r="C544" s="105" t="s">
        <v>299</v>
      </c>
      <c r="D544" s="106">
        <v>2</v>
      </c>
      <c r="E544" s="106">
        <v>1426235.0000000042</v>
      </c>
      <c r="F544" s="106">
        <v>30000</v>
      </c>
      <c r="G544" s="106">
        <f t="shared" si="68"/>
        <v>178279.37500000052</v>
      </c>
      <c r="H544" s="106">
        <f t="shared" si="69"/>
        <v>1634514.3750000047</v>
      </c>
      <c r="I544" s="106">
        <f t="shared" si="64"/>
        <v>2852470.0000000084</v>
      </c>
      <c r="J544" s="106">
        <f t="shared" si="65"/>
        <v>60000</v>
      </c>
      <c r="K544" s="106">
        <f t="shared" si="66"/>
        <v>356558.75000000105</v>
      </c>
      <c r="L544" s="106">
        <f t="shared" si="67"/>
        <v>3269028.7500000093</v>
      </c>
    </row>
    <row r="545" spans="1:12" ht="18.5" x14ac:dyDescent="0.45">
      <c r="A545" s="104"/>
      <c r="B545" s="104"/>
      <c r="C545" s="105" t="s">
        <v>151</v>
      </c>
      <c r="D545" s="106">
        <v>53</v>
      </c>
      <c r="E545" s="106">
        <v>1459715.0000000042</v>
      </c>
      <c r="F545" s="106">
        <v>30000</v>
      </c>
      <c r="G545" s="106">
        <f t="shared" si="68"/>
        <v>182464.37500000052</v>
      </c>
      <c r="H545" s="106">
        <f t="shared" si="69"/>
        <v>1672179.3750000047</v>
      </c>
      <c r="I545" s="106">
        <f t="shared" si="64"/>
        <v>77364895.000000224</v>
      </c>
      <c r="J545" s="106">
        <f t="shared" si="65"/>
        <v>1590000</v>
      </c>
      <c r="K545" s="106">
        <f t="shared" si="66"/>
        <v>9670611.8750000279</v>
      </c>
      <c r="L545" s="106">
        <f t="shared" si="67"/>
        <v>88625506.875000253</v>
      </c>
    </row>
    <row r="546" spans="1:12" ht="18.5" x14ac:dyDescent="0.45">
      <c r="A546" s="104"/>
      <c r="B546" s="104"/>
      <c r="C546" s="105" t="s">
        <v>213</v>
      </c>
      <c r="D546" s="106">
        <v>2</v>
      </c>
      <c r="E546" s="106">
        <v>1493195.0000000042</v>
      </c>
      <c r="F546" s="106">
        <v>30000</v>
      </c>
      <c r="G546" s="106">
        <f t="shared" si="68"/>
        <v>186649.37500000052</v>
      </c>
      <c r="H546" s="106">
        <f t="shared" si="69"/>
        <v>1709844.3750000047</v>
      </c>
      <c r="I546" s="106">
        <f t="shared" si="64"/>
        <v>2986390.0000000084</v>
      </c>
      <c r="J546" s="106">
        <f t="shared" si="65"/>
        <v>60000</v>
      </c>
      <c r="K546" s="106">
        <f t="shared" si="66"/>
        <v>373298.75000000105</v>
      </c>
      <c r="L546" s="106">
        <f t="shared" si="67"/>
        <v>3419688.7500000093</v>
      </c>
    </row>
    <row r="547" spans="1:12" ht="18.5" x14ac:dyDescent="0.45">
      <c r="A547" s="104"/>
      <c r="B547" s="104"/>
      <c r="C547" s="105" t="s">
        <v>244</v>
      </c>
      <c r="D547" s="106">
        <v>1</v>
      </c>
      <c r="E547" s="106">
        <v>1627115.0000000042</v>
      </c>
      <c r="F547" s="106">
        <v>30000</v>
      </c>
      <c r="G547" s="106">
        <f t="shared" si="68"/>
        <v>203389.37500000052</v>
      </c>
      <c r="H547" s="106">
        <f t="shared" si="69"/>
        <v>1860504.3750000047</v>
      </c>
      <c r="I547" s="106">
        <f t="shared" si="64"/>
        <v>1627115.0000000042</v>
      </c>
      <c r="J547" s="106">
        <f t="shared" si="65"/>
        <v>30000</v>
      </c>
      <c r="K547" s="106">
        <f t="shared" si="66"/>
        <v>203389.37500000052</v>
      </c>
      <c r="L547" s="106">
        <f t="shared" si="67"/>
        <v>1860504.3750000047</v>
      </c>
    </row>
    <row r="548" spans="1:12" ht="18.5" x14ac:dyDescent="0.45">
      <c r="A548" s="104"/>
      <c r="B548" s="104"/>
      <c r="C548" s="105" t="s">
        <v>301</v>
      </c>
      <c r="D548" s="106">
        <v>2</v>
      </c>
      <c r="E548" s="106">
        <v>1694075.0000000042</v>
      </c>
      <c r="F548" s="106">
        <v>30000</v>
      </c>
      <c r="G548" s="106">
        <f t="shared" si="68"/>
        <v>211759.37500000052</v>
      </c>
      <c r="H548" s="106">
        <f t="shared" si="69"/>
        <v>1935834.3750000047</v>
      </c>
      <c r="I548" s="106">
        <f t="shared" si="64"/>
        <v>3388150.0000000084</v>
      </c>
      <c r="J548" s="106">
        <f t="shared" si="65"/>
        <v>60000</v>
      </c>
      <c r="K548" s="106">
        <f t="shared" si="66"/>
        <v>423518.75000000105</v>
      </c>
      <c r="L548" s="106">
        <f t="shared" si="67"/>
        <v>3871668.7500000093</v>
      </c>
    </row>
    <row r="549" spans="1:12" ht="18.5" x14ac:dyDescent="0.45">
      <c r="A549" s="104"/>
      <c r="B549" s="104"/>
      <c r="C549" s="105" t="s">
        <v>153</v>
      </c>
      <c r="D549" s="106">
        <v>1</v>
      </c>
      <c r="E549" s="106">
        <v>1761035.0000000042</v>
      </c>
      <c r="F549" s="106">
        <v>30000</v>
      </c>
      <c r="G549" s="106">
        <f t="shared" si="68"/>
        <v>220129.37500000052</v>
      </c>
      <c r="H549" s="106">
        <f t="shared" si="69"/>
        <v>2011164.3750000047</v>
      </c>
      <c r="I549" s="106">
        <f t="shared" si="64"/>
        <v>1761035.0000000042</v>
      </c>
      <c r="J549" s="106">
        <f t="shared" si="65"/>
        <v>30000</v>
      </c>
      <c r="K549" s="106">
        <f t="shared" si="66"/>
        <v>220129.37500000052</v>
      </c>
      <c r="L549" s="106">
        <f t="shared" si="67"/>
        <v>2011164.3750000047</v>
      </c>
    </row>
    <row r="550" spans="1:12" ht="18.5" x14ac:dyDescent="0.45">
      <c r="A550" s="104"/>
      <c r="B550" s="104"/>
      <c r="C550" s="105" t="s">
        <v>1086</v>
      </c>
      <c r="D550" s="106">
        <v>1</v>
      </c>
      <c r="E550" s="106">
        <v>1827993.75</v>
      </c>
      <c r="F550" s="106">
        <v>30000</v>
      </c>
      <c r="G550" s="106">
        <f t="shared" si="68"/>
        <v>228499.21875</v>
      </c>
      <c r="H550" s="106">
        <f t="shared" si="69"/>
        <v>2086492.96875</v>
      </c>
      <c r="I550" s="106">
        <f t="shared" si="64"/>
        <v>1827993.75</v>
      </c>
      <c r="J550" s="106">
        <f t="shared" si="65"/>
        <v>30000</v>
      </c>
      <c r="K550" s="106">
        <f t="shared" si="66"/>
        <v>228499.21875</v>
      </c>
      <c r="L550" s="106">
        <f t="shared" si="67"/>
        <v>2086492.96875</v>
      </c>
    </row>
    <row r="551" spans="1:12" ht="18.5" x14ac:dyDescent="0.45">
      <c r="A551" s="104"/>
      <c r="B551" s="104"/>
      <c r="C551" s="105" t="s">
        <v>155</v>
      </c>
      <c r="D551" s="106">
        <v>2</v>
      </c>
      <c r="E551" s="106">
        <v>1560755.0000000042</v>
      </c>
      <c r="F551" s="106">
        <v>30000</v>
      </c>
      <c r="G551" s="106">
        <f t="shared" si="68"/>
        <v>195094.37500000052</v>
      </c>
      <c r="H551" s="106">
        <f t="shared" si="69"/>
        <v>1785849.3750000047</v>
      </c>
      <c r="I551" s="106">
        <f t="shared" si="64"/>
        <v>3121510.0000000084</v>
      </c>
      <c r="J551" s="106">
        <f t="shared" si="65"/>
        <v>60000</v>
      </c>
      <c r="K551" s="106">
        <f t="shared" si="66"/>
        <v>390188.75000000105</v>
      </c>
      <c r="L551" s="106">
        <f t="shared" si="67"/>
        <v>3571698.7500000093</v>
      </c>
    </row>
    <row r="552" spans="1:12" ht="18.5" x14ac:dyDescent="0.45">
      <c r="A552" s="104"/>
      <c r="B552" s="104"/>
      <c r="C552" s="105" t="s">
        <v>157</v>
      </c>
      <c r="D552" s="106">
        <v>1</v>
      </c>
      <c r="E552" s="106">
        <v>1600284.9999999958</v>
      </c>
      <c r="F552" s="106">
        <v>30000</v>
      </c>
      <c r="G552" s="106">
        <f t="shared" si="68"/>
        <v>200035.62499999948</v>
      </c>
      <c r="H552" s="106">
        <f t="shared" si="69"/>
        <v>1830320.6249999953</v>
      </c>
      <c r="I552" s="106">
        <f t="shared" si="64"/>
        <v>1600284.9999999958</v>
      </c>
      <c r="J552" s="106">
        <f t="shared" si="65"/>
        <v>30000</v>
      </c>
      <c r="K552" s="106">
        <f t="shared" si="66"/>
        <v>200035.62499999948</v>
      </c>
      <c r="L552" s="106">
        <f t="shared" si="67"/>
        <v>1830320.6249999953</v>
      </c>
    </row>
    <row r="553" spans="1:12" ht="18.5" x14ac:dyDescent="0.45">
      <c r="A553" s="104"/>
      <c r="B553" s="104"/>
      <c r="C553" s="105" t="s">
        <v>302</v>
      </c>
      <c r="D553" s="106">
        <v>18</v>
      </c>
      <c r="E553" s="106">
        <v>1639813.7499999958</v>
      </c>
      <c r="F553" s="106">
        <v>30000</v>
      </c>
      <c r="G553" s="106">
        <f t="shared" si="68"/>
        <v>204976.71874999948</v>
      </c>
      <c r="H553" s="106">
        <f t="shared" si="69"/>
        <v>1874790.4687499953</v>
      </c>
      <c r="I553" s="106">
        <f t="shared" si="64"/>
        <v>29516647.499999925</v>
      </c>
      <c r="J553" s="106">
        <f t="shared" si="65"/>
        <v>540000</v>
      </c>
      <c r="K553" s="106">
        <f t="shared" si="66"/>
        <v>3689580.9374999907</v>
      </c>
      <c r="L553" s="106">
        <f t="shared" si="67"/>
        <v>33746228.437499918</v>
      </c>
    </row>
    <row r="554" spans="1:12" ht="18.5" x14ac:dyDescent="0.45">
      <c r="A554" s="104"/>
      <c r="B554" s="104"/>
      <c r="C554" s="105" t="s">
        <v>159</v>
      </c>
      <c r="D554" s="106">
        <v>3</v>
      </c>
      <c r="E554" s="106">
        <v>1679343.75</v>
      </c>
      <c r="F554" s="106">
        <v>30000</v>
      </c>
      <c r="G554" s="106">
        <f t="shared" si="68"/>
        <v>209917.96875</v>
      </c>
      <c r="H554" s="106">
        <f t="shared" si="69"/>
        <v>1919261.71875</v>
      </c>
      <c r="I554" s="106">
        <f t="shared" si="64"/>
        <v>5038031.25</v>
      </c>
      <c r="J554" s="106">
        <f t="shared" si="65"/>
        <v>90000</v>
      </c>
      <c r="K554" s="106">
        <f t="shared" si="66"/>
        <v>629753.90625</v>
      </c>
      <c r="L554" s="106">
        <f t="shared" si="67"/>
        <v>5757785.15625</v>
      </c>
    </row>
    <row r="555" spans="1:12" ht="18.5" x14ac:dyDescent="0.45">
      <c r="A555" s="104"/>
      <c r="B555" s="104"/>
      <c r="C555" s="105" t="s">
        <v>161</v>
      </c>
      <c r="D555" s="106">
        <v>2</v>
      </c>
      <c r="E555" s="106">
        <v>1718873.7500000042</v>
      </c>
      <c r="F555" s="106">
        <v>30000</v>
      </c>
      <c r="G555" s="106">
        <f t="shared" si="68"/>
        <v>214859.21875000052</v>
      </c>
      <c r="H555" s="106">
        <f t="shared" si="69"/>
        <v>1963732.9687500047</v>
      </c>
      <c r="I555" s="106">
        <f t="shared" si="64"/>
        <v>3437747.5000000084</v>
      </c>
      <c r="J555" s="106">
        <f t="shared" si="65"/>
        <v>60000</v>
      </c>
      <c r="K555" s="106">
        <f t="shared" si="66"/>
        <v>429718.43750000105</v>
      </c>
      <c r="L555" s="106">
        <f t="shared" si="67"/>
        <v>3927465.9375000093</v>
      </c>
    </row>
    <row r="556" spans="1:12" ht="18.5" x14ac:dyDescent="0.45">
      <c r="A556" s="104"/>
      <c r="B556" s="104"/>
      <c r="C556" s="105" t="s">
        <v>162</v>
      </c>
      <c r="D556" s="106">
        <v>4</v>
      </c>
      <c r="E556" s="106">
        <v>1758402.5000000042</v>
      </c>
      <c r="F556" s="106">
        <v>30000</v>
      </c>
      <c r="G556" s="106">
        <f t="shared" si="68"/>
        <v>219800.31250000052</v>
      </c>
      <c r="H556" s="106">
        <f t="shared" si="69"/>
        <v>2008202.8125000047</v>
      </c>
      <c r="I556" s="106">
        <f t="shared" si="64"/>
        <v>7033610.0000000168</v>
      </c>
      <c r="J556" s="106">
        <f t="shared" si="65"/>
        <v>120000</v>
      </c>
      <c r="K556" s="106">
        <f t="shared" si="66"/>
        <v>879201.2500000021</v>
      </c>
      <c r="L556" s="106">
        <f t="shared" si="67"/>
        <v>8032811.2500000186</v>
      </c>
    </row>
    <row r="557" spans="1:12" ht="18.5" x14ac:dyDescent="0.45">
      <c r="A557" s="104"/>
      <c r="B557" s="104"/>
      <c r="C557" s="105" t="s">
        <v>163</v>
      </c>
      <c r="D557" s="106">
        <v>2</v>
      </c>
      <c r="E557" s="106">
        <v>1837461.2499999958</v>
      </c>
      <c r="F557" s="106">
        <v>30000</v>
      </c>
      <c r="G557" s="106">
        <f>E557*0.125</f>
        <v>229682.65624999948</v>
      </c>
      <c r="H557" s="106">
        <f t="shared" si="69"/>
        <v>2097143.9062499953</v>
      </c>
      <c r="I557" s="106">
        <f t="shared" si="64"/>
        <v>3674922.4999999916</v>
      </c>
      <c r="J557" s="106">
        <f t="shared" si="65"/>
        <v>60000</v>
      </c>
      <c r="K557" s="106">
        <f t="shared" si="66"/>
        <v>459365.31249999895</v>
      </c>
      <c r="L557" s="106">
        <f t="shared" si="67"/>
        <v>4194287.8124999907</v>
      </c>
    </row>
    <row r="558" spans="1:12" ht="18.5" x14ac:dyDescent="0.45">
      <c r="A558" s="104"/>
      <c r="B558" s="104"/>
      <c r="C558" s="105" t="s">
        <v>245</v>
      </c>
      <c r="D558" s="106">
        <v>1</v>
      </c>
      <c r="E558" s="106">
        <v>1876991.25</v>
      </c>
      <c r="F558" s="106">
        <v>30000</v>
      </c>
      <c r="G558" s="106">
        <f>E558*0.125</f>
        <v>234623.90625</v>
      </c>
      <c r="H558" s="106">
        <f t="shared" si="69"/>
        <v>2141615.15625</v>
      </c>
      <c r="I558" s="106">
        <f t="shared" si="64"/>
        <v>1876991.25</v>
      </c>
      <c r="J558" s="106">
        <f t="shared" si="65"/>
        <v>30000</v>
      </c>
      <c r="K558" s="106">
        <f t="shared" si="66"/>
        <v>234623.90625</v>
      </c>
      <c r="L558" s="106">
        <f t="shared" si="67"/>
        <v>2141615.15625</v>
      </c>
    </row>
    <row r="559" spans="1:12" ht="18.5" x14ac:dyDescent="0.45">
      <c r="A559" s="104"/>
      <c r="B559" s="104"/>
      <c r="C559" s="105" t="s">
        <v>165</v>
      </c>
      <c r="D559" s="106">
        <v>3</v>
      </c>
      <c r="E559" s="106">
        <v>1728414.9999999958</v>
      </c>
      <c r="F559" s="106">
        <v>30000</v>
      </c>
      <c r="G559" s="106">
        <f t="shared" ref="G559:G578" si="70">E559*0.125</f>
        <v>216051.87499999948</v>
      </c>
      <c r="H559" s="106">
        <f t="shared" si="69"/>
        <v>1974466.8749999953</v>
      </c>
      <c r="I559" s="106">
        <f t="shared" si="64"/>
        <v>5185244.999999987</v>
      </c>
      <c r="J559" s="106">
        <f t="shared" si="65"/>
        <v>90000</v>
      </c>
      <c r="K559" s="106">
        <f t="shared" si="66"/>
        <v>648155.62499999837</v>
      </c>
      <c r="L559" s="106">
        <f t="shared" si="67"/>
        <v>5923400.624999986</v>
      </c>
    </row>
    <row r="560" spans="1:12" ht="18.5" x14ac:dyDescent="0.45">
      <c r="A560" s="104"/>
      <c r="B560" s="104"/>
      <c r="C560" s="105" t="s">
        <v>166</v>
      </c>
      <c r="D560" s="106">
        <v>7</v>
      </c>
      <c r="E560" s="106">
        <v>1770788.7500000042</v>
      </c>
      <c r="F560" s="106">
        <v>30000</v>
      </c>
      <c r="G560" s="106">
        <f t="shared" si="70"/>
        <v>221348.59375000052</v>
      </c>
      <c r="H560" s="106">
        <f t="shared" si="69"/>
        <v>2022137.3437500047</v>
      </c>
      <c r="I560" s="106">
        <f t="shared" si="64"/>
        <v>12395521.25000003</v>
      </c>
      <c r="J560" s="106">
        <f t="shared" si="65"/>
        <v>210000</v>
      </c>
      <c r="K560" s="106">
        <f t="shared" si="66"/>
        <v>1549440.1562500037</v>
      </c>
      <c r="L560" s="106">
        <f t="shared" si="67"/>
        <v>14154961.406250034</v>
      </c>
    </row>
    <row r="561" spans="1:12" ht="18.5" x14ac:dyDescent="0.45">
      <c r="A561" s="104"/>
      <c r="B561" s="104"/>
      <c r="C561" s="105" t="s">
        <v>167</v>
      </c>
      <c r="D561" s="106">
        <v>12</v>
      </c>
      <c r="E561" s="106">
        <v>1813162.5</v>
      </c>
      <c r="F561" s="106">
        <v>30000</v>
      </c>
      <c r="G561" s="106">
        <f t="shared" si="70"/>
        <v>226645.3125</v>
      </c>
      <c r="H561" s="106">
        <f t="shared" si="69"/>
        <v>2069807.8125</v>
      </c>
      <c r="I561" s="106">
        <f t="shared" si="64"/>
        <v>21757950</v>
      </c>
      <c r="J561" s="106">
        <f t="shared" si="65"/>
        <v>360000</v>
      </c>
      <c r="K561" s="106">
        <f t="shared" si="66"/>
        <v>2719743.75</v>
      </c>
      <c r="L561" s="106">
        <f t="shared" si="67"/>
        <v>24837693.75</v>
      </c>
    </row>
    <row r="562" spans="1:12" ht="18.5" x14ac:dyDescent="0.45">
      <c r="A562" s="104"/>
      <c r="B562" s="104"/>
      <c r="C562" s="105" t="s">
        <v>169</v>
      </c>
      <c r="D562" s="106">
        <v>5</v>
      </c>
      <c r="E562" s="106">
        <v>1855535.0000000042</v>
      </c>
      <c r="F562" s="106">
        <v>30000</v>
      </c>
      <c r="G562" s="106">
        <f t="shared" si="70"/>
        <v>231941.87500000052</v>
      </c>
      <c r="H562" s="106">
        <f t="shared" si="69"/>
        <v>2117476.8750000047</v>
      </c>
      <c r="I562" s="106">
        <f t="shared" si="64"/>
        <v>9277675.0000000205</v>
      </c>
      <c r="J562" s="106">
        <f t="shared" si="65"/>
        <v>150000</v>
      </c>
      <c r="K562" s="106">
        <f t="shared" si="66"/>
        <v>1159709.3750000026</v>
      </c>
      <c r="L562" s="106">
        <f t="shared" si="67"/>
        <v>10587384.375000022</v>
      </c>
    </row>
    <row r="563" spans="1:12" ht="18.5" x14ac:dyDescent="0.45">
      <c r="A563" s="104"/>
      <c r="B563" s="104"/>
      <c r="C563" s="105" t="s">
        <v>170</v>
      </c>
      <c r="D563" s="106">
        <v>6</v>
      </c>
      <c r="E563" s="106">
        <v>1897908.75</v>
      </c>
      <c r="F563" s="106">
        <v>30000</v>
      </c>
      <c r="G563" s="106">
        <f t="shared" si="70"/>
        <v>237238.59375</v>
      </c>
      <c r="H563" s="106">
        <f t="shared" si="69"/>
        <v>2165147.34375</v>
      </c>
      <c r="I563" s="106">
        <f t="shared" si="64"/>
        <v>11387452.5</v>
      </c>
      <c r="J563" s="106">
        <f t="shared" si="65"/>
        <v>180000</v>
      </c>
      <c r="K563" s="106">
        <f t="shared" si="66"/>
        <v>1423431.5625</v>
      </c>
      <c r="L563" s="106">
        <f t="shared" si="67"/>
        <v>12990884.0625</v>
      </c>
    </row>
    <row r="564" spans="1:12" ht="18.5" x14ac:dyDescent="0.45">
      <c r="A564" s="104"/>
      <c r="B564" s="104"/>
      <c r="C564" s="105" t="s">
        <v>172</v>
      </c>
      <c r="D564" s="106">
        <v>6</v>
      </c>
      <c r="E564" s="106">
        <v>1940282.4999999958</v>
      </c>
      <c r="F564" s="106">
        <v>30000</v>
      </c>
      <c r="G564" s="106">
        <f t="shared" si="70"/>
        <v>242535.31249999948</v>
      </c>
      <c r="H564" s="106">
        <f t="shared" si="69"/>
        <v>2212817.8124999953</v>
      </c>
      <c r="I564" s="106">
        <f t="shared" si="64"/>
        <v>11641694.999999974</v>
      </c>
      <c r="J564" s="106">
        <f t="shared" si="65"/>
        <v>180000</v>
      </c>
      <c r="K564" s="106">
        <f t="shared" si="66"/>
        <v>1455211.8749999967</v>
      </c>
      <c r="L564" s="106">
        <f t="shared" si="67"/>
        <v>13276906.874999972</v>
      </c>
    </row>
    <row r="565" spans="1:12" ht="18.5" x14ac:dyDescent="0.45">
      <c r="A565" s="104"/>
      <c r="B565" s="104"/>
      <c r="C565" s="105" t="s">
        <v>214</v>
      </c>
      <c r="D565" s="106">
        <v>4</v>
      </c>
      <c r="E565" s="106">
        <v>2025030</v>
      </c>
      <c r="F565" s="106">
        <v>30000</v>
      </c>
      <c r="G565" s="106">
        <f t="shared" si="70"/>
        <v>253128.75</v>
      </c>
      <c r="H565" s="106">
        <f t="shared" si="69"/>
        <v>2308158.75</v>
      </c>
      <c r="I565" s="106">
        <f t="shared" si="64"/>
        <v>8100120</v>
      </c>
      <c r="J565" s="106">
        <f t="shared" si="65"/>
        <v>120000</v>
      </c>
      <c r="K565" s="106">
        <f t="shared" si="66"/>
        <v>1012515</v>
      </c>
      <c r="L565" s="106">
        <f t="shared" si="67"/>
        <v>9232635</v>
      </c>
    </row>
    <row r="566" spans="1:12" ht="18.5" x14ac:dyDescent="0.45">
      <c r="A566" s="104"/>
      <c r="B566" s="104"/>
      <c r="C566" s="105" t="s">
        <v>215</v>
      </c>
      <c r="D566" s="106">
        <v>1</v>
      </c>
      <c r="E566" s="106">
        <v>2067402.5000000042</v>
      </c>
      <c r="F566" s="106">
        <v>30000</v>
      </c>
      <c r="G566" s="106">
        <f t="shared" si="70"/>
        <v>258425.31250000052</v>
      </c>
      <c r="H566" s="106">
        <f t="shared" si="69"/>
        <v>2355827.8125000047</v>
      </c>
      <c r="I566" s="106">
        <f t="shared" si="64"/>
        <v>2067402.5000000042</v>
      </c>
      <c r="J566" s="106">
        <f t="shared" si="65"/>
        <v>30000</v>
      </c>
      <c r="K566" s="106">
        <f t="shared" si="66"/>
        <v>258425.31250000052</v>
      </c>
      <c r="L566" s="106">
        <f t="shared" si="67"/>
        <v>2355827.8125000047</v>
      </c>
    </row>
    <row r="567" spans="1:12" ht="18.5" x14ac:dyDescent="0.45">
      <c r="A567" s="104"/>
      <c r="B567" s="104"/>
      <c r="C567" s="105" t="s">
        <v>337</v>
      </c>
      <c r="D567" s="106">
        <v>2</v>
      </c>
      <c r="E567" s="106">
        <v>2109776.25</v>
      </c>
      <c r="F567" s="106">
        <v>30000</v>
      </c>
      <c r="G567" s="106">
        <f t="shared" si="70"/>
        <v>263722.03125</v>
      </c>
      <c r="H567" s="106">
        <f t="shared" si="69"/>
        <v>2403498.28125</v>
      </c>
      <c r="I567" s="106">
        <f t="shared" si="64"/>
        <v>4219552.5</v>
      </c>
      <c r="J567" s="106">
        <f t="shared" si="65"/>
        <v>60000</v>
      </c>
      <c r="K567" s="106">
        <f t="shared" si="66"/>
        <v>527444.0625</v>
      </c>
      <c r="L567" s="106">
        <f t="shared" si="67"/>
        <v>4806996.5625</v>
      </c>
    </row>
    <row r="568" spans="1:12" ht="18.5" x14ac:dyDescent="0.45">
      <c r="A568" s="104"/>
      <c r="B568" s="104"/>
      <c r="C568" s="105" t="s">
        <v>246</v>
      </c>
      <c r="D568" s="106">
        <v>4</v>
      </c>
      <c r="E568" s="106">
        <v>2152149.9999999958</v>
      </c>
      <c r="F568" s="106">
        <v>30000</v>
      </c>
      <c r="G568" s="106">
        <f t="shared" si="70"/>
        <v>269018.74999999948</v>
      </c>
      <c r="H568" s="106">
        <f t="shared" si="69"/>
        <v>2451168.7499999953</v>
      </c>
      <c r="I568" s="106">
        <f t="shared" si="64"/>
        <v>8608599.9999999832</v>
      </c>
      <c r="J568" s="106">
        <f t="shared" si="65"/>
        <v>120000</v>
      </c>
      <c r="K568" s="106">
        <f t="shared" si="66"/>
        <v>1076074.9999999979</v>
      </c>
      <c r="L568" s="106">
        <f t="shared" si="67"/>
        <v>9804674.9999999814</v>
      </c>
    </row>
    <row r="569" spans="1:12" ht="18.5" x14ac:dyDescent="0.45">
      <c r="A569" s="104"/>
      <c r="B569" s="104"/>
      <c r="C569" s="105" t="s">
        <v>174</v>
      </c>
      <c r="D569" s="106">
        <v>1</v>
      </c>
      <c r="E569" s="106">
        <v>2194523.7500000042</v>
      </c>
      <c r="F569" s="106">
        <v>30000</v>
      </c>
      <c r="G569" s="106">
        <f t="shared" si="70"/>
        <v>274315.46875000052</v>
      </c>
      <c r="H569" s="106">
        <f t="shared" si="69"/>
        <v>2498839.2187500047</v>
      </c>
      <c r="I569" s="106">
        <f t="shared" si="64"/>
        <v>2194523.7500000042</v>
      </c>
      <c r="J569" s="106">
        <f t="shared" si="65"/>
        <v>30000</v>
      </c>
      <c r="K569" s="106">
        <f t="shared" si="66"/>
        <v>274315.46875000052</v>
      </c>
      <c r="L569" s="106">
        <f t="shared" si="67"/>
        <v>2498839.2187500047</v>
      </c>
    </row>
    <row r="570" spans="1:12" ht="18.5" x14ac:dyDescent="0.45">
      <c r="A570" s="104"/>
      <c r="B570" s="104"/>
      <c r="C570" s="105" t="s">
        <v>1089</v>
      </c>
      <c r="D570" s="106">
        <v>1</v>
      </c>
      <c r="E570" s="106">
        <v>2236897.5</v>
      </c>
      <c r="F570" s="106">
        <v>30000</v>
      </c>
      <c r="G570" s="106">
        <f t="shared" si="70"/>
        <v>279612.1875</v>
      </c>
      <c r="H570" s="106">
        <f t="shared" si="69"/>
        <v>2546509.6875</v>
      </c>
      <c r="I570" s="106">
        <f t="shared" si="64"/>
        <v>2236897.5</v>
      </c>
      <c r="J570" s="106">
        <f t="shared" si="65"/>
        <v>30000</v>
      </c>
      <c r="K570" s="106">
        <f t="shared" si="66"/>
        <v>279612.1875</v>
      </c>
      <c r="L570" s="106">
        <f t="shared" si="67"/>
        <v>2546509.6875</v>
      </c>
    </row>
    <row r="571" spans="1:12" ht="18.5" x14ac:dyDescent="0.45">
      <c r="A571" s="104"/>
      <c r="B571" s="104"/>
      <c r="C571" s="105" t="s">
        <v>303</v>
      </c>
      <c r="D571" s="106">
        <v>2</v>
      </c>
      <c r="E571" s="106">
        <v>1952878.7499999958</v>
      </c>
      <c r="F571" s="106">
        <v>30000</v>
      </c>
      <c r="G571" s="106">
        <f t="shared" si="70"/>
        <v>244109.84374999948</v>
      </c>
      <c r="H571" s="106">
        <f t="shared" si="69"/>
        <v>2226988.5937499953</v>
      </c>
      <c r="I571" s="106">
        <f t="shared" si="64"/>
        <v>3905757.4999999916</v>
      </c>
      <c r="J571" s="106">
        <f t="shared" si="65"/>
        <v>60000</v>
      </c>
      <c r="K571" s="106">
        <f t="shared" si="66"/>
        <v>488219.68749999895</v>
      </c>
      <c r="L571" s="106">
        <f t="shared" si="67"/>
        <v>4453977.1874999907</v>
      </c>
    </row>
    <row r="572" spans="1:12" ht="18.5" x14ac:dyDescent="0.45">
      <c r="A572" s="104"/>
      <c r="B572" s="104"/>
      <c r="C572" s="105" t="s">
        <v>175</v>
      </c>
      <c r="D572" s="106">
        <v>12</v>
      </c>
      <c r="E572" s="106">
        <v>2018604.9999999958</v>
      </c>
      <c r="F572" s="106">
        <v>30000</v>
      </c>
      <c r="G572" s="106">
        <f t="shared" si="70"/>
        <v>252325.62499999948</v>
      </c>
      <c r="H572" s="106">
        <f t="shared" si="69"/>
        <v>2300930.6249999953</v>
      </c>
      <c r="I572" s="106">
        <f t="shared" si="64"/>
        <v>24223259.999999948</v>
      </c>
      <c r="J572" s="106">
        <f t="shared" si="65"/>
        <v>360000</v>
      </c>
      <c r="K572" s="106">
        <f t="shared" si="66"/>
        <v>3027907.4999999935</v>
      </c>
      <c r="L572" s="106">
        <f t="shared" si="67"/>
        <v>27611167.499999944</v>
      </c>
    </row>
    <row r="573" spans="1:12" ht="18.5" x14ac:dyDescent="0.45">
      <c r="A573" s="104"/>
      <c r="B573" s="104"/>
      <c r="C573" s="105" t="s">
        <v>176</v>
      </c>
      <c r="D573" s="106">
        <v>11</v>
      </c>
      <c r="E573" s="106">
        <v>2084331.2499999958</v>
      </c>
      <c r="F573" s="106">
        <v>30000</v>
      </c>
      <c r="G573" s="106">
        <f t="shared" si="70"/>
        <v>260541.40624999948</v>
      </c>
      <c r="H573" s="106">
        <f t="shared" si="69"/>
        <v>2374872.6562499953</v>
      </c>
      <c r="I573" s="106">
        <f t="shared" si="64"/>
        <v>22927643.749999955</v>
      </c>
      <c r="J573" s="106">
        <f t="shared" si="65"/>
        <v>330000</v>
      </c>
      <c r="K573" s="106">
        <f t="shared" si="66"/>
        <v>2865955.4687499944</v>
      </c>
      <c r="L573" s="106">
        <f t="shared" si="67"/>
        <v>26123599.218749948</v>
      </c>
    </row>
    <row r="574" spans="1:12" ht="18.5" x14ac:dyDescent="0.45">
      <c r="A574" s="104"/>
      <c r="B574" s="104"/>
      <c r="C574" s="105" t="s">
        <v>178</v>
      </c>
      <c r="D574" s="106">
        <v>15</v>
      </c>
      <c r="E574" s="106">
        <v>2150057.4999999958</v>
      </c>
      <c r="F574" s="106">
        <v>30000</v>
      </c>
      <c r="G574" s="106">
        <f t="shared" si="70"/>
        <v>268757.18749999948</v>
      </c>
      <c r="H574" s="106">
        <f t="shared" si="69"/>
        <v>2448814.6874999953</v>
      </c>
      <c r="I574" s="106">
        <f t="shared" si="64"/>
        <v>32250862.499999937</v>
      </c>
      <c r="J574" s="106">
        <f t="shared" si="65"/>
        <v>450000</v>
      </c>
      <c r="K574" s="106">
        <f t="shared" si="66"/>
        <v>4031357.8124999921</v>
      </c>
      <c r="L574" s="106">
        <f t="shared" si="67"/>
        <v>36732220.312499933</v>
      </c>
    </row>
    <row r="575" spans="1:12" ht="18.5" x14ac:dyDescent="0.45">
      <c r="A575" s="104"/>
      <c r="B575" s="104"/>
      <c r="C575" s="105" t="s">
        <v>179</v>
      </c>
      <c r="D575" s="106">
        <v>11</v>
      </c>
      <c r="E575" s="106">
        <v>2215783.7499999958</v>
      </c>
      <c r="F575" s="106">
        <v>30000</v>
      </c>
      <c r="G575" s="106">
        <f t="shared" si="70"/>
        <v>276972.96874999948</v>
      </c>
      <c r="H575" s="106">
        <f t="shared" si="69"/>
        <v>2522756.7187499953</v>
      </c>
      <c r="I575" s="106">
        <f t="shared" si="64"/>
        <v>24373621.249999955</v>
      </c>
      <c r="J575" s="106">
        <f t="shared" si="65"/>
        <v>330000</v>
      </c>
      <c r="K575" s="106">
        <f t="shared" si="66"/>
        <v>3046702.6562499944</v>
      </c>
      <c r="L575" s="106">
        <f t="shared" si="67"/>
        <v>27750323.906249948</v>
      </c>
    </row>
    <row r="576" spans="1:12" ht="18.5" x14ac:dyDescent="0.45">
      <c r="A576" s="104"/>
      <c r="B576" s="104"/>
      <c r="C576" s="105" t="s">
        <v>180</v>
      </c>
      <c r="D576" s="106">
        <v>4</v>
      </c>
      <c r="E576" s="106">
        <v>2281509.9999999958</v>
      </c>
      <c r="F576" s="106">
        <v>30000</v>
      </c>
      <c r="G576" s="106">
        <f t="shared" si="70"/>
        <v>285188.74999999948</v>
      </c>
      <c r="H576" s="106">
        <f t="shared" si="69"/>
        <v>2596698.7499999953</v>
      </c>
      <c r="I576" s="106">
        <f t="shared" si="64"/>
        <v>9126039.9999999832</v>
      </c>
      <c r="J576" s="106">
        <f t="shared" si="65"/>
        <v>120000</v>
      </c>
      <c r="K576" s="106">
        <f t="shared" si="66"/>
        <v>1140754.9999999979</v>
      </c>
      <c r="L576" s="106">
        <f t="shared" si="67"/>
        <v>10386794.999999981</v>
      </c>
    </row>
    <row r="577" spans="1:12" ht="18.5" x14ac:dyDescent="0.45">
      <c r="A577" s="104"/>
      <c r="B577" s="104"/>
      <c r="C577" s="105" t="s">
        <v>181</v>
      </c>
      <c r="D577" s="106">
        <v>5</v>
      </c>
      <c r="E577" s="106">
        <v>2347236.2499999958</v>
      </c>
      <c r="F577" s="106">
        <v>30000</v>
      </c>
      <c r="G577" s="106">
        <f t="shared" si="70"/>
        <v>293404.53124999948</v>
      </c>
      <c r="H577" s="106">
        <f t="shared" si="69"/>
        <v>2670640.7812499953</v>
      </c>
      <c r="I577" s="106">
        <f t="shared" si="64"/>
        <v>11736181.24999998</v>
      </c>
      <c r="J577" s="106">
        <f t="shared" si="65"/>
        <v>150000</v>
      </c>
      <c r="K577" s="106">
        <f t="shared" si="66"/>
        <v>1467022.6562499974</v>
      </c>
      <c r="L577" s="106">
        <f t="shared" si="67"/>
        <v>13353203.906249978</v>
      </c>
    </row>
    <row r="578" spans="1:12" ht="18.5" x14ac:dyDescent="0.45">
      <c r="A578" s="104"/>
      <c r="B578" s="104"/>
      <c r="C578" s="105" t="s">
        <v>338</v>
      </c>
      <c r="D578" s="106">
        <v>2</v>
      </c>
      <c r="E578" s="106">
        <v>2412962.4999999958</v>
      </c>
      <c r="F578" s="106">
        <v>30000</v>
      </c>
      <c r="G578" s="106">
        <f t="shared" si="70"/>
        <v>301620.31249999948</v>
      </c>
      <c r="H578" s="106">
        <f t="shared" si="69"/>
        <v>2744582.8124999953</v>
      </c>
      <c r="I578" s="106">
        <f t="shared" si="64"/>
        <v>4825924.9999999916</v>
      </c>
      <c r="J578" s="106">
        <f t="shared" si="65"/>
        <v>60000</v>
      </c>
      <c r="K578" s="106">
        <f t="shared" si="66"/>
        <v>603240.62499999895</v>
      </c>
      <c r="L578" s="106">
        <f t="shared" si="67"/>
        <v>5489165.6249999907</v>
      </c>
    </row>
    <row r="579" spans="1:12" ht="18.5" x14ac:dyDescent="0.45">
      <c r="A579" s="104"/>
      <c r="B579" s="104"/>
      <c r="C579" s="105" t="s">
        <v>339</v>
      </c>
      <c r="D579" s="106">
        <v>9</v>
      </c>
      <c r="E579" s="106">
        <v>2544414.9999999958</v>
      </c>
      <c r="F579" s="106">
        <v>30000</v>
      </c>
      <c r="G579" s="106">
        <f>E579*0.125</f>
        <v>318051.87499999948</v>
      </c>
      <c r="H579" s="106">
        <f t="shared" si="69"/>
        <v>2892466.8749999953</v>
      </c>
      <c r="I579" s="106">
        <f t="shared" si="64"/>
        <v>22899734.999999963</v>
      </c>
      <c r="J579" s="106">
        <f t="shared" si="65"/>
        <v>270000</v>
      </c>
      <c r="K579" s="106">
        <f t="shared" si="66"/>
        <v>2862466.8749999953</v>
      </c>
      <c r="L579" s="106">
        <f t="shared" si="67"/>
        <v>26032201.874999959</v>
      </c>
    </row>
    <row r="580" spans="1:12" ht="18.5" x14ac:dyDescent="0.45">
      <c r="A580" s="104"/>
      <c r="B580" s="107"/>
      <c r="C580" s="105" t="s">
        <v>428</v>
      </c>
      <c r="D580" s="109">
        <v>1</v>
      </c>
      <c r="E580" s="106">
        <v>2132123.7500000042</v>
      </c>
      <c r="F580" s="106">
        <v>30000</v>
      </c>
      <c r="G580" s="106">
        <f t="shared" ref="G580:G612" si="71">E580*0.125</f>
        <v>266515.46875000052</v>
      </c>
      <c r="H580" s="106">
        <f t="shared" si="69"/>
        <v>2428639.2187500047</v>
      </c>
      <c r="I580" s="106">
        <f t="shared" si="64"/>
        <v>2132123.7500000042</v>
      </c>
      <c r="J580" s="106">
        <f t="shared" si="65"/>
        <v>30000</v>
      </c>
      <c r="K580" s="106">
        <f t="shared" si="66"/>
        <v>266515.46875000052</v>
      </c>
      <c r="L580" s="106">
        <f t="shared" si="67"/>
        <v>2428639.2187500047</v>
      </c>
    </row>
    <row r="581" spans="1:12" ht="18.5" x14ac:dyDescent="0.45">
      <c r="A581" s="104"/>
      <c r="B581" s="107"/>
      <c r="C581" s="105" t="s">
        <v>340</v>
      </c>
      <c r="D581" s="109">
        <v>4</v>
      </c>
      <c r="E581" s="106">
        <v>2201611.2500000042</v>
      </c>
      <c r="F581" s="106">
        <v>30000</v>
      </c>
      <c r="G581" s="106">
        <f t="shared" si="71"/>
        <v>275201.40625000052</v>
      </c>
      <c r="H581" s="106">
        <f t="shared" si="69"/>
        <v>2506812.6562500047</v>
      </c>
      <c r="I581" s="106">
        <f t="shared" si="64"/>
        <v>8806445.0000000168</v>
      </c>
      <c r="J581" s="106">
        <f t="shared" si="65"/>
        <v>120000</v>
      </c>
      <c r="K581" s="106">
        <f t="shared" si="66"/>
        <v>1100805.6250000021</v>
      </c>
      <c r="L581" s="106">
        <f t="shared" si="67"/>
        <v>10027250.625000019</v>
      </c>
    </row>
    <row r="582" spans="1:12" ht="18.5" x14ac:dyDescent="0.45">
      <c r="A582" s="104"/>
      <c r="B582" s="104"/>
      <c r="C582" s="105" t="s">
        <v>183</v>
      </c>
      <c r="D582" s="106">
        <v>7</v>
      </c>
      <c r="E582" s="106">
        <v>2271097.5</v>
      </c>
      <c r="F582" s="106">
        <v>30000</v>
      </c>
      <c r="G582" s="106">
        <f t="shared" si="71"/>
        <v>283887.1875</v>
      </c>
      <c r="H582" s="106">
        <f t="shared" si="69"/>
        <v>2584984.6875</v>
      </c>
      <c r="I582" s="106">
        <f t="shared" si="64"/>
        <v>15897682.5</v>
      </c>
      <c r="J582" s="106">
        <f t="shared" si="65"/>
        <v>210000</v>
      </c>
      <c r="K582" s="106">
        <f t="shared" si="66"/>
        <v>1987210.3125</v>
      </c>
      <c r="L582" s="106">
        <f t="shared" si="67"/>
        <v>18094892.8125</v>
      </c>
    </row>
    <row r="583" spans="1:12" ht="18.5" x14ac:dyDescent="0.45">
      <c r="A583" s="104"/>
      <c r="B583" s="104"/>
      <c r="C583" s="105" t="s">
        <v>185</v>
      </c>
      <c r="D583" s="106">
        <v>9</v>
      </c>
      <c r="E583" s="106">
        <v>2340585</v>
      </c>
      <c r="F583" s="106">
        <v>30000</v>
      </c>
      <c r="G583" s="106">
        <f t="shared" si="71"/>
        <v>292573.125</v>
      </c>
      <c r="H583" s="106">
        <f t="shared" si="69"/>
        <v>2663158.125</v>
      </c>
      <c r="I583" s="106">
        <f t="shared" si="64"/>
        <v>21065265</v>
      </c>
      <c r="J583" s="106">
        <f t="shared" si="65"/>
        <v>270000</v>
      </c>
      <c r="K583" s="106">
        <f t="shared" si="66"/>
        <v>2633158.125</v>
      </c>
      <c r="L583" s="106">
        <f t="shared" si="67"/>
        <v>23968423.125</v>
      </c>
    </row>
    <row r="584" spans="1:12" ht="18.5" x14ac:dyDescent="0.45">
      <c r="A584" s="104"/>
      <c r="B584" s="104"/>
      <c r="C584" s="105" t="s">
        <v>320</v>
      </c>
      <c r="D584" s="106">
        <v>4</v>
      </c>
      <c r="E584" s="106">
        <v>2410071.2499999958</v>
      </c>
      <c r="F584" s="106">
        <v>30000</v>
      </c>
      <c r="G584" s="106">
        <f t="shared" si="71"/>
        <v>301258.90624999948</v>
      </c>
      <c r="H584" s="106">
        <f t="shared" si="69"/>
        <v>2741330.1562499953</v>
      </c>
      <c r="I584" s="106">
        <f t="shared" si="64"/>
        <v>9640284.9999999832</v>
      </c>
      <c r="J584" s="106">
        <f t="shared" si="65"/>
        <v>120000</v>
      </c>
      <c r="K584" s="106">
        <f t="shared" si="66"/>
        <v>1205035.6249999979</v>
      </c>
      <c r="L584" s="106">
        <f t="shared" si="67"/>
        <v>10965320.624999981</v>
      </c>
    </row>
    <row r="585" spans="1:12" ht="18.5" x14ac:dyDescent="0.45">
      <c r="A585" s="104"/>
      <c r="B585" s="104"/>
      <c r="C585" s="105" t="s">
        <v>186</v>
      </c>
      <c r="D585" s="106">
        <v>4</v>
      </c>
      <c r="E585" s="106">
        <v>2479558.7499999958</v>
      </c>
      <c r="F585" s="106">
        <v>30000</v>
      </c>
      <c r="G585" s="106">
        <f t="shared" si="71"/>
        <v>309944.84374999948</v>
      </c>
      <c r="H585" s="106">
        <f t="shared" si="69"/>
        <v>2819503.5937499953</v>
      </c>
      <c r="I585" s="106">
        <f t="shared" si="64"/>
        <v>9918234.9999999832</v>
      </c>
      <c r="J585" s="106">
        <f t="shared" si="65"/>
        <v>120000</v>
      </c>
      <c r="K585" s="106">
        <f t="shared" si="66"/>
        <v>1239779.3749999979</v>
      </c>
      <c r="L585" s="106">
        <f t="shared" si="67"/>
        <v>11278014.374999981</v>
      </c>
    </row>
    <row r="586" spans="1:12" ht="18.5" x14ac:dyDescent="0.45">
      <c r="A586" s="104"/>
      <c r="B586" s="104"/>
      <c r="C586" s="105" t="s">
        <v>187</v>
      </c>
      <c r="D586" s="106">
        <v>8</v>
      </c>
      <c r="E586" s="106">
        <v>2549045.0000000042</v>
      </c>
      <c r="F586" s="106">
        <v>30000</v>
      </c>
      <c r="G586" s="106">
        <f t="shared" si="71"/>
        <v>318630.62500000052</v>
      </c>
      <c r="H586" s="106">
        <f t="shared" si="69"/>
        <v>2897675.6250000047</v>
      </c>
      <c r="I586" s="106">
        <f t="shared" si="64"/>
        <v>20392360.000000034</v>
      </c>
      <c r="J586" s="106">
        <f t="shared" si="65"/>
        <v>240000</v>
      </c>
      <c r="K586" s="106">
        <f t="shared" si="66"/>
        <v>2549045.0000000042</v>
      </c>
      <c r="L586" s="106">
        <f t="shared" si="67"/>
        <v>23181405.000000037</v>
      </c>
    </row>
    <row r="587" spans="1:12" ht="18.5" x14ac:dyDescent="0.45">
      <c r="A587" s="104"/>
      <c r="B587" s="104"/>
      <c r="C587" s="105" t="s">
        <v>341</v>
      </c>
      <c r="D587" s="106">
        <v>11</v>
      </c>
      <c r="E587" s="106">
        <v>2618532.5000000042</v>
      </c>
      <c r="F587" s="106">
        <v>30000</v>
      </c>
      <c r="G587" s="106">
        <f t="shared" si="71"/>
        <v>327316.56250000052</v>
      </c>
      <c r="H587" s="106">
        <f t="shared" si="69"/>
        <v>2975849.0625000047</v>
      </c>
      <c r="I587" s="106">
        <f t="shared" si="64"/>
        <v>28803857.500000045</v>
      </c>
      <c r="J587" s="106">
        <f t="shared" si="65"/>
        <v>330000</v>
      </c>
      <c r="K587" s="106">
        <f t="shared" si="66"/>
        <v>3600482.1875000056</v>
      </c>
      <c r="L587" s="106">
        <f t="shared" si="67"/>
        <v>32734339.687500052</v>
      </c>
    </row>
    <row r="588" spans="1:12" ht="18.5" x14ac:dyDescent="0.45">
      <c r="A588" s="104"/>
      <c r="B588" s="104"/>
      <c r="C588" s="105" t="s">
        <v>342</v>
      </c>
      <c r="D588" s="106">
        <v>12</v>
      </c>
      <c r="E588" s="106">
        <v>2688018.75</v>
      </c>
      <c r="F588" s="106">
        <v>30000</v>
      </c>
      <c r="G588" s="106">
        <f t="shared" si="71"/>
        <v>336002.34375</v>
      </c>
      <c r="H588" s="106">
        <f t="shared" si="69"/>
        <v>3054021.09375</v>
      </c>
      <c r="I588" s="106">
        <f t="shared" si="64"/>
        <v>32256225</v>
      </c>
      <c r="J588" s="106">
        <f t="shared" si="65"/>
        <v>360000</v>
      </c>
      <c r="K588" s="106">
        <f t="shared" si="66"/>
        <v>4032028.125</v>
      </c>
      <c r="L588" s="106">
        <f t="shared" si="67"/>
        <v>36648253.125</v>
      </c>
    </row>
    <row r="589" spans="1:12" ht="18.5" x14ac:dyDescent="0.45">
      <c r="A589" s="104"/>
      <c r="B589" s="104"/>
      <c r="C589" s="105" t="s">
        <v>343</v>
      </c>
      <c r="D589" s="106">
        <v>8</v>
      </c>
      <c r="E589" s="106">
        <v>2757506.25</v>
      </c>
      <c r="F589" s="106">
        <v>30000</v>
      </c>
      <c r="G589" s="106">
        <f t="shared" si="71"/>
        <v>344688.28125</v>
      </c>
      <c r="H589" s="106">
        <f t="shared" si="69"/>
        <v>3132194.53125</v>
      </c>
      <c r="I589" s="106">
        <f t="shared" si="64"/>
        <v>22060050</v>
      </c>
      <c r="J589" s="106">
        <f t="shared" si="65"/>
        <v>240000</v>
      </c>
      <c r="K589" s="106">
        <f t="shared" si="66"/>
        <v>2757506.25</v>
      </c>
      <c r="L589" s="106">
        <f t="shared" si="67"/>
        <v>25057556.25</v>
      </c>
    </row>
    <row r="590" spans="1:12" ht="18.5" x14ac:dyDescent="0.45">
      <c r="A590" s="104"/>
      <c r="B590" s="104"/>
      <c r="C590" s="105" t="s">
        <v>405</v>
      </c>
      <c r="D590" s="106">
        <v>2</v>
      </c>
      <c r="E590" s="106">
        <v>2313742.5</v>
      </c>
      <c r="F590" s="106">
        <v>30000</v>
      </c>
      <c r="G590" s="106">
        <f t="shared" si="71"/>
        <v>289217.8125</v>
      </c>
      <c r="H590" s="106">
        <f t="shared" si="69"/>
        <v>2632960.3125</v>
      </c>
      <c r="I590" s="106">
        <f t="shared" si="64"/>
        <v>4627485</v>
      </c>
      <c r="J590" s="106">
        <f t="shared" si="65"/>
        <v>60000</v>
      </c>
      <c r="K590" s="106">
        <f t="shared" si="66"/>
        <v>578435.625</v>
      </c>
      <c r="L590" s="106">
        <f t="shared" si="67"/>
        <v>5265920.625</v>
      </c>
    </row>
    <row r="591" spans="1:12" ht="18.5" x14ac:dyDescent="0.45">
      <c r="A591" s="104"/>
      <c r="B591" s="104"/>
      <c r="C591" s="105" t="s">
        <v>449</v>
      </c>
      <c r="D591" s="106">
        <v>1</v>
      </c>
      <c r="E591" s="106">
        <v>2388548.7500000042</v>
      </c>
      <c r="F591" s="106">
        <v>30000</v>
      </c>
      <c r="G591" s="106">
        <f t="shared" si="71"/>
        <v>298568.59375000052</v>
      </c>
      <c r="H591" s="106">
        <f t="shared" si="69"/>
        <v>2717117.3437500047</v>
      </c>
      <c r="I591" s="106">
        <f t="shared" si="64"/>
        <v>2388548.7500000042</v>
      </c>
      <c r="J591" s="106">
        <f t="shared" si="65"/>
        <v>30000</v>
      </c>
      <c r="K591" s="106">
        <f t="shared" si="66"/>
        <v>298568.59375000052</v>
      </c>
      <c r="L591" s="106">
        <f t="shared" si="67"/>
        <v>2717117.3437500047</v>
      </c>
    </row>
    <row r="592" spans="1:12" ht="18.5" x14ac:dyDescent="0.45">
      <c r="A592" s="104"/>
      <c r="B592" s="104"/>
      <c r="C592" s="105" t="s">
        <v>344</v>
      </c>
      <c r="D592" s="106">
        <v>6</v>
      </c>
      <c r="E592" s="106">
        <v>2463354.9999999958</v>
      </c>
      <c r="F592" s="106">
        <v>30000</v>
      </c>
      <c r="G592" s="106">
        <f t="shared" si="71"/>
        <v>307919.37499999948</v>
      </c>
      <c r="H592" s="106">
        <f t="shared" si="69"/>
        <v>2801274.3749999953</v>
      </c>
      <c r="I592" s="106">
        <f t="shared" si="64"/>
        <v>14780129.999999974</v>
      </c>
      <c r="J592" s="106">
        <f t="shared" si="65"/>
        <v>180000</v>
      </c>
      <c r="K592" s="106">
        <f t="shared" si="66"/>
        <v>1847516.2499999967</v>
      </c>
      <c r="L592" s="106">
        <f t="shared" si="67"/>
        <v>16807646.24999997</v>
      </c>
    </row>
    <row r="593" spans="1:12" ht="18.5" x14ac:dyDescent="0.45">
      <c r="A593" s="104"/>
      <c r="B593" s="104"/>
      <c r="C593" s="105" t="s">
        <v>345</v>
      </c>
      <c r="D593" s="106">
        <v>7</v>
      </c>
      <c r="E593" s="106">
        <v>2538162.5000000042</v>
      </c>
      <c r="F593" s="106">
        <v>30000</v>
      </c>
      <c r="G593" s="106">
        <f t="shared" si="71"/>
        <v>317270.31250000052</v>
      </c>
      <c r="H593" s="106">
        <f t="shared" si="69"/>
        <v>2885432.8125000047</v>
      </c>
      <c r="I593" s="106">
        <f t="shared" si="64"/>
        <v>17767137.50000003</v>
      </c>
      <c r="J593" s="106">
        <f t="shared" si="65"/>
        <v>210000</v>
      </c>
      <c r="K593" s="106">
        <f t="shared" si="66"/>
        <v>2220892.1875000037</v>
      </c>
      <c r="L593" s="106">
        <f t="shared" si="67"/>
        <v>20198029.687500034</v>
      </c>
    </row>
    <row r="594" spans="1:12" ht="18.5" x14ac:dyDescent="0.45">
      <c r="A594" s="104"/>
      <c r="B594" s="104"/>
      <c r="C594" s="105" t="s">
        <v>188</v>
      </c>
      <c r="D594" s="106">
        <v>8</v>
      </c>
      <c r="E594" s="106">
        <v>2612968.7499999958</v>
      </c>
      <c r="F594" s="106">
        <v>30000</v>
      </c>
      <c r="G594" s="106">
        <f t="shared" si="71"/>
        <v>326621.09374999948</v>
      </c>
      <c r="H594" s="106">
        <f t="shared" si="69"/>
        <v>2969589.8437499953</v>
      </c>
      <c r="I594" s="106">
        <f t="shared" si="64"/>
        <v>20903749.999999966</v>
      </c>
      <c r="J594" s="106">
        <f t="shared" si="65"/>
        <v>240000</v>
      </c>
      <c r="K594" s="106">
        <f t="shared" si="66"/>
        <v>2612968.7499999958</v>
      </c>
      <c r="L594" s="106">
        <f t="shared" si="67"/>
        <v>23756718.749999963</v>
      </c>
    </row>
    <row r="595" spans="1:12" ht="18.5" x14ac:dyDescent="0.45">
      <c r="A595" s="104"/>
      <c r="B595" s="104"/>
      <c r="C595" s="105" t="s">
        <v>189</v>
      </c>
      <c r="D595" s="106">
        <v>2</v>
      </c>
      <c r="E595" s="106">
        <v>2687775</v>
      </c>
      <c r="F595" s="106">
        <v>30000</v>
      </c>
      <c r="G595" s="106">
        <f t="shared" si="71"/>
        <v>335971.875</v>
      </c>
      <c r="H595" s="106">
        <f t="shared" si="69"/>
        <v>3053746.875</v>
      </c>
      <c r="I595" s="106">
        <f t="shared" si="64"/>
        <v>5375550</v>
      </c>
      <c r="J595" s="106">
        <f t="shared" si="65"/>
        <v>60000</v>
      </c>
      <c r="K595" s="106">
        <f t="shared" si="66"/>
        <v>671943.75</v>
      </c>
      <c r="L595" s="106">
        <f t="shared" si="67"/>
        <v>6107493.75</v>
      </c>
    </row>
    <row r="596" spans="1:12" ht="18.5" x14ac:dyDescent="0.45">
      <c r="A596" s="104"/>
      <c r="B596" s="104"/>
      <c r="C596" s="105" t="s">
        <v>190</v>
      </c>
      <c r="D596" s="106">
        <v>10</v>
      </c>
      <c r="E596" s="106">
        <v>2762581.2500000042</v>
      </c>
      <c r="F596" s="106">
        <v>30000</v>
      </c>
      <c r="G596" s="106">
        <f t="shared" si="71"/>
        <v>345322.65625000052</v>
      </c>
      <c r="H596" s="106">
        <f t="shared" si="69"/>
        <v>3137903.9062500047</v>
      </c>
      <c r="I596" s="106">
        <f t="shared" si="64"/>
        <v>27625812.500000041</v>
      </c>
      <c r="J596" s="106">
        <f t="shared" si="65"/>
        <v>300000</v>
      </c>
      <c r="K596" s="106">
        <f t="shared" si="66"/>
        <v>3453226.5625000051</v>
      </c>
      <c r="L596" s="106">
        <f t="shared" si="67"/>
        <v>31379039.062500045</v>
      </c>
    </row>
    <row r="597" spans="1:12" ht="18.5" x14ac:dyDescent="0.45">
      <c r="A597" s="104"/>
      <c r="B597" s="104"/>
      <c r="C597" s="105" t="s">
        <v>191</v>
      </c>
      <c r="D597" s="106">
        <v>12</v>
      </c>
      <c r="E597" s="106">
        <v>2837387.4999999958</v>
      </c>
      <c r="F597" s="106">
        <v>30000</v>
      </c>
      <c r="G597" s="106">
        <f t="shared" si="71"/>
        <v>354673.43749999948</v>
      </c>
      <c r="H597" s="106">
        <f t="shared" si="69"/>
        <v>3222060.9374999953</v>
      </c>
      <c r="I597" s="106">
        <f t="shared" si="64"/>
        <v>34048649.999999948</v>
      </c>
      <c r="J597" s="106">
        <f t="shared" si="65"/>
        <v>360000</v>
      </c>
      <c r="K597" s="106">
        <f t="shared" si="66"/>
        <v>4256081.2499999935</v>
      </c>
      <c r="L597" s="106">
        <f t="shared" si="67"/>
        <v>38664731.24999994</v>
      </c>
    </row>
    <row r="598" spans="1:12" ht="18.5" x14ac:dyDescent="0.45">
      <c r="A598" s="104"/>
      <c r="B598" s="104"/>
      <c r="C598" s="105" t="s">
        <v>248</v>
      </c>
      <c r="D598" s="106">
        <v>10</v>
      </c>
      <c r="E598" s="106">
        <v>2912193.75</v>
      </c>
      <c r="F598" s="106">
        <v>30000</v>
      </c>
      <c r="G598" s="106">
        <f t="shared" si="71"/>
        <v>364024.21875</v>
      </c>
      <c r="H598" s="106">
        <f t="shared" si="69"/>
        <v>3306217.96875</v>
      </c>
      <c r="I598" s="106">
        <f t="shared" si="64"/>
        <v>29121937.5</v>
      </c>
      <c r="J598" s="106">
        <f t="shared" si="65"/>
        <v>300000</v>
      </c>
      <c r="K598" s="106">
        <f t="shared" si="66"/>
        <v>3640242.1875</v>
      </c>
      <c r="L598" s="106">
        <f t="shared" si="67"/>
        <v>33062179.6875</v>
      </c>
    </row>
    <row r="599" spans="1:12" ht="18.5" x14ac:dyDescent="0.45">
      <c r="A599" s="104"/>
      <c r="B599" s="104"/>
      <c r="C599" s="105" t="s">
        <v>304</v>
      </c>
      <c r="D599" s="106">
        <v>12</v>
      </c>
      <c r="E599" s="106">
        <v>2987000.0000000042</v>
      </c>
      <c r="F599" s="106">
        <v>30000</v>
      </c>
      <c r="G599" s="106">
        <f t="shared" si="71"/>
        <v>373375.00000000052</v>
      </c>
      <c r="H599" s="106">
        <f t="shared" si="69"/>
        <v>3390375.0000000047</v>
      </c>
      <c r="I599" s="106">
        <f t="shared" si="64"/>
        <v>35844000.000000052</v>
      </c>
      <c r="J599" s="106">
        <f t="shared" si="65"/>
        <v>360000</v>
      </c>
      <c r="K599" s="106">
        <f t="shared" si="66"/>
        <v>4480500.0000000065</v>
      </c>
      <c r="L599" s="106">
        <f t="shared" si="67"/>
        <v>40684500.00000006</v>
      </c>
    </row>
    <row r="600" spans="1:12" ht="18.5" x14ac:dyDescent="0.45">
      <c r="A600" s="104"/>
      <c r="B600" s="104"/>
      <c r="C600" s="108" t="s">
        <v>305</v>
      </c>
      <c r="D600" s="106">
        <v>2</v>
      </c>
      <c r="E600" s="106">
        <v>2894528.7500000042</v>
      </c>
      <c r="F600" s="106">
        <v>30000</v>
      </c>
      <c r="G600" s="106">
        <f t="shared" si="71"/>
        <v>361816.09375000052</v>
      </c>
      <c r="H600" s="106">
        <f t="shared" si="69"/>
        <v>3286344.8437500047</v>
      </c>
      <c r="I600" s="106">
        <f t="shared" ref="I600:I616" si="72">D600*E600</f>
        <v>5789057.5000000084</v>
      </c>
      <c r="J600" s="106">
        <f t="shared" ref="J600:J616" si="73">D600*F600</f>
        <v>60000</v>
      </c>
      <c r="K600" s="106">
        <f t="shared" ref="K600:K616" si="74">D600*G600</f>
        <v>723632.18750000105</v>
      </c>
      <c r="L600" s="106">
        <f t="shared" ref="L600:L616" si="75">D600*H600</f>
        <v>6572689.6875000093</v>
      </c>
    </row>
    <row r="601" spans="1:12" ht="18.5" x14ac:dyDescent="0.45">
      <c r="A601" s="104"/>
      <c r="B601" s="104"/>
      <c r="C601" s="108" t="s">
        <v>306</v>
      </c>
      <c r="D601" s="106">
        <v>8</v>
      </c>
      <c r="E601" s="106">
        <v>3102765</v>
      </c>
      <c r="F601" s="106">
        <v>30000</v>
      </c>
      <c r="G601" s="106">
        <f t="shared" si="71"/>
        <v>387845.625</v>
      </c>
      <c r="H601" s="106">
        <f t="shared" si="69"/>
        <v>3520610.625</v>
      </c>
      <c r="I601" s="106">
        <f t="shared" si="72"/>
        <v>24822120</v>
      </c>
      <c r="J601" s="106">
        <f t="shared" si="73"/>
        <v>240000</v>
      </c>
      <c r="K601" s="106">
        <f t="shared" si="74"/>
        <v>3102765</v>
      </c>
      <c r="L601" s="106">
        <f t="shared" si="75"/>
        <v>28164885</v>
      </c>
    </row>
    <row r="602" spans="1:12" ht="18.5" x14ac:dyDescent="0.45">
      <c r="A602" s="104"/>
      <c r="B602" s="104"/>
      <c r="C602" s="108" t="s">
        <v>307</v>
      </c>
      <c r="D602" s="106">
        <v>12</v>
      </c>
      <c r="E602" s="106">
        <v>3206882.4999999963</v>
      </c>
      <c r="F602" s="106">
        <v>30000</v>
      </c>
      <c r="G602" s="106">
        <f t="shared" si="71"/>
        <v>400860.31249999953</v>
      </c>
      <c r="H602" s="106">
        <f t="shared" ref="H602:H616" si="76">SUM(E602:G602)</f>
        <v>3637742.8124999958</v>
      </c>
      <c r="I602" s="106">
        <f t="shared" si="72"/>
        <v>38482589.999999955</v>
      </c>
      <c r="J602" s="106">
        <f t="shared" si="73"/>
        <v>360000</v>
      </c>
      <c r="K602" s="106">
        <f t="shared" si="74"/>
        <v>4810323.7499999944</v>
      </c>
      <c r="L602" s="106">
        <f t="shared" si="75"/>
        <v>43652913.749999948</v>
      </c>
    </row>
    <row r="603" spans="1:12" ht="18.5" x14ac:dyDescent="0.45">
      <c r="A603" s="104"/>
      <c r="B603" s="104"/>
      <c r="C603" s="108" t="s">
        <v>193</v>
      </c>
      <c r="D603" s="106">
        <v>6</v>
      </c>
      <c r="E603" s="106">
        <v>3311001.2499999963</v>
      </c>
      <c r="F603" s="106">
        <v>30000</v>
      </c>
      <c r="G603" s="106">
        <f t="shared" si="71"/>
        <v>413875.15624999953</v>
      </c>
      <c r="H603" s="106">
        <f t="shared" si="76"/>
        <v>3754876.4062499958</v>
      </c>
      <c r="I603" s="106">
        <f t="shared" si="72"/>
        <v>19866007.499999978</v>
      </c>
      <c r="J603" s="106">
        <f t="shared" si="73"/>
        <v>180000</v>
      </c>
      <c r="K603" s="106">
        <f t="shared" si="74"/>
        <v>2483250.9374999972</v>
      </c>
      <c r="L603" s="106">
        <f t="shared" si="75"/>
        <v>22529258.437499974</v>
      </c>
    </row>
    <row r="604" spans="1:12" ht="18.5" x14ac:dyDescent="0.45">
      <c r="A604" s="104"/>
      <c r="B604" s="104"/>
      <c r="C604" s="108" t="s">
        <v>194</v>
      </c>
      <c r="D604" s="106">
        <v>8</v>
      </c>
      <c r="E604" s="106">
        <v>3415119.9999999963</v>
      </c>
      <c r="F604" s="106">
        <v>30000</v>
      </c>
      <c r="G604" s="106">
        <f t="shared" si="71"/>
        <v>426889.99999999953</v>
      </c>
      <c r="H604" s="106">
        <f t="shared" si="76"/>
        <v>3872009.9999999958</v>
      </c>
      <c r="I604" s="106">
        <f t="shared" si="72"/>
        <v>27320959.99999997</v>
      </c>
      <c r="J604" s="106">
        <f t="shared" si="73"/>
        <v>240000</v>
      </c>
      <c r="K604" s="106">
        <f t="shared" si="74"/>
        <v>3415119.9999999963</v>
      </c>
      <c r="L604" s="106">
        <f t="shared" si="75"/>
        <v>30976079.999999966</v>
      </c>
    </row>
    <row r="605" spans="1:12" ht="18.5" x14ac:dyDescent="0.45">
      <c r="A605" s="104"/>
      <c r="B605" s="104"/>
      <c r="C605" s="108" t="s">
        <v>195</v>
      </c>
      <c r="D605" s="106">
        <v>2</v>
      </c>
      <c r="E605" s="106">
        <v>3519237.5000000037</v>
      </c>
      <c r="F605" s="106">
        <v>30000</v>
      </c>
      <c r="G605" s="106">
        <f t="shared" si="71"/>
        <v>439904.68750000047</v>
      </c>
      <c r="H605" s="106">
        <f t="shared" si="76"/>
        <v>3989142.1875000042</v>
      </c>
      <c r="I605" s="106">
        <f t="shared" si="72"/>
        <v>7038475.0000000075</v>
      </c>
      <c r="J605" s="106">
        <f t="shared" si="73"/>
        <v>60000</v>
      </c>
      <c r="K605" s="106">
        <f t="shared" si="74"/>
        <v>879809.37500000093</v>
      </c>
      <c r="L605" s="106">
        <f t="shared" si="75"/>
        <v>7978284.3750000084</v>
      </c>
    </row>
    <row r="606" spans="1:12" ht="18.5" x14ac:dyDescent="0.45">
      <c r="A606" s="104"/>
      <c r="B606" s="104"/>
      <c r="C606" s="108" t="s">
        <v>196</v>
      </c>
      <c r="D606" s="106">
        <v>1</v>
      </c>
      <c r="E606" s="106">
        <v>3623356.2500000037</v>
      </c>
      <c r="F606" s="106">
        <v>30000</v>
      </c>
      <c r="G606" s="106">
        <f t="shared" si="71"/>
        <v>452919.53125000047</v>
      </c>
      <c r="H606" s="106">
        <f t="shared" si="76"/>
        <v>4106275.7812500042</v>
      </c>
      <c r="I606" s="106">
        <f t="shared" si="72"/>
        <v>3623356.2500000037</v>
      </c>
      <c r="J606" s="106">
        <f t="shared" si="73"/>
        <v>30000</v>
      </c>
      <c r="K606" s="106">
        <f t="shared" si="74"/>
        <v>452919.53125000047</v>
      </c>
      <c r="L606" s="106">
        <f t="shared" si="75"/>
        <v>4106275.7812500042</v>
      </c>
    </row>
    <row r="607" spans="1:12" ht="18.5" x14ac:dyDescent="0.45">
      <c r="A607" s="104"/>
      <c r="B607" s="104"/>
      <c r="C607" s="108" t="s">
        <v>197</v>
      </c>
      <c r="D607" s="106">
        <v>7</v>
      </c>
      <c r="E607" s="106">
        <v>3727475.0000000037</v>
      </c>
      <c r="F607" s="106">
        <v>30000</v>
      </c>
      <c r="G607" s="106">
        <f t="shared" si="71"/>
        <v>465934.37500000047</v>
      </c>
      <c r="H607" s="106">
        <f t="shared" si="76"/>
        <v>4223409.3750000037</v>
      </c>
      <c r="I607" s="106">
        <f t="shared" si="72"/>
        <v>26092325.000000026</v>
      </c>
      <c r="J607" s="106">
        <f t="shared" si="73"/>
        <v>210000</v>
      </c>
      <c r="K607" s="106">
        <f t="shared" si="74"/>
        <v>3261540.6250000033</v>
      </c>
      <c r="L607" s="106">
        <f t="shared" si="75"/>
        <v>29563865.625000026</v>
      </c>
    </row>
    <row r="608" spans="1:12" ht="18.5" x14ac:dyDescent="0.45">
      <c r="A608" s="104"/>
      <c r="B608" s="104"/>
      <c r="C608" s="108" t="s">
        <v>347</v>
      </c>
      <c r="D608" s="106">
        <v>1</v>
      </c>
      <c r="E608" s="106">
        <v>3616821.2499999963</v>
      </c>
      <c r="F608" s="106">
        <v>30000</v>
      </c>
      <c r="G608" s="106">
        <f t="shared" si="71"/>
        <v>452102.65624999953</v>
      </c>
      <c r="H608" s="106">
        <f t="shared" si="76"/>
        <v>4098923.9062499958</v>
      </c>
      <c r="I608" s="106">
        <f t="shared" si="72"/>
        <v>3616821.2499999963</v>
      </c>
      <c r="J608" s="106">
        <f t="shared" si="73"/>
        <v>30000</v>
      </c>
      <c r="K608" s="106">
        <f t="shared" si="74"/>
        <v>452102.65624999953</v>
      </c>
      <c r="L608" s="106">
        <f t="shared" si="75"/>
        <v>4098923.9062499958</v>
      </c>
    </row>
    <row r="609" spans="1:12" ht="18.5" x14ac:dyDescent="0.45">
      <c r="A609" s="104"/>
      <c r="B609" s="104"/>
      <c r="C609" s="108" t="s">
        <v>308</v>
      </c>
      <c r="D609" s="106">
        <v>2</v>
      </c>
      <c r="E609" s="106">
        <v>3741953.7500000037</v>
      </c>
      <c r="F609" s="106">
        <v>30000</v>
      </c>
      <c r="G609" s="106">
        <f t="shared" si="71"/>
        <v>467744.21875000047</v>
      </c>
      <c r="H609" s="106">
        <f t="shared" si="76"/>
        <v>4239697.9687500037</v>
      </c>
      <c r="I609" s="106">
        <f t="shared" si="72"/>
        <v>7483907.5000000075</v>
      </c>
      <c r="J609" s="106">
        <f t="shared" si="73"/>
        <v>60000</v>
      </c>
      <c r="K609" s="106">
        <f t="shared" si="74"/>
        <v>935488.43750000093</v>
      </c>
      <c r="L609" s="106">
        <f t="shared" si="75"/>
        <v>8479395.9375000075</v>
      </c>
    </row>
    <row r="610" spans="1:12" ht="18.5" x14ac:dyDescent="0.45">
      <c r="A610" s="104"/>
      <c r="B610" s="104"/>
      <c r="C610" s="108" t="s">
        <v>199</v>
      </c>
      <c r="D610" s="106">
        <v>9</v>
      </c>
      <c r="E610" s="106">
        <v>3992217.5000000037</v>
      </c>
      <c r="F610" s="106">
        <v>30000</v>
      </c>
      <c r="G610" s="106">
        <f t="shared" si="71"/>
        <v>499027.18750000047</v>
      </c>
      <c r="H610" s="106">
        <f t="shared" si="76"/>
        <v>4521244.6875000037</v>
      </c>
      <c r="I610" s="106">
        <f t="shared" si="72"/>
        <v>35929957.50000003</v>
      </c>
      <c r="J610" s="106">
        <f t="shared" si="73"/>
        <v>270000</v>
      </c>
      <c r="K610" s="106">
        <f t="shared" si="74"/>
        <v>4491244.6875000037</v>
      </c>
      <c r="L610" s="106">
        <f t="shared" si="75"/>
        <v>40691202.18750003</v>
      </c>
    </row>
    <row r="611" spans="1:12" ht="18.5" x14ac:dyDescent="0.45">
      <c r="A611" s="104"/>
      <c r="B611" s="104"/>
      <c r="C611" s="108" t="s">
        <v>348</v>
      </c>
      <c r="D611" s="106">
        <v>2</v>
      </c>
      <c r="E611" s="106">
        <v>4117350</v>
      </c>
      <c r="F611" s="106">
        <v>30000</v>
      </c>
      <c r="G611" s="106">
        <f t="shared" si="71"/>
        <v>514668.75</v>
      </c>
      <c r="H611" s="106">
        <f t="shared" si="76"/>
        <v>4662018.75</v>
      </c>
      <c r="I611" s="106">
        <f t="shared" si="72"/>
        <v>8234700</v>
      </c>
      <c r="J611" s="106">
        <f t="shared" si="73"/>
        <v>60000</v>
      </c>
      <c r="K611" s="106">
        <f t="shared" si="74"/>
        <v>1029337.5</v>
      </c>
      <c r="L611" s="106">
        <f t="shared" si="75"/>
        <v>9324037.5</v>
      </c>
    </row>
    <row r="612" spans="1:12" ht="18.5" x14ac:dyDescent="0.45">
      <c r="A612" s="104"/>
      <c r="B612" s="104"/>
      <c r="C612" s="108" t="s">
        <v>349</v>
      </c>
      <c r="D612" s="106">
        <v>3</v>
      </c>
      <c r="E612" s="106">
        <v>4242482.4999999963</v>
      </c>
      <c r="F612" s="106">
        <v>30000</v>
      </c>
      <c r="G612" s="106">
        <f t="shared" si="71"/>
        <v>530310.31249999953</v>
      </c>
      <c r="H612" s="106">
        <f t="shared" si="76"/>
        <v>4802792.8124999963</v>
      </c>
      <c r="I612" s="106">
        <f t="shared" si="72"/>
        <v>12727447.499999989</v>
      </c>
      <c r="J612" s="106">
        <f t="shared" si="73"/>
        <v>90000</v>
      </c>
      <c r="K612" s="106">
        <f t="shared" si="74"/>
        <v>1590930.9374999986</v>
      </c>
      <c r="L612" s="106">
        <f t="shared" si="75"/>
        <v>14408378.437499989</v>
      </c>
    </row>
    <row r="613" spans="1:12" ht="18.5" x14ac:dyDescent="0.45">
      <c r="A613" s="104"/>
      <c r="B613" s="104"/>
      <c r="C613" s="108" t="s">
        <v>309</v>
      </c>
      <c r="D613" s="106">
        <v>7</v>
      </c>
      <c r="E613" s="106">
        <v>7042594.5</v>
      </c>
      <c r="F613" s="106">
        <v>30000</v>
      </c>
      <c r="G613" s="106">
        <f>E613*0.125</f>
        <v>880324.3125</v>
      </c>
      <c r="H613" s="106">
        <f t="shared" si="76"/>
        <v>7952918.8125</v>
      </c>
      <c r="I613" s="106">
        <f t="shared" si="72"/>
        <v>49298161.5</v>
      </c>
      <c r="J613" s="106">
        <f t="shared" si="73"/>
        <v>210000</v>
      </c>
      <c r="K613" s="106">
        <f t="shared" si="74"/>
        <v>6162270.1875</v>
      </c>
      <c r="L613" s="106">
        <f t="shared" si="75"/>
        <v>55670431.6875</v>
      </c>
    </row>
    <row r="614" spans="1:12" ht="18.5" x14ac:dyDescent="0.45">
      <c r="A614" s="104"/>
      <c r="B614" s="104"/>
      <c r="C614" s="108" t="s">
        <v>200</v>
      </c>
      <c r="D614" s="106">
        <v>2</v>
      </c>
      <c r="E614" s="106">
        <v>7530664.0500000007</v>
      </c>
      <c r="F614" s="106">
        <v>30000</v>
      </c>
      <c r="G614" s="106">
        <f>E614*0.125</f>
        <v>941333.00625000009</v>
      </c>
      <c r="H614" s="106">
        <f t="shared" si="76"/>
        <v>8501997.0562500004</v>
      </c>
      <c r="I614" s="106">
        <f t="shared" si="72"/>
        <v>15061328.100000001</v>
      </c>
      <c r="J614" s="106">
        <f t="shared" si="73"/>
        <v>60000</v>
      </c>
      <c r="K614" s="106">
        <f t="shared" si="74"/>
        <v>1882666.0125000002</v>
      </c>
      <c r="L614" s="106">
        <f t="shared" si="75"/>
        <v>17003994.112500001</v>
      </c>
    </row>
    <row r="615" spans="1:12" ht="18.5" x14ac:dyDescent="0.45">
      <c r="A615" s="104"/>
      <c r="B615" s="104"/>
      <c r="C615" s="108" t="s">
        <v>310</v>
      </c>
      <c r="D615" s="106">
        <v>3</v>
      </c>
      <c r="E615" s="106">
        <v>8018733.6000000006</v>
      </c>
      <c r="F615" s="106">
        <v>30000</v>
      </c>
      <c r="G615" s="106">
        <f>E615*0.125</f>
        <v>1002341.7000000001</v>
      </c>
      <c r="H615" s="106">
        <f t="shared" si="76"/>
        <v>9051075.3000000007</v>
      </c>
      <c r="I615" s="106">
        <f t="shared" si="72"/>
        <v>24056200.800000001</v>
      </c>
      <c r="J615" s="106">
        <f t="shared" si="73"/>
        <v>90000</v>
      </c>
      <c r="K615" s="106">
        <f t="shared" si="74"/>
        <v>3007025.1</v>
      </c>
      <c r="L615" s="106">
        <f t="shared" si="75"/>
        <v>27153225.900000002</v>
      </c>
    </row>
    <row r="616" spans="1:12" ht="18.5" x14ac:dyDescent="0.45">
      <c r="A616" s="104"/>
      <c r="B616" s="104"/>
      <c r="C616" s="108" t="s">
        <v>352</v>
      </c>
      <c r="D616" s="106">
        <v>2</v>
      </c>
      <c r="E616" s="106">
        <v>8506803.1499999985</v>
      </c>
      <c r="F616" s="106">
        <v>30000</v>
      </c>
      <c r="G616" s="106">
        <f>E616*0.125</f>
        <v>1063350.3937499998</v>
      </c>
      <c r="H616" s="106">
        <f t="shared" si="76"/>
        <v>9600153.5437499993</v>
      </c>
      <c r="I616" s="106">
        <f t="shared" si="72"/>
        <v>17013606.299999997</v>
      </c>
      <c r="J616" s="106">
        <f t="shared" si="73"/>
        <v>60000</v>
      </c>
      <c r="K616" s="106">
        <f t="shared" si="74"/>
        <v>2126700.7874999996</v>
      </c>
      <c r="L616" s="106">
        <f t="shared" si="75"/>
        <v>19200307.087499999</v>
      </c>
    </row>
    <row r="617" spans="1:12" ht="18.5" x14ac:dyDescent="0.45">
      <c r="A617" s="104"/>
      <c r="B617" s="107" t="s">
        <v>201</v>
      </c>
      <c r="C617" s="105" t="s">
        <v>202</v>
      </c>
      <c r="D617" s="109">
        <f>SUM(D536:D616)</f>
        <v>450</v>
      </c>
      <c r="E617" s="109">
        <f>SUM(E536:E616)</f>
        <v>207884115.30000001</v>
      </c>
      <c r="F617" s="109">
        <f>SUM(F536:F616)</f>
        <v>2430000</v>
      </c>
      <c r="G617" s="109"/>
      <c r="H617" s="109">
        <f>SUM(H536:H616)</f>
        <v>236006548.77500004</v>
      </c>
      <c r="I617" s="109">
        <f>SUM(I536:I616)</f>
        <v>1114121406.7</v>
      </c>
      <c r="J617" s="109">
        <f>SUM(J536:J616)</f>
        <v>13500000</v>
      </c>
      <c r="K617" s="109">
        <f>SUM(K536:K616)</f>
        <v>138078657.40000001</v>
      </c>
      <c r="L617" s="109">
        <f>SUM(L536:L616)</f>
        <v>1265700064.1000001</v>
      </c>
    </row>
    <row r="618" spans="1:12" ht="18.5" x14ac:dyDescent="0.45">
      <c r="A618" s="104"/>
      <c r="B618" s="104"/>
      <c r="C618" s="104"/>
      <c r="D618" s="106"/>
      <c r="E618" s="106"/>
      <c r="F618" s="106"/>
      <c r="G618" s="106"/>
      <c r="H618" s="106"/>
      <c r="I618" s="106"/>
      <c r="J618" s="106"/>
      <c r="K618" s="106"/>
      <c r="L618" s="106"/>
    </row>
    <row r="619" spans="1:12" ht="18.5" x14ac:dyDescent="0.45">
      <c r="A619" s="112" t="s">
        <v>204</v>
      </c>
      <c r="B619" s="104"/>
      <c r="C619" s="104"/>
      <c r="D619" s="114">
        <f>D617</f>
        <v>450</v>
      </c>
      <c r="E619" s="115">
        <f t="shared" ref="E619:L619" si="77">SUM(E617:E618)</f>
        <v>207884115.30000001</v>
      </c>
      <c r="F619" s="115">
        <f t="shared" si="77"/>
        <v>2430000</v>
      </c>
      <c r="G619" s="115">
        <f t="shared" si="77"/>
        <v>0</v>
      </c>
      <c r="H619" s="115">
        <f t="shared" si="77"/>
        <v>236006548.77500004</v>
      </c>
      <c r="I619" s="115">
        <f t="shared" si="77"/>
        <v>1114121406.7</v>
      </c>
      <c r="J619" s="115">
        <f t="shared" si="77"/>
        <v>13500000</v>
      </c>
      <c r="K619" s="115">
        <f t="shared" si="77"/>
        <v>138078657.40000001</v>
      </c>
      <c r="L619" s="115">
        <f t="shared" si="77"/>
        <v>1265700064.1000001</v>
      </c>
    </row>
    <row r="624" spans="1:12" ht="18.5" x14ac:dyDescent="0.45">
      <c r="A624" s="1010" t="s">
        <v>0</v>
      </c>
      <c r="B624" s="1010"/>
      <c r="C624" s="1010"/>
      <c r="D624" s="1010"/>
      <c r="E624" s="1010"/>
      <c r="F624" s="1010"/>
      <c r="G624" s="1010"/>
      <c r="H624" s="1010"/>
      <c r="I624" s="1010"/>
      <c r="J624" s="1010"/>
      <c r="K624" s="1010"/>
      <c r="L624" s="1010"/>
    </row>
    <row r="625" spans="1:12" ht="18.5" x14ac:dyDescent="0.45">
      <c r="A625" s="971" t="s">
        <v>89</v>
      </c>
      <c r="B625" s="971"/>
      <c r="C625" s="971"/>
      <c r="D625" s="971"/>
      <c r="E625" s="971"/>
      <c r="F625" s="971"/>
      <c r="G625" s="971"/>
      <c r="H625" s="971"/>
      <c r="I625" s="971"/>
      <c r="J625" s="971"/>
      <c r="K625" s="971"/>
      <c r="L625" s="971"/>
    </row>
    <row r="626" spans="1:12" ht="18.5" x14ac:dyDescent="0.45">
      <c r="A626" s="971" t="s">
        <v>90</v>
      </c>
      <c r="B626" s="972"/>
      <c r="C626" s="972"/>
      <c r="D626" s="972"/>
      <c r="E626" s="972"/>
      <c r="F626" s="972"/>
      <c r="G626" s="972"/>
      <c r="H626" s="972"/>
      <c r="I626" s="972"/>
      <c r="J626" s="972"/>
      <c r="K626" s="972"/>
      <c r="L626" s="972"/>
    </row>
    <row r="627" spans="1:12" ht="18.5" x14ac:dyDescent="0.45">
      <c r="A627" s="973" t="s">
        <v>1096</v>
      </c>
      <c r="B627" s="973"/>
      <c r="C627" s="973"/>
      <c r="D627" s="973"/>
      <c r="E627" s="973"/>
      <c r="F627" s="973"/>
      <c r="G627" s="973"/>
      <c r="H627" s="973"/>
      <c r="I627" s="973"/>
      <c r="J627" s="973"/>
      <c r="K627" s="973"/>
      <c r="L627" s="973"/>
    </row>
    <row r="628" spans="1:12" ht="55.5" x14ac:dyDescent="0.45">
      <c r="A628" s="101" t="s">
        <v>91</v>
      </c>
      <c r="B628" s="102"/>
      <c r="C628" s="101" t="s">
        <v>92</v>
      </c>
      <c r="D628" s="101" t="s">
        <v>93</v>
      </c>
      <c r="E628" s="101" t="s">
        <v>94</v>
      </c>
      <c r="F628" s="101" t="s">
        <v>95</v>
      </c>
      <c r="G628" s="101" t="s">
        <v>96</v>
      </c>
      <c r="H628" s="101" t="s">
        <v>97</v>
      </c>
      <c r="I628" s="101" t="s">
        <v>98</v>
      </c>
      <c r="J628" s="101" t="s">
        <v>99</v>
      </c>
      <c r="K628" s="101" t="s">
        <v>100</v>
      </c>
      <c r="L628" s="103" t="s">
        <v>101</v>
      </c>
    </row>
    <row r="629" spans="1:12" ht="18.5" x14ac:dyDescent="0.45">
      <c r="A629" s="108"/>
      <c r="B629" s="104"/>
      <c r="C629" s="104"/>
      <c r="D629" s="502"/>
      <c r="E629" s="104"/>
      <c r="F629" s="104"/>
      <c r="G629" s="104"/>
      <c r="H629" s="104"/>
      <c r="I629" s="104"/>
      <c r="J629" s="104"/>
      <c r="K629" s="104"/>
      <c r="L629" s="355" t="s">
        <v>650</v>
      </c>
    </row>
    <row r="630" spans="1:12" ht="18.5" x14ac:dyDescent="0.45">
      <c r="A630" s="104"/>
      <c r="B630" s="104"/>
      <c r="C630" s="105" t="s">
        <v>329</v>
      </c>
      <c r="D630" s="106">
        <v>1</v>
      </c>
      <c r="E630" s="106">
        <v>1135442.4999999995</v>
      </c>
      <c r="F630" s="106">
        <v>30000</v>
      </c>
      <c r="G630" s="106"/>
      <c r="H630" s="106">
        <f>SUM(E630:G630)</f>
        <v>1165442.4999999995</v>
      </c>
      <c r="I630" s="106">
        <f t="shared" ref="I630:I657" si="78">D630*E630</f>
        <v>1135442.4999999995</v>
      </c>
      <c r="J630" s="106">
        <f t="shared" ref="J630:J657" si="79">D630*F630</f>
        <v>30000</v>
      </c>
      <c r="K630" s="106">
        <f t="shared" ref="K630:K657" si="80">D630*G630</f>
        <v>0</v>
      </c>
      <c r="L630" s="106">
        <f t="shared" ref="L630:L657" si="81">D630*H630</f>
        <v>1165442.4999999995</v>
      </c>
    </row>
    <row r="631" spans="1:12" ht="18.5" x14ac:dyDescent="0.45">
      <c r="A631" s="104"/>
      <c r="B631" s="104"/>
      <c r="C631" s="105" t="s">
        <v>105</v>
      </c>
      <c r="D631" s="106">
        <v>4</v>
      </c>
      <c r="E631" s="106">
        <v>1153397.4999999995</v>
      </c>
      <c r="F631" s="106">
        <v>30000</v>
      </c>
      <c r="G631" s="106"/>
      <c r="H631" s="106">
        <f>SUM(E631:G631)</f>
        <v>1183397.4999999995</v>
      </c>
      <c r="I631" s="106">
        <f t="shared" si="78"/>
        <v>4613589.9999999981</v>
      </c>
      <c r="J631" s="106">
        <f t="shared" si="79"/>
        <v>120000</v>
      </c>
      <c r="K631" s="106">
        <f t="shared" si="80"/>
        <v>0</v>
      </c>
      <c r="L631" s="106">
        <f t="shared" si="81"/>
        <v>4733589.9999999981</v>
      </c>
    </row>
    <row r="632" spans="1:12" ht="18.5" x14ac:dyDescent="0.45">
      <c r="A632" s="104"/>
      <c r="B632" s="104"/>
      <c r="C632" s="105" t="s">
        <v>330</v>
      </c>
      <c r="D632" s="106">
        <v>1</v>
      </c>
      <c r="E632" s="106">
        <v>1148105.0000000005</v>
      </c>
      <c r="F632" s="106">
        <v>30000</v>
      </c>
      <c r="G632" s="106"/>
      <c r="H632" s="106">
        <f>SUM(E632:G632)</f>
        <v>1178105.0000000005</v>
      </c>
      <c r="I632" s="106">
        <f t="shared" si="78"/>
        <v>1148105.0000000005</v>
      </c>
      <c r="J632" s="106">
        <f t="shared" si="79"/>
        <v>30000</v>
      </c>
      <c r="K632" s="106">
        <f t="shared" si="80"/>
        <v>0</v>
      </c>
      <c r="L632" s="106">
        <f t="shared" si="81"/>
        <v>1178105.0000000005</v>
      </c>
    </row>
    <row r="633" spans="1:12" ht="18.5" x14ac:dyDescent="0.45">
      <c r="A633" s="104"/>
      <c r="B633" s="104"/>
      <c r="C633" s="105" t="s">
        <v>113</v>
      </c>
      <c r="D633" s="106">
        <v>1</v>
      </c>
      <c r="E633" s="106">
        <v>1191249.9999999995</v>
      </c>
      <c r="F633" s="106">
        <v>30000</v>
      </c>
      <c r="G633" s="106"/>
      <c r="H633" s="106">
        <f>SUM(E633:G633)</f>
        <v>1221249.9999999995</v>
      </c>
      <c r="I633" s="106">
        <f t="shared" si="78"/>
        <v>1191249.9999999995</v>
      </c>
      <c r="J633" s="106">
        <f t="shared" si="79"/>
        <v>30000</v>
      </c>
      <c r="K633" s="106">
        <f t="shared" si="80"/>
        <v>0</v>
      </c>
      <c r="L633" s="106">
        <f t="shared" si="81"/>
        <v>1221249.9999999995</v>
      </c>
    </row>
    <row r="634" spans="1:12" ht="18.5" x14ac:dyDescent="0.45">
      <c r="A634" s="104"/>
      <c r="B634" s="104"/>
      <c r="C634" s="105" t="s">
        <v>115</v>
      </c>
      <c r="D634" s="106">
        <v>1</v>
      </c>
      <c r="E634" s="106">
        <v>1113242.4999999995</v>
      </c>
      <c r="F634" s="106">
        <v>30000</v>
      </c>
      <c r="G634" s="106"/>
      <c r="H634" s="106">
        <f>SUM(E634:G634)</f>
        <v>1143242.4999999995</v>
      </c>
      <c r="I634" s="106">
        <f t="shared" si="78"/>
        <v>1113242.4999999995</v>
      </c>
      <c r="J634" s="106">
        <f t="shared" si="79"/>
        <v>30000</v>
      </c>
      <c r="K634" s="106">
        <f t="shared" si="80"/>
        <v>0</v>
      </c>
      <c r="L634" s="106">
        <f t="shared" si="81"/>
        <v>1143242.4999999995</v>
      </c>
    </row>
    <row r="635" spans="1:12" ht="18.5" x14ac:dyDescent="0.45">
      <c r="A635" s="104"/>
      <c r="B635" s="104"/>
      <c r="C635" s="105" t="s">
        <v>118</v>
      </c>
      <c r="D635" s="106">
        <v>1</v>
      </c>
      <c r="E635" s="106">
        <v>1125772.5</v>
      </c>
      <c r="F635" s="106">
        <v>30000</v>
      </c>
      <c r="G635" s="106"/>
      <c r="H635" s="106">
        <f t="shared" ref="H635:H657" si="82">SUM(E635:G635)</f>
        <v>1155772.5</v>
      </c>
      <c r="I635" s="106">
        <f t="shared" si="78"/>
        <v>1125772.5</v>
      </c>
      <c r="J635" s="106">
        <f t="shared" si="79"/>
        <v>30000</v>
      </c>
      <c r="K635" s="106">
        <f t="shared" si="80"/>
        <v>0</v>
      </c>
      <c r="L635" s="106">
        <f t="shared" si="81"/>
        <v>1155772.5</v>
      </c>
    </row>
    <row r="636" spans="1:12" ht="18.5" x14ac:dyDescent="0.45">
      <c r="A636" s="104"/>
      <c r="B636" s="104"/>
      <c r="C636" s="105" t="s">
        <v>551</v>
      </c>
      <c r="D636" s="106">
        <v>1</v>
      </c>
      <c r="E636" s="106">
        <v>1188422.4999999995</v>
      </c>
      <c r="F636" s="106">
        <v>30000</v>
      </c>
      <c r="G636" s="106"/>
      <c r="H636" s="106">
        <f t="shared" si="82"/>
        <v>1218422.4999999995</v>
      </c>
      <c r="I636" s="106">
        <f t="shared" si="78"/>
        <v>1188422.4999999995</v>
      </c>
      <c r="J636" s="106">
        <f t="shared" si="79"/>
        <v>30000</v>
      </c>
      <c r="K636" s="106">
        <f t="shared" si="80"/>
        <v>0</v>
      </c>
      <c r="L636" s="106">
        <f t="shared" si="81"/>
        <v>1218422.4999999995</v>
      </c>
    </row>
    <row r="637" spans="1:12" ht="18.5" x14ac:dyDescent="0.45">
      <c r="A637" s="104"/>
      <c r="B637" s="104"/>
      <c r="C637" s="105" t="s">
        <v>210</v>
      </c>
      <c r="D637" s="106">
        <v>2</v>
      </c>
      <c r="E637" s="106">
        <v>1226012.4999999958</v>
      </c>
      <c r="F637" s="106">
        <v>30000</v>
      </c>
      <c r="G637" s="106"/>
      <c r="H637" s="106">
        <f t="shared" si="82"/>
        <v>1256012.4999999958</v>
      </c>
      <c r="I637" s="106">
        <f t="shared" si="78"/>
        <v>2452024.9999999916</v>
      </c>
      <c r="J637" s="106">
        <f t="shared" si="79"/>
        <v>60000</v>
      </c>
      <c r="K637" s="106">
        <f t="shared" si="80"/>
        <v>0</v>
      </c>
      <c r="L637" s="106">
        <f t="shared" si="81"/>
        <v>2512024.9999999916</v>
      </c>
    </row>
    <row r="638" spans="1:12" ht="18.5" x14ac:dyDescent="0.45">
      <c r="A638" s="104"/>
      <c r="B638" s="104"/>
      <c r="C638" s="105" t="s">
        <v>483</v>
      </c>
      <c r="D638" s="106">
        <v>1</v>
      </c>
      <c r="E638" s="106">
        <v>1238542.5</v>
      </c>
      <c r="F638" s="106">
        <v>30000</v>
      </c>
      <c r="G638" s="106"/>
      <c r="H638" s="106">
        <f t="shared" si="82"/>
        <v>1268542.5</v>
      </c>
      <c r="I638" s="106">
        <f t="shared" si="78"/>
        <v>1238542.5</v>
      </c>
      <c r="J638" s="106">
        <f t="shared" si="79"/>
        <v>30000</v>
      </c>
      <c r="K638" s="106">
        <f t="shared" si="80"/>
        <v>0</v>
      </c>
      <c r="L638" s="106">
        <f t="shared" si="81"/>
        <v>1268542.5</v>
      </c>
    </row>
    <row r="639" spans="1:12" ht="18.5" x14ac:dyDescent="0.45">
      <c r="A639" s="104"/>
      <c r="B639" s="104"/>
      <c r="C639" s="105" t="s">
        <v>139</v>
      </c>
      <c r="D639" s="106">
        <v>1</v>
      </c>
      <c r="E639" s="106">
        <v>1273182.5000000042</v>
      </c>
      <c r="F639" s="106">
        <v>30000</v>
      </c>
      <c r="G639" s="106"/>
      <c r="H639" s="106">
        <f t="shared" si="82"/>
        <v>1303182.5000000042</v>
      </c>
      <c r="I639" s="106">
        <f t="shared" si="78"/>
        <v>1273182.5000000042</v>
      </c>
      <c r="J639" s="106">
        <f t="shared" si="79"/>
        <v>30000</v>
      </c>
      <c r="K639" s="106">
        <f t="shared" si="80"/>
        <v>0</v>
      </c>
      <c r="L639" s="106">
        <f t="shared" si="81"/>
        <v>1303182.5000000042</v>
      </c>
    </row>
    <row r="640" spans="1:12" ht="18.5" x14ac:dyDescent="0.45">
      <c r="A640" s="104"/>
      <c r="B640" s="104"/>
      <c r="C640" s="105" t="s">
        <v>333</v>
      </c>
      <c r="D640" s="106">
        <v>1</v>
      </c>
      <c r="E640" s="106">
        <v>1302061.2500000042</v>
      </c>
      <c r="F640" s="106">
        <v>30000</v>
      </c>
      <c r="G640" s="106"/>
      <c r="H640" s="106">
        <f t="shared" si="82"/>
        <v>1332061.2500000042</v>
      </c>
      <c r="I640" s="106">
        <f t="shared" si="78"/>
        <v>1302061.2500000042</v>
      </c>
      <c r="J640" s="106">
        <f t="shared" si="79"/>
        <v>30000</v>
      </c>
      <c r="K640" s="106">
        <f t="shared" si="80"/>
        <v>0</v>
      </c>
      <c r="L640" s="106">
        <f t="shared" si="81"/>
        <v>1332061.2500000042</v>
      </c>
    </row>
    <row r="641" spans="1:12" ht="18.5" x14ac:dyDescent="0.45">
      <c r="A641" s="104"/>
      <c r="B641" s="104"/>
      <c r="C641" s="105" t="s">
        <v>298</v>
      </c>
      <c r="D641" s="106">
        <v>1</v>
      </c>
      <c r="E641" s="106">
        <v>1330940.0000000042</v>
      </c>
      <c r="F641" s="106">
        <v>30000</v>
      </c>
      <c r="G641" s="106"/>
      <c r="H641" s="106">
        <f t="shared" si="82"/>
        <v>1360940.0000000042</v>
      </c>
      <c r="I641" s="106">
        <f t="shared" si="78"/>
        <v>1330940.0000000042</v>
      </c>
      <c r="J641" s="106">
        <f t="shared" si="79"/>
        <v>30000</v>
      </c>
      <c r="K641" s="106">
        <f t="shared" si="80"/>
        <v>0</v>
      </c>
      <c r="L641" s="106">
        <f t="shared" si="81"/>
        <v>1360940.0000000042</v>
      </c>
    </row>
    <row r="642" spans="1:12" ht="18.5" x14ac:dyDescent="0.45">
      <c r="A642" s="104"/>
      <c r="B642" s="104"/>
      <c r="C642" s="105" t="s">
        <v>403</v>
      </c>
      <c r="D642" s="106">
        <v>1</v>
      </c>
      <c r="E642" s="106">
        <v>1446456.2499999958</v>
      </c>
      <c r="F642" s="106">
        <v>30000</v>
      </c>
      <c r="G642" s="106"/>
      <c r="H642" s="106">
        <f t="shared" si="82"/>
        <v>1476456.2499999958</v>
      </c>
      <c r="I642" s="106">
        <f t="shared" si="78"/>
        <v>1446456.2499999958</v>
      </c>
      <c r="J642" s="106">
        <f t="shared" si="79"/>
        <v>30000</v>
      </c>
      <c r="K642" s="106">
        <f t="shared" si="80"/>
        <v>0</v>
      </c>
      <c r="L642" s="106">
        <f t="shared" si="81"/>
        <v>1476456.2499999958</v>
      </c>
    </row>
    <row r="643" spans="1:12" ht="18.5" x14ac:dyDescent="0.45">
      <c r="A643" s="104"/>
      <c r="B643" s="104"/>
      <c r="C643" s="105" t="s">
        <v>319</v>
      </c>
      <c r="D643" s="106">
        <v>1</v>
      </c>
      <c r="E643" s="106">
        <v>1475334.9999999958</v>
      </c>
      <c r="F643" s="106">
        <v>30000</v>
      </c>
      <c r="G643" s="106"/>
      <c r="H643" s="106">
        <f t="shared" si="82"/>
        <v>1505334.9999999958</v>
      </c>
      <c r="I643" s="106">
        <f t="shared" si="78"/>
        <v>1475334.9999999958</v>
      </c>
      <c r="J643" s="106">
        <f t="shared" si="79"/>
        <v>30000</v>
      </c>
      <c r="K643" s="106">
        <f t="shared" si="80"/>
        <v>0</v>
      </c>
      <c r="L643" s="106">
        <f t="shared" si="81"/>
        <v>1505334.9999999958</v>
      </c>
    </row>
    <row r="644" spans="1:12" ht="18.5" x14ac:dyDescent="0.45">
      <c r="A644" s="104"/>
      <c r="B644" s="104"/>
      <c r="C644" s="105" t="s">
        <v>552</v>
      </c>
      <c r="D644" s="106">
        <v>1</v>
      </c>
      <c r="E644" s="106">
        <v>1533092.4999999958</v>
      </c>
      <c r="F644" s="106">
        <v>30000</v>
      </c>
      <c r="G644" s="106"/>
      <c r="H644" s="106">
        <f t="shared" si="82"/>
        <v>1563092.4999999958</v>
      </c>
      <c r="I644" s="106">
        <f t="shared" si="78"/>
        <v>1533092.4999999958</v>
      </c>
      <c r="J644" s="106">
        <f t="shared" si="79"/>
        <v>30000</v>
      </c>
      <c r="K644" s="106">
        <f t="shared" si="80"/>
        <v>0</v>
      </c>
      <c r="L644" s="106">
        <f t="shared" si="81"/>
        <v>1563092.4999999958</v>
      </c>
    </row>
    <row r="645" spans="1:12" ht="18.5" x14ac:dyDescent="0.45">
      <c r="A645" s="104"/>
      <c r="B645" s="104"/>
      <c r="C645" s="105" t="s">
        <v>147</v>
      </c>
      <c r="D645" s="106">
        <v>1</v>
      </c>
      <c r="E645" s="106">
        <v>1561971.2499999958</v>
      </c>
      <c r="F645" s="106">
        <v>30000</v>
      </c>
      <c r="G645" s="106"/>
      <c r="H645" s="106">
        <f t="shared" si="82"/>
        <v>1591971.2499999958</v>
      </c>
      <c r="I645" s="106">
        <f t="shared" si="78"/>
        <v>1561971.2499999958</v>
      </c>
      <c r="J645" s="106">
        <f t="shared" si="79"/>
        <v>30000</v>
      </c>
      <c r="K645" s="106">
        <f t="shared" si="80"/>
        <v>0</v>
      </c>
      <c r="L645" s="106">
        <f t="shared" si="81"/>
        <v>1591971.2499999958</v>
      </c>
    </row>
    <row r="646" spans="1:12" ht="18.5" x14ac:dyDescent="0.45">
      <c r="A646" s="104"/>
      <c r="B646" s="104"/>
      <c r="C646" s="105" t="s">
        <v>157</v>
      </c>
      <c r="D646" s="106">
        <v>3</v>
      </c>
      <c r="E646" s="106">
        <v>1600284.9999999958</v>
      </c>
      <c r="F646" s="106">
        <v>30000</v>
      </c>
      <c r="G646" s="106"/>
      <c r="H646" s="106">
        <f t="shared" si="82"/>
        <v>1630284.9999999958</v>
      </c>
      <c r="I646" s="106">
        <f t="shared" si="78"/>
        <v>4800854.999999987</v>
      </c>
      <c r="J646" s="106">
        <f t="shared" si="79"/>
        <v>90000</v>
      </c>
      <c r="K646" s="106">
        <f t="shared" si="80"/>
        <v>0</v>
      </c>
      <c r="L646" s="106">
        <f t="shared" si="81"/>
        <v>4890854.999999987</v>
      </c>
    </row>
    <row r="647" spans="1:12" ht="18.5" x14ac:dyDescent="0.45">
      <c r="A647" s="104"/>
      <c r="B647" s="104"/>
      <c r="C647" s="105" t="s">
        <v>302</v>
      </c>
      <c r="D647" s="106">
        <v>1</v>
      </c>
      <c r="E647" s="106">
        <v>1639813.7499999958</v>
      </c>
      <c r="F647" s="106">
        <v>30000</v>
      </c>
      <c r="G647" s="106"/>
      <c r="H647" s="106">
        <f t="shared" si="82"/>
        <v>1669813.7499999958</v>
      </c>
      <c r="I647" s="106">
        <f t="shared" si="78"/>
        <v>1639813.7499999958</v>
      </c>
      <c r="J647" s="106">
        <f t="shared" si="79"/>
        <v>30000</v>
      </c>
      <c r="K647" s="106">
        <f t="shared" si="80"/>
        <v>0</v>
      </c>
      <c r="L647" s="106">
        <f t="shared" si="81"/>
        <v>1669813.7499999958</v>
      </c>
    </row>
    <row r="648" spans="1:12" ht="18.5" x14ac:dyDescent="0.45">
      <c r="A648" s="104"/>
      <c r="B648" s="104"/>
      <c r="C648" s="105" t="s">
        <v>336</v>
      </c>
      <c r="D648" s="106">
        <v>1</v>
      </c>
      <c r="E648" s="106">
        <v>1686041.25</v>
      </c>
      <c r="F648" s="106">
        <v>30000</v>
      </c>
      <c r="G648" s="106"/>
      <c r="H648" s="106">
        <f t="shared" si="82"/>
        <v>1716041.25</v>
      </c>
      <c r="I648" s="106">
        <f t="shared" si="78"/>
        <v>1686041.25</v>
      </c>
      <c r="J648" s="106">
        <f t="shared" si="79"/>
        <v>30000</v>
      </c>
      <c r="K648" s="106">
        <f t="shared" si="80"/>
        <v>0</v>
      </c>
      <c r="L648" s="106">
        <f t="shared" si="81"/>
        <v>1716041.25</v>
      </c>
    </row>
    <row r="649" spans="1:12" ht="18.5" x14ac:dyDescent="0.45">
      <c r="A649" s="104"/>
      <c r="B649" s="104"/>
      <c r="C649" s="105" t="s">
        <v>165</v>
      </c>
      <c r="D649" s="106">
        <v>2</v>
      </c>
      <c r="E649" s="106">
        <v>1728414.9999999958</v>
      </c>
      <c r="F649" s="106">
        <v>30000</v>
      </c>
      <c r="G649" s="106"/>
      <c r="H649" s="106">
        <f t="shared" si="82"/>
        <v>1758414.9999999958</v>
      </c>
      <c r="I649" s="106">
        <f t="shared" si="78"/>
        <v>3456829.9999999916</v>
      </c>
      <c r="J649" s="106">
        <f t="shared" si="79"/>
        <v>60000</v>
      </c>
      <c r="K649" s="106">
        <f t="shared" si="80"/>
        <v>0</v>
      </c>
      <c r="L649" s="106">
        <f t="shared" si="81"/>
        <v>3516829.9999999916</v>
      </c>
    </row>
    <row r="650" spans="1:12" ht="18.5" x14ac:dyDescent="0.45">
      <c r="A650" s="104"/>
      <c r="B650" s="104"/>
      <c r="C650" s="105" t="s">
        <v>167</v>
      </c>
      <c r="D650" s="106">
        <v>1</v>
      </c>
      <c r="E650" s="106">
        <v>1813162.5</v>
      </c>
      <c r="F650" s="106">
        <v>30000</v>
      </c>
      <c r="G650" s="106"/>
      <c r="H650" s="106">
        <f t="shared" si="82"/>
        <v>1843162.5</v>
      </c>
      <c r="I650" s="106">
        <f t="shared" si="78"/>
        <v>1813162.5</v>
      </c>
      <c r="J650" s="106">
        <f t="shared" si="79"/>
        <v>30000</v>
      </c>
      <c r="K650" s="106">
        <f t="shared" si="80"/>
        <v>0</v>
      </c>
      <c r="L650" s="106">
        <f t="shared" si="81"/>
        <v>1843162.5</v>
      </c>
    </row>
    <row r="651" spans="1:12" ht="18.5" x14ac:dyDescent="0.45">
      <c r="A651" s="104"/>
      <c r="B651" s="104"/>
      <c r="C651" s="105" t="s">
        <v>176</v>
      </c>
      <c r="D651" s="106">
        <v>1</v>
      </c>
      <c r="E651" s="106">
        <v>2084331.2499999958</v>
      </c>
      <c r="F651" s="106">
        <v>30000</v>
      </c>
      <c r="G651" s="106"/>
      <c r="H651" s="106">
        <f t="shared" si="82"/>
        <v>2114331.2499999958</v>
      </c>
      <c r="I651" s="106">
        <f t="shared" si="78"/>
        <v>2084331.2499999958</v>
      </c>
      <c r="J651" s="106">
        <f t="shared" si="79"/>
        <v>30000</v>
      </c>
      <c r="K651" s="106">
        <f t="shared" si="80"/>
        <v>0</v>
      </c>
      <c r="L651" s="106">
        <f t="shared" si="81"/>
        <v>2114331.2499999958</v>
      </c>
    </row>
    <row r="652" spans="1:12" ht="18.5" x14ac:dyDescent="0.45">
      <c r="A652" s="104"/>
      <c r="B652" s="104"/>
      <c r="C652" s="105" t="s">
        <v>180</v>
      </c>
      <c r="D652" s="106">
        <v>1</v>
      </c>
      <c r="E652" s="106">
        <v>2281509.9999999958</v>
      </c>
      <c r="F652" s="106">
        <v>30000</v>
      </c>
      <c r="G652" s="106"/>
      <c r="H652" s="106">
        <f t="shared" si="82"/>
        <v>2311509.9999999958</v>
      </c>
      <c r="I652" s="106">
        <f t="shared" si="78"/>
        <v>2281509.9999999958</v>
      </c>
      <c r="J652" s="106">
        <f t="shared" si="79"/>
        <v>30000</v>
      </c>
      <c r="K652" s="106">
        <f t="shared" si="80"/>
        <v>0</v>
      </c>
      <c r="L652" s="106">
        <f t="shared" si="81"/>
        <v>2311509.9999999958</v>
      </c>
    </row>
    <row r="653" spans="1:12" ht="18.5" x14ac:dyDescent="0.45">
      <c r="A653" s="104"/>
      <c r="B653" s="104"/>
      <c r="C653" s="105" t="s">
        <v>339</v>
      </c>
      <c r="D653" s="106">
        <v>1</v>
      </c>
      <c r="E653" s="106">
        <v>2544414.9999999958</v>
      </c>
      <c r="F653" s="106">
        <v>30000</v>
      </c>
      <c r="G653" s="106"/>
      <c r="H653" s="106">
        <f t="shared" si="82"/>
        <v>2574414.9999999958</v>
      </c>
      <c r="I653" s="106">
        <f t="shared" si="78"/>
        <v>2544414.9999999958</v>
      </c>
      <c r="J653" s="106">
        <f t="shared" si="79"/>
        <v>30000</v>
      </c>
      <c r="K653" s="106">
        <f t="shared" si="80"/>
        <v>0</v>
      </c>
      <c r="L653" s="106">
        <f t="shared" si="81"/>
        <v>2574414.9999999958</v>
      </c>
    </row>
    <row r="654" spans="1:12" ht="18.5" x14ac:dyDescent="0.45">
      <c r="A654" s="104"/>
      <c r="B654" s="104"/>
      <c r="C654" s="105" t="s">
        <v>183</v>
      </c>
      <c r="D654" s="106">
        <v>1</v>
      </c>
      <c r="E654" s="106">
        <v>2271097.5</v>
      </c>
      <c r="F654" s="106">
        <v>30000</v>
      </c>
      <c r="G654" s="106"/>
      <c r="H654" s="106">
        <f t="shared" si="82"/>
        <v>2301097.5</v>
      </c>
      <c r="I654" s="106">
        <f t="shared" si="78"/>
        <v>2271097.5</v>
      </c>
      <c r="J654" s="106">
        <f t="shared" si="79"/>
        <v>30000</v>
      </c>
      <c r="K654" s="106">
        <f t="shared" si="80"/>
        <v>0</v>
      </c>
      <c r="L654" s="106">
        <f t="shared" si="81"/>
        <v>2301097.5</v>
      </c>
    </row>
    <row r="655" spans="1:12" ht="18.5" x14ac:dyDescent="0.45">
      <c r="A655" s="104"/>
      <c r="B655" s="104"/>
      <c r="C655" s="108" t="s">
        <v>193</v>
      </c>
      <c r="D655" s="106">
        <v>1</v>
      </c>
      <c r="E655" s="106">
        <v>3311001.2499999963</v>
      </c>
      <c r="F655" s="106">
        <v>30000</v>
      </c>
      <c r="G655" s="106"/>
      <c r="H655" s="106">
        <f t="shared" si="82"/>
        <v>3341001.2499999963</v>
      </c>
      <c r="I655" s="106">
        <f t="shared" si="78"/>
        <v>3311001.2499999963</v>
      </c>
      <c r="J655" s="106">
        <f t="shared" si="79"/>
        <v>30000</v>
      </c>
      <c r="K655" s="106">
        <f t="shared" si="80"/>
        <v>0</v>
      </c>
      <c r="L655" s="106">
        <f t="shared" si="81"/>
        <v>3341001.2499999963</v>
      </c>
    </row>
    <row r="656" spans="1:12" ht="18.5" x14ac:dyDescent="0.45">
      <c r="A656" s="104"/>
      <c r="B656" s="104"/>
      <c r="C656" s="108" t="s">
        <v>199</v>
      </c>
      <c r="D656" s="106">
        <v>1</v>
      </c>
      <c r="E656" s="106">
        <v>3992217.5000000037</v>
      </c>
      <c r="F656" s="106">
        <v>30000</v>
      </c>
      <c r="G656" s="106"/>
      <c r="H656" s="106">
        <f t="shared" si="82"/>
        <v>4022217.5000000037</v>
      </c>
      <c r="I656" s="106">
        <f t="shared" si="78"/>
        <v>3992217.5000000037</v>
      </c>
      <c r="J656" s="106">
        <f t="shared" si="79"/>
        <v>30000</v>
      </c>
      <c r="K656" s="106">
        <f t="shared" si="80"/>
        <v>0</v>
      </c>
      <c r="L656" s="106">
        <f t="shared" si="81"/>
        <v>4022217.5000000037</v>
      </c>
    </row>
    <row r="657" spans="1:12" ht="18.5" x14ac:dyDescent="0.45">
      <c r="A657" s="104"/>
      <c r="B657" s="104"/>
      <c r="C657" s="108" t="s">
        <v>348</v>
      </c>
      <c r="D657" s="106">
        <v>1</v>
      </c>
      <c r="E657" s="106">
        <v>4117350</v>
      </c>
      <c r="F657" s="106">
        <v>30000</v>
      </c>
      <c r="G657" s="106"/>
      <c r="H657" s="106">
        <f t="shared" si="82"/>
        <v>4147350</v>
      </c>
      <c r="I657" s="106">
        <f t="shared" si="78"/>
        <v>4117350</v>
      </c>
      <c r="J657" s="106">
        <f t="shared" si="79"/>
        <v>30000</v>
      </c>
      <c r="K657" s="106">
        <f t="shared" si="80"/>
        <v>0</v>
      </c>
      <c r="L657" s="106">
        <f t="shared" si="81"/>
        <v>4147350</v>
      </c>
    </row>
    <row r="658" spans="1:12" ht="18.5" x14ac:dyDescent="0.45">
      <c r="A658" s="104"/>
      <c r="B658" s="107" t="s">
        <v>201</v>
      </c>
      <c r="C658" s="105" t="s">
        <v>202</v>
      </c>
      <c r="D658" s="109">
        <f>SUM(D630:D657)</f>
        <v>35</v>
      </c>
      <c r="E658" s="109">
        <f>SUM(E630:E657)</f>
        <v>49512866.249999955</v>
      </c>
      <c r="F658" s="109">
        <f>SUM(F630:F657)</f>
        <v>840000</v>
      </c>
      <c r="G658" s="109"/>
      <c r="H658" s="109">
        <f>SUM(H630:H657)</f>
        <v>50352866.249999955</v>
      </c>
      <c r="I658" s="109">
        <f>SUM(I630:I657)</f>
        <v>59128056.249999925</v>
      </c>
      <c r="J658" s="109">
        <f>SUM(J630:J657)</f>
        <v>1050000</v>
      </c>
      <c r="K658" s="109">
        <f>SUM(K630:K657)</f>
        <v>0</v>
      </c>
      <c r="L658" s="109">
        <f>SUM(L630:L657)</f>
        <v>60178056.24999994</v>
      </c>
    </row>
    <row r="659" spans="1:12" ht="18.5" x14ac:dyDescent="0.45">
      <c r="A659" s="112" t="s">
        <v>204</v>
      </c>
      <c r="B659" s="104"/>
      <c r="C659" s="104"/>
      <c r="D659" s="114">
        <f>D658</f>
        <v>35</v>
      </c>
      <c r="E659" s="115">
        <f t="shared" ref="E659:L659" si="83">SUM(E658:E658)</f>
        <v>49512866.249999955</v>
      </c>
      <c r="F659" s="115">
        <f t="shared" si="83"/>
        <v>840000</v>
      </c>
      <c r="G659" s="115">
        <f t="shared" si="83"/>
        <v>0</v>
      </c>
      <c r="H659" s="115">
        <f t="shared" si="83"/>
        <v>50352866.249999955</v>
      </c>
      <c r="I659" s="115">
        <f t="shared" si="83"/>
        <v>59128056.249999925</v>
      </c>
      <c r="J659" s="115">
        <f t="shared" si="83"/>
        <v>1050000</v>
      </c>
      <c r="K659" s="115">
        <f t="shared" si="83"/>
        <v>0</v>
      </c>
      <c r="L659" s="115">
        <f t="shared" si="83"/>
        <v>60178056.24999994</v>
      </c>
    </row>
    <row r="662" spans="1:12" ht="18.5" x14ac:dyDescent="0.45">
      <c r="A662" s="1010" t="s">
        <v>0</v>
      </c>
      <c r="B662" s="1010"/>
      <c r="C662" s="1010"/>
      <c r="D662" s="1010"/>
      <c r="E662" s="1010"/>
      <c r="F662" s="1010"/>
      <c r="G662" s="1010"/>
      <c r="H662" s="1010"/>
      <c r="I662" s="1010"/>
      <c r="J662" s="1010"/>
      <c r="K662" s="1010"/>
      <c r="L662" s="1010"/>
    </row>
    <row r="663" spans="1:12" ht="18.5" x14ac:dyDescent="0.45">
      <c r="A663" s="971" t="s">
        <v>89</v>
      </c>
      <c r="B663" s="971"/>
      <c r="C663" s="971"/>
      <c r="D663" s="971"/>
      <c r="E663" s="971"/>
      <c r="F663" s="971"/>
      <c r="G663" s="971"/>
      <c r="H663" s="971"/>
      <c r="I663" s="971"/>
      <c r="J663" s="971"/>
      <c r="K663" s="971"/>
      <c r="L663" s="971"/>
    </row>
    <row r="664" spans="1:12" ht="18.5" x14ac:dyDescent="0.45">
      <c r="A664" s="971" t="s">
        <v>90</v>
      </c>
      <c r="B664" s="972"/>
      <c r="C664" s="972"/>
      <c r="D664" s="972"/>
      <c r="E664" s="972"/>
      <c r="F664" s="972"/>
      <c r="G664" s="972"/>
      <c r="H664" s="972"/>
      <c r="I664" s="972"/>
      <c r="J664" s="972"/>
      <c r="K664" s="972"/>
      <c r="L664" s="972"/>
    </row>
    <row r="665" spans="1:12" ht="18.5" x14ac:dyDescent="0.45">
      <c r="A665" s="973" t="s">
        <v>1097</v>
      </c>
      <c r="B665" s="973"/>
      <c r="C665" s="973"/>
      <c r="D665" s="973"/>
      <c r="E665" s="973"/>
      <c r="F665" s="973"/>
      <c r="G665" s="973"/>
      <c r="H665" s="973"/>
      <c r="I665" s="973"/>
      <c r="J665" s="973"/>
      <c r="K665" s="973"/>
      <c r="L665" s="973"/>
    </row>
    <row r="666" spans="1:12" ht="55.5" x14ac:dyDescent="0.45">
      <c r="A666" s="101" t="s">
        <v>91</v>
      </c>
      <c r="B666" s="102"/>
      <c r="C666" s="101" t="s">
        <v>92</v>
      </c>
      <c r="D666" s="101" t="s">
        <v>93</v>
      </c>
      <c r="E666" s="101" t="s">
        <v>94</v>
      </c>
      <c r="F666" s="101" t="s">
        <v>95</v>
      </c>
      <c r="G666" s="101" t="s">
        <v>96</v>
      </c>
      <c r="H666" s="101" t="s">
        <v>97</v>
      </c>
      <c r="I666" s="101" t="s">
        <v>98</v>
      </c>
      <c r="J666" s="101" t="s">
        <v>99</v>
      </c>
      <c r="K666" s="101" t="s">
        <v>100</v>
      </c>
      <c r="L666" s="103" t="s">
        <v>101</v>
      </c>
    </row>
    <row r="667" spans="1:12" ht="18.5" x14ac:dyDescent="0.45">
      <c r="A667" s="108"/>
      <c r="B667" s="104"/>
      <c r="C667" s="104"/>
      <c r="D667" s="502"/>
      <c r="E667" s="104"/>
      <c r="F667" s="104"/>
      <c r="G667" s="104"/>
      <c r="H667" s="104"/>
      <c r="I667" s="104"/>
      <c r="J667" s="104"/>
      <c r="K667" s="104"/>
      <c r="L667" s="355" t="s">
        <v>650</v>
      </c>
    </row>
    <row r="668" spans="1:12" ht="18.5" x14ac:dyDescent="0.45">
      <c r="A668" s="104"/>
      <c r="B668" s="104"/>
      <c r="C668" s="105" t="s">
        <v>105</v>
      </c>
      <c r="D668" s="106">
        <v>1</v>
      </c>
      <c r="E668" s="106">
        <v>1153397.4999999995</v>
      </c>
      <c r="F668" s="106">
        <v>30000</v>
      </c>
      <c r="G668" s="106"/>
      <c r="H668" s="106">
        <f t="shared" ref="H668:H678" si="84">SUM(E668:G668)</f>
        <v>1183397.4999999995</v>
      </c>
      <c r="I668" s="106">
        <f t="shared" ref="I668:I678" si="85">D668*E668</f>
        <v>1153397.4999999995</v>
      </c>
      <c r="J668" s="106">
        <f t="shared" ref="J668:J678" si="86">D668*F668</f>
        <v>30000</v>
      </c>
      <c r="K668" s="106">
        <f t="shared" ref="K668:K678" si="87">D668*G668</f>
        <v>0</v>
      </c>
      <c r="L668" s="106">
        <f t="shared" ref="L668:L678" si="88">D668*H668</f>
        <v>1183397.4999999995</v>
      </c>
    </row>
    <row r="669" spans="1:12" ht="18.5" x14ac:dyDescent="0.45">
      <c r="A669" s="104"/>
      <c r="B669" s="104"/>
      <c r="C669" s="105" t="s">
        <v>442</v>
      </c>
      <c r="D669" s="106">
        <v>1</v>
      </c>
      <c r="E669" s="106">
        <v>1072601.25</v>
      </c>
      <c r="F669" s="106">
        <v>30000</v>
      </c>
      <c r="G669" s="106"/>
      <c r="H669" s="106">
        <f t="shared" si="84"/>
        <v>1102601.25</v>
      </c>
      <c r="I669" s="106">
        <f t="shared" si="85"/>
        <v>1072601.25</v>
      </c>
      <c r="J669" s="106">
        <f t="shared" si="86"/>
        <v>30000</v>
      </c>
      <c r="K669" s="106">
        <f t="shared" si="87"/>
        <v>0</v>
      </c>
      <c r="L669" s="106">
        <f t="shared" si="88"/>
        <v>1102601.25</v>
      </c>
    </row>
    <row r="670" spans="1:12" ht="18.5" x14ac:dyDescent="0.45">
      <c r="A670" s="104"/>
      <c r="B670" s="104"/>
      <c r="C670" s="105" t="s">
        <v>106</v>
      </c>
      <c r="D670" s="106">
        <v>1</v>
      </c>
      <c r="E670" s="106">
        <v>1083387.5000000005</v>
      </c>
      <c r="F670" s="106">
        <v>30000</v>
      </c>
      <c r="G670" s="106"/>
      <c r="H670" s="106">
        <f t="shared" si="84"/>
        <v>1113387.5000000005</v>
      </c>
      <c r="I670" s="106">
        <f t="shared" si="85"/>
        <v>1083387.5000000005</v>
      </c>
      <c r="J670" s="106">
        <f t="shared" si="86"/>
        <v>30000</v>
      </c>
      <c r="K670" s="106">
        <f t="shared" si="87"/>
        <v>0</v>
      </c>
      <c r="L670" s="106">
        <f t="shared" si="88"/>
        <v>1113387.5000000005</v>
      </c>
    </row>
    <row r="671" spans="1:12" ht="18.5" x14ac:dyDescent="0.45">
      <c r="A671" s="104"/>
      <c r="B671" s="104"/>
      <c r="C671" s="105" t="s">
        <v>113</v>
      </c>
      <c r="D671" s="106">
        <v>1</v>
      </c>
      <c r="E671" s="106">
        <v>1191249.9999999995</v>
      </c>
      <c r="F671" s="106">
        <v>30000</v>
      </c>
      <c r="G671" s="106"/>
      <c r="H671" s="106">
        <f t="shared" si="84"/>
        <v>1221249.9999999995</v>
      </c>
      <c r="I671" s="106">
        <f t="shared" si="85"/>
        <v>1191249.9999999995</v>
      </c>
      <c r="J671" s="106">
        <f t="shared" si="86"/>
        <v>30000</v>
      </c>
      <c r="K671" s="106">
        <f t="shared" si="87"/>
        <v>0</v>
      </c>
      <c r="L671" s="106">
        <f t="shared" si="88"/>
        <v>1221249.9999999995</v>
      </c>
    </row>
    <row r="672" spans="1:12" ht="18.5" x14ac:dyDescent="0.45">
      <c r="A672" s="104"/>
      <c r="B672" s="104"/>
      <c r="C672" s="105" t="s">
        <v>143</v>
      </c>
      <c r="D672" s="106">
        <v>1</v>
      </c>
      <c r="E672" s="106">
        <v>1359818.7500000042</v>
      </c>
      <c r="F672" s="106">
        <v>30000</v>
      </c>
      <c r="G672" s="106"/>
      <c r="H672" s="106">
        <f t="shared" si="84"/>
        <v>1389818.7500000042</v>
      </c>
      <c r="I672" s="106">
        <f t="shared" si="85"/>
        <v>1359818.7500000042</v>
      </c>
      <c r="J672" s="106">
        <f t="shared" si="86"/>
        <v>30000</v>
      </c>
      <c r="K672" s="106">
        <f t="shared" si="87"/>
        <v>0</v>
      </c>
      <c r="L672" s="106">
        <f t="shared" si="88"/>
        <v>1389818.7500000042</v>
      </c>
    </row>
    <row r="673" spans="1:12" ht="18.5" x14ac:dyDescent="0.45">
      <c r="A673" s="104"/>
      <c r="B673" s="104"/>
      <c r="C673" s="105" t="s">
        <v>151</v>
      </c>
      <c r="D673" s="106">
        <v>1</v>
      </c>
      <c r="E673" s="106">
        <v>1459715.0000000042</v>
      </c>
      <c r="F673" s="106">
        <v>30000</v>
      </c>
      <c r="G673" s="106"/>
      <c r="H673" s="106">
        <f t="shared" si="84"/>
        <v>1489715.0000000042</v>
      </c>
      <c r="I673" s="106">
        <f t="shared" si="85"/>
        <v>1459715.0000000042</v>
      </c>
      <c r="J673" s="106">
        <f t="shared" si="86"/>
        <v>30000</v>
      </c>
      <c r="K673" s="106">
        <f t="shared" si="87"/>
        <v>0</v>
      </c>
      <c r="L673" s="106">
        <f t="shared" si="88"/>
        <v>1489715.0000000042</v>
      </c>
    </row>
    <row r="674" spans="1:12" ht="18.5" x14ac:dyDescent="0.45">
      <c r="A674" s="104"/>
      <c r="B674" s="104"/>
      <c r="C674" s="105" t="s">
        <v>302</v>
      </c>
      <c r="D674" s="106">
        <v>16</v>
      </c>
      <c r="E674" s="106">
        <v>1639813.7499999958</v>
      </c>
      <c r="F674" s="106">
        <v>30000</v>
      </c>
      <c r="G674" s="106"/>
      <c r="H674" s="106">
        <f t="shared" si="84"/>
        <v>1669813.7499999958</v>
      </c>
      <c r="I674" s="106">
        <f t="shared" si="85"/>
        <v>26237019.999999933</v>
      </c>
      <c r="J674" s="106">
        <f t="shared" si="86"/>
        <v>480000</v>
      </c>
      <c r="K674" s="106">
        <f t="shared" si="87"/>
        <v>0</v>
      </c>
      <c r="L674" s="106">
        <f t="shared" si="88"/>
        <v>26717019.999999933</v>
      </c>
    </row>
    <row r="675" spans="1:12" ht="18.5" x14ac:dyDescent="0.45">
      <c r="A675" s="104"/>
      <c r="B675" s="104"/>
      <c r="C675" s="105" t="s">
        <v>159</v>
      </c>
      <c r="D675" s="106">
        <v>3</v>
      </c>
      <c r="E675" s="106">
        <v>1679343.75</v>
      </c>
      <c r="F675" s="106">
        <v>30000</v>
      </c>
      <c r="G675" s="106"/>
      <c r="H675" s="106">
        <f t="shared" si="84"/>
        <v>1709343.75</v>
      </c>
      <c r="I675" s="106">
        <f t="shared" si="85"/>
        <v>5038031.25</v>
      </c>
      <c r="J675" s="106">
        <f t="shared" si="86"/>
        <v>90000</v>
      </c>
      <c r="K675" s="106">
        <f t="shared" si="87"/>
        <v>0</v>
      </c>
      <c r="L675" s="106">
        <f t="shared" si="88"/>
        <v>5128031.25</v>
      </c>
    </row>
    <row r="676" spans="1:12" ht="18.5" x14ac:dyDescent="0.45">
      <c r="A676" s="104"/>
      <c r="B676" s="104"/>
      <c r="C676" s="105" t="s">
        <v>167</v>
      </c>
      <c r="D676" s="106">
        <v>2</v>
      </c>
      <c r="E676" s="106">
        <v>1813162.5</v>
      </c>
      <c r="F676" s="106">
        <v>30000</v>
      </c>
      <c r="G676" s="106"/>
      <c r="H676" s="106">
        <f t="shared" si="84"/>
        <v>1843162.5</v>
      </c>
      <c r="I676" s="106">
        <f t="shared" si="85"/>
        <v>3626325</v>
      </c>
      <c r="J676" s="106">
        <f t="shared" si="86"/>
        <v>60000</v>
      </c>
      <c r="K676" s="106">
        <f t="shared" si="87"/>
        <v>0</v>
      </c>
      <c r="L676" s="106">
        <f t="shared" si="88"/>
        <v>3686325</v>
      </c>
    </row>
    <row r="677" spans="1:12" ht="18.5" x14ac:dyDescent="0.45">
      <c r="A677" s="104"/>
      <c r="B677" s="104"/>
      <c r="C677" s="105" t="s">
        <v>186</v>
      </c>
      <c r="D677" s="106">
        <v>1</v>
      </c>
      <c r="E677" s="106">
        <v>2479558.7499999958</v>
      </c>
      <c r="F677" s="106">
        <v>30000</v>
      </c>
      <c r="G677" s="106"/>
      <c r="H677" s="106">
        <f t="shared" si="84"/>
        <v>2509558.7499999958</v>
      </c>
      <c r="I677" s="106">
        <f t="shared" si="85"/>
        <v>2479558.7499999958</v>
      </c>
      <c r="J677" s="106">
        <f t="shared" si="86"/>
        <v>30000</v>
      </c>
      <c r="K677" s="106">
        <f t="shared" si="87"/>
        <v>0</v>
      </c>
      <c r="L677" s="106">
        <f t="shared" si="88"/>
        <v>2509558.7499999958</v>
      </c>
    </row>
    <row r="678" spans="1:12" ht="18.5" x14ac:dyDescent="0.45">
      <c r="A678" s="104"/>
      <c r="B678" s="104"/>
      <c r="C678" s="105" t="s">
        <v>248</v>
      </c>
      <c r="D678" s="106">
        <v>1</v>
      </c>
      <c r="E678" s="106">
        <v>2912193.75</v>
      </c>
      <c r="F678" s="106">
        <v>30000</v>
      </c>
      <c r="G678" s="106"/>
      <c r="H678" s="106">
        <f t="shared" si="84"/>
        <v>2942193.75</v>
      </c>
      <c r="I678" s="106">
        <f t="shared" si="85"/>
        <v>2912193.75</v>
      </c>
      <c r="J678" s="106">
        <f t="shared" si="86"/>
        <v>30000</v>
      </c>
      <c r="K678" s="106">
        <f t="shared" si="87"/>
        <v>0</v>
      </c>
      <c r="L678" s="106">
        <f t="shared" si="88"/>
        <v>2942193.75</v>
      </c>
    </row>
    <row r="679" spans="1:12" ht="18.5" x14ac:dyDescent="0.45">
      <c r="A679" s="104"/>
      <c r="B679" s="107" t="s">
        <v>201</v>
      </c>
      <c r="C679" s="105" t="s">
        <v>202</v>
      </c>
      <c r="D679" s="109">
        <f>SUM(D668:D678)</f>
        <v>29</v>
      </c>
      <c r="E679" s="109">
        <f>SUM(E668:E678)</f>
        <v>17844242.5</v>
      </c>
      <c r="F679" s="109">
        <f>SUM(F668:F678)</f>
        <v>330000</v>
      </c>
      <c r="G679" s="109"/>
      <c r="H679" s="109">
        <f>SUM(H668:H678)</f>
        <v>18174242.5</v>
      </c>
      <c r="I679" s="109">
        <f>SUM(I668:I678)</f>
        <v>47613298.749999933</v>
      </c>
      <c r="J679" s="109">
        <f>SUM(J668:J678)</f>
        <v>870000</v>
      </c>
      <c r="K679" s="109">
        <f>SUM(K668:K678)</f>
        <v>0</v>
      </c>
      <c r="L679" s="109">
        <f>SUM(L668:L678)</f>
        <v>48483298.749999933</v>
      </c>
    </row>
    <row r="680" spans="1:12" ht="18.5" x14ac:dyDescent="0.45">
      <c r="A680" s="112" t="s">
        <v>204</v>
      </c>
      <c r="B680" s="104"/>
      <c r="C680" s="104"/>
      <c r="D680" s="114">
        <f>D679</f>
        <v>29</v>
      </c>
      <c r="E680" s="115">
        <f>SUM(E679:E679)</f>
        <v>17844242.5</v>
      </c>
      <c r="F680" s="115">
        <f>SUM(F679:F679)</f>
        <v>330000</v>
      </c>
      <c r="G680" s="115"/>
      <c r="H680" s="115">
        <f>SUM(H679:H679)</f>
        <v>18174242.5</v>
      </c>
      <c r="I680" s="115">
        <f>SUM(I679:I679)</f>
        <v>47613298.749999933</v>
      </c>
      <c r="J680" s="115">
        <f>SUM(J679:J679)</f>
        <v>870000</v>
      </c>
      <c r="K680" s="115">
        <f>SUM(K679:K679)</f>
        <v>0</v>
      </c>
      <c r="L680" s="115">
        <f>SUM(L679:L679)</f>
        <v>48483298.749999933</v>
      </c>
    </row>
    <row r="682" spans="1:12" ht="18.5" x14ac:dyDescent="0.45">
      <c r="A682" s="1010" t="s">
        <v>0</v>
      </c>
      <c r="B682" s="1010"/>
      <c r="C682" s="1010"/>
      <c r="D682" s="1010"/>
      <c r="E682" s="1010"/>
      <c r="F682" s="1010"/>
      <c r="G682" s="1010"/>
      <c r="H682" s="1010"/>
      <c r="I682" s="1010"/>
      <c r="J682" s="1010"/>
      <c r="K682" s="1010"/>
      <c r="L682" s="1010"/>
    </row>
    <row r="683" spans="1:12" ht="18.5" x14ac:dyDescent="0.45">
      <c r="A683" s="971" t="s">
        <v>89</v>
      </c>
      <c r="B683" s="971"/>
      <c r="C683" s="971"/>
      <c r="D683" s="971"/>
      <c r="E683" s="971"/>
      <c r="F683" s="971"/>
      <c r="G683" s="971"/>
      <c r="H683" s="971"/>
      <c r="I683" s="971"/>
      <c r="J683" s="971"/>
      <c r="K683" s="971"/>
      <c r="L683" s="971"/>
    </row>
    <row r="684" spans="1:12" ht="18.5" x14ac:dyDescent="0.45">
      <c r="A684" s="971" t="s">
        <v>90</v>
      </c>
      <c r="B684" s="972"/>
      <c r="C684" s="972"/>
      <c r="D684" s="972"/>
      <c r="E684" s="972"/>
      <c r="F684" s="972"/>
      <c r="G684" s="972"/>
      <c r="H684" s="972"/>
      <c r="I684" s="972"/>
      <c r="J684" s="972"/>
      <c r="K684" s="972"/>
      <c r="L684" s="972"/>
    </row>
    <row r="685" spans="1:12" ht="18.5" x14ac:dyDescent="0.45">
      <c r="A685" s="973" t="s">
        <v>1098</v>
      </c>
      <c r="B685" s="973"/>
      <c r="C685" s="973"/>
      <c r="D685" s="973"/>
      <c r="E685" s="973"/>
      <c r="F685" s="973"/>
      <c r="G685" s="973"/>
      <c r="H685" s="973"/>
      <c r="I685" s="973"/>
      <c r="J685" s="973"/>
      <c r="K685" s="973"/>
      <c r="L685" s="973"/>
    </row>
    <row r="686" spans="1:12" ht="55.5" x14ac:dyDescent="0.45">
      <c r="A686" s="101" t="s">
        <v>91</v>
      </c>
      <c r="B686" s="102"/>
      <c r="C686" s="101" t="s">
        <v>92</v>
      </c>
      <c r="D686" s="101" t="s">
        <v>93</v>
      </c>
      <c r="E686" s="101" t="s">
        <v>94</v>
      </c>
      <c r="F686" s="101" t="s">
        <v>95</v>
      </c>
      <c r="G686" s="101" t="s">
        <v>96</v>
      </c>
      <c r="H686" s="101" t="s">
        <v>97</v>
      </c>
      <c r="I686" s="101" t="s">
        <v>98</v>
      </c>
      <c r="J686" s="101" t="s">
        <v>99</v>
      </c>
      <c r="K686" s="101" t="s">
        <v>100</v>
      </c>
      <c r="L686" s="103" t="s">
        <v>101</v>
      </c>
    </row>
    <row r="687" spans="1:12" ht="18.5" x14ac:dyDescent="0.45">
      <c r="A687" s="108"/>
      <c r="B687" s="104"/>
      <c r="C687" s="104"/>
      <c r="D687" s="502"/>
      <c r="E687" s="104"/>
      <c r="F687" s="104"/>
      <c r="G687" s="104"/>
      <c r="H687" s="104"/>
      <c r="I687" s="104"/>
      <c r="J687" s="104"/>
      <c r="K687" s="104"/>
      <c r="L687" s="355" t="s">
        <v>650</v>
      </c>
    </row>
    <row r="688" spans="1:12" ht="18.5" x14ac:dyDescent="0.45">
      <c r="A688" s="104"/>
      <c r="B688" s="104"/>
      <c r="C688" s="105" t="s">
        <v>155</v>
      </c>
      <c r="D688" s="106">
        <v>7</v>
      </c>
      <c r="E688" s="106">
        <v>1560755.0000000042</v>
      </c>
      <c r="F688" s="106">
        <v>30000</v>
      </c>
      <c r="G688" s="106"/>
      <c r="H688" s="106">
        <f t="shared" ref="H688:H696" si="89">SUM(E688:G688)</f>
        <v>1590755.0000000042</v>
      </c>
      <c r="I688" s="106">
        <f t="shared" ref="I688:I696" si="90">D688*E688</f>
        <v>10925285.00000003</v>
      </c>
      <c r="J688" s="106">
        <f t="shared" ref="J688:J696" si="91">D688*F688</f>
        <v>210000</v>
      </c>
      <c r="K688" s="106">
        <f t="shared" ref="K688:K696" si="92">D688*G688</f>
        <v>0</v>
      </c>
      <c r="L688" s="106">
        <f t="shared" ref="L688:L696" si="93">D688*H688</f>
        <v>11135285.00000003</v>
      </c>
    </row>
    <row r="689" spans="1:12" ht="18.5" x14ac:dyDescent="0.45">
      <c r="A689" s="104"/>
      <c r="B689" s="104"/>
      <c r="C689" s="105" t="s">
        <v>165</v>
      </c>
      <c r="D689" s="106">
        <v>8</v>
      </c>
      <c r="E689" s="106">
        <v>1728414.9999999958</v>
      </c>
      <c r="F689" s="106">
        <v>30000</v>
      </c>
      <c r="G689" s="106"/>
      <c r="H689" s="106">
        <f t="shared" si="89"/>
        <v>1758414.9999999958</v>
      </c>
      <c r="I689" s="106">
        <f t="shared" si="90"/>
        <v>13827319.999999966</v>
      </c>
      <c r="J689" s="106">
        <f t="shared" si="91"/>
        <v>240000</v>
      </c>
      <c r="K689" s="106">
        <f t="shared" si="92"/>
        <v>0</v>
      </c>
      <c r="L689" s="106">
        <f t="shared" si="93"/>
        <v>14067319.999999966</v>
      </c>
    </row>
    <row r="690" spans="1:12" ht="18.5" x14ac:dyDescent="0.45">
      <c r="A690" s="104"/>
      <c r="B690" s="104"/>
      <c r="C690" s="105" t="s">
        <v>166</v>
      </c>
      <c r="D690" s="106">
        <v>1</v>
      </c>
      <c r="E690" s="106">
        <v>1770788.7500000042</v>
      </c>
      <c r="F690" s="106">
        <v>30000</v>
      </c>
      <c r="G690" s="106"/>
      <c r="H690" s="106">
        <f t="shared" si="89"/>
        <v>1800788.7500000042</v>
      </c>
      <c r="I690" s="106">
        <f t="shared" si="90"/>
        <v>1770788.7500000042</v>
      </c>
      <c r="J690" s="106">
        <f t="shared" si="91"/>
        <v>30000</v>
      </c>
      <c r="K690" s="106">
        <f t="shared" si="92"/>
        <v>0</v>
      </c>
      <c r="L690" s="106">
        <f t="shared" si="93"/>
        <v>1800788.7500000042</v>
      </c>
    </row>
    <row r="691" spans="1:12" ht="18.5" x14ac:dyDescent="0.45">
      <c r="A691" s="104"/>
      <c r="B691" s="104"/>
      <c r="C691" s="105" t="s">
        <v>303</v>
      </c>
      <c r="D691" s="106">
        <v>4</v>
      </c>
      <c r="E691" s="106">
        <v>1952878.7499999958</v>
      </c>
      <c r="F691" s="106">
        <v>30000</v>
      </c>
      <c r="G691" s="106"/>
      <c r="H691" s="106">
        <f t="shared" si="89"/>
        <v>1982878.7499999958</v>
      </c>
      <c r="I691" s="106">
        <f t="shared" si="90"/>
        <v>7811514.9999999832</v>
      </c>
      <c r="J691" s="106">
        <f t="shared" si="91"/>
        <v>120000</v>
      </c>
      <c r="K691" s="106">
        <f t="shared" si="92"/>
        <v>0</v>
      </c>
      <c r="L691" s="106">
        <f t="shared" si="93"/>
        <v>7931514.9999999832</v>
      </c>
    </row>
    <row r="692" spans="1:12" ht="18.5" x14ac:dyDescent="0.45">
      <c r="A692" s="104"/>
      <c r="B692" s="104"/>
      <c r="C692" s="105" t="s">
        <v>175</v>
      </c>
      <c r="D692" s="106">
        <v>1</v>
      </c>
      <c r="E692" s="106">
        <v>2018604.9999999958</v>
      </c>
      <c r="F692" s="106">
        <v>30000</v>
      </c>
      <c r="G692" s="106"/>
      <c r="H692" s="106">
        <f t="shared" si="89"/>
        <v>2048604.9999999958</v>
      </c>
      <c r="I692" s="106">
        <f t="shared" si="90"/>
        <v>2018604.9999999958</v>
      </c>
      <c r="J692" s="106">
        <f t="shared" si="91"/>
        <v>30000</v>
      </c>
      <c r="K692" s="106">
        <f t="shared" si="92"/>
        <v>0</v>
      </c>
      <c r="L692" s="106">
        <f t="shared" si="93"/>
        <v>2048604.9999999958</v>
      </c>
    </row>
    <row r="693" spans="1:12" ht="18.5" x14ac:dyDescent="0.45">
      <c r="A693" s="104"/>
      <c r="B693" s="104"/>
      <c r="C693" s="105" t="s">
        <v>405</v>
      </c>
      <c r="D693" s="106">
        <v>1</v>
      </c>
      <c r="E693" s="106">
        <v>2313742.5</v>
      </c>
      <c r="F693" s="106">
        <v>30000</v>
      </c>
      <c r="G693" s="106"/>
      <c r="H693" s="106">
        <f t="shared" si="89"/>
        <v>2343742.5</v>
      </c>
      <c r="I693" s="106">
        <f t="shared" si="90"/>
        <v>2313742.5</v>
      </c>
      <c r="J693" s="106">
        <f t="shared" si="91"/>
        <v>30000</v>
      </c>
      <c r="K693" s="106">
        <f t="shared" si="92"/>
        <v>0</v>
      </c>
      <c r="L693" s="106">
        <f t="shared" si="93"/>
        <v>2343742.5</v>
      </c>
    </row>
    <row r="694" spans="1:12" ht="18.5" x14ac:dyDescent="0.45">
      <c r="A694" s="104"/>
      <c r="B694" s="104"/>
      <c r="C694" s="108" t="s">
        <v>307</v>
      </c>
      <c r="D694" s="106">
        <v>2</v>
      </c>
      <c r="E694" s="106">
        <v>3206882.4999999963</v>
      </c>
      <c r="F694" s="106">
        <v>30000</v>
      </c>
      <c r="G694" s="106"/>
      <c r="H694" s="106">
        <f t="shared" si="89"/>
        <v>3236882.4999999963</v>
      </c>
      <c r="I694" s="106">
        <f t="shared" si="90"/>
        <v>6413764.9999999925</v>
      </c>
      <c r="J694" s="106">
        <f t="shared" si="91"/>
        <v>60000</v>
      </c>
      <c r="K694" s="106">
        <f t="shared" si="92"/>
        <v>0</v>
      </c>
      <c r="L694" s="106">
        <f t="shared" si="93"/>
        <v>6473764.9999999925</v>
      </c>
    </row>
    <row r="695" spans="1:12" ht="18.5" x14ac:dyDescent="0.45">
      <c r="A695" s="104"/>
      <c r="B695" s="104"/>
      <c r="C695" s="108" t="s">
        <v>347</v>
      </c>
      <c r="D695" s="106">
        <v>1</v>
      </c>
      <c r="E695" s="106">
        <v>3616821.2499999963</v>
      </c>
      <c r="F695" s="106">
        <v>30000</v>
      </c>
      <c r="G695" s="106"/>
      <c r="H695" s="106">
        <f t="shared" si="89"/>
        <v>3646821.2499999963</v>
      </c>
      <c r="I695" s="106">
        <f t="shared" si="90"/>
        <v>3616821.2499999963</v>
      </c>
      <c r="J695" s="106">
        <f t="shared" si="91"/>
        <v>30000</v>
      </c>
      <c r="K695" s="106">
        <f t="shared" si="92"/>
        <v>0</v>
      </c>
      <c r="L695" s="106">
        <f t="shared" si="93"/>
        <v>3646821.2499999963</v>
      </c>
    </row>
    <row r="696" spans="1:12" ht="18.5" x14ac:dyDescent="0.45">
      <c r="A696" s="104"/>
      <c r="B696" s="104"/>
      <c r="C696" s="108" t="s">
        <v>308</v>
      </c>
      <c r="D696" s="106">
        <v>1</v>
      </c>
      <c r="E696" s="106">
        <v>3741953.7500000037</v>
      </c>
      <c r="F696" s="106">
        <v>30000</v>
      </c>
      <c r="G696" s="106"/>
      <c r="H696" s="106">
        <f t="shared" si="89"/>
        <v>3771953.7500000037</v>
      </c>
      <c r="I696" s="106">
        <f t="shared" si="90"/>
        <v>3741953.7500000037</v>
      </c>
      <c r="J696" s="106">
        <f t="shared" si="91"/>
        <v>30000</v>
      </c>
      <c r="K696" s="106">
        <f t="shared" si="92"/>
        <v>0</v>
      </c>
      <c r="L696" s="106">
        <f t="shared" si="93"/>
        <v>3771953.7500000037</v>
      </c>
    </row>
    <row r="697" spans="1:12" ht="18.5" x14ac:dyDescent="0.45">
      <c r="A697" s="104"/>
      <c r="B697" s="107" t="s">
        <v>201</v>
      </c>
      <c r="C697" s="105" t="s">
        <v>202</v>
      </c>
      <c r="D697" s="109">
        <f>SUM(D688:D696)</f>
        <v>26</v>
      </c>
      <c r="E697" s="109">
        <f>SUM(E688:E696)</f>
        <v>21910842.499999993</v>
      </c>
      <c r="F697" s="109">
        <f>SUM(F688:F696)</f>
        <v>270000</v>
      </c>
      <c r="G697" s="109"/>
      <c r="H697" s="109">
        <f>SUM(H688:H696)</f>
        <v>22180842.499999993</v>
      </c>
      <c r="I697" s="109">
        <f>SUM(I688:I696)</f>
        <v>52439796.24999997</v>
      </c>
      <c r="J697" s="109">
        <f>SUM(J688:J696)</f>
        <v>780000</v>
      </c>
      <c r="K697" s="109">
        <f>SUM(K688:K696)</f>
        <v>0</v>
      </c>
      <c r="L697" s="109">
        <f>SUM(L688:L696)</f>
        <v>53219796.24999997</v>
      </c>
    </row>
    <row r="698" spans="1:12" ht="18.5" x14ac:dyDescent="0.45">
      <c r="A698" s="112" t="s">
        <v>204</v>
      </c>
      <c r="B698" s="104"/>
      <c r="C698" s="104"/>
      <c r="D698" s="114">
        <f>D697</f>
        <v>26</v>
      </c>
      <c r="E698" s="115">
        <f t="shared" ref="E698:L698" si="94">SUM(E697:E697)</f>
        <v>21910842.499999993</v>
      </c>
      <c r="F698" s="115">
        <f t="shared" si="94"/>
        <v>270000</v>
      </c>
      <c r="G698" s="115">
        <f t="shared" si="94"/>
        <v>0</v>
      </c>
      <c r="H698" s="115">
        <f t="shared" si="94"/>
        <v>22180842.499999993</v>
      </c>
      <c r="I698" s="115">
        <f t="shared" si="94"/>
        <v>52439796.24999997</v>
      </c>
      <c r="J698" s="115">
        <f t="shared" si="94"/>
        <v>780000</v>
      </c>
      <c r="K698" s="115">
        <f t="shared" si="94"/>
        <v>0</v>
      </c>
      <c r="L698" s="115">
        <f t="shared" si="94"/>
        <v>53219796.24999997</v>
      </c>
    </row>
    <row r="700" spans="1:12" ht="18.5" x14ac:dyDescent="0.45">
      <c r="A700" s="1010" t="s">
        <v>0</v>
      </c>
      <c r="B700" s="1010"/>
      <c r="C700" s="1010"/>
      <c r="D700" s="1010"/>
      <c r="E700" s="1010"/>
      <c r="F700" s="1010"/>
      <c r="G700" s="1010"/>
      <c r="H700" s="1010"/>
      <c r="I700" s="1010"/>
      <c r="J700" s="1010"/>
      <c r="K700" s="1010"/>
      <c r="L700" s="1010"/>
    </row>
    <row r="701" spans="1:12" ht="18.5" x14ac:dyDescent="0.45">
      <c r="A701" s="971" t="s">
        <v>89</v>
      </c>
      <c r="B701" s="971"/>
      <c r="C701" s="971"/>
      <c r="D701" s="971"/>
      <c r="E701" s="971"/>
      <c r="F701" s="971"/>
      <c r="G701" s="971"/>
      <c r="H701" s="971"/>
      <c r="I701" s="971"/>
      <c r="J701" s="971"/>
      <c r="K701" s="971"/>
      <c r="L701" s="971"/>
    </row>
    <row r="702" spans="1:12" ht="18.5" x14ac:dyDescent="0.45">
      <c r="A702" s="971" t="s">
        <v>90</v>
      </c>
      <c r="B702" s="972"/>
      <c r="C702" s="972"/>
      <c r="D702" s="972"/>
      <c r="E702" s="972"/>
      <c r="F702" s="972"/>
      <c r="G702" s="972"/>
      <c r="H702" s="972"/>
      <c r="I702" s="972"/>
      <c r="J702" s="972"/>
      <c r="K702" s="972"/>
      <c r="L702" s="972"/>
    </row>
    <row r="703" spans="1:12" ht="18.5" x14ac:dyDescent="0.45">
      <c r="A703" s="510" t="s">
        <v>1099</v>
      </c>
      <c r="B703" s="511"/>
      <c r="C703" s="511"/>
      <c r="D703" s="511"/>
      <c r="E703" s="511"/>
      <c r="F703" s="511"/>
      <c r="G703" s="512"/>
      <c r="H703" s="513"/>
      <c r="I703" s="513"/>
      <c r="J703" s="513"/>
      <c r="K703" s="513"/>
      <c r="L703" s="513"/>
    </row>
    <row r="704" spans="1:12" ht="55.5" x14ac:dyDescent="0.45">
      <c r="A704" s="501" t="s">
        <v>91</v>
      </c>
      <c r="B704" s="112"/>
      <c r="C704" s="501" t="s">
        <v>92</v>
      </c>
      <c r="D704" s="501" t="s">
        <v>93</v>
      </c>
      <c r="E704" s="501" t="s">
        <v>94</v>
      </c>
      <c r="F704" s="501" t="s">
        <v>95</v>
      </c>
      <c r="G704" s="501" t="s">
        <v>96</v>
      </c>
      <c r="H704" s="501" t="s">
        <v>97</v>
      </c>
      <c r="I704" s="501" t="s">
        <v>98</v>
      </c>
      <c r="J704" s="501" t="s">
        <v>99</v>
      </c>
      <c r="K704" s="501" t="s">
        <v>100</v>
      </c>
      <c r="L704" s="354" t="s">
        <v>101</v>
      </c>
    </row>
    <row r="705" spans="1:12" ht="18.5" x14ac:dyDescent="0.45">
      <c r="A705" s="108"/>
      <c r="B705" s="104"/>
      <c r="C705" s="104"/>
      <c r="D705" s="502"/>
      <c r="E705" s="104"/>
      <c r="F705" s="104"/>
      <c r="G705" s="104"/>
      <c r="H705" s="104"/>
      <c r="I705" s="104"/>
      <c r="J705" s="104"/>
      <c r="K705" s="104"/>
      <c r="L705" s="355" t="s">
        <v>650</v>
      </c>
    </row>
    <row r="706" spans="1:12" ht="18.5" x14ac:dyDescent="0.45">
      <c r="A706" s="104"/>
      <c r="B706" s="104"/>
      <c r="C706" s="105" t="s">
        <v>541</v>
      </c>
      <c r="D706" s="106">
        <v>1</v>
      </c>
      <c r="E706" s="106">
        <v>1024160</v>
      </c>
      <c r="F706" s="106">
        <v>30000</v>
      </c>
      <c r="G706" s="106"/>
      <c r="H706" s="106">
        <f>SUM(E706:G706)</f>
        <v>1054160</v>
      </c>
      <c r="I706" s="106">
        <f t="shared" ref="I706:I725" si="95">D706*E706</f>
        <v>1024160</v>
      </c>
      <c r="J706" s="106">
        <f t="shared" ref="J706:J725" si="96">D706*F706</f>
        <v>30000</v>
      </c>
      <c r="K706" s="106">
        <f t="shared" ref="K706:K725" si="97">D706*G706</f>
        <v>0</v>
      </c>
      <c r="L706" s="106">
        <f t="shared" ref="L706:L725" si="98">D706*H706</f>
        <v>1054160</v>
      </c>
    </row>
    <row r="707" spans="1:12" ht="18.5" x14ac:dyDescent="0.45">
      <c r="A707" s="104"/>
      <c r="B707" s="104"/>
      <c r="C707" s="105" t="s">
        <v>1080</v>
      </c>
      <c r="D707" s="106">
        <v>4</v>
      </c>
      <c r="E707" s="106">
        <v>1027712.5</v>
      </c>
      <c r="F707" s="106">
        <v>30000</v>
      </c>
      <c r="G707" s="106"/>
      <c r="H707" s="106">
        <f>SUM(E707:G707)</f>
        <v>1057712.5</v>
      </c>
      <c r="I707" s="106">
        <f t="shared" si="95"/>
        <v>4110850</v>
      </c>
      <c r="J707" s="106">
        <f t="shared" si="96"/>
        <v>120000</v>
      </c>
      <c r="K707" s="106">
        <f t="shared" si="97"/>
        <v>0</v>
      </c>
      <c r="L707" s="106">
        <f t="shared" si="98"/>
        <v>4230850</v>
      </c>
    </row>
    <row r="708" spans="1:12" ht="18.5" x14ac:dyDescent="0.45">
      <c r="A708" s="104"/>
      <c r="B708" s="104"/>
      <c r="C708" s="105" t="s">
        <v>476</v>
      </c>
      <c r="D708" s="106">
        <v>15</v>
      </c>
      <c r="E708" s="106">
        <v>1036690</v>
      </c>
      <c r="F708" s="106">
        <v>30000</v>
      </c>
      <c r="G708" s="106"/>
      <c r="H708" s="106">
        <f>SUM(E708:G708)</f>
        <v>1066690</v>
      </c>
      <c r="I708" s="106">
        <f t="shared" si="95"/>
        <v>15550350</v>
      </c>
      <c r="J708" s="106">
        <f t="shared" si="96"/>
        <v>450000</v>
      </c>
      <c r="K708" s="106">
        <f t="shared" si="97"/>
        <v>0</v>
      </c>
      <c r="L708" s="106">
        <f t="shared" si="98"/>
        <v>16000350</v>
      </c>
    </row>
    <row r="709" spans="1:12" ht="18.5" x14ac:dyDescent="0.45">
      <c r="A709" s="104"/>
      <c r="B709" s="104"/>
      <c r="C709" s="105" t="s">
        <v>524</v>
      </c>
      <c r="D709" s="106">
        <v>18</v>
      </c>
      <c r="E709" s="106">
        <v>1040242.5</v>
      </c>
      <c r="F709" s="106">
        <v>30000</v>
      </c>
      <c r="G709" s="106"/>
      <c r="H709" s="106">
        <f>SUM(E709:G709)</f>
        <v>1070242.5</v>
      </c>
      <c r="I709" s="106">
        <f t="shared" si="95"/>
        <v>18724365</v>
      </c>
      <c r="J709" s="106">
        <f t="shared" si="96"/>
        <v>540000</v>
      </c>
      <c r="K709" s="106">
        <f t="shared" si="97"/>
        <v>0</v>
      </c>
      <c r="L709" s="106">
        <f t="shared" si="98"/>
        <v>19264365</v>
      </c>
    </row>
    <row r="710" spans="1:12" ht="18.5" x14ac:dyDescent="0.45">
      <c r="A710" s="104"/>
      <c r="B710" s="104"/>
      <c r="C710" s="105" t="s">
        <v>124</v>
      </c>
      <c r="D710" s="106">
        <v>1</v>
      </c>
      <c r="E710" s="106">
        <v>1492026</v>
      </c>
      <c r="F710" s="106">
        <v>30000</v>
      </c>
      <c r="G710" s="106">
        <v>3573</v>
      </c>
      <c r="H710" s="106">
        <f t="shared" ref="H710:H725" si="99">SUM(E710:G710)</f>
        <v>1525599</v>
      </c>
      <c r="I710" s="106">
        <f t="shared" si="95"/>
        <v>1492026</v>
      </c>
      <c r="J710" s="106">
        <f t="shared" si="96"/>
        <v>30000</v>
      </c>
      <c r="K710" s="106">
        <f t="shared" si="97"/>
        <v>3573</v>
      </c>
      <c r="L710" s="106">
        <f t="shared" si="98"/>
        <v>1525599</v>
      </c>
    </row>
    <row r="711" spans="1:12" ht="18.5" x14ac:dyDescent="0.45">
      <c r="A711" s="104"/>
      <c r="B711" s="104"/>
      <c r="C711" s="105" t="s">
        <v>133</v>
      </c>
      <c r="D711" s="106">
        <v>3</v>
      </c>
      <c r="E711" s="106">
        <v>1985298</v>
      </c>
      <c r="F711" s="106">
        <v>30000</v>
      </c>
      <c r="G711" s="106">
        <v>3707</v>
      </c>
      <c r="H711" s="106">
        <f t="shared" si="99"/>
        <v>2019005</v>
      </c>
      <c r="I711" s="106">
        <f t="shared" si="95"/>
        <v>5955894</v>
      </c>
      <c r="J711" s="106">
        <f t="shared" si="96"/>
        <v>90000</v>
      </c>
      <c r="K711" s="106">
        <f t="shared" si="97"/>
        <v>11121</v>
      </c>
      <c r="L711" s="106">
        <f t="shared" si="98"/>
        <v>6057015</v>
      </c>
    </row>
    <row r="712" spans="1:12" ht="18.5" x14ac:dyDescent="0.45">
      <c r="A712" s="104"/>
      <c r="B712" s="104"/>
      <c r="C712" s="105" t="s">
        <v>149</v>
      </c>
      <c r="D712" s="106">
        <v>6</v>
      </c>
      <c r="E712" s="106">
        <v>2247903.04</v>
      </c>
      <c r="F712" s="106">
        <v>30000</v>
      </c>
      <c r="G712" s="106">
        <v>33209</v>
      </c>
      <c r="H712" s="106">
        <f t="shared" si="99"/>
        <v>2311112.04</v>
      </c>
      <c r="I712" s="106">
        <f t="shared" si="95"/>
        <v>13487418.24</v>
      </c>
      <c r="J712" s="106">
        <f t="shared" si="96"/>
        <v>180000</v>
      </c>
      <c r="K712" s="106">
        <f t="shared" si="97"/>
        <v>199254</v>
      </c>
      <c r="L712" s="106">
        <f t="shared" si="98"/>
        <v>13866672.24</v>
      </c>
    </row>
    <row r="713" spans="1:12" ht="18.5" x14ac:dyDescent="0.45">
      <c r="A713" s="104"/>
      <c r="B713" s="104"/>
      <c r="C713" s="105" t="s">
        <v>299</v>
      </c>
      <c r="D713" s="106">
        <v>4</v>
      </c>
      <c r="E713" s="106">
        <v>2310918</v>
      </c>
      <c r="F713" s="106">
        <v>30000</v>
      </c>
      <c r="G713" s="106">
        <v>44061</v>
      </c>
      <c r="H713" s="106">
        <f t="shared" si="99"/>
        <v>2384979</v>
      </c>
      <c r="I713" s="106">
        <f t="shared" si="95"/>
        <v>9243672</v>
      </c>
      <c r="J713" s="106">
        <f t="shared" si="96"/>
        <v>120000</v>
      </c>
      <c r="K713" s="106">
        <f t="shared" si="97"/>
        <v>176244</v>
      </c>
      <c r="L713" s="106">
        <f t="shared" si="98"/>
        <v>9539916</v>
      </c>
    </row>
    <row r="714" spans="1:12" ht="18.5" x14ac:dyDescent="0.45">
      <c r="A714" s="104"/>
      <c r="B714" s="104"/>
      <c r="C714" s="105" t="s">
        <v>151</v>
      </c>
      <c r="D714" s="106">
        <v>46</v>
      </c>
      <c r="E714" s="106">
        <v>2373855.96</v>
      </c>
      <c r="F714" s="106">
        <v>30000</v>
      </c>
      <c r="G714" s="106">
        <v>45215</v>
      </c>
      <c r="H714" s="106">
        <f t="shared" si="99"/>
        <v>2449070.96</v>
      </c>
      <c r="I714" s="106">
        <f t="shared" si="95"/>
        <v>109197374.16</v>
      </c>
      <c r="J714" s="106">
        <f t="shared" si="96"/>
        <v>1380000</v>
      </c>
      <c r="K714" s="106">
        <f t="shared" si="97"/>
        <v>2079890</v>
      </c>
      <c r="L714" s="106">
        <f t="shared" si="98"/>
        <v>112657264.16</v>
      </c>
    </row>
    <row r="715" spans="1:12" ht="18.5" x14ac:dyDescent="0.45">
      <c r="A715" s="104"/>
      <c r="B715" s="104"/>
      <c r="C715" s="105" t="s">
        <v>157</v>
      </c>
      <c r="D715" s="106">
        <v>2</v>
      </c>
      <c r="E715" s="106">
        <v>2614007.04</v>
      </c>
      <c r="F715" s="106">
        <v>30000</v>
      </c>
      <c r="G715" s="106">
        <v>68715</v>
      </c>
      <c r="H715" s="106">
        <f t="shared" si="99"/>
        <v>2712722.04</v>
      </c>
      <c r="I715" s="106">
        <f t="shared" si="95"/>
        <v>5228014.08</v>
      </c>
      <c r="J715" s="106">
        <f t="shared" si="96"/>
        <v>60000</v>
      </c>
      <c r="K715" s="106">
        <f t="shared" si="97"/>
        <v>137430</v>
      </c>
      <c r="L715" s="106">
        <f t="shared" si="98"/>
        <v>5425444.0800000001</v>
      </c>
    </row>
    <row r="716" spans="1:12" ht="18.5" x14ac:dyDescent="0.45">
      <c r="A716" s="104"/>
      <c r="B716" s="104"/>
      <c r="C716" s="105" t="s">
        <v>302</v>
      </c>
      <c r="D716" s="106">
        <v>12</v>
      </c>
      <c r="E716" s="106">
        <v>2802390.96</v>
      </c>
      <c r="F716" s="106">
        <v>30000</v>
      </c>
      <c r="G716" s="106">
        <v>69869</v>
      </c>
      <c r="H716" s="106">
        <f t="shared" si="99"/>
        <v>2902259.96</v>
      </c>
      <c r="I716" s="106">
        <f t="shared" si="95"/>
        <v>33628691.519999996</v>
      </c>
      <c r="J716" s="106">
        <f t="shared" si="96"/>
        <v>360000</v>
      </c>
      <c r="K716" s="106">
        <f t="shared" si="97"/>
        <v>838428</v>
      </c>
      <c r="L716" s="106">
        <f t="shared" si="98"/>
        <v>34827119.519999996</v>
      </c>
    </row>
    <row r="717" spans="1:12" ht="18.5" x14ac:dyDescent="0.45">
      <c r="A717" s="104"/>
      <c r="B717" s="104"/>
      <c r="C717" s="105" t="s">
        <v>484</v>
      </c>
      <c r="D717" s="106">
        <v>1</v>
      </c>
      <c r="E717" s="106">
        <v>3128730.96</v>
      </c>
      <c r="F717" s="106">
        <v>30000</v>
      </c>
      <c r="G717" s="106">
        <v>96494</v>
      </c>
      <c r="H717" s="106">
        <f t="shared" si="99"/>
        <v>3255224.96</v>
      </c>
      <c r="I717" s="106">
        <f t="shared" si="95"/>
        <v>3128730.96</v>
      </c>
      <c r="J717" s="106">
        <f t="shared" si="96"/>
        <v>30000</v>
      </c>
      <c r="K717" s="106">
        <f t="shared" si="97"/>
        <v>96494</v>
      </c>
      <c r="L717" s="106">
        <f t="shared" si="98"/>
        <v>3255224.96</v>
      </c>
    </row>
    <row r="718" spans="1:12" ht="18.5" x14ac:dyDescent="0.45">
      <c r="A718" s="104"/>
      <c r="B718" s="104"/>
      <c r="C718" s="105" t="s">
        <v>485</v>
      </c>
      <c r="D718" s="106">
        <v>2</v>
      </c>
      <c r="E718" s="106">
        <v>3238208.04</v>
      </c>
      <c r="F718" s="106">
        <v>30000</v>
      </c>
      <c r="G718" s="106">
        <v>97648</v>
      </c>
      <c r="H718" s="106">
        <f t="shared" si="99"/>
        <v>3365856.04</v>
      </c>
      <c r="I718" s="106">
        <f t="shared" si="95"/>
        <v>6476416.0800000001</v>
      </c>
      <c r="J718" s="106">
        <f t="shared" si="96"/>
        <v>60000</v>
      </c>
      <c r="K718" s="106">
        <f t="shared" si="97"/>
        <v>195296</v>
      </c>
      <c r="L718" s="106">
        <f t="shared" si="98"/>
        <v>6731712.0800000001</v>
      </c>
    </row>
    <row r="719" spans="1:12" ht="18.5" x14ac:dyDescent="0.45">
      <c r="A719" s="104"/>
      <c r="B719" s="104"/>
      <c r="C719" s="105" t="s">
        <v>176</v>
      </c>
      <c r="D719" s="106">
        <v>2</v>
      </c>
      <c r="E719" s="106">
        <v>3650570</v>
      </c>
      <c r="F719" s="106">
        <v>30000</v>
      </c>
      <c r="G719" s="106">
        <v>101152</v>
      </c>
      <c r="H719" s="106">
        <f t="shared" si="99"/>
        <v>3781722</v>
      </c>
      <c r="I719" s="106">
        <f t="shared" si="95"/>
        <v>7301140</v>
      </c>
      <c r="J719" s="106">
        <f t="shared" si="96"/>
        <v>60000</v>
      </c>
      <c r="K719" s="106">
        <f t="shared" si="97"/>
        <v>202304</v>
      </c>
      <c r="L719" s="106">
        <f t="shared" si="98"/>
        <v>7563444</v>
      </c>
    </row>
    <row r="720" spans="1:12" ht="18.5" x14ac:dyDescent="0.45">
      <c r="A720" s="104"/>
      <c r="B720" s="104"/>
      <c r="C720" s="105" t="s">
        <v>178</v>
      </c>
      <c r="D720" s="106">
        <v>1</v>
      </c>
      <c r="E720" s="106">
        <v>3768428.04</v>
      </c>
      <c r="F720" s="106">
        <v>30000</v>
      </c>
      <c r="G720" s="106">
        <v>102306</v>
      </c>
      <c r="H720" s="106">
        <f t="shared" si="99"/>
        <v>3900734.04</v>
      </c>
      <c r="I720" s="106">
        <f t="shared" si="95"/>
        <v>3768428.04</v>
      </c>
      <c r="J720" s="106">
        <f t="shared" si="96"/>
        <v>30000</v>
      </c>
      <c r="K720" s="106">
        <f t="shared" si="97"/>
        <v>102306</v>
      </c>
      <c r="L720" s="106">
        <f t="shared" si="98"/>
        <v>3900734.04</v>
      </c>
    </row>
    <row r="721" spans="1:12" ht="18.5" x14ac:dyDescent="0.45">
      <c r="A721" s="104"/>
      <c r="B721" s="104"/>
      <c r="C721" s="105" t="s">
        <v>179</v>
      </c>
      <c r="D721" s="106">
        <v>1</v>
      </c>
      <c r="E721" s="106">
        <v>3886284</v>
      </c>
      <c r="F721" s="106">
        <v>30000</v>
      </c>
      <c r="G721" s="106">
        <v>103460</v>
      </c>
      <c r="H721" s="106">
        <f t="shared" si="99"/>
        <v>4019744</v>
      </c>
      <c r="I721" s="106">
        <f t="shared" si="95"/>
        <v>3886284</v>
      </c>
      <c r="J721" s="106">
        <f t="shared" si="96"/>
        <v>30000</v>
      </c>
      <c r="K721" s="106">
        <f t="shared" si="97"/>
        <v>103460</v>
      </c>
      <c r="L721" s="106">
        <f t="shared" si="98"/>
        <v>4019744</v>
      </c>
    </row>
    <row r="722" spans="1:12" ht="18.5" x14ac:dyDescent="0.45">
      <c r="A722" s="104"/>
      <c r="B722" s="104"/>
      <c r="C722" s="105" t="s">
        <v>247</v>
      </c>
      <c r="D722" s="106">
        <v>1</v>
      </c>
      <c r="E722" s="106">
        <v>4357713</v>
      </c>
      <c r="F722" s="106">
        <v>30000</v>
      </c>
      <c r="G722" s="106">
        <v>108076</v>
      </c>
      <c r="H722" s="106">
        <f t="shared" si="99"/>
        <v>4495789</v>
      </c>
      <c r="I722" s="106">
        <f t="shared" si="95"/>
        <v>4357713</v>
      </c>
      <c r="J722" s="106">
        <f t="shared" si="96"/>
        <v>30000</v>
      </c>
      <c r="K722" s="106">
        <f t="shared" si="97"/>
        <v>108076</v>
      </c>
      <c r="L722" s="106">
        <f t="shared" si="98"/>
        <v>4495789</v>
      </c>
    </row>
    <row r="723" spans="1:12" ht="18.5" x14ac:dyDescent="0.45">
      <c r="A723" s="104"/>
      <c r="B723" s="107"/>
      <c r="C723" s="105" t="s">
        <v>340</v>
      </c>
      <c r="D723" s="109">
        <v>2</v>
      </c>
      <c r="E723" s="106">
        <v>4450161.96</v>
      </c>
      <c r="F723" s="106">
        <v>30000</v>
      </c>
      <c r="G723" s="106">
        <v>112692</v>
      </c>
      <c r="H723" s="106">
        <f t="shared" si="99"/>
        <v>4592853.96</v>
      </c>
      <c r="I723" s="106">
        <f t="shared" si="95"/>
        <v>8900323.9199999999</v>
      </c>
      <c r="J723" s="106">
        <f t="shared" si="96"/>
        <v>60000</v>
      </c>
      <c r="K723" s="106">
        <f t="shared" si="97"/>
        <v>225384</v>
      </c>
      <c r="L723" s="106">
        <f t="shared" si="98"/>
        <v>9185707.9199999999</v>
      </c>
    </row>
    <row r="724" spans="1:12" ht="18.5" x14ac:dyDescent="0.45">
      <c r="A724" s="104"/>
      <c r="B724" s="104"/>
      <c r="C724" s="105" t="s">
        <v>405</v>
      </c>
      <c r="D724" s="106">
        <v>3</v>
      </c>
      <c r="E724" s="106">
        <v>5195100.96</v>
      </c>
      <c r="F724" s="106">
        <v>30000</v>
      </c>
      <c r="G724" s="106">
        <v>164232</v>
      </c>
      <c r="H724" s="106">
        <f t="shared" si="99"/>
        <v>5389332.96</v>
      </c>
      <c r="I724" s="106">
        <f t="shared" si="95"/>
        <v>15585302.879999999</v>
      </c>
      <c r="J724" s="106">
        <f t="shared" si="96"/>
        <v>90000</v>
      </c>
      <c r="K724" s="106">
        <f t="shared" si="97"/>
        <v>492696</v>
      </c>
      <c r="L724" s="106">
        <f t="shared" si="98"/>
        <v>16167998.879999999</v>
      </c>
    </row>
    <row r="725" spans="1:12" ht="18.5" x14ac:dyDescent="0.45">
      <c r="A725" s="104"/>
      <c r="B725" s="104"/>
      <c r="C725" s="108" t="s">
        <v>197</v>
      </c>
      <c r="D725" s="106">
        <v>2</v>
      </c>
      <c r="E725" s="106">
        <v>5195100.96</v>
      </c>
      <c r="F725" s="106">
        <v>30000</v>
      </c>
      <c r="G725" s="106">
        <v>476730</v>
      </c>
      <c r="H725" s="106">
        <f t="shared" si="99"/>
        <v>5701830.96</v>
      </c>
      <c r="I725" s="106">
        <f t="shared" si="95"/>
        <v>10390201.92</v>
      </c>
      <c r="J725" s="106">
        <f t="shared" si="96"/>
        <v>60000</v>
      </c>
      <c r="K725" s="106">
        <f t="shared" si="97"/>
        <v>953460</v>
      </c>
      <c r="L725" s="106">
        <f t="shared" si="98"/>
        <v>11403661.92</v>
      </c>
    </row>
    <row r="726" spans="1:12" ht="18.5" x14ac:dyDescent="0.45">
      <c r="A726" s="104"/>
      <c r="B726" s="107" t="s">
        <v>201</v>
      </c>
      <c r="C726" s="105" t="s">
        <v>202</v>
      </c>
      <c r="D726" s="109">
        <f t="shared" ref="D726:L726" si="100">SUM(D706:D725)</f>
        <v>127</v>
      </c>
      <c r="E726" s="109">
        <f t="shared" si="100"/>
        <v>56825501.920000002</v>
      </c>
      <c r="F726" s="109">
        <f t="shared" si="100"/>
        <v>600000</v>
      </c>
      <c r="G726" s="109">
        <f t="shared" si="100"/>
        <v>1631139</v>
      </c>
      <c r="H726" s="109">
        <f t="shared" si="100"/>
        <v>59056640.920000002</v>
      </c>
      <c r="I726" s="109">
        <f t="shared" si="100"/>
        <v>281437355.80000001</v>
      </c>
      <c r="J726" s="109">
        <f t="shared" si="100"/>
        <v>3810000</v>
      </c>
      <c r="K726" s="109">
        <f t="shared" si="100"/>
        <v>5925416</v>
      </c>
      <c r="L726" s="109">
        <f t="shared" si="100"/>
        <v>291172771.80000001</v>
      </c>
    </row>
    <row r="727" spans="1:12" ht="55.5" x14ac:dyDescent="0.45">
      <c r="A727" s="104"/>
      <c r="B727" s="104" t="s">
        <v>311</v>
      </c>
      <c r="C727" s="508" t="s">
        <v>530</v>
      </c>
      <c r="D727" s="111">
        <v>1</v>
      </c>
      <c r="E727" s="111">
        <v>160488.78</v>
      </c>
      <c r="F727" s="111">
        <v>30000</v>
      </c>
      <c r="G727" s="106">
        <v>10640338.32</v>
      </c>
      <c r="H727" s="106">
        <f>SUM(E727:G727)</f>
        <v>10830827.1</v>
      </c>
      <c r="I727" s="106">
        <f>D727*E727</f>
        <v>160488.78</v>
      </c>
      <c r="J727" s="106">
        <f>D727*F727</f>
        <v>30000</v>
      </c>
      <c r="K727" s="106">
        <f>D727*G727</f>
        <v>10640338.32</v>
      </c>
      <c r="L727" s="106">
        <f>D727*H727</f>
        <v>10830827.1</v>
      </c>
    </row>
    <row r="728" spans="1:12" ht="18.5" x14ac:dyDescent="0.45">
      <c r="A728" s="104"/>
      <c r="B728" s="112" t="s">
        <v>201</v>
      </c>
      <c r="C728" s="113"/>
      <c r="D728" s="109">
        <f t="shared" ref="D728:L728" si="101">SUM(D727:D727)</f>
        <v>1</v>
      </c>
      <c r="E728" s="109">
        <f t="shared" si="101"/>
        <v>160488.78</v>
      </c>
      <c r="F728" s="109">
        <f t="shared" si="101"/>
        <v>30000</v>
      </c>
      <c r="G728" s="109">
        <f t="shared" si="101"/>
        <v>10640338.32</v>
      </c>
      <c r="H728" s="109">
        <f t="shared" si="101"/>
        <v>10830827.1</v>
      </c>
      <c r="I728" s="109">
        <f t="shared" si="101"/>
        <v>160488.78</v>
      </c>
      <c r="J728" s="109">
        <f t="shared" si="101"/>
        <v>30000</v>
      </c>
      <c r="K728" s="109">
        <f t="shared" si="101"/>
        <v>10640338.32</v>
      </c>
      <c r="L728" s="109">
        <f t="shared" si="101"/>
        <v>10830827.1</v>
      </c>
    </row>
    <row r="729" spans="1:12" ht="18.5" x14ac:dyDescent="0.45">
      <c r="A729" s="104"/>
      <c r="B729" s="104"/>
      <c r="C729" s="110"/>
      <c r="D729" s="106"/>
      <c r="E729" s="106"/>
      <c r="F729" s="106"/>
      <c r="G729" s="106"/>
      <c r="H729" s="106"/>
      <c r="I729" s="106"/>
      <c r="J729" s="106"/>
      <c r="K729" s="106"/>
      <c r="L729" s="106"/>
    </row>
    <row r="730" spans="1:12" ht="18.5" x14ac:dyDescent="0.45">
      <c r="A730" s="112" t="s">
        <v>204</v>
      </c>
      <c r="B730" s="104"/>
      <c r="C730" s="104"/>
      <c r="D730" s="114">
        <f>D726+D728</f>
        <v>128</v>
      </c>
      <c r="E730" s="115">
        <f t="shared" ref="E730:L730" si="102">SUM(E726:E727)</f>
        <v>56985990.700000003</v>
      </c>
      <c r="F730" s="115">
        <f t="shared" si="102"/>
        <v>630000</v>
      </c>
      <c r="G730" s="115">
        <f t="shared" si="102"/>
        <v>12271477.32</v>
      </c>
      <c r="H730" s="115">
        <f t="shared" si="102"/>
        <v>69887468.019999996</v>
      </c>
      <c r="I730" s="115">
        <f t="shared" si="102"/>
        <v>281597844.57999998</v>
      </c>
      <c r="J730" s="115">
        <f t="shared" si="102"/>
        <v>3840000</v>
      </c>
      <c r="K730" s="115">
        <f t="shared" si="102"/>
        <v>16565754.32</v>
      </c>
      <c r="L730" s="115">
        <f t="shared" si="102"/>
        <v>302003598.90000004</v>
      </c>
    </row>
    <row r="732" spans="1:12" ht="18.5" x14ac:dyDescent="0.45">
      <c r="A732" s="1010" t="s">
        <v>0</v>
      </c>
      <c r="B732" s="1010"/>
      <c r="C732" s="1010"/>
      <c r="D732" s="1010"/>
      <c r="E732" s="1010"/>
      <c r="F732" s="1010"/>
      <c r="G732" s="1010"/>
      <c r="H732" s="1010"/>
      <c r="I732" s="1010"/>
      <c r="J732" s="1010"/>
      <c r="K732" s="1010"/>
      <c r="L732" s="1010"/>
    </row>
    <row r="733" spans="1:12" ht="18.5" x14ac:dyDescent="0.45">
      <c r="A733" s="971" t="s">
        <v>89</v>
      </c>
      <c r="B733" s="971"/>
      <c r="C733" s="971"/>
      <c r="D733" s="971"/>
      <c r="E733" s="971"/>
      <c r="F733" s="971"/>
      <c r="G733" s="971"/>
      <c r="H733" s="971"/>
      <c r="I733" s="971"/>
      <c r="J733" s="971"/>
      <c r="K733" s="971"/>
      <c r="L733" s="971"/>
    </row>
    <row r="734" spans="1:12" ht="18.5" x14ac:dyDescent="0.45">
      <c r="A734" s="971" t="s">
        <v>90</v>
      </c>
      <c r="B734" s="972"/>
      <c r="C734" s="972"/>
      <c r="D734" s="972"/>
      <c r="E734" s="972"/>
      <c r="F734" s="972"/>
      <c r="G734" s="972"/>
      <c r="H734" s="972"/>
      <c r="I734" s="972"/>
      <c r="J734" s="972"/>
      <c r="K734" s="972"/>
      <c r="L734" s="972"/>
    </row>
    <row r="735" spans="1:12" ht="18.5" x14ac:dyDescent="0.45">
      <c r="A735" s="973" t="s">
        <v>1100</v>
      </c>
      <c r="B735" s="973"/>
      <c r="C735" s="973"/>
      <c r="D735" s="973"/>
      <c r="E735" s="973"/>
      <c r="F735" s="973"/>
      <c r="G735" s="973"/>
      <c r="H735" s="973"/>
      <c r="I735" s="973"/>
      <c r="J735" s="973"/>
      <c r="K735" s="973"/>
      <c r="L735" s="973"/>
    </row>
    <row r="736" spans="1:12" ht="55.5" x14ac:dyDescent="0.45">
      <c r="A736" s="501" t="s">
        <v>91</v>
      </c>
      <c r="B736" s="112"/>
      <c r="C736" s="501" t="s">
        <v>92</v>
      </c>
      <c r="D736" s="501" t="s">
        <v>93</v>
      </c>
      <c r="E736" s="501" t="s">
        <v>94</v>
      </c>
      <c r="F736" s="501" t="s">
        <v>95</v>
      </c>
      <c r="G736" s="501" t="s">
        <v>96</v>
      </c>
      <c r="H736" s="501" t="s">
        <v>97</v>
      </c>
      <c r="I736" s="501" t="s">
        <v>98</v>
      </c>
      <c r="J736" s="501" t="s">
        <v>99</v>
      </c>
      <c r="K736" s="501" t="s">
        <v>100</v>
      </c>
      <c r="L736" s="354" t="s">
        <v>101</v>
      </c>
    </row>
    <row r="737" spans="1:12" ht="18.5" x14ac:dyDescent="0.45">
      <c r="A737" s="104"/>
      <c r="B737" s="104"/>
      <c r="C737" s="105" t="s">
        <v>479</v>
      </c>
      <c r="D737" s="106">
        <v>5</v>
      </c>
      <c r="E737" s="106">
        <v>987931.25000000047</v>
      </c>
      <c r="F737" s="106">
        <v>30000</v>
      </c>
      <c r="G737" s="106"/>
      <c r="H737" s="106">
        <f t="shared" ref="H737:H800" si="103">SUM(E737:G737)</f>
        <v>1017931.2500000005</v>
      </c>
      <c r="I737" s="106">
        <f t="shared" ref="I737:I800" si="104">D737*E737</f>
        <v>4939656.2500000019</v>
      </c>
      <c r="J737" s="106">
        <f t="shared" ref="J737:J800" si="105">D737*F737</f>
        <v>150000</v>
      </c>
      <c r="K737" s="106">
        <f t="shared" ref="K737:K800" si="106">D737*G737</f>
        <v>0</v>
      </c>
      <c r="L737" s="106">
        <f t="shared" ref="L737:L800" si="107">D737*H737</f>
        <v>5089656.2500000019</v>
      </c>
    </row>
    <row r="738" spans="1:12" ht="18.5" x14ac:dyDescent="0.45">
      <c r="A738" s="104"/>
      <c r="B738" s="104"/>
      <c r="C738" s="105" t="s">
        <v>209</v>
      </c>
      <c r="D738" s="106">
        <v>2</v>
      </c>
      <c r="E738" s="106">
        <v>1075286.25</v>
      </c>
      <c r="F738" s="106">
        <v>30000</v>
      </c>
      <c r="G738" s="106"/>
      <c r="H738" s="106">
        <f t="shared" si="103"/>
        <v>1105286.25</v>
      </c>
      <c r="I738" s="106">
        <f t="shared" si="104"/>
        <v>2150572.5</v>
      </c>
      <c r="J738" s="106">
        <f t="shared" si="105"/>
        <v>60000</v>
      </c>
      <c r="K738" s="106">
        <f t="shared" si="106"/>
        <v>0</v>
      </c>
      <c r="L738" s="106">
        <f t="shared" si="107"/>
        <v>2210572.5</v>
      </c>
    </row>
    <row r="739" spans="1:12" ht="18.5" x14ac:dyDescent="0.45">
      <c r="A739" s="104"/>
      <c r="B739" s="104"/>
      <c r="C739" s="105" t="s">
        <v>543</v>
      </c>
      <c r="D739" s="106">
        <v>2</v>
      </c>
      <c r="E739" s="106">
        <v>1099532.4999999995</v>
      </c>
      <c r="F739" s="106">
        <v>30000</v>
      </c>
      <c r="G739" s="106"/>
      <c r="H739" s="106">
        <f t="shared" si="103"/>
        <v>1129532.4999999995</v>
      </c>
      <c r="I739" s="106">
        <f t="shared" si="104"/>
        <v>2199064.9999999991</v>
      </c>
      <c r="J739" s="106">
        <f t="shared" si="105"/>
        <v>60000</v>
      </c>
      <c r="K739" s="106">
        <f t="shared" si="106"/>
        <v>0</v>
      </c>
      <c r="L739" s="106">
        <f t="shared" si="107"/>
        <v>2259064.9999999991</v>
      </c>
    </row>
    <row r="740" spans="1:12" ht="18.5" x14ac:dyDescent="0.45">
      <c r="A740" s="104"/>
      <c r="B740" s="104"/>
      <c r="C740" s="105" t="s">
        <v>328</v>
      </c>
      <c r="D740" s="106">
        <v>1</v>
      </c>
      <c r="E740" s="106">
        <v>1126464.9999999995</v>
      </c>
      <c r="F740" s="106">
        <v>30000</v>
      </c>
      <c r="G740" s="106"/>
      <c r="H740" s="106">
        <f t="shared" si="103"/>
        <v>1156464.9999999995</v>
      </c>
      <c r="I740" s="106">
        <f t="shared" si="104"/>
        <v>1126464.9999999995</v>
      </c>
      <c r="J740" s="106">
        <f t="shared" si="105"/>
        <v>30000</v>
      </c>
      <c r="K740" s="106">
        <f t="shared" si="106"/>
        <v>0</v>
      </c>
      <c r="L740" s="106">
        <f t="shared" si="107"/>
        <v>1156464.9999999995</v>
      </c>
    </row>
    <row r="741" spans="1:12" ht="18.5" x14ac:dyDescent="0.45">
      <c r="A741" s="104"/>
      <c r="B741" s="104"/>
      <c r="C741" s="105" t="s">
        <v>105</v>
      </c>
      <c r="D741" s="106">
        <v>282</v>
      </c>
      <c r="E741" s="106">
        <v>1153397.4999999995</v>
      </c>
      <c r="F741" s="106">
        <v>30000</v>
      </c>
      <c r="G741" s="106"/>
      <c r="H741" s="106">
        <f t="shared" si="103"/>
        <v>1183397.4999999995</v>
      </c>
      <c r="I741" s="106">
        <f t="shared" si="104"/>
        <v>325258094.99999988</v>
      </c>
      <c r="J741" s="106">
        <f t="shared" si="105"/>
        <v>8460000</v>
      </c>
      <c r="K741" s="106">
        <f t="shared" si="106"/>
        <v>0</v>
      </c>
      <c r="L741" s="106">
        <f t="shared" si="107"/>
        <v>333718094.99999988</v>
      </c>
    </row>
    <row r="742" spans="1:12" ht="18.5" x14ac:dyDescent="0.45">
      <c r="A742" s="104"/>
      <c r="B742" s="104"/>
      <c r="C742" s="105" t="s">
        <v>111</v>
      </c>
      <c r="D742" s="106">
        <v>2</v>
      </c>
      <c r="E742" s="106">
        <v>1115746.2500000005</v>
      </c>
      <c r="F742" s="106">
        <v>30000</v>
      </c>
      <c r="G742" s="106"/>
      <c r="H742" s="106">
        <f t="shared" si="103"/>
        <v>1145746.2500000005</v>
      </c>
      <c r="I742" s="106">
        <f t="shared" si="104"/>
        <v>2231492.5000000009</v>
      </c>
      <c r="J742" s="106">
        <f t="shared" si="105"/>
        <v>60000</v>
      </c>
      <c r="K742" s="106">
        <f t="shared" si="106"/>
        <v>0</v>
      </c>
      <c r="L742" s="106">
        <f t="shared" si="107"/>
        <v>2291492.5000000009</v>
      </c>
    </row>
    <row r="743" spans="1:12" ht="18.5" x14ac:dyDescent="0.45">
      <c r="A743" s="104"/>
      <c r="B743" s="104"/>
      <c r="C743" s="105" t="s">
        <v>1083</v>
      </c>
      <c r="D743" s="106">
        <v>2</v>
      </c>
      <c r="E743" s="106">
        <v>1158891.2499999995</v>
      </c>
      <c r="F743" s="106">
        <v>30000</v>
      </c>
      <c r="G743" s="106"/>
      <c r="H743" s="106">
        <f t="shared" si="103"/>
        <v>1188891.2499999995</v>
      </c>
      <c r="I743" s="106">
        <f t="shared" si="104"/>
        <v>2317782.4999999991</v>
      </c>
      <c r="J743" s="106">
        <f t="shared" si="105"/>
        <v>60000</v>
      </c>
      <c r="K743" s="106">
        <f t="shared" si="106"/>
        <v>0</v>
      </c>
      <c r="L743" s="106">
        <f t="shared" si="107"/>
        <v>2377782.4999999991</v>
      </c>
    </row>
    <row r="744" spans="1:12" ht="18.5" x14ac:dyDescent="0.45">
      <c r="A744" s="104"/>
      <c r="B744" s="104"/>
      <c r="C744" s="105" t="s">
        <v>113</v>
      </c>
      <c r="D744" s="106">
        <v>266</v>
      </c>
      <c r="E744" s="106">
        <v>1191249.9999999995</v>
      </c>
      <c r="F744" s="106">
        <v>30000</v>
      </c>
      <c r="G744" s="106"/>
      <c r="H744" s="106">
        <f t="shared" si="103"/>
        <v>1221249.9999999995</v>
      </c>
      <c r="I744" s="106">
        <f t="shared" si="104"/>
        <v>316872499.99999988</v>
      </c>
      <c r="J744" s="106">
        <f t="shared" si="105"/>
        <v>7980000</v>
      </c>
      <c r="K744" s="106">
        <f t="shared" si="106"/>
        <v>0</v>
      </c>
      <c r="L744" s="106">
        <f t="shared" si="107"/>
        <v>324852499.99999988</v>
      </c>
    </row>
    <row r="745" spans="1:12" ht="18.5" x14ac:dyDescent="0.45">
      <c r="A745" s="104"/>
      <c r="B745" s="104"/>
      <c r="C745" s="105" t="s">
        <v>446</v>
      </c>
      <c r="D745" s="106">
        <v>1</v>
      </c>
      <c r="E745" s="106">
        <v>1150832.4999999995</v>
      </c>
      <c r="F745" s="106">
        <v>30000</v>
      </c>
      <c r="G745" s="106"/>
      <c r="H745" s="106">
        <f t="shared" si="103"/>
        <v>1180832.4999999995</v>
      </c>
      <c r="I745" s="106">
        <f t="shared" si="104"/>
        <v>1150832.4999999995</v>
      </c>
      <c r="J745" s="106">
        <f t="shared" si="105"/>
        <v>30000</v>
      </c>
      <c r="K745" s="106">
        <f t="shared" si="106"/>
        <v>0</v>
      </c>
      <c r="L745" s="106">
        <f t="shared" si="107"/>
        <v>1180832.4999999995</v>
      </c>
    </row>
    <row r="746" spans="1:12" ht="18.5" x14ac:dyDescent="0.45">
      <c r="A746" s="104"/>
      <c r="B746" s="104"/>
      <c r="C746" s="105" t="s">
        <v>1085</v>
      </c>
      <c r="D746" s="106">
        <v>4</v>
      </c>
      <c r="E746" s="106">
        <v>1163362.5</v>
      </c>
      <c r="F746" s="106">
        <v>30000</v>
      </c>
      <c r="G746" s="106"/>
      <c r="H746" s="106">
        <f t="shared" si="103"/>
        <v>1193362.5</v>
      </c>
      <c r="I746" s="106">
        <f t="shared" si="104"/>
        <v>4653450</v>
      </c>
      <c r="J746" s="106">
        <f t="shared" si="105"/>
        <v>120000</v>
      </c>
      <c r="K746" s="106">
        <f t="shared" si="106"/>
        <v>0</v>
      </c>
      <c r="L746" s="106">
        <f t="shared" si="107"/>
        <v>4773450</v>
      </c>
    </row>
    <row r="747" spans="1:12" ht="18.5" x14ac:dyDescent="0.45">
      <c r="A747" s="104"/>
      <c r="B747" s="104"/>
      <c r="C747" s="105" t="s">
        <v>550</v>
      </c>
      <c r="D747" s="106">
        <v>1</v>
      </c>
      <c r="E747" s="106">
        <v>1175892.5000000005</v>
      </c>
      <c r="F747" s="106">
        <v>30000</v>
      </c>
      <c r="G747" s="106"/>
      <c r="H747" s="106">
        <f t="shared" si="103"/>
        <v>1205892.5000000005</v>
      </c>
      <c r="I747" s="106">
        <f t="shared" si="104"/>
        <v>1175892.5000000005</v>
      </c>
      <c r="J747" s="106">
        <f t="shared" si="105"/>
        <v>30000</v>
      </c>
      <c r="K747" s="106">
        <f t="shared" si="106"/>
        <v>0</v>
      </c>
      <c r="L747" s="106">
        <f t="shared" si="107"/>
        <v>1205892.5000000005</v>
      </c>
    </row>
    <row r="748" spans="1:12" ht="18.5" x14ac:dyDescent="0.45">
      <c r="A748" s="104"/>
      <c r="B748" s="104"/>
      <c r="C748" s="105" t="s">
        <v>551</v>
      </c>
      <c r="D748" s="106">
        <v>2</v>
      </c>
      <c r="E748" s="106">
        <v>1188422.4999999995</v>
      </c>
      <c r="F748" s="106">
        <v>30000</v>
      </c>
      <c r="G748" s="106"/>
      <c r="H748" s="106">
        <f t="shared" si="103"/>
        <v>1218422.4999999995</v>
      </c>
      <c r="I748" s="106">
        <f t="shared" si="104"/>
        <v>2376844.9999999991</v>
      </c>
      <c r="J748" s="106">
        <f t="shared" si="105"/>
        <v>60000</v>
      </c>
      <c r="K748" s="106">
        <f t="shared" si="106"/>
        <v>0</v>
      </c>
      <c r="L748" s="106">
        <f t="shared" si="107"/>
        <v>2436844.9999999991</v>
      </c>
    </row>
    <row r="749" spans="1:12" ht="18.5" x14ac:dyDescent="0.45">
      <c r="A749" s="104"/>
      <c r="B749" s="104"/>
      <c r="C749" s="105" t="s">
        <v>331</v>
      </c>
      <c r="D749" s="106">
        <v>1</v>
      </c>
      <c r="E749" s="106">
        <v>1200952.5</v>
      </c>
      <c r="F749" s="106">
        <v>30000</v>
      </c>
      <c r="G749" s="106"/>
      <c r="H749" s="106">
        <f t="shared" si="103"/>
        <v>1230952.5</v>
      </c>
      <c r="I749" s="106">
        <f t="shared" si="104"/>
        <v>1200952.5</v>
      </c>
      <c r="J749" s="106">
        <f t="shared" si="105"/>
        <v>30000</v>
      </c>
      <c r="K749" s="106">
        <f t="shared" si="106"/>
        <v>0</v>
      </c>
      <c r="L749" s="106">
        <f t="shared" si="107"/>
        <v>1230952.5</v>
      </c>
    </row>
    <row r="750" spans="1:12" ht="18.5" x14ac:dyDescent="0.45">
      <c r="A750" s="104"/>
      <c r="B750" s="104"/>
      <c r="C750" s="105" t="s">
        <v>210</v>
      </c>
      <c r="D750" s="106">
        <v>2</v>
      </c>
      <c r="E750" s="106">
        <v>1226012.4999999958</v>
      </c>
      <c r="F750" s="106">
        <v>30000</v>
      </c>
      <c r="G750" s="106"/>
      <c r="H750" s="106">
        <f t="shared" si="103"/>
        <v>1256012.4999999958</v>
      </c>
      <c r="I750" s="106">
        <f t="shared" si="104"/>
        <v>2452024.9999999916</v>
      </c>
      <c r="J750" s="106">
        <f t="shared" si="105"/>
        <v>60000</v>
      </c>
      <c r="K750" s="106">
        <f t="shared" si="106"/>
        <v>0</v>
      </c>
      <c r="L750" s="106">
        <f t="shared" si="107"/>
        <v>2512024.9999999916</v>
      </c>
    </row>
    <row r="751" spans="1:12" ht="18.5" x14ac:dyDescent="0.45">
      <c r="A751" s="104"/>
      <c r="B751" s="104"/>
      <c r="C751" s="105" t="s">
        <v>483</v>
      </c>
      <c r="D751" s="106">
        <v>34</v>
      </c>
      <c r="E751" s="106">
        <v>1238542.5</v>
      </c>
      <c r="F751" s="106">
        <v>30000</v>
      </c>
      <c r="G751" s="106"/>
      <c r="H751" s="106">
        <f t="shared" si="103"/>
        <v>1268542.5</v>
      </c>
      <c r="I751" s="106">
        <f t="shared" si="104"/>
        <v>42110445</v>
      </c>
      <c r="J751" s="106">
        <f t="shared" si="105"/>
        <v>1020000</v>
      </c>
      <c r="K751" s="106">
        <f t="shared" si="106"/>
        <v>0</v>
      </c>
      <c r="L751" s="106">
        <f t="shared" si="107"/>
        <v>43130445</v>
      </c>
    </row>
    <row r="752" spans="1:12" ht="18.5" x14ac:dyDescent="0.45">
      <c r="A752" s="104"/>
      <c r="B752" s="104"/>
      <c r="C752" s="105" t="s">
        <v>478</v>
      </c>
      <c r="D752" s="106">
        <v>2</v>
      </c>
      <c r="E752" s="106">
        <v>1208702.4999999958</v>
      </c>
      <c r="F752" s="106">
        <v>30000</v>
      </c>
      <c r="G752" s="106"/>
      <c r="H752" s="106">
        <f t="shared" si="103"/>
        <v>1238702.4999999958</v>
      </c>
      <c r="I752" s="106">
        <f t="shared" si="104"/>
        <v>2417404.9999999916</v>
      </c>
      <c r="J752" s="106">
        <f t="shared" si="105"/>
        <v>60000</v>
      </c>
      <c r="K752" s="106">
        <f t="shared" si="106"/>
        <v>0</v>
      </c>
      <c r="L752" s="106">
        <f t="shared" si="107"/>
        <v>2477404.9999999916</v>
      </c>
    </row>
    <row r="753" spans="1:12" ht="18.5" x14ac:dyDescent="0.45">
      <c r="A753" s="104"/>
      <c r="B753" s="104"/>
      <c r="C753" s="105" t="s">
        <v>130</v>
      </c>
      <c r="D753" s="106">
        <v>4</v>
      </c>
      <c r="E753" s="106">
        <v>1223976.2499999958</v>
      </c>
      <c r="F753" s="106">
        <v>30000</v>
      </c>
      <c r="G753" s="106"/>
      <c r="H753" s="106">
        <f t="shared" si="103"/>
        <v>1253976.2499999958</v>
      </c>
      <c r="I753" s="106">
        <f t="shared" si="104"/>
        <v>4895904.9999999832</v>
      </c>
      <c r="J753" s="106">
        <f t="shared" si="105"/>
        <v>120000</v>
      </c>
      <c r="K753" s="106">
        <f t="shared" si="106"/>
        <v>0</v>
      </c>
      <c r="L753" s="106">
        <f t="shared" si="107"/>
        <v>5015904.9999999832</v>
      </c>
    </row>
    <row r="754" spans="1:12" ht="18.5" x14ac:dyDescent="0.45">
      <c r="A754" s="104"/>
      <c r="B754" s="104"/>
      <c r="C754" s="105" t="s">
        <v>131</v>
      </c>
      <c r="D754" s="106">
        <v>1</v>
      </c>
      <c r="E754" s="106">
        <v>1254523.7499999958</v>
      </c>
      <c r="F754" s="106">
        <v>30000</v>
      </c>
      <c r="G754" s="106"/>
      <c r="H754" s="106">
        <f t="shared" si="103"/>
        <v>1284523.7499999958</v>
      </c>
      <c r="I754" s="106">
        <f t="shared" si="104"/>
        <v>1254523.7499999958</v>
      </c>
      <c r="J754" s="106">
        <f t="shared" si="105"/>
        <v>30000</v>
      </c>
      <c r="K754" s="106">
        <f t="shared" si="106"/>
        <v>0</v>
      </c>
      <c r="L754" s="106">
        <f t="shared" si="107"/>
        <v>1284523.7499999958</v>
      </c>
    </row>
    <row r="755" spans="1:12" ht="18.5" x14ac:dyDescent="0.45">
      <c r="A755" s="104"/>
      <c r="B755" s="104"/>
      <c r="C755" s="105" t="s">
        <v>242</v>
      </c>
      <c r="D755" s="106">
        <v>3</v>
      </c>
      <c r="E755" s="106">
        <v>1269797.4999999958</v>
      </c>
      <c r="F755" s="106">
        <v>30000</v>
      </c>
      <c r="G755" s="106"/>
      <c r="H755" s="106">
        <f t="shared" si="103"/>
        <v>1299797.4999999958</v>
      </c>
      <c r="I755" s="106">
        <f t="shared" si="104"/>
        <v>3809392.4999999874</v>
      </c>
      <c r="J755" s="106">
        <f t="shared" si="105"/>
        <v>90000</v>
      </c>
      <c r="K755" s="106">
        <f t="shared" si="106"/>
        <v>0</v>
      </c>
      <c r="L755" s="106">
        <f t="shared" si="107"/>
        <v>3899392.4999999874</v>
      </c>
    </row>
    <row r="756" spans="1:12" ht="18.5" x14ac:dyDescent="0.45">
      <c r="A756" s="104"/>
      <c r="B756" s="104"/>
      <c r="C756" s="105" t="s">
        <v>560</v>
      </c>
      <c r="D756" s="106">
        <v>12</v>
      </c>
      <c r="E756" s="106">
        <v>1285071.2499999958</v>
      </c>
      <c r="F756" s="106">
        <v>30000</v>
      </c>
      <c r="G756" s="106"/>
      <c r="H756" s="106">
        <f t="shared" si="103"/>
        <v>1315071.2499999958</v>
      </c>
      <c r="I756" s="106">
        <f t="shared" si="104"/>
        <v>15420854.99999995</v>
      </c>
      <c r="J756" s="106">
        <f t="shared" si="105"/>
        <v>360000</v>
      </c>
      <c r="K756" s="106">
        <f t="shared" si="106"/>
        <v>0</v>
      </c>
      <c r="L756" s="106">
        <f t="shared" si="107"/>
        <v>15780854.99999995</v>
      </c>
    </row>
    <row r="757" spans="1:12" ht="18.5" x14ac:dyDescent="0.45">
      <c r="A757" s="104"/>
      <c r="B757" s="104"/>
      <c r="C757" s="105" t="s">
        <v>132</v>
      </c>
      <c r="D757" s="106">
        <v>13</v>
      </c>
      <c r="E757" s="106">
        <v>1300344.9999999958</v>
      </c>
      <c r="F757" s="106">
        <v>30000</v>
      </c>
      <c r="G757" s="106"/>
      <c r="H757" s="106">
        <f t="shared" si="103"/>
        <v>1330344.9999999958</v>
      </c>
      <c r="I757" s="106">
        <f t="shared" si="104"/>
        <v>16904484.999999944</v>
      </c>
      <c r="J757" s="106">
        <f t="shared" si="105"/>
        <v>390000</v>
      </c>
      <c r="K757" s="106">
        <f t="shared" si="106"/>
        <v>0</v>
      </c>
      <c r="L757" s="106">
        <f t="shared" si="107"/>
        <v>17294484.999999944</v>
      </c>
    </row>
    <row r="758" spans="1:12" ht="18.5" x14ac:dyDescent="0.45">
      <c r="A758" s="104"/>
      <c r="B758" s="104"/>
      <c r="C758" s="105" t="s">
        <v>472</v>
      </c>
      <c r="D758" s="106">
        <v>22</v>
      </c>
      <c r="E758" s="106">
        <v>1315618.7499999958</v>
      </c>
      <c r="F758" s="106">
        <v>30000</v>
      </c>
      <c r="G758" s="106"/>
      <c r="H758" s="106">
        <f t="shared" si="103"/>
        <v>1345618.7499999958</v>
      </c>
      <c r="I758" s="106">
        <f t="shared" si="104"/>
        <v>28943612.499999907</v>
      </c>
      <c r="J758" s="106">
        <f t="shared" si="105"/>
        <v>660000</v>
      </c>
      <c r="K758" s="106">
        <f t="shared" si="106"/>
        <v>0</v>
      </c>
      <c r="L758" s="106">
        <f t="shared" si="107"/>
        <v>29603612.499999907</v>
      </c>
    </row>
    <row r="759" spans="1:12" ht="18.5" x14ac:dyDescent="0.45">
      <c r="A759" s="104"/>
      <c r="B759" s="104"/>
      <c r="C759" s="105" t="s">
        <v>134</v>
      </c>
      <c r="D759" s="106">
        <v>172</v>
      </c>
      <c r="E759" s="106">
        <v>1215425.0000000042</v>
      </c>
      <c r="F759" s="106">
        <v>30000</v>
      </c>
      <c r="G759" s="106"/>
      <c r="H759" s="106">
        <f t="shared" si="103"/>
        <v>1245425.0000000042</v>
      </c>
      <c r="I759" s="106">
        <f t="shared" si="104"/>
        <v>209053100.00000072</v>
      </c>
      <c r="J759" s="106">
        <f t="shared" si="105"/>
        <v>5160000</v>
      </c>
      <c r="K759" s="106">
        <f t="shared" si="106"/>
        <v>0</v>
      </c>
      <c r="L759" s="106">
        <f t="shared" si="107"/>
        <v>214213100.00000072</v>
      </c>
    </row>
    <row r="760" spans="1:12" ht="18.5" x14ac:dyDescent="0.45">
      <c r="A760" s="104"/>
      <c r="B760" s="104"/>
      <c r="C760" s="105" t="s">
        <v>136</v>
      </c>
      <c r="D760" s="106">
        <v>9</v>
      </c>
      <c r="E760" s="106">
        <v>1244303.7500000042</v>
      </c>
      <c r="F760" s="106">
        <v>30000</v>
      </c>
      <c r="G760" s="106"/>
      <c r="H760" s="106">
        <f t="shared" si="103"/>
        <v>1274303.7500000042</v>
      </c>
      <c r="I760" s="106">
        <f t="shared" si="104"/>
        <v>11198733.750000037</v>
      </c>
      <c r="J760" s="106">
        <f t="shared" si="105"/>
        <v>270000</v>
      </c>
      <c r="K760" s="106">
        <f t="shared" si="106"/>
        <v>0</v>
      </c>
      <c r="L760" s="106">
        <f t="shared" si="107"/>
        <v>11468733.750000037</v>
      </c>
    </row>
    <row r="761" spans="1:12" ht="18.5" x14ac:dyDescent="0.45">
      <c r="A761" s="104"/>
      <c r="B761" s="104"/>
      <c r="C761" s="105" t="s">
        <v>139</v>
      </c>
      <c r="D761" s="106">
        <v>18</v>
      </c>
      <c r="E761" s="106">
        <v>1273182.5000000042</v>
      </c>
      <c r="F761" s="106">
        <v>30000</v>
      </c>
      <c r="G761" s="106"/>
      <c r="H761" s="106">
        <f t="shared" si="103"/>
        <v>1303182.5000000042</v>
      </c>
      <c r="I761" s="106">
        <f t="shared" si="104"/>
        <v>22917285.000000075</v>
      </c>
      <c r="J761" s="106">
        <f t="shared" si="105"/>
        <v>540000</v>
      </c>
      <c r="K761" s="106">
        <f t="shared" si="106"/>
        <v>0</v>
      </c>
      <c r="L761" s="106">
        <f t="shared" si="107"/>
        <v>23457285.000000075</v>
      </c>
    </row>
    <row r="762" spans="1:12" ht="18.5" x14ac:dyDescent="0.45">
      <c r="A762" s="104"/>
      <c r="B762" s="104"/>
      <c r="C762" s="105" t="s">
        <v>333</v>
      </c>
      <c r="D762" s="106">
        <v>8</v>
      </c>
      <c r="E762" s="106">
        <v>1302061.2500000042</v>
      </c>
      <c r="F762" s="106">
        <v>30000</v>
      </c>
      <c r="G762" s="106"/>
      <c r="H762" s="106">
        <f t="shared" si="103"/>
        <v>1332061.2500000042</v>
      </c>
      <c r="I762" s="106">
        <f t="shared" si="104"/>
        <v>10416490.000000034</v>
      </c>
      <c r="J762" s="106">
        <f t="shared" si="105"/>
        <v>240000</v>
      </c>
      <c r="K762" s="106">
        <f t="shared" si="106"/>
        <v>0</v>
      </c>
      <c r="L762" s="106">
        <f t="shared" si="107"/>
        <v>10656490.000000034</v>
      </c>
    </row>
    <row r="763" spans="1:12" ht="18.5" x14ac:dyDescent="0.45">
      <c r="A763" s="104"/>
      <c r="B763" s="104"/>
      <c r="C763" s="105" t="s">
        <v>298</v>
      </c>
      <c r="D763" s="106">
        <v>8</v>
      </c>
      <c r="E763" s="106">
        <v>1330940.0000000042</v>
      </c>
      <c r="F763" s="106">
        <v>30000</v>
      </c>
      <c r="G763" s="106"/>
      <c r="H763" s="106">
        <f t="shared" si="103"/>
        <v>1360940.0000000042</v>
      </c>
      <c r="I763" s="106">
        <f t="shared" si="104"/>
        <v>10647520.000000034</v>
      </c>
      <c r="J763" s="106">
        <f t="shared" si="105"/>
        <v>240000</v>
      </c>
      <c r="K763" s="106">
        <f t="shared" si="106"/>
        <v>0</v>
      </c>
      <c r="L763" s="106">
        <f t="shared" si="107"/>
        <v>10887520.000000034</v>
      </c>
    </row>
    <row r="764" spans="1:12" ht="18.5" x14ac:dyDescent="0.45">
      <c r="A764" s="104"/>
      <c r="B764" s="104"/>
      <c r="C764" s="105" t="s">
        <v>143</v>
      </c>
      <c r="D764" s="106">
        <v>8</v>
      </c>
      <c r="E764" s="106">
        <v>1359818.7500000042</v>
      </c>
      <c r="F764" s="106">
        <v>30000</v>
      </c>
      <c r="G764" s="106"/>
      <c r="H764" s="106">
        <f t="shared" si="103"/>
        <v>1389818.7500000042</v>
      </c>
      <c r="I764" s="106">
        <f t="shared" si="104"/>
        <v>10878550.000000034</v>
      </c>
      <c r="J764" s="106">
        <f t="shared" si="105"/>
        <v>240000</v>
      </c>
      <c r="K764" s="106">
        <f t="shared" si="106"/>
        <v>0</v>
      </c>
      <c r="L764" s="106">
        <f t="shared" si="107"/>
        <v>11118550.000000034</v>
      </c>
    </row>
    <row r="765" spans="1:12" ht="18.5" x14ac:dyDescent="0.45">
      <c r="A765" s="104"/>
      <c r="B765" s="104"/>
      <c r="C765" s="105" t="s">
        <v>535</v>
      </c>
      <c r="D765" s="106">
        <v>15</v>
      </c>
      <c r="E765" s="106">
        <v>1388698.7499999958</v>
      </c>
      <c r="F765" s="106">
        <v>30000</v>
      </c>
      <c r="G765" s="106"/>
      <c r="H765" s="106">
        <f t="shared" si="103"/>
        <v>1418698.7499999958</v>
      </c>
      <c r="I765" s="106">
        <f t="shared" si="104"/>
        <v>20830481.249999937</v>
      </c>
      <c r="J765" s="106">
        <f t="shared" si="105"/>
        <v>450000</v>
      </c>
      <c r="K765" s="106">
        <f t="shared" si="106"/>
        <v>0</v>
      </c>
      <c r="L765" s="106">
        <f t="shared" si="107"/>
        <v>21280481.249999937</v>
      </c>
    </row>
    <row r="766" spans="1:12" ht="18.5" x14ac:dyDescent="0.45">
      <c r="A766" s="104"/>
      <c r="B766" s="104"/>
      <c r="C766" s="105" t="s">
        <v>402</v>
      </c>
      <c r="D766" s="106">
        <v>38</v>
      </c>
      <c r="E766" s="106">
        <v>1417577.4999999958</v>
      </c>
      <c r="F766" s="106">
        <v>30000</v>
      </c>
      <c r="G766" s="106"/>
      <c r="H766" s="106">
        <f t="shared" si="103"/>
        <v>1447577.4999999958</v>
      </c>
      <c r="I766" s="106">
        <f t="shared" si="104"/>
        <v>53867944.999999844</v>
      </c>
      <c r="J766" s="106">
        <f t="shared" si="105"/>
        <v>1140000</v>
      </c>
      <c r="K766" s="106">
        <f t="shared" si="106"/>
        <v>0</v>
      </c>
      <c r="L766" s="106">
        <f t="shared" si="107"/>
        <v>55007944.999999844</v>
      </c>
    </row>
    <row r="767" spans="1:12" ht="18.5" x14ac:dyDescent="0.45">
      <c r="A767" s="104"/>
      <c r="B767" s="104"/>
      <c r="C767" s="105" t="s">
        <v>403</v>
      </c>
      <c r="D767" s="106">
        <v>28</v>
      </c>
      <c r="E767" s="106">
        <v>1446456.2499999958</v>
      </c>
      <c r="F767" s="106">
        <v>30000</v>
      </c>
      <c r="G767" s="106"/>
      <c r="H767" s="106">
        <f t="shared" si="103"/>
        <v>1476456.2499999958</v>
      </c>
      <c r="I767" s="106">
        <f t="shared" si="104"/>
        <v>40500774.999999881</v>
      </c>
      <c r="J767" s="106">
        <f t="shared" si="105"/>
        <v>840000</v>
      </c>
      <c r="K767" s="106">
        <f t="shared" si="106"/>
        <v>0</v>
      </c>
      <c r="L767" s="106">
        <f t="shared" si="107"/>
        <v>41340774.999999881</v>
      </c>
    </row>
    <row r="768" spans="1:12" ht="18.5" x14ac:dyDescent="0.45">
      <c r="A768" s="104"/>
      <c r="B768" s="104"/>
      <c r="C768" s="105" t="s">
        <v>319</v>
      </c>
      <c r="D768" s="106">
        <v>30</v>
      </c>
      <c r="E768" s="106">
        <v>1475334.9999999958</v>
      </c>
      <c r="F768" s="106">
        <v>30000</v>
      </c>
      <c r="G768" s="106"/>
      <c r="H768" s="106">
        <f t="shared" si="103"/>
        <v>1505334.9999999958</v>
      </c>
      <c r="I768" s="106">
        <f t="shared" si="104"/>
        <v>44260049.999999873</v>
      </c>
      <c r="J768" s="106">
        <f t="shared" si="105"/>
        <v>900000</v>
      </c>
      <c r="K768" s="106">
        <f t="shared" si="106"/>
        <v>0</v>
      </c>
      <c r="L768" s="106">
        <f t="shared" si="107"/>
        <v>45160049.999999873</v>
      </c>
    </row>
    <row r="769" spans="1:12" ht="18.5" x14ac:dyDescent="0.45">
      <c r="A769" s="104"/>
      <c r="B769" s="104"/>
      <c r="C769" s="105" t="s">
        <v>212</v>
      </c>
      <c r="D769" s="106">
        <v>43</v>
      </c>
      <c r="E769" s="106">
        <v>1504213.7499999958</v>
      </c>
      <c r="F769" s="106">
        <v>30000</v>
      </c>
      <c r="G769" s="106"/>
      <c r="H769" s="106">
        <f t="shared" si="103"/>
        <v>1534213.7499999958</v>
      </c>
      <c r="I769" s="106">
        <f>D769*E769</f>
        <v>64681191.249999821</v>
      </c>
      <c r="J769" s="106">
        <f>D769*F769</f>
        <v>1290000</v>
      </c>
      <c r="K769" s="106">
        <f>D769*G769</f>
        <v>0</v>
      </c>
      <c r="L769" s="106">
        <f>D769*H769</f>
        <v>65971191.249999821</v>
      </c>
    </row>
    <row r="770" spans="1:12" ht="18.5" x14ac:dyDescent="0.45">
      <c r="A770" s="104"/>
      <c r="B770" s="104"/>
      <c r="C770" s="105" t="s">
        <v>552</v>
      </c>
      <c r="D770" s="106">
        <v>36</v>
      </c>
      <c r="E770" s="106">
        <v>1533092.4999999958</v>
      </c>
      <c r="F770" s="106">
        <v>30000</v>
      </c>
      <c r="G770" s="106"/>
      <c r="H770" s="106">
        <f t="shared" si="103"/>
        <v>1563092.4999999958</v>
      </c>
      <c r="I770" s="106">
        <f>D770*E770</f>
        <v>55191329.999999851</v>
      </c>
      <c r="J770" s="106">
        <f>D770*F770</f>
        <v>1080000</v>
      </c>
      <c r="K770" s="106">
        <f>D770*G770</f>
        <v>0</v>
      </c>
      <c r="L770" s="106">
        <f>D770*H770</f>
        <v>56271329.999999851</v>
      </c>
    </row>
    <row r="771" spans="1:12" ht="18.5" x14ac:dyDescent="0.45">
      <c r="A771" s="104"/>
      <c r="B771" s="104"/>
      <c r="C771" s="105" t="s">
        <v>147</v>
      </c>
      <c r="D771" s="106">
        <v>103</v>
      </c>
      <c r="E771" s="106">
        <v>1561971.2499999958</v>
      </c>
      <c r="F771" s="106">
        <v>30000</v>
      </c>
      <c r="G771" s="106"/>
      <c r="H771" s="106">
        <f t="shared" si="103"/>
        <v>1591971.2499999958</v>
      </c>
      <c r="I771" s="106">
        <f t="shared" si="104"/>
        <v>160883038.74999958</v>
      </c>
      <c r="J771" s="106">
        <f t="shared" si="105"/>
        <v>3090000</v>
      </c>
      <c r="K771" s="106">
        <f t="shared" si="106"/>
        <v>0</v>
      </c>
      <c r="L771" s="106">
        <f t="shared" si="107"/>
        <v>163973038.74999958</v>
      </c>
    </row>
    <row r="772" spans="1:12" ht="18.5" x14ac:dyDescent="0.45">
      <c r="A772" s="104"/>
      <c r="B772" s="104"/>
      <c r="C772" s="105" t="s">
        <v>299</v>
      </c>
      <c r="D772" s="106">
        <v>830</v>
      </c>
      <c r="E772" s="106">
        <v>1426235.0000000042</v>
      </c>
      <c r="F772" s="106">
        <v>30000</v>
      </c>
      <c r="G772" s="106"/>
      <c r="H772" s="106">
        <f t="shared" si="103"/>
        <v>1456235.0000000042</v>
      </c>
      <c r="I772" s="106">
        <f t="shared" si="104"/>
        <v>1183775050.0000036</v>
      </c>
      <c r="J772" s="106">
        <f t="shared" si="105"/>
        <v>24900000</v>
      </c>
      <c r="K772" s="106">
        <f t="shared" si="106"/>
        <v>0</v>
      </c>
      <c r="L772" s="106">
        <f t="shared" si="107"/>
        <v>1208675050.0000036</v>
      </c>
    </row>
    <row r="773" spans="1:12" ht="18.5" x14ac:dyDescent="0.45">
      <c r="A773" s="104"/>
      <c r="B773" s="104"/>
      <c r="C773" s="105" t="s">
        <v>151</v>
      </c>
      <c r="D773" s="106">
        <v>3</v>
      </c>
      <c r="E773" s="106">
        <v>1459715.0000000042</v>
      </c>
      <c r="F773" s="106">
        <v>30000</v>
      </c>
      <c r="G773" s="106"/>
      <c r="H773" s="106">
        <f t="shared" si="103"/>
        <v>1489715.0000000042</v>
      </c>
      <c r="I773" s="106">
        <f t="shared" si="104"/>
        <v>4379145.000000013</v>
      </c>
      <c r="J773" s="106">
        <f t="shared" si="105"/>
        <v>90000</v>
      </c>
      <c r="K773" s="106">
        <f t="shared" si="106"/>
        <v>0</v>
      </c>
      <c r="L773" s="106">
        <f t="shared" si="107"/>
        <v>4469145.000000013</v>
      </c>
    </row>
    <row r="774" spans="1:12" ht="18.5" x14ac:dyDescent="0.45">
      <c r="A774" s="104"/>
      <c r="B774" s="104"/>
      <c r="C774" s="105" t="s">
        <v>213</v>
      </c>
      <c r="D774" s="106">
        <v>20</v>
      </c>
      <c r="E774" s="106">
        <v>1493195.0000000042</v>
      </c>
      <c r="F774" s="106">
        <v>30000</v>
      </c>
      <c r="G774" s="106"/>
      <c r="H774" s="106">
        <f t="shared" si="103"/>
        <v>1523195.0000000042</v>
      </c>
      <c r="I774" s="106">
        <f t="shared" si="104"/>
        <v>29863900.000000082</v>
      </c>
      <c r="J774" s="106">
        <f t="shared" si="105"/>
        <v>600000</v>
      </c>
      <c r="K774" s="106">
        <f t="shared" si="106"/>
        <v>0</v>
      </c>
      <c r="L774" s="106">
        <f t="shared" si="107"/>
        <v>30463900.000000082</v>
      </c>
    </row>
    <row r="775" spans="1:12" ht="18.5" x14ac:dyDescent="0.45">
      <c r="A775" s="104"/>
      <c r="B775" s="104"/>
      <c r="C775" s="105" t="s">
        <v>243</v>
      </c>
      <c r="D775" s="106">
        <v>16</v>
      </c>
      <c r="E775" s="106">
        <v>1526675.0000000042</v>
      </c>
      <c r="F775" s="106">
        <v>30000</v>
      </c>
      <c r="G775" s="106"/>
      <c r="H775" s="106">
        <f t="shared" si="103"/>
        <v>1556675.0000000042</v>
      </c>
      <c r="I775" s="106">
        <f t="shared" si="104"/>
        <v>24426800.000000067</v>
      </c>
      <c r="J775" s="106">
        <f t="shared" si="105"/>
        <v>480000</v>
      </c>
      <c r="K775" s="106">
        <f t="shared" si="106"/>
        <v>0</v>
      </c>
      <c r="L775" s="106">
        <f t="shared" si="107"/>
        <v>24906800.000000067</v>
      </c>
    </row>
    <row r="776" spans="1:12" ht="18.5" x14ac:dyDescent="0.45">
      <c r="A776" s="104"/>
      <c r="B776" s="104"/>
      <c r="C776" s="105" t="s">
        <v>300</v>
      </c>
      <c r="D776" s="106">
        <v>12</v>
      </c>
      <c r="E776" s="106">
        <v>1560155.0000000042</v>
      </c>
      <c r="F776" s="106">
        <v>30000</v>
      </c>
      <c r="G776" s="106"/>
      <c r="H776" s="106">
        <f t="shared" si="103"/>
        <v>1590155.0000000042</v>
      </c>
      <c r="I776" s="106">
        <f t="shared" si="104"/>
        <v>18721860.000000052</v>
      </c>
      <c r="J776" s="106">
        <f t="shared" si="105"/>
        <v>360000</v>
      </c>
      <c r="K776" s="106">
        <f t="shared" si="106"/>
        <v>0</v>
      </c>
      <c r="L776" s="106">
        <f t="shared" si="107"/>
        <v>19081860.000000052</v>
      </c>
    </row>
    <row r="777" spans="1:12" ht="18.5" x14ac:dyDescent="0.45">
      <c r="A777" s="104"/>
      <c r="B777" s="104"/>
      <c r="C777" s="105" t="s">
        <v>152</v>
      </c>
      <c r="D777" s="106">
        <v>18</v>
      </c>
      <c r="E777" s="106">
        <v>1593635.0000000042</v>
      </c>
      <c r="F777" s="106">
        <v>30000</v>
      </c>
      <c r="G777" s="106"/>
      <c r="H777" s="106">
        <f t="shared" si="103"/>
        <v>1623635.0000000042</v>
      </c>
      <c r="I777" s="106">
        <f t="shared" si="104"/>
        <v>28685430.000000075</v>
      </c>
      <c r="J777" s="106">
        <f t="shared" si="105"/>
        <v>540000</v>
      </c>
      <c r="K777" s="106">
        <f t="shared" si="106"/>
        <v>0</v>
      </c>
      <c r="L777" s="106">
        <f t="shared" si="107"/>
        <v>29225430.000000075</v>
      </c>
    </row>
    <row r="778" spans="1:12" ht="18.5" x14ac:dyDescent="0.45">
      <c r="A778" s="104"/>
      <c r="B778" s="104"/>
      <c r="C778" s="105" t="s">
        <v>244</v>
      </c>
      <c r="D778" s="106">
        <v>18</v>
      </c>
      <c r="E778" s="106">
        <v>1627115.0000000042</v>
      </c>
      <c r="F778" s="106">
        <v>30000</v>
      </c>
      <c r="G778" s="106"/>
      <c r="H778" s="106">
        <f t="shared" si="103"/>
        <v>1657115.0000000042</v>
      </c>
      <c r="I778" s="106">
        <f t="shared" si="104"/>
        <v>29288070.000000075</v>
      </c>
      <c r="J778" s="106">
        <f t="shared" si="105"/>
        <v>540000</v>
      </c>
      <c r="K778" s="106">
        <f t="shared" si="106"/>
        <v>0</v>
      </c>
      <c r="L778" s="106">
        <f t="shared" si="107"/>
        <v>29828070.000000075</v>
      </c>
    </row>
    <row r="779" spans="1:12" ht="18.5" x14ac:dyDescent="0.45">
      <c r="A779" s="104"/>
      <c r="B779" s="104"/>
      <c r="C779" s="105" t="s">
        <v>536</v>
      </c>
      <c r="D779" s="106">
        <v>9</v>
      </c>
      <c r="E779" s="106">
        <v>1660595.0000000042</v>
      </c>
      <c r="F779" s="106">
        <v>30000</v>
      </c>
      <c r="G779" s="106"/>
      <c r="H779" s="106">
        <f t="shared" si="103"/>
        <v>1690595.0000000042</v>
      </c>
      <c r="I779" s="106">
        <f t="shared" si="104"/>
        <v>14945355.000000037</v>
      </c>
      <c r="J779" s="106">
        <f t="shared" si="105"/>
        <v>270000</v>
      </c>
      <c r="K779" s="106">
        <f t="shared" si="106"/>
        <v>0</v>
      </c>
      <c r="L779" s="106">
        <f t="shared" si="107"/>
        <v>15215355.000000037</v>
      </c>
    </row>
    <row r="780" spans="1:12" ht="18.5" x14ac:dyDescent="0.45">
      <c r="A780" s="104"/>
      <c r="B780" s="104"/>
      <c r="C780" s="105" t="s">
        <v>301</v>
      </c>
      <c r="D780" s="106">
        <v>4</v>
      </c>
      <c r="E780" s="106">
        <v>1694075.0000000042</v>
      </c>
      <c r="F780" s="106">
        <v>30000</v>
      </c>
      <c r="G780" s="106"/>
      <c r="H780" s="106">
        <f t="shared" si="103"/>
        <v>1724075.0000000042</v>
      </c>
      <c r="I780" s="106">
        <f t="shared" si="104"/>
        <v>6776300.0000000168</v>
      </c>
      <c r="J780" s="106">
        <f t="shared" si="105"/>
        <v>120000</v>
      </c>
      <c r="K780" s="106">
        <f t="shared" si="106"/>
        <v>0</v>
      </c>
      <c r="L780" s="106">
        <f t="shared" si="107"/>
        <v>6896300.0000000168</v>
      </c>
    </row>
    <row r="781" spans="1:12" ht="18.5" x14ac:dyDescent="0.45">
      <c r="A781" s="104"/>
      <c r="B781" s="104"/>
      <c r="C781" s="105" t="s">
        <v>511</v>
      </c>
      <c r="D781" s="106">
        <v>4</v>
      </c>
      <c r="E781" s="106">
        <v>1727555.0000000042</v>
      </c>
      <c r="F781" s="106">
        <v>30000</v>
      </c>
      <c r="G781" s="106"/>
      <c r="H781" s="106">
        <f t="shared" si="103"/>
        <v>1757555.0000000042</v>
      </c>
      <c r="I781" s="106">
        <f t="shared" si="104"/>
        <v>6910220.0000000168</v>
      </c>
      <c r="J781" s="106">
        <f t="shared" si="105"/>
        <v>120000</v>
      </c>
      <c r="K781" s="106">
        <f t="shared" si="106"/>
        <v>0</v>
      </c>
      <c r="L781" s="106">
        <f t="shared" si="107"/>
        <v>7030220.0000000168</v>
      </c>
    </row>
    <row r="782" spans="1:12" ht="18.5" x14ac:dyDescent="0.45">
      <c r="A782" s="104"/>
      <c r="B782" s="104"/>
      <c r="C782" s="105" t="s">
        <v>153</v>
      </c>
      <c r="D782" s="106">
        <v>3</v>
      </c>
      <c r="E782" s="106">
        <v>1761035.0000000042</v>
      </c>
      <c r="F782" s="106">
        <v>30000</v>
      </c>
      <c r="G782" s="106"/>
      <c r="H782" s="106">
        <f t="shared" si="103"/>
        <v>1791035.0000000042</v>
      </c>
      <c r="I782" s="106">
        <f t="shared" si="104"/>
        <v>5283105.000000013</v>
      </c>
      <c r="J782" s="106">
        <f t="shared" si="105"/>
        <v>90000</v>
      </c>
      <c r="K782" s="106">
        <f t="shared" si="106"/>
        <v>0</v>
      </c>
      <c r="L782" s="106">
        <f t="shared" si="107"/>
        <v>5373105.000000013</v>
      </c>
    </row>
    <row r="783" spans="1:12" ht="18.5" x14ac:dyDescent="0.45">
      <c r="A783" s="104"/>
      <c r="B783" s="104"/>
      <c r="C783" s="105" t="s">
        <v>1086</v>
      </c>
      <c r="D783" s="106">
        <v>1</v>
      </c>
      <c r="E783" s="106">
        <v>1827993.75</v>
      </c>
      <c r="F783" s="106">
        <v>30000</v>
      </c>
      <c r="G783" s="106"/>
      <c r="H783" s="106">
        <f t="shared" si="103"/>
        <v>1857993.75</v>
      </c>
      <c r="I783" s="106">
        <f t="shared" si="104"/>
        <v>1827993.75</v>
      </c>
      <c r="J783" s="106">
        <f t="shared" si="105"/>
        <v>30000</v>
      </c>
      <c r="K783" s="106">
        <f t="shared" si="106"/>
        <v>0</v>
      </c>
      <c r="L783" s="106">
        <f t="shared" si="107"/>
        <v>1857993.75</v>
      </c>
    </row>
    <row r="784" spans="1:12" ht="18.5" x14ac:dyDescent="0.45">
      <c r="A784" s="104"/>
      <c r="B784" s="104"/>
      <c r="C784" s="105" t="s">
        <v>157</v>
      </c>
      <c r="D784" s="106">
        <v>12</v>
      </c>
      <c r="E784" s="106">
        <v>1600284.9999999958</v>
      </c>
      <c r="F784" s="106">
        <v>30000</v>
      </c>
      <c r="G784" s="106"/>
      <c r="H784" s="106">
        <f t="shared" si="103"/>
        <v>1630284.9999999958</v>
      </c>
      <c r="I784" s="106">
        <f t="shared" si="104"/>
        <v>19203419.999999948</v>
      </c>
      <c r="J784" s="106">
        <f t="shared" si="105"/>
        <v>360000</v>
      </c>
      <c r="K784" s="106">
        <f t="shared" si="106"/>
        <v>0</v>
      </c>
      <c r="L784" s="106">
        <f t="shared" si="107"/>
        <v>19563419.999999948</v>
      </c>
    </row>
    <row r="785" spans="1:12" ht="18.5" x14ac:dyDescent="0.45">
      <c r="A785" s="104"/>
      <c r="B785" s="104"/>
      <c r="C785" s="105" t="s">
        <v>302</v>
      </c>
      <c r="D785" s="106">
        <v>7</v>
      </c>
      <c r="E785" s="106">
        <v>1639813.7499999958</v>
      </c>
      <c r="F785" s="106">
        <v>30000</v>
      </c>
      <c r="G785" s="106"/>
      <c r="H785" s="106">
        <f t="shared" si="103"/>
        <v>1669813.7499999958</v>
      </c>
      <c r="I785" s="106">
        <f t="shared" si="104"/>
        <v>11478696.24999997</v>
      </c>
      <c r="J785" s="106">
        <f t="shared" si="105"/>
        <v>210000</v>
      </c>
      <c r="K785" s="106">
        <f t="shared" si="106"/>
        <v>0</v>
      </c>
      <c r="L785" s="106">
        <f t="shared" si="107"/>
        <v>11688696.24999997</v>
      </c>
    </row>
    <row r="786" spans="1:12" ht="18.5" x14ac:dyDescent="0.45">
      <c r="A786" s="104"/>
      <c r="B786" s="104"/>
      <c r="C786" s="105" t="s">
        <v>159</v>
      </c>
      <c r="D786" s="106">
        <v>59</v>
      </c>
      <c r="E786" s="106">
        <v>1679343.75</v>
      </c>
      <c r="F786" s="106">
        <v>30000</v>
      </c>
      <c r="G786" s="106"/>
      <c r="H786" s="106">
        <f t="shared" si="103"/>
        <v>1709343.75</v>
      </c>
      <c r="I786" s="106">
        <f t="shared" si="104"/>
        <v>99081281.25</v>
      </c>
      <c r="J786" s="106">
        <f t="shared" si="105"/>
        <v>1770000</v>
      </c>
      <c r="K786" s="106">
        <f t="shared" si="106"/>
        <v>0</v>
      </c>
      <c r="L786" s="106">
        <f t="shared" si="107"/>
        <v>100851281.25</v>
      </c>
    </row>
    <row r="787" spans="1:12" ht="18.5" x14ac:dyDescent="0.45">
      <c r="A787" s="104"/>
      <c r="B787" s="104"/>
      <c r="C787" s="105" t="s">
        <v>161</v>
      </c>
      <c r="D787" s="106">
        <v>34</v>
      </c>
      <c r="E787" s="106">
        <v>1718873.7500000042</v>
      </c>
      <c r="F787" s="106">
        <v>30000</v>
      </c>
      <c r="G787" s="106"/>
      <c r="H787" s="106">
        <f t="shared" si="103"/>
        <v>1748873.7500000042</v>
      </c>
      <c r="I787" s="106">
        <f t="shared" si="104"/>
        <v>58441707.500000142</v>
      </c>
      <c r="J787" s="106">
        <f t="shared" si="105"/>
        <v>1020000</v>
      </c>
      <c r="K787" s="106">
        <f t="shared" si="106"/>
        <v>0</v>
      </c>
      <c r="L787" s="106">
        <f t="shared" si="107"/>
        <v>59461707.500000142</v>
      </c>
    </row>
    <row r="788" spans="1:12" ht="18.5" x14ac:dyDescent="0.45">
      <c r="A788" s="104"/>
      <c r="B788" s="104"/>
      <c r="C788" s="105" t="s">
        <v>162</v>
      </c>
      <c r="D788" s="106">
        <v>14</v>
      </c>
      <c r="E788" s="106">
        <v>1758402.5000000042</v>
      </c>
      <c r="F788" s="106">
        <v>30000</v>
      </c>
      <c r="G788" s="106"/>
      <c r="H788" s="106">
        <f t="shared" si="103"/>
        <v>1788402.5000000042</v>
      </c>
      <c r="I788" s="106">
        <f t="shared" si="104"/>
        <v>24617635.00000006</v>
      </c>
      <c r="J788" s="106">
        <f t="shared" si="105"/>
        <v>420000</v>
      </c>
      <c r="K788" s="106">
        <f t="shared" si="106"/>
        <v>0</v>
      </c>
      <c r="L788" s="106">
        <f t="shared" si="107"/>
        <v>25037635.00000006</v>
      </c>
    </row>
    <row r="789" spans="1:12" ht="18.5" x14ac:dyDescent="0.45">
      <c r="A789" s="104"/>
      <c r="B789" s="104"/>
      <c r="C789" s="105" t="s">
        <v>335</v>
      </c>
      <c r="D789" s="106">
        <v>18</v>
      </c>
      <c r="E789" s="106">
        <v>1797932.4999999958</v>
      </c>
      <c r="F789" s="106">
        <v>30000</v>
      </c>
      <c r="G789" s="106"/>
      <c r="H789" s="106">
        <f t="shared" si="103"/>
        <v>1827932.4999999958</v>
      </c>
      <c r="I789" s="106">
        <f t="shared" si="104"/>
        <v>32362784.999999925</v>
      </c>
      <c r="J789" s="106">
        <f t="shared" si="105"/>
        <v>540000</v>
      </c>
      <c r="K789" s="106">
        <f t="shared" si="106"/>
        <v>0</v>
      </c>
      <c r="L789" s="106">
        <f t="shared" si="107"/>
        <v>32902784.999999925</v>
      </c>
    </row>
    <row r="790" spans="1:12" ht="18.5" x14ac:dyDescent="0.45">
      <c r="A790" s="104"/>
      <c r="B790" s="104"/>
      <c r="C790" s="105" t="s">
        <v>163</v>
      </c>
      <c r="D790" s="106">
        <v>7</v>
      </c>
      <c r="E790" s="106">
        <v>1837461.2499999958</v>
      </c>
      <c r="F790" s="106">
        <v>30000</v>
      </c>
      <c r="G790" s="106"/>
      <c r="H790" s="106">
        <f t="shared" si="103"/>
        <v>1867461.2499999958</v>
      </c>
      <c r="I790" s="106">
        <f t="shared" si="104"/>
        <v>12862228.74999997</v>
      </c>
      <c r="J790" s="106">
        <f t="shared" si="105"/>
        <v>210000</v>
      </c>
      <c r="K790" s="106">
        <f t="shared" si="106"/>
        <v>0</v>
      </c>
      <c r="L790" s="106">
        <f t="shared" si="107"/>
        <v>13072228.74999997</v>
      </c>
    </row>
    <row r="791" spans="1:12" ht="18.5" x14ac:dyDescent="0.45">
      <c r="A791" s="104"/>
      <c r="B791" s="104"/>
      <c r="C791" s="105" t="s">
        <v>245</v>
      </c>
      <c r="D791" s="106">
        <v>6</v>
      </c>
      <c r="E791" s="106">
        <v>1876991.25</v>
      </c>
      <c r="F791" s="106">
        <v>30000</v>
      </c>
      <c r="G791" s="106"/>
      <c r="H791" s="106">
        <f t="shared" si="103"/>
        <v>1906991.25</v>
      </c>
      <c r="I791" s="106">
        <f t="shared" si="104"/>
        <v>11261947.5</v>
      </c>
      <c r="J791" s="106">
        <f t="shared" si="105"/>
        <v>180000</v>
      </c>
      <c r="K791" s="106">
        <f t="shared" si="106"/>
        <v>0</v>
      </c>
      <c r="L791" s="106">
        <f t="shared" si="107"/>
        <v>11441947.5</v>
      </c>
    </row>
    <row r="792" spans="1:12" ht="18.5" x14ac:dyDescent="0.45">
      <c r="A792" s="104"/>
      <c r="B792" s="104"/>
      <c r="C792" s="105" t="s">
        <v>164</v>
      </c>
      <c r="D792" s="106">
        <v>3</v>
      </c>
      <c r="E792" s="106">
        <v>1916520</v>
      </c>
      <c r="F792" s="106">
        <v>30000</v>
      </c>
      <c r="G792" s="106"/>
      <c r="H792" s="106">
        <f t="shared" si="103"/>
        <v>1946520</v>
      </c>
      <c r="I792" s="106">
        <f t="shared" si="104"/>
        <v>5749560</v>
      </c>
      <c r="J792" s="106">
        <f t="shared" si="105"/>
        <v>90000</v>
      </c>
      <c r="K792" s="106">
        <f t="shared" si="106"/>
        <v>0</v>
      </c>
      <c r="L792" s="106">
        <f t="shared" si="107"/>
        <v>5839560</v>
      </c>
    </row>
    <row r="793" spans="1:12" ht="18.5" x14ac:dyDescent="0.45">
      <c r="A793" s="104"/>
      <c r="B793" s="104"/>
      <c r="C793" s="105" t="s">
        <v>1087</v>
      </c>
      <c r="D793" s="106">
        <v>7</v>
      </c>
      <c r="E793" s="106">
        <v>1956050.0000000042</v>
      </c>
      <c r="F793" s="106">
        <v>30000</v>
      </c>
      <c r="G793" s="106"/>
      <c r="H793" s="106">
        <f t="shared" si="103"/>
        <v>1986050.0000000042</v>
      </c>
      <c r="I793" s="106">
        <f t="shared" si="104"/>
        <v>13692350.00000003</v>
      </c>
      <c r="J793" s="106">
        <f t="shared" si="105"/>
        <v>210000</v>
      </c>
      <c r="K793" s="106">
        <f t="shared" si="106"/>
        <v>0</v>
      </c>
      <c r="L793" s="106">
        <f t="shared" si="107"/>
        <v>13902350.00000003</v>
      </c>
    </row>
    <row r="794" spans="1:12" ht="18.5" x14ac:dyDescent="0.45">
      <c r="A794" s="104"/>
      <c r="B794" s="104"/>
      <c r="C794" s="105" t="s">
        <v>1088</v>
      </c>
      <c r="D794" s="106">
        <v>2</v>
      </c>
      <c r="E794" s="106">
        <v>1995578.7500000042</v>
      </c>
      <c r="F794" s="106">
        <v>30000</v>
      </c>
      <c r="G794" s="106"/>
      <c r="H794" s="106">
        <f t="shared" si="103"/>
        <v>2025578.7500000042</v>
      </c>
      <c r="I794" s="106">
        <f t="shared" si="104"/>
        <v>3991157.5000000084</v>
      </c>
      <c r="J794" s="106">
        <f t="shared" si="105"/>
        <v>60000</v>
      </c>
      <c r="K794" s="106">
        <f t="shared" si="106"/>
        <v>0</v>
      </c>
      <c r="L794" s="106">
        <f t="shared" si="107"/>
        <v>4051157.5000000084</v>
      </c>
    </row>
    <row r="795" spans="1:12" ht="18.5" x14ac:dyDescent="0.45">
      <c r="A795" s="104"/>
      <c r="B795" s="104"/>
      <c r="C795" s="105" t="s">
        <v>546</v>
      </c>
      <c r="D795" s="106">
        <v>6</v>
      </c>
      <c r="E795" s="106">
        <v>2074638.75</v>
      </c>
      <c r="F795" s="106">
        <v>30000</v>
      </c>
      <c r="G795" s="106"/>
      <c r="H795" s="106">
        <f t="shared" si="103"/>
        <v>2104638.75</v>
      </c>
      <c r="I795" s="106">
        <f t="shared" si="104"/>
        <v>12447832.5</v>
      </c>
      <c r="J795" s="106">
        <f t="shared" si="105"/>
        <v>180000</v>
      </c>
      <c r="K795" s="106">
        <f t="shared" si="106"/>
        <v>0</v>
      </c>
      <c r="L795" s="106">
        <f t="shared" si="107"/>
        <v>12627832.5</v>
      </c>
    </row>
    <row r="796" spans="1:12" ht="18.5" x14ac:dyDescent="0.45">
      <c r="A796" s="104"/>
      <c r="B796" s="104"/>
      <c r="C796" s="105" t="s">
        <v>166</v>
      </c>
      <c r="D796" s="106">
        <v>27</v>
      </c>
      <c r="E796" s="106">
        <v>1770788.7500000042</v>
      </c>
      <c r="F796" s="106">
        <v>30000</v>
      </c>
      <c r="G796" s="106"/>
      <c r="H796" s="106">
        <f t="shared" si="103"/>
        <v>1800788.7500000042</v>
      </c>
      <c r="I796" s="106">
        <f t="shared" si="104"/>
        <v>47811296.250000112</v>
      </c>
      <c r="J796" s="106">
        <f t="shared" si="105"/>
        <v>810000</v>
      </c>
      <c r="K796" s="106">
        <f t="shared" si="106"/>
        <v>0</v>
      </c>
      <c r="L796" s="106">
        <f t="shared" si="107"/>
        <v>48621296.250000112</v>
      </c>
    </row>
    <row r="797" spans="1:12" ht="18.5" x14ac:dyDescent="0.45">
      <c r="A797" s="104"/>
      <c r="B797" s="104"/>
      <c r="C797" s="105" t="s">
        <v>167</v>
      </c>
      <c r="D797" s="106">
        <v>10</v>
      </c>
      <c r="E797" s="106">
        <v>1813162.5</v>
      </c>
      <c r="F797" s="106">
        <v>30000</v>
      </c>
      <c r="G797" s="106"/>
      <c r="H797" s="106">
        <f t="shared" si="103"/>
        <v>1843162.5</v>
      </c>
      <c r="I797" s="106">
        <f t="shared" si="104"/>
        <v>18131625</v>
      </c>
      <c r="J797" s="106">
        <f t="shared" si="105"/>
        <v>300000</v>
      </c>
      <c r="K797" s="106">
        <f t="shared" si="106"/>
        <v>0</v>
      </c>
      <c r="L797" s="106">
        <f t="shared" si="107"/>
        <v>18431625</v>
      </c>
    </row>
    <row r="798" spans="1:12" ht="18.5" x14ac:dyDescent="0.45">
      <c r="A798" s="104"/>
      <c r="B798" s="104"/>
      <c r="C798" s="105" t="s">
        <v>169</v>
      </c>
      <c r="D798" s="106">
        <v>65</v>
      </c>
      <c r="E798" s="106">
        <v>1855535.0000000042</v>
      </c>
      <c r="F798" s="106">
        <v>30000</v>
      </c>
      <c r="G798" s="106"/>
      <c r="H798" s="106">
        <f t="shared" si="103"/>
        <v>1885535.0000000042</v>
      </c>
      <c r="I798" s="106">
        <f t="shared" si="104"/>
        <v>120609775.00000027</v>
      </c>
      <c r="J798" s="106">
        <f t="shared" si="105"/>
        <v>1950000</v>
      </c>
      <c r="K798" s="106">
        <f t="shared" si="106"/>
        <v>0</v>
      </c>
      <c r="L798" s="106">
        <f t="shared" si="107"/>
        <v>122559775.00000027</v>
      </c>
    </row>
    <row r="799" spans="1:12" ht="18.5" x14ac:dyDescent="0.45">
      <c r="A799" s="104"/>
      <c r="B799" s="104"/>
      <c r="C799" s="105" t="s">
        <v>170</v>
      </c>
      <c r="D799" s="106">
        <v>24</v>
      </c>
      <c r="E799" s="106">
        <v>1897908.75</v>
      </c>
      <c r="F799" s="106">
        <v>30000</v>
      </c>
      <c r="G799" s="106"/>
      <c r="H799" s="106">
        <f t="shared" si="103"/>
        <v>1927908.75</v>
      </c>
      <c r="I799" s="106">
        <f t="shared" si="104"/>
        <v>45549810</v>
      </c>
      <c r="J799" s="106">
        <f t="shared" si="105"/>
        <v>720000</v>
      </c>
      <c r="K799" s="106">
        <f t="shared" si="106"/>
        <v>0</v>
      </c>
      <c r="L799" s="106">
        <f t="shared" si="107"/>
        <v>46269810</v>
      </c>
    </row>
    <row r="800" spans="1:12" ht="18.5" x14ac:dyDescent="0.45">
      <c r="A800" s="104"/>
      <c r="B800" s="104"/>
      <c r="C800" s="105" t="s">
        <v>172</v>
      </c>
      <c r="D800" s="106">
        <v>29</v>
      </c>
      <c r="E800" s="106">
        <v>1940282.4999999958</v>
      </c>
      <c r="F800" s="106">
        <v>30000</v>
      </c>
      <c r="G800" s="106"/>
      <c r="H800" s="106">
        <f t="shared" si="103"/>
        <v>1970282.4999999958</v>
      </c>
      <c r="I800" s="106">
        <f t="shared" si="104"/>
        <v>56268192.499999881</v>
      </c>
      <c r="J800" s="106">
        <f t="shared" si="105"/>
        <v>870000</v>
      </c>
      <c r="K800" s="106">
        <f t="shared" si="106"/>
        <v>0</v>
      </c>
      <c r="L800" s="106">
        <f t="shared" si="107"/>
        <v>57138192.499999881</v>
      </c>
    </row>
    <row r="801" spans="1:12" ht="18.5" x14ac:dyDescent="0.45">
      <c r="A801" s="104"/>
      <c r="B801" s="104"/>
      <c r="C801" s="105" t="s">
        <v>173</v>
      </c>
      <c r="D801" s="106">
        <v>36</v>
      </c>
      <c r="E801" s="106">
        <v>1982656.2500000042</v>
      </c>
      <c r="F801" s="106">
        <v>30000</v>
      </c>
      <c r="G801" s="106"/>
      <c r="H801" s="106">
        <f t="shared" ref="H801:H859" si="108">SUM(E801:G801)</f>
        <v>2012656.2500000042</v>
      </c>
      <c r="I801" s="106">
        <f t="shared" ref="I801:I859" si="109">D801*E801</f>
        <v>71375625.000000149</v>
      </c>
      <c r="J801" s="106">
        <f t="shared" ref="J801:J859" si="110">D801*F801</f>
        <v>1080000</v>
      </c>
      <c r="K801" s="106">
        <f t="shared" ref="K801:K859" si="111">D801*G801</f>
        <v>0</v>
      </c>
      <c r="L801" s="106">
        <f t="shared" ref="L801:L859" si="112">D801*H801</f>
        <v>72455625.000000149</v>
      </c>
    </row>
    <row r="802" spans="1:12" ht="18.5" x14ac:dyDescent="0.45">
      <c r="A802" s="104"/>
      <c r="B802" s="104"/>
      <c r="C802" s="105" t="s">
        <v>214</v>
      </c>
      <c r="D802" s="106">
        <v>21</v>
      </c>
      <c r="E802" s="106">
        <v>2025030</v>
      </c>
      <c r="F802" s="106">
        <v>30000</v>
      </c>
      <c r="G802" s="106"/>
      <c r="H802" s="106">
        <f t="shared" si="108"/>
        <v>2055030</v>
      </c>
      <c r="I802" s="106">
        <f t="shared" si="109"/>
        <v>42525630</v>
      </c>
      <c r="J802" s="106">
        <f t="shared" si="110"/>
        <v>630000</v>
      </c>
      <c r="K802" s="106">
        <f t="shared" si="111"/>
        <v>0</v>
      </c>
      <c r="L802" s="106">
        <f t="shared" si="112"/>
        <v>43155630</v>
      </c>
    </row>
    <row r="803" spans="1:12" ht="18.5" x14ac:dyDescent="0.45">
      <c r="A803" s="104"/>
      <c r="B803" s="104"/>
      <c r="C803" s="105" t="s">
        <v>215</v>
      </c>
      <c r="D803" s="106">
        <v>13</v>
      </c>
      <c r="E803" s="106">
        <v>2067402.5000000042</v>
      </c>
      <c r="F803" s="106">
        <v>30000</v>
      </c>
      <c r="G803" s="106"/>
      <c r="H803" s="106">
        <f t="shared" si="108"/>
        <v>2097402.5000000042</v>
      </c>
      <c r="I803" s="106">
        <f t="shared" si="109"/>
        <v>26876232.500000056</v>
      </c>
      <c r="J803" s="106">
        <f t="shared" si="110"/>
        <v>390000</v>
      </c>
      <c r="K803" s="106">
        <f t="shared" si="111"/>
        <v>0</v>
      </c>
      <c r="L803" s="106">
        <f t="shared" si="112"/>
        <v>27266232.500000056</v>
      </c>
    </row>
    <row r="804" spans="1:12" ht="18.5" x14ac:dyDescent="0.45">
      <c r="A804" s="104"/>
      <c r="B804" s="104"/>
      <c r="C804" s="105" t="s">
        <v>337</v>
      </c>
      <c r="D804" s="106">
        <v>3</v>
      </c>
      <c r="E804" s="106">
        <v>2109776.25</v>
      </c>
      <c r="F804" s="106">
        <v>30000</v>
      </c>
      <c r="G804" s="106"/>
      <c r="H804" s="106">
        <f t="shared" si="108"/>
        <v>2139776.25</v>
      </c>
      <c r="I804" s="106">
        <f t="shared" si="109"/>
        <v>6329328.75</v>
      </c>
      <c r="J804" s="106">
        <f t="shared" si="110"/>
        <v>90000</v>
      </c>
      <c r="K804" s="106">
        <f t="shared" si="111"/>
        <v>0</v>
      </c>
      <c r="L804" s="106">
        <f t="shared" si="112"/>
        <v>6419328.75</v>
      </c>
    </row>
    <row r="805" spans="1:12" ht="18.5" x14ac:dyDescent="0.45">
      <c r="A805" s="104"/>
      <c r="B805" s="104"/>
      <c r="C805" s="105" t="s">
        <v>246</v>
      </c>
      <c r="D805" s="106">
        <v>5</v>
      </c>
      <c r="E805" s="106">
        <v>2152149.9999999958</v>
      </c>
      <c r="F805" s="106">
        <v>30000</v>
      </c>
      <c r="G805" s="106"/>
      <c r="H805" s="106">
        <f t="shared" si="108"/>
        <v>2182149.9999999958</v>
      </c>
      <c r="I805" s="106">
        <f t="shared" si="109"/>
        <v>10760749.99999998</v>
      </c>
      <c r="J805" s="106">
        <f t="shared" si="110"/>
        <v>150000</v>
      </c>
      <c r="K805" s="106">
        <f t="shared" si="111"/>
        <v>0</v>
      </c>
      <c r="L805" s="106">
        <f t="shared" si="112"/>
        <v>10910749.99999998</v>
      </c>
    </row>
    <row r="806" spans="1:12" ht="18.5" x14ac:dyDescent="0.45">
      <c r="A806" s="104"/>
      <c r="B806" s="104"/>
      <c r="C806" s="105" t="s">
        <v>174</v>
      </c>
      <c r="D806" s="106">
        <v>3</v>
      </c>
      <c r="E806" s="106">
        <v>2194523.7500000042</v>
      </c>
      <c r="F806" s="106">
        <v>30000</v>
      </c>
      <c r="G806" s="106"/>
      <c r="H806" s="106">
        <f t="shared" si="108"/>
        <v>2224523.7500000042</v>
      </c>
      <c r="I806" s="106">
        <f t="shared" si="109"/>
        <v>6583571.250000013</v>
      </c>
      <c r="J806" s="106">
        <f t="shared" si="110"/>
        <v>90000</v>
      </c>
      <c r="K806" s="106">
        <f t="shared" si="111"/>
        <v>0</v>
      </c>
      <c r="L806" s="106">
        <f t="shared" si="112"/>
        <v>6673571.250000013</v>
      </c>
    </row>
    <row r="807" spans="1:12" ht="18.5" x14ac:dyDescent="0.45">
      <c r="A807" s="104"/>
      <c r="B807" s="104"/>
      <c r="C807" s="105" t="s">
        <v>1089</v>
      </c>
      <c r="D807" s="106">
        <v>1</v>
      </c>
      <c r="E807" s="106">
        <v>2236897.5</v>
      </c>
      <c r="F807" s="106">
        <v>30000</v>
      </c>
      <c r="G807" s="106"/>
      <c r="H807" s="106">
        <f t="shared" si="108"/>
        <v>2266897.5</v>
      </c>
      <c r="I807" s="106">
        <f t="shared" si="109"/>
        <v>2236897.5</v>
      </c>
      <c r="J807" s="106">
        <f t="shared" si="110"/>
        <v>30000</v>
      </c>
      <c r="K807" s="106">
        <f t="shared" si="111"/>
        <v>0</v>
      </c>
      <c r="L807" s="106">
        <f t="shared" si="112"/>
        <v>2266897.5</v>
      </c>
    </row>
    <row r="808" spans="1:12" ht="18.5" x14ac:dyDescent="0.45">
      <c r="A808" s="104"/>
      <c r="B808" s="104"/>
      <c r="C808" s="105" t="s">
        <v>216</v>
      </c>
      <c r="D808" s="106">
        <v>1</v>
      </c>
      <c r="E808" s="106">
        <v>2279271.2499999958</v>
      </c>
      <c r="F808" s="106">
        <v>30000</v>
      </c>
      <c r="G808" s="106"/>
      <c r="H808" s="106">
        <f t="shared" si="108"/>
        <v>2309271.2499999958</v>
      </c>
      <c r="I808" s="106">
        <f t="shared" si="109"/>
        <v>2279271.2499999958</v>
      </c>
      <c r="J808" s="106">
        <f t="shared" si="110"/>
        <v>30000</v>
      </c>
      <c r="K808" s="106">
        <f t="shared" si="111"/>
        <v>0</v>
      </c>
      <c r="L808" s="106">
        <f t="shared" si="112"/>
        <v>2309271.2499999958</v>
      </c>
    </row>
    <row r="809" spans="1:12" ht="18.5" x14ac:dyDescent="0.45">
      <c r="A809" s="104"/>
      <c r="B809" s="104"/>
      <c r="C809" s="105" t="s">
        <v>175</v>
      </c>
      <c r="D809" s="106">
        <v>46</v>
      </c>
      <c r="E809" s="106">
        <v>2018604.9999999958</v>
      </c>
      <c r="F809" s="106">
        <v>30000</v>
      </c>
      <c r="G809" s="106"/>
      <c r="H809" s="106">
        <f t="shared" si="108"/>
        <v>2048604.9999999958</v>
      </c>
      <c r="I809" s="106">
        <f t="shared" si="109"/>
        <v>92855829.999999806</v>
      </c>
      <c r="J809" s="106">
        <f t="shared" si="110"/>
        <v>1380000</v>
      </c>
      <c r="K809" s="106">
        <f t="shared" si="111"/>
        <v>0</v>
      </c>
      <c r="L809" s="106">
        <f t="shared" si="112"/>
        <v>94235829.999999806</v>
      </c>
    </row>
    <row r="810" spans="1:12" ht="18.5" x14ac:dyDescent="0.45">
      <c r="A810" s="104"/>
      <c r="B810" s="104"/>
      <c r="C810" s="105" t="s">
        <v>176</v>
      </c>
      <c r="D810" s="106">
        <v>21</v>
      </c>
      <c r="E810" s="106">
        <v>2084331.2499999958</v>
      </c>
      <c r="F810" s="106">
        <v>30000</v>
      </c>
      <c r="G810" s="106"/>
      <c r="H810" s="106">
        <f t="shared" si="108"/>
        <v>2114331.2499999958</v>
      </c>
      <c r="I810" s="106">
        <f t="shared" si="109"/>
        <v>43770956.249999911</v>
      </c>
      <c r="J810" s="106">
        <f t="shared" si="110"/>
        <v>630000</v>
      </c>
      <c r="K810" s="106">
        <f t="shared" si="111"/>
        <v>0</v>
      </c>
      <c r="L810" s="106">
        <f t="shared" si="112"/>
        <v>44400956.249999911</v>
      </c>
    </row>
    <row r="811" spans="1:12" ht="18.5" x14ac:dyDescent="0.45">
      <c r="A811" s="104"/>
      <c r="B811" s="104"/>
      <c r="C811" s="105" t="s">
        <v>178</v>
      </c>
      <c r="D811" s="106">
        <v>131</v>
      </c>
      <c r="E811" s="106">
        <v>2150057.4999999958</v>
      </c>
      <c r="F811" s="106">
        <v>30000</v>
      </c>
      <c r="G811" s="106"/>
      <c r="H811" s="106">
        <f t="shared" si="108"/>
        <v>2180057.4999999958</v>
      </c>
      <c r="I811" s="106">
        <f t="shared" si="109"/>
        <v>281657532.49999946</v>
      </c>
      <c r="J811" s="106">
        <f t="shared" si="110"/>
        <v>3930000</v>
      </c>
      <c r="K811" s="106">
        <f t="shared" si="111"/>
        <v>0</v>
      </c>
      <c r="L811" s="106">
        <f t="shared" si="112"/>
        <v>285587532.49999946</v>
      </c>
    </row>
    <row r="812" spans="1:12" ht="18.5" x14ac:dyDescent="0.45">
      <c r="A812" s="104"/>
      <c r="B812" s="104"/>
      <c r="C812" s="105" t="s">
        <v>179</v>
      </c>
      <c r="D812" s="106">
        <v>108</v>
      </c>
      <c r="E812" s="106">
        <v>2215783.7499999958</v>
      </c>
      <c r="F812" s="106">
        <v>30000</v>
      </c>
      <c r="G812" s="106"/>
      <c r="H812" s="106">
        <f t="shared" si="108"/>
        <v>2245783.7499999958</v>
      </c>
      <c r="I812" s="106">
        <f t="shared" si="109"/>
        <v>239304644.99999955</v>
      </c>
      <c r="J812" s="106">
        <f t="shared" si="110"/>
        <v>3240000</v>
      </c>
      <c r="K812" s="106">
        <f t="shared" si="111"/>
        <v>0</v>
      </c>
      <c r="L812" s="106">
        <f t="shared" si="112"/>
        <v>242544644.99999955</v>
      </c>
    </row>
    <row r="813" spans="1:12" ht="18.5" x14ac:dyDescent="0.45">
      <c r="A813" s="104"/>
      <c r="B813" s="104"/>
      <c r="C813" s="105" t="s">
        <v>180</v>
      </c>
      <c r="D813" s="106">
        <v>15</v>
      </c>
      <c r="E813" s="106">
        <v>2281509.9999999958</v>
      </c>
      <c r="F813" s="106">
        <v>30000</v>
      </c>
      <c r="G813" s="106"/>
      <c r="H813" s="106">
        <f t="shared" si="108"/>
        <v>2311509.9999999958</v>
      </c>
      <c r="I813" s="106">
        <f t="shared" si="109"/>
        <v>34222649.99999994</v>
      </c>
      <c r="J813" s="106">
        <f t="shared" si="110"/>
        <v>450000</v>
      </c>
      <c r="K813" s="106">
        <f t="shared" si="111"/>
        <v>0</v>
      </c>
      <c r="L813" s="106">
        <f t="shared" si="112"/>
        <v>34672649.99999994</v>
      </c>
    </row>
    <row r="814" spans="1:12" ht="18.5" x14ac:dyDescent="0.45">
      <c r="A814" s="104"/>
      <c r="B814" s="104"/>
      <c r="C814" s="105" t="s">
        <v>181</v>
      </c>
      <c r="D814" s="106">
        <v>49</v>
      </c>
      <c r="E814" s="106">
        <v>2347236.2499999958</v>
      </c>
      <c r="F814" s="106">
        <v>30000</v>
      </c>
      <c r="G814" s="106"/>
      <c r="H814" s="106">
        <f t="shared" si="108"/>
        <v>2377236.2499999958</v>
      </c>
      <c r="I814" s="106">
        <f t="shared" si="109"/>
        <v>115014576.24999979</v>
      </c>
      <c r="J814" s="106">
        <f t="shared" si="110"/>
        <v>1470000</v>
      </c>
      <c r="K814" s="106">
        <f t="shared" si="111"/>
        <v>0</v>
      </c>
      <c r="L814" s="106">
        <f t="shared" si="112"/>
        <v>116484576.24999979</v>
      </c>
    </row>
    <row r="815" spans="1:12" ht="18.5" x14ac:dyDescent="0.45">
      <c r="A815" s="104"/>
      <c r="B815" s="104"/>
      <c r="C815" s="105" t="s">
        <v>338</v>
      </c>
      <c r="D815" s="106">
        <v>5</v>
      </c>
      <c r="E815" s="106">
        <v>2412962.4999999958</v>
      </c>
      <c r="F815" s="106">
        <v>30000</v>
      </c>
      <c r="G815" s="106"/>
      <c r="H815" s="106">
        <f t="shared" si="108"/>
        <v>2442962.4999999958</v>
      </c>
      <c r="I815" s="106">
        <f t="shared" si="109"/>
        <v>12064812.49999998</v>
      </c>
      <c r="J815" s="106">
        <f t="shared" si="110"/>
        <v>150000</v>
      </c>
      <c r="K815" s="106">
        <f t="shared" si="111"/>
        <v>0</v>
      </c>
      <c r="L815" s="106">
        <f t="shared" si="112"/>
        <v>12214812.49999998</v>
      </c>
    </row>
    <row r="816" spans="1:12" ht="18.5" x14ac:dyDescent="0.45">
      <c r="A816" s="104"/>
      <c r="B816" s="104"/>
      <c r="C816" s="105" t="s">
        <v>247</v>
      </c>
      <c r="D816" s="106">
        <v>13</v>
      </c>
      <c r="E816" s="106">
        <v>2478688.7499999958</v>
      </c>
      <c r="F816" s="106">
        <v>30000</v>
      </c>
      <c r="G816" s="106"/>
      <c r="H816" s="106">
        <f t="shared" si="108"/>
        <v>2508688.7499999958</v>
      </c>
      <c r="I816" s="106">
        <f t="shared" si="109"/>
        <v>32222953.749999944</v>
      </c>
      <c r="J816" s="106">
        <f t="shared" si="110"/>
        <v>390000</v>
      </c>
      <c r="K816" s="106">
        <f t="shared" si="111"/>
        <v>0</v>
      </c>
      <c r="L816" s="106">
        <f t="shared" si="112"/>
        <v>32612953.749999944</v>
      </c>
    </row>
    <row r="817" spans="1:12" ht="18.5" x14ac:dyDescent="0.45">
      <c r="A817" s="104"/>
      <c r="B817" s="104"/>
      <c r="C817" s="105" t="s">
        <v>339</v>
      </c>
      <c r="D817" s="106">
        <v>10</v>
      </c>
      <c r="E817" s="106">
        <v>2544414.9999999958</v>
      </c>
      <c r="F817" s="106">
        <v>30000</v>
      </c>
      <c r="G817" s="106"/>
      <c r="H817" s="106">
        <f t="shared" si="108"/>
        <v>2574414.9999999958</v>
      </c>
      <c r="I817" s="106">
        <f t="shared" si="109"/>
        <v>25444149.999999959</v>
      </c>
      <c r="J817" s="106">
        <f t="shared" si="110"/>
        <v>300000</v>
      </c>
      <c r="K817" s="106">
        <f t="shared" si="111"/>
        <v>0</v>
      </c>
      <c r="L817" s="106">
        <f t="shared" si="112"/>
        <v>25744149.999999959</v>
      </c>
    </row>
    <row r="818" spans="1:12" ht="18.5" x14ac:dyDescent="0.45">
      <c r="A818" s="104"/>
      <c r="B818" s="107"/>
      <c r="C818" s="105" t="s">
        <v>340</v>
      </c>
      <c r="D818" s="106">
        <v>22</v>
      </c>
      <c r="E818" s="106">
        <v>2201611.2500000042</v>
      </c>
      <c r="F818" s="106">
        <v>30000</v>
      </c>
      <c r="G818" s="106"/>
      <c r="H818" s="106">
        <f t="shared" si="108"/>
        <v>2231611.2500000042</v>
      </c>
      <c r="I818" s="106">
        <f t="shared" si="109"/>
        <v>48435447.500000089</v>
      </c>
      <c r="J818" s="106">
        <f t="shared" si="110"/>
        <v>660000</v>
      </c>
      <c r="K818" s="106">
        <f t="shared" si="111"/>
        <v>0</v>
      </c>
      <c r="L818" s="106">
        <f t="shared" si="112"/>
        <v>49095447.500000089</v>
      </c>
    </row>
    <row r="819" spans="1:12" ht="18.5" x14ac:dyDescent="0.45">
      <c r="A819" s="104"/>
      <c r="B819" s="104"/>
      <c r="C819" s="105" t="s">
        <v>183</v>
      </c>
      <c r="D819" s="106">
        <v>23</v>
      </c>
      <c r="E819" s="106">
        <v>2271097.5</v>
      </c>
      <c r="F819" s="106">
        <v>30000</v>
      </c>
      <c r="G819" s="106"/>
      <c r="H819" s="106">
        <f t="shared" si="108"/>
        <v>2301097.5</v>
      </c>
      <c r="I819" s="106">
        <f t="shared" si="109"/>
        <v>52235242.5</v>
      </c>
      <c r="J819" s="106">
        <f t="shared" si="110"/>
        <v>690000</v>
      </c>
      <c r="K819" s="106">
        <f t="shared" si="111"/>
        <v>0</v>
      </c>
      <c r="L819" s="106">
        <f t="shared" si="112"/>
        <v>52925242.5</v>
      </c>
    </row>
    <row r="820" spans="1:12" ht="18.5" x14ac:dyDescent="0.45">
      <c r="A820" s="104"/>
      <c r="B820" s="104"/>
      <c r="C820" s="105" t="s">
        <v>185</v>
      </c>
      <c r="D820" s="106">
        <v>64</v>
      </c>
      <c r="E820" s="106">
        <v>2340585</v>
      </c>
      <c r="F820" s="106">
        <v>30000</v>
      </c>
      <c r="G820" s="106"/>
      <c r="H820" s="106">
        <f t="shared" si="108"/>
        <v>2370585</v>
      </c>
      <c r="I820" s="106">
        <f t="shared" si="109"/>
        <v>149797440</v>
      </c>
      <c r="J820" s="106">
        <f t="shared" si="110"/>
        <v>1920000</v>
      </c>
      <c r="K820" s="106">
        <f t="shared" si="111"/>
        <v>0</v>
      </c>
      <c r="L820" s="106">
        <f t="shared" si="112"/>
        <v>151717440</v>
      </c>
    </row>
    <row r="821" spans="1:12" ht="18.5" x14ac:dyDescent="0.45">
      <c r="A821" s="104"/>
      <c r="B821" s="104"/>
      <c r="C821" s="105" t="s">
        <v>320</v>
      </c>
      <c r="D821" s="106">
        <v>87</v>
      </c>
      <c r="E821" s="106">
        <v>2410071.2499999958</v>
      </c>
      <c r="F821" s="106">
        <v>30000</v>
      </c>
      <c r="G821" s="106"/>
      <c r="H821" s="106">
        <f t="shared" si="108"/>
        <v>2440071.2499999958</v>
      </c>
      <c r="I821" s="106">
        <f t="shared" si="109"/>
        <v>209676198.74999964</v>
      </c>
      <c r="J821" s="106">
        <f t="shared" si="110"/>
        <v>2610000</v>
      </c>
      <c r="K821" s="106">
        <f t="shared" si="111"/>
        <v>0</v>
      </c>
      <c r="L821" s="106">
        <f t="shared" si="112"/>
        <v>212286198.74999964</v>
      </c>
    </row>
    <row r="822" spans="1:12" ht="18.5" x14ac:dyDescent="0.45">
      <c r="A822" s="104"/>
      <c r="B822" s="104"/>
      <c r="C822" s="105" t="s">
        <v>186</v>
      </c>
      <c r="D822" s="106">
        <v>66</v>
      </c>
      <c r="E822" s="106">
        <v>2479558.7499999958</v>
      </c>
      <c r="F822" s="106">
        <v>30000</v>
      </c>
      <c r="G822" s="106"/>
      <c r="H822" s="106">
        <f t="shared" si="108"/>
        <v>2509558.7499999958</v>
      </c>
      <c r="I822" s="106">
        <f t="shared" si="109"/>
        <v>163650877.49999973</v>
      </c>
      <c r="J822" s="106">
        <f t="shared" si="110"/>
        <v>1980000</v>
      </c>
      <c r="K822" s="106">
        <f t="shared" si="111"/>
        <v>0</v>
      </c>
      <c r="L822" s="106">
        <f t="shared" si="112"/>
        <v>165630877.49999973</v>
      </c>
    </row>
    <row r="823" spans="1:12" ht="18.5" x14ac:dyDescent="0.45">
      <c r="A823" s="104"/>
      <c r="B823" s="104"/>
      <c r="C823" s="105" t="s">
        <v>187</v>
      </c>
      <c r="D823" s="106">
        <v>32</v>
      </c>
      <c r="E823" s="106">
        <v>2549045.0000000042</v>
      </c>
      <c r="F823" s="106">
        <v>30000</v>
      </c>
      <c r="G823" s="106"/>
      <c r="H823" s="106">
        <f t="shared" si="108"/>
        <v>2579045.0000000042</v>
      </c>
      <c r="I823" s="106">
        <f t="shared" si="109"/>
        <v>81569440.000000134</v>
      </c>
      <c r="J823" s="106">
        <f t="shared" si="110"/>
        <v>960000</v>
      </c>
      <c r="K823" s="106">
        <f t="shared" si="111"/>
        <v>0</v>
      </c>
      <c r="L823" s="106">
        <f t="shared" si="112"/>
        <v>82529440.000000134</v>
      </c>
    </row>
    <row r="824" spans="1:12" ht="18.5" x14ac:dyDescent="0.45">
      <c r="A824" s="104"/>
      <c r="B824" s="104"/>
      <c r="C824" s="105" t="s">
        <v>341</v>
      </c>
      <c r="D824" s="106">
        <v>17</v>
      </c>
      <c r="E824" s="106">
        <v>2618532.5000000042</v>
      </c>
      <c r="F824" s="106">
        <v>30000</v>
      </c>
      <c r="G824" s="106"/>
      <c r="H824" s="106">
        <f t="shared" si="108"/>
        <v>2648532.5000000042</v>
      </c>
      <c r="I824" s="106">
        <f t="shared" si="109"/>
        <v>44515052.500000075</v>
      </c>
      <c r="J824" s="106">
        <f t="shared" si="110"/>
        <v>510000</v>
      </c>
      <c r="K824" s="106">
        <f t="shared" si="111"/>
        <v>0</v>
      </c>
      <c r="L824" s="106">
        <f t="shared" si="112"/>
        <v>45025052.500000075</v>
      </c>
    </row>
    <row r="825" spans="1:12" ht="18.5" x14ac:dyDescent="0.45">
      <c r="A825" s="104"/>
      <c r="B825" s="104"/>
      <c r="C825" s="105" t="s">
        <v>342</v>
      </c>
      <c r="D825" s="106">
        <v>29</v>
      </c>
      <c r="E825" s="106">
        <v>2688018.75</v>
      </c>
      <c r="F825" s="106">
        <v>30000</v>
      </c>
      <c r="G825" s="106"/>
      <c r="H825" s="106">
        <f t="shared" si="108"/>
        <v>2718018.75</v>
      </c>
      <c r="I825" s="106">
        <f t="shared" si="109"/>
        <v>77952543.75</v>
      </c>
      <c r="J825" s="106">
        <f t="shared" si="110"/>
        <v>870000</v>
      </c>
      <c r="K825" s="106">
        <f t="shared" si="111"/>
        <v>0</v>
      </c>
      <c r="L825" s="106">
        <f t="shared" si="112"/>
        <v>78822543.75</v>
      </c>
    </row>
    <row r="826" spans="1:12" ht="18.5" x14ac:dyDescent="0.45">
      <c r="A826" s="104"/>
      <c r="B826" s="104"/>
      <c r="C826" s="105" t="s">
        <v>343</v>
      </c>
      <c r="D826" s="106">
        <v>33</v>
      </c>
      <c r="E826" s="106">
        <v>2757506.25</v>
      </c>
      <c r="F826" s="106">
        <v>30000</v>
      </c>
      <c r="G826" s="106"/>
      <c r="H826" s="106">
        <f t="shared" si="108"/>
        <v>2787506.25</v>
      </c>
      <c r="I826" s="106">
        <f t="shared" si="109"/>
        <v>90997706.25</v>
      </c>
      <c r="J826" s="106">
        <f t="shared" si="110"/>
        <v>990000</v>
      </c>
      <c r="K826" s="106">
        <f t="shared" si="111"/>
        <v>0</v>
      </c>
      <c r="L826" s="106">
        <f t="shared" si="112"/>
        <v>91987706.25</v>
      </c>
    </row>
    <row r="827" spans="1:12" ht="18.5" x14ac:dyDescent="0.45">
      <c r="A827" s="104"/>
      <c r="B827" s="104"/>
      <c r="C827" s="105" t="s">
        <v>449</v>
      </c>
      <c r="D827" s="106">
        <v>27</v>
      </c>
      <c r="E827" s="106">
        <v>2388548.7500000042</v>
      </c>
      <c r="F827" s="106">
        <v>30000</v>
      </c>
      <c r="G827" s="106"/>
      <c r="H827" s="106">
        <f t="shared" si="108"/>
        <v>2418548.7500000042</v>
      </c>
      <c r="I827" s="106">
        <f t="shared" si="109"/>
        <v>64490816.250000112</v>
      </c>
      <c r="J827" s="106">
        <f t="shared" si="110"/>
        <v>810000</v>
      </c>
      <c r="K827" s="106">
        <f t="shared" si="111"/>
        <v>0</v>
      </c>
      <c r="L827" s="106">
        <f t="shared" si="112"/>
        <v>65300816.250000112</v>
      </c>
    </row>
    <row r="828" spans="1:12" ht="18.5" x14ac:dyDescent="0.45">
      <c r="A828" s="104"/>
      <c r="B828" s="104"/>
      <c r="C828" s="105" t="s">
        <v>344</v>
      </c>
      <c r="D828" s="106">
        <v>298</v>
      </c>
      <c r="E828" s="106">
        <v>2463354.9999999958</v>
      </c>
      <c r="F828" s="106">
        <v>30000</v>
      </c>
      <c r="G828" s="106"/>
      <c r="H828" s="106">
        <f t="shared" si="108"/>
        <v>2493354.9999999958</v>
      </c>
      <c r="I828" s="106">
        <f t="shared" si="109"/>
        <v>734079789.99999881</v>
      </c>
      <c r="J828" s="106">
        <f t="shared" si="110"/>
        <v>8940000</v>
      </c>
      <c r="K828" s="106">
        <f t="shared" si="111"/>
        <v>0</v>
      </c>
      <c r="L828" s="106">
        <f t="shared" si="112"/>
        <v>743019789.99999881</v>
      </c>
    </row>
    <row r="829" spans="1:12" ht="18.5" x14ac:dyDescent="0.45">
      <c r="A829" s="104"/>
      <c r="B829" s="104"/>
      <c r="C829" s="105" t="s">
        <v>345</v>
      </c>
      <c r="D829" s="106">
        <v>76</v>
      </c>
      <c r="E829" s="106">
        <v>2538162.5000000042</v>
      </c>
      <c r="F829" s="106">
        <v>30000</v>
      </c>
      <c r="G829" s="106"/>
      <c r="H829" s="106">
        <f t="shared" si="108"/>
        <v>2568162.5000000042</v>
      </c>
      <c r="I829" s="106">
        <f t="shared" si="109"/>
        <v>192900350.00000033</v>
      </c>
      <c r="J829" s="106">
        <f t="shared" si="110"/>
        <v>2280000</v>
      </c>
      <c r="K829" s="106">
        <f t="shared" si="111"/>
        <v>0</v>
      </c>
      <c r="L829" s="106">
        <f t="shared" si="112"/>
        <v>195180350.00000033</v>
      </c>
    </row>
    <row r="830" spans="1:12" ht="18.5" x14ac:dyDescent="0.45">
      <c r="A830" s="104"/>
      <c r="B830" s="104"/>
      <c r="C830" s="105" t="s">
        <v>188</v>
      </c>
      <c r="D830" s="106">
        <v>37</v>
      </c>
      <c r="E830" s="106">
        <v>2612968.7499999958</v>
      </c>
      <c r="F830" s="106">
        <v>30000</v>
      </c>
      <c r="G830" s="106"/>
      <c r="H830" s="106">
        <f t="shared" si="108"/>
        <v>2642968.7499999958</v>
      </c>
      <c r="I830" s="106">
        <f t="shared" si="109"/>
        <v>96679843.749999851</v>
      </c>
      <c r="J830" s="106">
        <f t="shared" si="110"/>
        <v>1110000</v>
      </c>
      <c r="K830" s="106">
        <f t="shared" si="111"/>
        <v>0</v>
      </c>
      <c r="L830" s="106">
        <f t="shared" si="112"/>
        <v>97789843.749999851</v>
      </c>
    </row>
    <row r="831" spans="1:12" ht="18.5" x14ac:dyDescent="0.45">
      <c r="A831" s="104"/>
      <c r="B831" s="104"/>
      <c r="C831" s="105" t="s">
        <v>189</v>
      </c>
      <c r="D831" s="106">
        <v>51</v>
      </c>
      <c r="E831" s="106">
        <v>2687775</v>
      </c>
      <c r="F831" s="106">
        <v>30000</v>
      </c>
      <c r="G831" s="106"/>
      <c r="H831" s="106">
        <f t="shared" si="108"/>
        <v>2717775</v>
      </c>
      <c r="I831" s="106">
        <f t="shared" si="109"/>
        <v>137076525</v>
      </c>
      <c r="J831" s="106">
        <f t="shared" si="110"/>
        <v>1530000</v>
      </c>
      <c r="K831" s="106">
        <f t="shared" si="111"/>
        <v>0</v>
      </c>
      <c r="L831" s="106">
        <f t="shared" si="112"/>
        <v>138606525</v>
      </c>
    </row>
    <row r="832" spans="1:12" ht="18.5" x14ac:dyDescent="0.45">
      <c r="A832" s="104"/>
      <c r="B832" s="104"/>
      <c r="C832" s="105" t="s">
        <v>190</v>
      </c>
      <c r="D832" s="106">
        <v>97</v>
      </c>
      <c r="E832" s="106">
        <v>2762581.2500000042</v>
      </c>
      <c r="F832" s="106">
        <v>30000</v>
      </c>
      <c r="G832" s="106"/>
      <c r="H832" s="106">
        <f t="shared" si="108"/>
        <v>2792581.2500000042</v>
      </c>
      <c r="I832" s="106">
        <f t="shared" si="109"/>
        <v>267970381.25000042</v>
      </c>
      <c r="J832" s="106">
        <f t="shared" si="110"/>
        <v>2910000</v>
      </c>
      <c r="K832" s="106">
        <f t="shared" si="111"/>
        <v>0</v>
      </c>
      <c r="L832" s="106">
        <f t="shared" si="112"/>
        <v>270880381.25000042</v>
      </c>
    </row>
    <row r="833" spans="1:12" ht="18.5" x14ac:dyDescent="0.45">
      <c r="A833" s="104"/>
      <c r="B833" s="104"/>
      <c r="C833" s="105" t="s">
        <v>191</v>
      </c>
      <c r="D833" s="106">
        <v>185</v>
      </c>
      <c r="E833" s="106">
        <v>2837387.4999999958</v>
      </c>
      <c r="F833" s="106">
        <v>30000</v>
      </c>
      <c r="G833" s="106"/>
      <c r="H833" s="106">
        <f t="shared" si="108"/>
        <v>2867387.4999999958</v>
      </c>
      <c r="I833" s="106">
        <f t="shared" si="109"/>
        <v>524916687.49999923</v>
      </c>
      <c r="J833" s="106">
        <f t="shared" si="110"/>
        <v>5550000</v>
      </c>
      <c r="K833" s="106">
        <f t="shared" si="111"/>
        <v>0</v>
      </c>
      <c r="L833" s="106">
        <f t="shared" si="112"/>
        <v>530466687.49999923</v>
      </c>
    </row>
    <row r="834" spans="1:12" ht="18.5" x14ac:dyDescent="0.45">
      <c r="A834" s="104"/>
      <c r="B834" s="104"/>
      <c r="C834" s="105" t="s">
        <v>248</v>
      </c>
      <c r="D834" s="106">
        <v>37</v>
      </c>
      <c r="E834" s="106">
        <v>2912193.75</v>
      </c>
      <c r="F834" s="106">
        <v>30000</v>
      </c>
      <c r="G834" s="106"/>
      <c r="H834" s="106">
        <f t="shared" si="108"/>
        <v>2942193.75</v>
      </c>
      <c r="I834" s="106">
        <f t="shared" si="109"/>
        <v>107751168.75</v>
      </c>
      <c r="J834" s="106">
        <f t="shared" si="110"/>
        <v>1110000</v>
      </c>
      <c r="K834" s="106">
        <f t="shared" si="111"/>
        <v>0</v>
      </c>
      <c r="L834" s="106">
        <f t="shared" si="112"/>
        <v>108861168.75</v>
      </c>
    </row>
    <row r="835" spans="1:12" ht="18.5" x14ac:dyDescent="0.45">
      <c r="A835" s="104"/>
      <c r="B835" s="104"/>
      <c r="C835" s="105" t="s">
        <v>304</v>
      </c>
      <c r="D835" s="106">
        <v>93</v>
      </c>
      <c r="E835" s="106">
        <v>2987000.0000000042</v>
      </c>
      <c r="F835" s="106">
        <v>30000</v>
      </c>
      <c r="G835" s="106"/>
      <c r="H835" s="106">
        <f t="shared" si="108"/>
        <v>3017000.0000000042</v>
      </c>
      <c r="I835" s="106">
        <f t="shared" si="109"/>
        <v>277791000.00000042</v>
      </c>
      <c r="J835" s="106">
        <f t="shared" si="110"/>
        <v>2790000</v>
      </c>
      <c r="K835" s="106">
        <f t="shared" si="111"/>
        <v>0</v>
      </c>
      <c r="L835" s="106">
        <f t="shared" si="112"/>
        <v>280581000.00000042</v>
      </c>
    </row>
    <row r="836" spans="1:12" ht="18.5" x14ac:dyDescent="0.45">
      <c r="A836" s="104"/>
      <c r="B836" s="104"/>
      <c r="C836" s="108" t="s">
        <v>321</v>
      </c>
      <c r="D836" s="106">
        <v>6</v>
      </c>
      <c r="E836" s="106">
        <v>2998646.25</v>
      </c>
      <c r="F836" s="106">
        <v>30000</v>
      </c>
      <c r="G836" s="106"/>
      <c r="H836" s="106">
        <f t="shared" si="108"/>
        <v>3028646.25</v>
      </c>
      <c r="I836" s="106">
        <f t="shared" si="109"/>
        <v>17991877.5</v>
      </c>
      <c r="J836" s="106">
        <f t="shared" si="110"/>
        <v>180000</v>
      </c>
      <c r="K836" s="106">
        <f t="shared" si="111"/>
        <v>0</v>
      </c>
      <c r="L836" s="106">
        <f t="shared" si="112"/>
        <v>18171877.5</v>
      </c>
    </row>
    <row r="837" spans="1:12" ht="18.5" x14ac:dyDescent="0.45">
      <c r="A837" s="104"/>
      <c r="B837" s="104"/>
      <c r="C837" s="108" t="s">
        <v>306</v>
      </c>
      <c r="D837" s="106">
        <v>724</v>
      </c>
      <c r="E837" s="106">
        <v>3102765</v>
      </c>
      <c r="F837" s="106">
        <v>30000</v>
      </c>
      <c r="G837" s="106"/>
      <c r="H837" s="106">
        <f t="shared" si="108"/>
        <v>3132765</v>
      </c>
      <c r="I837" s="106">
        <f t="shared" si="109"/>
        <v>2246401860</v>
      </c>
      <c r="J837" s="106">
        <f t="shared" si="110"/>
        <v>21720000</v>
      </c>
      <c r="K837" s="106">
        <f t="shared" si="111"/>
        <v>0</v>
      </c>
      <c r="L837" s="106">
        <f t="shared" si="112"/>
        <v>2268121860</v>
      </c>
    </row>
    <row r="838" spans="1:12" ht="18.5" x14ac:dyDescent="0.45">
      <c r="A838" s="104"/>
      <c r="B838" s="104"/>
      <c r="C838" s="108" t="s">
        <v>307</v>
      </c>
      <c r="D838" s="106">
        <v>42</v>
      </c>
      <c r="E838" s="106">
        <v>3206882.4999999963</v>
      </c>
      <c r="F838" s="106">
        <v>30000</v>
      </c>
      <c r="G838" s="106"/>
      <c r="H838" s="106">
        <f t="shared" si="108"/>
        <v>3236882.4999999963</v>
      </c>
      <c r="I838" s="106">
        <f t="shared" si="109"/>
        <v>134689064.99999985</v>
      </c>
      <c r="J838" s="106">
        <f t="shared" si="110"/>
        <v>1260000</v>
      </c>
      <c r="K838" s="106">
        <f t="shared" si="111"/>
        <v>0</v>
      </c>
      <c r="L838" s="106">
        <f t="shared" si="112"/>
        <v>135949064.99999985</v>
      </c>
    </row>
    <row r="839" spans="1:12" ht="18.5" x14ac:dyDescent="0.45">
      <c r="A839" s="104"/>
      <c r="B839" s="104"/>
      <c r="C839" s="108" t="s">
        <v>193</v>
      </c>
      <c r="D839" s="106">
        <v>286</v>
      </c>
      <c r="E839" s="106">
        <v>3311001.2499999963</v>
      </c>
      <c r="F839" s="106">
        <v>30000</v>
      </c>
      <c r="G839" s="106"/>
      <c r="H839" s="106">
        <f t="shared" si="108"/>
        <v>3341001.2499999963</v>
      </c>
      <c r="I839" s="106">
        <f t="shared" si="109"/>
        <v>946946357.49999893</v>
      </c>
      <c r="J839" s="106">
        <f t="shared" si="110"/>
        <v>8580000</v>
      </c>
      <c r="K839" s="106">
        <f t="shared" si="111"/>
        <v>0</v>
      </c>
      <c r="L839" s="106">
        <f t="shared" si="112"/>
        <v>955526357.49999893</v>
      </c>
    </row>
    <row r="840" spans="1:12" ht="18.5" x14ac:dyDescent="0.45">
      <c r="A840" s="104"/>
      <c r="B840" s="104"/>
      <c r="C840" s="108" t="s">
        <v>194</v>
      </c>
      <c r="D840" s="106">
        <v>221</v>
      </c>
      <c r="E840" s="106">
        <v>3415119.9999999963</v>
      </c>
      <c r="F840" s="106">
        <v>30000</v>
      </c>
      <c r="G840" s="106"/>
      <c r="H840" s="106">
        <f t="shared" si="108"/>
        <v>3445119.9999999963</v>
      </c>
      <c r="I840" s="106">
        <f t="shared" si="109"/>
        <v>754741519.99999917</v>
      </c>
      <c r="J840" s="106">
        <f t="shared" si="110"/>
        <v>6630000</v>
      </c>
      <c r="K840" s="106">
        <f t="shared" si="111"/>
        <v>0</v>
      </c>
      <c r="L840" s="106">
        <f t="shared" si="112"/>
        <v>761371519.99999917</v>
      </c>
    </row>
    <row r="841" spans="1:12" ht="18.5" x14ac:dyDescent="0.45">
      <c r="A841" s="104"/>
      <c r="B841" s="104"/>
      <c r="C841" s="108" t="s">
        <v>195</v>
      </c>
      <c r="D841" s="106">
        <v>32</v>
      </c>
      <c r="E841" s="106">
        <v>3519237.5000000037</v>
      </c>
      <c r="F841" s="106">
        <v>30000</v>
      </c>
      <c r="G841" s="106"/>
      <c r="H841" s="106">
        <f t="shared" si="108"/>
        <v>3549237.5000000037</v>
      </c>
      <c r="I841" s="106">
        <f t="shared" si="109"/>
        <v>112615600.00000012</v>
      </c>
      <c r="J841" s="106">
        <f t="shared" si="110"/>
        <v>960000</v>
      </c>
      <c r="K841" s="106">
        <f t="shared" si="111"/>
        <v>0</v>
      </c>
      <c r="L841" s="106">
        <f t="shared" si="112"/>
        <v>113575600.00000012</v>
      </c>
    </row>
    <row r="842" spans="1:12" ht="18.5" x14ac:dyDescent="0.45">
      <c r="A842" s="104"/>
      <c r="B842" s="104"/>
      <c r="C842" s="108" t="s">
        <v>196</v>
      </c>
      <c r="D842" s="106">
        <v>5</v>
      </c>
      <c r="E842" s="106">
        <v>3623356.2500000037</v>
      </c>
      <c r="F842" s="106">
        <v>30000</v>
      </c>
      <c r="G842" s="106"/>
      <c r="H842" s="106">
        <f t="shared" si="108"/>
        <v>3653356.2500000037</v>
      </c>
      <c r="I842" s="106">
        <f t="shared" si="109"/>
        <v>18116781.250000019</v>
      </c>
      <c r="J842" s="106">
        <f t="shared" si="110"/>
        <v>150000</v>
      </c>
      <c r="K842" s="106">
        <f t="shared" si="111"/>
        <v>0</v>
      </c>
      <c r="L842" s="106">
        <f t="shared" si="112"/>
        <v>18266781.250000019</v>
      </c>
    </row>
    <row r="843" spans="1:12" ht="18.5" x14ac:dyDescent="0.45">
      <c r="A843" s="104"/>
      <c r="B843" s="104"/>
      <c r="C843" s="108" t="s">
        <v>197</v>
      </c>
      <c r="D843" s="106">
        <v>16</v>
      </c>
      <c r="E843" s="106">
        <v>3727475.0000000037</v>
      </c>
      <c r="F843" s="106">
        <v>30000</v>
      </c>
      <c r="G843" s="106"/>
      <c r="H843" s="106">
        <f t="shared" si="108"/>
        <v>3757475.0000000037</v>
      </c>
      <c r="I843" s="106">
        <f t="shared" si="109"/>
        <v>59639600.00000006</v>
      </c>
      <c r="J843" s="106">
        <f t="shared" si="110"/>
        <v>480000</v>
      </c>
      <c r="K843" s="106">
        <f t="shared" si="111"/>
        <v>0</v>
      </c>
      <c r="L843" s="106">
        <f t="shared" si="112"/>
        <v>60119600.00000006</v>
      </c>
    </row>
    <row r="844" spans="1:12" ht="18.5" x14ac:dyDescent="0.45">
      <c r="A844" s="104"/>
      <c r="B844" s="104"/>
      <c r="C844" s="108" t="s">
        <v>347</v>
      </c>
      <c r="D844" s="106">
        <v>1</v>
      </c>
      <c r="E844" s="106">
        <v>3616821.2499999963</v>
      </c>
      <c r="F844" s="106">
        <v>30000</v>
      </c>
      <c r="G844" s="106"/>
      <c r="H844" s="106">
        <f t="shared" si="108"/>
        <v>3646821.2499999963</v>
      </c>
      <c r="I844" s="106">
        <f t="shared" si="109"/>
        <v>3616821.2499999963</v>
      </c>
      <c r="J844" s="106">
        <f t="shared" si="110"/>
        <v>30000</v>
      </c>
      <c r="K844" s="106">
        <f t="shared" si="111"/>
        <v>0</v>
      </c>
      <c r="L844" s="106">
        <f t="shared" si="112"/>
        <v>3646821.2499999963</v>
      </c>
    </row>
    <row r="845" spans="1:12" ht="18.5" x14ac:dyDescent="0.45">
      <c r="A845" s="104"/>
      <c r="B845" s="104"/>
      <c r="C845" s="108" t="s">
        <v>308</v>
      </c>
      <c r="D845" s="106">
        <v>42</v>
      </c>
      <c r="E845" s="106">
        <v>3741953.7500000037</v>
      </c>
      <c r="F845" s="106">
        <v>30000</v>
      </c>
      <c r="G845" s="106"/>
      <c r="H845" s="106">
        <f t="shared" si="108"/>
        <v>3771953.7500000037</v>
      </c>
      <c r="I845" s="106">
        <f t="shared" si="109"/>
        <v>157162057.50000015</v>
      </c>
      <c r="J845" s="106">
        <f t="shared" si="110"/>
        <v>1260000</v>
      </c>
      <c r="K845" s="106">
        <f t="shared" si="111"/>
        <v>0</v>
      </c>
      <c r="L845" s="106">
        <f t="shared" si="112"/>
        <v>158422057.50000015</v>
      </c>
    </row>
    <row r="846" spans="1:12" ht="18.5" x14ac:dyDescent="0.45">
      <c r="A846" s="104"/>
      <c r="B846" s="104"/>
      <c r="C846" s="108" t="s">
        <v>198</v>
      </c>
      <c r="D846" s="106">
        <v>20</v>
      </c>
      <c r="E846" s="106">
        <v>3867086.25</v>
      </c>
      <c r="F846" s="106">
        <v>30000</v>
      </c>
      <c r="G846" s="106"/>
      <c r="H846" s="106">
        <f t="shared" si="108"/>
        <v>3897086.25</v>
      </c>
      <c r="I846" s="106">
        <f t="shared" si="109"/>
        <v>77341725</v>
      </c>
      <c r="J846" s="106">
        <f t="shared" si="110"/>
        <v>600000</v>
      </c>
      <c r="K846" s="106">
        <f t="shared" si="111"/>
        <v>0</v>
      </c>
      <c r="L846" s="106">
        <f t="shared" si="112"/>
        <v>77941725</v>
      </c>
    </row>
    <row r="847" spans="1:12" ht="18.5" x14ac:dyDescent="0.45">
      <c r="A847" s="104"/>
      <c r="B847" s="104"/>
      <c r="C847" s="108" t="s">
        <v>199</v>
      </c>
      <c r="D847" s="106">
        <v>160</v>
      </c>
      <c r="E847" s="106">
        <v>3992217.5000000037</v>
      </c>
      <c r="F847" s="106">
        <v>30000</v>
      </c>
      <c r="G847" s="106"/>
      <c r="H847" s="106">
        <f t="shared" si="108"/>
        <v>4022217.5000000037</v>
      </c>
      <c r="I847" s="106">
        <f t="shared" si="109"/>
        <v>638754800.0000006</v>
      </c>
      <c r="J847" s="106">
        <f t="shared" si="110"/>
        <v>4800000</v>
      </c>
      <c r="K847" s="106">
        <f t="shared" si="111"/>
        <v>0</v>
      </c>
      <c r="L847" s="106">
        <f t="shared" si="112"/>
        <v>643554800.0000006</v>
      </c>
    </row>
    <row r="848" spans="1:12" ht="18.5" x14ac:dyDescent="0.45">
      <c r="A848" s="104"/>
      <c r="B848" s="104"/>
      <c r="C848" s="108" t="s">
        <v>348</v>
      </c>
      <c r="D848" s="106">
        <v>20</v>
      </c>
      <c r="E848" s="106">
        <v>4117350</v>
      </c>
      <c r="F848" s="106">
        <v>30000</v>
      </c>
      <c r="G848" s="106"/>
      <c r="H848" s="106">
        <f t="shared" si="108"/>
        <v>4147350</v>
      </c>
      <c r="I848" s="106">
        <f t="shared" si="109"/>
        <v>82347000</v>
      </c>
      <c r="J848" s="106">
        <f t="shared" si="110"/>
        <v>600000</v>
      </c>
      <c r="K848" s="106">
        <f t="shared" si="111"/>
        <v>0</v>
      </c>
      <c r="L848" s="106">
        <f t="shared" si="112"/>
        <v>82947000</v>
      </c>
    </row>
    <row r="849" spans="1:12" ht="18.5" x14ac:dyDescent="0.45">
      <c r="A849" s="104"/>
      <c r="B849" s="104"/>
      <c r="C849" s="108" t="s">
        <v>349</v>
      </c>
      <c r="D849" s="106">
        <v>14</v>
      </c>
      <c r="E849" s="106">
        <v>4242482.4999999963</v>
      </c>
      <c r="F849" s="106">
        <v>30000</v>
      </c>
      <c r="G849" s="106"/>
      <c r="H849" s="106">
        <f t="shared" si="108"/>
        <v>4272482.4999999963</v>
      </c>
      <c r="I849" s="106">
        <f t="shared" si="109"/>
        <v>59394754.999999948</v>
      </c>
      <c r="J849" s="106">
        <f t="shared" si="110"/>
        <v>420000</v>
      </c>
      <c r="K849" s="106">
        <f t="shared" si="111"/>
        <v>0</v>
      </c>
      <c r="L849" s="106">
        <f t="shared" si="112"/>
        <v>59814754.999999948</v>
      </c>
    </row>
    <row r="850" spans="1:12" ht="18.5" x14ac:dyDescent="0.45">
      <c r="A850" s="104"/>
      <c r="B850" s="104"/>
      <c r="C850" s="108" t="s">
        <v>594</v>
      </c>
      <c r="D850" s="106">
        <v>10</v>
      </c>
      <c r="E850" s="106">
        <v>4367613.75</v>
      </c>
      <c r="F850" s="106">
        <v>30000</v>
      </c>
      <c r="G850" s="106"/>
      <c r="H850" s="106">
        <f t="shared" si="108"/>
        <v>4397613.75</v>
      </c>
      <c r="I850" s="106">
        <f t="shared" si="109"/>
        <v>43676137.5</v>
      </c>
      <c r="J850" s="106">
        <f t="shared" si="110"/>
        <v>300000</v>
      </c>
      <c r="K850" s="106">
        <f t="shared" si="111"/>
        <v>0</v>
      </c>
      <c r="L850" s="106">
        <f t="shared" si="112"/>
        <v>43976137.5</v>
      </c>
    </row>
    <row r="851" spans="1:12" ht="18.5" x14ac:dyDescent="0.45">
      <c r="A851" s="104"/>
      <c r="B851" s="104"/>
      <c r="C851" s="108" t="s">
        <v>1101</v>
      </c>
      <c r="D851" s="106">
        <v>2</v>
      </c>
      <c r="E851" s="106">
        <v>4492746.2499999963</v>
      </c>
      <c r="F851" s="106">
        <v>30000</v>
      </c>
      <c r="G851" s="106"/>
      <c r="H851" s="106">
        <f t="shared" si="108"/>
        <v>4522746.2499999963</v>
      </c>
      <c r="I851" s="106">
        <f t="shared" si="109"/>
        <v>8985492.4999999925</v>
      </c>
      <c r="J851" s="106">
        <f t="shared" si="110"/>
        <v>60000</v>
      </c>
      <c r="K851" s="106">
        <f t="shared" si="111"/>
        <v>0</v>
      </c>
      <c r="L851" s="106">
        <f t="shared" si="112"/>
        <v>9045492.4999999925</v>
      </c>
    </row>
    <row r="852" spans="1:12" ht="18.5" x14ac:dyDescent="0.45">
      <c r="A852" s="104"/>
      <c r="B852" s="104"/>
      <c r="C852" s="108" t="s">
        <v>309</v>
      </c>
      <c r="D852" s="106">
        <v>3</v>
      </c>
      <c r="E852" s="106">
        <v>7042594.5</v>
      </c>
      <c r="F852" s="106">
        <v>30000</v>
      </c>
      <c r="G852" s="106"/>
      <c r="H852" s="106">
        <f t="shared" si="108"/>
        <v>7072594.5</v>
      </c>
      <c r="I852" s="106">
        <f t="shared" si="109"/>
        <v>21127783.5</v>
      </c>
      <c r="J852" s="106">
        <f t="shared" si="110"/>
        <v>90000</v>
      </c>
      <c r="K852" s="106">
        <f t="shared" si="111"/>
        <v>0</v>
      </c>
      <c r="L852" s="106">
        <f t="shared" si="112"/>
        <v>21217783.5</v>
      </c>
    </row>
    <row r="853" spans="1:12" ht="18.5" x14ac:dyDescent="0.45">
      <c r="A853" s="104"/>
      <c r="B853" s="104"/>
      <c r="C853" s="108" t="s">
        <v>350</v>
      </c>
      <c r="D853" s="106">
        <v>75</v>
      </c>
      <c r="E853" s="106">
        <v>7286629.9499999993</v>
      </c>
      <c r="F853" s="106">
        <v>30000</v>
      </c>
      <c r="G853" s="106"/>
      <c r="H853" s="106">
        <f t="shared" si="108"/>
        <v>7316629.9499999993</v>
      </c>
      <c r="I853" s="106">
        <f t="shared" si="109"/>
        <v>546497246.25</v>
      </c>
      <c r="J853" s="106">
        <f t="shared" si="110"/>
        <v>2250000</v>
      </c>
      <c r="K853" s="106">
        <f t="shared" si="111"/>
        <v>0</v>
      </c>
      <c r="L853" s="106">
        <f t="shared" si="112"/>
        <v>548747246.25</v>
      </c>
    </row>
    <row r="854" spans="1:12" ht="18.5" x14ac:dyDescent="0.45">
      <c r="A854" s="104"/>
      <c r="B854" s="104"/>
      <c r="C854" s="108" t="s">
        <v>200</v>
      </c>
      <c r="D854" s="106">
        <v>2</v>
      </c>
      <c r="E854" s="106">
        <v>7530664.0500000007</v>
      </c>
      <c r="F854" s="106">
        <v>30000</v>
      </c>
      <c r="G854" s="106"/>
      <c r="H854" s="106">
        <f t="shared" si="108"/>
        <v>7560664.0500000007</v>
      </c>
      <c r="I854" s="106">
        <f t="shared" si="109"/>
        <v>15061328.100000001</v>
      </c>
      <c r="J854" s="106">
        <f t="shared" si="110"/>
        <v>60000</v>
      </c>
      <c r="K854" s="106">
        <f t="shared" si="111"/>
        <v>0</v>
      </c>
      <c r="L854" s="106">
        <f t="shared" si="112"/>
        <v>15121328.100000001</v>
      </c>
    </row>
    <row r="855" spans="1:12" ht="18.5" x14ac:dyDescent="0.45">
      <c r="A855" s="104"/>
      <c r="B855" s="104"/>
      <c r="C855" s="108" t="s">
        <v>407</v>
      </c>
      <c r="D855" s="106">
        <v>12</v>
      </c>
      <c r="E855" s="106">
        <v>7774699.5</v>
      </c>
      <c r="F855" s="106">
        <v>30000</v>
      </c>
      <c r="G855" s="106"/>
      <c r="H855" s="106">
        <f t="shared" si="108"/>
        <v>7804699.5</v>
      </c>
      <c r="I855" s="106">
        <f t="shared" si="109"/>
        <v>93296394</v>
      </c>
      <c r="J855" s="106">
        <f t="shared" si="110"/>
        <v>360000</v>
      </c>
      <c r="K855" s="106">
        <f t="shared" si="111"/>
        <v>0</v>
      </c>
      <c r="L855" s="106">
        <f t="shared" si="112"/>
        <v>93656394</v>
      </c>
    </row>
    <row r="856" spans="1:12" ht="18.5" x14ac:dyDescent="0.45">
      <c r="A856" s="104"/>
      <c r="B856" s="104"/>
      <c r="C856" s="108" t="s">
        <v>310</v>
      </c>
      <c r="D856" s="106">
        <v>12</v>
      </c>
      <c r="E856" s="106">
        <v>8018733.6000000006</v>
      </c>
      <c r="F856" s="106">
        <v>30000</v>
      </c>
      <c r="G856" s="106"/>
      <c r="H856" s="106">
        <f t="shared" si="108"/>
        <v>8048733.6000000006</v>
      </c>
      <c r="I856" s="106">
        <f t="shared" si="109"/>
        <v>96224803.200000003</v>
      </c>
      <c r="J856" s="106">
        <f t="shared" si="110"/>
        <v>360000</v>
      </c>
      <c r="K856" s="106">
        <f t="shared" si="111"/>
        <v>0</v>
      </c>
      <c r="L856" s="106">
        <f t="shared" si="112"/>
        <v>96584803.200000003</v>
      </c>
    </row>
    <row r="857" spans="1:12" ht="18.5" x14ac:dyDescent="0.45">
      <c r="A857" s="104"/>
      <c r="B857" s="104"/>
      <c r="C857" s="108" t="s">
        <v>351</v>
      </c>
      <c r="D857" s="106">
        <v>6</v>
      </c>
      <c r="E857" s="106">
        <v>8262767.6999999993</v>
      </c>
      <c r="F857" s="106">
        <v>30000</v>
      </c>
      <c r="G857" s="106"/>
      <c r="H857" s="106">
        <f t="shared" si="108"/>
        <v>8292767.6999999993</v>
      </c>
      <c r="I857" s="106">
        <f t="shared" si="109"/>
        <v>49576606.199999996</v>
      </c>
      <c r="J857" s="106">
        <f t="shared" si="110"/>
        <v>180000</v>
      </c>
      <c r="K857" s="106">
        <f t="shared" si="111"/>
        <v>0</v>
      </c>
      <c r="L857" s="106">
        <f t="shared" si="112"/>
        <v>49756606.199999996</v>
      </c>
    </row>
    <row r="858" spans="1:12" ht="18.5" x14ac:dyDescent="0.45">
      <c r="A858" s="104"/>
      <c r="B858" s="104"/>
      <c r="C858" s="108" t="s">
        <v>352</v>
      </c>
      <c r="D858" s="106">
        <v>1</v>
      </c>
      <c r="E858" s="106">
        <v>8506803.1499999985</v>
      </c>
      <c r="F858" s="106">
        <v>30000</v>
      </c>
      <c r="G858" s="106"/>
      <c r="H858" s="106">
        <f t="shared" si="108"/>
        <v>8536803.1499999985</v>
      </c>
      <c r="I858" s="106">
        <f t="shared" si="109"/>
        <v>8506803.1499999985</v>
      </c>
      <c r="J858" s="106">
        <f t="shared" si="110"/>
        <v>30000</v>
      </c>
      <c r="K858" s="106">
        <f t="shared" si="111"/>
        <v>0</v>
      </c>
      <c r="L858" s="106">
        <f t="shared" si="112"/>
        <v>8536803.1499999985</v>
      </c>
    </row>
    <row r="859" spans="1:12" ht="18.5" x14ac:dyDescent="0.45">
      <c r="A859" s="104"/>
      <c r="B859" s="104"/>
      <c r="C859" s="108" t="s">
        <v>1102</v>
      </c>
      <c r="D859" s="106">
        <v>4</v>
      </c>
      <c r="E859" s="106">
        <v>8750837.25</v>
      </c>
      <c r="F859" s="106">
        <v>30000</v>
      </c>
      <c r="G859" s="106"/>
      <c r="H859" s="106">
        <f t="shared" si="108"/>
        <v>8780837.25</v>
      </c>
      <c r="I859" s="106">
        <f t="shared" si="109"/>
        <v>35003349</v>
      </c>
      <c r="J859" s="106">
        <f t="shared" si="110"/>
        <v>120000</v>
      </c>
      <c r="K859" s="106">
        <f t="shared" si="111"/>
        <v>0</v>
      </c>
      <c r="L859" s="106">
        <f t="shared" si="112"/>
        <v>35123349</v>
      </c>
    </row>
    <row r="860" spans="1:12" ht="18.5" x14ac:dyDescent="0.45">
      <c r="A860" s="104"/>
      <c r="B860" s="107" t="s">
        <v>201</v>
      </c>
      <c r="C860" s="105" t="s">
        <v>202</v>
      </c>
      <c r="D860" s="109">
        <f>SUM(D737:D859)</f>
        <v>5919</v>
      </c>
      <c r="E860" s="109">
        <f>SUM(E737:E859)</f>
        <v>301254957.19999999</v>
      </c>
      <c r="F860" s="109">
        <f>SUM(F737:F859)</f>
        <v>3690000</v>
      </c>
      <c r="G860" s="109"/>
      <c r="H860" s="109">
        <f>SUM(H737:H859)</f>
        <v>304944957.19999999</v>
      </c>
      <c r="I860" s="109">
        <f>SUM(I737:I859)</f>
        <v>14045360955.9</v>
      </c>
      <c r="J860" s="109">
        <f>SUM(J737:J859)</f>
        <v>177570000</v>
      </c>
      <c r="K860" s="109">
        <f>SUM(K737:K859)</f>
        <v>0</v>
      </c>
      <c r="L860" s="109">
        <f>SUM(L737:L859)</f>
        <v>14222930955.9</v>
      </c>
    </row>
    <row r="861" spans="1:12" ht="18.5" x14ac:dyDescent="0.45">
      <c r="A861" s="112" t="s">
        <v>204</v>
      </c>
      <c r="B861" s="104"/>
      <c r="C861" s="104"/>
      <c r="D861" s="114">
        <f>D860</f>
        <v>5919</v>
      </c>
      <c r="E861" s="115">
        <f t="shared" ref="E861:L861" si="113">SUM(E860:E860)</f>
        <v>301254957.19999999</v>
      </c>
      <c r="F861" s="115">
        <f t="shared" si="113"/>
        <v>3690000</v>
      </c>
      <c r="G861" s="115">
        <f t="shared" si="113"/>
        <v>0</v>
      </c>
      <c r="H861" s="115">
        <f t="shared" si="113"/>
        <v>304944957.19999999</v>
      </c>
      <c r="I861" s="115">
        <f t="shared" si="113"/>
        <v>14045360955.9</v>
      </c>
      <c r="J861" s="115">
        <f t="shared" si="113"/>
        <v>177570000</v>
      </c>
      <c r="K861" s="115">
        <f t="shared" si="113"/>
        <v>0</v>
      </c>
      <c r="L861" s="115">
        <f t="shared" si="113"/>
        <v>14222930955.9</v>
      </c>
    </row>
    <row r="863" spans="1:12" ht="18.5" x14ac:dyDescent="0.45">
      <c r="A863" s="1010" t="s">
        <v>0</v>
      </c>
      <c r="B863" s="1010"/>
      <c r="C863" s="1010"/>
      <c r="D863" s="1010"/>
      <c r="E863" s="1010"/>
      <c r="F863" s="1010"/>
      <c r="G863" s="1010"/>
      <c r="H863" s="1010"/>
      <c r="I863" s="1010"/>
      <c r="J863" s="1010"/>
      <c r="K863" s="1010"/>
      <c r="L863" s="1010"/>
    </row>
    <row r="864" spans="1:12" ht="18.5" x14ac:dyDescent="0.45">
      <c r="A864" s="971" t="s">
        <v>89</v>
      </c>
      <c r="B864" s="971"/>
      <c r="C864" s="971"/>
      <c r="D864" s="971"/>
      <c r="E864" s="971"/>
      <c r="F864" s="971"/>
      <c r="G864" s="971"/>
      <c r="H864" s="971"/>
      <c r="I864" s="971"/>
      <c r="J864" s="971"/>
      <c r="K864" s="971"/>
      <c r="L864" s="971"/>
    </row>
    <row r="865" spans="1:12" ht="18.5" x14ac:dyDescent="0.45">
      <c r="A865" s="971" t="s">
        <v>90</v>
      </c>
      <c r="B865" s="972"/>
      <c r="C865" s="972"/>
      <c r="D865" s="972"/>
      <c r="E865" s="972"/>
      <c r="F865" s="972"/>
      <c r="G865" s="972"/>
      <c r="H865" s="972"/>
      <c r="I865" s="972"/>
      <c r="J865" s="972"/>
      <c r="K865" s="972"/>
      <c r="L865" s="972"/>
    </row>
    <row r="866" spans="1:12" ht="18.5" x14ac:dyDescent="0.45">
      <c r="A866" s="973" t="s">
        <v>1103</v>
      </c>
      <c r="B866" s="973"/>
      <c r="C866" s="973"/>
      <c r="D866" s="973"/>
      <c r="E866" s="973"/>
      <c r="F866" s="973"/>
      <c r="G866" s="973"/>
      <c r="H866" s="973"/>
      <c r="I866" s="973"/>
      <c r="J866" s="973"/>
      <c r="K866" s="973"/>
      <c r="L866" s="973"/>
    </row>
    <row r="867" spans="1:12" ht="55.5" x14ac:dyDescent="0.45">
      <c r="A867" s="101" t="s">
        <v>91</v>
      </c>
      <c r="B867" s="102"/>
      <c r="C867" s="101" t="s">
        <v>92</v>
      </c>
      <c r="D867" s="101" t="s">
        <v>93</v>
      </c>
      <c r="E867" s="101" t="s">
        <v>94</v>
      </c>
      <c r="F867" s="101" t="s">
        <v>95</v>
      </c>
      <c r="G867" s="101" t="s">
        <v>96</v>
      </c>
      <c r="H867" s="101" t="s">
        <v>97</v>
      </c>
      <c r="I867" s="101" t="s">
        <v>98</v>
      </c>
      <c r="J867" s="101" t="s">
        <v>99</v>
      </c>
      <c r="K867" s="101" t="s">
        <v>100</v>
      </c>
      <c r="L867" s="103" t="s">
        <v>101</v>
      </c>
    </row>
    <row r="868" spans="1:12" ht="18.5" x14ac:dyDescent="0.45">
      <c r="A868" s="108"/>
      <c r="B868" s="104"/>
      <c r="C868" s="104"/>
      <c r="D868" s="502"/>
      <c r="E868" s="104"/>
      <c r="F868" s="104"/>
      <c r="G868" s="104"/>
      <c r="H868" s="104"/>
      <c r="I868" s="104"/>
      <c r="J868" s="104"/>
      <c r="K868" s="104"/>
      <c r="L868" s="355" t="s">
        <v>650</v>
      </c>
    </row>
    <row r="869" spans="1:12" ht="18.5" x14ac:dyDescent="0.45">
      <c r="A869" s="104"/>
      <c r="B869" s="104"/>
      <c r="C869" s="105" t="s">
        <v>400</v>
      </c>
      <c r="D869" s="106">
        <v>1</v>
      </c>
      <c r="E869" s="106">
        <v>1088182.5</v>
      </c>
      <c r="F869" s="106">
        <v>30000</v>
      </c>
      <c r="G869" s="106"/>
      <c r="H869" s="106">
        <f t="shared" ref="H869:H880" si="114">SUM(E869:G869)</f>
        <v>1118182.5</v>
      </c>
      <c r="I869" s="106">
        <f t="shared" ref="I869:I880" si="115">D869*E869</f>
        <v>1088182.5</v>
      </c>
      <c r="J869" s="106">
        <f t="shared" ref="J869:J880" si="116">D869*F869</f>
        <v>30000</v>
      </c>
      <c r="K869" s="106">
        <f t="shared" ref="K869:K880" si="117">D869*G869</f>
        <v>0</v>
      </c>
      <c r="L869" s="106">
        <f t="shared" ref="L869:L880" si="118">D869*H869</f>
        <v>1118182.5</v>
      </c>
    </row>
    <row r="870" spans="1:12" ht="18.5" x14ac:dyDescent="0.45">
      <c r="A870" s="104"/>
      <c r="B870" s="104"/>
      <c r="C870" s="105" t="s">
        <v>124</v>
      </c>
      <c r="D870" s="106">
        <v>1</v>
      </c>
      <c r="E870" s="106">
        <v>1117059.9999999995</v>
      </c>
      <c r="F870" s="106">
        <v>30000</v>
      </c>
      <c r="G870" s="106"/>
      <c r="H870" s="106">
        <f t="shared" si="114"/>
        <v>1147059.9999999995</v>
      </c>
      <c r="I870" s="106">
        <f t="shared" si="115"/>
        <v>1117059.9999999995</v>
      </c>
      <c r="J870" s="106">
        <f t="shared" si="116"/>
        <v>30000</v>
      </c>
      <c r="K870" s="106">
        <f t="shared" si="117"/>
        <v>0</v>
      </c>
      <c r="L870" s="106">
        <f t="shared" si="118"/>
        <v>1147059.9999999995</v>
      </c>
    </row>
    <row r="871" spans="1:12" ht="18.5" x14ac:dyDescent="0.45">
      <c r="A871" s="104"/>
      <c r="B871" s="104"/>
      <c r="C871" s="105" t="s">
        <v>299</v>
      </c>
      <c r="D871" s="106">
        <v>2</v>
      </c>
      <c r="E871" s="106">
        <v>1426235.0000000042</v>
      </c>
      <c r="F871" s="106">
        <v>30000</v>
      </c>
      <c r="G871" s="106"/>
      <c r="H871" s="106">
        <f t="shared" si="114"/>
        <v>1456235.0000000042</v>
      </c>
      <c r="I871" s="106">
        <f t="shared" si="115"/>
        <v>2852470.0000000084</v>
      </c>
      <c r="J871" s="106">
        <f t="shared" si="116"/>
        <v>60000</v>
      </c>
      <c r="K871" s="106">
        <f t="shared" si="117"/>
        <v>0</v>
      </c>
      <c r="L871" s="106">
        <f t="shared" si="118"/>
        <v>2912470.0000000084</v>
      </c>
    </row>
    <row r="872" spans="1:12" ht="18.5" x14ac:dyDescent="0.45">
      <c r="A872" s="104"/>
      <c r="B872" s="104"/>
      <c r="C872" s="105" t="s">
        <v>213</v>
      </c>
      <c r="D872" s="106">
        <v>1</v>
      </c>
      <c r="E872" s="106">
        <v>1493195.0000000042</v>
      </c>
      <c r="F872" s="106">
        <v>30000</v>
      </c>
      <c r="G872" s="106"/>
      <c r="H872" s="106">
        <f t="shared" si="114"/>
        <v>1523195.0000000042</v>
      </c>
      <c r="I872" s="106">
        <f t="shared" si="115"/>
        <v>1493195.0000000042</v>
      </c>
      <c r="J872" s="106">
        <f t="shared" si="116"/>
        <v>30000</v>
      </c>
      <c r="K872" s="106">
        <f t="shared" si="117"/>
        <v>0</v>
      </c>
      <c r="L872" s="106">
        <f t="shared" si="118"/>
        <v>1523195.0000000042</v>
      </c>
    </row>
    <row r="873" spans="1:12" ht="18.5" x14ac:dyDescent="0.45">
      <c r="A873" s="104"/>
      <c r="B873" s="104"/>
      <c r="C873" s="105" t="s">
        <v>159</v>
      </c>
      <c r="D873" s="106">
        <v>17</v>
      </c>
      <c r="E873" s="106">
        <v>1679343.75</v>
      </c>
      <c r="F873" s="106">
        <v>30000</v>
      </c>
      <c r="G873" s="106"/>
      <c r="H873" s="106">
        <f t="shared" si="114"/>
        <v>1709343.75</v>
      </c>
      <c r="I873" s="106">
        <f t="shared" si="115"/>
        <v>28548843.75</v>
      </c>
      <c r="J873" s="106">
        <f t="shared" si="116"/>
        <v>510000</v>
      </c>
      <c r="K873" s="106">
        <f t="shared" si="117"/>
        <v>0</v>
      </c>
      <c r="L873" s="106">
        <f t="shared" si="118"/>
        <v>29058843.75</v>
      </c>
    </row>
    <row r="874" spans="1:12" ht="18.5" x14ac:dyDescent="0.45">
      <c r="A874" s="104"/>
      <c r="B874" s="104"/>
      <c r="C874" s="105" t="s">
        <v>167</v>
      </c>
      <c r="D874" s="106">
        <v>1</v>
      </c>
      <c r="E874" s="106">
        <v>1813162.5</v>
      </c>
      <c r="F874" s="106">
        <v>30000</v>
      </c>
      <c r="G874" s="106"/>
      <c r="H874" s="106">
        <f t="shared" si="114"/>
        <v>1843162.5</v>
      </c>
      <c r="I874" s="106">
        <f t="shared" si="115"/>
        <v>1813162.5</v>
      </c>
      <c r="J874" s="106">
        <f t="shared" si="116"/>
        <v>30000</v>
      </c>
      <c r="K874" s="106">
        <f t="shared" si="117"/>
        <v>0</v>
      </c>
      <c r="L874" s="106">
        <f t="shared" si="118"/>
        <v>1843162.5</v>
      </c>
    </row>
    <row r="875" spans="1:12" ht="18.5" x14ac:dyDescent="0.45">
      <c r="A875" s="104"/>
      <c r="B875" s="104"/>
      <c r="C875" s="105" t="s">
        <v>169</v>
      </c>
      <c r="D875" s="106">
        <v>1</v>
      </c>
      <c r="E875" s="106">
        <v>1855535.0000000042</v>
      </c>
      <c r="F875" s="106">
        <v>30000</v>
      </c>
      <c r="G875" s="106"/>
      <c r="H875" s="106">
        <f t="shared" si="114"/>
        <v>1885535.0000000042</v>
      </c>
      <c r="I875" s="106">
        <f t="shared" si="115"/>
        <v>1855535.0000000042</v>
      </c>
      <c r="J875" s="106">
        <f t="shared" si="116"/>
        <v>30000</v>
      </c>
      <c r="K875" s="106">
        <f t="shared" si="117"/>
        <v>0</v>
      </c>
      <c r="L875" s="106">
        <f t="shared" si="118"/>
        <v>1885535.0000000042</v>
      </c>
    </row>
    <row r="876" spans="1:12" ht="18.5" x14ac:dyDescent="0.45">
      <c r="A876" s="104"/>
      <c r="B876" s="104"/>
      <c r="C876" s="105" t="s">
        <v>303</v>
      </c>
      <c r="D876" s="106">
        <v>1</v>
      </c>
      <c r="E876" s="106">
        <v>1952878.7499999958</v>
      </c>
      <c r="F876" s="106">
        <v>30000</v>
      </c>
      <c r="G876" s="106"/>
      <c r="H876" s="106">
        <f t="shared" si="114"/>
        <v>1982878.7499999958</v>
      </c>
      <c r="I876" s="106">
        <f t="shared" si="115"/>
        <v>1952878.7499999958</v>
      </c>
      <c r="J876" s="106">
        <f t="shared" si="116"/>
        <v>30000</v>
      </c>
      <c r="K876" s="106">
        <f t="shared" si="117"/>
        <v>0</v>
      </c>
      <c r="L876" s="106">
        <f t="shared" si="118"/>
        <v>1982878.7499999958</v>
      </c>
    </row>
    <row r="877" spans="1:12" ht="18.5" x14ac:dyDescent="0.45">
      <c r="A877" s="104"/>
      <c r="B877" s="104"/>
      <c r="C877" s="105" t="s">
        <v>185</v>
      </c>
      <c r="D877" s="106">
        <v>1</v>
      </c>
      <c r="E877" s="106">
        <v>2340585</v>
      </c>
      <c r="F877" s="106">
        <v>30000</v>
      </c>
      <c r="G877" s="106"/>
      <c r="H877" s="106">
        <f t="shared" si="114"/>
        <v>2370585</v>
      </c>
      <c r="I877" s="106">
        <f t="shared" si="115"/>
        <v>2340585</v>
      </c>
      <c r="J877" s="106">
        <f t="shared" si="116"/>
        <v>30000</v>
      </c>
      <c r="K877" s="106">
        <f t="shared" si="117"/>
        <v>0</v>
      </c>
      <c r="L877" s="106">
        <f t="shared" si="118"/>
        <v>2370585</v>
      </c>
    </row>
    <row r="878" spans="1:12" ht="18.5" x14ac:dyDescent="0.45">
      <c r="A878" s="104"/>
      <c r="B878" s="104"/>
      <c r="C878" s="105" t="s">
        <v>320</v>
      </c>
      <c r="D878" s="106">
        <v>1</v>
      </c>
      <c r="E878" s="106">
        <v>2410071.2499999958</v>
      </c>
      <c r="F878" s="106">
        <v>30000</v>
      </c>
      <c r="G878" s="106"/>
      <c r="H878" s="106">
        <f t="shared" si="114"/>
        <v>2440071.2499999958</v>
      </c>
      <c r="I878" s="106">
        <f t="shared" si="115"/>
        <v>2410071.2499999958</v>
      </c>
      <c r="J878" s="106">
        <f t="shared" si="116"/>
        <v>30000</v>
      </c>
      <c r="K878" s="106">
        <f t="shared" si="117"/>
        <v>0</v>
      </c>
      <c r="L878" s="106">
        <f t="shared" si="118"/>
        <v>2440071.2499999958</v>
      </c>
    </row>
    <row r="879" spans="1:12" ht="18.5" x14ac:dyDescent="0.45">
      <c r="A879" s="104"/>
      <c r="B879" s="104"/>
      <c r="C879" s="108" t="s">
        <v>197</v>
      </c>
      <c r="D879" s="106">
        <v>1</v>
      </c>
      <c r="E879" s="106">
        <v>3727475.0000000037</v>
      </c>
      <c r="F879" s="106">
        <v>30000</v>
      </c>
      <c r="G879" s="106"/>
      <c r="H879" s="106">
        <f t="shared" si="114"/>
        <v>3757475.0000000037</v>
      </c>
      <c r="I879" s="106">
        <f t="shared" si="115"/>
        <v>3727475.0000000037</v>
      </c>
      <c r="J879" s="106">
        <f t="shared" si="116"/>
        <v>30000</v>
      </c>
      <c r="K879" s="106">
        <f t="shared" si="117"/>
        <v>0</v>
      </c>
      <c r="L879" s="106">
        <f t="shared" si="118"/>
        <v>3757475.0000000037</v>
      </c>
    </row>
    <row r="880" spans="1:12" ht="18.5" x14ac:dyDescent="0.45">
      <c r="A880" s="104"/>
      <c r="B880" s="104"/>
      <c r="C880" s="108" t="s">
        <v>347</v>
      </c>
      <c r="D880" s="106">
        <v>1</v>
      </c>
      <c r="E880" s="106">
        <v>3616821.2499999963</v>
      </c>
      <c r="F880" s="106">
        <v>30000</v>
      </c>
      <c r="G880" s="106"/>
      <c r="H880" s="106">
        <f t="shared" si="114"/>
        <v>3646821.2499999963</v>
      </c>
      <c r="I880" s="106">
        <f t="shared" si="115"/>
        <v>3616821.2499999963</v>
      </c>
      <c r="J880" s="106">
        <f t="shared" si="116"/>
        <v>30000</v>
      </c>
      <c r="K880" s="106">
        <f t="shared" si="117"/>
        <v>0</v>
      </c>
      <c r="L880" s="106">
        <f t="shared" si="118"/>
        <v>3646821.2499999963</v>
      </c>
    </row>
    <row r="881" spans="1:12" ht="18.5" x14ac:dyDescent="0.45">
      <c r="A881" s="104"/>
      <c r="B881" s="107" t="s">
        <v>201</v>
      </c>
      <c r="C881" s="105" t="s">
        <v>202</v>
      </c>
      <c r="D881" s="109">
        <f>SUM(D869:D880)</f>
        <v>29</v>
      </c>
      <c r="E881" s="109">
        <f>SUM(E869:E880)</f>
        <v>24520545.000000004</v>
      </c>
      <c r="F881" s="109">
        <f>SUM(F869:F880)</f>
        <v>360000</v>
      </c>
      <c r="G881" s="109"/>
      <c r="H881" s="109">
        <f>SUM(H869:H880)</f>
        <v>24880545.000000004</v>
      </c>
      <c r="I881" s="109">
        <f>SUM(I869:I880)</f>
        <v>52816280.000000015</v>
      </c>
      <c r="J881" s="109">
        <f>SUM(J869:J880)</f>
        <v>870000</v>
      </c>
      <c r="K881" s="109">
        <f>SUM(K869:K880)</f>
        <v>0</v>
      </c>
      <c r="L881" s="109">
        <f>SUM(L869:L880)</f>
        <v>53686280.000000015</v>
      </c>
    </row>
    <row r="882" spans="1:12" ht="18.5" x14ac:dyDescent="0.45">
      <c r="A882" s="115">
        <f t="shared" ref="A882:K882" si="119">SUM(A881:A881)</f>
        <v>0</v>
      </c>
      <c r="B882" s="115">
        <f t="shared" si="119"/>
        <v>0</v>
      </c>
      <c r="C882" s="115">
        <f t="shared" si="119"/>
        <v>0</v>
      </c>
      <c r="D882" s="115">
        <f t="shared" si="119"/>
        <v>29</v>
      </c>
      <c r="E882" s="115">
        <f t="shared" si="119"/>
        <v>24520545.000000004</v>
      </c>
      <c r="F882" s="115">
        <f t="shared" si="119"/>
        <v>360000</v>
      </c>
      <c r="G882" s="115">
        <f t="shared" si="119"/>
        <v>0</v>
      </c>
      <c r="H882" s="115">
        <f t="shared" si="119"/>
        <v>24880545.000000004</v>
      </c>
      <c r="I882" s="115">
        <f t="shared" si="119"/>
        <v>52816280.000000015</v>
      </c>
      <c r="J882" s="115">
        <f t="shared" si="119"/>
        <v>870000</v>
      </c>
      <c r="K882" s="115">
        <f t="shared" si="119"/>
        <v>0</v>
      </c>
      <c r="L882" s="115">
        <f>SUM(L881:L881)</f>
        <v>53686280.000000015</v>
      </c>
    </row>
    <row r="884" spans="1:12" ht="18.5" x14ac:dyDescent="0.45">
      <c r="A884" s="1010" t="s">
        <v>0</v>
      </c>
      <c r="B884" s="1010"/>
      <c r="C884" s="1010"/>
      <c r="D884" s="1010"/>
      <c r="E884" s="1010"/>
      <c r="F884" s="1010"/>
      <c r="G884" s="1010"/>
      <c r="H884" s="1010"/>
      <c r="I884" s="1010"/>
      <c r="J884" s="1010"/>
      <c r="K884" s="1010"/>
      <c r="L884" s="1010"/>
    </row>
    <row r="885" spans="1:12" ht="18.5" x14ac:dyDescent="0.45">
      <c r="A885" s="971" t="s">
        <v>89</v>
      </c>
      <c r="B885" s="971"/>
      <c r="C885" s="971"/>
      <c r="D885" s="971"/>
      <c r="E885" s="971"/>
      <c r="F885" s="971"/>
      <c r="G885" s="971"/>
      <c r="H885" s="971"/>
      <c r="I885" s="971"/>
      <c r="J885" s="971"/>
      <c r="K885" s="971"/>
      <c r="L885" s="971"/>
    </row>
    <row r="886" spans="1:12" ht="18.5" x14ac:dyDescent="0.45">
      <c r="A886" s="971" t="s">
        <v>90</v>
      </c>
      <c r="B886" s="972"/>
      <c r="C886" s="972"/>
      <c r="D886" s="972"/>
      <c r="E886" s="972"/>
      <c r="F886" s="972"/>
      <c r="G886" s="972"/>
      <c r="H886" s="972"/>
      <c r="I886" s="972"/>
      <c r="J886" s="972"/>
      <c r="K886" s="972"/>
      <c r="L886" s="972"/>
    </row>
    <row r="887" spans="1:12" ht="18.5" x14ac:dyDescent="0.45">
      <c r="A887" s="973" t="s">
        <v>1104</v>
      </c>
      <c r="B887" s="973"/>
      <c r="C887" s="973"/>
      <c r="D887" s="973"/>
      <c r="E887" s="973"/>
      <c r="F887" s="973"/>
      <c r="G887" s="973"/>
      <c r="H887" s="973"/>
      <c r="I887" s="973"/>
      <c r="J887" s="973"/>
      <c r="K887" s="973"/>
      <c r="L887" s="973"/>
    </row>
    <row r="888" spans="1:12" ht="55.5" x14ac:dyDescent="0.45">
      <c r="A888" s="101" t="s">
        <v>91</v>
      </c>
      <c r="B888" s="102"/>
      <c r="C888" s="101" t="s">
        <v>92</v>
      </c>
      <c r="D888" s="101" t="s">
        <v>93</v>
      </c>
      <c r="E888" s="101" t="s">
        <v>94</v>
      </c>
      <c r="F888" s="101" t="s">
        <v>95</v>
      </c>
      <c r="G888" s="101" t="s">
        <v>96</v>
      </c>
      <c r="H888" s="101" t="s">
        <v>97</v>
      </c>
      <c r="I888" s="101" t="s">
        <v>98</v>
      </c>
      <c r="J888" s="101" t="s">
        <v>99</v>
      </c>
      <c r="K888" s="101" t="s">
        <v>100</v>
      </c>
      <c r="L888" s="103" t="s">
        <v>101</v>
      </c>
    </row>
    <row r="889" spans="1:12" ht="18.5" x14ac:dyDescent="0.45">
      <c r="A889" s="108"/>
      <c r="B889" s="104"/>
      <c r="C889" s="104"/>
      <c r="D889" s="502"/>
      <c r="E889" s="104"/>
      <c r="F889" s="104"/>
      <c r="G889" s="104"/>
      <c r="H889" s="104"/>
      <c r="I889" s="104"/>
      <c r="J889" s="104"/>
      <c r="K889" s="104"/>
      <c r="L889" s="355" t="s">
        <v>650</v>
      </c>
    </row>
    <row r="890" spans="1:12" ht="18.5" x14ac:dyDescent="0.45">
      <c r="A890" s="104"/>
      <c r="B890" s="104"/>
      <c r="C890" s="105" t="s">
        <v>155</v>
      </c>
      <c r="D890" s="106">
        <v>2</v>
      </c>
      <c r="E890" s="106">
        <v>1560755.0000000042</v>
      </c>
      <c r="F890" s="106">
        <v>30000</v>
      </c>
      <c r="G890" s="106"/>
      <c r="H890" s="106">
        <f t="shared" ref="H890:H896" si="120">SUM(E890:G890)</f>
        <v>1590755.0000000042</v>
      </c>
      <c r="I890" s="106">
        <f t="shared" ref="I890:I896" si="121">D890*E890</f>
        <v>3121510.0000000084</v>
      </c>
      <c r="J890" s="106">
        <f t="shared" ref="J890:J896" si="122">D890*F890</f>
        <v>60000</v>
      </c>
      <c r="K890" s="106">
        <f t="shared" ref="K890:K896" si="123">D890*G890</f>
        <v>0</v>
      </c>
      <c r="L890" s="106">
        <f t="shared" ref="L890:L896" si="124">D890*H890</f>
        <v>3181510.0000000084</v>
      </c>
    </row>
    <row r="891" spans="1:12" ht="18.5" x14ac:dyDescent="0.45">
      <c r="A891" s="104"/>
      <c r="B891" s="104"/>
      <c r="C891" s="105" t="s">
        <v>162</v>
      </c>
      <c r="D891" s="106">
        <v>1</v>
      </c>
      <c r="E891" s="106">
        <v>1758402.5000000042</v>
      </c>
      <c r="F891" s="106">
        <v>30000</v>
      </c>
      <c r="G891" s="106"/>
      <c r="H891" s="106">
        <f t="shared" si="120"/>
        <v>1788402.5000000042</v>
      </c>
      <c r="I891" s="106">
        <f t="shared" si="121"/>
        <v>1758402.5000000042</v>
      </c>
      <c r="J891" s="106">
        <f t="shared" si="122"/>
        <v>30000</v>
      </c>
      <c r="K891" s="106">
        <f t="shared" si="123"/>
        <v>0</v>
      </c>
      <c r="L891" s="106">
        <f t="shared" si="124"/>
        <v>1788402.5000000042</v>
      </c>
    </row>
    <row r="892" spans="1:12" ht="18.5" x14ac:dyDescent="0.45">
      <c r="A892" s="104"/>
      <c r="B892" s="104"/>
      <c r="C892" s="105" t="s">
        <v>165</v>
      </c>
      <c r="D892" s="106">
        <v>22</v>
      </c>
      <c r="E892" s="106">
        <v>1728414.9999999958</v>
      </c>
      <c r="F892" s="106">
        <v>30000</v>
      </c>
      <c r="G892" s="106"/>
      <c r="H892" s="106">
        <f t="shared" si="120"/>
        <v>1758414.9999999958</v>
      </c>
      <c r="I892" s="106">
        <f t="shared" si="121"/>
        <v>38025129.999999911</v>
      </c>
      <c r="J892" s="106">
        <f t="shared" si="122"/>
        <v>660000</v>
      </c>
      <c r="K892" s="106">
        <f t="shared" si="123"/>
        <v>0</v>
      </c>
      <c r="L892" s="106">
        <f t="shared" si="124"/>
        <v>38685129.999999911</v>
      </c>
    </row>
    <row r="893" spans="1:12" ht="18.5" x14ac:dyDescent="0.45">
      <c r="A893" s="104"/>
      <c r="B893" s="104"/>
      <c r="C893" s="105" t="s">
        <v>167</v>
      </c>
      <c r="D893" s="106">
        <v>1</v>
      </c>
      <c r="E893" s="106">
        <v>1813162.5</v>
      </c>
      <c r="F893" s="106">
        <v>30000</v>
      </c>
      <c r="G893" s="106"/>
      <c r="H893" s="106">
        <f t="shared" si="120"/>
        <v>1843162.5</v>
      </c>
      <c r="I893" s="106">
        <f t="shared" si="121"/>
        <v>1813162.5</v>
      </c>
      <c r="J893" s="106">
        <f t="shared" si="122"/>
        <v>30000</v>
      </c>
      <c r="K893" s="106">
        <f t="shared" si="123"/>
        <v>0</v>
      </c>
      <c r="L893" s="106">
        <f t="shared" si="124"/>
        <v>1843162.5</v>
      </c>
    </row>
    <row r="894" spans="1:12" ht="18.5" x14ac:dyDescent="0.45">
      <c r="A894" s="104"/>
      <c r="B894" s="104"/>
      <c r="C894" s="105" t="s">
        <v>304</v>
      </c>
      <c r="D894" s="106">
        <v>1</v>
      </c>
      <c r="E894" s="106">
        <v>2987000.0000000042</v>
      </c>
      <c r="F894" s="106">
        <v>30000</v>
      </c>
      <c r="G894" s="106"/>
      <c r="H894" s="106">
        <f t="shared" si="120"/>
        <v>3017000.0000000042</v>
      </c>
      <c r="I894" s="106">
        <f t="shared" si="121"/>
        <v>2987000.0000000042</v>
      </c>
      <c r="J894" s="106">
        <f t="shared" si="122"/>
        <v>30000</v>
      </c>
      <c r="K894" s="106">
        <f t="shared" si="123"/>
        <v>0</v>
      </c>
      <c r="L894" s="106">
        <f t="shared" si="124"/>
        <v>3017000.0000000042</v>
      </c>
    </row>
    <row r="895" spans="1:12" ht="18.5" x14ac:dyDescent="0.45">
      <c r="A895" s="104"/>
      <c r="B895" s="104"/>
      <c r="C895" s="108" t="s">
        <v>193</v>
      </c>
      <c r="D895" s="106">
        <v>1</v>
      </c>
      <c r="E895" s="106">
        <v>3311001.2499999963</v>
      </c>
      <c r="F895" s="106">
        <v>30000</v>
      </c>
      <c r="G895" s="106"/>
      <c r="H895" s="106">
        <f t="shared" si="120"/>
        <v>3341001.2499999963</v>
      </c>
      <c r="I895" s="106">
        <f t="shared" si="121"/>
        <v>3311001.2499999963</v>
      </c>
      <c r="J895" s="106">
        <f t="shared" si="122"/>
        <v>30000</v>
      </c>
      <c r="K895" s="106">
        <f t="shared" si="123"/>
        <v>0</v>
      </c>
      <c r="L895" s="106">
        <f t="shared" si="124"/>
        <v>3341001.2499999963</v>
      </c>
    </row>
    <row r="896" spans="1:12" ht="18.5" x14ac:dyDescent="0.45">
      <c r="A896" s="104"/>
      <c r="B896" s="104"/>
      <c r="C896" s="108" t="s">
        <v>194</v>
      </c>
      <c r="D896" s="106">
        <v>1</v>
      </c>
      <c r="E896" s="106">
        <v>3415119.9999999963</v>
      </c>
      <c r="F896" s="106">
        <v>30000</v>
      </c>
      <c r="G896" s="106"/>
      <c r="H896" s="106">
        <f t="shared" si="120"/>
        <v>3445119.9999999963</v>
      </c>
      <c r="I896" s="106">
        <f t="shared" si="121"/>
        <v>3415119.9999999963</v>
      </c>
      <c r="J896" s="106">
        <f t="shared" si="122"/>
        <v>30000</v>
      </c>
      <c r="K896" s="106">
        <f t="shared" si="123"/>
        <v>0</v>
      </c>
      <c r="L896" s="106">
        <f t="shared" si="124"/>
        <v>3445119.9999999963</v>
      </c>
    </row>
    <row r="897" spans="1:13" ht="18.5" x14ac:dyDescent="0.45">
      <c r="A897" s="104"/>
      <c r="B897" s="107" t="s">
        <v>201</v>
      </c>
      <c r="C897" s="105" t="s">
        <v>202</v>
      </c>
      <c r="D897" s="109">
        <f>SUM(D890:D896)</f>
        <v>29</v>
      </c>
      <c r="E897" s="109">
        <f>SUM(E890:E896)</f>
        <v>16573856.25</v>
      </c>
      <c r="F897" s="109">
        <f>SUM(F890:F896)</f>
        <v>210000</v>
      </c>
      <c r="G897" s="109"/>
      <c r="H897" s="109">
        <f>SUM(H890:H896)</f>
        <v>16783856.25</v>
      </c>
      <c r="I897" s="109">
        <f>SUM(I890:I896)</f>
        <v>54431326.249999925</v>
      </c>
      <c r="J897" s="109">
        <f>SUM(J890:J896)</f>
        <v>870000</v>
      </c>
      <c r="K897" s="109">
        <f>SUM(K890:K896)</f>
        <v>0</v>
      </c>
      <c r="L897" s="109">
        <f>SUM(L890:L896)</f>
        <v>55301326.249999925</v>
      </c>
    </row>
    <row r="898" spans="1:13" ht="18.5" x14ac:dyDescent="0.45">
      <c r="A898" s="514" t="s">
        <v>204</v>
      </c>
      <c r="B898" s="515"/>
      <c r="C898" s="515"/>
      <c r="D898" s="516">
        <f>D897</f>
        <v>29</v>
      </c>
      <c r="E898" s="517">
        <f t="shared" ref="E898:L898" si="125">SUM(E897:E897)</f>
        <v>16573856.25</v>
      </c>
      <c r="F898" s="517">
        <f t="shared" si="125"/>
        <v>210000</v>
      </c>
      <c r="G898" s="517">
        <f t="shared" si="125"/>
        <v>0</v>
      </c>
      <c r="H898" s="517">
        <f t="shared" si="125"/>
        <v>16783856.25</v>
      </c>
      <c r="I898" s="517">
        <f t="shared" si="125"/>
        <v>54431326.249999925</v>
      </c>
      <c r="J898" s="517">
        <f t="shared" si="125"/>
        <v>870000</v>
      </c>
      <c r="K898" s="517">
        <f t="shared" si="125"/>
        <v>0</v>
      </c>
      <c r="L898" s="517">
        <f t="shared" si="125"/>
        <v>55301326.249999925</v>
      </c>
    </row>
    <row r="899" spans="1:13" ht="18.5" x14ac:dyDescent="0.45">
      <c r="A899" s="514"/>
      <c r="B899" s="515"/>
      <c r="C899" s="515"/>
      <c r="D899" s="516"/>
      <c r="E899" s="517"/>
      <c r="F899" s="517"/>
      <c r="G899" s="517"/>
      <c r="H899" s="517"/>
      <c r="I899" s="517"/>
      <c r="J899" s="517"/>
      <c r="K899" s="517"/>
      <c r="L899" s="517"/>
    </row>
    <row r="900" spans="1:13" x14ac:dyDescent="0.25">
      <c r="A900" s="417"/>
      <c r="B900" s="417"/>
      <c r="C900" s="417"/>
      <c r="D900" s="417"/>
      <c r="E900" s="417"/>
      <c r="F900" s="417"/>
      <c r="G900" s="417"/>
      <c r="H900" s="417"/>
      <c r="I900" s="417"/>
      <c r="J900" s="417"/>
      <c r="K900" s="417"/>
      <c r="L900" s="417"/>
      <c r="M900" s="417"/>
    </row>
    <row r="901" spans="1:13" ht="18.5" x14ac:dyDescent="0.45">
      <c r="A901" s="1010" t="s">
        <v>0</v>
      </c>
      <c r="B901" s="1010"/>
      <c r="C901" s="1010"/>
      <c r="D901" s="1010"/>
      <c r="E901" s="1010"/>
      <c r="F901" s="1010"/>
      <c r="G901" s="1010"/>
      <c r="H901" s="1010"/>
      <c r="I901" s="1010"/>
      <c r="J901" s="1010"/>
      <c r="K901" s="1010"/>
      <c r="L901" s="1010"/>
      <c r="M901" s="417"/>
    </row>
    <row r="902" spans="1:13" ht="18.5" x14ac:dyDescent="0.45">
      <c r="A902" s="971" t="s">
        <v>89</v>
      </c>
      <c r="B902" s="971"/>
      <c r="C902" s="971"/>
      <c r="D902" s="971"/>
      <c r="E902" s="971"/>
      <c r="F902" s="971"/>
      <c r="G902" s="971"/>
      <c r="H902" s="971"/>
      <c r="I902" s="971"/>
      <c r="J902" s="971"/>
      <c r="K902" s="971"/>
      <c r="L902" s="971"/>
      <c r="M902" s="417"/>
    </row>
    <row r="903" spans="1:13" ht="18.5" x14ac:dyDescent="0.45">
      <c r="A903" s="971" t="s">
        <v>90</v>
      </c>
      <c r="B903" s="972"/>
      <c r="C903" s="972"/>
      <c r="D903" s="972"/>
      <c r="E903" s="972"/>
      <c r="F903" s="972"/>
      <c r="G903" s="972"/>
      <c r="H903" s="972"/>
      <c r="I903" s="972"/>
      <c r="J903" s="972"/>
      <c r="K903" s="972"/>
      <c r="L903" s="972"/>
      <c r="M903" s="417"/>
    </row>
    <row r="904" spans="1:13" ht="18.5" x14ac:dyDescent="0.45">
      <c r="A904" s="973" t="s">
        <v>1105</v>
      </c>
      <c r="B904" s="973"/>
      <c r="C904" s="973"/>
      <c r="D904" s="973"/>
      <c r="E904" s="973"/>
      <c r="F904" s="973"/>
      <c r="G904" s="973"/>
      <c r="H904" s="973"/>
      <c r="I904" s="973"/>
      <c r="J904" s="973"/>
      <c r="K904" s="973"/>
      <c r="L904" s="973"/>
      <c r="M904" s="417"/>
    </row>
    <row r="905" spans="1:13" ht="55.5" x14ac:dyDescent="0.45">
      <c r="A905" s="501" t="s">
        <v>91</v>
      </c>
      <c r="B905" s="112"/>
      <c r="C905" s="501" t="s">
        <v>92</v>
      </c>
      <c r="D905" s="501" t="s">
        <v>93</v>
      </c>
      <c r="E905" s="501" t="s">
        <v>94</v>
      </c>
      <c r="F905" s="501" t="s">
        <v>95</v>
      </c>
      <c r="G905" s="501" t="s">
        <v>96</v>
      </c>
      <c r="H905" s="501" t="s">
        <v>97</v>
      </c>
      <c r="I905" s="501" t="s">
        <v>98</v>
      </c>
      <c r="J905" s="501" t="s">
        <v>99</v>
      </c>
      <c r="K905" s="501" t="s">
        <v>100</v>
      </c>
      <c r="L905" s="354" t="s">
        <v>101</v>
      </c>
      <c r="M905" s="417"/>
    </row>
    <row r="906" spans="1:13" ht="18.5" x14ac:dyDescent="0.45">
      <c r="A906" s="108"/>
      <c r="B906" s="104"/>
      <c r="C906" s="104"/>
      <c r="D906" s="502"/>
      <c r="E906" s="104"/>
      <c r="F906" s="104"/>
      <c r="G906" s="104"/>
      <c r="H906" s="104"/>
      <c r="I906" s="104"/>
      <c r="J906" s="104"/>
      <c r="K906" s="104"/>
      <c r="L906" s="355" t="s">
        <v>650</v>
      </c>
      <c r="M906" s="417"/>
    </row>
    <row r="907" spans="1:13" ht="18.5" x14ac:dyDescent="0.45">
      <c r="A907" s="104"/>
      <c r="B907" s="104"/>
      <c r="C907" s="105" t="s">
        <v>211</v>
      </c>
      <c r="D907" s="106">
        <v>1</v>
      </c>
      <c r="E907" s="106">
        <v>1162881.2499999995</v>
      </c>
      <c r="F907" s="106">
        <v>30000</v>
      </c>
      <c r="G907" s="106"/>
      <c r="H907" s="106">
        <f t="shared" ref="H907:H918" si="126">SUM(E907:G907)</f>
        <v>1192881.2499999995</v>
      </c>
      <c r="I907" s="106">
        <f t="shared" ref="I907:I918" si="127">D907*E907</f>
        <v>1162881.2499999995</v>
      </c>
      <c r="J907" s="106">
        <f t="shared" ref="J907:J918" si="128">D907*F907</f>
        <v>30000</v>
      </c>
      <c r="K907" s="106">
        <f t="shared" ref="K907:K918" si="129">D907*G907</f>
        <v>0</v>
      </c>
      <c r="L907" s="106">
        <f t="shared" ref="L907:L918" si="130">D907*H907</f>
        <v>1192881.2499999995</v>
      </c>
      <c r="M907" s="417"/>
    </row>
    <row r="908" spans="1:13" ht="18.5" x14ac:dyDescent="0.45">
      <c r="A908" s="104"/>
      <c r="B908" s="104"/>
      <c r="C908" s="105" t="s">
        <v>136</v>
      </c>
      <c r="D908" s="106">
        <v>1</v>
      </c>
      <c r="E908" s="106">
        <v>1244303.7500000042</v>
      </c>
      <c r="F908" s="106">
        <v>30000</v>
      </c>
      <c r="G908" s="106"/>
      <c r="H908" s="106">
        <f t="shared" si="126"/>
        <v>1274303.7500000042</v>
      </c>
      <c r="I908" s="106">
        <f t="shared" si="127"/>
        <v>1244303.7500000042</v>
      </c>
      <c r="J908" s="106">
        <f t="shared" si="128"/>
        <v>30000</v>
      </c>
      <c r="K908" s="106">
        <f t="shared" si="129"/>
        <v>0</v>
      </c>
      <c r="L908" s="106">
        <f t="shared" si="130"/>
        <v>1274303.7500000042</v>
      </c>
      <c r="M908" s="417"/>
    </row>
    <row r="909" spans="1:13" ht="18.5" x14ac:dyDescent="0.45">
      <c r="A909" s="104"/>
      <c r="B909" s="104"/>
      <c r="C909" s="105" t="s">
        <v>143</v>
      </c>
      <c r="D909" s="106">
        <v>1</v>
      </c>
      <c r="E909" s="106">
        <v>1359818.7500000042</v>
      </c>
      <c r="F909" s="106">
        <v>30000</v>
      </c>
      <c r="G909" s="106"/>
      <c r="H909" s="106">
        <f t="shared" si="126"/>
        <v>1389818.7500000042</v>
      </c>
      <c r="I909" s="106">
        <f t="shared" si="127"/>
        <v>1359818.7500000042</v>
      </c>
      <c r="J909" s="106">
        <f t="shared" si="128"/>
        <v>30000</v>
      </c>
      <c r="K909" s="106">
        <f t="shared" si="129"/>
        <v>0</v>
      </c>
      <c r="L909" s="106">
        <f t="shared" si="130"/>
        <v>1389818.7500000042</v>
      </c>
      <c r="M909" s="417"/>
    </row>
    <row r="910" spans="1:13" ht="18.5" x14ac:dyDescent="0.45">
      <c r="A910" s="104"/>
      <c r="B910" s="104"/>
      <c r="C910" s="105" t="s">
        <v>302</v>
      </c>
      <c r="D910" s="106">
        <v>8</v>
      </c>
      <c r="E910" s="106">
        <v>1639813.7499999958</v>
      </c>
      <c r="F910" s="106">
        <v>30000</v>
      </c>
      <c r="G910" s="106"/>
      <c r="H910" s="106">
        <f t="shared" si="126"/>
        <v>1669813.7499999958</v>
      </c>
      <c r="I910" s="106">
        <f t="shared" si="127"/>
        <v>13118509.999999966</v>
      </c>
      <c r="J910" s="106">
        <f t="shared" si="128"/>
        <v>240000</v>
      </c>
      <c r="K910" s="106">
        <f t="shared" si="129"/>
        <v>0</v>
      </c>
      <c r="L910" s="106">
        <f t="shared" si="130"/>
        <v>13358509.999999966</v>
      </c>
      <c r="M910" s="417"/>
    </row>
    <row r="911" spans="1:13" ht="18.5" x14ac:dyDescent="0.45">
      <c r="A911" s="104"/>
      <c r="B911" s="104"/>
      <c r="C911" s="105" t="s">
        <v>161</v>
      </c>
      <c r="D911" s="106">
        <v>1</v>
      </c>
      <c r="E911" s="106">
        <v>1718873.7500000042</v>
      </c>
      <c r="F911" s="106">
        <v>30000</v>
      </c>
      <c r="G911" s="106"/>
      <c r="H911" s="106">
        <f t="shared" si="126"/>
        <v>1748873.7500000042</v>
      </c>
      <c r="I911" s="106">
        <f t="shared" si="127"/>
        <v>1718873.7500000042</v>
      </c>
      <c r="J911" s="106">
        <f t="shared" si="128"/>
        <v>30000</v>
      </c>
      <c r="K911" s="106">
        <f t="shared" si="129"/>
        <v>0</v>
      </c>
      <c r="L911" s="106">
        <f t="shared" si="130"/>
        <v>1748873.7500000042</v>
      </c>
      <c r="M911" s="417"/>
    </row>
    <row r="912" spans="1:13" ht="18.5" x14ac:dyDescent="0.45">
      <c r="A912" s="104"/>
      <c r="B912" s="104"/>
      <c r="C912" s="105" t="s">
        <v>169</v>
      </c>
      <c r="D912" s="106">
        <v>3</v>
      </c>
      <c r="E912" s="106">
        <v>1855535.0000000042</v>
      </c>
      <c r="F912" s="106">
        <v>30000</v>
      </c>
      <c r="G912" s="106"/>
      <c r="H912" s="106">
        <f t="shared" si="126"/>
        <v>1885535.0000000042</v>
      </c>
      <c r="I912" s="106">
        <f t="shared" si="127"/>
        <v>5566605.000000013</v>
      </c>
      <c r="J912" s="106">
        <f t="shared" si="128"/>
        <v>90000</v>
      </c>
      <c r="K912" s="106">
        <f t="shared" si="129"/>
        <v>0</v>
      </c>
      <c r="L912" s="106">
        <f t="shared" si="130"/>
        <v>5656605.000000013</v>
      </c>
      <c r="M912" s="417"/>
    </row>
    <row r="913" spans="1:13" ht="18.5" x14ac:dyDescent="0.45">
      <c r="A913" s="104"/>
      <c r="B913" s="104"/>
      <c r="C913" s="105" t="s">
        <v>178</v>
      </c>
      <c r="D913" s="106">
        <v>1</v>
      </c>
      <c r="E913" s="106">
        <v>2150057.4999999958</v>
      </c>
      <c r="F913" s="106">
        <v>30000</v>
      </c>
      <c r="G913" s="106"/>
      <c r="H913" s="106">
        <f t="shared" si="126"/>
        <v>2180057.4999999958</v>
      </c>
      <c r="I913" s="106">
        <f t="shared" si="127"/>
        <v>2150057.4999999958</v>
      </c>
      <c r="J913" s="106">
        <f t="shared" si="128"/>
        <v>30000</v>
      </c>
      <c r="K913" s="106">
        <f t="shared" si="129"/>
        <v>0</v>
      </c>
      <c r="L913" s="106">
        <f t="shared" si="130"/>
        <v>2180057.4999999958</v>
      </c>
      <c r="M913" s="417"/>
    </row>
    <row r="914" spans="1:13" ht="18.5" x14ac:dyDescent="0.45">
      <c r="A914" s="104"/>
      <c r="B914" s="104"/>
      <c r="C914" s="105" t="s">
        <v>343</v>
      </c>
      <c r="D914" s="106">
        <v>1</v>
      </c>
      <c r="E914" s="106">
        <v>2757506.25</v>
      </c>
      <c r="F914" s="106">
        <v>30000</v>
      </c>
      <c r="G914" s="106"/>
      <c r="H914" s="106">
        <f t="shared" si="126"/>
        <v>2787506.25</v>
      </c>
      <c r="I914" s="106">
        <f t="shared" si="127"/>
        <v>2757506.25</v>
      </c>
      <c r="J914" s="106">
        <f t="shared" si="128"/>
        <v>30000</v>
      </c>
      <c r="K914" s="106">
        <f t="shared" si="129"/>
        <v>0</v>
      </c>
      <c r="L914" s="106">
        <f t="shared" si="130"/>
        <v>2787506.25</v>
      </c>
      <c r="M914" s="417"/>
    </row>
    <row r="915" spans="1:13" ht="18.5" x14ac:dyDescent="0.45">
      <c r="A915" s="104"/>
      <c r="B915" s="104"/>
      <c r="C915" s="105" t="s">
        <v>188</v>
      </c>
      <c r="D915" s="106">
        <v>1</v>
      </c>
      <c r="E915" s="106">
        <v>2612968.7499999958</v>
      </c>
      <c r="F915" s="106">
        <v>30000</v>
      </c>
      <c r="G915" s="106"/>
      <c r="H915" s="106">
        <f t="shared" si="126"/>
        <v>2642968.7499999958</v>
      </c>
      <c r="I915" s="106">
        <f t="shared" si="127"/>
        <v>2612968.7499999958</v>
      </c>
      <c r="J915" s="106">
        <f t="shared" si="128"/>
        <v>30000</v>
      </c>
      <c r="K915" s="106">
        <f t="shared" si="129"/>
        <v>0</v>
      </c>
      <c r="L915" s="106">
        <f t="shared" si="130"/>
        <v>2642968.7499999958</v>
      </c>
      <c r="M915" s="417"/>
    </row>
    <row r="916" spans="1:13" ht="18.5" x14ac:dyDescent="0.45">
      <c r="A916" s="104"/>
      <c r="B916" s="104"/>
      <c r="C916" s="108" t="s">
        <v>195</v>
      </c>
      <c r="D916" s="106">
        <v>1</v>
      </c>
      <c r="E916" s="106">
        <v>3519237.5000000037</v>
      </c>
      <c r="F916" s="106">
        <v>30000</v>
      </c>
      <c r="G916" s="106"/>
      <c r="H916" s="106">
        <f t="shared" si="126"/>
        <v>3549237.5000000037</v>
      </c>
      <c r="I916" s="106">
        <f t="shared" si="127"/>
        <v>3519237.5000000037</v>
      </c>
      <c r="J916" s="106">
        <f t="shared" si="128"/>
        <v>30000</v>
      </c>
      <c r="K916" s="106">
        <f t="shared" si="129"/>
        <v>0</v>
      </c>
      <c r="L916" s="106">
        <f t="shared" si="130"/>
        <v>3549237.5000000037</v>
      </c>
      <c r="M916" s="417"/>
    </row>
    <row r="917" spans="1:13" ht="18.5" x14ac:dyDescent="0.45">
      <c r="A917" s="104"/>
      <c r="B917" s="104"/>
      <c r="C917" s="108" t="s">
        <v>308</v>
      </c>
      <c r="D917" s="106">
        <v>1</v>
      </c>
      <c r="E917" s="106">
        <v>3741953.7500000037</v>
      </c>
      <c r="F917" s="106">
        <v>30000</v>
      </c>
      <c r="G917" s="106"/>
      <c r="H917" s="106">
        <f t="shared" si="126"/>
        <v>3771953.7500000037</v>
      </c>
      <c r="I917" s="106">
        <f t="shared" si="127"/>
        <v>3741953.7500000037</v>
      </c>
      <c r="J917" s="106">
        <f t="shared" si="128"/>
        <v>30000</v>
      </c>
      <c r="K917" s="106">
        <f t="shared" si="129"/>
        <v>0</v>
      </c>
      <c r="L917" s="106">
        <f t="shared" si="130"/>
        <v>3771953.7500000037</v>
      </c>
      <c r="M917" s="417"/>
    </row>
    <row r="918" spans="1:13" ht="18.5" x14ac:dyDescent="0.45">
      <c r="A918" s="104"/>
      <c r="B918" s="104"/>
      <c r="C918" s="108" t="s">
        <v>199</v>
      </c>
      <c r="D918" s="106">
        <v>2</v>
      </c>
      <c r="E918" s="106">
        <v>3992217.5000000037</v>
      </c>
      <c r="F918" s="106">
        <v>30000</v>
      </c>
      <c r="G918" s="106"/>
      <c r="H918" s="106">
        <f t="shared" si="126"/>
        <v>4022217.5000000037</v>
      </c>
      <c r="I918" s="106">
        <f t="shared" si="127"/>
        <v>7984435.0000000075</v>
      </c>
      <c r="J918" s="106">
        <f t="shared" si="128"/>
        <v>60000</v>
      </c>
      <c r="K918" s="106">
        <f t="shared" si="129"/>
        <v>0</v>
      </c>
      <c r="L918" s="106">
        <f t="shared" si="130"/>
        <v>8044435.0000000075</v>
      </c>
      <c r="M918" s="417"/>
    </row>
    <row r="919" spans="1:13" ht="18.5" x14ac:dyDescent="0.45">
      <c r="A919" s="104"/>
      <c r="B919" s="107" t="s">
        <v>201</v>
      </c>
      <c r="C919" s="105" t="s">
        <v>202</v>
      </c>
      <c r="D919" s="109">
        <f>SUM(D907:D918)</f>
        <v>22</v>
      </c>
      <c r="E919" s="109">
        <f>SUM(E907:E918)</f>
        <v>27755167.500000015</v>
      </c>
      <c r="F919" s="109">
        <f>SUM(F907:F918)</f>
        <v>360000</v>
      </c>
      <c r="G919" s="109"/>
      <c r="H919" s="109">
        <f>SUM(H907:H918)</f>
        <v>28115167.500000015</v>
      </c>
      <c r="I919" s="109">
        <f>SUM(I907:I918)</f>
        <v>46937151.249999993</v>
      </c>
      <c r="J919" s="109">
        <f>SUM(J907:J918)</f>
        <v>660000</v>
      </c>
      <c r="K919" s="109">
        <f>SUM(K907:K918)</f>
        <v>0</v>
      </c>
      <c r="L919" s="109">
        <f>SUM(L907:L918)</f>
        <v>47597151.249999993</v>
      </c>
      <c r="M919" s="417"/>
    </row>
    <row r="920" spans="1:13" ht="18.5" x14ac:dyDescent="0.45">
      <c r="A920" s="112" t="s">
        <v>204</v>
      </c>
      <c r="B920" s="104"/>
      <c r="C920" s="104"/>
      <c r="D920" s="114">
        <f>D919</f>
        <v>22</v>
      </c>
      <c r="E920" s="115">
        <f t="shared" ref="E920:L920" si="131">SUM(E919:E919)</f>
        <v>27755167.500000015</v>
      </c>
      <c r="F920" s="115">
        <f t="shared" si="131"/>
        <v>360000</v>
      </c>
      <c r="G920" s="115">
        <f t="shared" si="131"/>
        <v>0</v>
      </c>
      <c r="H920" s="115">
        <f t="shared" si="131"/>
        <v>28115167.500000015</v>
      </c>
      <c r="I920" s="115">
        <f t="shared" si="131"/>
        <v>46937151.249999993</v>
      </c>
      <c r="J920" s="115">
        <f t="shared" si="131"/>
        <v>660000</v>
      </c>
      <c r="K920" s="115">
        <f t="shared" si="131"/>
        <v>0</v>
      </c>
      <c r="L920" s="115">
        <f t="shared" si="131"/>
        <v>47597151.249999993</v>
      </c>
      <c r="M920" s="417"/>
    </row>
    <row r="921" spans="1:13" ht="18.5" x14ac:dyDescent="0.45">
      <c r="A921" s="112"/>
      <c r="B921" s="104"/>
      <c r="C921" s="104"/>
      <c r="D921" s="114"/>
      <c r="E921" s="115"/>
      <c r="F921" s="115"/>
      <c r="G921" s="115"/>
      <c r="H921" s="115"/>
      <c r="I921" s="115"/>
      <c r="J921" s="115"/>
      <c r="K921" s="115"/>
      <c r="L921" s="115"/>
      <c r="M921" s="417"/>
    </row>
    <row r="922" spans="1:13" ht="18.5" x14ac:dyDescent="0.45">
      <c r="A922" s="112"/>
      <c r="B922" s="104"/>
      <c r="C922" s="104"/>
      <c r="D922" s="114"/>
      <c r="E922" s="115"/>
      <c r="F922" s="115"/>
      <c r="G922" s="115"/>
      <c r="H922" s="115"/>
      <c r="I922" s="115"/>
      <c r="J922" s="115"/>
      <c r="K922" s="115"/>
      <c r="L922" s="115"/>
      <c r="M922" s="417"/>
    </row>
    <row r="923" spans="1:13" ht="18.5" x14ac:dyDescent="0.45">
      <c r="A923" s="1010" t="s">
        <v>0</v>
      </c>
      <c r="B923" s="1010"/>
      <c r="C923" s="1010"/>
      <c r="D923" s="1010"/>
      <c r="E923" s="1010"/>
      <c r="F923" s="1010"/>
      <c r="G923" s="1010"/>
      <c r="H923" s="1010"/>
      <c r="I923" s="1010"/>
      <c r="J923" s="1010"/>
      <c r="K923" s="1010"/>
      <c r="L923" s="1010"/>
      <c r="M923" s="417"/>
    </row>
    <row r="924" spans="1:13" ht="18.5" x14ac:dyDescent="0.45">
      <c r="A924" s="971" t="s">
        <v>89</v>
      </c>
      <c r="B924" s="971"/>
      <c r="C924" s="971"/>
      <c r="D924" s="971"/>
      <c r="E924" s="971"/>
      <c r="F924" s="971"/>
      <c r="G924" s="971"/>
      <c r="H924" s="971"/>
      <c r="I924" s="971"/>
      <c r="J924" s="971"/>
      <c r="K924" s="971"/>
      <c r="L924" s="971"/>
      <c r="M924" s="417"/>
    </row>
    <row r="925" spans="1:13" ht="18.5" x14ac:dyDescent="0.45">
      <c r="A925" s="971" t="s">
        <v>90</v>
      </c>
      <c r="B925" s="972"/>
      <c r="C925" s="972"/>
      <c r="D925" s="972"/>
      <c r="E925" s="972"/>
      <c r="F925" s="972"/>
      <c r="G925" s="972"/>
      <c r="H925" s="972"/>
      <c r="I925" s="972"/>
      <c r="J925" s="972"/>
      <c r="K925" s="972"/>
      <c r="L925" s="972"/>
      <c r="M925" s="417"/>
    </row>
    <row r="926" spans="1:13" ht="18.5" x14ac:dyDescent="0.45">
      <c r="A926" s="973" t="s">
        <v>1106</v>
      </c>
      <c r="B926" s="973"/>
      <c r="C926" s="973"/>
      <c r="D926" s="973"/>
      <c r="E926" s="973"/>
      <c r="F926" s="973"/>
      <c r="G926" s="973"/>
      <c r="H926" s="973"/>
      <c r="I926" s="973"/>
      <c r="J926" s="973"/>
      <c r="K926" s="973"/>
      <c r="L926" s="973"/>
      <c r="M926" s="417"/>
    </row>
    <row r="927" spans="1:13" ht="55.5" x14ac:dyDescent="0.45">
      <c r="A927" s="501" t="s">
        <v>91</v>
      </c>
      <c r="B927" s="112"/>
      <c r="C927" s="501" t="s">
        <v>92</v>
      </c>
      <c r="D927" s="501" t="s">
        <v>93</v>
      </c>
      <c r="E927" s="501" t="s">
        <v>94</v>
      </c>
      <c r="F927" s="501" t="s">
        <v>95</v>
      </c>
      <c r="G927" s="501" t="s">
        <v>96</v>
      </c>
      <c r="H927" s="501" t="s">
        <v>97</v>
      </c>
      <c r="I927" s="501" t="s">
        <v>98</v>
      </c>
      <c r="J927" s="501" t="s">
        <v>99</v>
      </c>
      <c r="K927" s="501" t="s">
        <v>100</v>
      </c>
      <c r="L927" s="354" t="s">
        <v>101</v>
      </c>
      <c r="M927" s="417"/>
    </row>
    <row r="928" spans="1:13" ht="18.5" x14ac:dyDescent="0.45">
      <c r="A928" s="104"/>
      <c r="B928" s="104"/>
      <c r="C928" s="105" t="s">
        <v>106</v>
      </c>
      <c r="D928" s="106">
        <v>2</v>
      </c>
      <c r="E928" s="106">
        <v>1083387.5000000005</v>
      </c>
      <c r="F928" s="106">
        <v>30000</v>
      </c>
      <c r="G928" s="106"/>
      <c r="H928" s="106">
        <f t="shared" ref="H928:H933" si="132">SUM(E928:G928)</f>
        <v>1113387.5000000005</v>
      </c>
      <c r="I928" s="106">
        <f t="shared" ref="I928:I933" si="133">D928*E928</f>
        <v>2166775.0000000009</v>
      </c>
      <c r="J928" s="106">
        <f t="shared" ref="J928:J933" si="134">D928*F928</f>
        <v>60000</v>
      </c>
      <c r="K928" s="106">
        <f t="shared" ref="K928:K933" si="135">D928*G928</f>
        <v>0</v>
      </c>
      <c r="L928" s="106">
        <f t="shared" ref="L928:L933" si="136">D928*H928</f>
        <v>2226775.0000000009</v>
      </c>
      <c r="M928" s="417"/>
    </row>
    <row r="929" spans="1:13" ht="18.5" x14ac:dyDescent="0.45">
      <c r="A929" s="104"/>
      <c r="B929" s="104"/>
      <c r="C929" s="105" t="s">
        <v>139</v>
      </c>
      <c r="D929" s="106">
        <v>3</v>
      </c>
      <c r="E929" s="106">
        <v>1273182.5000000042</v>
      </c>
      <c r="F929" s="106">
        <v>30000</v>
      </c>
      <c r="G929" s="106"/>
      <c r="H929" s="106">
        <f t="shared" si="132"/>
        <v>1303182.5000000042</v>
      </c>
      <c r="I929" s="106">
        <f t="shared" si="133"/>
        <v>3819547.5000000126</v>
      </c>
      <c r="J929" s="106">
        <f t="shared" si="134"/>
        <v>90000</v>
      </c>
      <c r="K929" s="106">
        <f t="shared" si="135"/>
        <v>0</v>
      </c>
      <c r="L929" s="106">
        <f t="shared" si="136"/>
        <v>3909547.5000000126</v>
      </c>
      <c r="M929" s="417"/>
    </row>
    <row r="930" spans="1:13" ht="18.5" x14ac:dyDescent="0.45">
      <c r="A930" s="104"/>
      <c r="B930" s="104"/>
      <c r="C930" s="105" t="s">
        <v>298</v>
      </c>
      <c r="D930" s="106">
        <v>2</v>
      </c>
      <c r="E930" s="106">
        <v>1330940.0000000042</v>
      </c>
      <c r="F930" s="106">
        <v>30000</v>
      </c>
      <c r="G930" s="106"/>
      <c r="H930" s="106">
        <f t="shared" si="132"/>
        <v>1360940.0000000042</v>
      </c>
      <c r="I930" s="106">
        <f t="shared" si="133"/>
        <v>2661880.0000000084</v>
      </c>
      <c r="J930" s="106">
        <f t="shared" si="134"/>
        <v>60000</v>
      </c>
      <c r="K930" s="106">
        <f t="shared" si="135"/>
        <v>0</v>
      </c>
      <c r="L930" s="106">
        <f t="shared" si="136"/>
        <v>2721880.0000000084</v>
      </c>
      <c r="M930" s="417"/>
    </row>
    <row r="931" spans="1:13" ht="18.5" x14ac:dyDescent="0.45">
      <c r="A931" s="104"/>
      <c r="B931" s="104"/>
      <c r="C931" s="105" t="s">
        <v>535</v>
      </c>
      <c r="D931" s="106">
        <v>2</v>
      </c>
      <c r="E931" s="106">
        <v>1388698.7499999958</v>
      </c>
      <c r="F931" s="106">
        <v>30000</v>
      </c>
      <c r="G931" s="106"/>
      <c r="H931" s="106">
        <f t="shared" si="132"/>
        <v>1418698.7499999958</v>
      </c>
      <c r="I931" s="106">
        <f t="shared" si="133"/>
        <v>2777397.4999999916</v>
      </c>
      <c r="J931" s="106">
        <f t="shared" si="134"/>
        <v>60000</v>
      </c>
      <c r="K931" s="106">
        <f t="shared" si="135"/>
        <v>0</v>
      </c>
      <c r="L931" s="106">
        <f t="shared" si="136"/>
        <v>2837397.4999999916</v>
      </c>
      <c r="M931" s="417"/>
    </row>
    <row r="932" spans="1:13" ht="18.5" x14ac:dyDescent="0.45">
      <c r="A932" s="104"/>
      <c r="B932" s="104"/>
      <c r="C932" s="105" t="s">
        <v>161</v>
      </c>
      <c r="D932" s="106">
        <v>2</v>
      </c>
      <c r="E932" s="106">
        <v>1718873.7500000042</v>
      </c>
      <c r="F932" s="106">
        <v>30000</v>
      </c>
      <c r="G932" s="106"/>
      <c r="H932" s="106">
        <f t="shared" si="132"/>
        <v>1748873.7500000042</v>
      </c>
      <c r="I932" s="106">
        <f t="shared" si="133"/>
        <v>3437747.5000000084</v>
      </c>
      <c r="J932" s="106">
        <f t="shared" si="134"/>
        <v>60000</v>
      </c>
      <c r="K932" s="106">
        <f t="shared" si="135"/>
        <v>0</v>
      </c>
      <c r="L932" s="106">
        <f t="shared" si="136"/>
        <v>3497747.5000000084</v>
      </c>
      <c r="M932" s="417"/>
    </row>
    <row r="933" spans="1:13" ht="18.5" x14ac:dyDescent="0.45">
      <c r="A933" s="104"/>
      <c r="B933" s="104"/>
      <c r="C933" s="108" t="s">
        <v>197</v>
      </c>
      <c r="D933" s="106">
        <v>2</v>
      </c>
      <c r="E933" s="106">
        <v>3727475.0000000037</v>
      </c>
      <c r="F933" s="106">
        <v>30000</v>
      </c>
      <c r="G933" s="106"/>
      <c r="H933" s="106">
        <f t="shared" si="132"/>
        <v>3757475.0000000037</v>
      </c>
      <c r="I933" s="106">
        <f t="shared" si="133"/>
        <v>7454950.0000000075</v>
      </c>
      <c r="J933" s="106">
        <f t="shared" si="134"/>
        <v>60000</v>
      </c>
      <c r="K933" s="106">
        <f t="shared" si="135"/>
        <v>0</v>
      </c>
      <c r="L933" s="106">
        <f t="shared" si="136"/>
        <v>7514950.0000000075</v>
      </c>
      <c r="M933" s="417"/>
    </row>
    <row r="934" spans="1:13" ht="18.5" x14ac:dyDescent="0.45">
      <c r="A934" s="104"/>
      <c r="B934" s="107" t="s">
        <v>201</v>
      </c>
      <c r="C934" s="105" t="s">
        <v>202</v>
      </c>
      <c r="D934" s="109">
        <f>SUM(D928:D933)</f>
        <v>13</v>
      </c>
      <c r="E934" s="109">
        <f>SUM(E928:E933)</f>
        <v>10522557.500000013</v>
      </c>
      <c r="F934" s="109">
        <f>SUM(F928:F933)</f>
        <v>180000</v>
      </c>
      <c r="G934" s="109"/>
      <c r="H934" s="109">
        <f>SUM(H928:H933)</f>
        <v>10702557.500000013</v>
      </c>
      <c r="I934" s="109">
        <f>SUM(I928:I933)</f>
        <v>22318297.50000003</v>
      </c>
      <c r="J934" s="109">
        <f>SUM(J928:J933)</f>
        <v>390000</v>
      </c>
      <c r="K934" s="109">
        <f>SUM(K928:K933)</f>
        <v>0</v>
      </c>
      <c r="L934" s="109">
        <f>SUM(L928:L933)</f>
        <v>22708297.50000003</v>
      </c>
      <c r="M934" s="417"/>
    </row>
    <row r="935" spans="1:13" ht="18.5" x14ac:dyDescent="0.45">
      <c r="A935" s="104"/>
      <c r="B935" s="104"/>
      <c r="C935" s="110" t="s">
        <v>203</v>
      </c>
      <c r="D935" s="106"/>
      <c r="E935" s="111">
        <v>1247870.04</v>
      </c>
      <c r="F935" s="106">
        <v>374361</v>
      </c>
      <c r="G935" s="106">
        <v>10640338.32</v>
      </c>
      <c r="H935" s="106">
        <f t="shared" ref="H935:H942" si="137">SUM(E935:G935)</f>
        <v>12262569.359999999</v>
      </c>
      <c r="I935" s="106">
        <f t="shared" ref="I935:I942" si="138">D935*E935</f>
        <v>0</v>
      </c>
      <c r="J935" s="106">
        <f t="shared" ref="J935:J942" si="139">D935*F935</f>
        <v>0</v>
      </c>
      <c r="K935" s="106">
        <f t="shared" ref="K935:K942" si="140">D935*G935</f>
        <v>0</v>
      </c>
      <c r="L935" s="106">
        <f t="shared" ref="L935:L942" si="141">D935*H935</f>
        <v>0</v>
      </c>
      <c r="M935" s="417"/>
    </row>
    <row r="936" spans="1:13" ht="18.5" x14ac:dyDescent="0.45">
      <c r="A936" s="104"/>
      <c r="B936" s="104"/>
      <c r="C936" s="110" t="s">
        <v>1107</v>
      </c>
      <c r="D936" s="106">
        <v>1</v>
      </c>
      <c r="E936" s="111">
        <v>2020373.55</v>
      </c>
      <c r="F936" s="106"/>
      <c r="G936" s="106"/>
      <c r="H936" s="106">
        <f t="shared" si="137"/>
        <v>2020373.55</v>
      </c>
      <c r="I936" s="106">
        <f t="shared" si="138"/>
        <v>2020373.55</v>
      </c>
      <c r="J936" s="106">
        <f t="shared" si="139"/>
        <v>0</v>
      </c>
      <c r="K936" s="106">
        <f t="shared" si="140"/>
        <v>0</v>
      </c>
      <c r="L936" s="106">
        <f t="shared" si="141"/>
        <v>2020373.55</v>
      </c>
      <c r="M936" s="417"/>
    </row>
    <row r="937" spans="1:13" ht="18.5" x14ac:dyDescent="0.45">
      <c r="A937" s="104"/>
      <c r="B937" s="104"/>
      <c r="C937" s="110" t="s">
        <v>1108</v>
      </c>
      <c r="D937" s="106">
        <v>2</v>
      </c>
      <c r="E937" s="111">
        <v>1964347.2</v>
      </c>
      <c r="F937" s="106"/>
      <c r="G937" s="106"/>
      <c r="H937" s="106">
        <f t="shared" si="137"/>
        <v>1964347.2</v>
      </c>
      <c r="I937" s="106">
        <f t="shared" si="138"/>
        <v>3928694.4</v>
      </c>
      <c r="J937" s="106">
        <f t="shared" si="139"/>
        <v>0</v>
      </c>
      <c r="K937" s="106">
        <f t="shared" si="140"/>
        <v>0</v>
      </c>
      <c r="L937" s="106">
        <f t="shared" si="141"/>
        <v>3928694.4</v>
      </c>
      <c r="M937" s="417"/>
    </row>
    <row r="938" spans="1:13" ht="18.5" x14ac:dyDescent="0.45">
      <c r="A938" s="104"/>
      <c r="B938" s="104"/>
      <c r="C938" s="110" t="s">
        <v>1109</v>
      </c>
      <c r="D938" s="106">
        <v>1</v>
      </c>
      <c r="E938" s="106">
        <v>1684624.5</v>
      </c>
      <c r="F938" s="106"/>
      <c r="G938" s="106"/>
      <c r="H938" s="106">
        <f t="shared" si="137"/>
        <v>1684624.5</v>
      </c>
      <c r="I938" s="106">
        <f t="shared" si="138"/>
        <v>1684624.5</v>
      </c>
      <c r="J938" s="106">
        <f t="shared" si="139"/>
        <v>0</v>
      </c>
      <c r="K938" s="106">
        <f t="shared" si="140"/>
        <v>0</v>
      </c>
      <c r="L938" s="106">
        <f t="shared" si="141"/>
        <v>1684624.5</v>
      </c>
      <c r="M938" s="417"/>
    </row>
    <row r="939" spans="1:13" ht="55.5" x14ac:dyDescent="0.45">
      <c r="A939" s="104"/>
      <c r="B939" s="105"/>
      <c r="C939" s="518" t="s">
        <v>1110</v>
      </c>
      <c r="D939" s="106">
        <v>1</v>
      </c>
      <c r="E939" s="106">
        <v>11046798.9</v>
      </c>
      <c r="F939" s="106"/>
      <c r="G939" s="106"/>
      <c r="H939" s="106">
        <f t="shared" si="137"/>
        <v>11046798.9</v>
      </c>
      <c r="I939" s="106">
        <f t="shared" si="138"/>
        <v>11046798.9</v>
      </c>
      <c r="J939" s="106">
        <f t="shared" si="139"/>
        <v>0</v>
      </c>
      <c r="K939" s="106">
        <f t="shared" si="140"/>
        <v>0</v>
      </c>
      <c r="L939" s="106">
        <f t="shared" si="141"/>
        <v>11046798.9</v>
      </c>
      <c r="M939" s="417"/>
    </row>
    <row r="940" spans="1:13" ht="18.5" x14ac:dyDescent="0.45">
      <c r="A940" s="104"/>
      <c r="B940" s="104"/>
      <c r="C940" s="110" t="s">
        <v>1111</v>
      </c>
      <c r="D940" s="106">
        <v>1</v>
      </c>
      <c r="E940" s="106">
        <v>8013589.2000000002</v>
      </c>
      <c r="F940" s="106"/>
      <c r="G940" s="106"/>
      <c r="H940" s="106">
        <f t="shared" si="137"/>
        <v>8013589.2000000002</v>
      </c>
      <c r="I940" s="106">
        <f t="shared" si="138"/>
        <v>8013589.2000000002</v>
      </c>
      <c r="J940" s="106">
        <f t="shared" si="139"/>
        <v>0</v>
      </c>
      <c r="K940" s="106">
        <f t="shared" si="140"/>
        <v>0</v>
      </c>
      <c r="L940" s="106">
        <f t="shared" si="141"/>
        <v>8013589.2000000002</v>
      </c>
      <c r="M940" s="417"/>
    </row>
    <row r="941" spans="1:13" ht="18.5" x14ac:dyDescent="0.45">
      <c r="A941" s="104"/>
      <c r="B941" s="104"/>
      <c r="C941" s="110" t="s">
        <v>1112</v>
      </c>
      <c r="D941" s="106">
        <v>2</v>
      </c>
      <c r="E941" s="106">
        <v>2430000</v>
      </c>
      <c r="F941" s="106"/>
      <c r="G941" s="106"/>
      <c r="H941" s="106">
        <f t="shared" si="137"/>
        <v>2430000</v>
      </c>
      <c r="I941" s="106">
        <f t="shared" si="138"/>
        <v>4860000</v>
      </c>
      <c r="J941" s="106">
        <f t="shared" si="139"/>
        <v>0</v>
      </c>
      <c r="K941" s="106">
        <f t="shared" si="140"/>
        <v>0</v>
      </c>
      <c r="L941" s="106">
        <f t="shared" si="141"/>
        <v>4860000</v>
      </c>
      <c r="M941" s="417"/>
    </row>
    <row r="942" spans="1:13" ht="18.5" x14ac:dyDescent="0.45">
      <c r="A942" s="104"/>
      <c r="B942" s="104"/>
      <c r="C942" s="110"/>
      <c r="D942" s="106"/>
      <c r="E942" s="106"/>
      <c r="F942" s="106"/>
      <c r="G942" s="106"/>
      <c r="H942" s="106">
        <f t="shared" si="137"/>
        <v>0</v>
      </c>
      <c r="I942" s="106">
        <f t="shared" si="138"/>
        <v>0</v>
      </c>
      <c r="J942" s="106">
        <f t="shared" si="139"/>
        <v>0</v>
      </c>
      <c r="K942" s="106">
        <f t="shared" si="140"/>
        <v>0</v>
      </c>
      <c r="L942" s="106">
        <f t="shared" si="141"/>
        <v>0</v>
      </c>
      <c r="M942" s="417"/>
    </row>
    <row r="943" spans="1:13" ht="18.5" x14ac:dyDescent="0.45">
      <c r="A943" s="112" t="s">
        <v>204</v>
      </c>
      <c r="B943" s="104"/>
      <c r="C943" s="104"/>
      <c r="D943" s="114">
        <f t="shared" ref="D943:J943" si="142">SUM(D934:D942)</f>
        <v>21</v>
      </c>
      <c r="E943" s="115">
        <f t="shared" si="142"/>
        <v>38930160.890000015</v>
      </c>
      <c r="F943" s="115">
        <f t="shared" si="142"/>
        <v>554361</v>
      </c>
      <c r="G943" s="115">
        <f t="shared" si="142"/>
        <v>10640338.32</v>
      </c>
      <c r="H943" s="115">
        <f t="shared" si="142"/>
        <v>50124860.210000016</v>
      </c>
      <c r="I943" s="115">
        <f t="shared" si="142"/>
        <v>53872378.050000034</v>
      </c>
      <c r="J943" s="115">
        <f t="shared" si="142"/>
        <v>390000</v>
      </c>
      <c r="K943" s="115">
        <f>SUM(K934:K934)</f>
        <v>0</v>
      </c>
      <c r="L943" s="115">
        <f>SUM(L934:L942)</f>
        <v>54262378.050000034</v>
      </c>
      <c r="M943" s="417"/>
    </row>
    <row r="944" spans="1:13" ht="18.5" x14ac:dyDescent="0.45">
      <c r="A944" s="112"/>
      <c r="B944" s="104"/>
      <c r="C944" s="104"/>
      <c r="D944" s="114"/>
      <c r="E944" s="115"/>
      <c r="F944" s="115"/>
      <c r="G944" s="115"/>
      <c r="H944" s="115"/>
      <c r="I944" s="115"/>
      <c r="J944" s="115"/>
      <c r="K944" s="115"/>
      <c r="L944" s="115"/>
      <c r="M944" s="417"/>
    </row>
    <row r="945" spans="1:13" ht="18.5" x14ac:dyDescent="0.45">
      <c r="A945" s="112"/>
      <c r="B945" s="104"/>
      <c r="C945" s="104"/>
      <c r="D945" s="114"/>
      <c r="E945" s="115"/>
      <c r="F945" s="115"/>
      <c r="G945" s="115"/>
      <c r="H945" s="115"/>
      <c r="I945" s="115"/>
      <c r="J945" s="115"/>
      <c r="K945" s="115"/>
      <c r="L945" s="115"/>
      <c r="M945" s="417"/>
    </row>
    <row r="946" spans="1:13" x14ac:dyDescent="0.25">
      <c r="A946" s="417"/>
      <c r="B946" s="417"/>
      <c r="C946" s="417"/>
      <c r="D946" s="417"/>
      <c r="E946" s="417"/>
      <c r="F946" s="417"/>
      <c r="G946" s="417"/>
      <c r="H946" s="417"/>
      <c r="I946" s="417"/>
      <c r="J946" s="417"/>
      <c r="K946" s="417"/>
      <c r="L946" s="417"/>
      <c r="M946" s="417"/>
    </row>
    <row r="947" spans="1:13" ht="18.5" x14ac:dyDescent="0.45">
      <c r="A947" s="1019" t="s">
        <v>0</v>
      </c>
      <c r="B947" s="1019"/>
      <c r="C947" s="1019"/>
      <c r="D947" s="1019"/>
      <c r="E947" s="1019"/>
      <c r="F947" s="1019"/>
      <c r="G947" s="1019"/>
      <c r="H947" s="1019"/>
      <c r="I947" s="1019"/>
      <c r="J947" s="1019"/>
      <c r="K947" s="1019"/>
      <c r="L947" s="1019"/>
    </row>
    <row r="948" spans="1:13" ht="18.5" x14ac:dyDescent="0.45">
      <c r="A948" s="971" t="s">
        <v>89</v>
      </c>
      <c r="B948" s="971"/>
      <c r="C948" s="971"/>
      <c r="D948" s="971"/>
      <c r="E948" s="971"/>
      <c r="F948" s="971"/>
      <c r="G948" s="971"/>
      <c r="H948" s="971"/>
      <c r="I948" s="971"/>
      <c r="J948" s="971"/>
      <c r="K948" s="971"/>
      <c r="L948" s="971"/>
    </row>
    <row r="949" spans="1:13" ht="18.5" x14ac:dyDescent="0.45">
      <c r="A949" s="971" t="s">
        <v>90</v>
      </c>
      <c r="B949" s="972"/>
      <c r="C949" s="972"/>
      <c r="D949" s="972"/>
      <c r="E949" s="972"/>
      <c r="F949" s="972"/>
      <c r="G949" s="972"/>
      <c r="H949" s="972"/>
      <c r="I949" s="972"/>
      <c r="J949" s="972"/>
      <c r="K949" s="972"/>
      <c r="L949" s="972"/>
    </row>
    <row r="950" spans="1:13" ht="18.5" x14ac:dyDescent="0.45">
      <c r="A950" s="973" t="s">
        <v>1113</v>
      </c>
      <c r="B950" s="973"/>
      <c r="C950" s="973"/>
      <c r="D950" s="973"/>
      <c r="E950" s="973"/>
      <c r="F950" s="973"/>
      <c r="G950" s="973"/>
      <c r="H950" s="973"/>
      <c r="I950" s="973"/>
      <c r="J950" s="973"/>
      <c r="K950" s="973"/>
      <c r="L950" s="973"/>
    </row>
    <row r="951" spans="1:13" ht="55.5" x14ac:dyDescent="0.45">
      <c r="A951" s="501" t="s">
        <v>91</v>
      </c>
      <c r="B951" s="112"/>
      <c r="C951" s="501" t="s">
        <v>92</v>
      </c>
      <c r="D951" s="501" t="s">
        <v>93</v>
      </c>
      <c r="E951" s="501" t="s">
        <v>94</v>
      </c>
      <c r="F951" s="501" t="s">
        <v>95</v>
      </c>
      <c r="G951" s="501" t="s">
        <v>96</v>
      </c>
      <c r="H951" s="501" t="s">
        <v>97</v>
      </c>
      <c r="I951" s="501" t="s">
        <v>98</v>
      </c>
      <c r="J951" s="501" t="s">
        <v>99</v>
      </c>
      <c r="K951" s="501" t="s">
        <v>100</v>
      </c>
      <c r="L951" s="354" t="s">
        <v>101</v>
      </c>
    </row>
    <row r="952" spans="1:13" ht="18.5" x14ac:dyDescent="0.45">
      <c r="A952" s="108"/>
      <c r="B952" s="104"/>
      <c r="C952" s="104"/>
      <c r="D952" s="104"/>
      <c r="E952" s="104"/>
      <c r="F952" s="104"/>
      <c r="G952" s="104"/>
      <c r="H952" s="104"/>
      <c r="I952" s="104"/>
      <c r="J952" s="104"/>
      <c r="K952" s="104"/>
      <c r="L952" s="355" t="s">
        <v>650</v>
      </c>
    </row>
    <row r="953" spans="1:13" ht="18.5" x14ac:dyDescent="0.45">
      <c r="A953" s="104"/>
      <c r="B953" s="104"/>
      <c r="C953" s="105" t="s">
        <v>523</v>
      </c>
      <c r="D953" s="106">
        <v>1</v>
      </c>
      <c r="E953" s="106">
        <v>1080609.9999999995</v>
      </c>
      <c r="F953" s="106">
        <v>30000</v>
      </c>
      <c r="G953" s="106">
        <v>20668.169999999998</v>
      </c>
      <c r="H953" s="106">
        <f t="shared" ref="H953:H1016" si="143">SUM(E953:G953)</f>
        <v>1131278.1699999995</v>
      </c>
      <c r="I953" s="106">
        <f t="shared" ref="I953:I1016" si="144">D953*E953</f>
        <v>1080609.9999999995</v>
      </c>
      <c r="J953" s="106">
        <f t="shared" ref="J953:J1016" si="145">D953*F953</f>
        <v>30000</v>
      </c>
      <c r="K953" s="106">
        <f t="shared" ref="K953:K1016" si="146">D953*G953</f>
        <v>20668.169999999998</v>
      </c>
      <c r="L953" s="106">
        <f t="shared" ref="L953:L1016" si="147">D953*H953</f>
        <v>1131278.1699999995</v>
      </c>
    </row>
    <row r="954" spans="1:13" ht="18.5" x14ac:dyDescent="0.45">
      <c r="A954" s="104"/>
      <c r="B954" s="104"/>
      <c r="C954" s="105" t="s">
        <v>477</v>
      </c>
      <c r="D954" s="106">
        <v>4</v>
      </c>
      <c r="E954" s="106">
        <v>1094100</v>
      </c>
      <c r="F954" s="106">
        <v>30000</v>
      </c>
      <c r="G954" s="106">
        <v>20888.169999999998</v>
      </c>
      <c r="H954" s="106">
        <f t="shared" si="143"/>
        <v>1144988.17</v>
      </c>
      <c r="I954" s="106">
        <f t="shared" si="144"/>
        <v>4376400</v>
      </c>
      <c r="J954" s="106">
        <f t="shared" si="145"/>
        <v>120000</v>
      </c>
      <c r="K954" s="106">
        <f t="shared" si="146"/>
        <v>83552.679999999993</v>
      </c>
      <c r="L954" s="106">
        <f t="shared" si="147"/>
        <v>4579952.68</v>
      </c>
    </row>
    <row r="955" spans="1:13" ht="18.5" x14ac:dyDescent="0.45">
      <c r="A955" s="104"/>
      <c r="B955" s="104"/>
      <c r="C955" s="105" t="s">
        <v>367</v>
      </c>
      <c r="D955" s="106">
        <v>1</v>
      </c>
      <c r="E955" s="106">
        <v>1107593.7500000005</v>
      </c>
      <c r="F955" s="106">
        <v>30000</v>
      </c>
      <c r="G955" s="106">
        <v>21076.5</v>
      </c>
      <c r="H955" s="106">
        <f t="shared" si="143"/>
        <v>1158670.2500000005</v>
      </c>
      <c r="I955" s="106">
        <f t="shared" si="144"/>
        <v>1107593.7500000005</v>
      </c>
      <c r="J955" s="106">
        <f t="shared" si="145"/>
        <v>30000</v>
      </c>
      <c r="K955" s="106">
        <f t="shared" si="146"/>
        <v>21076.5</v>
      </c>
      <c r="L955" s="106">
        <f t="shared" si="147"/>
        <v>1158670.2500000005</v>
      </c>
    </row>
    <row r="956" spans="1:13" ht="18.5" x14ac:dyDescent="0.45">
      <c r="A956" s="104"/>
      <c r="B956" s="104"/>
      <c r="C956" s="105" t="s">
        <v>105</v>
      </c>
      <c r="D956" s="106">
        <v>2</v>
      </c>
      <c r="E956" s="106">
        <v>1229037.5000000042</v>
      </c>
      <c r="F956" s="106">
        <v>30000</v>
      </c>
      <c r="G956" s="106">
        <v>22927.75</v>
      </c>
      <c r="H956" s="106">
        <f t="shared" si="143"/>
        <v>1281965.2500000042</v>
      </c>
      <c r="I956" s="106">
        <f t="shared" si="144"/>
        <v>2458075.0000000084</v>
      </c>
      <c r="J956" s="106">
        <f t="shared" si="145"/>
        <v>60000</v>
      </c>
      <c r="K956" s="106">
        <f t="shared" si="146"/>
        <v>45855.5</v>
      </c>
      <c r="L956" s="106">
        <f t="shared" si="147"/>
        <v>2563930.5000000084</v>
      </c>
    </row>
    <row r="957" spans="1:13" ht="18.5" x14ac:dyDescent="0.45">
      <c r="A957" s="104"/>
      <c r="B957" s="104"/>
      <c r="C957" s="105" t="s">
        <v>107</v>
      </c>
      <c r="D957" s="106">
        <v>1</v>
      </c>
      <c r="E957" s="106">
        <v>1164564.9999999995</v>
      </c>
      <c r="F957" s="106">
        <v>30000</v>
      </c>
      <c r="G957" s="106">
        <v>21938.17</v>
      </c>
      <c r="H957" s="106">
        <f t="shared" si="143"/>
        <v>1216503.1699999995</v>
      </c>
      <c r="I957" s="106">
        <f t="shared" si="144"/>
        <v>1164564.9999999995</v>
      </c>
      <c r="J957" s="106">
        <f t="shared" si="145"/>
        <v>30000</v>
      </c>
      <c r="K957" s="106">
        <f t="shared" si="146"/>
        <v>21938.17</v>
      </c>
      <c r="L957" s="106">
        <f t="shared" si="147"/>
        <v>1216503.1699999995</v>
      </c>
    </row>
    <row r="958" spans="1:13" ht="18.5" x14ac:dyDescent="0.45">
      <c r="A958" s="104"/>
      <c r="B958" s="104"/>
      <c r="C958" s="105" t="s">
        <v>368</v>
      </c>
      <c r="D958" s="106">
        <v>1</v>
      </c>
      <c r="E958" s="106">
        <v>1199396.25</v>
      </c>
      <c r="F958" s="106">
        <v>30000</v>
      </c>
      <c r="G958" s="106">
        <v>22934.33</v>
      </c>
      <c r="H958" s="106">
        <f t="shared" si="143"/>
        <v>1252330.58</v>
      </c>
      <c r="I958" s="106">
        <f t="shared" si="144"/>
        <v>1199396.25</v>
      </c>
      <c r="J958" s="106">
        <f t="shared" si="145"/>
        <v>30000</v>
      </c>
      <c r="K958" s="106">
        <f t="shared" si="146"/>
        <v>22934.33</v>
      </c>
      <c r="L958" s="106">
        <f t="shared" si="147"/>
        <v>1252330.58</v>
      </c>
    </row>
    <row r="959" spans="1:13" ht="18.5" x14ac:dyDescent="0.45">
      <c r="A959" s="104"/>
      <c r="B959" s="104"/>
      <c r="C959" s="105" t="s">
        <v>115</v>
      </c>
      <c r="D959" s="106">
        <v>2</v>
      </c>
      <c r="E959" s="106">
        <v>1218507.5000000042</v>
      </c>
      <c r="F959" s="106">
        <v>30000</v>
      </c>
      <c r="G959" s="106">
        <v>23197.919999999998</v>
      </c>
      <c r="H959" s="106">
        <f t="shared" si="143"/>
        <v>1271705.4200000041</v>
      </c>
      <c r="I959" s="106">
        <f t="shared" si="144"/>
        <v>2437015.0000000084</v>
      </c>
      <c r="J959" s="106">
        <f t="shared" si="145"/>
        <v>60000</v>
      </c>
      <c r="K959" s="106">
        <f t="shared" si="146"/>
        <v>46395.839999999997</v>
      </c>
      <c r="L959" s="106">
        <f t="shared" si="147"/>
        <v>2543410.8400000082</v>
      </c>
    </row>
    <row r="960" spans="1:13" ht="18.5" x14ac:dyDescent="0.45">
      <c r="A960" s="104"/>
      <c r="B960" s="104"/>
      <c r="C960" s="105" t="s">
        <v>297</v>
      </c>
      <c r="D960" s="106">
        <v>1</v>
      </c>
      <c r="E960" s="106">
        <v>1389722.4999999958</v>
      </c>
      <c r="F960" s="106">
        <v>30000</v>
      </c>
      <c r="G960" s="106">
        <v>40957.919999999998</v>
      </c>
      <c r="H960" s="106">
        <f t="shared" si="143"/>
        <v>1460680.4199999957</v>
      </c>
      <c r="I960" s="106">
        <f t="shared" si="144"/>
        <v>1389722.4999999958</v>
      </c>
      <c r="J960" s="106">
        <f t="shared" si="145"/>
        <v>30000</v>
      </c>
      <c r="K960" s="106">
        <f t="shared" si="146"/>
        <v>40957.919999999998</v>
      </c>
      <c r="L960" s="106">
        <f t="shared" si="147"/>
        <v>1460680.4199999957</v>
      </c>
    </row>
    <row r="961" spans="1:12" ht="18.5" x14ac:dyDescent="0.45">
      <c r="A961" s="104"/>
      <c r="B961" s="104"/>
      <c r="C961" s="105" t="s">
        <v>128</v>
      </c>
      <c r="D961" s="106">
        <v>3</v>
      </c>
      <c r="E961" s="106">
        <v>1495046.25</v>
      </c>
      <c r="F961" s="106">
        <v>30000</v>
      </c>
      <c r="G961" s="106">
        <v>42111</v>
      </c>
      <c r="H961" s="106">
        <f t="shared" si="143"/>
        <v>1567157.25</v>
      </c>
      <c r="I961" s="106">
        <f t="shared" si="144"/>
        <v>4485138.75</v>
      </c>
      <c r="J961" s="106">
        <f t="shared" si="145"/>
        <v>90000</v>
      </c>
      <c r="K961" s="106">
        <f t="shared" si="146"/>
        <v>126333</v>
      </c>
      <c r="L961" s="106">
        <f t="shared" si="147"/>
        <v>4701471.75</v>
      </c>
    </row>
    <row r="962" spans="1:12" ht="18.5" x14ac:dyDescent="0.45">
      <c r="A962" s="104"/>
      <c r="B962" s="104"/>
      <c r="C962" s="105" t="s">
        <v>132</v>
      </c>
      <c r="D962" s="106">
        <v>1</v>
      </c>
      <c r="E962" s="106">
        <v>1775908.7499999958</v>
      </c>
      <c r="F962" s="106">
        <v>30000</v>
      </c>
      <c r="G962" s="106">
        <v>45180.5</v>
      </c>
      <c r="H962" s="106">
        <f t="shared" si="143"/>
        <v>1851089.2499999958</v>
      </c>
      <c r="I962" s="106">
        <f t="shared" si="144"/>
        <v>1775908.7499999958</v>
      </c>
      <c r="J962" s="106">
        <f t="shared" si="145"/>
        <v>30000</v>
      </c>
      <c r="K962" s="106">
        <f t="shared" si="146"/>
        <v>45180.5</v>
      </c>
      <c r="L962" s="106">
        <f t="shared" si="147"/>
        <v>1851089.2499999958</v>
      </c>
    </row>
    <row r="963" spans="1:12" ht="18.5" x14ac:dyDescent="0.45">
      <c r="A963" s="104"/>
      <c r="B963" s="104"/>
      <c r="C963" s="105" t="s">
        <v>134</v>
      </c>
      <c r="D963" s="106">
        <v>6</v>
      </c>
      <c r="E963" s="106">
        <v>1846400.0000000042</v>
      </c>
      <c r="F963" s="106">
        <v>30000</v>
      </c>
      <c r="G963" s="106">
        <v>52859.839999999997</v>
      </c>
      <c r="H963" s="106">
        <f t="shared" si="143"/>
        <v>1929259.8400000043</v>
      </c>
      <c r="I963" s="106">
        <f t="shared" si="144"/>
        <v>11078400.000000026</v>
      </c>
      <c r="J963" s="106">
        <f t="shared" si="145"/>
        <v>180000</v>
      </c>
      <c r="K963" s="106">
        <f t="shared" si="146"/>
        <v>317159.03999999998</v>
      </c>
      <c r="L963" s="106">
        <f t="shared" si="147"/>
        <v>11575559.040000025</v>
      </c>
    </row>
    <row r="964" spans="1:12" ht="18.5" x14ac:dyDescent="0.45">
      <c r="A964" s="104"/>
      <c r="B964" s="104"/>
      <c r="C964" s="105" t="s">
        <v>136</v>
      </c>
      <c r="D964" s="106">
        <v>8</v>
      </c>
      <c r="E964" s="106">
        <v>1893658.7499999958</v>
      </c>
      <c r="F964" s="106">
        <v>30000</v>
      </c>
      <c r="G964" s="106">
        <v>53596.68</v>
      </c>
      <c r="H964" s="106">
        <f t="shared" si="143"/>
        <v>1977255.4299999957</v>
      </c>
      <c r="I964" s="106">
        <f t="shared" si="144"/>
        <v>15149269.999999966</v>
      </c>
      <c r="J964" s="106">
        <f t="shared" si="145"/>
        <v>240000</v>
      </c>
      <c r="K964" s="106">
        <f t="shared" si="146"/>
        <v>428773.44</v>
      </c>
      <c r="L964" s="106">
        <f t="shared" si="147"/>
        <v>15818043.439999966</v>
      </c>
    </row>
    <row r="965" spans="1:12" ht="18.5" x14ac:dyDescent="0.45">
      <c r="A965" s="104"/>
      <c r="B965" s="104"/>
      <c r="C965" s="105" t="s">
        <v>139</v>
      </c>
      <c r="D965" s="106">
        <v>7</v>
      </c>
      <c r="E965" s="106">
        <v>1940917.5</v>
      </c>
      <c r="F965" s="106">
        <v>30000</v>
      </c>
      <c r="G965" s="106">
        <v>54334.5</v>
      </c>
      <c r="H965" s="106">
        <f t="shared" si="143"/>
        <v>2025252</v>
      </c>
      <c r="I965" s="106">
        <f t="shared" si="144"/>
        <v>13586422.5</v>
      </c>
      <c r="J965" s="106">
        <f t="shared" si="145"/>
        <v>210000</v>
      </c>
      <c r="K965" s="106">
        <f t="shared" si="146"/>
        <v>380341.5</v>
      </c>
      <c r="L965" s="106">
        <f t="shared" si="147"/>
        <v>14176764</v>
      </c>
    </row>
    <row r="966" spans="1:12" ht="18.5" x14ac:dyDescent="0.45">
      <c r="A966" s="104"/>
      <c r="B966" s="104"/>
      <c r="C966" s="105" t="s">
        <v>333</v>
      </c>
      <c r="D966" s="106">
        <v>6</v>
      </c>
      <c r="E966" s="106">
        <v>1988176.2500000042</v>
      </c>
      <c r="F966" s="106">
        <v>30000</v>
      </c>
      <c r="G966" s="106">
        <v>55402.66</v>
      </c>
      <c r="H966" s="106">
        <f t="shared" si="143"/>
        <v>2073578.9100000041</v>
      </c>
      <c r="I966" s="106">
        <f t="shared" si="144"/>
        <v>11929057.500000026</v>
      </c>
      <c r="J966" s="106">
        <f t="shared" si="145"/>
        <v>180000</v>
      </c>
      <c r="K966" s="106">
        <f t="shared" si="146"/>
        <v>332415.96000000002</v>
      </c>
      <c r="L966" s="106">
        <f t="shared" si="147"/>
        <v>12441473.460000025</v>
      </c>
    </row>
    <row r="967" spans="1:12" ht="18.5" x14ac:dyDescent="0.45">
      <c r="A967" s="104"/>
      <c r="B967" s="104"/>
      <c r="C967" s="105" t="s">
        <v>298</v>
      </c>
      <c r="D967" s="106">
        <v>2</v>
      </c>
      <c r="E967" s="106">
        <v>2035434.9999999958</v>
      </c>
      <c r="F967" s="106">
        <v>30000</v>
      </c>
      <c r="G967" s="106">
        <v>55807.16</v>
      </c>
      <c r="H967" s="106">
        <f t="shared" si="143"/>
        <v>2121242.159999996</v>
      </c>
      <c r="I967" s="106">
        <f t="shared" si="144"/>
        <v>4070869.9999999916</v>
      </c>
      <c r="J967" s="106">
        <f t="shared" si="145"/>
        <v>60000</v>
      </c>
      <c r="K967" s="106">
        <f t="shared" si="146"/>
        <v>111614.32</v>
      </c>
      <c r="L967" s="106">
        <f t="shared" si="147"/>
        <v>4242484.3199999919</v>
      </c>
    </row>
    <row r="968" spans="1:12" ht="18.5" x14ac:dyDescent="0.45">
      <c r="A968" s="104"/>
      <c r="B968" s="104"/>
      <c r="C968" s="105" t="s">
        <v>552</v>
      </c>
      <c r="D968" s="106">
        <v>1</v>
      </c>
      <c r="E968" s="106">
        <v>2366244.9999999958</v>
      </c>
      <c r="F968" s="106">
        <v>30000</v>
      </c>
      <c r="G968" s="106">
        <v>59402</v>
      </c>
      <c r="H968" s="106">
        <f t="shared" si="143"/>
        <v>2455646.9999999958</v>
      </c>
      <c r="I968" s="106">
        <f t="shared" si="144"/>
        <v>2366244.9999999958</v>
      </c>
      <c r="J968" s="106">
        <f t="shared" si="145"/>
        <v>30000</v>
      </c>
      <c r="K968" s="106">
        <f t="shared" si="146"/>
        <v>59402</v>
      </c>
      <c r="L968" s="106">
        <f t="shared" si="147"/>
        <v>2455646.9999999958</v>
      </c>
    </row>
    <row r="969" spans="1:12" ht="18.5" x14ac:dyDescent="0.45">
      <c r="A969" s="104"/>
      <c r="B969" s="104"/>
      <c r="C969" s="105" t="s">
        <v>147</v>
      </c>
      <c r="D969" s="106">
        <v>1</v>
      </c>
      <c r="E969" s="106">
        <v>2413503.75</v>
      </c>
      <c r="F969" s="106">
        <v>30000</v>
      </c>
      <c r="G969" s="106">
        <v>61706.5</v>
      </c>
      <c r="H969" s="106">
        <f t="shared" si="143"/>
        <v>2505210.25</v>
      </c>
      <c r="I969" s="106">
        <f t="shared" si="144"/>
        <v>2413503.75</v>
      </c>
      <c r="J969" s="106">
        <f t="shared" si="145"/>
        <v>30000</v>
      </c>
      <c r="K969" s="106">
        <f t="shared" si="146"/>
        <v>61706.5</v>
      </c>
      <c r="L969" s="106">
        <f t="shared" si="147"/>
        <v>2505210.25</v>
      </c>
    </row>
    <row r="970" spans="1:12" ht="18.5" x14ac:dyDescent="0.45">
      <c r="A970" s="104"/>
      <c r="B970" s="104"/>
      <c r="C970" s="105" t="s">
        <v>299</v>
      </c>
      <c r="D970" s="106">
        <v>13</v>
      </c>
      <c r="E970" s="106">
        <v>2085975</v>
      </c>
      <c r="F970" s="106">
        <v>30000</v>
      </c>
      <c r="G970" s="106">
        <v>56883.16</v>
      </c>
      <c r="H970" s="106">
        <f t="shared" si="143"/>
        <v>2172858.16</v>
      </c>
      <c r="I970" s="106">
        <f t="shared" si="144"/>
        <v>27117675</v>
      </c>
      <c r="J970" s="106">
        <f t="shared" si="145"/>
        <v>390000</v>
      </c>
      <c r="K970" s="106">
        <f t="shared" si="146"/>
        <v>739481.08000000007</v>
      </c>
      <c r="L970" s="106">
        <f t="shared" si="147"/>
        <v>28247156.080000002</v>
      </c>
    </row>
    <row r="971" spans="1:12" ht="18.5" x14ac:dyDescent="0.45">
      <c r="A971" s="104"/>
      <c r="B971" s="104"/>
      <c r="C971" s="105" t="s">
        <v>151</v>
      </c>
      <c r="D971" s="106">
        <v>9</v>
      </c>
      <c r="E971" s="106">
        <v>2141566.2500000042</v>
      </c>
      <c r="F971" s="106">
        <v>30000</v>
      </c>
      <c r="G971" s="106">
        <v>57553.16</v>
      </c>
      <c r="H971" s="106">
        <f t="shared" si="143"/>
        <v>2229119.4100000043</v>
      </c>
      <c r="I971" s="106">
        <f t="shared" si="144"/>
        <v>19274096.250000037</v>
      </c>
      <c r="J971" s="106">
        <f t="shared" si="145"/>
        <v>270000</v>
      </c>
      <c r="K971" s="106">
        <f t="shared" si="146"/>
        <v>517978.44000000006</v>
      </c>
      <c r="L971" s="106">
        <f t="shared" si="147"/>
        <v>20062074.690000039</v>
      </c>
    </row>
    <row r="972" spans="1:12" ht="18.5" x14ac:dyDescent="0.45">
      <c r="A972" s="104"/>
      <c r="B972" s="104"/>
      <c r="C972" s="105" t="s">
        <v>213</v>
      </c>
      <c r="D972" s="106">
        <v>64</v>
      </c>
      <c r="E972" s="106">
        <v>2197157.4999999958</v>
      </c>
      <c r="F972" s="106">
        <v>30000</v>
      </c>
      <c r="G972" s="106">
        <v>58417.34</v>
      </c>
      <c r="H972" s="106">
        <f t="shared" si="143"/>
        <v>2285574.8399999957</v>
      </c>
      <c r="I972" s="106">
        <f t="shared" si="144"/>
        <v>140618079.99999973</v>
      </c>
      <c r="J972" s="106">
        <f t="shared" si="145"/>
        <v>1920000</v>
      </c>
      <c r="K972" s="106">
        <f t="shared" si="146"/>
        <v>3738709.76</v>
      </c>
      <c r="L972" s="106">
        <f t="shared" si="147"/>
        <v>146276789.75999972</v>
      </c>
    </row>
    <row r="973" spans="1:12" ht="18.5" x14ac:dyDescent="0.45">
      <c r="A973" s="104"/>
      <c r="B973" s="104"/>
      <c r="C973" s="105" t="s">
        <v>243</v>
      </c>
      <c r="D973" s="106">
        <v>4</v>
      </c>
      <c r="E973" s="106">
        <v>2252747.4999999958</v>
      </c>
      <c r="F973" s="106">
        <v>30000</v>
      </c>
      <c r="G973" s="106">
        <v>59291.94</v>
      </c>
      <c r="H973" s="106">
        <f t="shared" si="143"/>
        <v>2342039.4399999958</v>
      </c>
      <c r="I973" s="106">
        <f t="shared" si="144"/>
        <v>9010989.9999999832</v>
      </c>
      <c r="J973" s="106">
        <f t="shared" si="145"/>
        <v>120000</v>
      </c>
      <c r="K973" s="106">
        <f t="shared" si="146"/>
        <v>237167.76</v>
      </c>
      <c r="L973" s="106">
        <f t="shared" si="147"/>
        <v>9368157.759999983</v>
      </c>
    </row>
    <row r="974" spans="1:12" ht="18.5" x14ac:dyDescent="0.45">
      <c r="A974" s="104"/>
      <c r="B974" s="104"/>
      <c r="C974" s="105" t="s">
        <v>300</v>
      </c>
      <c r="D974" s="106">
        <v>3</v>
      </c>
      <c r="E974" s="106">
        <v>2308338.75</v>
      </c>
      <c r="F974" s="106">
        <v>30000</v>
      </c>
      <c r="G974" s="106">
        <v>60162.5</v>
      </c>
      <c r="H974" s="106">
        <f t="shared" si="143"/>
        <v>2398501.25</v>
      </c>
      <c r="I974" s="106">
        <f t="shared" si="144"/>
        <v>6925016.25</v>
      </c>
      <c r="J974" s="106">
        <f t="shared" si="145"/>
        <v>90000</v>
      </c>
      <c r="K974" s="106">
        <f t="shared" si="146"/>
        <v>180487.5</v>
      </c>
      <c r="L974" s="106">
        <f t="shared" si="147"/>
        <v>7195503.75</v>
      </c>
    </row>
    <row r="975" spans="1:12" ht="18.5" x14ac:dyDescent="0.45">
      <c r="A975" s="104"/>
      <c r="B975" s="104"/>
      <c r="C975" s="105" t="s">
        <v>152</v>
      </c>
      <c r="D975" s="106">
        <v>1</v>
      </c>
      <c r="E975" s="106">
        <v>2363930.0000000042</v>
      </c>
      <c r="F975" s="106">
        <v>30000</v>
      </c>
      <c r="G975" s="106">
        <v>61032</v>
      </c>
      <c r="H975" s="106">
        <f t="shared" si="143"/>
        <v>2454962.0000000042</v>
      </c>
      <c r="I975" s="106">
        <f t="shared" si="144"/>
        <v>2363930.0000000042</v>
      </c>
      <c r="J975" s="106">
        <f t="shared" si="145"/>
        <v>30000</v>
      </c>
      <c r="K975" s="106">
        <f t="shared" si="146"/>
        <v>61032</v>
      </c>
      <c r="L975" s="106">
        <f t="shared" si="147"/>
        <v>2454962.0000000042</v>
      </c>
    </row>
    <row r="976" spans="1:12" ht="18.5" x14ac:dyDescent="0.45">
      <c r="A976" s="104"/>
      <c r="B976" s="104"/>
      <c r="C976" s="105" t="s">
        <v>244</v>
      </c>
      <c r="D976" s="106">
        <v>1</v>
      </c>
      <c r="E976" s="106">
        <v>2419521.2499999958</v>
      </c>
      <c r="F976" s="106">
        <v>30000</v>
      </c>
      <c r="G976" s="106">
        <v>61856</v>
      </c>
      <c r="H976" s="106">
        <f t="shared" si="143"/>
        <v>2511377.2499999958</v>
      </c>
      <c r="I976" s="106">
        <f t="shared" si="144"/>
        <v>2419521.2499999958</v>
      </c>
      <c r="J976" s="106">
        <f t="shared" si="145"/>
        <v>30000</v>
      </c>
      <c r="K976" s="106">
        <f t="shared" si="146"/>
        <v>61856</v>
      </c>
      <c r="L976" s="106">
        <f t="shared" si="147"/>
        <v>2511377.2499999958</v>
      </c>
    </row>
    <row r="977" spans="1:12" ht="18.5" x14ac:dyDescent="0.45">
      <c r="A977" s="104"/>
      <c r="B977" s="104"/>
      <c r="C977" s="105" t="s">
        <v>511</v>
      </c>
      <c r="D977" s="106">
        <v>1</v>
      </c>
      <c r="E977" s="106">
        <v>2586294.9999999958</v>
      </c>
      <c r="F977" s="106">
        <v>30000</v>
      </c>
      <c r="G977" s="106">
        <v>64980.34</v>
      </c>
      <c r="H977" s="106">
        <f t="shared" si="143"/>
        <v>2681275.3399999957</v>
      </c>
      <c r="I977" s="106">
        <f t="shared" si="144"/>
        <v>2586294.9999999958</v>
      </c>
      <c r="J977" s="106">
        <f t="shared" si="145"/>
        <v>30000</v>
      </c>
      <c r="K977" s="106">
        <f t="shared" si="146"/>
        <v>64980.34</v>
      </c>
      <c r="L977" s="106">
        <f t="shared" si="147"/>
        <v>2681275.3399999957</v>
      </c>
    </row>
    <row r="978" spans="1:12" ht="18.5" x14ac:dyDescent="0.45">
      <c r="A978" s="104"/>
      <c r="B978" s="104"/>
      <c r="C978" s="105" t="s">
        <v>155</v>
      </c>
      <c r="D978" s="106">
        <v>1</v>
      </c>
      <c r="E978" s="106">
        <v>2321896.2500000042</v>
      </c>
      <c r="F978" s="106">
        <v>30000</v>
      </c>
      <c r="G978" s="106"/>
      <c r="H978" s="106">
        <f t="shared" si="143"/>
        <v>2351896.2500000042</v>
      </c>
      <c r="I978" s="106">
        <f t="shared" si="144"/>
        <v>2321896.2500000042</v>
      </c>
      <c r="J978" s="106">
        <f t="shared" si="145"/>
        <v>30000</v>
      </c>
      <c r="K978" s="106">
        <f t="shared" si="146"/>
        <v>0</v>
      </c>
      <c r="L978" s="106">
        <f t="shared" si="147"/>
        <v>2351896.2500000042</v>
      </c>
    </row>
    <row r="979" spans="1:12" ht="18.5" x14ac:dyDescent="0.45">
      <c r="A979" s="104"/>
      <c r="B979" s="104"/>
      <c r="C979" s="105" t="s">
        <v>157</v>
      </c>
      <c r="D979" s="106">
        <v>63</v>
      </c>
      <c r="E979" s="106">
        <v>2383198.7499999958</v>
      </c>
      <c r="F979" s="106">
        <v>30000</v>
      </c>
      <c r="G979" s="106">
        <v>61311.34</v>
      </c>
      <c r="H979" s="106">
        <f t="shared" si="143"/>
        <v>2474510.0899999957</v>
      </c>
      <c r="I979" s="106">
        <f t="shared" si="144"/>
        <v>150141521.24999973</v>
      </c>
      <c r="J979" s="106">
        <f t="shared" si="145"/>
        <v>1890000</v>
      </c>
      <c r="K979" s="106">
        <f t="shared" si="146"/>
        <v>3862614.42</v>
      </c>
      <c r="L979" s="106">
        <f t="shared" si="147"/>
        <v>155894135.66999972</v>
      </c>
    </row>
    <row r="980" spans="1:12" ht="18.5" x14ac:dyDescent="0.45">
      <c r="A980" s="104"/>
      <c r="B980" s="104"/>
      <c r="C980" s="105" t="s">
        <v>302</v>
      </c>
      <c r="D980" s="106">
        <v>16</v>
      </c>
      <c r="E980" s="106">
        <v>2444501.25</v>
      </c>
      <c r="F980" s="106">
        <v>30000</v>
      </c>
      <c r="G980" s="106">
        <v>62266.5</v>
      </c>
      <c r="H980" s="106">
        <f t="shared" si="143"/>
        <v>2536767.75</v>
      </c>
      <c r="I980" s="106">
        <f t="shared" si="144"/>
        <v>39112020</v>
      </c>
      <c r="J980" s="106">
        <f t="shared" si="145"/>
        <v>480000</v>
      </c>
      <c r="K980" s="106">
        <f t="shared" si="146"/>
        <v>996264</v>
      </c>
      <c r="L980" s="106">
        <f t="shared" si="147"/>
        <v>40588284</v>
      </c>
    </row>
    <row r="981" spans="1:12" ht="18.5" x14ac:dyDescent="0.45">
      <c r="A981" s="104"/>
      <c r="B981" s="104"/>
      <c r="C981" s="105" t="s">
        <v>159</v>
      </c>
      <c r="D981" s="106">
        <v>7</v>
      </c>
      <c r="E981" s="106">
        <v>2505804.9999999958</v>
      </c>
      <c r="F981" s="106">
        <v>30000</v>
      </c>
      <c r="G981" s="106">
        <v>63226</v>
      </c>
      <c r="H981" s="106">
        <f t="shared" si="143"/>
        <v>2599030.9999999958</v>
      </c>
      <c r="I981" s="106">
        <f t="shared" si="144"/>
        <v>17540634.99999997</v>
      </c>
      <c r="J981" s="106">
        <f t="shared" si="145"/>
        <v>210000</v>
      </c>
      <c r="K981" s="106">
        <f t="shared" si="146"/>
        <v>442582</v>
      </c>
      <c r="L981" s="106">
        <f t="shared" si="147"/>
        <v>18193216.99999997</v>
      </c>
    </row>
    <row r="982" spans="1:12" ht="18.5" x14ac:dyDescent="0.45">
      <c r="A982" s="104"/>
      <c r="B982" s="104"/>
      <c r="C982" s="105" t="s">
        <v>161</v>
      </c>
      <c r="D982" s="106">
        <v>2</v>
      </c>
      <c r="E982" s="106">
        <v>2567107.5</v>
      </c>
      <c r="F982" s="106">
        <v>30000</v>
      </c>
      <c r="G982" s="106">
        <v>64180.66</v>
      </c>
      <c r="H982" s="106">
        <f t="shared" si="143"/>
        <v>2661288.16</v>
      </c>
      <c r="I982" s="106">
        <f t="shared" si="144"/>
        <v>5134215</v>
      </c>
      <c r="J982" s="106">
        <f t="shared" si="145"/>
        <v>60000</v>
      </c>
      <c r="K982" s="106">
        <f t="shared" si="146"/>
        <v>128361.32</v>
      </c>
      <c r="L982" s="106">
        <f t="shared" si="147"/>
        <v>5322576.32</v>
      </c>
    </row>
    <row r="983" spans="1:12" ht="18.5" x14ac:dyDescent="0.45">
      <c r="A983" s="104"/>
      <c r="B983" s="104"/>
      <c r="C983" s="105" t="s">
        <v>162</v>
      </c>
      <c r="D983" s="106">
        <v>2</v>
      </c>
      <c r="E983" s="106">
        <v>2628410.0000000042</v>
      </c>
      <c r="F983" s="106">
        <v>30000</v>
      </c>
      <c r="G983" s="106">
        <v>65143</v>
      </c>
      <c r="H983" s="106">
        <f t="shared" si="143"/>
        <v>2723553.0000000042</v>
      </c>
      <c r="I983" s="106">
        <f t="shared" si="144"/>
        <v>5256820.0000000084</v>
      </c>
      <c r="J983" s="106">
        <f t="shared" si="145"/>
        <v>60000</v>
      </c>
      <c r="K983" s="106">
        <f t="shared" si="146"/>
        <v>130286</v>
      </c>
      <c r="L983" s="106">
        <f t="shared" si="147"/>
        <v>5447106.0000000084</v>
      </c>
    </row>
    <row r="984" spans="1:12" ht="18.5" x14ac:dyDescent="0.45">
      <c r="A984" s="104"/>
      <c r="B984" s="104"/>
      <c r="C984" s="105" t="s">
        <v>335</v>
      </c>
      <c r="D984" s="106">
        <v>2</v>
      </c>
      <c r="E984" s="106">
        <v>2689712.4999999958</v>
      </c>
      <c r="F984" s="106">
        <v>30000</v>
      </c>
      <c r="G984" s="106">
        <v>66852.66</v>
      </c>
      <c r="H984" s="106">
        <f t="shared" si="143"/>
        <v>2786565.159999996</v>
      </c>
      <c r="I984" s="106">
        <f t="shared" si="144"/>
        <v>5379424.9999999916</v>
      </c>
      <c r="J984" s="106">
        <f t="shared" si="145"/>
        <v>60000</v>
      </c>
      <c r="K984" s="106">
        <f t="shared" si="146"/>
        <v>133705.32</v>
      </c>
      <c r="L984" s="106">
        <f t="shared" si="147"/>
        <v>5573130.3199999919</v>
      </c>
    </row>
    <row r="985" spans="1:12" ht="18.5" x14ac:dyDescent="0.45">
      <c r="A985" s="104"/>
      <c r="B985" s="104"/>
      <c r="C985" s="105" t="s">
        <v>652</v>
      </c>
      <c r="D985" s="106">
        <v>1</v>
      </c>
      <c r="E985" s="106">
        <v>3057528.75</v>
      </c>
      <c r="F985" s="106">
        <v>30000</v>
      </c>
      <c r="G985" s="106">
        <v>72487.16</v>
      </c>
      <c r="H985" s="106">
        <f t="shared" si="143"/>
        <v>3160015.91</v>
      </c>
      <c r="I985" s="106">
        <f t="shared" si="144"/>
        <v>3057528.75</v>
      </c>
      <c r="J985" s="106">
        <f t="shared" si="145"/>
        <v>30000</v>
      </c>
      <c r="K985" s="106">
        <f t="shared" si="146"/>
        <v>72487.16</v>
      </c>
      <c r="L985" s="106">
        <f t="shared" si="147"/>
        <v>3160015.91</v>
      </c>
    </row>
    <row r="986" spans="1:12" ht="18.5" x14ac:dyDescent="0.45">
      <c r="A986" s="104"/>
      <c r="B986" s="104"/>
      <c r="C986" s="105" t="s">
        <v>546</v>
      </c>
      <c r="D986" s="106">
        <v>1</v>
      </c>
      <c r="E986" s="106">
        <v>3118831.2500000042</v>
      </c>
      <c r="F986" s="106">
        <v>30000</v>
      </c>
      <c r="G986" s="106">
        <v>73262.34</v>
      </c>
      <c r="H986" s="106">
        <f t="shared" si="143"/>
        <v>3222093.590000004</v>
      </c>
      <c r="I986" s="106">
        <f t="shared" si="144"/>
        <v>3118831.2500000042</v>
      </c>
      <c r="J986" s="106">
        <f t="shared" si="145"/>
        <v>30000</v>
      </c>
      <c r="K986" s="106">
        <f t="shared" si="146"/>
        <v>73262.34</v>
      </c>
      <c r="L986" s="106">
        <f t="shared" si="147"/>
        <v>3222093.590000004</v>
      </c>
    </row>
    <row r="987" spans="1:12" ht="18.5" x14ac:dyDescent="0.45">
      <c r="A987" s="104"/>
      <c r="B987" s="104"/>
      <c r="C987" s="105" t="s">
        <v>166</v>
      </c>
      <c r="D987" s="106">
        <v>3</v>
      </c>
      <c r="E987" s="106">
        <v>2736908.7500000042</v>
      </c>
      <c r="F987" s="106">
        <v>30000</v>
      </c>
      <c r="G987" s="106">
        <v>66791.66</v>
      </c>
      <c r="H987" s="106">
        <f t="shared" si="143"/>
        <v>2833700.4100000043</v>
      </c>
      <c r="I987" s="106">
        <f t="shared" si="144"/>
        <v>8210726.250000013</v>
      </c>
      <c r="J987" s="106">
        <f t="shared" si="145"/>
        <v>90000</v>
      </c>
      <c r="K987" s="106">
        <f t="shared" si="146"/>
        <v>200374.98</v>
      </c>
      <c r="L987" s="106">
        <f t="shared" si="147"/>
        <v>8501101.2300000135</v>
      </c>
    </row>
    <row r="988" spans="1:12" ht="18.5" x14ac:dyDescent="0.45">
      <c r="A988" s="104"/>
      <c r="B988" s="104"/>
      <c r="C988" s="105" t="s">
        <v>484</v>
      </c>
      <c r="D988" s="106">
        <v>2</v>
      </c>
      <c r="E988" s="106">
        <v>3112251.2499999958</v>
      </c>
      <c r="F988" s="106">
        <v>30000</v>
      </c>
      <c r="G988" s="106">
        <v>71836.34</v>
      </c>
      <c r="H988" s="106">
        <f t="shared" si="143"/>
        <v>3214087.5899999957</v>
      </c>
      <c r="I988" s="106">
        <f t="shared" si="144"/>
        <v>6224502.4999999916</v>
      </c>
      <c r="J988" s="106">
        <f t="shared" si="145"/>
        <v>60000</v>
      </c>
      <c r="K988" s="106">
        <f t="shared" si="146"/>
        <v>143672.68</v>
      </c>
      <c r="L988" s="106">
        <f t="shared" si="147"/>
        <v>6428175.1799999913</v>
      </c>
    </row>
    <row r="989" spans="1:12" ht="18.5" x14ac:dyDescent="0.45">
      <c r="A989" s="104"/>
      <c r="B989" s="104"/>
      <c r="C989" s="105" t="s">
        <v>485</v>
      </c>
      <c r="D989" s="106">
        <v>14</v>
      </c>
      <c r="E989" s="106">
        <v>3172786.2500000037</v>
      </c>
      <c r="F989" s="106">
        <v>30000</v>
      </c>
      <c r="G989" s="106">
        <v>72917.66</v>
      </c>
      <c r="H989" s="106">
        <f t="shared" si="143"/>
        <v>3275703.9100000039</v>
      </c>
      <c r="I989" s="106">
        <f t="shared" si="144"/>
        <v>44419007.500000052</v>
      </c>
      <c r="J989" s="106">
        <f t="shared" si="145"/>
        <v>420000</v>
      </c>
      <c r="K989" s="106">
        <f t="shared" si="146"/>
        <v>1020847.24</v>
      </c>
      <c r="L989" s="106">
        <f t="shared" si="147"/>
        <v>45859854.740000054</v>
      </c>
    </row>
    <row r="990" spans="1:12" ht="18.5" x14ac:dyDescent="0.45">
      <c r="A990" s="104"/>
      <c r="B990" s="104"/>
      <c r="C990" s="105" t="s">
        <v>486</v>
      </c>
      <c r="D990" s="106">
        <v>41</v>
      </c>
      <c r="E990" s="106">
        <v>3233319.9999999963</v>
      </c>
      <c r="F990" s="106">
        <v>30000</v>
      </c>
      <c r="G990" s="106">
        <v>74046.16</v>
      </c>
      <c r="H990" s="106">
        <f t="shared" si="143"/>
        <v>3337366.1599999964</v>
      </c>
      <c r="I990" s="106">
        <f t="shared" si="144"/>
        <v>132566119.99999985</v>
      </c>
      <c r="J990" s="106">
        <f t="shared" si="145"/>
        <v>1230000</v>
      </c>
      <c r="K990" s="106">
        <f t="shared" si="146"/>
        <v>3035892.56</v>
      </c>
      <c r="L990" s="106">
        <f t="shared" si="147"/>
        <v>136832012.55999985</v>
      </c>
    </row>
    <row r="991" spans="1:12" ht="18.5" x14ac:dyDescent="0.45">
      <c r="A991" s="104"/>
      <c r="B991" s="104"/>
      <c r="C991" s="105" t="s">
        <v>526</v>
      </c>
      <c r="D991" s="106">
        <v>9</v>
      </c>
      <c r="E991" s="106">
        <v>3293855.0000000037</v>
      </c>
      <c r="F991" s="106">
        <v>30000</v>
      </c>
      <c r="G991" s="106">
        <v>75172</v>
      </c>
      <c r="H991" s="106">
        <f t="shared" si="143"/>
        <v>3399027.0000000037</v>
      </c>
      <c r="I991" s="106">
        <f t="shared" si="144"/>
        <v>29644695.000000034</v>
      </c>
      <c r="J991" s="106">
        <f t="shared" si="145"/>
        <v>270000</v>
      </c>
      <c r="K991" s="106">
        <f t="shared" si="146"/>
        <v>676548</v>
      </c>
      <c r="L991" s="106">
        <f t="shared" si="147"/>
        <v>30591243.000000034</v>
      </c>
    </row>
    <row r="992" spans="1:12" ht="18.5" x14ac:dyDescent="0.45">
      <c r="A992" s="104"/>
      <c r="B992" s="104"/>
      <c r="C992" s="105" t="s">
        <v>1114</v>
      </c>
      <c r="D992" s="106">
        <v>1</v>
      </c>
      <c r="E992" s="106">
        <v>3354390</v>
      </c>
      <c r="F992" s="106">
        <v>30000</v>
      </c>
      <c r="G992" s="106">
        <v>76087.16</v>
      </c>
      <c r="H992" s="106">
        <f t="shared" si="143"/>
        <v>3460477.16</v>
      </c>
      <c r="I992" s="106">
        <f t="shared" si="144"/>
        <v>3354390</v>
      </c>
      <c r="J992" s="106">
        <f t="shared" si="145"/>
        <v>30000</v>
      </c>
      <c r="K992" s="106">
        <f t="shared" si="146"/>
        <v>76087.16</v>
      </c>
      <c r="L992" s="106">
        <f t="shared" si="147"/>
        <v>3460477.16</v>
      </c>
    </row>
    <row r="993" spans="1:12" ht="18.5" x14ac:dyDescent="0.45">
      <c r="A993" s="104"/>
      <c r="B993" s="104"/>
      <c r="C993" s="105" t="s">
        <v>500</v>
      </c>
      <c r="D993" s="106">
        <v>3</v>
      </c>
      <c r="E993" s="106">
        <v>3414923.7500000037</v>
      </c>
      <c r="F993" s="106">
        <v>30000</v>
      </c>
      <c r="G993" s="106">
        <v>77394.34</v>
      </c>
      <c r="H993" s="106">
        <f t="shared" si="143"/>
        <v>3522318.0900000036</v>
      </c>
      <c r="I993" s="106">
        <f t="shared" si="144"/>
        <v>10244771.250000011</v>
      </c>
      <c r="J993" s="106">
        <f t="shared" si="145"/>
        <v>90000</v>
      </c>
      <c r="K993" s="106">
        <f t="shared" si="146"/>
        <v>232183.02</v>
      </c>
      <c r="L993" s="106">
        <f t="shared" si="147"/>
        <v>10566954.270000011</v>
      </c>
    </row>
    <row r="994" spans="1:12" ht="18.5" x14ac:dyDescent="0.45">
      <c r="A994" s="104"/>
      <c r="B994" s="104"/>
      <c r="C994" s="105" t="s">
        <v>1115</v>
      </c>
      <c r="D994" s="106">
        <v>1</v>
      </c>
      <c r="E994" s="106">
        <v>3475458.75</v>
      </c>
      <c r="F994" s="106">
        <v>30000</v>
      </c>
      <c r="G994" s="106">
        <v>78506.66</v>
      </c>
      <c r="H994" s="106">
        <f t="shared" si="143"/>
        <v>3583965.41</v>
      </c>
      <c r="I994" s="106">
        <f t="shared" si="144"/>
        <v>3475458.75</v>
      </c>
      <c r="J994" s="106">
        <f t="shared" si="145"/>
        <v>30000</v>
      </c>
      <c r="K994" s="106">
        <f t="shared" si="146"/>
        <v>78506.66</v>
      </c>
      <c r="L994" s="106">
        <f t="shared" si="147"/>
        <v>3583965.41</v>
      </c>
    </row>
    <row r="995" spans="1:12" ht="18.5" x14ac:dyDescent="0.45">
      <c r="A995" s="104"/>
      <c r="B995" s="104"/>
      <c r="C995" s="105" t="s">
        <v>1116</v>
      </c>
      <c r="D995" s="106">
        <v>1</v>
      </c>
      <c r="E995" s="106">
        <v>3657062.4999999963</v>
      </c>
      <c r="F995" s="106">
        <v>30000</v>
      </c>
      <c r="G995" s="106">
        <v>81846.16</v>
      </c>
      <c r="H995" s="106">
        <f t="shared" si="143"/>
        <v>3768908.6599999964</v>
      </c>
      <c r="I995" s="106">
        <f t="shared" si="144"/>
        <v>3657062.4999999963</v>
      </c>
      <c r="J995" s="106">
        <f t="shared" si="145"/>
        <v>30000</v>
      </c>
      <c r="K995" s="106">
        <f t="shared" si="146"/>
        <v>81846.16</v>
      </c>
      <c r="L995" s="106">
        <f t="shared" si="147"/>
        <v>3768908.6599999964</v>
      </c>
    </row>
    <row r="996" spans="1:12" ht="18.5" x14ac:dyDescent="0.45">
      <c r="A996" s="104"/>
      <c r="B996" s="107"/>
      <c r="C996" s="105" t="s">
        <v>175</v>
      </c>
      <c r="D996" s="106">
        <v>17</v>
      </c>
      <c r="E996" s="106">
        <v>3724846.2500000037</v>
      </c>
      <c r="F996" s="106">
        <v>30000</v>
      </c>
      <c r="G996" s="106">
        <v>80397.5</v>
      </c>
      <c r="H996" s="106">
        <f t="shared" si="143"/>
        <v>3835243.7500000037</v>
      </c>
      <c r="I996" s="106">
        <f t="shared" si="144"/>
        <v>63322386.25000006</v>
      </c>
      <c r="J996" s="106">
        <f t="shared" si="145"/>
        <v>510000</v>
      </c>
      <c r="K996" s="106">
        <f t="shared" si="146"/>
        <v>1366757.5</v>
      </c>
      <c r="L996" s="106">
        <f t="shared" si="147"/>
        <v>65199143.75000006</v>
      </c>
    </row>
    <row r="997" spans="1:12" ht="18.5" x14ac:dyDescent="0.45">
      <c r="A997" s="104"/>
      <c r="B997" s="104"/>
      <c r="C997" s="105" t="s">
        <v>176</v>
      </c>
      <c r="D997" s="106">
        <v>7</v>
      </c>
      <c r="E997" s="106">
        <v>3809206.2500000037</v>
      </c>
      <c r="F997" s="106">
        <v>30000</v>
      </c>
      <c r="G997" s="106">
        <v>81827.16</v>
      </c>
      <c r="H997" s="106">
        <f t="shared" si="143"/>
        <v>3921033.4100000039</v>
      </c>
      <c r="I997" s="106">
        <f t="shared" si="144"/>
        <v>26664443.750000026</v>
      </c>
      <c r="J997" s="106">
        <f t="shared" si="145"/>
        <v>210000</v>
      </c>
      <c r="K997" s="106">
        <f t="shared" si="146"/>
        <v>572790.12</v>
      </c>
      <c r="L997" s="106">
        <f t="shared" si="147"/>
        <v>27447233.870000027</v>
      </c>
    </row>
    <row r="998" spans="1:12" ht="18.5" x14ac:dyDescent="0.45">
      <c r="A998" s="104"/>
      <c r="B998" s="104"/>
      <c r="C998" s="105" t="s">
        <v>583</v>
      </c>
      <c r="D998" s="106">
        <v>3</v>
      </c>
      <c r="E998" s="106">
        <v>3893565</v>
      </c>
      <c r="F998" s="106">
        <v>30000</v>
      </c>
      <c r="G998" s="106">
        <v>83249.16</v>
      </c>
      <c r="H998" s="106">
        <f t="shared" si="143"/>
        <v>4006814.16</v>
      </c>
      <c r="I998" s="106">
        <f t="shared" si="144"/>
        <v>11680695</v>
      </c>
      <c r="J998" s="106">
        <f t="shared" si="145"/>
        <v>90000</v>
      </c>
      <c r="K998" s="106">
        <f t="shared" si="146"/>
        <v>249747.48</v>
      </c>
      <c r="L998" s="106">
        <f t="shared" si="147"/>
        <v>12020442.48</v>
      </c>
    </row>
    <row r="999" spans="1:12" ht="18.5" x14ac:dyDescent="0.45">
      <c r="A999" s="104"/>
      <c r="B999" s="104"/>
      <c r="C999" s="105" t="s">
        <v>675</v>
      </c>
      <c r="D999" s="106">
        <v>2</v>
      </c>
      <c r="E999" s="106">
        <v>3977925</v>
      </c>
      <c r="F999" s="106">
        <v>30000</v>
      </c>
      <c r="G999" s="106"/>
      <c r="H999" s="106">
        <f t="shared" si="143"/>
        <v>4007925</v>
      </c>
      <c r="I999" s="106">
        <f t="shared" si="144"/>
        <v>7955850</v>
      </c>
      <c r="J999" s="106">
        <f t="shared" si="145"/>
        <v>60000</v>
      </c>
      <c r="K999" s="106">
        <f t="shared" si="146"/>
        <v>0</v>
      </c>
      <c r="L999" s="106">
        <f t="shared" si="147"/>
        <v>8015850</v>
      </c>
    </row>
    <row r="1000" spans="1:12" ht="18.5" x14ac:dyDescent="0.45">
      <c r="A1000" s="104"/>
      <c r="B1000" s="104"/>
      <c r="C1000" s="105" t="s">
        <v>676</v>
      </c>
      <c r="D1000" s="106">
        <v>3</v>
      </c>
      <c r="E1000" s="106">
        <v>4062285</v>
      </c>
      <c r="F1000" s="106">
        <v>30000</v>
      </c>
      <c r="G1000" s="106">
        <v>85782.16</v>
      </c>
      <c r="H1000" s="106">
        <f t="shared" si="143"/>
        <v>4178067.16</v>
      </c>
      <c r="I1000" s="106">
        <f t="shared" si="144"/>
        <v>12186855</v>
      </c>
      <c r="J1000" s="106">
        <f t="shared" si="145"/>
        <v>90000</v>
      </c>
      <c r="K1000" s="106">
        <f t="shared" si="146"/>
        <v>257346.48</v>
      </c>
      <c r="L1000" s="106">
        <f t="shared" si="147"/>
        <v>12534201.48</v>
      </c>
    </row>
    <row r="1001" spans="1:12" ht="18.5" x14ac:dyDescent="0.45">
      <c r="A1001" s="104"/>
      <c r="B1001" s="104"/>
      <c r="C1001" s="105" t="s">
        <v>339</v>
      </c>
      <c r="D1001" s="106">
        <v>1</v>
      </c>
      <c r="E1001" s="106">
        <v>4399725</v>
      </c>
      <c r="F1001" s="106">
        <v>30000</v>
      </c>
      <c r="G1001" s="106">
        <v>101166.32</v>
      </c>
      <c r="H1001" s="106">
        <f t="shared" si="143"/>
        <v>4530891.32</v>
      </c>
      <c r="I1001" s="106">
        <f t="shared" si="144"/>
        <v>4399725</v>
      </c>
      <c r="J1001" s="106">
        <f t="shared" si="145"/>
        <v>30000</v>
      </c>
      <c r="K1001" s="106">
        <f t="shared" si="146"/>
        <v>101166.32</v>
      </c>
      <c r="L1001" s="106">
        <f t="shared" si="147"/>
        <v>4530891.32</v>
      </c>
    </row>
    <row r="1002" spans="1:12" ht="18.5" x14ac:dyDescent="0.45">
      <c r="A1002" s="104"/>
      <c r="B1002" s="104"/>
      <c r="C1002" s="105" t="s">
        <v>489</v>
      </c>
      <c r="D1002" s="106">
        <v>2</v>
      </c>
      <c r="E1002" s="106">
        <v>4323140.0000000037</v>
      </c>
      <c r="F1002" s="106">
        <v>30000</v>
      </c>
      <c r="G1002" s="106">
        <v>89092</v>
      </c>
      <c r="H1002" s="106">
        <f t="shared" si="143"/>
        <v>4442232.0000000037</v>
      </c>
      <c r="I1002" s="106">
        <f t="shared" si="144"/>
        <v>8646280.0000000075</v>
      </c>
      <c r="J1002" s="106">
        <f t="shared" si="145"/>
        <v>60000</v>
      </c>
      <c r="K1002" s="106">
        <f t="shared" si="146"/>
        <v>178184</v>
      </c>
      <c r="L1002" s="106">
        <f t="shared" si="147"/>
        <v>8884464.0000000075</v>
      </c>
    </row>
    <row r="1003" spans="1:12" ht="18.5" x14ac:dyDescent="0.45">
      <c r="A1003" s="104"/>
      <c r="B1003" s="104"/>
      <c r="C1003" s="105" t="s">
        <v>677</v>
      </c>
      <c r="D1003" s="106">
        <v>7</v>
      </c>
      <c r="E1003" s="106">
        <v>4437806.25</v>
      </c>
      <c r="F1003" s="106">
        <v>30000</v>
      </c>
      <c r="G1003" s="106">
        <v>93161</v>
      </c>
      <c r="H1003" s="106">
        <f t="shared" si="143"/>
        <v>4560967.25</v>
      </c>
      <c r="I1003" s="106">
        <f t="shared" si="144"/>
        <v>31064643.75</v>
      </c>
      <c r="J1003" s="106">
        <f t="shared" si="145"/>
        <v>210000</v>
      </c>
      <c r="K1003" s="106">
        <f t="shared" si="146"/>
        <v>652127</v>
      </c>
      <c r="L1003" s="106">
        <f t="shared" si="147"/>
        <v>31926770.75</v>
      </c>
    </row>
    <row r="1004" spans="1:12" ht="18.5" x14ac:dyDescent="0.45">
      <c r="A1004" s="104"/>
      <c r="B1004" s="104"/>
      <c r="C1004" s="105" t="s">
        <v>1117</v>
      </c>
      <c r="D1004" s="106">
        <v>6</v>
      </c>
      <c r="E1004" s="106">
        <v>4552472.4999999963</v>
      </c>
      <c r="F1004" s="106">
        <v>30000</v>
      </c>
      <c r="G1004" s="106">
        <v>95088</v>
      </c>
      <c r="H1004" s="106">
        <f t="shared" si="143"/>
        <v>4677560.4999999963</v>
      </c>
      <c r="I1004" s="106">
        <f t="shared" si="144"/>
        <v>27314834.999999978</v>
      </c>
      <c r="J1004" s="106">
        <f t="shared" si="145"/>
        <v>180000</v>
      </c>
      <c r="K1004" s="106">
        <f t="shared" si="146"/>
        <v>570528</v>
      </c>
      <c r="L1004" s="106">
        <f t="shared" si="147"/>
        <v>28065362.999999978</v>
      </c>
    </row>
    <row r="1005" spans="1:12" ht="18.5" x14ac:dyDescent="0.45">
      <c r="A1005" s="104"/>
      <c r="B1005" s="104"/>
      <c r="C1005" s="105" t="s">
        <v>185</v>
      </c>
      <c r="D1005" s="106">
        <v>3</v>
      </c>
      <c r="E1005" s="106">
        <v>4667138.7500000037</v>
      </c>
      <c r="F1005" s="106">
        <v>30000</v>
      </c>
      <c r="G1005" s="106">
        <v>96847.34</v>
      </c>
      <c r="H1005" s="106">
        <f t="shared" si="143"/>
        <v>4793986.0900000036</v>
      </c>
      <c r="I1005" s="106">
        <f t="shared" si="144"/>
        <v>14001416.250000011</v>
      </c>
      <c r="J1005" s="106">
        <f t="shared" si="145"/>
        <v>90000</v>
      </c>
      <c r="K1005" s="106">
        <f t="shared" si="146"/>
        <v>290542.02</v>
      </c>
      <c r="L1005" s="106">
        <f t="shared" si="147"/>
        <v>14381958.270000011</v>
      </c>
    </row>
    <row r="1006" spans="1:12" ht="18.5" x14ac:dyDescent="0.45">
      <c r="A1006" s="104"/>
      <c r="B1006" s="104"/>
      <c r="C1006" s="105" t="s">
        <v>320</v>
      </c>
      <c r="D1006" s="106">
        <v>3</v>
      </c>
      <c r="E1006" s="106">
        <v>4781803.7499999963</v>
      </c>
      <c r="F1006" s="106">
        <v>30000</v>
      </c>
      <c r="G1006" s="106">
        <v>100091</v>
      </c>
      <c r="H1006" s="106">
        <f t="shared" si="143"/>
        <v>4911894.7499999963</v>
      </c>
      <c r="I1006" s="106">
        <f t="shared" si="144"/>
        <v>14345411.249999989</v>
      </c>
      <c r="J1006" s="106">
        <f t="shared" si="145"/>
        <v>90000</v>
      </c>
      <c r="K1006" s="106">
        <f t="shared" si="146"/>
        <v>300273</v>
      </c>
      <c r="L1006" s="106">
        <f t="shared" si="147"/>
        <v>14735684.249999989</v>
      </c>
    </row>
    <row r="1007" spans="1:12" ht="18.5" x14ac:dyDescent="0.45">
      <c r="A1007" s="104"/>
      <c r="B1007" s="104"/>
      <c r="C1007" s="105" t="s">
        <v>186</v>
      </c>
      <c r="D1007" s="106">
        <v>1</v>
      </c>
      <c r="E1007" s="106">
        <v>4896470.0000000037</v>
      </c>
      <c r="F1007" s="106">
        <v>30000</v>
      </c>
      <c r="G1007" s="106">
        <v>100917</v>
      </c>
      <c r="H1007" s="106">
        <f t="shared" si="143"/>
        <v>5027387.0000000037</v>
      </c>
      <c r="I1007" s="106">
        <f t="shared" si="144"/>
        <v>4896470.0000000037</v>
      </c>
      <c r="J1007" s="106">
        <f t="shared" si="145"/>
        <v>30000</v>
      </c>
      <c r="K1007" s="106">
        <f t="shared" si="146"/>
        <v>100917</v>
      </c>
      <c r="L1007" s="106">
        <f t="shared" si="147"/>
        <v>5027387.0000000037</v>
      </c>
    </row>
    <row r="1008" spans="1:12" ht="18.5" x14ac:dyDescent="0.45">
      <c r="A1008" s="104"/>
      <c r="B1008" s="104"/>
      <c r="C1008" s="105" t="s">
        <v>187</v>
      </c>
      <c r="D1008" s="106">
        <v>1</v>
      </c>
      <c r="E1008" s="106">
        <v>5011136.25</v>
      </c>
      <c r="F1008" s="106">
        <v>30000</v>
      </c>
      <c r="G1008" s="106">
        <v>103622</v>
      </c>
      <c r="H1008" s="106">
        <f t="shared" si="143"/>
        <v>5144758.25</v>
      </c>
      <c r="I1008" s="106">
        <f t="shared" si="144"/>
        <v>5011136.25</v>
      </c>
      <c r="J1008" s="106">
        <f t="shared" si="145"/>
        <v>30000</v>
      </c>
      <c r="K1008" s="106">
        <f t="shared" si="146"/>
        <v>103622</v>
      </c>
      <c r="L1008" s="106">
        <f t="shared" si="147"/>
        <v>5144758.25</v>
      </c>
    </row>
    <row r="1009" spans="1:12" ht="18.5" x14ac:dyDescent="0.45">
      <c r="A1009" s="104"/>
      <c r="B1009" s="104"/>
      <c r="C1009" s="105" t="s">
        <v>341</v>
      </c>
      <c r="D1009" s="106">
        <v>6</v>
      </c>
      <c r="E1009" s="106">
        <v>5125802.4999999963</v>
      </c>
      <c r="F1009" s="106">
        <v>30000</v>
      </c>
      <c r="G1009" s="106">
        <v>104722</v>
      </c>
      <c r="H1009" s="106">
        <f t="shared" si="143"/>
        <v>5260524.4999999963</v>
      </c>
      <c r="I1009" s="106">
        <f t="shared" si="144"/>
        <v>30754814.999999978</v>
      </c>
      <c r="J1009" s="106">
        <f t="shared" si="145"/>
        <v>180000</v>
      </c>
      <c r="K1009" s="106">
        <f t="shared" si="146"/>
        <v>628332</v>
      </c>
      <c r="L1009" s="106">
        <f t="shared" si="147"/>
        <v>31563146.999999978</v>
      </c>
    </row>
    <row r="1010" spans="1:12" ht="18.5" x14ac:dyDescent="0.45">
      <c r="A1010" s="104"/>
      <c r="B1010" s="104"/>
      <c r="C1010" s="105" t="s">
        <v>344</v>
      </c>
      <c r="D1010" s="106">
        <v>3</v>
      </c>
      <c r="E1010" s="106">
        <v>5505931.2500000037</v>
      </c>
      <c r="F1010" s="106">
        <v>30000</v>
      </c>
      <c r="G1010" s="106">
        <v>108038.54</v>
      </c>
      <c r="H1010" s="106">
        <f t="shared" si="143"/>
        <v>5643969.7900000038</v>
      </c>
      <c r="I1010" s="106">
        <f t="shared" si="144"/>
        <v>16517793.750000011</v>
      </c>
      <c r="J1010" s="106">
        <f t="shared" si="145"/>
        <v>90000</v>
      </c>
      <c r="K1010" s="106">
        <f t="shared" si="146"/>
        <v>324115.62</v>
      </c>
      <c r="L1010" s="106">
        <f t="shared" si="147"/>
        <v>16931909.370000012</v>
      </c>
    </row>
    <row r="1011" spans="1:12" ht="18.5" x14ac:dyDescent="0.45">
      <c r="A1011" s="104"/>
      <c r="B1011" s="104"/>
      <c r="C1011" s="105" t="s">
        <v>345</v>
      </c>
      <c r="D1011" s="106">
        <v>1</v>
      </c>
      <c r="E1011" s="106">
        <v>5641912.5</v>
      </c>
      <c r="F1011" s="106">
        <v>30000</v>
      </c>
      <c r="G1011" s="106">
        <v>100243</v>
      </c>
      <c r="H1011" s="106">
        <f t="shared" si="143"/>
        <v>5772155.5</v>
      </c>
      <c r="I1011" s="106">
        <f t="shared" si="144"/>
        <v>5641912.5</v>
      </c>
      <c r="J1011" s="106">
        <f t="shared" si="145"/>
        <v>30000</v>
      </c>
      <c r="K1011" s="106">
        <f t="shared" si="146"/>
        <v>100243</v>
      </c>
      <c r="L1011" s="106">
        <f t="shared" si="147"/>
        <v>5772155.5</v>
      </c>
    </row>
    <row r="1012" spans="1:12" ht="18.5" x14ac:dyDescent="0.45">
      <c r="A1012" s="104"/>
      <c r="B1012" s="104"/>
      <c r="C1012" s="105" t="s">
        <v>188</v>
      </c>
      <c r="D1012" s="106">
        <v>5</v>
      </c>
      <c r="E1012" s="106">
        <v>5777893.7499999963</v>
      </c>
      <c r="F1012" s="106">
        <v>30000</v>
      </c>
      <c r="G1012" s="106">
        <v>112713.34</v>
      </c>
      <c r="H1012" s="106">
        <f t="shared" si="143"/>
        <v>5920607.0899999961</v>
      </c>
      <c r="I1012" s="106">
        <f t="shared" si="144"/>
        <v>28889468.749999981</v>
      </c>
      <c r="J1012" s="106">
        <f t="shared" si="145"/>
        <v>150000</v>
      </c>
      <c r="K1012" s="106">
        <f t="shared" si="146"/>
        <v>563566.69999999995</v>
      </c>
      <c r="L1012" s="106">
        <f t="shared" si="147"/>
        <v>29603035.449999981</v>
      </c>
    </row>
    <row r="1013" spans="1:12" ht="18.5" x14ac:dyDescent="0.45">
      <c r="A1013" s="104"/>
      <c r="B1013" s="104"/>
      <c r="C1013" s="105" t="s">
        <v>189</v>
      </c>
      <c r="D1013" s="106">
        <v>1</v>
      </c>
      <c r="E1013" s="106">
        <v>5913875.0000000037</v>
      </c>
      <c r="F1013" s="106">
        <v>30000</v>
      </c>
      <c r="G1013" s="106">
        <v>114138.34</v>
      </c>
      <c r="H1013" s="106">
        <f t="shared" si="143"/>
        <v>6058013.3400000036</v>
      </c>
      <c r="I1013" s="106">
        <f t="shared" si="144"/>
        <v>5913875.0000000037</v>
      </c>
      <c r="J1013" s="106">
        <f t="shared" si="145"/>
        <v>30000</v>
      </c>
      <c r="K1013" s="106">
        <f t="shared" si="146"/>
        <v>114138.34</v>
      </c>
      <c r="L1013" s="106">
        <f t="shared" si="147"/>
        <v>6058013.3400000036</v>
      </c>
    </row>
    <row r="1014" spans="1:12" ht="18.5" x14ac:dyDescent="0.45">
      <c r="A1014" s="104"/>
      <c r="B1014" s="104"/>
      <c r="C1014" s="105" t="s">
        <v>190</v>
      </c>
      <c r="D1014" s="106">
        <v>1</v>
      </c>
      <c r="E1014" s="106">
        <v>6049856.25</v>
      </c>
      <c r="F1014" s="106">
        <v>30000</v>
      </c>
      <c r="G1014" s="106">
        <v>116932.66</v>
      </c>
      <c r="H1014" s="106">
        <f t="shared" si="143"/>
        <v>6196788.9100000001</v>
      </c>
      <c r="I1014" s="106">
        <f t="shared" si="144"/>
        <v>6049856.25</v>
      </c>
      <c r="J1014" s="106">
        <f t="shared" si="145"/>
        <v>30000</v>
      </c>
      <c r="K1014" s="106">
        <f t="shared" si="146"/>
        <v>116932.66</v>
      </c>
      <c r="L1014" s="106">
        <f t="shared" si="147"/>
        <v>6196788.9100000001</v>
      </c>
    </row>
    <row r="1015" spans="1:12" ht="18.5" x14ac:dyDescent="0.45">
      <c r="A1015" s="104"/>
      <c r="B1015" s="104"/>
      <c r="C1015" s="105" t="s">
        <v>191</v>
      </c>
      <c r="D1015" s="106">
        <v>4</v>
      </c>
      <c r="E1015" s="106">
        <v>6185836.2500000037</v>
      </c>
      <c r="F1015" s="106">
        <v>30000</v>
      </c>
      <c r="G1015" s="106">
        <v>124892.34</v>
      </c>
      <c r="H1015" s="106">
        <f t="shared" si="143"/>
        <v>6340728.5900000036</v>
      </c>
      <c r="I1015" s="106">
        <f t="shared" si="144"/>
        <v>24743345.000000015</v>
      </c>
      <c r="J1015" s="106">
        <f t="shared" si="145"/>
        <v>120000</v>
      </c>
      <c r="K1015" s="106">
        <f t="shared" si="146"/>
        <v>499569.36</v>
      </c>
      <c r="L1015" s="106">
        <f t="shared" si="147"/>
        <v>25362914.360000014</v>
      </c>
    </row>
    <row r="1016" spans="1:12" ht="18.5" x14ac:dyDescent="0.45">
      <c r="A1016" s="104"/>
      <c r="B1016" s="104"/>
      <c r="C1016" s="105" t="s">
        <v>306</v>
      </c>
      <c r="D1016" s="106">
        <v>3</v>
      </c>
      <c r="E1016" s="106">
        <v>7012844.5500000007</v>
      </c>
      <c r="F1016" s="106">
        <v>30000</v>
      </c>
      <c r="G1016" s="106">
        <v>119591.66</v>
      </c>
      <c r="H1016" s="106">
        <f t="shared" si="143"/>
        <v>7162436.2100000009</v>
      </c>
      <c r="I1016" s="106">
        <f t="shared" si="144"/>
        <v>21038533.650000002</v>
      </c>
      <c r="J1016" s="106">
        <f t="shared" si="145"/>
        <v>90000</v>
      </c>
      <c r="K1016" s="106">
        <f t="shared" si="146"/>
        <v>358774.98</v>
      </c>
      <c r="L1016" s="106">
        <f t="shared" si="147"/>
        <v>21487308.630000003</v>
      </c>
    </row>
    <row r="1017" spans="1:12" ht="18.5" x14ac:dyDescent="0.45">
      <c r="A1017" s="104"/>
      <c r="B1017" s="104"/>
      <c r="C1017" s="105" t="s">
        <v>490</v>
      </c>
      <c r="D1017" s="106">
        <v>1</v>
      </c>
      <c r="E1017" s="106">
        <v>7350597</v>
      </c>
      <c r="F1017" s="106">
        <v>30000</v>
      </c>
      <c r="G1017" s="106">
        <v>127013.34</v>
      </c>
      <c r="H1017" s="106">
        <f t="shared" ref="H1017:H1021" si="148">SUM(E1017:G1017)</f>
        <v>7507610.3399999999</v>
      </c>
      <c r="I1017" s="106">
        <f t="shared" ref="I1017:I1021" si="149">D1017*E1017</f>
        <v>7350597</v>
      </c>
      <c r="J1017" s="106">
        <f t="shared" ref="J1017:J1021" si="150">D1017*F1017</f>
        <v>30000</v>
      </c>
      <c r="K1017" s="106">
        <f t="shared" ref="K1017:K1021" si="151">D1017*G1017</f>
        <v>127013.34</v>
      </c>
      <c r="L1017" s="106">
        <f t="shared" ref="L1017:L1021" si="152">D1017*H1017</f>
        <v>7507610.3399999999</v>
      </c>
    </row>
    <row r="1018" spans="1:12" ht="18.5" x14ac:dyDescent="0.45">
      <c r="A1018" s="104"/>
      <c r="B1018" s="104"/>
      <c r="C1018" s="105" t="s">
        <v>491</v>
      </c>
      <c r="D1018" s="106">
        <v>3</v>
      </c>
      <c r="E1018" s="106">
        <v>7519473.8999999994</v>
      </c>
      <c r="F1018" s="106">
        <v>30000</v>
      </c>
      <c r="G1018" s="106">
        <v>129140.34</v>
      </c>
      <c r="H1018" s="106">
        <f t="shared" si="148"/>
        <v>7678614.2399999993</v>
      </c>
      <c r="I1018" s="106">
        <f t="shared" si="149"/>
        <v>22558421.699999999</v>
      </c>
      <c r="J1018" s="106">
        <f t="shared" si="150"/>
        <v>90000</v>
      </c>
      <c r="K1018" s="106">
        <f t="shared" si="151"/>
        <v>387421.02</v>
      </c>
      <c r="L1018" s="106">
        <f t="shared" si="152"/>
        <v>23035842.719999999</v>
      </c>
    </row>
    <row r="1019" spans="1:12" ht="18.5" x14ac:dyDescent="0.45">
      <c r="A1019" s="104"/>
      <c r="B1019" s="104"/>
      <c r="C1019" s="105" t="s">
        <v>1118</v>
      </c>
      <c r="D1019" s="106">
        <v>9</v>
      </c>
      <c r="E1019" s="106">
        <v>7688350.8000000007</v>
      </c>
      <c r="F1019" s="106">
        <v>30000</v>
      </c>
      <c r="G1019" s="106">
        <v>131767.34</v>
      </c>
      <c r="H1019" s="106">
        <f t="shared" si="148"/>
        <v>7850118.1400000006</v>
      </c>
      <c r="I1019" s="106">
        <f t="shared" si="149"/>
        <v>69195157.200000003</v>
      </c>
      <c r="J1019" s="106">
        <f t="shared" si="150"/>
        <v>270000</v>
      </c>
      <c r="K1019" s="106">
        <f t="shared" si="151"/>
        <v>1185906.06</v>
      </c>
      <c r="L1019" s="106">
        <f t="shared" si="152"/>
        <v>70651063.260000005</v>
      </c>
    </row>
    <row r="1020" spans="1:12" ht="18.5" x14ac:dyDescent="0.45">
      <c r="A1020" s="104"/>
      <c r="B1020" s="104"/>
      <c r="C1020" s="105" t="s">
        <v>196</v>
      </c>
      <c r="D1020" s="106">
        <v>3</v>
      </c>
      <c r="E1020" s="106">
        <v>7857226.3500000006</v>
      </c>
      <c r="F1020" s="106">
        <v>30000</v>
      </c>
      <c r="G1020" s="106">
        <v>134595.34</v>
      </c>
      <c r="H1020" s="106">
        <f t="shared" si="148"/>
        <v>8021821.6900000004</v>
      </c>
      <c r="I1020" s="106">
        <f t="shared" si="149"/>
        <v>23571679.050000001</v>
      </c>
      <c r="J1020" s="106">
        <f t="shared" si="150"/>
        <v>90000</v>
      </c>
      <c r="K1020" s="106">
        <f t="shared" si="151"/>
        <v>403786.02</v>
      </c>
      <c r="L1020" s="106">
        <f t="shared" si="152"/>
        <v>24065465.07</v>
      </c>
    </row>
    <row r="1021" spans="1:12" ht="18.5" x14ac:dyDescent="0.45">
      <c r="A1021" s="104"/>
      <c r="B1021" s="104"/>
      <c r="C1021" s="105" t="s">
        <v>197</v>
      </c>
      <c r="D1021" s="106">
        <v>1</v>
      </c>
      <c r="E1021" s="106">
        <v>8026103.25</v>
      </c>
      <c r="F1021" s="106">
        <v>30000</v>
      </c>
      <c r="G1021" s="106">
        <v>137306.34</v>
      </c>
      <c r="H1021" s="106">
        <f t="shared" si="148"/>
        <v>8193409.5899999999</v>
      </c>
      <c r="I1021" s="106">
        <f t="shared" si="149"/>
        <v>8026103.25</v>
      </c>
      <c r="J1021" s="106">
        <f t="shared" si="150"/>
        <v>30000</v>
      </c>
      <c r="K1021" s="106">
        <f t="shared" si="151"/>
        <v>137306.34</v>
      </c>
      <c r="L1021" s="106">
        <f t="shared" si="152"/>
        <v>8193409.5899999999</v>
      </c>
    </row>
    <row r="1022" spans="1:12" ht="18.5" x14ac:dyDescent="0.45">
      <c r="A1022" s="104"/>
      <c r="B1022" s="107" t="s">
        <v>201</v>
      </c>
      <c r="C1022" s="105" t="s">
        <v>202</v>
      </c>
      <c r="D1022" s="109">
        <f>SUM(D953:D1021)</f>
        <v>411</v>
      </c>
      <c r="E1022" s="109">
        <f>SUM(E953:E1021)</f>
        <v>240955525.84999999</v>
      </c>
      <c r="F1022" s="109">
        <f>SUM(F953:F1021)</f>
        <v>2070000</v>
      </c>
      <c r="G1022" s="109"/>
      <c r="H1022" s="109">
        <f>SUM(H953:H1021)</f>
        <v>248056355.08000001</v>
      </c>
      <c r="I1022" s="109">
        <f>SUM(I953:I1021)</f>
        <v>1266985129.3499997</v>
      </c>
      <c r="J1022" s="109">
        <f>SUM(J953:J1021)</f>
        <v>12330000</v>
      </c>
      <c r="K1022" s="109">
        <f>SUM(K953:K1021)</f>
        <v>28844625.629999999</v>
      </c>
      <c r="L1022" s="109">
        <f>SUM(I1022:K1022)</f>
        <v>1308159754.9799998</v>
      </c>
    </row>
    <row r="1023" spans="1:12" ht="18.5" x14ac:dyDescent="0.45">
      <c r="A1023" s="104"/>
      <c r="B1023" s="104"/>
      <c r="C1023" s="110" t="s">
        <v>203</v>
      </c>
      <c r="D1023" s="106">
        <v>1</v>
      </c>
      <c r="E1023" s="111">
        <v>1247870.04</v>
      </c>
      <c r="F1023" s="106">
        <v>374361</v>
      </c>
      <c r="G1023" s="106">
        <v>10640338.32</v>
      </c>
      <c r="H1023" s="106">
        <f t="shared" ref="H1023" si="153">SUM(E1023:G1023)</f>
        <v>12262569.359999999</v>
      </c>
      <c r="I1023" s="106">
        <f t="shared" ref="I1023" si="154">D1023*E1023</f>
        <v>1247870.04</v>
      </c>
      <c r="J1023" s="106">
        <f t="shared" ref="J1023" si="155">D1023*F1023</f>
        <v>374361</v>
      </c>
      <c r="K1023" s="106">
        <f t="shared" ref="K1023" si="156">D1023*G1023</f>
        <v>10640338.32</v>
      </c>
      <c r="L1023" s="106">
        <f t="shared" ref="L1023" si="157">D1023*H1023</f>
        <v>12262569.359999999</v>
      </c>
    </row>
    <row r="1024" spans="1:12" ht="18.5" x14ac:dyDescent="0.45">
      <c r="A1024" s="104"/>
      <c r="B1024" s="112" t="s">
        <v>201</v>
      </c>
      <c r="C1024" s="113"/>
      <c r="D1024" s="109">
        <f t="shared" ref="D1024:L1024" si="158">SUM(D1023:D1023)</f>
        <v>1</v>
      </c>
      <c r="E1024" s="109">
        <f t="shared" si="158"/>
        <v>1247870.04</v>
      </c>
      <c r="F1024" s="109">
        <f t="shared" si="158"/>
        <v>374361</v>
      </c>
      <c r="G1024" s="109">
        <f t="shared" si="158"/>
        <v>10640338.32</v>
      </c>
      <c r="H1024" s="109">
        <f t="shared" si="158"/>
        <v>12262569.359999999</v>
      </c>
      <c r="I1024" s="109">
        <f t="shared" si="158"/>
        <v>1247870.04</v>
      </c>
      <c r="J1024" s="109">
        <f t="shared" si="158"/>
        <v>374361</v>
      </c>
      <c r="K1024" s="109">
        <f t="shared" si="158"/>
        <v>10640338.32</v>
      </c>
      <c r="L1024" s="109">
        <f t="shared" si="158"/>
        <v>12262569.359999999</v>
      </c>
    </row>
    <row r="1025" spans="1:12" ht="18.5" x14ac:dyDescent="0.45">
      <c r="A1025" s="104"/>
      <c r="B1025" s="104"/>
      <c r="C1025" s="110"/>
      <c r="D1025" s="106"/>
      <c r="E1025" s="106"/>
      <c r="F1025" s="106"/>
      <c r="G1025" s="106"/>
      <c r="H1025" s="106"/>
      <c r="I1025" s="106"/>
      <c r="J1025" s="106"/>
      <c r="K1025" s="106"/>
      <c r="L1025" s="106"/>
    </row>
    <row r="1026" spans="1:12" ht="18.5" x14ac:dyDescent="0.45">
      <c r="A1026" s="112" t="s">
        <v>204</v>
      </c>
      <c r="B1026" s="112"/>
      <c r="C1026" s="112"/>
      <c r="D1026" s="114">
        <f>D1022+D1024</f>
        <v>412</v>
      </c>
      <c r="E1026" s="115">
        <f>SUM(E1023:E1023)</f>
        <v>1247870.04</v>
      </c>
      <c r="F1026" s="115">
        <f>SUM(F1023:F1023)</f>
        <v>374361</v>
      </c>
      <c r="G1026" s="115">
        <f t="shared" ref="G1026:K1026" si="159">G1022+G1024</f>
        <v>10640338.32</v>
      </c>
      <c r="H1026" s="115">
        <f t="shared" si="159"/>
        <v>260318924.44</v>
      </c>
      <c r="I1026" s="115">
        <f t="shared" si="159"/>
        <v>1268232999.3899996</v>
      </c>
      <c r="J1026" s="115">
        <f t="shared" si="159"/>
        <v>12704361</v>
      </c>
      <c r="K1026" s="115">
        <f t="shared" si="159"/>
        <v>39484963.950000003</v>
      </c>
      <c r="L1026" s="115">
        <f>SUM(I1026:K1026)</f>
        <v>1320422324.3399997</v>
      </c>
    </row>
    <row r="1028" spans="1:12" ht="18.5" x14ac:dyDescent="0.45">
      <c r="A1028" s="1010" t="s">
        <v>0</v>
      </c>
      <c r="B1028" s="1010"/>
      <c r="C1028" s="1010"/>
      <c r="D1028" s="1010"/>
      <c r="E1028" s="1010"/>
      <c r="F1028" s="1010"/>
      <c r="G1028" s="1010"/>
      <c r="H1028" s="1010"/>
      <c r="I1028" s="1010"/>
      <c r="J1028" s="1010"/>
      <c r="K1028" s="1010"/>
      <c r="L1028" s="1010"/>
    </row>
    <row r="1029" spans="1:12" ht="18.5" x14ac:dyDescent="0.45">
      <c r="A1029" s="971" t="s">
        <v>89</v>
      </c>
      <c r="B1029" s="971"/>
      <c r="C1029" s="971"/>
      <c r="D1029" s="971"/>
      <c r="E1029" s="971"/>
      <c r="F1029" s="971"/>
      <c r="G1029" s="971"/>
      <c r="H1029" s="971"/>
      <c r="I1029" s="971"/>
      <c r="J1029" s="971"/>
      <c r="K1029" s="971"/>
      <c r="L1029" s="971"/>
    </row>
    <row r="1030" spans="1:12" ht="18.5" x14ac:dyDescent="0.45">
      <c r="A1030" s="971" t="s">
        <v>90</v>
      </c>
      <c r="B1030" s="972"/>
      <c r="C1030" s="972"/>
      <c r="D1030" s="972"/>
      <c r="E1030" s="972"/>
      <c r="F1030" s="972"/>
      <c r="G1030" s="972"/>
      <c r="H1030" s="972"/>
      <c r="I1030" s="972"/>
      <c r="J1030" s="972"/>
      <c r="K1030" s="972"/>
      <c r="L1030" s="972"/>
    </row>
    <row r="1031" spans="1:12" ht="18.5" x14ac:dyDescent="0.45">
      <c r="A1031" s="973" t="s">
        <v>1119</v>
      </c>
      <c r="B1031" s="973"/>
      <c r="C1031" s="973"/>
      <c r="D1031" s="973"/>
      <c r="E1031" s="973"/>
      <c r="F1031" s="973"/>
      <c r="G1031" s="973"/>
      <c r="H1031" s="973"/>
      <c r="I1031" s="973"/>
      <c r="J1031" s="973"/>
      <c r="K1031" s="973"/>
      <c r="L1031" s="973"/>
    </row>
    <row r="1032" spans="1:12" ht="55.5" x14ac:dyDescent="0.45">
      <c r="A1032" s="101" t="s">
        <v>91</v>
      </c>
      <c r="B1032" s="102"/>
      <c r="C1032" s="101" t="s">
        <v>92</v>
      </c>
      <c r="D1032" s="101" t="s">
        <v>93</v>
      </c>
      <c r="E1032" s="101" t="s">
        <v>94</v>
      </c>
      <c r="F1032" s="101" t="s">
        <v>95</v>
      </c>
      <c r="G1032" s="101" t="s">
        <v>96</v>
      </c>
      <c r="H1032" s="101" t="s">
        <v>97</v>
      </c>
      <c r="I1032" s="101" t="s">
        <v>98</v>
      </c>
      <c r="J1032" s="101" t="s">
        <v>99</v>
      </c>
      <c r="K1032" s="101" t="s">
        <v>100</v>
      </c>
      <c r="L1032" s="103" t="s">
        <v>101</v>
      </c>
    </row>
    <row r="1033" spans="1:12" ht="18.5" x14ac:dyDescent="0.45">
      <c r="A1033" s="104"/>
      <c r="B1033" s="104"/>
      <c r="C1033" s="105" t="s">
        <v>367</v>
      </c>
      <c r="D1033" s="106">
        <v>1</v>
      </c>
      <c r="E1033" s="106">
        <v>1072599.9999999995</v>
      </c>
      <c r="F1033" s="106">
        <v>30000</v>
      </c>
      <c r="G1033" s="106"/>
      <c r="H1033" s="106">
        <f t="shared" ref="H1033:H1062" si="160">SUM(E1033:G1033)</f>
        <v>1102599.9999999995</v>
      </c>
      <c r="I1033" s="106">
        <f t="shared" ref="I1033:I1062" si="161">D1033*E1033</f>
        <v>1072599.9999999995</v>
      </c>
      <c r="J1033" s="106">
        <f t="shared" ref="J1033:J1062" si="162">D1033*F1033</f>
        <v>30000</v>
      </c>
      <c r="K1033" s="106">
        <f t="shared" ref="K1033:K1062" si="163">D1033*G1033</f>
        <v>0</v>
      </c>
      <c r="L1033" s="106">
        <f t="shared" ref="L1033:L1062" si="164">D1033*H1033</f>
        <v>1102599.9999999995</v>
      </c>
    </row>
    <row r="1034" spans="1:12" ht="18.5" x14ac:dyDescent="0.45">
      <c r="A1034" s="104"/>
      <c r="B1034" s="104"/>
      <c r="C1034" s="105" t="s">
        <v>106</v>
      </c>
      <c r="D1034" s="106">
        <v>2</v>
      </c>
      <c r="E1034" s="106">
        <v>1083387.5000000005</v>
      </c>
      <c r="F1034" s="106">
        <v>30000</v>
      </c>
      <c r="G1034" s="106"/>
      <c r="H1034" s="106">
        <f t="shared" si="160"/>
        <v>1113387.5000000005</v>
      </c>
      <c r="I1034" s="106">
        <f t="shared" si="161"/>
        <v>2166775.0000000009</v>
      </c>
      <c r="J1034" s="106">
        <f t="shared" si="162"/>
        <v>60000</v>
      </c>
      <c r="K1034" s="106">
        <f t="shared" si="163"/>
        <v>0</v>
      </c>
      <c r="L1034" s="106">
        <f t="shared" si="164"/>
        <v>2226775.0000000009</v>
      </c>
    </row>
    <row r="1035" spans="1:12" ht="18.5" x14ac:dyDescent="0.45">
      <c r="A1035" s="104"/>
      <c r="B1035" s="104"/>
      <c r="C1035" s="105" t="s">
        <v>107</v>
      </c>
      <c r="D1035" s="106">
        <v>1</v>
      </c>
      <c r="E1035" s="106">
        <v>1094173.7499999995</v>
      </c>
      <c r="F1035" s="106">
        <v>30000</v>
      </c>
      <c r="G1035" s="106"/>
      <c r="H1035" s="106">
        <f t="shared" si="160"/>
        <v>1124173.7499999995</v>
      </c>
      <c r="I1035" s="106">
        <f t="shared" si="161"/>
        <v>1094173.7499999995</v>
      </c>
      <c r="J1035" s="106">
        <f t="shared" si="162"/>
        <v>30000</v>
      </c>
      <c r="K1035" s="106">
        <f t="shared" si="163"/>
        <v>0</v>
      </c>
      <c r="L1035" s="106">
        <f t="shared" si="164"/>
        <v>1124173.7499999995</v>
      </c>
    </row>
    <row r="1036" spans="1:12" ht="18.5" x14ac:dyDescent="0.45">
      <c r="A1036" s="104"/>
      <c r="B1036" s="104"/>
      <c r="C1036" s="105" t="s">
        <v>448</v>
      </c>
      <c r="D1036" s="106">
        <v>2</v>
      </c>
      <c r="E1036" s="106">
        <v>1147607.4999999995</v>
      </c>
      <c r="F1036" s="106">
        <v>30000</v>
      </c>
      <c r="G1036" s="106"/>
      <c r="H1036" s="106">
        <f t="shared" si="160"/>
        <v>1177607.4999999995</v>
      </c>
      <c r="I1036" s="106">
        <f t="shared" si="161"/>
        <v>2295214.9999999991</v>
      </c>
      <c r="J1036" s="106">
        <f t="shared" si="162"/>
        <v>60000</v>
      </c>
      <c r="K1036" s="106">
        <f t="shared" si="163"/>
        <v>0</v>
      </c>
      <c r="L1036" s="106">
        <f t="shared" si="164"/>
        <v>2355214.9999999991</v>
      </c>
    </row>
    <row r="1037" spans="1:12" ht="18.5" x14ac:dyDescent="0.45">
      <c r="A1037" s="104"/>
      <c r="B1037" s="104"/>
      <c r="C1037" s="105" t="s">
        <v>134</v>
      </c>
      <c r="D1037" s="106">
        <v>1</v>
      </c>
      <c r="E1037" s="106">
        <v>1215425.0000000042</v>
      </c>
      <c r="F1037" s="106">
        <v>30000</v>
      </c>
      <c r="G1037" s="106"/>
      <c r="H1037" s="106">
        <f t="shared" si="160"/>
        <v>1245425.0000000042</v>
      </c>
      <c r="I1037" s="106">
        <f t="shared" si="161"/>
        <v>1215425.0000000042</v>
      </c>
      <c r="J1037" s="106">
        <f t="shared" si="162"/>
        <v>30000</v>
      </c>
      <c r="K1037" s="106">
        <f t="shared" si="163"/>
        <v>0</v>
      </c>
      <c r="L1037" s="106">
        <f t="shared" si="164"/>
        <v>1245425.0000000042</v>
      </c>
    </row>
    <row r="1038" spans="1:12" ht="18.5" x14ac:dyDescent="0.45">
      <c r="A1038" s="104"/>
      <c r="B1038" s="104"/>
      <c r="C1038" s="105" t="s">
        <v>136</v>
      </c>
      <c r="D1038" s="106">
        <v>1</v>
      </c>
      <c r="E1038" s="106">
        <v>1244303.7500000042</v>
      </c>
      <c r="F1038" s="106">
        <v>30000</v>
      </c>
      <c r="G1038" s="106"/>
      <c r="H1038" s="106">
        <f t="shared" si="160"/>
        <v>1274303.7500000042</v>
      </c>
      <c r="I1038" s="106">
        <f t="shared" si="161"/>
        <v>1244303.7500000042</v>
      </c>
      <c r="J1038" s="106">
        <f t="shared" si="162"/>
        <v>30000</v>
      </c>
      <c r="K1038" s="106">
        <f t="shared" si="163"/>
        <v>0</v>
      </c>
      <c r="L1038" s="106">
        <f t="shared" si="164"/>
        <v>1274303.7500000042</v>
      </c>
    </row>
    <row r="1039" spans="1:12" ht="18.5" x14ac:dyDescent="0.45">
      <c r="A1039" s="104"/>
      <c r="B1039" s="104"/>
      <c r="C1039" s="105" t="s">
        <v>147</v>
      </c>
      <c r="D1039" s="106">
        <v>1</v>
      </c>
      <c r="E1039" s="106">
        <v>1561971.2499999958</v>
      </c>
      <c r="F1039" s="106">
        <v>30000</v>
      </c>
      <c r="G1039" s="106"/>
      <c r="H1039" s="106">
        <f t="shared" si="160"/>
        <v>1591971.2499999958</v>
      </c>
      <c r="I1039" s="106">
        <f t="shared" si="161"/>
        <v>1561971.2499999958</v>
      </c>
      <c r="J1039" s="106">
        <f t="shared" si="162"/>
        <v>30000</v>
      </c>
      <c r="K1039" s="106">
        <f t="shared" si="163"/>
        <v>0</v>
      </c>
      <c r="L1039" s="106">
        <f t="shared" si="164"/>
        <v>1591971.2499999958</v>
      </c>
    </row>
    <row r="1040" spans="1:12" ht="18.5" x14ac:dyDescent="0.45">
      <c r="A1040" s="104"/>
      <c r="B1040" s="104"/>
      <c r="C1040" s="105" t="s">
        <v>149</v>
      </c>
      <c r="D1040" s="106">
        <v>1</v>
      </c>
      <c r="E1040" s="106">
        <v>1392755.0000000042</v>
      </c>
      <c r="F1040" s="106">
        <v>30000</v>
      </c>
      <c r="G1040" s="106"/>
      <c r="H1040" s="106">
        <f t="shared" si="160"/>
        <v>1422755.0000000042</v>
      </c>
      <c r="I1040" s="106">
        <f t="shared" si="161"/>
        <v>1392755.0000000042</v>
      </c>
      <c r="J1040" s="106">
        <f t="shared" si="162"/>
        <v>30000</v>
      </c>
      <c r="K1040" s="106">
        <f t="shared" si="163"/>
        <v>0</v>
      </c>
      <c r="L1040" s="106">
        <f t="shared" si="164"/>
        <v>1422755.0000000042</v>
      </c>
    </row>
    <row r="1041" spans="1:12" ht="18.5" x14ac:dyDescent="0.45">
      <c r="A1041" s="104"/>
      <c r="B1041" s="104"/>
      <c r="C1041" s="105" t="s">
        <v>300</v>
      </c>
      <c r="D1041" s="106">
        <v>1</v>
      </c>
      <c r="E1041" s="106">
        <v>1560155.0000000042</v>
      </c>
      <c r="F1041" s="106">
        <v>30000</v>
      </c>
      <c r="G1041" s="106"/>
      <c r="H1041" s="106">
        <f t="shared" si="160"/>
        <v>1590155.0000000042</v>
      </c>
      <c r="I1041" s="106">
        <f t="shared" si="161"/>
        <v>1560155.0000000042</v>
      </c>
      <c r="J1041" s="106">
        <f t="shared" si="162"/>
        <v>30000</v>
      </c>
      <c r="K1041" s="106">
        <f t="shared" si="163"/>
        <v>0</v>
      </c>
      <c r="L1041" s="106">
        <f t="shared" si="164"/>
        <v>1590155.0000000042</v>
      </c>
    </row>
    <row r="1042" spans="1:12" ht="18.5" x14ac:dyDescent="0.45">
      <c r="A1042" s="104"/>
      <c r="B1042" s="104"/>
      <c r="C1042" s="105" t="s">
        <v>155</v>
      </c>
      <c r="D1042" s="106">
        <v>1</v>
      </c>
      <c r="E1042" s="106">
        <v>1560755.0000000042</v>
      </c>
      <c r="F1042" s="106">
        <v>30000</v>
      </c>
      <c r="G1042" s="106"/>
      <c r="H1042" s="106">
        <f t="shared" si="160"/>
        <v>1590755.0000000042</v>
      </c>
      <c r="I1042" s="106">
        <f t="shared" si="161"/>
        <v>1560755.0000000042</v>
      </c>
      <c r="J1042" s="106">
        <f t="shared" si="162"/>
        <v>30000</v>
      </c>
      <c r="K1042" s="106">
        <f t="shared" si="163"/>
        <v>0</v>
      </c>
      <c r="L1042" s="106">
        <f t="shared" si="164"/>
        <v>1590755.0000000042</v>
      </c>
    </row>
    <row r="1043" spans="1:12" ht="18.5" x14ac:dyDescent="0.45">
      <c r="A1043" s="104"/>
      <c r="B1043" s="104"/>
      <c r="C1043" s="105" t="s">
        <v>302</v>
      </c>
      <c r="D1043" s="106">
        <v>8</v>
      </c>
      <c r="E1043" s="106">
        <v>1639813.7499999958</v>
      </c>
      <c r="F1043" s="106">
        <v>30000</v>
      </c>
      <c r="G1043" s="106"/>
      <c r="H1043" s="106">
        <f t="shared" si="160"/>
        <v>1669813.7499999958</v>
      </c>
      <c r="I1043" s="106">
        <f t="shared" si="161"/>
        <v>13118509.999999966</v>
      </c>
      <c r="J1043" s="106">
        <f t="shared" si="162"/>
        <v>240000</v>
      </c>
      <c r="K1043" s="106">
        <f t="shared" si="163"/>
        <v>0</v>
      </c>
      <c r="L1043" s="106">
        <f t="shared" si="164"/>
        <v>13358509.999999966</v>
      </c>
    </row>
    <row r="1044" spans="1:12" ht="18.5" x14ac:dyDescent="0.45">
      <c r="A1044" s="104"/>
      <c r="B1044" s="104"/>
      <c r="C1044" s="105" t="s">
        <v>161</v>
      </c>
      <c r="D1044" s="106">
        <v>1</v>
      </c>
      <c r="E1044" s="106">
        <v>1718873.7500000042</v>
      </c>
      <c r="F1044" s="106">
        <v>30000</v>
      </c>
      <c r="G1044" s="106"/>
      <c r="H1044" s="106">
        <f t="shared" si="160"/>
        <v>1748873.7500000042</v>
      </c>
      <c r="I1044" s="106">
        <f t="shared" si="161"/>
        <v>1718873.7500000042</v>
      </c>
      <c r="J1044" s="106">
        <f t="shared" si="162"/>
        <v>30000</v>
      </c>
      <c r="K1044" s="106">
        <f t="shared" si="163"/>
        <v>0</v>
      </c>
      <c r="L1044" s="106">
        <f t="shared" si="164"/>
        <v>1748873.7500000042</v>
      </c>
    </row>
    <row r="1045" spans="1:12" ht="18.5" x14ac:dyDescent="0.45">
      <c r="A1045" s="104"/>
      <c r="B1045" s="104"/>
      <c r="C1045" s="105" t="s">
        <v>165</v>
      </c>
      <c r="D1045" s="106">
        <v>2</v>
      </c>
      <c r="E1045" s="106">
        <v>1728414.9999999958</v>
      </c>
      <c r="F1045" s="106">
        <v>30000</v>
      </c>
      <c r="G1045" s="106"/>
      <c r="H1045" s="106">
        <f t="shared" si="160"/>
        <v>1758414.9999999958</v>
      </c>
      <c r="I1045" s="106">
        <f t="shared" si="161"/>
        <v>3456829.9999999916</v>
      </c>
      <c r="J1045" s="106">
        <f t="shared" si="162"/>
        <v>60000</v>
      </c>
      <c r="K1045" s="106">
        <f t="shared" si="163"/>
        <v>0</v>
      </c>
      <c r="L1045" s="106">
        <f t="shared" si="164"/>
        <v>3516829.9999999916</v>
      </c>
    </row>
    <row r="1046" spans="1:12" ht="18.5" x14ac:dyDescent="0.45">
      <c r="A1046" s="104"/>
      <c r="B1046" s="104"/>
      <c r="C1046" s="105" t="s">
        <v>166</v>
      </c>
      <c r="D1046" s="106">
        <v>2</v>
      </c>
      <c r="E1046" s="106">
        <v>1770788.7500000042</v>
      </c>
      <c r="F1046" s="106">
        <v>30000</v>
      </c>
      <c r="G1046" s="106"/>
      <c r="H1046" s="106">
        <f t="shared" si="160"/>
        <v>1800788.7500000042</v>
      </c>
      <c r="I1046" s="106">
        <f t="shared" si="161"/>
        <v>3541577.5000000084</v>
      </c>
      <c r="J1046" s="106">
        <f t="shared" si="162"/>
        <v>60000</v>
      </c>
      <c r="K1046" s="106">
        <f t="shared" si="163"/>
        <v>0</v>
      </c>
      <c r="L1046" s="106">
        <f t="shared" si="164"/>
        <v>3601577.5000000084</v>
      </c>
    </row>
    <row r="1047" spans="1:12" ht="18.5" x14ac:dyDescent="0.45">
      <c r="A1047" s="104"/>
      <c r="B1047" s="104"/>
      <c r="C1047" s="105" t="s">
        <v>170</v>
      </c>
      <c r="D1047" s="106">
        <v>1</v>
      </c>
      <c r="E1047" s="106">
        <v>1897908.75</v>
      </c>
      <c r="F1047" s="106">
        <v>30000</v>
      </c>
      <c r="G1047" s="106"/>
      <c r="H1047" s="106">
        <f t="shared" si="160"/>
        <v>1927908.75</v>
      </c>
      <c r="I1047" s="106">
        <f t="shared" si="161"/>
        <v>1897908.75</v>
      </c>
      <c r="J1047" s="106">
        <f t="shared" si="162"/>
        <v>30000</v>
      </c>
      <c r="K1047" s="106">
        <f t="shared" si="163"/>
        <v>0</v>
      </c>
      <c r="L1047" s="106">
        <f t="shared" si="164"/>
        <v>1927908.75</v>
      </c>
    </row>
    <row r="1048" spans="1:12" ht="18.5" x14ac:dyDescent="0.45">
      <c r="A1048" s="104"/>
      <c r="B1048" s="104"/>
      <c r="C1048" s="105" t="s">
        <v>175</v>
      </c>
      <c r="D1048" s="106">
        <v>2</v>
      </c>
      <c r="E1048" s="106">
        <v>2018604.9999999958</v>
      </c>
      <c r="F1048" s="106">
        <v>30000</v>
      </c>
      <c r="G1048" s="106"/>
      <c r="H1048" s="106">
        <f t="shared" si="160"/>
        <v>2048604.9999999958</v>
      </c>
      <c r="I1048" s="106">
        <f t="shared" si="161"/>
        <v>4037209.9999999916</v>
      </c>
      <c r="J1048" s="106">
        <f t="shared" si="162"/>
        <v>60000</v>
      </c>
      <c r="K1048" s="106">
        <f t="shared" si="163"/>
        <v>0</v>
      </c>
      <c r="L1048" s="106">
        <f t="shared" si="164"/>
        <v>4097209.9999999916</v>
      </c>
    </row>
    <row r="1049" spans="1:12" ht="18.5" x14ac:dyDescent="0.45">
      <c r="A1049" s="104"/>
      <c r="B1049" s="104"/>
      <c r="C1049" s="105" t="s">
        <v>176</v>
      </c>
      <c r="D1049" s="106">
        <v>2</v>
      </c>
      <c r="E1049" s="106">
        <v>2084331.2499999958</v>
      </c>
      <c r="F1049" s="106">
        <v>30000</v>
      </c>
      <c r="G1049" s="106"/>
      <c r="H1049" s="106">
        <f t="shared" si="160"/>
        <v>2114331.2499999958</v>
      </c>
      <c r="I1049" s="106">
        <f t="shared" si="161"/>
        <v>4168662.4999999916</v>
      </c>
      <c r="J1049" s="106">
        <f t="shared" si="162"/>
        <v>60000</v>
      </c>
      <c r="K1049" s="106">
        <f t="shared" si="163"/>
        <v>0</v>
      </c>
      <c r="L1049" s="106">
        <f t="shared" si="164"/>
        <v>4228662.4999999916</v>
      </c>
    </row>
    <row r="1050" spans="1:12" ht="18.5" x14ac:dyDescent="0.45">
      <c r="A1050" s="104"/>
      <c r="B1050" s="104"/>
      <c r="C1050" s="105" t="s">
        <v>178</v>
      </c>
      <c r="D1050" s="106">
        <v>1</v>
      </c>
      <c r="E1050" s="106">
        <v>2150057.4999999958</v>
      </c>
      <c r="F1050" s="106">
        <v>30000</v>
      </c>
      <c r="G1050" s="106"/>
      <c r="H1050" s="106">
        <f t="shared" si="160"/>
        <v>2180057.4999999958</v>
      </c>
      <c r="I1050" s="106">
        <f t="shared" si="161"/>
        <v>2150057.4999999958</v>
      </c>
      <c r="J1050" s="106">
        <f t="shared" si="162"/>
        <v>30000</v>
      </c>
      <c r="K1050" s="106">
        <f t="shared" si="163"/>
        <v>0</v>
      </c>
      <c r="L1050" s="106">
        <f t="shared" si="164"/>
        <v>2180057.4999999958</v>
      </c>
    </row>
    <row r="1051" spans="1:12" ht="18.5" x14ac:dyDescent="0.45">
      <c r="A1051" s="104"/>
      <c r="B1051" s="104"/>
      <c r="C1051" s="105" t="s">
        <v>179</v>
      </c>
      <c r="D1051" s="106">
        <v>1</v>
      </c>
      <c r="E1051" s="106">
        <v>2215783.7499999958</v>
      </c>
      <c r="F1051" s="106">
        <v>30000</v>
      </c>
      <c r="G1051" s="106"/>
      <c r="H1051" s="106">
        <f t="shared" si="160"/>
        <v>2245783.7499999958</v>
      </c>
      <c r="I1051" s="106">
        <f t="shared" si="161"/>
        <v>2215783.7499999958</v>
      </c>
      <c r="J1051" s="106">
        <f t="shared" si="162"/>
        <v>30000</v>
      </c>
      <c r="K1051" s="106">
        <f t="shared" si="163"/>
        <v>0</v>
      </c>
      <c r="L1051" s="106">
        <f t="shared" si="164"/>
        <v>2245783.7499999958</v>
      </c>
    </row>
    <row r="1052" spans="1:12" ht="18.5" x14ac:dyDescent="0.45">
      <c r="A1052" s="104"/>
      <c r="B1052" s="107"/>
      <c r="C1052" s="105" t="s">
        <v>428</v>
      </c>
      <c r="D1052" s="106">
        <v>2</v>
      </c>
      <c r="E1052" s="106">
        <v>2132123.7500000042</v>
      </c>
      <c r="F1052" s="106">
        <v>30000</v>
      </c>
      <c r="G1052" s="106"/>
      <c r="H1052" s="106">
        <f t="shared" si="160"/>
        <v>2162123.7500000042</v>
      </c>
      <c r="I1052" s="106">
        <f t="shared" si="161"/>
        <v>4264247.5000000084</v>
      </c>
      <c r="J1052" s="106">
        <f t="shared" si="162"/>
        <v>60000</v>
      </c>
      <c r="K1052" s="106">
        <f t="shared" si="163"/>
        <v>0</v>
      </c>
      <c r="L1052" s="106">
        <f t="shared" si="164"/>
        <v>4324247.5000000084</v>
      </c>
    </row>
    <row r="1053" spans="1:12" ht="18.5" x14ac:dyDescent="0.45">
      <c r="A1053" s="104"/>
      <c r="B1053" s="104"/>
      <c r="C1053" s="105" t="s">
        <v>186</v>
      </c>
      <c r="D1053" s="106">
        <v>1</v>
      </c>
      <c r="E1053" s="106">
        <v>2479558.7499999958</v>
      </c>
      <c r="F1053" s="106">
        <v>30000</v>
      </c>
      <c r="G1053" s="106"/>
      <c r="H1053" s="106">
        <f t="shared" si="160"/>
        <v>2509558.7499999958</v>
      </c>
      <c r="I1053" s="106">
        <f t="shared" si="161"/>
        <v>2479558.7499999958</v>
      </c>
      <c r="J1053" s="106">
        <f t="shared" si="162"/>
        <v>30000</v>
      </c>
      <c r="K1053" s="106">
        <f t="shared" si="163"/>
        <v>0</v>
      </c>
      <c r="L1053" s="106">
        <f t="shared" si="164"/>
        <v>2509558.7499999958</v>
      </c>
    </row>
    <row r="1054" spans="1:12" ht="18.5" x14ac:dyDescent="0.45">
      <c r="A1054" s="104"/>
      <c r="B1054" s="104"/>
      <c r="C1054" s="105" t="s">
        <v>187</v>
      </c>
      <c r="D1054" s="106">
        <v>1</v>
      </c>
      <c r="E1054" s="106">
        <v>2549045.0000000042</v>
      </c>
      <c r="F1054" s="106">
        <v>30000</v>
      </c>
      <c r="G1054" s="106"/>
      <c r="H1054" s="106">
        <f t="shared" si="160"/>
        <v>2579045.0000000042</v>
      </c>
      <c r="I1054" s="106">
        <f t="shared" si="161"/>
        <v>2549045.0000000042</v>
      </c>
      <c r="J1054" s="106">
        <f t="shared" si="162"/>
        <v>30000</v>
      </c>
      <c r="K1054" s="106">
        <f t="shared" si="163"/>
        <v>0</v>
      </c>
      <c r="L1054" s="106">
        <f t="shared" si="164"/>
        <v>2579045.0000000042</v>
      </c>
    </row>
    <row r="1055" spans="1:12" ht="18.5" x14ac:dyDescent="0.45">
      <c r="A1055" s="104"/>
      <c r="B1055" s="104"/>
      <c r="C1055" s="105" t="s">
        <v>405</v>
      </c>
      <c r="D1055" s="106">
        <v>1</v>
      </c>
      <c r="E1055" s="106">
        <v>2313742.5</v>
      </c>
      <c r="F1055" s="106">
        <v>30000</v>
      </c>
      <c r="G1055" s="106"/>
      <c r="H1055" s="106">
        <f t="shared" si="160"/>
        <v>2343742.5</v>
      </c>
      <c r="I1055" s="106">
        <f t="shared" si="161"/>
        <v>2313742.5</v>
      </c>
      <c r="J1055" s="106">
        <f t="shared" si="162"/>
        <v>30000</v>
      </c>
      <c r="K1055" s="106">
        <f t="shared" si="163"/>
        <v>0</v>
      </c>
      <c r="L1055" s="106">
        <f t="shared" si="164"/>
        <v>2343742.5</v>
      </c>
    </row>
    <row r="1056" spans="1:12" ht="18.5" x14ac:dyDescent="0.45">
      <c r="A1056" s="104"/>
      <c r="B1056" s="104"/>
      <c r="C1056" s="105" t="s">
        <v>188</v>
      </c>
      <c r="D1056" s="106">
        <v>1</v>
      </c>
      <c r="E1056" s="106">
        <v>2612968.7499999958</v>
      </c>
      <c r="F1056" s="106">
        <v>30000</v>
      </c>
      <c r="G1056" s="106"/>
      <c r="H1056" s="106">
        <f t="shared" si="160"/>
        <v>2642968.7499999958</v>
      </c>
      <c r="I1056" s="106">
        <f t="shared" si="161"/>
        <v>2612968.7499999958</v>
      </c>
      <c r="J1056" s="106">
        <f t="shared" si="162"/>
        <v>30000</v>
      </c>
      <c r="K1056" s="106">
        <f t="shared" si="163"/>
        <v>0</v>
      </c>
      <c r="L1056" s="106">
        <f t="shared" si="164"/>
        <v>2642968.7499999958</v>
      </c>
    </row>
    <row r="1057" spans="1:12" ht="18.5" x14ac:dyDescent="0.45">
      <c r="A1057" s="104"/>
      <c r="B1057" s="104"/>
      <c r="C1057" s="105" t="s">
        <v>190</v>
      </c>
      <c r="D1057" s="106">
        <v>1</v>
      </c>
      <c r="E1057" s="106">
        <v>2762581.2500000042</v>
      </c>
      <c r="F1057" s="106">
        <v>30000</v>
      </c>
      <c r="G1057" s="106"/>
      <c r="H1057" s="106">
        <f t="shared" si="160"/>
        <v>2792581.2500000042</v>
      </c>
      <c r="I1057" s="106">
        <f t="shared" si="161"/>
        <v>2762581.2500000042</v>
      </c>
      <c r="J1057" s="106">
        <f t="shared" si="162"/>
        <v>30000</v>
      </c>
      <c r="K1057" s="106">
        <f t="shared" si="163"/>
        <v>0</v>
      </c>
      <c r="L1057" s="106">
        <f t="shared" si="164"/>
        <v>2792581.2500000042</v>
      </c>
    </row>
    <row r="1058" spans="1:12" ht="18.5" x14ac:dyDescent="0.45">
      <c r="A1058" s="104"/>
      <c r="B1058" s="104"/>
      <c r="C1058" s="105" t="s">
        <v>191</v>
      </c>
      <c r="D1058" s="106">
        <v>1</v>
      </c>
      <c r="E1058" s="106">
        <v>2837387.4999999958</v>
      </c>
      <c r="F1058" s="106">
        <v>30000</v>
      </c>
      <c r="G1058" s="106"/>
      <c r="H1058" s="106">
        <f t="shared" si="160"/>
        <v>2867387.4999999958</v>
      </c>
      <c r="I1058" s="106">
        <f t="shared" si="161"/>
        <v>2837387.4999999958</v>
      </c>
      <c r="J1058" s="106">
        <f t="shared" si="162"/>
        <v>30000</v>
      </c>
      <c r="K1058" s="106">
        <f t="shared" si="163"/>
        <v>0</v>
      </c>
      <c r="L1058" s="106">
        <f t="shared" si="164"/>
        <v>2867387.4999999958</v>
      </c>
    </row>
    <row r="1059" spans="1:12" ht="18.5" x14ac:dyDescent="0.45">
      <c r="A1059" s="104"/>
      <c r="B1059" s="104"/>
      <c r="C1059" s="108" t="s">
        <v>321</v>
      </c>
      <c r="D1059" s="106">
        <v>1</v>
      </c>
      <c r="E1059" s="106">
        <v>2998646.25</v>
      </c>
      <c r="F1059" s="106">
        <v>30000</v>
      </c>
      <c r="G1059" s="106"/>
      <c r="H1059" s="106">
        <f t="shared" si="160"/>
        <v>3028646.25</v>
      </c>
      <c r="I1059" s="106">
        <f t="shared" si="161"/>
        <v>2998646.25</v>
      </c>
      <c r="J1059" s="106">
        <f t="shared" si="162"/>
        <v>30000</v>
      </c>
      <c r="K1059" s="106">
        <f t="shared" si="163"/>
        <v>0</v>
      </c>
      <c r="L1059" s="106">
        <f t="shared" si="164"/>
        <v>3028646.25</v>
      </c>
    </row>
    <row r="1060" spans="1:12" ht="18.5" x14ac:dyDescent="0.45">
      <c r="A1060" s="104"/>
      <c r="B1060" s="104"/>
      <c r="C1060" s="108" t="s">
        <v>307</v>
      </c>
      <c r="D1060" s="106">
        <v>1</v>
      </c>
      <c r="E1060" s="106">
        <v>3206882.4999999963</v>
      </c>
      <c r="F1060" s="106">
        <v>30000</v>
      </c>
      <c r="G1060" s="106"/>
      <c r="H1060" s="106">
        <f t="shared" si="160"/>
        <v>3236882.4999999963</v>
      </c>
      <c r="I1060" s="106">
        <f t="shared" si="161"/>
        <v>3206882.4999999963</v>
      </c>
      <c r="J1060" s="106">
        <f t="shared" si="162"/>
        <v>30000</v>
      </c>
      <c r="K1060" s="106">
        <f t="shared" si="163"/>
        <v>0</v>
      </c>
      <c r="L1060" s="106">
        <f t="shared" si="164"/>
        <v>3236882.4999999963</v>
      </c>
    </row>
    <row r="1061" spans="1:12" ht="18.5" x14ac:dyDescent="0.45">
      <c r="A1061" s="104"/>
      <c r="B1061" s="104"/>
      <c r="C1061" s="108" t="s">
        <v>346</v>
      </c>
      <c r="D1061" s="106">
        <v>1</v>
      </c>
      <c r="E1061" s="106">
        <v>3491690.0000000037</v>
      </c>
      <c r="F1061" s="106">
        <v>30000</v>
      </c>
      <c r="G1061" s="106"/>
      <c r="H1061" s="106">
        <f t="shared" si="160"/>
        <v>3521690.0000000037</v>
      </c>
      <c r="I1061" s="106">
        <f t="shared" si="161"/>
        <v>3491690.0000000037</v>
      </c>
      <c r="J1061" s="106">
        <f t="shared" si="162"/>
        <v>30000</v>
      </c>
      <c r="K1061" s="106">
        <f t="shared" si="163"/>
        <v>0</v>
      </c>
      <c r="L1061" s="106">
        <f t="shared" si="164"/>
        <v>3521690.0000000037</v>
      </c>
    </row>
    <row r="1062" spans="1:12" ht="18.5" x14ac:dyDescent="0.45">
      <c r="A1062" s="104"/>
      <c r="B1062" s="104"/>
      <c r="C1062" s="108" t="s">
        <v>347</v>
      </c>
      <c r="D1062" s="106">
        <v>4</v>
      </c>
      <c r="E1062" s="106">
        <v>3616821.2499999963</v>
      </c>
      <c r="F1062" s="106">
        <v>30000</v>
      </c>
      <c r="G1062" s="106"/>
      <c r="H1062" s="106">
        <f t="shared" si="160"/>
        <v>3646821.2499999963</v>
      </c>
      <c r="I1062" s="106">
        <f t="shared" si="161"/>
        <v>14467284.999999985</v>
      </c>
      <c r="J1062" s="106">
        <f t="shared" si="162"/>
        <v>120000</v>
      </c>
      <c r="K1062" s="106">
        <f t="shared" si="163"/>
        <v>0</v>
      </c>
      <c r="L1062" s="106">
        <f t="shared" si="164"/>
        <v>14587284.999999985</v>
      </c>
    </row>
    <row r="1063" spans="1:12" ht="18.5" x14ac:dyDescent="0.45">
      <c r="A1063" s="104"/>
      <c r="B1063" s="107" t="s">
        <v>201</v>
      </c>
      <c r="C1063" s="105" t="s">
        <v>202</v>
      </c>
      <c r="D1063" s="109">
        <f>SUM(D1033:D1062)</f>
        <v>47</v>
      </c>
      <c r="E1063" s="109">
        <f>SUM(E1033:E1062)</f>
        <v>61159158.75</v>
      </c>
      <c r="F1063" s="109">
        <f>SUM(F1033:F1062)</f>
        <v>900000</v>
      </c>
      <c r="G1063" s="109"/>
      <c r="H1063" s="109">
        <f>SUM(H1033:H1062)</f>
        <v>62059158.75</v>
      </c>
      <c r="I1063" s="109">
        <f>SUM(I1033:I1062)</f>
        <v>95453577.49999994</v>
      </c>
      <c r="J1063" s="109">
        <f>SUM(J1033:J1062)</f>
        <v>1410000</v>
      </c>
      <c r="K1063" s="109">
        <f>SUM(K1033:K1062)</f>
        <v>0</v>
      </c>
      <c r="L1063" s="109">
        <f>SUM(L1033:L1062)</f>
        <v>96863577.49999994</v>
      </c>
    </row>
    <row r="1064" spans="1:12" ht="18.5" x14ac:dyDescent="0.45">
      <c r="A1064" s="104"/>
      <c r="B1064" s="104"/>
      <c r="C1064" s="110" t="s">
        <v>203</v>
      </c>
      <c r="D1064" s="106">
        <v>1</v>
      </c>
      <c r="E1064" s="111">
        <v>1247870.04</v>
      </c>
      <c r="F1064" s="106">
        <v>374361</v>
      </c>
      <c r="G1064" s="106">
        <v>10640338.32</v>
      </c>
      <c r="H1064" s="106">
        <f t="shared" ref="H1064" si="165">SUM(E1064:G1064)</f>
        <v>12262569.359999999</v>
      </c>
      <c r="I1064" s="106">
        <f t="shared" ref="I1064" si="166">D1064*E1064</f>
        <v>1247870.04</v>
      </c>
      <c r="J1064" s="106">
        <f t="shared" ref="J1064" si="167">D1064*F1064</f>
        <v>374361</v>
      </c>
      <c r="K1064" s="106">
        <f t="shared" ref="K1064" si="168">D1064*G1064</f>
        <v>10640338.32</v>
      </c>
      <c r="L1064" s="106">
        <f t="shared" ref="L1064" si="169">D1064*H1064</f>
        <v>12262569.359999999</v>
      </c>
    </row>
    <row r="1065" spans="1:12" ht="18.5" x14ac:dyDescent="0.45">
      <c r="A1065" s="104"/>
      <c r="B1065" s="112" t="s">
        <v>201</v>
      </c>
      <c r="C1065" s="113"/>
      <c r="D1065" s="109">
        <f t="shared" ref="D1065:L1065" si="170">SUM(D1064:D1064)</f>
        <v>1</v>
      </c>
      <c r="E1065" s="109">
        <f t="shared" si="170"/>
        <v>1247870.04</v>
      </c>
      <c r="F1065" s="109">
        <f t="shared" si="170"/>
        <v>374361</v>
      </c>
      <c r="G1065" s="109">
        <f t="shared" si="170"/>
        <v>10640338.32</v>
      </c>
      <c r="H1065" s="109">
        <f t="shared" si="170"/>
        <v>12262569.359999999</v>
      </c>
      <c r="I1065" s="109">
        <f t="shared" si="170"/>
        <v>1247870.04</v>
      </c>
      <c r="J1065" s="109">
        <f t="shared" si="170"/>
        <v>374361</v>
      </c>
      <c r="K1065" s="109">
        <f t="shared" si="170"/>
        <v>10640338.32</v>
      </c>
      <c r="L1065" s="109">
        <f t="shared" si="170"/>
        <v>12262569.359999999</v>
      </c>
    </row>
    <row r="1066" spans="1:12" ht="18.5" x14ac:dyDescent="0.45">
      <c r="A1066" s="112" t="s">
        <v>204</v>
      </c>
      <c r="B1066" s="104"/>
      <c r="C1066" s="104"/>
      <c r="D1066" s="114">
        <f>D1063+D1065</f>
        <v>48</v>
      </c>
      <c r="E1066" s="115">
        <f t="shared" ref="E1066:L1066" si="171">SUM(E1063:E1064)</f>
        <v>62407028.789999999</v>
      </c>
      <c r="F1066" s="115">
        <f t="shared" si="171"/>
        <v>1274361</v>
      </c>
      <c r="G1066" s="115">
        <f t="shared" si="171"/>
        <v>10640338.32</v>
      </c>
      <c r="H1066" s="115">
        <f t="shared" si="171"/>
        <v>74321728.109999999</v>
      </c>
      <c r="I1066" s="115">
        <f t="shared" si="171"/>
        <v>96701447.539999947</v>
      </c>
      <c r="J1066" s="115">
        <f t="shared" si="171"/>
        <v>1784361</v>
      </c>
      <c r="K1066" s="115">
        <f t="shared" si="171"/>
        <v>10640338.32</v>
      </c>
      <c r="L1066" s="115">
        <f t="shared" si="171"/>
        <v>109126146.85999994</v>
      </c>
    </row>
    <row r="1068" spans="1:12" ht="18" x14ac:dyDescent="0.4">
      <c r="A1068" s="1016" t="s">
        <v>0</v>
      </c>
      <c r="B1068" s="1016"/>
      <c r="C1068" s="1016"/>
      <c r="D1068" s="1016"/>
      <c r="E1068" s="1016"/>
      <c r="F1068" s="1016"/>
      <c r="G1068" s="1016"/>
      <c r="H1068" s="1016"/>
      <c r="I1068" s="1016"/>
      <c r="J1068" s="1016"/>
      <c r="K1068" s="1016"/>
      <c r="L1068" s="1016"/>
    </row>
    <row r="1069" spans="1:12" ht="18" x14ac:dyDescent="0.4">
      <c r="A1069" s="1017" t="s">
        <v>89</v>
      </c>
      <c r="B1069" s="1017"/>
      <c r="C1069" s="1017"/>
      <c r="D1069" s="1017"/>
      <c r="E1069" s="1017"/>
      <c r="F1069" s="1017"/>
      <c r="G1069" s="1017"/>
      <c r="H1069" s="1017"/>
      <c r="I1069" s="1017"/>
      <c r="J1069" s="1017"/>
      <c r="K1069" s="1017"/>
      <c r="L1069" s="1017"/>
    </row>
    <row r="1070" spans="1:12" ht="18" x14ac:dyDescent="0.4">
      <c r="A1070" s="1017" t="s">
        <v>90</v>
      </c>
      <c r="B1070" s="1018"/>
      <c r="C1070" s="1018"/>
      <c r="D1070" s="1018"/>
      <c r="E1070" s="1018"/>
      <c r="F1070" s="1018"/>
      <c r="G1070" s="1018"/>
      <c r="H1070" s="1018"/>
      <c r="I1070" s="1018"/>
      <c r="J1070" s="1018"/>
      <c r="K1070" s="1018"/>
      <c r="L1070" s="1018"/>
    </row>
    <row r="1071" spans="1:12" ht="18" x14ac:dyDescent="0.4">
      <c r="A1071" s="1014" t="s">
        <v>1120</v>
      </c>
      <c r="B1071" s="1014"/>
      <c r="C1071" s="1014"/>
      <c r="D1071" s="1014"/>
      <c r="E1071" s="1014"/>
      <c r="F1071" s="1014"/>
      <c r="G1071" s="1014"/>
      <c r="H1071" s="1014"/>
      <c r="I1071" s="1014"/>
      <c r="J1071" s="1014"/>
      <c r="K1071" s="1014"/>
      <c r="L1071" s="1014"/>
    </row>
    <row r="1072" spans="1:12" ht="72" x14ac:dyDescent="0.4">
      <c r="A1072" s="522" t="s">
        <v>91</v>
      </c>
      <c r="B1072" s="523"/>
      <c r="C1072" s="522" t="s">
        <v>92</v>
      </c>
      <c r="D1072" s="522" t="s">
        <v>93</v>
      </c>
      <c r="E1072" s="522" t="s">
        <v>94</v>
      </c>
      <c r="F1072" s="522" t="s">
        <v>95</v>
      </c>
      <c r="G1072" s="522" t="s">
        <v>96</v>
      </c>
      <c r="H1072" s="522" t="s">
        <v>97</v>
      </c>
      <c r="I1072" s="522" t="s">
        <v>98</v>
      </c>
      <c r="J1072" s="522" t="s">
        <v>99</v>
      </c>
      <c r="K1072" s="522" t="s">
        <v>100</v>
      </c>
      <c r="L1072" s="520" t="s">
        <v>101</v>
      </c>
    </row>
    <row r="1073" spans="1:12" ht="18" x14ac:dyDescent="0.4">
      <c r="A1073" s="524"/>
      <c r="B1073" s="525"/>
      <c r="C1073" s="525"/>
      <c r="D1073" s="525"/>
      <c r="E1073" s="525"/>
      <c r="F1073" s="525"/>
      <c r="G1073" s="525"/>
      <c r="H1073" s="525"/>
      <c r="I1073" s="525"/>
      <c r="J1073" s="525"/>
      <c r="K1073" s="525"/>
      <c r="L1073" s="521" t="s">
        <v>650</v>
      </c>
    </row>
    <row r="1074" spans="1:12" ht="17.5" x14ac:dyDescent="0.35">
      <c r="A1074" s="525"/>
      <c r="B1074" s="525"/>
      <c r="C1074" s="526" t="s">
        <v>539</v>
      </c>
      <c r="D1074" s="527">
        <v>18</v>
      </c>
      <c r="E1074" s="527">
        <v>960000</v>
      </c>
      <c r="F1074" s="527">
        <v>30000</v>
      </c>
      <c r="G1074" s="527">
        <v>237037</v>
      </c>
      <c r="H1074" s="527">
        <f>SUM(E1074:G1074)</f>
        <v>1227037</v>
      </c>
      <c r="I1074" s="527">
        <f>D1074*E1074</f>
        <v>17280000</v>
      </c>
      <c r="J1074" s="527">
        <f>D1074*F1074</f>
        <v>540000</v>
      </c>
      <c r="K1074" s="527">
        <f>D1074*G1074</f>
        <v>4266666</v>
      </c>
      <c r="L1074" s="527">
        <f>D1074*H1074</f>
        <v>22086666</v>
      </c>
    </row>
    <row r="1075" spans="1:12" ht="17.5" x14ac:dyDescent="0.35">
      <c r="A1075" s="525"/>
      <c r="B1075" s="525"/>
      <c r="C1075" s="526" t="s">
        <v>541</v>
      </c>
      <c r="D1075" s="527">
        <v>44</v>
      </c>
      <c r="E1075" s="527">
        <v>1024441.2500000005</v>
      </c>
      <c r="F1075" s="527">
        <v>30000</v>
      </c>
      <c r="G1075" s="527">
        <v>237838</v>
      </c>
      <c r="H1075" s="527">
        <f t="shared" ref="H1075:H1138" si="172">SUM(E1075:G1075)</f>
        <v>1292279.2500000005</v>
      </c>
      <c r="I1075" s="527">
        <f t="shared" ref="I1075:I1138" si="173">D1075*E1075</f>
        <v>45075415.000000022</v>
      </c>
      <c r="J1075" s="527">
        <f t="shared" ref="J1075:J1138" si="174">D1075*F1075</f>
        <v>1320000</v>
      </c>
      <c r="K1075" s="527">
        <f t="shared" ref="K1075:K1138" si="175">D1075*G1075</f>
        <v>10464872</v>
      </c>
      <c r="L1075" s="527">
        <f t="shared" ref="L1075:L1138" si="176">D1075*H1075</f>
        <v>56860287.000000022</v>
      </c>
    </row>
    <row r="1076" spans="1:12" ht="17.5" x14ac:dyDescent="0.35">
      <c r="A1076" s="525"/>
      <c r="B1076" s="525"/>
      <c r="C1076" s="526" t="s">
        <v>1076</v>
      </c>
      <c r="D1076" s="527">
        <v>1</v>
      </c>
      <c r="E1076" s="527">
        <v>1136778.75</v>
      </c>
      <c r="F1076" s="527">
        <v>30000</v>
      </c>
      <c r="G1076" s="527">
        <v>258210</v>
      </c>
      <c r="H1076" s="527">
        <f t="shared" si="172"/>
        <v>1424988.75</v>
      </c>
      <c r="I1076" s="527">
        <f t="shared" si="173"/>
        <v>1136778.75</v>
      </c>
      <c r="J1076" s="527">
        <f t="shared" si="174"/>
        <v>30000</v>
      </c>
      <c r="K1076" s="527">
        <f t="shared" si="175"/>
        <v>258210</v>
      </c>
      <c r="L1076" s="527">
        <f t="shared" si="176"/>
        <v>1424988.75</v>
      </c>
    </row>
    <row r="1077" spans="1:12" ht="17.5" x14ac:dyDescent="0.35">
      <c r="A1077" s="525"/>
      <c r="B1077" s="525"/>
      <c r="C1077" s="526" t="s">
        <v>1080</v>
      </c>
      <c r="D1077" s="527">
        <v>58</v>
      </c>
      <c r="E1077" s="527">
        <v>1040124.9999999995</v>
      </c>
      <c r="F1077" s="527">
        <v>30000</v>
      </c>
      <c r="G1077" s="527">
        <v>240688</v>
      </c>
      <c r="H1077" s="527">
        <f t="shared" si="172"/>
        <v>1310812.9999999995</v>
      </c>
      <c r="I1077" s="527">
        <f t="shared" si="173"/>
        <v>60327249.99999997</v>
      </c>
      <c r="J1077" s="527">
        <f t="shared" si="174"/>
        <v>1740000</v>
      </c>
      <c r="K1077" s="527">
        <f t="shared" si="175"/>
        <v>13959904</v>
      </c>
      <c r="L1077" s="527">
        <f t="shared" si="176"/>
        <v>76027153.99999997</v>
      </c>
    </row>
    <row r="1078" spans="1:12" ht="17.5" x14ac:dyDescent="0.35">
      <c r="A1078" s="525"/>
      <c r="B1078" s="525"/>
      <c r="C1078" s="526" t="s">
        <v>1081</v>
      </c>
      <c r="D1078" s="527">
        <v>6</v>
      </c>
      <c r="E1078" s="527">
        <v>1067112.5000000005</v>
      </c>
      <c r="F1078" s="527">
        <v>30000</v>
      </c>
      <c r="G1078" s="527">
        <v>245578</v>
      </c>
      <c r="H1078" s="527">
        <f t="shared" si="172"/>
        <v>1342690.5000000005</v>
      </c>
      <c r="I1078" s="527">
        <f t="shared" si="173"/>
        <v>6402675.0000000028</v>
      </c>
      <c r="J1078" s="527">
        <f t="shared" si="174"/>
        <v>180000</v>
      </c>
      <c r="K1078" s="527">
        <f t="shared" si="175"/>
        <v>1473468</v>
      </c>
      <c r="L1078" s="527">
        <f t="shared" si="176"/>
        <v>8056143.0000000028</v>
      </c>
    </row>
    <row r="1079" spans="1:12" ht="17.5" x14ac:dyDescent="0.35">
      <c r="A1079" s="525"/>
      <c r="B1079" s="525"/>
      <c r="C1079" s="526" t="s">
        <v>367</v>
      </c>
      <c r="D1079" s="527">
        <v>1</v>
      </c>
      <c r="E1079" s="527">
        <v>1107593.7500000005</v>
      </c>
      <c r="F1079" s="527">
        <v>30000</v>
      </c>
      <c r="G1079" s="527">
        <v>252918</v>
      </c>
      <c r="H1079" s="527">
        <f t="shared" si="172"/>
        <v>1390511.7500000005</v>
      </c>
      <c r="I1079" s="527">
        <f t="shared" si="173"/>
        <v>1107593.7500000005</v>
      </c>
      <c r="J1079" s="527">
        <f t="shared" si="174"/>
        <v>30000</v>
      </c>
      <c r="K1079" s="527">
        <f t="shared" si="175"/>
        <v>252918</v>
      </c>
      <c r="L1079" s="527">
        <f t="shared" si="176"/>
        <v>1390511.7500000005</v>
      </c>
    </row>
    <row r="1080" spans="1:12" ht="17.5" x14ac:dyDescent="0.35">
      <c r="A1080" s="525"/>
      <c r="B1080" s="525"/>
      <c r="C1080" s="526" t="s">
        <v>296</v>
      </c>
      <c r="D1080" s="527">
        <v>13</v>
      </c>
      <c r="E1080" s="527">
        <v>1121087.4999999995</v>
      </c>
      <c r="F1080" s="527">
        <v>30000</v>
      </c>
      <c r="G1080" s="527">
        <v>255169</v>
      </c>
      <c r="H1080" s="527">
        <f t="shared" si="172"/>
        <v>1406256.4999999995</v>
      </c>
      <c r="I1080" s="527">
        <f t="shared" si="173"/>
        <v>14574137.499999994</v>
      </c>
      <c r="J1080" s="527">
        <f t="shared" si="174"/>
        <v>390000</v>
      </c>
      <c r="K1080" s="527">
        <f t="shared" si="175"/>
        <v>3317197</v>
      </c>
      <c r="L1080" s="527">
        <f t="shared" si="176"/>
        <v>18281334.499999993</v>
      </c>
    </row>
    <row r="1081" spans="1:12" ht="17.5" x14ac:dyDescent="0.35">
      <c r="A1081" s="525"/>
      <c r="B1081" s="525"/>
      <c r="C1081" s="526" t="s">
        <v>481</v>
      </c>
      <c r="D1081" s="527">
        <v>1</v>
      </c>
      <c r="E1081" s="527">
        <v>1175062.5</v>
      </c>
      <c r="F1081" s="527">
        <v>30000</v>
      </c>
      <c r="G1081" s="527">
        <v>265151</v>
      </c>
      <c r="H1081" s="527">
        <f t="shared" si="172"/>
        <v>1470213.5</v>
      </c>
      <c r="I1081" s="527">
        <f t="shared" si="173"/>
        <v>1175062.5</v>
      </c>
      <c r="J1081" s="527">
        <f t="shared" si="174"/>
        <v>30000</v>
      </c>
      <c r="K1081" s="527">
        <f t="shared" si="175"/>
        <v>265151</v>
      </c>
      <c r="L1081" s="527">
        <f t="shared" si="176"/>
        <v>1470213.5</v>
      </c>
    </row>
    <row r="1082" spans="1:12" ht="17.5" x14ac:dyDescent="0.35">
      <c r="A1082" s="525"/>
      <c r="B1082" s="525"/>
      <c r="C1082" s="526" t="s">
        <v>105</v>
      </c>
      <c r="D1082" s="527">
        <v>1</v>
      </c>
      <c r="E1082" s="527">
        <v>1229037.5000000042</v>
      </c>
      <c r="F1082" s="527">
        <v>30000</v>
      </c>
      <c r="G1082" s="527">
        <v>275133</v>
      </c>
      <c r="H1082" s="527">
        <f t="shared" si="172"/>
        <v>1534170.5000000042</v>
      </c>
      <c r="I1082" s="527">
        <f t="shared" si="173"/>
        <v>1229037.5000000042</v>
      </c>
      <c r="J1082" s="527">
        <f t="shared" si="174"/>
        <v>30000</v>
      </c>
      <c r="K1082" s="527">
        <f t="shared" si="175"/>
        <v>275133</v>
      </c>
      <c r="L1082" s="527">
        <f t="shared" si="176"/>
        <v>1534170.5000000042</v>
      </c>
    </row>
    <row r="1083" spans="1:12" ht="17.5" x14ac:dyDescent="0.35">
      <c r="A1083" s="525"/>
      <c r="B1083" s="525"/>
      <c r="C1083" s="526" t="s">
        <v>524</v>
      </c>
      <c r="D1083" s="527">
        <v>6</v>
      </c>
      <c r="E1083" s="527">
        <v>1086146.25</v>
      </c>
      <c r="F1083" s="527">
        <v>30000</v>
      </c>
      <c r="G1083" s="527">
        <v>247987</v>
      </c>
      <c r="H1083" s="527">
        <f t="shared" si="172"/>
        <v>1364133.25</v>
      </c>
      <c r="I1083" s="527">
        <f t="shared" si="173"/>
        <v>6516877.5</v>
      </c>
      <c r="J1083" s="527">
        <f t="shared" si="174"/>
        <v>180000</v>
      </c>
      <c r="K1083" s="527">
        <f t="shared" si="175"/>
        <v>1487922</v>
      </c>
      <c r="L1083" s="527">
        <f t="shared" si="176"/>
        <v>8184799.5</v>
      </c>
    </row>
    <row r="1084" spans="1:12" ht="17.5" x14ac:dyDescent="0.35">
      <c r="A1084" s="525"/>
      <c r="B1084" s="525"/>
      <c r="C1084" s="526" t="s">
        <v>525</v>
      </c>
      <c r="D1084" s="527">
        <v>1</v>
      </c>
      <c r="E1084" s="527">
        <v>1101830.0000000005</v>
      </c>
      <c r="F1084" s="527">
        <v>30000</v>
      </c>
      <c r="G1084" s="527">
        <v>251884</v>
      </c>
      <c r="H1084" s="527">
        <f t="shared" si="172"/>
        <v>1383714.0000000005</v>
      </c>
      <c r="I1084" s="527">
        <f t="shared" si="173"/>
        <v>1101830.0000000005</v>
      </c>
      <c r="J1084" s="527">
        <f t="shared" si="174"/>
        <v>30000</v>
      </c>
      <c r="K1084" s="527">
        <f t="shared" si="175"/>
        <v>251884</v>
      </c>
      <c r="L1084" s="527">
        <f t="shared" si="176"/>
        <v>1383714.0000000005</v>
      </c>
    </row>
    <row r="1085" spans="1:12" ht="17.5" x14ac:dyDescent="0.35">
      <c r="A1085" s="525"/>
      <c r="B1085" s="525"/>
      <c r="C1085" s="526" t="s">
        <v>399</v>
      </c>
      <c r="D1085" s="527">
        <v>1</v>
      </c>
      <c r="E1085" s="527">
        <v>1117513.7499999995</v>
      </c>
      <c r="F1085" s="527">
        <v>30000</v>
      </c>
      <c r="G1085" s="527">
        <v>254692</v>
      </c>
      <c r="H1085" s="527">
        <f t="shared" si="172"/>
        <v>1402205.7499999995</v>
      </c>
      <c r="I1085" s="527">
        <f t="shared" si="173"/>
        <v>1117513.7499999995</v>
      </c>
      <c r="J1085" s="527">
        <f t="shared" si="174"/>
        <v>30000</v>
      </c>
      <c r="K1085" s="527">
        <f t="shared" si="175"/>
        <v>254692</v>
      </c>
      <c r="L1085" s="527">
        <f t="shared" si="176"/>
        <v>1402205.7499999995</v>
      </c>
    </row>
    <row r="1086" spans="1:12" ht="17.5" x14ac:dyDescent="0.35">
      <c r="A1086" s="525"/>
      <c r="B1086" s="525"/>
      <c r="C1086" s="526" t="s">
        <v>109</v>
      </c>
      <c r="D1086" s="527">
        <v>1</v>
      </c>
      <c r="E1086" s="527">
        <v>1180248.75</v>
      </c>
      <c r="F1086" s="527">
        <v>30000</v>
      </c>
      <c r="G1086" s="527">
        <v>267095</v>
      </c>
      <c r="H1086" s="527">
        <f t="shared" si="172"/>
        <v>1477343.75</v>
      </c>
      <c r="I1086" s="527">
        <f t="shared" si="173"/>
        <v>1180248.75</v>
      </c>
      <c r="J1086" s="527">
        <f t="shared" si="174"/>
        <v>30000</v>
      </c>
      <c r="K1086" s="527">
        <f t="shared" si="175"/>
        <v>267095</v>
      </c>
      <c r="L1086" s="527">
        <f t="shared" si="176"/>
        <v>1477343.75</v>
      </c>
    </row>
    <row r="1087" spans="1:12" ht="17.5" x14ac:dyDescent="0.35">
      <c r="A1087" s="525"/>
      <c r="B1087" s="525"/>
      <c r="C1087" s="526" t="s">
        <v>111</v>
      </c>
      <c r="D1087" s="527">
        <v>2</v>
      </c>
      <c r="E1087" s="527">
        <v>1195932.5000000005</v>
      </c>
      <c r="F1087" s="527">
        <v>30000</v>
      </c>
      <c r="G1087" s="527">
        <v>286933</v>
      </c>
      <c r="H1087" s="527">
        <f t="shared" si="172"/>
        <v>1512865.5000000005</v>
      </c>
      <c r="I1087" s="527">
        <f t="shared" si="173"/>
        <v>2391865.0000000009</v>
      </c>
      <c r="J1087" s="527">
        <f t="shared" si="174"/>
        <v>60000</v>
      </c>
      <c r="K1087" s="527">
        <f t="shared" si="175"/>
        <v>573866</v>
      </c>
      <c r="L1087" s="527">
        <f t="shared" si="176"/>
        <v>3025731.0000000009</v>
      </c>
    </row>
    <row r="1088" spans="1:12" ht="17.5" x14ac:dyDescent="0.35">
      <c r="A1088" s="525"/>
      <c r="B1088" s="525"/>
      <c r="C1088" s="526" t="s">
        <v>112</v>
      </c>
      <c r="D1088" s="527">
        <v>3</v>
      </c>
      <c r="E1088" s="527">
        <v>1211616.2499999958</v>
      </c>
      <c r="F1088" s="527">
        <v>30000</v>
      </c>
      <c r="G1088" s="527">
        <v>271764</v>
      </c>
      <c r="H1088" s="527">
        <f t="shared" si="172"/>
        <v>1513380.2499999958</v>
      </c>
      <c r="I1088" s="527">
        <f t="shared" si="173"/>
        <v>3634848.7499999874</v>
      </c>
      <c r="J1088" s="527">
        <f t="shared" si="174"/>
        <v>90000</v>
      </c>
      <c r="K1088" s="527">
        <f t="shared" si="175"/>
        <v>815292</v>
      </c>
      <c r="L1088" s="527">
        <f t="shared" si="176"/>
        <v>4540140.749999987</v>
      </c>
    </row>
    <row r="1089" spans="1:12" ht="17.5" x14ac:dyDescent="0.35">
      <c r="A1089" s="525"/>
      <c r="B1089" s="525"/>
      <c r="C1089" s="526" t="s">
        <v>549</v>
      </c>
      <c r="D1089" s="527">
        <v>12</v>
      </c>
      <c r="E1089" s="527">
        <v>1227300</v>
      </c>
      <c r="F1089" s="527">
        <v>30000</v>
      </c>
      <c r="G1089" s="527">
        <v>274632</v>
      </c>
      <c r="H1089" s="527">
        <f t="shared" si="172"/>
        <v>1531932</v>
      </c>
      <c r="I1089" s="527">
        <f t="shared" si="173"/>
        <v>14727600</v>
      </c>
      <c r="J1089" s="527">
        <f t="shared" si="174"/>
        <v>360000</v>
      </c>
      <c r="K1089" s="527">
        <f t="shared" si="175"/>
        <v>3295584</v>
      </c>
      <c r="L1089" s="527">
        <f t="shared" si="176"/>
        <v>18383184</v>
      </c>
    </row>
    <row r="1090" spans="1:12" ht="17.5" x14ac:dyDescent="0.35">
      <c r="A1090" s="525"/>
      <c r="B1090" s="525"/>
      <c r="C1090" s="526" t="s">
        <v>330</v>
      </c>
      <c r="D1090" s="527">
        <v>3</v>
      </c>
      <c r="E1090" s="527">
        <v>1242983.7500000042</v>
      </c>
      <c r="F1090" s="527">
        <v>30000</v>
      </c>
      <c r="G1090" s="527">
        <v>277469</v>
      </c>
      <c r="H1090" s="527">
        <f t="shared" si="172"/>
        <v>1550452.7500000042</v>
      </c>
      <c r="I1090" s="527">
        <f t="shared" si="173"/>
        <v>3728951.2500000126</v>
      </c>
      <c r="J1090" s="527">
        <f t="shared" si="174"/>
        <v>90000</v>
      </c>
      <c r="K1090" s="527">
        <f t="shared" si="175"/>
        <v>832407</v>
      </c>
      <c r="L1090" s="527">
        <f t="shared" si="176"/>
        <v>4651358.250000013</v>
      </c>
    </row>
    <row r="1091" spans="1:12" ht="17.5" x14ac:dyDescent="0.35">
      <c r="A1091" s="525"/>
      <c r="B1091" s="525"/>
      <c r="C1091" s="526" t="s">
        <v>1083</v>
      </c>
      <c r="D1091" s="527">
        <v>6</v>
      </c>
      <c r="E1091" s="527">
        <v>1258667.4999999958</v>
      </c>
      <c r="F1091" s="527">
        <v>30000</v>
      </c>
      <c r="G1091" s="527">
        <v>280506</v>
      </c>
      <c r="H1091" s="527">
        <f t="shared" si="172"/>
        <v>1569173.4999999958</v>
      </c>
      <c r="I1091" s="527">
        <f t="shared" si="173"/>
        <v>7552004.9999999749</v>
      </c>
      <c r="J1091" s="527">
        <f t="shared" si="174"/>
        <v>180000</v>
      </c>
      <c r="K1091" s="527">
        <f t="shared" si="175"/>
        <v>1683036</v>
      </c>
      <c r="L1091" s="527">
        <f t="shared" si="176"/>
        <v>9415040.9999999739</v>
      </c>
    </row>
    <row r="1092" spans="1:12" ht="17.5" x14ac:dyDescent="0.35">
      <c r="A1092" s="525"/>
      <c r="B1092" s="525"/>
      <c r="C1092" s="526" t="s">
        <v>1094</v>
      </c>
      <c r="D1092" s="527">
        <v>1</v>
      </c>
      <c r="E1092" s="527">
        <v>1274351.25</v>
      </c>
      <c r="F1092" s="527">
        <v>30000</v>
      </c>
      <c r="G1092" s="527">
        <v>283356</v>
      </c>
      <c r="H1092" s="527">
        <f t="shared" si="172"/>
        <v>1587707.25</v>
      </c>
      <c r="I1092" s="527">
        <f t="shared" si="173"/>
        <v>1274351.25</v>
      </c>
      <c r="J1092" s="527">
        <f t="shared" si="174"/>
        <v>30000</v>
      </c>
      <c r="K1092" s="527">
        <f t="shared" si="175"/>
        <v>283356</v>
      </c>
      <c r="L1092" s="527">
        <f t="shared" si="176"/>
        <v>1587707.25</v>
      </c>
    </row>
    <row r="1093" spans="1:12" ht="17.5" x14ac:dyDescent="0.35">
      <c r="A1093" s="525"/>
      <c r="B1093" s="525"/>
      <c r="C1093" s="526" t="s">
        <v>482</v>
      </c>
      <c r="D1093" s="527">
        <v>1</v>
      </c>
      <c r="E1093" s="527">
        <v>1290035.0000000042</v>
      </c>
      <c r="F1093" s="527">
        <v>30000</v>
      </c>
      <c r="G1093" s="527">
        <v>286113</v>
      </c>
      <c r="H1093" s="527">
        <f t="shared" si="172"/>
        <v>1606148.0000000042</v>
      </c>
      <c r="I1093" s="527">
        <f t="shared" si="173"/>
        <v>1290035.0000000042</v>
      </c>
      <c r="J1093" s="527">
        <f t="shared" si="174"/>
        <v>30000</v>
      </c>
      <c r="K1093" s="527">
        <f t="shared" si="175"/>
        <v>286113</v>
      </c>
      <c r="L1093" s="527">
        <f t="shared" si="176"/>
        <v>1606148.0000000042</v>
      </c>
    </row>
    <row r="1094" spans="1:12" ht="17.5" x14ac:dyDescent="0.35">
      <c r="A1094" s="525"/>
      <c r="B1094" s="525"/>
      <c r="C1094" s="526" t="s">
        <v>400</v>
      </c>
      <c r="D1094" s="527">
        <v>1</v>
      </c>
      <c r="E1094" s="527">
        <v>1180284.9999999995</v>
      </c>
      <c r="F1094" s="527">
        <v>30000</v>
      </c>
      <c r="G1094" s="527">
        <v>271459</v>
      </c>
      <c r="H1094" s="527">
        <f t="shared" si="172"/>
        <v>1481743.9999999995</v>
      </c>
      <c r="I1094" s="527">
        <f t="shared" si="173"/>
        <v>1180284.9999999995</v>
      </c>
      <c r="J1094" s="527">
        <f t="shared" si="174"/>
        <v>30000</v>
      </c>
      <c r="K1094" s="527">
        <f t="shared" si="175"/>
        <v>271459</v>
      </c>
      <c r="L1094" s="527">
        <f t="shared" si="176"/>
        <v>1481743.9999999995</v>
      </c>
    </row>
    <row r="1095" spans="1:12" ht="17.5" x14ac:dyDescent="0.35">
      <c r="A1095" s="525"/>
      <c r="B1095" s="525"/>
      <c r="C1095" s="526" t="s">
        <v>115</v>
      </c>
      <c r="D1095" s="527">
        <v>1</v>
      </c>
      <c r="E1095" s="527">
        <v>1218507.5000000042</v>
      </c>
      <c r="F1095" s="527">
        <v>30000</v>
      </c>
      <c r="G1095" s="527">
        <v>278375</v>
      </c>
      <c r="H1095" s="527">
        <f t="shared" si="172"/>
        <v>1526882.5000000042</v>
      </c>
      <c r="I1095" s="527">
        <f t="shared" si="173"/>
        <v>1218507.5000000042</v>
      </c>
      <c r="J1095" s="527">
        <f t="shared" si="174"/>
        <v>30000</v>
      </c>
      <c r="K1095" s="527">
        <f t="shared" si="175"/>
        <v>278375</v>
      </c>
      <c r="L1095" s="527">
        <f t="shared" si="176"/>
        <v>1526882.5000000042</v>
      </c>
    </row>
    <row r="1096" spans="1:12" ht="17.5" x14ac:dyDescent="0.35">
      <c r="A1096" s="525"/>
      <c r="B1096" s="525"/>
      <c r="C1096" s="526" t="s">
        <v>120</v>
      </c>
      <c r="D1096" s="527">
        <v>1</v>
      </c>
      <c r="E1096" s="527">
        <v>1256730.9743999999</v>
      </c>
      <c r="F1096" s="527">
        <v>30000</v>
      </c>
      <c r="G1096" s="527">
        <v>285400</v>
      </c>
      <c r="H1096" s="527">
        <f t="shared" si="172"/>
        <v>1572130.9743999999</v>
      </c>
      <c r="I1096" s="527">
        <f t="shared" si="173"/>
        <v>1256730.9743999999</v>
      </c>
      <c r="J1096" s="527">
        <f t="shared" si="174"/>
        <v>30000</v>
      </c>
      <c r="K1096" s="527">
        <f t="shared" si="175"/>
        <v>285400</v>
      </c>
      <c r="L1096" s="527">
        <f t="shared" si="176"/>
        <v>1572130.9743999999</v>
      </c>
    </row>
    <row r="1097" spans="1:12" ht="17.5" x14ac:dyDescent="0.35">
      <c r="A1097" s="525"/>
      <c r="B1097" s="525"/>
      <c r="C1097" s="526" t="s">
        <v>446</v>
      </c>
      <c r="D1097" s="527">
        <v>3</v>
      </c>
      <c r="E1097" s="527">
        <v>1275841.2500000042</v>
      </c>
      <c r="F1097" s="527">
        <v>30000</v>
      </c>
      <c r="G1097" s="527">
        <v>288863</v>
      </c>
      <c r="H1097" s="527">
        <f t="shared" si="172"/>
        <v>1594704.2500000042</v>
      </c>
      <c r="I1097" s="527">
        <f t="shared" si="173"/>
        <v>3827523.7500000126</v>
      </c>
      <c r="J1097" s="527">
        <f t="shared" si="174"/>
        <v>90000</v>
      </c>
      <c r="K1097" s="527">
        <f t="shared" si="175"/>
        <v>866589</v>
      </c>
      <c r="L1097" s="527">
        <f t="shared" si="176"/>
        <v>4784112.750000013</v>
      </c>
    </row>
    <row r="1098" spans="1:12" ht="17.5" x14ac:dyDescent="0.35">
      <c r="A1098" s="525"/>
      <c r="B1098" s="525"/>
      <c r="C1098" s="526" t="s">
        <v>124</v>
      </c>
      <c r="D1098" s="527">
        <v>44</v>
      </c>
      <c r="E1098" s="527">
        <v>1354613.7500000042</v>
      </c>
      <c r="F1098" s="527">
        <v>30000</v>
      </c>
      <c r="G1098" s="527">
        <v>486897</v>
      </c>
      <c r="H1098" s="527">
        <f t="shared" si="172"/>
        <v>1871510.7500000042</v>
      </c>
      <c r="I1098" s="527">
        <f t="shared" si="173"/>
        <v>59603005.000000186</v>
      </c>
      <c r="J1098" s="527">
        <f t="shared" si="174"/>
        <v>1320000</v>
      </c>
      <c r="K1098" s="527">
        <f t="shared" si="175"/>
        <v>21423468</v>
      </c>
      <c r="L1098" s="527">
        <f t="shared" si="176"/>
        <v>82346473.000000179</v>
      </c>
    </row>
    <row r="1099" spans="1:12" ht="17.5" x14ac:dyDescent="0.35">
      <c r="A1099" s="525"/>
      <c r="B1099" s="525"/>
      <c r="C1099" s="526" t="s">
        <v>448</v>
      </c>
      <c r="D1099" s="527">
        <v>1</v>
      </c>
      <c r="E1099" s="527">
        <v>1424829.9999999958</v>
      </c>
      <c r="F1099" s="527">
        <v>30000</v>
      </c>
      <c r="G1099" s="527">
        <v>497305</v>
      </c>
      <c r="H1099" s="527">
        <f t="shared" si="172"/>
        <v>1952134.9999999958</v>
      </c>
      <c r="I1099" s="527">
        <f t="shared" si="173"/>
        <v>1424829.9999999958</v>
      </c>
      <c r="J1099" s="527">
        <f t="shared" si="174"/>
        <v>30000</v>
      </c>
      <c r="K1099" s="527">
        <f t="shared" si="175"/>
        <v>497305</v>
      </c>
      <c r="L1099" s="527">
        <f t="shared" si="176"/>
        <v>1952134.9999999958</v>
      </c>
    </row>
    <row r="1100" spans="1:12" ht="17.5" x14ac:dyDescent="0.35">
      <c r="A1100" s="525"/>
      <c r="B1100" s="525"/>
      <c r="C1100" s="526" t="s">
        <v>211</v>
      </c>
      <c r="D1100" s="527">
        <v>2</v>
      </c>
      <c r="E1100" s="527">
        <v>1459937.4999999958</v>
      </c>
      <c r="F1100" s="527">
        <v>30000</v>
      </c>
      <c r="G1100" s="527">
        <v>500613</v>
      </c>
      <c r="H1100" s="527">
        <f t="shared" si="172"/>
        <v>1990550.4999999958</v>
      </c>
      <c r="I1100" s="527">
        <f t="shared" si="173"/>
        <v>2919874.9999999916</v>
      </c>
      <c r="J1100" s="527">
        <f t="shared" si="174"/>
        <v>60000</v>
      </c>
      <c r="K1100" s="527">
        <f t="shared" si="175"/>
        <v>1001226</v>
      </c>
      <c r="L1100" s="527">
        <f t="shared" si="176"/>
        <v>3981100.9999999916</v>
      </c>
    </row>
    <row r="1101" spans="1:12" ht="17.5" x14ac:dyDescent="0.35">
      <c r="A1101" s="525"/>
      <c r="B1101" s="525"/>
      <c r="C1101" s="526" t="s">
        <v>129</v>
      </c>
      <c r="D1101" s="527">
        <v>1</v>
      </c>
      <c r="E1101" s="527">
        <v>1530153.75</v>
      </c>
      <c r="F1101" s="527">
        <v>30000</v>
      </c>
      <c r="G1101" s="527">
        <v>505332</v>
      </c>
      <c r="H1101" s="527">
        <f t="shared" si="172"/>
        <v>2065485.75</v>
      </c>
      <c r="I1101" s="527">
        <f t="shared" si="173"/>
        <v>1530153.75</v>
      </c>
      <c r="J1101" s="527">
        <f t="shared" si="174"/>
        <v>30000</v>
      </c>
      <c r="K1101" s="527">
        <f t="shared" si="175"/>
        <v>505332</v>
      </c>
      <c r="L1101" s="527">
        <f t="shared" si="176"/>
        <v>2065485.75</v>
      </c>
    </row>
    <row r="1102" spans="1:12" ht="17.5" x14ac:dyDescent="0.35">
      <c r="A1102" s="525"/>
      <c r="B1102" s="525"/>
      <c r="C1102" s="526" t="s">
        <v>478</v>
      </c>
      <c r="D1102" s="527">
        <v>23</v>
      </c>
      <c r="E1102" s="527">
        <v>1565261.25</v>
      </c>
      <c r="F1102" s="527">
        <v>30000</v>
      </c>
      <c r="G1102" s="527">
        <v>514632</v>
      </c>
      <c r="H1102" s="527">
        <f t="shared" si="172"/>
        <v>2109893.25</v>
      </c>
      <c r="I1102" s="527">
        <f t="shared" si="173"/>
        <v>36001008.75</v>
      </c>
      <c r="J1102" s="527">
        <f t="shared" si="174"/>
        <v>690000</v>
      </c>
      <c r="K1102" s="527">
        <f t="shared" si="175"/>
        <v>11836536</v>
      </c>
      <c r="L1102" s="527">
        <f t="shared" si="176"/>
        <v>48527544.75</v>
      </c>
    </row>
    <row r="1103" spans="1:12" ht="17.5" x14ac:dyDescent="0.35">
      <c r="A1103" s="525"/>
      <c r="B1103" s="525"/>
      <c r="C1103" s="526" t="s">
        <v>130</v>
      </c>
      <c r="D1103" s="527">
        <v>5</v>
      </c>
      <c r="E1103" s="527">
        <v>1600370.0000000042</v>
      </c>
      <c r="F1103" s="527">
        <v>30000</v>
      </c>
      <c r="G1103" s="527">
        <v>518400</v>
      </c>
      <c r="H1103" s="527">
        <f t="shared" si="172"/>
        <v>2148770.0000000042</v>
      </c>
      <c r="I1103" s="527">
        <f t="shared" si="173"/>
        <v>8001850.0000000205</v>
      </c>
      <c r="J1103" s="527">
        <f t="shared" si="174"/>
        <v>150000</v>
      </c>
      <c r="K1103" s="527">
        <f t="shared" si="175"/>
        <v>2592000</v>
      </c>
      <c r="L1103" s="527">
        <f t="shared" si="176"/>
        <v>10743850.00000002</v>
      </c>
    </row>
    <row r="1104" spans="1:12" ht="17.5" x14ac:dyDescent="0.35">
      <c r="A1104" s="525"/>
      <c r="B1104" s="525"/>
      <c r="C1104" s="526" t="s">
        <v>332</v>
      </c>
      <c r="D1104" s="527">
        <v>2</v>
      </c>
      <c r="E1104" s="527">
        <v>1635477.5000000042</v>
      </c>
      <c r="F1104" s="527">
        <v>30000</v>
      </c>
      <c r="G1104" s="527">
        <v>524640</v>
      </c>
      <c r="H1104" s="527">
        <f t="shared" si="172"/>
        <v>2190117.5000000042</v>
      </c>
      <c r="I1104" s="527">
        <f t="shared" si="173"/>
        <v>3270955.0000000084</v>
      </c>
      <c r="J1104" s="527">
        <f t="shared" si="174"/>
        <v>60000</v>
      </c>
      <c r="K1104" s="527">
        <f t="shared" si="175"/>
        <v>1049280</v>
      </c>
      <c r="L1104" s="527">
        <f t="shared" si="176"/>
        <v>4380235.0000000084</v>
      </c>
    </row>
    <row r="1105" spans="1:12" ht="17.5" x14ac:dyDescent="0.35">
      <c r="A1105" s="525"/>
      <c r="B1105" s="525"/>
      <c r="C1105" s="526" t="s">
        <v>401</v>
      </c>
      <c r="D1105" s="527">
        <v>48</v>
      </c>
      <c r="E1105" s="527">
        <v>1751883.75</v>
      </c>
      <c r="F1105" s="527">
        <v>30000</v>
      </c>
      <c r="G1105" s="527">
        <v>616624</v>
      </c>
      <c r="H1105" s="527">
        <f t="shared" si="172"/>
        <v>2398507.75</v>
      </c>
      <c r="I1105" s="527">
        <f t="shared" si="173"/>
        <v>84090420</v>
      </c>
      <c r="J1105" s="527">
        <f t="shared" si="174"/>
        <v>1440000</v>
      </c>
      <c r="K1105" s="527">
        <f t="shared" si="175"/>
        <v>29597952</v>
      </c>
      <c r="L1105" s="527">
        <f t="shared" si="176"/>
        <v>115128372</v>
      </c>
    </row>
    <row r="1106" spans="1:12" ht="17.5" x14ac:dyDescent="0.35">
      <c r="A1106" s="525"/>
      <c r="B1106" s="525"/>
      <c r="C1106" s="526" t="s">
        <v>133</v>
      </c>
      <c r="D1106" s="527">
        <v>27</v>
      </c>
      <c r="E1106" s="527">
        <v>1799141.25</v>
      </c>
      <c r="F1106" s="527">
        <v>30000</v>
      </c>
      <c r="G1106" s="527">
        <v>625476</v>
      </c>
      <c r="H1106" s="527">
        <f t="shared" si="172"/>
        <v>2454617.25</v>
      </c>
      <c r="I1106" s="527">
        <f t="shared" si="173"/>
        <v>48576813.75</v>
      </c>
      <c r="J1106" s="527">
        <f t="shared" si="174"/>
        <v>810000</v>
      </c>
      <c r="K1106" s="527">
        <f t="shared" si="175"/>
        <v>16887852</v>
      </c>
      <c r="L1106" s="527">
        <f t="shared" si="176"/>
        <v>66274665.75</v>
      </c>
    </row>
    <row r="1107" spans="1:12" ht="17.5" x14ac:dyDescent="0.35">
      <c r="A1107" s="525"/>
      <c r="B1107" s="525"/>
      <c r="C1107" s="526" t="s">
        <v>136</v>
      </c>
      <c r="D1107" s="527">
        <v>4</v>
      </c>
      <c r="E1107" s="527">
        <v>1893658.7499999958</v>
      </c>
      <c r="F1107" s="527">
        <v>30000</v>
      </c>
      <c r="G1107" s="527">
        <v>643160</v>
      </c>
      <c r="H1107" s="527">
        <f t="shared" si="172"/>
        <v>2566818.7499999958</v>
      </c>
      <c r="I1107" s="527">
        <f t="shared" si="173"/>
        <v>7574634.9999999832</v>
      </c>
      <c r="J1107" s="527">
        <f t="shared" si="174"/>
        <v>120000</v>
      </c>
      <c r="K1107" s="527">
        <f t="shared" si="175"/>
        <v>2572640</v>
      </c>
      <c r="L1107" s="527">
        <f t="shared" si="176"/>
        <v>10267274.999999983</v>
      </c>
    </row>
    <row r="1108" spans="1:12" ht="17.5" x14ac:dyDescent="0.35">
      <c r="A1108" s="525"/>
      <c r="B1108" s="525"/>
      <c r="C1108" s="526" t="s">
        <v>139</v>
      </c>
      <c r="D1108" s="527">
        <v>4</v>
      </c>
      <c r="E1108" s="527">
        <v>1940917.5</v>
      </c>
      <c r="F1108" s="527">
        <v>30000</v>
      </c>
      <c r="G1108" s="527">
        <v>652014</v>
      </c>
      <c r="H1108" s="527">
        <f t="shared" si="172"/>
        <v>2622931.5</v>
      </c>
      <c r="I1108" s="527">
        <f t="shared" si="173"/>
        <v>7763670</v>
      </c>
      <c r="J1108" s="527">
        <f t="shared" si="174"/>
        <v>120000</v>
      </c>
      <c r="K1108" s="527">
        <f t="shared" si="175"/>
        <v>2608056</v>
      </c>
      <c r="L1108" s="527">
        <f t="shared" si="176"/>
        <v>10491726</v>
      </c>
    </row>
    <row r="1109" spans="1:12" ht="17.5" x14ac:dyDescent="0.35">
      <c r="A1109" s="525"/>
      <c r="B1109" s="525"/>
      <c r="C1109" s="526" t="s">
        <v>333</v>
      </c>
      <c r="D1109" s="527">
        <v>1</v>
      </c>
      <c r="E1109" s="527">
        <v>1988176.2500000042</v>
      </c>
      <c r="F1109" s="527">
        <v>30000</v>
      </c>
      <c r="G1109" s="527">
        <v>664832</v>
      </c>
      <c r="H1109" s="527">
        <f t="shared" si="172"/>
        <v>2683008.2500000042</v>
      </c>
      <c r="I1109" s="527">
        <f t="shared" si="173"/>
        <v>1988176.2500000042</v>
      </c>
      <c r="J1109" s="527">
        <f t="shared" si="174"/>
        <v>30000</v>
      </c>
      <c r="K1109" s="527">
        <f t="shared" si="175"/>
        <v>664832</v>
      </c>
      <c r="L1109" s="527">
        <f t="shared" si="176"/>
        <v>2683008.2500000042</v>
      </c>
    </row>
    <row r="1110" spans="1:12" ht="17.5" x14ac:dyDescent="0.35">
      <c r="A1110" s="525"/>
      <c r="B1110" s="525"/>
      <c r="C1110" s="526" t="s">
        <v>143</v>
      </c>
      <c r="D1110" s="527">
        <v>3</v>
      </c>
      <c r="E1110" s="527">
        <v>2082693.75</v>
      </c>
      <c r="F1110" s="527">
        <v>30000</v>
      </c>
      <c r="G1110" s="527">
        <v>678550</v>
      </c>
      <c r="H1110" s="527">
        <f t="shared" si="172"/>
        <v>2791243.75</v>
      </c>
      <c r="I1110" s="527">
        <f t="shared" si="173"/>
        <v>6248081.25</v>
      </c>
      <c r="J1110" s="527">
        <f t="shared" si="174"/>
        <v>90000</v>
      </c>
      <c r="K1110" s="527">
        <f t="shared" si="175"/>
        <v>2035650</v>
      </c>
      <c r="L1110" s="527">
        <f t="shared" si="176"/>
        <v>8373731.25</v>
      </c>
    </row>
    <row r="1111" spans="1:12" ht="17.5" x14ac:dyDescent="0.35">
      <c r="A1111" s="525"/>
      <c r="B1111" s="525"/>
      <c r="C1111" s="526" t="s">
        <v>553</v>
      </c>
      <c r="D1111" s="527">
        <v>65</v>
      </c>
      <c r="E1111" s="527">
        <v>1974792.5000000042</v>
      </c>
      <c r="F1111" s="527">
        <v>30000</v>
      </c>
      <c r="G1111" s="527">
        <v>647316</v>
      </c>
      <c r="H1111" s="527">
        <f t="shared" si="172"/>
        <v>2652108.5000000042</v>
      </c>
      <c r="I1111" s="527">
        <f t="shared" si="173"/>
        <v>128361512.50000027</v>
      </c>
      <c r="J1111" s="527">
        <f t="shared" si="174"/>
        <v>1950000</v>
      </c>
      <c r="K1111" s="527">
        <f t="shared" si="175"/>
        <v>42075540</v>
      </c>
      <c r="L1111" s="527">
        <f t="shared" si="176"/>
        <v>172387052.50000027</v>
      </c>
    </row>
    <row r="1112" spans="1:12" ht="17.5" x14ac:dyDescent="0.35">
      <c r="A1112" s="525"/>
      <c r="B1112" s="525"/>
      <c r="C1112" s="526" t="s">
        <v>149</v>
      </c>
      <c r="D1112" s="527">
        <v>11</v>
      </c>
      <c r="E1112" s="527">
        <v>2030383.7499999958</v>
      </c>
      <c r="F1112" s="527">
        <v>30000</v>
      </c>
      <c r="G1112" s="527">
        <v>658000</v>
      </c>
      <c r="H1112" s="527">
        <f t="shared" si="172"/>
        <v>2718383.7499999958</v>
      </c>
      <c r="I1112" s="527">
        <f t="shared" si="173"/>
        <v>22334221.249999955</v>
      </c>
      <c r="J1112" s="527">
        <f t="shared" si="174"/>
        <v>330000</v>
      </c>
      <c r="K1112" s="527">
        <f t="shared" si="175"/>
        <v>7238000</v>
      </c>
      <c r="L1112" s="527">
        <f t="shared" si="176"/>
        <v>29902221.249999955</v>
      </c>
    </row>
    <row r="1113" spans="1:12" ht="17.5" x14ac:dyDescent="0.35">
      <c r="A1113" s="525"/>
      <c r="B1113" s="525"/>
      <c r="C1113" s="526" t="s">
        <v>299</v>
      </c>
      <c r="D1113" s="527">
        <v>20</v>
      </c>
      <c r="E1113" s="527">
        <v>2085975</v>
      </c>
      <c r="F1113" s="527">
        <v>30000</v>
      </c>
      <c r="G1113" s="527">
        <v>682598</v>
      </c>
      <c r="H1113" s="527">
        <f t="shared" si="172"/>
        <v>2798573</v>
      </c>
      <c r="I1113" s="527">
        <f t="shared" si="173"/>
        <v>41719500</v>
      </c>
      <c r="J1113" s="527">
        <f t="shared" si="174"/>
        <v>600000</v>
      </c>
      <c r="K1113" s="527">
        <f t="shared" si="175"/>
        <v>13651960</v>
      </c>
      <c r="L1113" s="527">
        <f t="shared" si="176"/>
        <v>55971460</v>
      </c>
    </row>
    <row r="1114" spans="1:12" ht="17.5" x14ac:dyDescent="0.35">
      <c r="A1114" s="525"/>
      <c r="B1114" s="525"/>
      <c r="C1114" s="526" t="s">
        <v>151</v>
      </c>
      <c r="D1114" s="527">
        <v>2</v>
      </c>
      <c r="E1114" s="527">
        <v>2141566.2500000042</v>
      </c>
      <c r="F1114" s="527">
        <v>30000</v>
      </c>
      <c r="G1114" s="527">
        <v>690638</v>
      </c>
      <c r="H1114" s="527">
        <f t="shared" si="172"/>
        <v>2862204.2500000042</v>
      </c>
      <c r="I1114" s="527">
        <f t="shared" si="173"/>
        <v>4283132.5000000084</v>
      </c>
      <c r="J1114" s="527">
        <f t="shared" si="174"/>
        <v>60000</v>
      </c>
      <c r="K1114" s="527">
        <f t="shared" si="175"/>
        <v>1381276</v>
      </c>
      <c r="L1114" s="527">
        <f t="shared" si="176"/>
        <v>5724408.5000000084</v>
      </c>
    </row>
    <row r="1115" spans="1:12" ht="17.5" x14ac:dyDescent="0.35">
      <c r="A1115" s="525"/>
      <c r="B1115" s="525"/>
      <c r="C1115" s="526" t="s">
        <v>213</v>
      </c>
      <c r="D1115" s="527">
        <v>2</v>
      </c>
      <c r="E1115" s="527">
        <v>2197157.4999999958</v>
      </c>
      <c r="F1115" s="527">
        <v>30000</v>
      </c>
      <c r="G1115" s="527">
        <v>701008</v>
      </c>
      <c r="H1115" s="527">
        <f t="shared" si="172"/>
        <v>2928165.4999999958</v>
      </c>
      <c r="I1115" s="527">
        <f t="shared" si="173"/>
        <v>4394314.9999999916</v>
      </c>
      <c r="J1115" s="527">
        <f t="shared" si="174"/>
        <v>60000</v>
      </c>
      <c r="K1115" s="527">
        <f t="shared" si="175"/>
        <v>1402016</v>
      </c>
      <c r="L1115" s="527">
        <f t="shared" si="176"/>
        <v>5856330.9999999916</v>
      </c>
    </row>
    <row r="1116" spans="1:12" ht="17.5" x14ac:dyDescent="0.35">
      <c r="A1116" s="525"/>
      <c r="B1116" s="525"/>
      <c r="C1116" s="526" t="s">
        <v>155</v>
      </c>
      <c r="D1116" s="527">
        <v>35</v>
      </c>
      <c r="E1116" s="527">
        <v>2321896.2500000042</v>
      </c>
      <c r="F1116" s="527">
        <v>30000</v>
      </c>
      <c r="G1116" s="527">
        <v>964218</v>
      </c>
      <c r="H1116" s="527">
        <f t="shared" si="172"/>
        <v>3316114.2500000042</v>
      </c>
      <c r="I1116" s="527">
        <f t="shared" si="173"/>
        <v>81266368.750000149</v>
      </c>
      <c r="J1116" s="527">
        <f t="shared" si="174"/>
        <v>1050000</v>
      </c>
      <c r="K1116" s="527">
        <f t="shared" si="175"/>
        <v>33747630</v>
      </c>
      <c r="L1116" s="527">
        <f t="shared" si="176"/>
        <v>116063998.75000015</v>
      </c>
    </row>
    <row r="1117" spans="1:12" ht="17.5" x14ac:dyDescent="0.35">
      <c r="A1117" s="525"/>
      <c r="B1117" s="525"/>
      <c r="C1117" s="526" t="s">
        <v>302</v>
      </c>
      <c r="D1117" s="527">
        <v>14</v>
      </c>
      <c r="E1117" s="527">
        <v>2444501.25</v>
      </c>
      <c r="F1117" s="527">
        <v>30000</v>
      </c>
      <c r="G1117" s="527">
        <v>1001862</v>
      </c>
      <c r="H1117" s="527">
        <f t="shared" si="172"/>
        <v>3476363.25</v>
      </c>
      <c r="I1117" s="527">
        <f t="shared" si="173"/>
        <v>34223017.5</v>
      </c>
      <c r="J1117" s="527">
        <f t="shared" si="174"/>
        <v>420000</v>
      </c>
      <c r="K1117" s="527">
        <f t="shared" si="175"/>
        <v>14026068</v>
      </c>
      <c r="L1117" s="527">
        <f t="shared" si="176"/>
        <v>48669085.5</v>
      </c>
    </row>
    <row r="1118" spans="1:12" ht="17.5" x14ac:dyDescent="0.35">
      <c r="A1118" s="525"/>
      <c r="B1118" s="525"/>
      <c r="C1118" s="526" t="s">
        <v>159</v>
      </c>
      <c r="D1118" s="527">
        <v>1</v>
      </c>
      <c r="E1118" s="527">
        <v>2505804.9999999958</v>
      </c>
      <c r="F1118" s="527">
        <v>30000</v>
      </c>
      <c r="G1118" s="527">
        <v>758712</v>
      </c>
      <c r="H1118" s="527">
        <f t="shared" si="172"/>
        <v>3294516.9999999958</v>
      </c>
      <c r="I1118" s="527">
        <f t="shared" si="173"/>
        <v>2505804.9999999958</v>
      </c>
      <c r="J1118" s="527">
        <f t="shared" si="174"/>
        <v>30000</v>
      </c>
      <c r="K1118" s="527">
        <f t="shared" si="175"/>
        <v>758712</v>
      </c>
      <c r="L1118" s="527">
        <f t="shared" si="176"/>
        <v>3294516.9999999958</v>
      </c>
    </row>
    <row r="1119" spans="1:12" ht="17.5" x14ac:dyDescent="0.35">
      <c r="A1119" s="525"/>
      <c r="B1119" s="525"/>
      <c r="C1119" s="526" t="s">
        <v>161</v>
      </c>
      <c r="D1119" s="527">
        <v>5</v>
      </c>
      <c r="E1119" s="527">
        <v>2567107.5</v>
      </c>
      <c r="F1119" s="527">
        <v>30000</v>
      </c>
      <c r="G1119" s="527">
        <v>1039508</v>
      </c>
      <c r="H1119" s="527">
        <f t="shared" si="172"/>
        <v>3636615.5</v>
      </c>
      <c r="I1119" s="527">
        <f t="shared" si="173"/>
        <v>12835537.5</v>
      </c>
      <c r="J1119" s="527">
        <f t="shared" si="174"/>
        <v>150000</v>
      </c>
      <c r="K1119" s="527">
        <f t="shared" si="175"/>
        <v>5197540</v>
      </c>
      <c r="L1119" s="527">
        <f t="shared" si="176"/>
        <v>18183077.5</v>
      </c>
    </row>
    <row r="1120" spans="1:12" ht="17.5" x14ac:dyDescent="0.35">
      <c r="A1120" s="525"/>
      <c r="B1120" s="525"/>
      <c r="C1120" s="526" t="s">
        <v>162</v>
      </c>
      <c r="D1120" s="527">
        <v>1</v>
      </c>
      <c r="E1120" s="527">
        <v>2628410.0000000042</v>
      </c>
      <c r="F1120" s="527">
        <v>30000</v>
      </c>
      <c r="G1120" s="527">
        <v>781716</v>
      </c>
      <c r="H1120" s="527">
        <f t="shared" si="172"/>
        <v>3440126.0000000042</v>
      </c>
      <c r="I1120" s="527">
        <f t="shared" si="173"/>
        <v>2628410.0000000042</v>
      </c>
      <c r="J1120" s="527">
        <f t="shared" si="174"/>
        <v>30000</v>
      </c>
      <c r="K1120" s="527">
        <f t="shared" si="175"/>
        <v>781716</v>
      </c>
      <c r="L1120" s="527">
        <f t="shared" si="176"/>
        <v>3440126.0000000042</v>
      </c>
    </row>
    <row r="1121" spans="1:12" ht="17.5" x14ac:dyDescent="0.35">
      <c r="A1121" s="525"/>
      <c r="B1121" s="525"/>
      <c r="C1121" s="526" t="s">
        <v>335</v>
      </c>
      <c r="D1121" s="527">
        <v>1</v>
      </c>
      <c r="E1121" s="527">
        <v>2689712.4999999958</v>
      </c>
      <c r="F1121" s="527">
        <v>30000</v>
      </c>
      <c r="G1121" s="527">
        <v>793208</v>
      </c>
      <c r="H1121" s="527">
        <f t="shared" si="172"/>
        <v>3512920.4999999958</v>
      </c>
      <c r="I1121" s="527">
        <f t="shared" si="173"/>
        <v>2689712.4999999958</v>
      </c>
      <c r="J1121" s="527">
        <f t="shared" si="174"/>
        <v>30000</v>
      </c>
      <c r="K1121" s="527">
        <f t="shared" si="175"/>
        <v>793208</v>
      </c>
      <c r="L1121" s="527">
        <f t="shared" si="176"/>
        <v>3512920.4999999958</v>
      </c>
    </row>
    <row r="1122" spans="1:12" ht="17.5" x14ac:dyDescent="0.35">
      <c r="A1122" s="525"/>
      <c r="B1122" s="525"/>
      <c r="C1122" s="526" t="s">
        <v>1121</v>
      </c>
      <c r="D1122" s="527">
        <v>76</v>
      </c>
      <c r="E1122" s="527">
        <v>3051717.5000000042</v>
      </c>
      <c r="F1122" s="527">
        <v>30000</v>
      </c>
      <c r="G1122" s="527">
        <v>1256030</v>
      </c>
      <c r="H1122" s="527">
        <f t="shared" si="172"/>
        <v>4337747.5000000037</v>
      </c>
      <c r="I1122" s="527">
        <f t="shared" si="173"/>
        <v>231930530.00000033</v>
      </c>
      <c r="J1122" s="527">
        <f t="shared" si="174"/>
        <v>2280000</v>
      </c>
      <c r="K1122" s="527">
        <f t="shared" si="175"/>
        <v>95458280</v>
      </c>
      <c r="L1122" s="527">
        <f t="shared" si="176"/>
        <v>329668810.0000003</v>
      </c>
    </row>
    <row r="1123" spans="1:12" ht="17.5" x14ac:dyDescent="0.35">
      <c r="A1123" s="525"/>
      <c r="B1123" s="525"/>
      <c r="C1123" s="526" t="s">
        <v>484</v>
      </c>
      <c r="D1123" s="527">
        <v>6</v>
      </c>
      <c r="E1123" s="527">
        <v>3112251.2499999958</v>
      </c>
      <c r="F1123" s="527">
        <v>30000</v>
      </c>
      <c r="G1123" s="527">
        <v>1281208</v>
      </c>
      <c r="H1123" s="527">
        <f t="shared" si="172"/>
        <v>4423459.2499999963</v>
      </c>
      <c r="I1123" s="527">
        <f t="shared" si="173"/>
        <v>18673507.499999974</v>
      </c>
      <c r="J1123" s="527">
        <f t="shared" si="174"/>
        <v>180000</v>
      </c>
      <c r="K1123" s="527">
        <f t="shared" si="175"/>
        <v>7687248</v>
      </c>
      <c r="L1123" s="527">
        <f t="shared" si="176"/>
        <v>26540755.499999978</v>
      </c>
    </row>
    <row r="1124" spans="1:12" ht="17.5" x14ac:dyDescent="0.35">
      <c r="A1124" s="525"/>
      <c r="B1124" s="525"/>
      <c r="C1124" s="526" t="s">
        <v>485</v>
      </c>
      <c r="D1124" s="527">
        <v>14</v>
      </c>
      <c r="E1124" s="527">
        <v>3172786.2500000037</v>
      </c>
      <c r="F1124" s="527">
        <v>30000</v>
      </c>
      <c r="G1124" s="527">
        <v>1220948</v>
      </c>
      <c r="H1124" s="527">
        <f t="shared" si="172"/>
        <v>4423734.2500000037</v>
      </c>
      <c r="I1124" s="527">
        <f t="shared" si="173"/>
        <v>44419007.500000052</v>
      </c>
      <c r="J1124" s="527">
        <f t="shared" si="174"/>
        <v>420000</v>
      </c>
      <c r="K1124" s="527">
        <f t="shared" si="175"/>
        <v>17093272</v>
      </c>
      <c r="L1124" s="527">
        <f t="shared" si="176"/>
        <v>61932279.500000052</v>
      </c>
    </row>
    <row r="1125" spans="1:12" ht="17.5" x14ac:dyDescent="0.35">
      <c r="A1125" s="525"/>
      <c r="B1125" s="525"/>
      <c r="C1125" s="526" t="s">
        <v>486</v>
      </c>
      <c r="D1125" s="527">
        <v>8</v>
      </c>
      <c r="E1125" s="527">
        <v>3233319.9999999963</v>
      </c>
      <c r="F1125" s="527">
        <v>30000</v>
      </c>
      <c r="G1125" s="527">
        <v>1331366</v>
      </c>
      <c r="H1125" s="527">
        <f t="shared" si="172"/>
        <v>4594685.9999999963</v>
      </c>
      <c r="I1125" s="527">
        <f t="shared" si="173"/>
        <v>25866559.99999997</v>
      </c>
      <c r="J1125" s="527">
        <f t="shared" si="174"/>
        <v>240000</v>
      </c>
      <c r="K1125" s="527">
        <f t="shared" si="175"/>
        <v>10650928</v>
      </c>
      <c r="L1125" s="527">
        <f t="shared" si="176"/>
        <v>36757487.99999997</v>
      </c>
    </row>
    <row r="1126" spans="1:12" ht="17.5" x14ac:dyDescent="0.35">
      <c r="A1126" s="525"/>
      <c r="B1126" s="525"/>
      <c r="C1126" s="526" t="s">
        <v>526</v>
      </c>
      <c r="D1126" s="527">
        <v>1</v>
      </c>
      <c r="E1126" s="527">
        <v>3293855.0000000037</v>
      </c>
      <c r="F1126" s="527">
        <v>30000</v>
      </c>
      <c r="G1126" s="527">
        <v>1356744</v>
      </c>
      <c r="H1126" s="527">
        <f t="shared" si="172"/>
        <v>4680599.0000000037</v>
      </c>
      <c r="I1126" s="527">
        <f t="shared" si="173"/>
        <v>3293855.0000000037</v>
      </c>
      <c r="J1126" s="527">
        <f t="shared" si="174"/>
        <v>30000</v>
      </c>
      <c r="K1126" s="527">
        <f t="shared" si="175"/>
        <v>1356744</v>
      </c>
      <c r="L1126" s="527">
        <f t="shared" si="176"/>
        <v>4680599.0000000037</v>
      </c>
    </row>
    <row r="1127" spans="1:12" ht="17.5" x14ac:dyDescent="0.35">
      <c r="A1127" s="525"/>
      <c r="B1127" s="525"/>
      <c r="C1127" s="526" t="s">
        <v>1114</v>
      </c>
      <c r="D1127" s="527">
        <v>5</v>
      </c>
      <c r="E1127" s="527">
        <v>3354390</v>
      </c>
      <c r="F1127" s="527">
        <v>30000</v>
      </c>
      <c r="G1127" s="527">
        <v>1381921</v>
      </c>
      <c r="H1127" s="527">
        <f t="shared" si="172"/>
        <v>4766311</v>
      </c>
      <c r="I1127" s="527">
        <f t="shared" si="173"/>
        <v>16771950</v>
      </c>
      <c r="J1127" s="527">
        <f t="shared" si="174"/>
        <v>150000</v>
      </c>
      <c r="K1127" s="527">
        <f t="shared" si="175"/>
        <v>6909605</v>
      </c>
      <c r="L1127" s="527">
        <f t="shared" si="176"/>
        <v>23831555</v>
      </c>
    </row>
    <row r="1128" spans="1:12" ht="18" x14ac:dyDescent="0.4">
      <c r="A1128" s="525"/>
      <c r="B1128" s="528"/>
      <c r="C1128" s="526" t="s">
        <v>303</v>
      </c>
      <c r="D1128" s="519">
        <v>7</v>
      </c>
      <c r="E1128" s="527">
        <v>3640486.2500000037</v>
      </c>
      <c r="F1128" s="527">
        <v>30000</v>
      </c>
      <c r="G1128" s="527">
        <v>1420178</v>
      </c>
      <c r="H1128" s="527">
        <f t="shared" si="172"/>
        <v>5090664.2500000037</v>
      </c>
      <c r="I1128" s="527">
        <f t="shared" si="173"/>
        <v>25483403.750000026</v>
      </c>
      <c r="J1128" s="527">
        <f t="shared" si="174"/>
        <v>210000</v>
      </c>
      <c r="K1128" s="527">
        <f t="shared" si="175"/>
        <v>9941246</v>
      </c>
      <c r="L1128" s="527">
        <f t="shared" si="176"/>
        <v>35634649.75000003</v>
      </c>
    </row>
    <row r="1129" spans="1:12" ht="18" x14ac:dyDescent="0.4">
      <c r="A1129" s="525"/>
      <c r="B1129" s="528"/>
      <c r="C1129" s="526" t="s">
        <v>175</v>
      </c>
      <c r="D1129" s="519">
        <v>94</v>
      </c>
      <c r="E1129" s="527">
        <v>3724846.2500000037</v>
      </c>
      <c r="F1129" s="527">
        <v>30000</v>
      </c>
      <c r="G1129" s="527">
        <v>1557738</v>
      </c>
      <c r="H1129" s="527">
        <f t="shared" si="172"/>
        <v>5312584.2500000037</v>
      </c>
      <c r="I1129" s="527">
        <f t="shared" si="173"/>
        <v>350135547.50000036</v>
      </c>
      <c r="J1129" s="527">
        <f t="shared" si="174"/>
        <v>2820000</v>
      </c>
      <c r="K1129" s="527">
        <f t="shared" si="175"/>
        <v>146427372</v>
      </c>
      <c r="L1129" s="527">
        <f t="shared" si="176"/>
        <v>499382919.50000036</v>
      </c>
    </row>
    <row r="1130" spans="1:12" ht="17.5" x14ac:dyDescent="0.35">
      <c r="A1130" s="525"/>
      <c r="B1130" s="525"/>
      <c r="C1130" s="526" t="s">
        <v>176</v>
      </c>
      <c r="D1130" s="527">
        <v>2</v>
      </c>
      <c r="E1130" s="527">
        <v>3809206.2500000037</v>
      </c>
      <c r="F1130" s="527">
        <v>30000</v>
      </c>
      <c r="G1130" s="527">
        <v>981974</v>
      </c>
      <c r="H1130" s="527">
        <f t="shared" si="172"/>
        <v>4821180.2500000037</v>
      </c>
      <c r="I1130" s="527">
        <f t="shared" si="173"/>
        <v>7618412.5000000075</v>
      </c>
      <c r="J1130" s="527">
        <f t="shared" si="174"/>
        <v>60000</v>
      </c>
      <c r="K1130" s="527">
        <f t="shared" si="175"/>
        <v>1963948</v>
      </c>
      <c r="L1130" s="527">
        <f t="shared" si="176"/>
        <v>9642360.5000000075</v>
      </c>
    </row>
    <row r="1131" spans="1:12" ht="17.5" x14ac:dyDescent="0.35">
      <c r="A1131" s="525"/>
      <c r="B1131" s="525"/>
      <c r="C1131" s="526" t="s">
        <v>489</v>
      </c>
      <c r="D1131" s="527">
        <v>2</v>
      </c>
      <c r="E1131" s="527">
        <v>4323140.0000000037</v>
      </c>
      <c r="F1131" s="527">
        <v>30000</v>
      </c>
      <c r="G1131" s="527">
        <v>1069104</v>
      </c>
      <c r="H1131" s="527">
        <f t="shared" si="172"/>
        <v>5422244.0000000037</v>
      </c>
      <c r="I1131" s="527">
        <f t="shared" si="173"/>
        <v>8646280.0000000075</v>
      </c>
      <c r="J1131" s="527">
        <f t="shared" si="174"/>
        <v>60000</v>
      </c>
      <c r="K1131" s="527">
        <f t="shared" si="175"/>
        <v>2138208</v>
      </c>
      <c r="L1131" s="527">
        <f t="shared" si="176"/>
        <v>10844488.000000007</v>
      </c>
    </row>
    <row r="1132" spans="1:12" ht="17.5" x14ac:dyDescent="0.35">
      <c r="A1132" s="525"/>
      <c r="B1132" s="525"/>
      <c r="C1132" s="526" t="s">
        <v>677</v>
      </c>
      <c r="D1132" s="527">
        <v>22</v>
      </c>
      <c r="E1132" s="527">
        <v>4437806.25</v>
      </c>
      <c r="F1132" s="527">
        <v>30000</v>
      </c>
      <c r="G1132" s="527">
        <v>1891728</v>
      </c>
      <c r="H1132" s="527">
        <f t="shared" si="172"/>
        <v>6359534.25</v>
      </c>
      <c r="I1132" s="527">
        <f t="shared" si="173"/>
        <v>97631737.5</v>
      </c>
      <c r="J1132" s="527">
        <f t="shared" si="174"/>
        <v>660000</v>
      </c>
      <c r="K1132" s="527">
        <f t="shared" si="175"/>
        <v>41618016</v>
      </c>
      <c r="L1132" s="527">
        <f t="shared" si="176"/>
        <v>139909753.5</v>
      </c>
    </row>
    <row r="1133" spans="1:12" ht="17.5" x14ac:dyDescent="0.35">
      <c r="A1133" s="525"/>
      <c r="B1133" s="525"/>
      <c r="C1133" s="526" t="s">
        <v>1117</v>
      </c>
      <c r="D1133" s="527">
        <v>1</v>
      </c>
      <c r="E1133" s="527">
        <v>4552472.4999999963</v>
      </c>
      <c r="F1133" s="527">
        <v>30000</v>
      </c>
      <c r="G1133" s="527">
        <v>1932288</v>
      </c>
      <c r="H1133" s="527">
        <f t="shared" si="172"/>
        <v>6514760.4999999963</v>
      </c>
      <c r="I1133" s="527">
        <f t="shared" si="173"/>
        <v>4552472.4999999963</v>
      </c>
      <c r="J1133" s="527">
        <f t="shared" si="174"/>
        <v>30000</v>
      </c>
      <c r="K1133" s="527">
        <f t="shared" si="175"/>
        <v>1932288</v>
      </c>
      <c r="L1133" s="527">
        <f t="shared" si="176"/>
        <v>6514760.4999999963</v>
      </c>
    </row>
    <row r="1134" spans="1:12" ht="17.5" x14ac:dyDescent="0.35">
      <c r="A1134" s="525"/>
      <c r="B1134" s="525"/>
      <c r="C1134" s="526" t="s">
        <v>341</v>
      </c>
      <c r="D1134" s="527">
        <v>1</v>
      </c>
      <c r="E1134" s="527">
        <v>5125802.4999999963</v>
      </c>
      <c r="F1134" s="527">
        <v>30000</v>
      </c>
      <c r="G1134" s="527">
        <v>960960</v>
      </c>
      <c r="H1134" s="527">
        <f t="shared" si="172"/>
        <v>6116762.4999999963</v>
      </c>
      <c r="I1134" s="527">
        <f t="shared" si="173"/>
        <v>5125802.4999999963</v>
      </c>
      <c r="J1134" s="527">
        <f t="shared" si="174"/>
        <v>30000</v>
      </c>
      <c r="K1134" s="527">
        <f t="shared" si="175"/>
        <v>960960</v>
      </c>
      <c r="L1134" s="527">
        <f t="shared" si="176"/>
        <v>6116762.4999999963</v>
      </c>
    </row>
    <row r="1135" spans="1:12" ht="17.5" x14ac:dyDescent="0.35">
      <c r="A1135" s="525"/>
      <c r="B1135" s="525"/>
      <c r="C1135" s="526" t="s">
        <v>405</v>
      </c>
      <c r="D1135" s="527">
        <v>2</v>
      </c>
      <c r="E1135" s="527">
        <v>5233970.0000000037</v>
      </c>
      <c r="F1135" s="527">
        <v>30000</v>
      </c>
      <c r="G1135" s="527">
        <v>1245684</v>
      </c>
      <c r="H1135" s="527">
        <f t="shared" si="172"/>
        <v>6509654.0000000037</v>
      </c>
      <c r="I1135" s="527">
        <f t="shared" si="173"/>
        <v>10467940.000000007</v>
      </c>
      <c r="J1135" s="527">
        <f t="shared" si="174"/>
        <v>60000</v>
      </c>
      <c r="K1135" s="527">
        <f t="shared" si="175"/>
        <v>2491368</v>
      </c>
      <c r="L1135" s="527">
        <f t="shared" si="176"/>
        <v>13019308.000000007</v>
      </c>
    </row>
    <row r="1136" spans="1:12" ht="17.5" x14ac:dyDescent="0.35">
      <c r="A1136" s="525"/>
      <c r="B1136" s="525"/>
      <c r="C1136" s="526" t="s">
        <v>449</v>
      </c>
      <c r="D1136" s="527">
        <v>4</v>
      </c>
      <c r="E1136" s="527">
        <v>5369951.25</v>
      </c>
      <c r="F1136" s="527">
        <v>30000</v>
      </c>
      <c r="G1136" s="527">
        <v>1267600</v>
      </c>
      <c r="H1136" s="527">
        <f t="shared" si="172"/>
        <v>6667551.25</v>
      </c>
      <c r="I1136" s="527">
        <f t="shared" si="173"/>
        <v>21479805</v>
      </c>
      <c r="J1136" s="527">
        <f t="shared" si="174"/>
        <v>120000</v>
      </c>
      <c r="K1136" s="527">
        <f t="shared" si="175"/>
        <v>5070400</v>
      </c>
      <c r="L1136" s="527">
        <f t="shared" si="176"/>
        <v>26670205</v>
      </c>
    </row>
    <row r="1137" spans="1:12" ht="17.5" x14ac:dyDescent="0.35">
      <c r="A1137" s="525"/>
      <c r="B1137" s="525"/>
      <c r="C1137" s="526" t="s">
        <v>344</v>
      </c>
      <c r="D1137" s="527">
        <v>1</v>
      </c>
      <c r="E1137" s="527">
        <v>5505931.2500000037</v>
      </c>
      <c r="F1137" s="527">
        <v>30000</v>
      </c>
      <c r="G1137" s="527">
        <v>2280780</v>
      </c>
      <c r="H1137" s="527">
        <f t="shared" si="172"/>
        <v>7816711.2500000037</v>
      </c>
      <c r="I1137" s="527">
        <f t="shared" si="173"/>
        <v>5505931.2500000037</v>
      </c>
      <c r="J1137" s="527">
        <f t="shared" si="174"/>
        <v>30000</v>
      </c>
      <c r="K1137" s="527">
        <f t="shared" si="175"/>
        <v>2280780</v>
      </c>
      <c r="L1137" s="527">
        <f t="shared" si="176"/>
        <v>7816711.2500000037</v>
      </c>
    </row>
    <row r="1138" spans="1:12" ht="17.5" x14ac:dyDescent="0.35">
      <c r="A1138" s="525"/>
      <c r="B1138" s="525"/>
      <c r="C1138" s="526" t="s">
        <v>321</v>
      </c>
      <c r="D1138" s="527">
        <v>1</v>
      </c>
      <c r="E1138" s="527">
        <v>6843967.6499999994</v>
      </c>
      <c r="F1138" s="527">
        <v>30000</v>
      </c>
      <c r="G1138" s="527">
        <v>2587636</v>
      </c>
      <c r="H1138" s="527">
        <f t="shared" si="172"/>
        <v>9461603.6499999985</v>
      </c>
      <c r="I1138" s="527">
        <f t="shared" si="173"/>
        <v>6843967.6499999994</v>
      </c>
      <c r="J1138" s="527">
        <f t="shared" si="174"/>
        <v>30000</v>
      </c>
      <c r="K1138" s="527">
        <f t="shared" si="175"/>
        <v>2587636</v>
      </c>
      <c r="L1138" s="527">
        <f t="shared" si="176"/>
        <v>9461603.6499999985</v>
      </c>
    </row>
    <row r="1139" spans="1:12" ht="17.5" x14ac:dyDescent="0.35">
      <c r="A1139" s="525"/>
      <c r="B1139" s="525"/>
      <c r="C1139" s="526" t="s">
        <v>307</v>
      </c>
      <c r="D1139" s="527">
        <v>1</v>
      </c>
      <c r="E1139" s="527">
        <v>7181721.4499999993</v>
      </c>
      <c r="F1139" s="527">
        <v>30000</v>
      </c>
      <c r="G1139" s="527">
        <v>1490635</v>
      </c>
      <c r="H1139" s="527">
        <f t="shared" ref="H1139:H1141" si="177">SUM(E1139:G1139)</f>
        <v>8702356.4499999993</v>
      </c>
      <c r="I1139" s="527">
        <f t="shared" ref="I1139:I1141" si="178">D1139*E1139</f>
        <v>7181721.4499999993</v>
      </c>
      <c r="J1139" s="527">
        <f t="shared" ref="J1139:J1141" si="179">D1139*F1139</f>
        <v>30000</v>
      </c>
      <c r="K1139" s="527">
        <f t="shared" ref="K1139:K1141" si="180">D1139*G1139</f>
        <v>1490635</v>
      </c>
      <c r="L1139" s="527">
        <f t="shared" ref="L1139:L1141" si="181">D1139*H1139</f>
        <v>8702356.4499999993</v>
      </c>
    </row>
    <row r="1140" spans="1:12" ht="17.5" x14ac:dyDescent="0.35">
      <c r="A1140" s="525"/>
      <c r="B1140" s="525"/>
      <c r="C1140" s="526" t="s">
        <v>196</v>
      </c>
      <c r="D1140" s="527">
        <v>1</v>
      </c>
      <c r="E1140" s="527">
        <v>7857226.3500000006</v>
      </c>
      <c r="F1140" s="527">
        <v>30000</v>
      </c>
      <c r="G1140" s="527">
        <v>1232606</v>
      </c>
      <c r="H1140" s="527">
        <f t="shared" si="177"/>
        <v>9119832.3500000015</v>
      </c>
      <c r="I1140" s="527">
        <f t="shared" si="178"/>
        <v>7857226.3500000006</v>
      </c>
      <c r="J1140" s="527">
        <f t="shared" si="179"/>
        <v>30000</v>
      </c>
      <c r="K1140" s="527">
        <f t="shared" si="180"/>
        <v>1232606</v>
      </c>
      <c r="L1140" s="527">
        <f t="shared" si="181"/>
        <v>9119832.3500000015</v>
      </c>
    </row>
    <row r="1141" spans="1:12" ht="17.5" x14ac:dyDescent="0.35">
      <c r="A1141" s="525"/>
      <c r="B1141" s="525"/>
      <c r="C1141" s="526" t="s">
        <v>197</v>
      </c>
      <c r="D1141" s="527"/>
      <c r="E1141" s="527">
        <v>8026103.25</v>
      </c>
      <c r="F1141" s="527">
        <v>30000</v>
      </c>
      <c r="G1141" s="527"/>
      <c r="H1141" s="527">
        <f t="shared" si="177"/>
        <v>8056103.25</v>
      </c>
      <c r="I1141" s="527">
        <f t="shared" si="178"/>
        <v>0</v>
      </c>
      <c r="J1141" s="527">
        <f t="shared" si="179"/>
        <v>0</v>
      </c>
      <c r="K1141" s="527">
        <f t="shared" si="180"/>
        <v>0</v>
      </c>
      <c r="L1141" s="527">
        <f t="shared" si="181"/>
        <v>0</v>
      </c>
    </row>
    <row r="1142" spans="1:12" ht="18" x14ac:dyDescent="0.4">
      <c r="A1142" s="525"/>
      <c r="B1142" s="528" t="s">
        <v>201</v>
      </c>
      <c r="C1142" s="526" t="s">
        <v>202</v>
      </c>
      <c r="D1142" s="519">
        <f t="shared" ref="D1142:L1142" si="182">SUM(D1074:D1141)</f>
        <v>757</v>
      </c>
      <c r="E1142" s="519">
        <f t="shared" si="182"/>
        <v>170444602.17440003</v>
      </c>
      <c r="F1142" s="519">
        <f t="shared" si="182"/>
        <v>2040000</v>
      </c>
      <c r="G1142" s="519">
        <f t="shared" si="182"/>
        <v>50268637</v>
      </c>
      <c r="H1142" s="519">
        <f t="shared" si="182"/>
        <v>222753239.17440003</v>
      </c>
      <c r="I1142" s="519">
        <f t="shared" si="182"/>
        <v>1706027787.6744015</v>
      </c>
      <c r="J1142" s="519">
        <f t="shared" si="182"/>
        <v>22710000</v>
      </c>
      <c r="K1142" s="519">
        <f t="shared" si="182"/>
        <v>619883924</v>
      </c>
      <c r="L1142" s="519">
        <f t="shared" si="182"/>
        <v>2348621711.6744008</v>
      </c>
    </row>
    <row r="1143" spans="1:12" ht="17.5" x14ac:dyDescent="0.35">
      <c r="A1143" s="525"/>
      <c r="B1143" s="525"/>
      <c r="C1143" s="525"/>
      <c r="D1143" s="527"/>
      <c r="E1143" s="527"/>
      <c r="F1143" s="527"/>
      <c r="G1143" s="527"/>
      <c r="H1143" s="527"/>
      <c r="I1143" s="527"/>
      <c r="J1143" s="527"/>
      <c r="K1143" s="527"/>
      <c r="L1143" s="527"/>
    </row>
    <row r="1144" spans="1:12" ht="17.5" x14ac:dyDescent="0.35">
      <c r="A1144" s="525"/>
      <c r="B1144" s="525" t="s">
        <v>370</v>
      </c>
      <c r="C1144" s="529" t="s">
        <v>1122</v>
      </c>
      <c r="D1144" s="530">
        <v>1</v>
      </c>
      <c r="E1144" s="530">
        <v>1925865</v>
      </c>
      <c r="F1144" s="530"/>
      <c r="G1144" s="530">
        <v>14072258</v>
      </c>
      <c r="H1144" s="527">
        <f>SUM(E1144:G1144)</f>
        <v>15998123</v>
      </c>
      <c r="I1144" s="527">
        <f t="shared" ref="I1144:I1163" si="183">D1144*E1144</f>
        <v>1925865</v>
      </c>
      <c r="J1144" s="527">
        <f t="shared" ref="J1144:J1163" si="184">D1144*F1144</f>
        <v>0</v>
      </c>
      <c r="K1144" s="527">
        <f t="shared" ref="K1144:K1163" si="185">D1144*G1144</f>
        <v>14072258</v>
      </c>
      <c r="L1144" s="527">
        <f t="shared" ref="L1144:L1163" si="186">D1144*H1144</f>
        <v>15998123</v>
      </c>
    </row>
    <row r="1145" spans="1:12" ht="17.5" x14ac:dyDescent="0.35">
      <c r="A1145" s="525"/>
      <c r="B1145" s="525" t="s">
        <v>311</v>
      </c>
      <c r="C1145" s="531" t="s">
        <v>1123</v>
      </c>
      <c r="D1145" s="530"/>
      <c r="E1145" s="530"/>
      <c r="F1145" s="530"/>
      <c r="G1145" s="530"/>
      <c r="H1145" s="527"/>
      <c r="I1145" s="527">
        <f t="shared" si="183"/>
        <v>0</v>
      </c>
      <c r="J1145" s="527">
        <f t="shared" si="184"/>
        <v>0</v>
      </c>
      <c r="K1145" s="527">
        <f t="shared" si="185"/>
        <v>0</v>
      </c>
      <c r="L1145" s="527">
        <f t="shared" si="186"/>
        <v>0</v>
      </c>
    </row>
    <row r="1146" spans="1:12" ht="17.5" x14ac:dyDescent="0.35">
      <c r="A1146" s="525"/>
      <c r="B1146" s="525"/>
      <c r="C1146" s="532" t="s">
        <v>1124</v>
      </c>
      <c r="D1146" s="527">
        <v>8</v>
      </c>
      <c r="E1146" s="530">
        <v>3662702</v>
      </c>
      <c r="F1146" s="527">
        <v>30000</v>
      </c>
      <c r="G1146" s="527">
        <v>1931616</v>
      </c>
      <c r="H1146" s="527">
        <f t="shared" ref="H1146:H1163" si="187">SUM(E1146:G1146)</f>
        <v>5624318</v>
      </c>
      <c r="I1146" s="527">
        <f t="shared" si="183"/>
        <v>29301616</v>
      </c>
      <c r="J1146" s="527">
        <f t="shared" si="184"/>
        <v>240000</v>
      </c>
      <c r="K1146" s="527">
        <f t="shared" si="185"/>
        <v>15452928</v>
      </c>
      <c r="L1146" s="527">
        <f t="shared" si="186"/>
        <v>44994544</v>
      </c>
    </row>
    <row r="1147" spans="1:12" ht="17.5" x14ac:dyDescent="0.35">
      <c r="A1147" s="525"/>
      <c r="B1147" s="525"/>
      <c r="C1147" s="532" t="s">
        <v>1125</v>
      </c>
      <c r="D1147" s="527">
        <v>4</v>
      </c>
      <c r="E1147" s="530">
        <v>3807984</v>
      </c>
      <c r="F1147" s="527">
        <v>30000</v>
      </c>
      <c r="G1147" s="527">
        <v>2019408</v>
      </c>
      <c r="H1147" s="527">
        <f t="shared" si="187"/>
        <v>5857392</v>
      </c>
      <c r="I1147" s="527">
        <f t="shared" si="183"/>
        <v>15231936</v>
      </c>
      <c r="J1147" s="527">
        <f t="shared" si="184"/>
        <v>120000</v>
      </c>
      <c r="K1147" s="527">
        <f t="shared" si="185"/>
        <v>8077632</v>
      </c>
      <c r="L1147" s="527">
        <f t="shared" si="186"/>
        <v>23429568</v>
      </c>
    </row>
    <row r="1148" spans="1:12" ht="17.5" x14ac:dyDescent="0.35">
      <c r="A1148" s="525"/>
      <c r="B1148" s="525"/>
      <c r="C1148" s="532" t="s">
        <v>1126</v>
      </c>
      <c r="D1148" s="527">
        <v>34</v>
      </c>
      <c r="E1148" s="530">
        <v>3880626</v>
      </c>
      <c r="F1148" s="527">
        <v>30000</v>
      </c>
      <c r="G1148" s="527">
        <v>2063288</v>
      </c>
      <c r="H1148" s="527">
        <f t="shared" si="187"/>
        <v>5973914</v>
      </c>
      <c r="I1148" s="527">
        <f t="shared" si="183"/>
        <v>131941284</v>
      </c>
      <c r="J1148" s="527">
        <f t="shared" si="184"/>
        <v>1020000</v>
      </c>
      <c r="K1148" s="527">
        <f t="shared" si="185"/>
        <v>70151792</v>
      </c>
      <c r="L1148" s="527">
        <f t="shared" si="186"/>
        <v>203113076</v>
      </c>
    </row>
    <row r="1149" spans="1:12" ht="17.5" x14ac:dyDescent="0.35">
      <c r="A1149" s="525"/>
      <c r="B1149" s="525"/>
      <c r="C1149" s="532" t="s">
        <v>1127</v>
      </c>
      <c r="D1149" s="527">
        <v>2</v>
      </c>
      <c r="E1149" s="527">
        <v>3953268</v>
      </c>
      <c r="F1149" s="527">
        <v>30000</v>
      </c>
      <c r="G1149" s="527">
        <v>2107200</v>
      </c>
      <c r="H1149" s="527">
        <f t="shared" si="187"/>
        <v>6090468</v>
      </c>
      <c r="I1149" s="527">
        <f t="shared" si="183"/>
        <v>7906536</v>
      </c>
      <c r="J1149" s="527">
        <f t="shared" si="184"/>
        <v>60000</v>
      </c>
      <c r="K1149" s="527">
        <f t="shared" si="185"/>
        <v>4214400</v>
      </c>
      <c r="L1149" s="527">
        <f t="shared" si="186"/>
        <v>12180936</v>
      </c>
    </row>
    <row r="1150" spans="1:12" ht="17.5" x14ac:dyDescent="0.35">
      <c r="A1150" s="525"/>
      <c r="B1150" s="526"/>
      <c r="C1150" s="532" t="s">
        <v>1128</v>
      </c>
      <c r="D1150" s="527">
        <v>17</v>
      </c>
      <c r="E1150" s="527">
        <v>4025909</v>
      </c>
      <c r="F1150" s="527">
        <v>30000</v>
      </c>
      <c r="G1150" s="527">
        <v>2151120</v>
      </c>
      <c r="H1150" s="527">
        <f t="shared" si="187"/>
        <v>6207029</v>
      </c>
      <c r="I1150" s="527">
        <f t="shared" si="183"/>
        <v>68440453</v>
      </c>
      <c r="J1150" s="527">
        <f t="shared" si="184"/>
        <v>510000</v>
      </c>
      <c r="K1150" s="527">
        <f t="shared" si="185"/>
        <v>36569040</v>
      </c>
      <c r="L1150" s="527">
        <f t="shared" si="186"/>
        <v>105519493</v>
      </c>
    </row>
    <row r="1151" spans="1:12" ht="17.5" x14ac:dyDescent="0.35">
      <c r="A1151" s="525"/>
      <c r="B1151" s="525"/>
      <c r="C1151" s="532" t="s">
        <v>1129</v>
      </c>
      <c r="D1151" s="527">
        <v>1</v>
      </c>
      <c r="E1151" s="527">
        <v>4624631</v>
      </c>
      <c r="F1151" s="527">
        <v>30000</v>
      </c>
      <c r="G1151" s="527">
        <v>2356080</v>
      </c>
      <c r="H1151" s="527">
        <f t="shared" si="187"/>
        <v>7010711</v>
      </c>
      <c r="I1151" s="527">
        <f t="shared" si="183"/>
        <v>4624631</v>
      </c>
      <c r="J1151" s="527">
        <f t="shared" si="184"/>
        <v>30000</v>
      </c>
      <c r="K1151" s="527">
        <f t="shared" si="185"/>
        <v>2356080</v>
      </c>
      <c r="L1151" s="527">
        <f t="shared" si="186"/>
        <v>7010711</v>
      </c>
    </row>
    <row r="1152" spans="1:12" ht="17.5" x14ac:dyDescent="0.35">
      <c r="A1152" s="525"/>
      <c r="B1152" s="525"/>
      <c r="C1152" s="532" t="s">
        <v>1130</v>
      </c>
      <c r="D1152" s="527">
        <v>1</v>
      </c>
      <c r="E1152" s="527">
        <v>5363016</v>
      </c>
      <c r="F1152" s="527">
        <v>30000</v>
      </c>
      <c r="G1152" s="527">
        <v>3151788</v>
      </c>
      <c r="H1152" s="527">
        <f t="shared" si="187"/>
        <v>8544804</v>
      </c>
      <c r="I1152" s="527">
        <f t="shared" si="183"/>
        <v>5363016</v>
      </c>
      <c r="J1152" s="527">
        <f t="shared" si="184"/>
        <v>30000</v>
      </c>
      <c r="K1152" s="527">
        <f t="shared" si="185"/>
        <v>3151788</v>
      </c>
      <c r="L1152" s="527">
        <f t="shared" si="186"/>
        <v>8544804</v>
      </c>
    </row>
    <row r="1153" spans="1:12" ht="17.5" x14ac:dyDescent="0.35">
      <c r="A1153" s="525"/>
      <c r="B1153" s="525"/>
      <c r="C1153" s="532" t="s">
        <v>1131</v>
      </c>
      <c r="D1153" s="527">
        <v>5</v>
      </c>
      <c r="E1153" s="527">
        <v>5512083</v>
      </c>
      <c r="F1153" s="527">
        <v>30000</v>
      </c>
      <c r="G1153" s="527">
        <v>3320496</v>
      </c>
      <c r="H1153" s="527">
        <f t="shared" si="187"/>
        <v>8862579</v>
      </c>
      <c r="I1153" s="527">
        <f t="shared" si="183"/>
        <v>27560415</v>
      </c>
      <c r="J1153" s="527">
        <f t="shared" si="184"/>
        <v>150000</v>
      </c>
      <c r="K1153" s="527">
        <f t="shared" si="185"/>
        <v>16602480</v>
      </c>
      <c r="L1153" s="527">
        <f t="shared" si="186"/>
        <v>44312895</v>
      </c>
    </row>
    <row r="1154" spans="1:12" ht="17.5" x14ac:dyDescent="0.35">
      <c r="A1154" s="525"/>
      <c r="B1154" s="525"/>
      <c r="C1154" s="532" t="s">
        <v>1132</v>
      </c>
      <c r="D1154" s="527">
        <v>4</v>
      </c>
      <c r="E1154" s="527">
        <v>5661149</v>
      </c>
      <c r="F1154" s="527">
        <v>30000</v>
      </c>
      <c r="G1154" s="527">
        <v>3320496</v>
      </c>
      <c r="H1154" s="527">
        <f t="shared" si="187"/>
        <v>9011645</v>
      </c>
      <c r="I1154" s="527">
        <f t="shared" si="183"/>
        <v>22644596</v>
      </c>
      <c r="J1154" s="527">
        <f t="shared" si="184"/>
        <v>120000</v>
      </c>
      <c r="K1154" s="527">
        <f t="shared" si="185"/>
        <v>13281984</v>
      </c>
      <c r="L1154" s="527">
        <f t="shared" si="186"/>
        <v>36046580</v>
      </c>
    </row>
    <row r="1155" spans="1:12" ht="17.5" x14ac:dyDescent="0.35">
      <c r="A1155" s="525"/>
      <c r="B1155" s="525"/>
      <c r="C1155" s="532" t="s">
        <v>1133</v>
      </c>
      <c r="D1155" s="527">
        <v>3</v>
      </c>
      <c r="E1155" s="527">
        <v>5959280</v>
      </c>
      <c r="F1155" s="527">
        <v>30000</v>
      </c>
      <c r="G1155" s="527">
        <v>3481176</v>
      </c>
      <c r="H1155" s="527">
        <f t="shared" si="187"/>
        <v>9470456</v>
      </c>
      <c r="I1155" s="527">
        <f t="shared" si="183"/>
        <v>17877840</v>
      </c>
      <c r="J1155" s="527">
        <f t="shared" si="184"/>
        <v>90000</v>
      </c>
      <c r="K1155" s="527">
        <f t="shared" si="185"/>
        <v>10443528</v>
      </c>
      <c r="L1155" s="527">
        <f t="shared" si="186"/>
        <v>28411368</v>
      </c>
    </row>
    <row r="1156" spans="1:12" ht="17.5" x14ac:dyDescent="0.35">
      <c r="A1156" s="525"/>
      <c r="B1156" s="525"/>
      <c r="C1156" s="532" t="s">
        <v>1134</v>
      </c>
      <c r="D1156" s="527">
        <v>1</v>
      </c>
      <c r="E1156" s="527">
        <v>6108343</v>
      </c>
      <c r="F1156" s="527">
        <v>30000</v>
      </c>
      <c r="G1156" s="527">
        <v>3563520</v>
      </c>
      <c r="H1156" s="527">
        <f t="shared" si="187"/>
        <v>9701863</v>
      </c>
      <c r="I1156" s="527">
        <f t="shared" si="183"/>
        <v>6108343</v>
      </c>
      <c r="J1156" s="527">
        <f t="shared" si="184"/>
        <v>30000</v>
      </c>
      <c r="K1156" s="527">
        <f t="shared" si="185"/>
        <v>3563520</v>
      </c>
      <c r="L1156" s="527">
        <f t="shared" si="186"/>
        <v>9701863</v>
      </c>
    </row>
    <row r="1157" spans="1:12" ht="17.5" x14ac:dyDescent="0.35">
      <c r="A1157" s="525"/>
      <c r="B1157" s="525"/>
      <c r="C1157" s="532" t="s">
        <v>1135</v>
      </c>
      <c r="D1157" s="527">
        <v>5</v>
      </c>
      <c r="E1157" s="527">
        <v>7183557</v>
      </c>
      <c r="F1157" s="527">
        <v>30000</v>
      </c>
      <c r="G1157" s="527">
        <v>5212716</v>
      </c>
      <c r="H1157" s="527">
        <f t="shared" si="187"/>
        <v>12426273</v>
      </c>
      <c r="I1157" s="527">
        <f t="shared" si="183"/>
        <v>35917785</v>
      </c>
      <c r="J1157" s="527">
        <f t="shared" si="184"/>
        <v>150000</v>
      </c>
      <c r="K1157" s="527">
        <f t="shared" si="185"/>
        <v>26063580</v>
      </c>
      <c r="L1157" s="527">
        <f t="shared" si="186"/>
        <v>62131365</v>
      </c>
    </row>
    <row r="1158" spans="1:12" ht="17.5" x14ac:dyDescent="0.35">
      <c r="A1158" s="525"/>
      <c r="B1158" s="525"/>
      <c r="C1158" s="532" t="s">
        <v>1136</v>
      </c>
      <c r="D1158" s="527">
        <v>6</v>
      </c>
      <c r="E1158" s="527">
        <v>7373931</v>
      </c>
      <c r="F1158" s="527">
        <v>30000</v>
      </c>
      <c r="G1158" s="527">
        <v>5454588</v>
      </c>
      <c r="H1158" s="527">
        <f t="shared" si="187"/>
        <v>12858519</v>
      </c>
      <c r="I1158" s="527">
        <f t="shared" si="183"/>
        <v>44243586</v>
      </c>
      <c r="J1158" s="527">
        <f t="shared" si="184"/>
        <v>180000</v>
      </c>
      <c r="K1158" s="527">
        <f t="shared" si="185"/>
        <v>32727528</v>
      </c>
      <c r="L1158" s="527">
        <f t="shared" si="186"/>
        <v>77151114</v>
      </c>
    </row>
    <row r="1159" spans="1:12" ht="17.5" x14ac:dyDescent="0.35">
      <c r="A1159" s="525"/>
      <c r="B1159" s="525"/>
      <c r="C1159" s="532" t="s">
        <v>1137</v>
      </c>
      <c r="D1159" s="527">
        <v>5</v>
      </c>
      <c r="E1159" s="527">
        <v>7754678</v>
      </c>
      <c r="F1159" s="527">
        <v>30000</v>
      </c>
      <c r="G1159" s="527">
        <v>5614392</v>
      </c>
      <c r="H1159" s="527">
        <f t="shared" si="187"/>
        <v>13399070</v>
      </c>
      <c r="I1159" s="527">
        <f t="shared" si="183"/>
        <v>38773390</v>
      </c>
      <c r="J1159" s="527">
        <f t="shared" si="184"/>
        <v>150000</v>
      </c>
      <c r="K1159" s="527">
        <f t="shared" si="185"/>
        <v>28071960</v>
      </c>
      <c r="L1159" s="527">
        <f t="shared" si="186"/>
        <v>66995350</v>
      </c>
    </row>
    <row r="1160" spans="1:12" ht="17.5" x14ac:dyDescent="0.35">
      <c r="A1160" s="525"/>
      <c r="B1160" s="525"/>
      <c r="C1160" s="532" t="s">
        <v>1138</v>
      </c>
      <c r="D1160" s="527">
        <v>1</v>
      </c>
      <c r="E1160" s="527">
        <v>7945051</v>
      </c>
      <c r="F1160" s="527">
        <v>30000</v>
      </c>
      <c r="G1160" s="527">
        <v>5748012</v>
      </c>
      <c r="H1160" s="527">
        <f t="shared" si="187"/>
        <v>13723063</v>
      </c>
      <c r="I1160" s="527">
        <f t="shared" si="183"/>
        <v>7945051</v>
      </c>
      <c r="J1160" s="527">
        <f t="shared" si="184"/>
        <v>30000</v>
      </c>
      <c r="K1160" s="527">
        <f t="shared" si="185"/>
        <v>5748012</v>
      </c>
      <c r="L1160" s="527">
        <f t="shared" si="186"/>
        <v>13723063</v>
      </c>
    </row>
    <row r="1161" spans="1:12" ht="17.5" x14ac:dyDescent="0.35">
      <c r="A1161" s="525"/>
      <c r="B1161" s="525"/>
      <c r="C1161" s="532" t="s">
        <v>1139</v>
      </c>
      <c r="D1161" s="527">
        <v>1</v>
      </c>
      <c r="E1161" s="527">
        <v>10592582</v>
      </c>
      <c r="F1161" s="527">
        <v>30000</v>
      </c>
      <c r="G1161" s="527">
        <v>6562632</v>
      </c>
      <c r="H1161" s="527">
        <f t="shared" si="187"/>
        <v>17185214</v>
      </c>
      <c r="I1161" s="527">
        <f t="shared" si="183"/>
        <v>10592582</v>
      </c>
      <c r="J1161" s="527">
        <f t="shared" si="184"/>
        <v>30000</v>
      </c>
      <c r="K1161" s="527">
        <f t="shared" si="185"/>
        <v>6562632</v>
      </c>
      <c r="L1161" s="527">
        <f t="shared" si="186"/>
        <v>17185214</v>
      </c>
    </row>
    <row r="1162" spans="1:12" ht="17.5" x14ac:dyDescent="0.35">
      <c r="A1162" s="525"/>
      <c r="B1162" s="525"/>
      <c r="C1162" s="532" t="s">
        <v>1140</v>
      </c>
      <c r="D1162" s="527">
        <v>1</v>
      </c>
      <c r="E1162" s="527">
        <v>11098211</v>
      </c>
      <c r="F1162" s="527">
        <v>30000</v>
      </c>
      <c r="G1162" s="527">
        <v>6864120</v>
      </c>
      <c r="H1162" s="527">
        <f t="shared" si="187"/>
        <v>17992331</v>
      </c>
      <c r="I1162" s="527">
        <f t="shared" si="183"/>
        <v>11098211</v>
      </c>
      <c r="J1162" s="527">
        <f t="shared" si="184"/>
        <v>30000</v>
      </c>
      <c r="K1162" s="527">
        <f t="shared" si="185"/>
        <v>6864120</v>
      </c>
      <c r="L1162" s="527">
        <f t="shared" si="186"/>
        <v>17992331</v>
      </c>
    </row>
    <row r="1163" spans="1:12" ht="17.5" x14ac:dyDescent="0.35">
      <c r="A1163" s="525"/>
      <c r="B1163" s="525"/>
      <c r="C1163" s="532" t="s">
        <v>1141</v>
      </c>
      <c r="D1163" s="527">
        <v>1</v>
      </c>
      <c r="E1163" s="527">
        <v>11859154</v>
      </c>
      <c r="F1163" s="527">
        <v>30000</v>
      </c>
      <c r="G1163" s="527">
        <v>5290440</v>
      </c>
      <c r="H1163" s="527">
        <f t="shared" si="187"/>
        <v>17179594</v>
      </c>
      <c r="I1163" s="527">
        <f t="shared" si="183"/>
        <v>11859154</v>
      </c>
      <c r="J1163" s="527">
        <f t="shared" si="184"/>
        <v>30000</v>
      </c>
      <c r="K1163" s="527">
        <f t="shared" si="185"/>
        <v>5290440</v>
      </c>
      <c r="L1163" s="527">
        <f t="shared" si="186"/>
        <v>17179594</v>
      </c>
    </row>
    <row r="1164" spans="1:12" ht="18" x14ac:dyDescent="0.4">
      <c r="A1164" s="525"/>
      <c r="B1164" s="523" t="s">
        <v>201</v>
      </c>
      <c r="C1164" s="533"/>
      <c r="D1164" s="519">
        <f t="shared" ref="D1164:L1164" si="188">SUM(D1144:D1163)</f>
        <v>101</v>
      </c>
      <c r="E1164" s="519">
        <f t="shared" si="188"/>
        <v>118292020</v>
      </c>
      <c r="F1164" s="519">
        <f t="shared" si="188"/>
        <v>540000</v>
      </c>
      <c r="G1164" s="519">
        <f t="shared" si="188"/>
        <v>84285346</v>
      </c>
      <c r="H1164" s="519">
        <f t="shared" si="188"/>
        <v>203117366</v>
      </c>
      <c r="I1164" s="519">
        <f t="shared" si="188"/>
        <v>499356290</v>
      </c>
      <c r="J1164" s="519">
        <f t="shared" si="188"/>
        <v>3000000</v>
      </c>
      <c r="K1164" s="519">
        <f t="shared" si="188"/>
        <v>309265702</v>
      </c>
      <c r="L1164" s="519">
        <f t="shared" si="188"/>
        <v>811621992</v>
      </c>
    </row>
    <row r="1165" spans="1:12" ht="18" x14ac:dyDescent="0.4">
      <c r="A1165" s="525"/>
      <c r="B1165" s="523"/>
      <c r="C1165" s="533" t="s">
        <v>1142</v>
      </c>
      <c r="D1165" s="519"/>
      <c r="E1165" s="519"/>
      <c r="F1165" s="519"/>
      <c r="G1165" s="519"/>
      <c r="H1165" s="519"/>
      <c r="I1165" s="519"/>
      <c r="J1165" s="519"/>
      <c r="K1165" s="519"/>
      <c r="L1165" s="519"/>
    </row>
    <row r="1166" spans="1:12" ht="18" x14ac:dyDescent="0.4">
      <c r="A1166" s="525"/>
      <c r="B1166" s="523"/>
      <c r="C1166" s="533" t="s">
        <v>1143</v>
      </c>
      <c r="D1166" s="519">
        <v>8</v>
      </c>
      <c r="E1166" s="519">
        <v>1440000</v>
      </c>
      <c r="F1166" s="519"/>
      <c r="G1166" s="519"/>
      <c r="H1166" s="527">
        <f>SUM(E1166:G1166)</f>
        <v>1440000</v>
      </c>
      <c r="I1166" s="527">
        <f t="shared" ref="I1166:I1174" si="189">D1166*E1166</f>
        <v>11520000</v>
      </c>
      <c r="J1166" s="527">
        <f t="shared" ref="J1166:J1174" si="190">D1166*F1166</f>
        <v>0</v>
      </c>
      <c r="K1166" s="527">
        <f t="shared" ref="K1166:K1174" si="191">D1166*G1166</f>
        <v>0</v>
      </c>
      <c r="L1166" s="527">
        <f t="shared" ref="L1166:L1174" si="192">D1166*H1166</f>
        <v>11520000</v>
      </c>
    </row>
    <row r="1167" spans="1:12" ht="18" x14ac:dyDescent="0.4">
      <c r="A1167" s="525"/>
      <c r="B1167" s="523"/>
      <c r="C1167" s="532" t="s">
        <v>1144</v>
      </c>
      <c r="D1167" s="519">
        <v>5</v>
      </c>
      <c r="E1167" s="519">
        <v>532272</v>
      </c>
      <c r="F1167" s="519">
        <v>30000</v>
      </c>
      <c r="G1167" s="519">
        <v>101162</v>
      </c>
      <c r="H1167" s="519">
        <f t="shared" ref="H1167:H1174" si="193">SUM(E1167:G1167)</f>
        <v>663434</v>
      </c>
      <c r="I1167" s="527">
        <f t="shared" si="189"/>
        <v>2661360</v>
      </c>
      <c r="J1167" s="527">
        <f t="shared" si="190"/>
        <v>150000</v>
      </c>
      <c r="K1167" s="527">
        <f t="shared" si="191"/>
        <v>505810</v>
      </c>
      <c r="L1167" s="527">
        <f t="shared" si="192"/>
        <v>3317170</v>
      </c>
    </row>
    <row r="1168" spans="1:12" ht="18" x14ac:dyDescent="0.4">
      <c r="A1168" s="525"/>
      <c r="B1168" s="523"/>
      <c r="C1168" s="532" t="s">
        <v>1144</v>
      </c>
      <c r="D1168" s="534">
        <v>2</v>
      </c>
      <c r="E1168" s="519">
        <v>665334</v>
      </c>
      <c r="F1168" s="519">
        <v>30000</v>
      </c>
      <c r="G1168" s="519">
        <v>126452</v>
      </c>
      <c r="H1168" s="519">
        <f t="shared" si="193"/>
        <v>821786</v>
      </c>
      <c r="I1168" s="527">
        <f t="shared" si="189"/>
        <v>1330668</v>
      </c>
      <c r="J1168" s="527">
        <f t="shared" si="190"/>
        <v>60000</v>
      </c>
      <c r="K1168" s="527">
        <f t="shared" si="191"/>
        <v>252904</v>
      </c>
      <c r="L1168" s="527">
        <f t="shared" si="192"/>
        <v>1643572</v>
      </c>
    </row>
    <row r="1169" spans="1:12" ht="18" x14ac:dyDescent="0.4">
      <c r="A1169" s="525"/>
      <c r="B1169" s="523"/>
      <c r="C1169" s="532" t="s">
        <v>1145</v>
      </c>
      <c r="D1169" s="519">
        <v>15</v>
      </c>
      <c r="E1169" s="519">
        <v>812772</v>
      </c>
      <c r="F1169" s="519">
        <v>30000</v>
      </c>
      <c r="G1169" s="519">
        <v>145297</v>
      </c>
      <c r="H1169" s="519">
        <f t="shared" si="193"/>
        <v>988069</v>
      </c>
      <c r="I1169" s="527">
        <f t="shared" si="189"/>
        <v>12191580</v>
      </c>
      <c r="J1169" s="527">
        <f t="shared" si="190"/>
        <v>450000</v>
      </c>
      <c r="K1169" s="527">
        <f t="shared" si="191"/>
        <v>2179455</v>
      </c>
      <c r="L1169" s="527">
        <f t="shared" si="192"/>
        <v>14821035</v>
      </c>
    </row>
    <row r="1170" spans="1:12" ht="18" x14ac:dyDescent="0.4">
      <c r="A1170" s="525"/>
      <c r="B1170" s="523"/>
      <c r="C1170" s="532" t="s">
        <v>1145</v>
      </c>
      <c r="D1170" s="519">
        <v>3</v>
      </c>
      <c r="E1170" s="519">
        <v>1015962</v>
      </c>
      <c r="F1170" s="519">
        <v>30000</v>
      </c>
      <c r="G1170" s="519">
        <v>181621</v>
      </c>
      <c r="H1170" s="519">
        <f t="shared" si="193"/>
        <v>1227583</v>
      </c>
      <c r="I1170" s="527">
        <f t="shared" si="189"/>
        <v>3047886</v>
      </c>
      <c r="J1170" s="527">
        <f t="shared" si="190"/>
        <v>90000</v>
      </c>
      <c r="K1170" s="527">
        <f t="shared" si="191"/>
        <v>544863</v>
      </c>
      <c r="L1170" s="527">
        <f t="shared" si="192"/>
        <v>3682749</v>
      </c>
    </row>
    <row r="1171" spans="1:12" ht="18" x14ac:dyDescent="0.4">
      <c r="A1171" s="525"/>
      <c r="B1171" s="523"/>
      <c r="C1171" s="532" t="s">
        <v>1146</v>
      </c>
      <c r="D1171" s="519">
        <v>5</v>
      </c>
      <c r="E1171" s="519">
        <v>1064532</v>
      </c>
      <c r="F1171" s="519">
        <v>30000</v>
      </c>
      <c r="G1171" s="519">
        <v>202324</v>
      </c>
      <c r="H1171" s="519">
        <f t="shared" si="193"/>
        <v>1296856</v>
      </c>
      <c r="I1171" s="527">
        <f t="shared" si="189"/>
        <v>5322660</v>
      </c>
      <c r="J1171" s="527">
        <f t="shared" si="190"/>
        <v>150000</v>
      </c>
      <c r="K1171" s="527">
        <f t="shared" si="191"/>
        <v>1011620</v>
      </c>
      <c r="L1171" s="527">
        <f t="shared" si="192"/>
        <v>6484280</v>
      </c>
    </row>
    <row r="1172" spans="1:12" ht="18" x14ac:dyDescent="0.4">
      <c r="A1172" s="525"/>
      <c r="B1172" s="523"/>
      <c r="C1172" s="532" t="s">
        <v>1146</v>
      </c>
      <c r="D1172" s="519">
        <v>1</v>
      </c>
      <c r="E1172" s="519">
        <v>147469</v>
      </c>
      <c r="F1172" s="519">
        <v>30000</v>
      </c>
      <c r="G1172" s="519">
        <v>145297</v>
      </c>
      <c r="H1172" s="519">
        <f t="shared" si="193"/>
        <v>322766</v>
      </c>
      <c r="I1172" s="527">
        <f t="shared" si="189"/>
        <v>147469</v>
      </c>
      <c r="J1172" s="527">
        <f t="shared" si="190"/>
        <v>30000</v>
      </c>
      <c r="K1172" s="527">
        <f t="shared" si="191"/>
        <v>145297</v>
      </c>
      <c r="L1172" s="527">
        <f t="shared" si="192"/>
        <v>322766</v>
      </c>
    </row>
    <row r="1173" spans="1:12" ht="18" x14ac:dyDescent="0.4">
      <c r="A1173" s="525"/>
      <c r="B1173" s="523"/>
      <c r="C1173" s="532" t="s">
        <v>1141</v>
      </c>
      <c r="D1173" s="519">
        <v>7</v>
      </c>
      <c r="E1173" s="519">
        <v>1330668</v>
      </c>
      <c r="F1173" s="519">
        <v>30000</v>
      </c>
      <c r="G1173" s="519">
        <v>255404</v>
      </c>
      <c r="H1173" s="519">
        <f t="shared" si="193"/>
        <v>1616072</v>
      </c>
      <c r="I1173" s="527">
        <f t="shared" si="189"/>
        <v>9314676</v>
      </c>
      <c r="J1173" s="527">
        <f t="shared" si="190"/>
        <v>210000</v>
      </c>
      <c r="K1173" s="527">
        <f t="shared" si="191"/>
        <v>1787828</v>
      </c>
      <c r="L1173" s="527">
        <f t="shared" si="192"/>
        <v>11312504</v>
      </c>
    </row>
    <row r="1174" spans="1:12" ht="18" x14ac:dyDescent="0.4">
      <c r="A1174" s="525"/>
      <c r="B1174" s="525"/>
      <c r="C1174" s="532" t="s">
        <v>1141</v>
      </c>
      <c r="D1174" s="527">
        <v>36</v>
      </c>
      <c r="E1174" s="527">
        <v>2031924</v>
      </c>
      <c r="F1174" s="519">
        <v>30000</v>
      </c>
      <c r="G1174" s="527">
        <v>365742</v>
      </c>
      <c r="H1174" s="519">
        <f t="shared" si="193"/>
        <v>2427666</v>
      </c>
      <c r="I1174" s="527">
        <f t="shared" si="189"/>
        <v>73149264</v>
      </c>
      <c r="J1174" s="527">
        <f t="shared" si="190"/>
        <v>1080000</v>
      </c>
      <c r="K1174" s="527">
        <f t="shared" si="191"/>
        <v>13166712</v>
      </c>
      <c r="L1174" s="527">
        <f t="shared" si="192"/>
        <v>87395976</v>
      </c>
    </row>
    <row r="1175" spans="1:12" ht="18" x14ac:dyDescent="0.4">
      <c r="A1175" s="525"/>
      <c r="B1175" s="523" t="s">
        <v>201</v>
      </c>
      <c r="C1175" s="532"/>
      <c r="D1175" s="527">
        <f>SUM(D1166:D1174)</f>
        <v>82</v>
      </c>
      <c r="E1175" s="527">
        <f>SUM(E1166:E1174)</f>
        <v>9040933</v>
      </c>
      <c r="F1175" s="527">
        <f>SUM(F1167:F1174)</f>
        <v>240000</v>
      </c>
      <c r="G1175" s="527">
        <f t="shared" ref="G1175:L1175" si="194">SUM(G1166:G1174)</f>
        <v>1523299</v>
      </c>
      <c r="H1175" s="527">
        <f t="shared" si="194"/>
        <v>10804232</v>
      </c>
      <c r="I1175" s="527">
        <f t="shared" si="194"/>
        <v>118685563</v>
      </c>
      <c r="J1175" s="527">
        <f t="shared" si="194"/>
        <v>2220000</v>
      </c>
      <c r="K1175" s="527">
        <f t="shared" si="194"/>
        <v>19594489</v>
      </c>
      <c r="L1175" s="527">
        <f t="shared" si="194"/>
        <v>140500052</v>
      </c>
    </row>
    <row r="1176" spans="1:12" ht="18" x14ac:dyDescent="0.4">
      <c r="A1176" s="523" t="s">
        <v>204</v>
      </c>
      <c r="B1176" s="523"/>
      <c r="C1176" s="523"/>
      <c r="D1176" s="535">
        <f>D1142+D1164+D1175</f>
        <v>940</v>
      </c>
      <c r="E1176" s="536">
        <f>SUM(E1142+E1164+E1175)</f>
        <v>297777555.17440003</v>
      </c>
      <c r="F1176" s="536">
        <f>SUM(F1142+F1164+F1175)</f>
        <v>2820000</v>
      </c>
      <c r="G1176" s="536">
        <f>SUM(G1142+G1164+G1175)</f>
        <v>136077282</v>
      </c>
      <c r="H1176" s="536">
        <f>SUM(H1142+H1164+H1175)</f>
        <v>436674837.17440003</v>
      </c>
      <c r="I1176" s="536">
        <f>SUM(I1142+I1164+I1175)</f>
        <v>2324069640.6744013</v>
      </c>
      <c r="J1176" s="536">
        <f>J1142+J1164+J1175</f>
        <v>27930000</v>
      </c>
      <c r="K1176" s="536">
        <f>K1142+K1164+K1175</f>
        <v>948744115</v>
      </c>
      <c r="L1176" s="536">
        <f>L1142+L1164+L1175</f>
        <v>3300743755.6744008</v>
      </c>
    </row>
    <row r="1178" spans="1:12" ht="18.5" x14ac:dyDescent="0.45">
      <c r="A1178" s="1010" t="s">
        <v>0</v>
      </c>
      <c r="B1178" s="1010"/>
      <c r="C1178" s="1010"/>
      <c r="D1178" s="1010"/>
      <c r="E1178" s="1010"/>
      <c r="F1178" s="1010"/>
      <c r="G1178" s="1010"/>
      <c r="H1178" s="1010"/>
      <c r="I1178" s="1010"/>
      <c r="J1178" s="1010"/>
      <c r="K1178" s="1010"/>
      <c r="L1178" s="1010"/>
    </row>
    <row r="1179" spans="1:12" ht="18.5" x14ac:dyDescent="0.45">
      <c r="A1179" s="971" t="s">
        <v>89</v>
      </c>
      <c r="B1179" s="971"/>
      <c r="C1179" s="971"/>
      <c r="D1179" s="971"/>
      <c r="E1179" s="971"/>
      <c r="F1179" s="971"/>
      <c r="G1179" s="971"/>
      <c r="H1179" s="971"/>
      <c r="I1179" s="971"/>
      <c r="J1179" s="971"/>
      <c r="K1179" s="971"/>
      <c r="L1179" s="971"/>
    </row>
    <row r="1180" spans="1:12" ht="18.5" x14ac:dyDescent="0.45">
      <c r="A1180" s="971" t="s">
        <v>90</v>
      </c>
      <c r="B1180" s="972"/>
      <c r="C1180" s="972"/>
      <c r="D1180" s="972"/>
      <c r="E1180" s="972"/>
      <c r="F1180" s="972"/>
      <c r="G1180" s="972"/>
      <c r="H1180" s="972"/>
      <c r="I1180" s="972"/>
      <c r="J1180" s="972"/>
      <c r="K1180" s="972"/>
      <c r="L1180" s="972"/>
    </row>
    <row r="1181" spans="1:12" ht="18.5" x14ac:dyDescent="0.45">
      <c r="A1181" s="973" t="s">
        <v>1147</v>
      </c>
      <c r="B1181" s="973"/>
      <c r="C1181" s="973"/>
      <c r="D1181" s="973"/>
      <c r="E1181" s="973"/>
      <c r="F1181" s="973"/>
      <c r="G1181" s="973"/>
      <c r="H1181" s="973"/>
      <c r="I1181" s="973"/>
      <c r="J1181" s="973"/>
      <c r="K1181" s="973"/>
      <c r="L1181" s="973"/>
    </row>
    <row r="1182" spans="1:12" ht="55.5" x14ac:dyDescent="0.45">
      <c r="A1182" s="501" t="s">
        <v>91</v>
      </c>
      <c r="B1182" s="112"/>
      <c r="C1182" s="501" t="s">
        <v>92</v>
      </c>
      <c r="D1182" s="501" t="s">
        <v>93</v>
      </c>
      <c r="E1182" s="501" t="s">
        <v>94</v>
      </c>
      <c r="F1182" s="501" t="s">
        <v>95</v>
      </c>
      <c r="G1182" s="501" t="s">
        <v>96</v>
      </c>
      <c r="H1182" s="501" t="s">
        <v>97</v>
      </c>
      <c r="I1182" s="501" t="s">
        <v>98</v>
      </c>
      <c r="J1182" s="501" t="s">
        <v>99</v>
      </c>
      <c r="K1182" s="501" t="s">
        <v>100</v>
      </c>
      <c r="L1182" s="354" t="s">
        <v>101</v>
      </c>
    </row>
    <row r="1183" spans="1:12" ht="18.5" x14ac:dyDescent="0.45">
      <c r="A1183" s="108"/>
      <c r="B1183" s="104"/>
      <c r="C1183" s="104"/>
      <c r="D1183" s="104"/>
      <c r="E1183" s="104"/>
      <c r="F1183" s="104"/>
      <c r="G1183" s="104"/>
      <c r="H1183" s="104"/>
      <c r="I1183" s="104"/>
      <c r="J1183" s="104"/>
      <c r="K1183" s="106"/>
      <c r="L1183" s="355" t="s">
        <v>650</v>
      </c>
    </row>
    <row r="1184" spans="1:12" ht="18.5" x14ac:dyDescent="0.45">
      <c r="A1184" s="104"/>
      <c r="B1184" s="104"/>
      <c r="C1184" s="105" t="s">
        <v>539</v>
      </c>
      <c r="D1184" s="106">
        <v>64</v>
      </c>
      <c r="E1184" s="106">
        <v>960000</v>
      </c>
      <c r="F1184" s="106">
        <v>30000</v>
      </c>
      <c r="G1184" s="106">
        <v>57036.959999999999</v>
      </c>
      <c r="H1184" s="106">
        <f>SUM(E1184:G1184)</f>
        <v>1047036.96</v>
      </c>
      <c r="I1184" s="106">
        <f>D1184*E1184</f>
        <v>61440000</v>
      </c>
      <c r="J1184" s="106">
        <f>D1184*F1184</f>
        <v>1920000</v>
      </c>
      <c r="K1184" s="106">
        <f>D1184*G1184</f>
        <v>3650365.4399999999</v>
      </c>
      <c r="L1184" s="106">
        <f>D1184*H1184</f>
        <v>67010365.439999998</v>
      </c>
    </row>
    <row r="1185" spans="1:12" ht="18.5" x14ac:dyDescent="0.45">
      <c r="A1185" s="104"/>
      <c r="B1185" s="104"/>
      <c r="C1185" s="105" t="s">
        <v>539</v>
      </c>
      <c r="D1185" s="106">
        <v>3</v>
      </c>
      <c r="E1185" s="106">
        <v>602679.22740000009</v>
      </c>
      <c r="F1185" s="106"/>
      <c r="G1185" s="106"/>
      <c r="H1185" s="106">
        <f>SUM(E1185:G1185)</f>
        <v>602679.22740000009</v>
      </c>
      <c r="I1185" s="106">
        <f>D1185*E1185</f>
        <v>1808037.6822000002</v>
      </c>
      <c r="J1185" s="106">
        <f>D1185*F1185</f>
        <v>0</v>
      </c>
      <c r="K1185" s="106">
        <f>D1185*G1185</f>
        <v>0</v>
      </c>
      <c r="L1185" s="106">
        <f>D1185*H1185</f>
        <v>1808037.6822000002</v>
      </c>
    </row>
    <row r="1186" spans="1:12" ht="18.5" x14ac:dyDescent="0.45">
      <c r="A1186" s="104"/>
      <c r="B1186" s="104"/>
      <c r="C1186" s="105" t="s">
        <v>1061</v>
      </c>
      <c r="D1186" s="106">
        <v>7</v>
      </c>
      <c r="E1186" s="106">
        <v>978277.5</v>
      </c>
      <c r="F1186" s="106">
        <v>30000</v>
      </c>
      <c r="G1186" s="106">
        <v>60306</v>
      </c>
      <c r="H1186" s="106">
        <f t="shared" ref="H1186:H1249" si="195">SUM(E1186:G1186)</f>
        <v>1068583.5</v>
      </c>
      <c r="I1186" s="106">
        <f t="shared" ref="I1186:I1249" si="196">D1186*E1186</f>
        <v>6847942.5</v>
      </c>
      <c r="J1186" s="106">
        <f t="shared" ref="J1186:J1249" si="197">D1186*F1186</f>
        <v>210000</v>
      </c>
      <c r="K1186" s="106">
        <f t="shared" ref="K1186:K1249" si="198">D1186*G1186</f>
        <v>422142</v>
      </c>
      <c r="L1186" s="106">
        <f t="shared" ref="L1186:L1249" si="199">D1186*H1186</f>
        <v>7480084.5</v>
      </c>
    </row>
    <row r="1187" spans="1:12" ht="18.5" x14ac:dyDescent="0.45">
      <c r="A1187" s="104"/>
      <c r="B1187" s="104"/>
      <c r="C1187" s="105" t="s">
        <v>1063</v>
      </c>
      <c r="D1187" s="106">
        <v>5</v>
      </c>
      <c r="E1187" s="106">
        <v>996555</v>
      </c>
      <c r="F1187" s="106">
        <v>30000</v>
      </c>
      <c r="G1187" s="106"/>
      <c r="H1187" s="106">
        <f t="shared" si="195"/>
        <v>1026555</v>
      </c>
      <c r="I1187" s="106">
        <f t="shared" si="196"/>
        <v>4982775</v>
      </c>
      <c r="J1187" s="106">
        <f t="shared" si="197"/>
        <v>150000</v>
      </c>
      <c r="K1187" s="106">
        <f t="shared" si="198"/>
        <v>0</v>
      </c>
      <c r="L1187" s="106">
        <f t="shared" si="199"/>
        <v>5132775</v>
      </c>
    </row>
    <row r="1188" spans="1:12" ht="18.5" x14ac:dyDescent="0.45">
      <c r="A1188" s="104"/>
      <c r="B1188" s="104"/>
      <c r="C1188" s="105" t="s">
        <v>541</v>
      </c>
      <c r="D1188" s="106">
        <v>196</v>
      </c>
      <c r="E1188" s="106">
        <v>1024441.2500000005</v>
      </c>
      <c r="F1188" s="106">
        <v>30000</v>
      </c>
      <c r="G1188" s="106">
        <v>57933.96</v>
      </c>
      <c r="H1188" s="106">
        <f t="shared" si="195"/>
        <v>1112375.2100000004</v>
      </c>
      <c r="I1188" s="106">
        <f t="shared" si="196"/>
        <v>200790485.00000009</v>
      </c>
      <c r="J1188" s="106">
        <f t="shared" si="197"/>
        <v>5880000</v>
      </c>
      <c r="K1188" s="106">
        <f t="shared" si="198"/>
        <v>11355056.16</v>
      </c>
      <c r="L1188" s="106">
        <f t="shared" si="199"/>
        <v>218025541.16000009</v>
      </c>
    </row>
    <row r="1189" spans="1:12" ht="18.5" x14ac:dyDescent="0.45">
      <c r="A1189" s="104"/>
      <c r="B1189" s="104"/>
      <c r="C1189" s="105" t="s">
        <v>1072</v>
      </c>
      <c r="D1189" s="106">
        <v>30</v>
      </c>
      <c r="E1189" s="106">
        <v>1046908.7499999995</v>
      </c>
      <c r="F1189" s="106">
        <v>30000</v>
      </c>
      <c r="G1189" s="106">
        <v>61929.96</v>
      </c>
      <c r="H1189" s="106">
        <f t="shared" si="195"/>
        <v>1138838.7099999995</v>
      </c>
      <c r="I1189" s="106">
        <f t="shared" si="196"/>
        <v>31407262.499999985</v>
      </c>
      <c r="J1189" s="106">
        <f t="shared" si="197"/>
        <v>900000</v>
      </c>
      <c r="K1189" s="106">
        <f t="shared" si="198"/>
        <v>1857898.8</v>
      </c>
      <c r="L1189" s="106">
        <f t="shared" si="199"/>
        <v>34165161.299999982</v>
      </c>
    </row>
    <row r="1190" spans="1:12" ht="18.5" x14ac:dyDescent="0.45">
      <c r="A1190" s="104"/>
      <c r="B1190" s="104"/>
      <c r="C1190" s="105" t="s">
        <v>1073</v>
      </c>
      <c r="D1190" s="106">
        <v>6</v>
      </c>
      <c r="E1190" s="106">
        <v>1058142.5000000005</v>
      </c>
      <c r="F1190" s="106">
        <v>30000</v>
      </c>
      <c r="G1190" s="106">
        <v>63945</v>
      </c>
      <c r="H1190" s="106">
        <f t="shared" si="195"/>
        <v>1152087.5000000005</v>
      </c>
      <c r="I1190" s="106">
        <f t="shared" si="196"/>
        <v>6348855.0000000028</v>
      </c>
      <c r="J1190" s="106">
        <f t="shared" si="197"/>
        <v>180000</v>
      </c>
      <c r="K1190" s="106">
        <f t="shared" si="198"/>
        <v>383670</v>
      </c>
      <c r="L1190" s="106">
        <f t="shared" si="199"/>
        <v>6912525.0000000028</v>
      </c>
    </row>
    <row r="1191" spans="1:12" ht="18.5" x14ac:dyDescent="0.45">
      <c r="A1191" s="104"/>
      <c r="B1191" s="104"/>
      <c r="C1191" s="105" t="s">
        <v>542</v>
      </c>
      <c r="D1191" s="106">
        <v>4</v>
      </c>
      <c r="E1191" s="106">
        <v>1069376.25</v>
      </c>
      <c r="F1191" s="106">
        <v>30000</v>
      </c>
      <c r="G1191" s="106">
        <v>65901</v>
      </c>
      <c r="H1191" s="106">
        <f t="shared" si="195"/>
        <v>1165277.25</v>
      </c>
      <c r="I1191" s="106">
        <f t="shared" si="196"/>
        <v>4277505</v>
      </c>
      <c r="J1191" s="106">
        <f t="shared" si="197"/>
        <v>120000</v>
      </c>
      <c r="K1191" s="106">
        <f t="shared" si="198"/>
        <v>263604</v>
      </c>
      <c r="L1191" s="106">
        <f t="shared" si="199"/>
        <v>4661109</v>
      </c>
    </row>
    <row r="1192" spans="1:12" ht="18.5" x14ac:dyDescent="0.45">
      <c r="A1192" s="104"/>
      <c r="B1192" s="104"/>
      <c r="C1192" s="105" t="s">
        <v>1079</v>
      </c>
      <c r="D1192" s="106">
        <v>1</v>
      </c>
      <c r="E1192" s="106">
        <v>1170480</v>
      </c>
      <c r="F1192" s="106">
        <v>30000</v>
      </c>
      <c r="G1192" s="106">
        <v>84312.959999999992</v>
      </c>
      <c r="H1192" s="106">
        <f t="shared" si="195"/>
        <v>1284792.96</v>
      </c>
      <c r="I1192" s="106">
        <f t="shared" si="196"/>
        <v>1170480</v>
      </c>
      <c r="J1192" s="106">
        <f t="shared" si="197"/>
        <v>30000</v>
      </c>
      <c r="K1192" s="106">
        <f t="shared" si="198"/>
        <v>84312.959999999992</v>
      </c>
      <c r="L1192" s="106">
        <f t="shared" si="199"/>
        <v>1284792.96</v>
      </c>
    </row>
    <row r="1193" spans="1:12" ht="18.5" x14ac:dyDescent="0.45">
      <c r="A1193" s="104"/>
      <c r="B1193" s="104"/>
      <c r="C1193" s="105" t="s">
        <v>480</v>
      </c>
      <c r="D1193" s="106">
        <v>1</v>
      </c>
      <c r="E1193" s="106">
        <v>1181713.7499999995</v>
      </c>
      <c r="F1193" s="106">
        <v>30000</v>
      </c>
      <c r="G1193" s="106">
        <v>86354.040000000008</v>
      </c>
      <c r="H1193" s="106">
        <f t="shared" si="195"/>
        <v>1298067.7899999996</v>
      </c>
      <c r="I1193" s="106">
        <f t="shared" si="196"/>
        <v>1181713.7499999995</v>
      </c>
      <c r="J1193" s="106">
        <f t="shared" si="197"/>
        <v>30000</v>
      </c>
      <c r="K1193" s="106">
        <f t="shared" si="198"/>
        <v>86354.040000000008</v>
      </c>
      <c r="L1193" s="106">
        <f t="shared" si="199"/>
        <v>1298067.7899999996</v>
      </c>
    </row>
    <row r="1194" spans="1:12" ht="18.5" x14ac:dyDescent="0.45">
      <c r="A1194" s="104"/>
      <c r="B1194" s="104"/>
      <c r="C1194" s="105" t="s">
        <v>1080</v>
      </c>
      <c r="D1194" s="106">
        <v>18</v>
      </c>
      <c r="E1194" s="106">
        <v>1040124.9999999995</v>
      </c>
      <c r="F1194" s="106">
        <v>30000</v>
      </c>
      <c r="G1194" s="106">
        <v>60687.96</v>
      </c>
      <c r="H1194" s="106">
        <f t="shared" si="195"/>
        <v>1130812.9599999995</v>
      </c>
      <c r="I1194" s="106">
        <f t="shared" si="196"/>
        <v>18722249.999999993</v>
      </c>
      <c r="J1194" s="106">
        <f t="shared" si="197"/>
        <v>540000</v>
      </c>
      <c r="K1194" s="106">
        <f t="shared" si="198"/>
        <v>1092383.28</v>
      </c>
      <c r="L1194" s="106">
        <f t="shared" si="199"/>
        <v>20354633.27999999</v>
      </c>
    </row>
    <row r="1195" spans="1:12" ht="18.5" x14ac:dyDescent="0.45">
      <c r="A1195" s="104"/>
      <c r="B1195" s="104"/>
      <c r="C1195" s="105" t="s">
        <v>476</v>
      </c>
      <c r="D1195" s="106">
        <v>36</v>
      </c>
      <c r="E1195" s="106">
        <v>1053618.75</v>
      </c>
      <c r="F1195" s="106">
        <v>30000</v>
      </c>
      <c r="G1195" s="106">
        <v>63126.96</v>
      </c>
      <c r="H1195" s="106">
        <f t="shared" si="195"/>
        <v>1146745.71</v>
      </c>
      <c r="I1195" s="106">
        <f t="shared" si="196"/>
        <v>37930275</v>
      </c>
      <c r="J1195" s="106">
        <f t="shared" si="197"/>
        <v>1080000</v>
      </c>
      <c r="K1195" s="106">
        <f t="shared" si="198"/>
        <v>2272570.56</v>
      </c>
      <c r="L1195" s="106">
        <f t="shared" si="199"/>
        <v>41282845.560000002</v>
      </c>
    </row>
    <row r="1196" spans="1:12" ht="18.5" x14ac:dyDescent="0.45">
      <c r="A1196" s="104"/>
      <c r="B1196" s="104"/>
      <c r="C1196" s="105" t="s">
        <v>476</v>
      </c>
      <c r="D1196" s="106">
        <v>27</v>
      </c>
      <c r="E1196" s="106">
        <v>3662702.4999999963</v>
      </c>
      <c r="F1196" s="106">
        <v>30000</v>
      </c>
      <c r="G1196" s="106">
        <v>1511608.08</v>
      </c>
      <c r="H1196" s="106">
        <f>SUM(E1196:G1196)</f>
        <v>5204310.5799999963</v>
      </c>
      <c r="I1196" s="106">
        <f t="shared" si="196"/>
        <v>98892967.499999896</v>
      </c>
      <c r="J1196" s="106">
        <f t="shared" si="197"/>
        <v>810000</v>
      </c>
      <c r="K1196" s="106">
        <f t="shared" si="198"/>
        <v>40813418.160000004</v>
      </c>
      <c r="L1196" s="106">
        <f t="shared" si="199"/>
        <v>140516385.65999991</v>
      </c>
    </row>
    <row r="1197" spans="1:12" ht="18.5" x14ac:dyDescent="0.45">
      <c r="A1197" s="104"/>
      <c r="B1197" s="104"/>
      <c r="C1197" s="105" t="s">
        <v>1081</v>
      </c>
      <c r="D1197" s="106">
        <v>18</v>
      </c>
      <c r="E1197" s="106">
        <v>1067112.5000000005</v>
      </c>
      <c r="F1197" s="106">
        <v>30000</v>
      </c>
      <c r="G1197" s="106">
        <v>65577.959999999992</v>
      </c>
      <c r="H1197" s="106">
        <f>SUM(E1197:G1197)</f>
        <v>1162690.4600000004</v>
      </c>
      <c r="I1197" s="106">
        <f>D1197*E1197</f>
        <v>19208025.000000007</v>
      </c>
      <c r="J1197" s="106">
        <f t="shared" si="197"/>
        <v>540000</v>
      </c>
      <c r="K1197" s="106">
        <f>D1197*G1197</f>
        <v>1180403.2799999998</v>
      </c>
      <c r="L1197" s="106">
        <f>D1197*H1197</f>
        <v>20928428.280000009</v>
      </c>
    </row>
    <row r="1198" spans="1:12" ht="18.5" x14ac:dyDescent="0.45">
      <c r="A1198" s="104"/>
      <c r="B1198" s="104"/>
      <c r="C1198" s="105" t="s">
        <v>1081</v>
      </c>
      <c r="D1198" s="106">
        <v>12</v>
      </c>
      <c r="E1198" s="106">
        <v>3735343.7499999963</v>
      </c>
      <c r="F1198" s="106">
        <v>30000</v>
      </c>
      <c r="G1198" s="106">
        <v>1555507.92</v>
      </c>
      <c r="H1198" s="106">
        <f>SUM(E1198:G1198)</f>
        <v>5320851.6699999962</v>
      </c>
      <c r="I1198" s="106">
        <f>D1198*E1198</f>
        <v>44824124.999999955</v>
      </c>
      <c r="J1198" s="106">
        <f t="shared" si="197"/>
        <v>360000</v>
      </c>
      <c r="K1198" s="106">
        <f>D1198*G1198</f>
        <v>18666095.039999999</v>
      </c>
      <c r="L1198" s="537">
        <f>D1198*H1198</f>
        <v>63850220.039999954</v>
      </c>
    </row>
    <row r="1199" spans="1:12" ht="18.5" x14ac:dyDescent="0.45">
      <c r="A1199" s="104"/>
      <c r="B1199" s="104"/>
      <c r="C1199" s="105" t="s">
        <v>1082</v>
      </c>
      <c r="D1199" s="106">
        <v>12</v>
      </c>
      <c r="E1199" s="106">
        <v>1080606.2499999995</v>
      </c>
      <c r="F1199" s="106">
        <v>30000</v>
      </c>
      <c r="G1199" s="106">
        <v>68016</v>
      </c>
      <c r="H1199" s="106">
        <f t="shared" si="195"/>
        <v>1178622.2499999995</v>
      </c>
      <c r="I1199" s="106">
        <f t="shared" si="196"/>
        <v>12967274.999999994</v>
      </c>
      <c r="J1199" s="106">
        <f t="shared" si="197"/>
        <v>360000</v>
      </c>
      <c r="K1199" s="106">
        <f t="shared" si="198"/>
        <v>816192</v>
      </c>
      <c r="L1199" s="106">
        <f t="shared" si="199"/>
        <v>14143466.999999994</v>
      </c>
    </row>
    <row r="1200" spans="1:12" ht="18.5" x14ac:dyDescent="0.45">
      <c r="A1200" s="104"/>
      <c r="B1200" s="104"/>
      <c r="C1200" s="105" t="s">
        <v>1082</v>
      </c>
      <c r="D1200" s="106">
        <v>4</v>
      </c>
      <c r="E1200" s="106">
        <v>3807984.9999999963</v>
      </c>
      <c r="F1200" s="106">
        <v>30000</v>
      </c>
      <c r="G1200" s="106">
        <v>1599205.92</v>
      </c>
      <c r="H1200" s="106">
        <f t="shared" si="195"/>
        <v>5437190.9199999962</v>
      </c>
      <c r="I1200" s="106">
        <f t="shared" si="196"/>
        <v>15231939.999999985</v>
      </c>
      <c r="J1200" s="106">
        <f t="shared" si="197"/>
        <v>120000</v>
      </c>
      <c r="K1200" s="106">
        <f t="shared" si="198"/>
        <v>6396823.6799999997</v>
      </c>
      <c r="L1200" s="106">
        <f t="shared" si="199"/>
        <v>21748763.679999985</v>
      </c>
    </row>
    <row r="1201" spans="1:12" ht="18.5" x14ac:dyDescent="0.45">
      <c r="A1201" s="104"/>
      <c r="B1201" s="104"/>
      <c r="C1201" s="105" t="s">
        <v>477</v>
      </c>
      <c r="D1201" s="106">
        <v>5</v>
      </c>
      <c r="E1201" s="106">
        <v>1094100</v>
      </c>
      <c r="F1201" s="106">
        <v>30000</v>
      </c>
      <c r="G1201" s="106">
        <v>70658.040000000008</v>
      </c>
      <c r="H1201" s="106">
        <f t="shared" si="195"/>
        <v>1194758.04</v>
      </c>
      <c r="I1201" s="106">
        <f t="shared" si="196"/>
        <v>5470500</v>
      </c>
      <c r="J1201" s="106">
        <f t="shared" si="197"/>
        <v>150000</v>
      </c>
      <c r="K1201" s="106">
        <f t="shared" si="198"/>
        <v>353290.20000000007</v>
      </c>
      <c r="L1201" s="106">
        <f t="shared" si="199"/>
        <v>5973790.2000000002</v>
      </c>
    </row>
    <row r="1202" spans="1:12" ht="18.5" x14ac:dyDescent="0.45">
      <c r="A1202" s="104"/>
      <c r="B1202" s="104"/>
      <c r="C1202" s="105" t="s">
        <v>477</v>
      </c>
      <c r="D1202" s="106">
        <v>6</v>
      </c>
      <c r="E1202" s="106">
        <v>3880626.2499999963</v>
      </c>
      <c r="F1202" s="106">
        <v>30000</v>
      </c>
      <c r="G1202" s="106">
        <v>1643304</v>
      </c>
      <c r="H1202" s="106">
        <f t="shared" si="195"/>
        <v>5553930.2499999963</v>
      </c>
      <c r="I1202" s="106">
        <f t="shared" si="196"/>
        <v>23283757.499999978</v>
      </c>
      <c r="J1202" s="106">
        <f t="shared" si="197"/>
        <v>180000</v>
      </c>
      <c r="K1202" s="106">
        <f t="shared" si="198"/>
        <v>9859824</v>
      </c>
      <c r="L1202" s="106">
        <f t="shared" si="199"/>
        <v>33323581.499999978</v>
      </c>
    </row>
    <row r="1203" spans="1:12" ht="18.5" x14ac:dyDescent="0.45">
      <c r="A1203" s="104"/>
      <c r="B1203" s="104"/>
      <c r="C1203" s="105" t="s">
        <v>367</v>
      </c>
      <c r="D1203" s="106">
        <v>5</v>
      </c>
      <c r="E1203" s="106">
        <v>1107593.7500000005</v>
      </c>
      <c r="F1203" s="106">
        <v>30000</v>
      </c>
      <c r="G1203" s="106">
        <v>72678</v>
      </c>
      <c r="H1203" s="106">
        <f t="shared" si="195"/>
        <v>1210271.7500000005</v>
      </c>
      <c r="I1203" s="106">
        <f t="shared" si="196"/>
        <v>5537968.7500000019</v>
      </c>
      <c r="J1203" s="106">
        <f t="shared" si="197"/>
        <v>150000</v>
      </c>
      <c r="K1203" s="106">
        <f t="shared" si="198"/>
        <v>363390</v>
      </c>
      <c r="L1203" s="106">
        <f t="shared" si="199"/>
        <v>6051358.7500000019</v>
      </c>
    </row>
    <row r="1204" spans="1:12" ht="18.5" x14ac:dyDescent="0.45">
      <c r="A1204" s="104"/>
      <c r="B1204" s="104"/>
      <c r="C1204" s="105" t="s">
        <v>327</v>
      </c>
      <c r="D1204" s="106">
        <v>6</v>
      </c>
      <c r="E1204" s="106">
        <v>1134581.25</v>
      </c>
      <c r="F1204" s="106">
        <v>30000</v>
      </c>
      <c r="G1204" s="106">
        <v>77820</v>
      </c>
      <c r="H1204" s="106">
        <f t="shared" si="195"/>
        <v>1242401.25</v>
      </c>
      <c r="I1204" s="106">
        <f t="shared" si="196"/>
        <v>6807487.5</v>
      </c>
      <c r="J1204" s="106">
        <f t="shared" si="197"/>
        <v>180000</v>
      </c>
      <c r="K1204" s="106">
        <f t="shared" si="198"/>
        <v>466920</v>
      </c>
      <c r="L1204" s="106">
        <f t="shared" si="199"/>
        <v>7454407.5</v>
      </c>
    </row>
    <row r="1205" spans="1:12" ht="18.5" x14ac:dyDescent="0.45">
      <c r="A1205" s="104"/>
      <c r="B1205" s="104"/>
      <c r="C1205" s="105" t="s">
        <v>543</v>
      </c>
      <c r="D1205" s="106">
        <v>13</v>
      </c>
      <c r="E1205" s="106">
        <v>1148075.0000000005</v>
      </c>
      <c r="F1205" s="106">
        <v>30000</v>
      </c>
      <c r="G1205" s="106">
        <v>80256</v>
      </c>
      <c r="H1205" s="106">
        <f t="shared" si="195"/>
        <v>1258331.0000000005</v>
      </c>
      <c r="I1205" s="106">
        <f t="shared" si="196"/>
        <v>14924975.000000006</v>
      </c>
      <c r="J1205" s="106">
        <f t="shared" si="197"/>
        <v>390000</v>
      </c>
      <c r="K1205" s="106">
        <f t="shared" si="198"/>
        <v>1043328</v>
      </c>
      <c r="L1205" s="106">
        <f t="shared" si="199"/>
        <v>16358303.000000006</v>
      </c>
    </row>
    <row r="1206" spans="1:12" ht="18.5" x14ac:dyDescent="0.45">
      <c r="A1206" s="104"/>
      <c r="B1206" s="104"/>
      <c r="C1206" s="105" t="s">
        <v>544</v>
      </c>
      <c r="D1206" s="106">
        <v>8</v>
      </c>
      <c r="E1206" s="106">
        <v>1161568.7499999995</v>
      </c>
      <c r="F1206" s="106">
        <v>30000</v>
      </c>
      <c r="G1206" s="106">
        <v>82709.040000000008</v>
      </c>
      <c r="H1206" s="106">
        <f t="shared" si="195"/>
        <v>1274277.7899999996</v>
      </c>
      <c r="I1206" s="106">
        <f t="shared" si="196"/>
        <v>9292549.9999999963</v>
      </c>
      <c r="J1206" s="106">
        <f t="shared" si="197"/>
        <v>240000</v>
      </c>
      <c r="K1206" s="106">
        <f t="shared" si="198"/>
        <v>661672.32000000007</v>
      </c>
      <c r="L1206" s="106">
        <f t="shared" si="199"/>
        <v>10194222.319999997</v>
      </c>
    </row>
    <row r="1207" spans="1:12" ht="18.5" x14ac:dyDescent="0.45">
      <c r="A1207" s="104"/>
      <c r="B1207" s="104"/>
      <c r="C1207" s="105" t="s">
        <v>481</v>
      </c>
      <c r="D1207" s="106">
        <v>8</v>
      </c>
      <c r="E1207" s="106">
        <v>1175062.5</v>
      </c>
      <c r="F1207" s="106">
        <v>30000</v>
      </c>
      <c r="G1207" s="106">
        <v>85151.040000000008</v>
      </c>
      <c r="H1207" s="106">
        <f t="shared" si="195"/>
        <v>1290213.54</v>
      </c>
      <c r="I1207" s="106">
        <f t="shared" si="196"/>
        <v>9400500</v>
      </c>
      <c r="J1207" s="106">
        <f t="shared" si="197"/>
        <v>240000</v>
      </c>
      <c r="K1207" s="106">
        <f t="shared" si="198"/>
        <v>681208.32000000007</v>
      </c>
      <c r="L1207" s="106">
        <f t="shared" si="199"/>
        <v>10321708.32</v>
      </c>
    </row>
    <row r="1208" spans="1:12" ht="18.5" x14ac:dyDescent="0.45">
      <c r="A1208" s="104"/>
      <c r="B1208" s="104"/>
      <c r="C1208" s="105" t="s">
        <v>328</v>
      </c>
      <c r="D1208" s="106">
        <v>1</v>
      </c>
      <c r="E1208" s="106">
        <v>1188556.2500000005</v>
      </c>
      <c r="F1208" s="106">
        <v>30000</v>
      </c>
      <c r="G1208" s="106">
        <v>87498</v>
      </c>
      <c r="H1208" s="106">
        <f t="shared" si="195"/>
        <v>1306054.2500000005</v>
      </c>
      <c r="I1208" s="106">
        <f t="shared" si="196"/>
        <v>1188556.2500000005</v>
      </c>
      <c r="J1208" s="106">
        <f t="shared" si="197"/>
        <v>30000</v>
      </c>
      <c r="K1208" s="106">
        <f t="shared" si="198"/>
        <v>87498</v>
      </c>
      <c r="L1208" s="106">
        <f t="shared" si="199"/>
        <v>1306054.2500000005</v>
      </c>
    </row>
    <row r="1209" spans="1:12" ht="18.5" x14ac:dyDescent="0.45">
      <c r="A1209" s="104"/>
      <c r="B1209" s="104"/>
      <c r="C1209" s="105" t="s">
        <v>329</v>
      </c>
      <c r="D1209" s="106">
        <v>4</v>
      </c>
      <c r="E1209" s="106">
        <v>1202049.9999999958</v>
      </c>
      <c r="F1209" s="106">
        <v>30000</v>
      </c>
      <c r="G1209" s="106">
        <v>90038.040000000008</v>
      </c>
      <c r="H1209" s="106">
        <f t="shared" si="195"/>
        <v>1322088.0399999958</v>
      </c>
      <c r="I1209" s="106">
        <f t="shared" si="196"/>
        <v>4808199.9999999832</v>
      </c>
      <c r="J1209" s="106">
        <f t="shared" si="197"/>
        <v>120000</v>
      </c>
      <c r="K1209" s="106">
        <f t="shared" si="198"/>
        <v>360152.16000000003</v>
      </c>
      <c r="L1209" s="106">
        <f t="shared" si="199"/>
        <v>5288352.1599999834</v>
      </c>
    </row>
    <row r="1210" spans="1:12" ht="18.5" x14ac:dyDescent="0.45">
      <c r="A1210" s="104"/>
      <c r="B1210" s="104"/>
      <c r="C1210" s="105" t="s">
        <v>105</v>
      </c>
      <c r="D1210" s="106">
        <v>29</v>
      </c>
      <c r="E1210" s="106">
        <v>1229037.5000000042</v>
      </c>
      <c r="F1210" s="106">
        <v>30000</v>
      </c>
      <c r="G1210" s="106">
        <v>95133</v>
      </c>
      <c r="H1210" s="106">
        <f t="shared" si="195"/>
        <v>1354170.5000000042</v>
      </c>
      <c r="I1210" s="106">
        <f t="shared" si="196"/>
        <v>35642087.500000119</v>
      </c>
      <c r="J1210" s="106">
        <f t="shared" si="197"/>
        <v>870000</v>
      </c>
      <c r="K1210" s="106">
        <f t="shared" si="198"/>
        <v>2758857</v>
      </c>
      <c r="L1210" s="106">
        <f t="shared" si="199"/>
        <v>39270944.500000119</v>
      </c>
    </row>
    <row r="1211" spans="1:12" ht="18.5" x14ac:dyDescent="0.45">
      <c r="A1211" s="104"/>
      <c r="B1211" s="104"/>
      <c r="C1211" s="105" t="s">
        <v>524</v>
      </c>
      <c r="D1211" s="106">
        <v>120</v>
      </c>
      <c r="E1211" s="106">
        <v>1086146.25</v>
      </c>
      <c r="F1211" s="106">
        <v>30000</v>
      </c>
      <c r="G1211" s="106">
        <v>68034.959999999992</v>
      </c>
      <c r="H1211" s="106">
        <f t="shared" si="195"/>
        <v>1184181.21</v>
      </c>
      <c r="I1211" s="106">
        <f t="shared" si="196"/>
        <v>130337550</v>
      </c>
      <c r="J1211" s="106">
        <f t="shared" si="197"/>
        <v>3600000</v>
      </c>
      <c r="K1211" s="106">
        <f t="shared" si="198"/>
        <v>8164195.1999999993</v>
      </c>
      <c r="L1211" s="106">
        <f t="shared" si="199"/>
        <v>142101745.19999999</v>
      </c>
    </row>
    <row r="1212" spans="1:12" ht="18.5" x14ac:dyDescent="0.45">
      <c r="A1212" s="104"/>
      <c r="B1212" s="104"/>
      <c r="C1212" s="105" t="s">
        <v>524</v>
      </c>
      <c r="D1212" s="106">
        <v>1</v>
      </c>
      <c r="E1212" s="106">
        <v>4514963.7500000037</v>
      </c>
      <c r="F1212" s="106">
        <v>30000</v>
      </c>
      <c r="G1212" s="106">
        <v>1888176</v>
      </c>
      <c r="H1212" s="106">
        <f t="shared" si="195"/>
        <v>6433139.7500000037</v>
      </c>
      <c r="I1212" s="106">
        <f t="shared" si="196"/>
        <v>4514963.7500000037</v>
      </c>
      <c r="J1212" s="106">
        <f t="shared" si="197"/>
        <v>30000</v>
      </c>
      <c r="K1212" s="106">
        <f t="shared" si="198"/>
        <v>1888176</v>
      </c>
      <c r="L1212" s="106">
        <f t="shared" si="199"/>
        <v>6433139.7500000037</v>
      </c>
    </row>
    <row r="1213" spans="1:12" ht="18.5" x14ac:dyDescent="0.45">
      <c r="A1213" s="104"/>
      <c r="B1213" s="104"/>
      <c r="C1213" s="105" t="s">
        <v>525</v>
      </c>
      <c r="D1213" s="106">
        <v>4</v>
      </c>
      <c r="E1213" s="106">
        <v>1101830.0000000005</v>
      </c>
      <c r="F1213" s="106">
        <v>30000</v>
      </c>
      <c r="G1213" s="106">
        <v>71883.959999999992</v>
      </c>
      <c r="H1213" s="106">
        <f t="shared" si="195"/>
        <v>1203713.9600000004</v>
      </c>
      <c r="I1213" s="106">
        <f t="shared" si="196"/>
        <v>4407320.0000000019</v>
      </c>
      <c r="J1213" s="106">
        <f t="shared" si="197"/>
        <v>120000</v>
      </c>
      <c r="K1213" s="106">
        <f t="shared" si="198"/>
        <v>287535.83999999997</v>
      </c>
      <c r="L1213" s="106">
        <f t="shared" si="199"/>
        <v>4814855.8400000017</v>
      </c>
    </row>
    <row r="1214" spans="1:12" ht="18.5" x14ac:dyDescent="0.45">
      <c r="A1214" s="104"/>
      <c r="B1214" s="104"/>
      <c r="C1214" s="105" t="s">
        <v>525</v>
      </c>
      <c r="D1214" s="106">
        <v>4</v>
      </c>
      <c r="E1214" s="106">
        <v>4624631.25</v>
      </c>
      <c r="F1214" s="106">
        <v>30000</v>
      </c>
      <c r="G1214" s="106">
        <v>1936080</v>
      </c>
      <c r="H1214" s="106">
        <f t="shared" si="195"/>
        <v>6590711.25</v>
      </c>
      <c r="I1214" s="106">
        <f t="shared" si="196"/>
        <v>18498525</v>
      </c>
      <c r="J1214" s="106">
        <f t="shared" si="197"/>
        <v>120000</v>
      </c>
      <c r="K1214" s="106">
        <f t="shared" si="198"/>
        <v>7744320</v>
      </c>
      <c r="L1214" s="106">
        <f t="shared" si="199"/>
        <v>26362845</v>
      </c>
    </row>
    <row r="1215" spans="1:12" ht="18.5" x14ac:dyDescent="0.45">
      <c r="A1215" s="104"/>
      <c r="B1215" s="104"/>
      <c r="C1215" s="105" t="s">
        <v>399</v>
      </c>
      <c r="D1215" s="106">
        <v>46</v>
      </c>
      <c r="E1215" s="106">
        <v>1117513.7499999995</v>
      </c>
      <c r="F1215" s="106">
        <v>30000</v>
      </c>
      <c r="G1215" s="106">
        <v>74691.959999999992</v>
      </c>
      <c r="H1215" s="106">
        <f t="shared" si="195"/>
        <v>1222205.7099999995</v>
      </c>
      <c r="I1215" s="106">
        <f t="shared" si="196"/>
        <v>51405632.499999978</v>
      </c>
      <c r="J1215" s="106">
        <f t="shared" si="197"/>
        <v>1380000</v>
      </c>
      <c r="K1215" s="106">
        <f t="shared" si="198"/>
        <v>3435830.1599999997</v>
      </c>
      <c r="L1215" s="106">
        <f t="shared" si="199"/>
        <v>56221462.659999974</v>
      </c>
    </row>
    <row r="1216" spans="1:12" ht="18.5" x14ac:dyDescent="0.45">
      <c r="A1216" s="104"/>
      <c r="B1216" s="104"/>
      <c r="C1216" s="105" t="s">
        <v>399</v>
      </c>
      <c r="D1216" s="106">
        <v>5</v>
      </c>
      <c r="E1216" s="106">
        <v>4734300</v>
      </c>
      <c r="F1216" s="106">
        <v>30000</v>
      </c>
      <c r="G1216" s="106">
        <v>1988016</v>
      </c>
      <c r="H1216" s="106">
        <f t="shared" si="195"/>
        <v>6752316</v>
      </c>
      <c r="I1216" s="106">
        <f t="shared" si="196"/>
        <v>23671500</v>
      </c>
      <c r="J1216" s="106">
        <f t="shared" si="197"/>
        <v>150000</v>
      </c>
      <c r="K1216" s="106">
        <f t="shared" si="198"/>
        <v>9940080</v>
      </c>
      <c r="L1216" s="106">
        <f t="shared" si="199"/>
        <v>33761580</v>
      </c>
    </row>
    <row r="1217" spans="1:12" ht="18.5" x14ac:dyDescent="0.45">
      <c r="A1217" s="104"/>
      <c r="B1217" s="104"/>
      <c r="C1217" s="105" t="s">
        <v>442</v>
      </c>
      <c r="D1217" s="106">
        <v>57</v>
      </c>
      <c r="E1217" s="106">
        <v>1133197.5</v>
      </c>
      <c r="F1217" s="106">
        <v>30000</v>
      </c>
      <c r="G1217" s="106">
        <v>77562</v>
      </c>
      <c r="H1217" s="106">
        <f t="shared" si="195"/>
        <v>1240759.5</v>
      </c>
      <c r="I1217" s="106">
        <f t="shared" si="196"/>
        <v>64592257.5</v>
      </c>
      <c r="J1217" s="106">
        <f t="shared" si="197"/>
        <v>1710000</v>
      </c>
      <c r="K1217" s="106">
        <f t="shared" si="198"/>
        <v>4421034</v>
      </c>
      <c r="L1217" s="106">
        <f t="shared" si="199"/>
        <v>70723291.5</v>
      </c>
    </row>
    <row r="1218" spans="1:12" ht="18.5" x14ac:dyDescent="0.45">
      <c r="A1218" s="104"/>
      <c r="B1218" s="104"/>
      <c r="C1218" s="105" t="s">
        <v>442</v>
      </c>
      <c r="D1218" s="106">
        <v>14</v>
      </c>
      <c r="E1218" s="106">
        <v>4843967.4999999963</v>
      </c>
      <c r="F1218" s="106">
        <v>30000</v>
      </c>
      <c r="G1218" s="106">
        <v>2037936</v>
      </c>
      <c r="H1218" s="106">
        <f t="shared" si="195"/>
        <v>6911903.4999999963</v>
      </c>
      <c r="I1218" s="106">
        <f t="shared" si="196"/>
        <v>67815544.99999994</v>
      </c>
      <c r="J1218" s="106">
        <f t="shared" si="197"/>
        <v>420000</v>
      </c>
      <c r="K1218" s="106">
        <f t="shared" si="198"/>
        <v>28531104</v>
      </c>
      <c r="L1218" s="106">
        <f t="shared" si="199"/>
        <v>96766648.99999994</v>
      </c>
    </row>
    <row r="1219" spans="1:12" ht="18.5" x14ac:dyDescent="0.45">
      <c r="A1219" s="104"/>
      <c r="B1219" s="104"/>
      <c r="C1219" s="105" t="s">
        <v>106</v>
      </c>
      <c r="D1219" s="106">
        <v>4</v>
      </c>
      <c r="E1219" s="106">
        <v>1148881.2500000005</v>
      </c>
      <c r="F1219" s="106">
        <v>30000</v>
      </c>
      <c r="G1219" s="106">
        <v>80418.959999999992</v>
      </c>
      <c r="H1219" s="106">
        <f t="shared" si="195"/>
        <v>1259300.2100000004</v>
      </c>
      <c r="I1219" s="106">
        <f t="shared" si="196"/>
        <v>4595525.0000000019</v>
      </c>
      <c r="J1219" s="106">
        <f t="shared" si="197"/>
        <v>120000</v>
      </c>
      <c r="K1219" s="106">
        <f t="shared" si="198"/>
        <v>321675.83999999997</v>
      </c>
      <c r="L1219" s="106">
        <f t="shared" si="199"/>
        <v>5037200.8400000017</v>
      </c>
    </row>
    <row r="1220" spans="1:12" ht="18.5" x14ac:dyDescent="0.45">
      <c r="A1220" s="104"/>
      <c r="B1220" s="104"/>
      <c r="C1220" s="105" t="s">
        <v>107</v>
      </c>
      <c r="D1220" s="106">
        <v>4</v>
      </c>
      <c r="E1220" s="106">
        <v>1164564.9999999995</v>
      </c>
      <c r="F1220" s="106">
        <v>30000</v>
      </c>
      <c r="G1220" s="106">
        <v>83258.040000000008</v>
      </c>
      <c r="H1220" s="106">
        <f t="shared" si="195"/>
        <v>1277823.0399999996</v>
      </c>
      <c r="I1220" s="106">
        <f t="shared" si="196"/>
        <v>4658259.9999999981</v>
      </c>
      <c r="J1220" s="106">
        <f t="shared" si="197"/>
        <v>120000</v>
      </c>
      <c r="K1220" s="106">
        <f t="shared" si="198"/>
        <v>333032.16000000003</v>
      </c>
      <c r="L1220" s="106">
        <f t="shared" si="199"/>
        <v>5111292.1599999983</v>
      </c>
    </row>
    <row r="1221" spans="1:12" ht="18.5" x14ac:dyDescent="0.45">
      <c r="A1221" s="104"/>
      <c r="B1221" s="104"/>
      <c r="C1221" s="105" t="s">
        <v>109</v>
      </c>
      <c r="D1221" s="106">
        <v>10</v>
      </c>
      <c r="E1221" s="106">
        <v>1180248.75</v>
      </c>
      <c r="F1221" s="106">
        <v>30000</v>
      </c>
      <c r="G1221" s="106">
        <v>87095.040000000008</v>
      </c>
      <c r="H1221" s="106">
        <f t="shared" si="195"/>
        <v>1297343.79</v>
      </c>
      <c r="I1221" s="106">
        <f t="shared" si="196"/>
        <v>11802487.5</v>
      </c>
      <c r="J1221" s="106">
        <f t="shared" si="197"/>
        <v>300000</v>
      </c>
      <c r="K1221" s="106">
        <f t="shared" si="198"/>
        <v>870950.40000000014</v>
      </c>
      <c r="L1221" s="106">
        <f t="shared" si="199"/>
        <v>12973437.9</v>
      </c>
    </row>
    <row r="1222" spans="1:12" ht="18.5" x14ac:dyDescent="0.45">
      <c r="A1222" s="104"/>
      <c r="B1222" s="104"/>
      <c r="C1222" s="105" t="s">
        <v>111</v>
      </c>
      <c r="D1222" s="106">
        <v>4</v>
      </c>
      <c r="E1222" s="106">
        <v>1195932.5000000005</v>
      </c>
      <c r="F1222" s="106">
        <v>30000</v>
      </c>
      <c r="G1222" s="106">
        <v>88932.959999999992</v>
      </c>
      <c r="H1222" s="106">
        <f t="shared" si="195"/>
        <v>1314865.4600000004</v>
      </c>
      <c r="I1222" s="106">
        <f t="shared" si="196"/>
        <v>4783730.0000000019</v>
      </c>
      <c r="J1222" s="106">
        <f t="shared" si="197"/>
        <v>120000</v>
      </c>
      <c r="K1222" s="106">
        <f t="shared" si="198"/>
        <v>355731.83999999997</v>
      </c>
      <c r="L1222" s="106">
        <f t="shared" si="199"/>
        <v>5259461.8400000017</v>
      </c>
    </row>
    <row r="1223" spans="1:12" ht="18.5" x14ac:dyDescent="0.45">
      <c r="A1223" s="104"/>
      <c r="B1223" s="104"/>
      <c r="C1223" s="105" t="s">
        <v>112</v>
      </c>
      <c r="D1223" s="106">
        <v>5</v>
      </c>
      <c r="E1223" s="106">
        <v>1211616.2499999958</v>
      </c>
      <c r="F1223" s="106">
        <v>30000</v>
      </c>
      <c r="G1223" s="106">
        <v>91764</v>
      </c>
      <c r="H1223" s="106">
        <f t="shared" si="195"/>
        <v>1333380.2499999958</v>
      </c>
      <c r="I1223" s="106">
        <f t="shared" si="196"/>
        <v>6058081.2499999795</v>
      </c>
      <c r="J1223" s="106">
        <f t="shared" si="197"/>
        <v>150000</v>
      </c>
      <c r="K1223" s="106">
        <f t="shared" si="198"/>
        <v>458820</v>
      </c>
      <c r="L1223" s="106">
        <f t="shared" si="199"/>
        <v>6666901.2499999795</v>
      </c>
    </row>
    <row r="1224" spans="1:12" ht="18.5" x14ac:dyDescent="0.45">
      <c r="A1224" s="104"/>
      <c r="B1224" s="104"/>
      <c r="C1224" s="105" t="s">
        <v>549</v>
      </c>
      <c r="D1224" s="106">
        <v>14</v>
      </c>
      <c r="E1224" s="106">
        <v>1227300</v>
      </c>
      <c r="F1224" s="106">
        <v>30000</v>
      </c>
      <c r="G1224" s="106">
        <v>94632</v>
      </c>
      <c r="H1224" s="106">
        <f t="shared" si="195"/>
        <v>1351932</v>
      </c>
      <c r="I1224" s="106">
        <f t="shared" si="196"/>
        <v>17182200</v>
      </c>
      <c r="J1224" s="106">
        <f t="shared" si="197"/>
        <v>420000</v>
      </c>
      <c r="K1224" s="106">
        <f t="shared" si="198"/>
        <v>1324848</v>
      </c>
      <c r="L1224" s="106">
        <f t="shared" si="199"/>
        <v>18927048</v>
      </c>
    </row>
    <row r="1225" spans="1:12" ht="18.5" x14ac:dyDescent="0.45">
      <c r="A1225" s="104"/>
      <c r="B1225" s="104"/>
      <c r="C1225" s="105" t="s">
        <v>330</v>
      </c>
      <c r="D1225" s="106">
        <v>5</v>
      </c>
      <c r="E1225" s="106">
        <v>1242983.7500000042</v>
      </c>
      <c r="F1225" s="106">
        <v>30000</v>
      </c>
      <c r="G1225" s="106">
        <v>97469.040000000008</v>
      </c>
      <c r="H1225" s="106">
        <f t="shared" si="195"/>
        <v>1370452.7900000042</v>
      </c>
      <c r="I1225" s="106">
        <f t="shared" si="196"/>
        <v>6214918.7500000205</v>
      </c>
      <c r="J1225" s="106">
        <f t="shared" si="197"/>
        <v>150000</v>
      </c>
      <c r="K1225" s="106">
        <f t="shared" si="198"/>
        <v>487345.20000000007</v>
      </c>
      <c r="L1225" s="106">
        <f t="shared" si="199"/>
        <v>6852263.9500000216</v>
      </c>
    </row>
    <row r="1226" spans="1:12" ht="18.5" x14ac:dyDescent="0.45">
      <c r="A1226" s="104"/>
      <c r="B1226" s="104"/>
      <c r="C1226" s="105" t="s">
        <v>1083</v>
      </c>
      <c r="D1226" s="106">
        <v>2</v>
      </c>
      <c r="E1226" s="106">
        <v>1258667.4999999958</v>
      </c>
      <c r="F1226" s="106">
        <v>30000</v>
      </c>
      <c r="G1226" s="106">
        <v>100506</v>
      </c>
      <c r="H1226" s="106">
        <f t="shared" si="195"/>
        <v>1389173.4999999958</v>
      </c>
      <c r="I1226" s="106">
        <f t="shared" si="196"/>
        <v>2517334.9999999916</v>
      </c>
      <c r="J1226" s="106">
        <f t="shared" si="197"/>
        <v>60000</v>
      </c>
      <c r="K1226" s="106">
        <f t="shared" si="198"/>
        <v>201012</v>
      </c>
      <c r="L1226" s="106">
        <f t="shared" si="199"/>
        <v>2778346.9999999916</v>
      </c>
    </row>
    <row r="1227" spans="1:12" ht="18.5" x14ac:dyDescent="0.45">
      <c r="A1227" s="104"/>
      <c r="B1227" s="104"/>
      <c r="C1227" s="105" t="s">
        <v>1094</v>
      </c>
      <c r="D1227" s="106">
        <v>7</v>
      </c>
      <c r="E1227" s="106">
        <v>1274351.25</v>
      </c>
      <c r="F1227" s="106">
        <v>30000</v>
      </c>
      <c r="G1227" s="106">
        <v>103356</v>
      </c>
      <c r="H1227" s="106">
        <f t="shared" si="195"/>
        <v>1407707.25</v>
      </c>
      <c r="I1227" s="106">
        <f t="shared" si="196"/>
        <v>8920458.75</v>
      </c>
      <c r="J1227" s="106">
        <f t="shared" si="197"/>
        <v>210000</v>
      </c>
      <c r="K1227" s="106">
        <f t="shared" si="198"/>
        <v>723492</v>
      </c>
      <c r="L1227" s="106">
        <f t="shared" si="199"/>
        <v>9853950.75</v>
      </c>
    </row>
    <row r="1228" spans="1:12" ht="18.5" x14ac:dyDescent="0.45">
      <c r="A1228" s="104"/>
      <c r="B1228" s="104"/>
      <c r="C1228" s="105" t="s">
        <v>482</v>
      </c>
      <c r="D1228" s="106">
        <v>27</v>
      </c>
      <c r="E1228" s="106">
        <v>1290035.0000000042</v>
      </c>
      <c r="F1228" s="106">
        <v>30000</v>
      </c>
      <c r="G1228" s="106">
        <v>106113</v>
      </c>
      <c r="H1228" s="106">
        <f t="shared" si="195"/>
        <v>1426148.0000000042</v>
      </c>
      <c r="I1228" s="106">
        <f t="shared" si="196"/>
        <v>34830945.000000112</v>
      </c>
      <c r="J1228" s="106">
        <f t="shared" si="197"/>
        <v>810000</v>
      </c>
      <c r="K1228" s="106">
        <f t="shared" si="198"/>
        <v>2865051</v>
      </c>
      <c r="L1228" s="106">
        <f t="shared" si="199"/>
        <v>38505996.000000112</v>
      </c>
    </row>
    <row r="1229" spans="1:12" ht="18.5" x14ac:dyDescent="0.45">
      <c r="A1229" s="104"/>
      <c r="B1229" s="104"/>
      <c r="C1229" s="105" t="s">
        <v>113</v>
      </c>
      <c r="D1229" s="106">
        <v>30</v>
      </c>
      <c r="E1229" s="106">
        <v>1305718.7499999958</v>
      </c>
      <c r="F1229" s="106">
        <v>30000</v>
      </c>
      <c r="G1229" s="106">
        <v>111234.95999999999</v>
      </c>
      <c r="H1229" s="106">
        <f t="shared" si="195"/>
        <v>1446953.7099999958</v>
      </c>
      <c r="I1229" s="106">
        <f t="shared" si="196"/>
        <v>39171562.499999873</v>
      </c>
      <c r="J1229" s="106">
        <f t="shared" si="197"/>
        <v>900000</v>
      </c>
      <c r="K1229" s="106">
        <f t="shared" si="198"/>
        <v>3337048.8</v>
      </c>
      <c r="L1229" s="106">
        <f t="shared" si="199"/>
        <v>43408611.29999987</v>
      </c>
    </row>
    <row r="1230" spans="1:12" ht="18.5" x14ac:dyDescent="0.45">
      <c r="A1230" s="104"/>
      <c r="B1230" s="104"/>
      <c r="C1230" s="105" t="s">
        <v>1084</v>
      </c>
      <c r="D1230" s="106">
        <v>1</v>
      </c>
      <c r="E1230" s="106">
        <v>1142062.5</v>
      </c>
      <c r="F1230" s="106">
        <v>30000</v>
      </c>
      <c r="G1230" s="106">
        <v>96588</v>
      </c>
      <c r="H1230" s="106">
        <f t="shared" si="195"/>
        <v>1268650.5</v>
      </c>
      <c r="I1230" s="106">
        <f t="shared" si="196"/>
        <v>1142062.5</v>
      </c>
      <c r="J1230" s="106">
        <f t="shared" si="197"/>
        <v>30000</v>
      </c>
      <c r="K1230" s="106">
        <f t="shared" si="198"/>
        <v>96588</v>
      </c>
      <c r="L1230" s="106">
        <f t="shared" si="199"/>
        <v>1268650.5</v>
      </c>
    </row>
    <row r="1231" spans="1:12" ht="18.5" x14ac:dyDescent="0.45">
      <c r="A1231" s="104"/>
      <c r="B1231" s="104"/>
      <c r="C1231" s="105" t="s">
        <v>1084</v>
      </c>
      <c r="D1231" s="106">
        <v>6</v>
      </c>
      <c r="E1231" s="106">
        <v>5363016.2499999963</v>
      </c>
      <c r="F1231" s="106">
        <v>30000</v>
      </c>
      <c r="G1231" s="106">
        <v>3764856</v>
      </c>
      <c r="H1231" s="106">
        <f t="shared" si="195"/>
        <v>9157872.2499999963</v>
      </c>
      <c r="I1231" s="106">
        <f t="shared" si="196"/>
        <v>32178097.499999978</v>
      </c>
      <c r="J1231" s="106">
        <f t="shared" si="197"/>
        <v>180000</v>
      </c>
      <c r="K1231" s="106">
        <f t="shared" si="198"/>
        <v>22589136</v>
      </c>
      <c r="L1231" s="106">
        <f t="shared" si="199"/>
        <v>54947233.499999978</v>
      </c>
    </row>
    <row r="1232" spans="1:12" ht="18.5" x14ac:dyDescent="0.45">
      <c r="A1232" s="104"/>
      <c r="B1232" s="104"/>
      <c r="C1232" s="105" t="s">
        <v>499</v>
      </c>
      <c r="D1232" s="106">
        <v>7</v>
      </c>
      <c r="E1232" s="106">
        <v>1161173.7500000005</v>
      </c>
      <c r="F1232" s="106">
        <v>30000</v>
      </c>
      <c r="G1232" s="106">
        <v>88074.959999999992</v>
      </c>
      <c r="H1232" s="106">
        <f t="shared" si="195"/>
        <v>1279248.7100000004</v>
      </c>
      <c r="I1232" s="106">
        <f t="shared" si="196"/>
        <v>8128216.2500000037</v>
      </c>
      <c r="J1232" s="106">
        <f t="shared" si="197"/>
        <v>210000</v>
      </c>
      <c r="K1232" s="106">
        <f t="shared" si="198"/>
        <v>616524.72</v>
      </c>
      <c r="L1232" s="106">
        <f t="shared" si="199"/>
        <v>8954740.9700000025</v>
      </c>
    </row>
    <row r="1233" spans="1:12" ht="18.5" x14ac:dyDescent="0.45">
      <c r="A1233" s="104"/>
      <c r="B1233" s="104"/>
      <c r="C1233" s="105" t="s">
        <v>499</v>
      </c>
      <c r="D1233" s="106">
        <v>8</v>
      </c>
      <c r="E1233" s="106">
        <v>5512082.4999999963</v>
      </c>
      <c r="F1233" s="106">
        <v>30000</v>
      </c>
      <c r="G1233" s="106">
        <v>3876912</v>
      </c>
      <c r="H1233" s="106">
        <f t="shared" si="195"/>
        <v>9418994.4999999963</v>
      </c>
      <c r="I1233" s="106">
        <f t="shared" si="196"/>
        <v>44096659.99999997</v>
      </c>
      <c r="J1233" s="106">
        <f t="shared" si="197"/>
        <v>240000</v>
      </c>
      <c r="K1233" s="106">
        <f t="shared" si="198"/>
        <v>31015296</v>
      </c>
      <c r="L1233" s="106">
        <f t="shared" si="199"/>
        <v>75351955.99999997</v>
      </c>
    </row>
    <row r="1234" spans="1:12" ht="18.5" x14ac:dyDescent="0.45">
      <c r="A1234" s="104"/>
      <c r="B1234" s="104"/>
      <c r="C1234" s="105" t="s">
        <v>400</v>
      </c>
      <c r="D1234" s="106">
        <v>16</v>
      </c>
      <c r="E1234" s="106">
        <v>1180284.9999999995</v>
      </c>
      <c r="F1234" s="106">
        <v>30000</v>
      </c>
      <c r="G1234" s="106">
        <v>91458.959999999992</v>
      </c>
      <c r="H1234" s="106">
        <f t="shared" si="195"/>
        <v>1301743.9599999995</v>
      </c>
      <c r="I1234" s="106">
        <f t="shared" si="196"/>
        <v>18884559.999999993</v>
      </c>
      <c r="J1234" s="106">
        <f t="shared" si="197"/>
        <v>480000</v>
      </c>
      <c r="K1234" s="106">
        <f t="shared" si="198"/>
        <v>1463343.3599999999</v>
      </c>
      <c r="L1234" s="106">
        <f t="shared" si="199"/>
        <v>20827903.359999992</v>
      </c>
    </row>
    <row r="1235" spans="1:12" ht="18.5" x14ac:dyDescent="0.45">
      <c r="A1235" s="104"/>
      <c r="B1235" s="104"/>
      <c r="C1235" s="105" t="s">
        <v>400</v>
      </c>
      <c r="D1235" s="106">
        <v>2</v>
      </c>
      <c r="E1235" s="106">
        <v>5661148.7499999963</v>
      </c>
      <c r="F1235" s="106">
        <v>30000</v>
      </c>
      <c r="G1235" s="106">
        <v>3992964</v>
      </c>
      <c r="H1235" s="106">
        <f t="shared" si="195"/>
        <v>9684112.7499999963</v>
      </c>
      <c r="I1235" s="106">
        <f t="shared" si="196"/>
        <v>11322297.499999993</v>
      </c>
      <c r="J1235" s="106">
        <f t="shared" si="197"/>
        <v>60000</v>
      </c>
      <c r="K1235" s="106">
        <f t="shared" si="198"/>
        <v>7985928</v>
      </c>
      <c r="L1235" s="106">
        <f t="shared" si="199"/>
        <v>19368225.499999993</v>
      </c>
    </row>
    <row r="1236" spans="1:12" ht="18.5" x14ac:dyDescent="0.45">
      <c r="A1236" s="104"/>
      <c r="B1236" s="104"/>
      <c r="C1236" s="105" t="s">
        <v>368</v>
      </c>
      <c r="D1236" s="106">
        <v>10</v>
      </c>
      <c r="E1236" s="106">
        <v>1199396.25</v>
      </c>
      <c r="F1236" s="106">
        <v>30000</v>
      </c>
      <c r="G1236" s="106">
        <v>95211.959999999992</v>
      </c>
      <c r="H1236" s="106">
        <f t="shared" si="195"/>
        <v>1324608.21</v>
      </c>
      <c r="I1236" s="106">
        <f t="shared" si="196"/>
        <v>11993962.5</v>
      </c>
      <c r="J1236" s="106">
        <f t="shared" si="197"/>
        <v>300000</v>
      </c>
      <c r="K1236" s="106">
        <f t="shared" si="198"/>
        <v>952119.59999999986</v>
      </c>
      <c r="L1236" s="106">
        <f t="shared" si="199"/>
        <v>13246082.1</v>
      </c>
    </row>
    <row r="1237" spans="1:12" ht="18.5" x14ac:dyDescent="0.45">
      <c r="A1237" s="104"/>
      <c r="B1237" s="104"/>
      <c r="C1237" s="105" t="s">
        <v>368</v>
      </c>
      <c r="D1237" s="106">
        <v>5</v>
      </c>
      <c r="E1237" s="106">
        <v>5810213.7500000037</v>
      </c>
      <c r="F1237" s="106">
        <v>30000</v>
      </c>
      <c r="G1237" s="106">
        <v>4101000</v>
      </c>
      <c r="H1237" s="106">
        <f t="shared" si="195"/>
        <v>9941213.7500000037</v>
      </c>
      <c r="I1237" s="106">
        <f t="shared" si="196"/>
        <v>29051068.750000019</v>
      </c>
      <c r="J1237" s="106">
        <f t="shared" si="197"/>
        <v>150000</v>
      </c>
      <c r="K1237" s="106">
        <f t="shared" si="198"/>
        <v>20505000</v>
      </c>
      <c r="L1237" s="106">
        <f t="shared" si="199"/>
        <v>49706068.750000015</v>
      </c>
    </row>
    <row r="1238" spans="1:12" ht="18.5" x14ac:dyDescent="0.45">
      <c r="A1238" s="104"/>
      <c r="B1238" s="104"/>
      <c r="C1238" s="105" t="s">
        <v>115</v>
      </c>
      <c r="D1238" s="106">
        <v>5</v>
      </c>
      <c r="E1238" s="106">
        <v>1218507.5000000042</v>
      </c>
      <c r="F1238" s="106">
        <v>30000</v>
      </c>
      <c r="G1238" s="106">
        <v>98375.040000000008</v>
      </c>
      <c r="H1238" s="106">
        <f t="shared" si="195"/>
        <v>1346882.5400000042</v>
      </c>
      <c r="I1238" s="106">
        <f t="shared" si="196"/>
        <v>6092537.5000000205</v>
      </c>
      <c r="J1238" s="106">
        <f t="shared" si="197"/>
        <v>150000</v>
      </c>
      <c r="K1238" s="106">
        <f t="shared" si="198"/>
        <v>491875.20000000007</v>
      </c>
      <c r="L1238" s="106">
        <f t="shared" si="199"/>
        <v>6734412.7000000216</v>
      </c>
    </row>
    <row r="1239" spans="1:12" ht="18.5" x14ac:dyDescent="0.45">
      <c r="A1239" s="104"/>
      <c r="B1239" s="104"/>
      <c r="C1239" s="105" t="s">
        <v>118</v>
      </c>
      <c r="D1239" s="106">
        <v>3</v>
      </c>
      <c r="E1239" s="106">
        <v>1237618.7499999958</v>
      </c>
      <c r="F1239" s="106">
        <v>30000</v>
      </c>
      <c r="G1239" s="106">
        <v>102936.95999999999</v>
      </c>
      <c r="H1239" s="106">
        <f t="shared" si="195"/>
        <v>1370555.7099999958</v>
      </c>
      <c r="I1239" s="106">
        <f t="shared" si="196"/>
        <v>3712856.2499999874</v>
      </c>
      <c r="J1239" s="106">
        <f t="shared" si="197"/>
        <v>90000</v>
      </c>
      <c r="K1239" s="106">
        <f t="shared" si="198"/>
        <v>308810.88</v>
      </c>
      <c r="L1239" s="106">
        <f t="shared" si="199"/>
        <v>4111667.1299999873</v>
      </c>
    </row>
    <row r="1240" spans="1:12" ht="18.5" x14ac:dyDescent="0.45">
      <c r="A1240" s="104"/>
      <c r="B1240" s="104"/>
      <c r="C1240" s="105" t="s">
        <v>120</v>
      </c>
      <c r="D1240" s="106">
        <v>3</v>
      </c>
      <c r="E1240" s="106">
        <v>1256730.9743999999</v>
      </c>
      <c r="F1240" s="106">
        <v>30000</v>
      </c>
      <c r="G1240" s="106">
        <v>105399.95999999999</v>
      </c>
      <c r="H1240" s="106">
        <f t="shared" si="195"/>
        <v>1392130.9343999999</v>
      </c>
      <c r="I1240" s="106">
        <f t="shared" si="196"/>
        <v>3770192.9232000001</v>
      </c>
      <c r="J1240" s="106">
        <f t="shared" si="197"/>
        <v>90000</v>
      </c>
      <c r="K1240" s="106">
        <f t="shared" si="198"/>
        <v>316199.88</v>
      </c>
      <c r="L1240" s="106">
        <f t="shared" si="199"/>
        <v>4176392.8032</v>
      </c>
    </row>
    <row r="1241" spans="1:12" ht="18.5" x14ac:dyDescent="0.45">
      <c r="A1241" s="104"/>
      <c r="B1241" s="104"/>
      <c r="C1241" s="105" t="s">
        <v>446</v>
      </c>
      <c r="D1241" s="106">
        <v>1</v>
      </c>
      <c r="E1241" s="106">
        <v>1202998.9981499999</v>
      </c>
      <c r="F1241" s="106"/>
      <c r="G1241" s="106"/>
      <c r="H1241" s="106">
        <f t="shared" si="195"/>
        <v>1202998.9981499999</v>
      </c>
      <c r="I1241" s="106">
        <f t="shared" si="196"/>
        <v>1202998.9981499999</v>
      </c>
      <c r="J1241" s="106">
        <f t="shared" si="197"/>
        <v>0</v>
      </c>
      <c r="K1241" s="106">
        <f t="shared" si="198"/>
        <v>0</v>
      </c>
      <c r="L1241" s="106">
        <f t="shared" si="199"/>
        <v>1202998.9981499999</v>
      </c>
    </row>
    <row r="1242" spans="1:12" ht="18.5" x14ac:dyDescent="0.45">
      <c r="A1242" s="104"/>
      <c r="B1242" s="104"/>
      <c r="C1242" s="105" t="s">
        <v>446</v>
      </c>
      <c r="D1242" s="106">
        <v>3</v>
      </c>
      <c r="E1242" s="106">
        <v>1275841.2500000042</v>
      </c>
      <c r="F1242" s="106">
        <v>30000</v>
      </c>
      <c r="G1242" s="106">
        <v>108863.04000000001</v>
      </c>
      <c r="H1242" s="106">
        <f t="shared" si="195"/>
        <v>1414704.2900000042</v>
      </c>
      <c r="I1242" s="106">
        <f t="shared" si="196"/>
        <v>3827523.7500000126</v>
      </c>
      <c r="J1242" s="106">
        <f t="shared" si="197"/>
        <v>90000</v>
      </c>
      <c r="K1242" s="106">
        <f t="shared" si="198"/>
        <v>326589.12</v>
      </c>
      <c r="L1242" s="106">
        <f t="shared" si="199"/>
        <v>4244112.8700000122</v>
      </c>
    </row>
    <row r="1243" spans="1:12" ht="18.5" x14ac:dyDescent="0.45">
      <c r="A1243" s="104"/>
      <c r="B1243" s="104"/>
      <c r="C1243" s="105" t="s">
        <v>1085</v>
      </c>
      <c r="D1243" s="106">
        <v>1</v>
      </c>
      <c r="E1243" s="106">
        <v>1294952.4999999958</v>
      </c>
      <c r="F1243" s="106">
        <v>30000</v>
      </c>
      <c r="G1243" s="106">
        <v>112338</v>
      </c>
      <c r="H1243" s="106">
        <f t="shared" si="195"/>
        <v>1437290.4999999958</v>
      </c>
      <c r="I1243" s="106">
        <f t="shared" si="196"/>
        <v>1294952.4999999958</v>
      </c>
      <c r="J1243" s="106">
        <f t="shared" si="197"/>
        <v>30000</v>
      </c>
      <c r="K1243" s="106">
        <f t="shared" si="198"/>
        <v>112338</v>
      </c>
      <c r="L1243" s="106">
        <f t="shared" si="199"/>
        <v>1437290.4999999958</v>
      </c>
    </row>
    <row r="1244" spans="1:12" ht="18.5" x14ac:dyDescent="0.45">
      <c r="A1244" s="104"/>
      <c r="B1244" s="104"/>
      <c r="C1244" s="105" t="s">
        <v>550</v>
      </c>
      <c r="D1244" s="106">
        <v>2</v>
      </c>
      <c r="E1244" s="106">
        <v>1314063.75</v>
      </c>
      <c r="F1244" s="106">
        <v>30000</v>
      </c>
      <c r="G1244" s="106">
        <v>115800</v>
      </c>
      <c r="H1244" s="106">
        <f t="shared" si="195"/>
        <v>1459863.75</v>
      </c>
      <c r="I1244" s="106">
        <f t="shared" si="196"/>
        <v>2628127.5</v>
      </c>
      <c r="J1244" s="106">
        <f t="shared" si="197"/>
        <v>60000</v>
      </c>
      <c r="K1244" s="106">
        <f t="shared" si="198"/>
        <v>231600</v>
      </c>
      <c r="L1244" s="106">
        <f t="shared" si="199"/>
        <v>2919727.5</v>
      </c>
    </row>
    <row r="1245" spans="1:12" ht="18.5" x14ac:dyDescent="0.45">
      <c r="A1245" s="104"/>
      <c r="B1245" s="104"/>
      <c r="C1245" s="105" t="s">
        <v>551</v>
      </c>
      <c r="D1245" s="106">
        <v>4</v>
      </c>
      <c r="E1245" s="106">
        <v>1333175.0000000042</v>
      </c>
      <c r="F1245" s="106">
        <v>30000</v>
      </c>
      <c r="G1245" s="106">
        <v>119262.95999999999</v>
      </c>
      <c r="H1245" s="106">
        <f t="shared" si="195"/>
        <v>1482437.9600000042</v>
      </c>
      <c r="I1245" s="106">
        <f t="shared" si="196"/>
        <v>5332700.0000000168</v>
      </c>
      <c r="J1245" s="106">
        <f t="shared" si="197"/>
        <v>120000</v>
      </c>
      <c r="K1245" s="106">
        <f t="shared" si="198"/>
        <v>477051.83999999997</v>
      </c>
      <c r="L1245" s="106">
        <f t="shared" si="199"/>
        <v>5929751.8400000166</v>
      </c>
    </row>
    <row r="1246" spans="1:12" ht="18.5" x14ac:dyDescent="0.45">
      <c r="A1246" s="104"/>
      <c r="B1246" s="104"/>
      <c r="C1246" s="105" t="s">
        <v>331</v>
      </c>
      <c r="D1246" s="106">
        <v>4</v>
      </c>
      <c r="E1246" s="106">
        <v>1352286.2499999958</v>
      </c>
      <c r="F1246" s="106">
        <v>30000</v>
      </c>
      <c r="G1246" s="106">
        <v>122738.04000000001</v>
      </c>
      <c r="H1246" s="106">
        <f t="shared" si="195"/>
        <v>1505024.2899999958</v>
      </c>
      <c r="I1246" s="106">
        <f t="shared" si="196"/>
        <v>5409144.9999999832</v>
      </c>
      <c r="J1246" s="106">
        <f t="shared" si="197"/>
        <v>120000</v>
      </c>
      <c r="K1246" s="106">
        <f t="shared" si="198"/>
        <v>490952.16000000003</v>
      </c>
      <c r="L1246" s="106">
        <f t="shared" si="199"/>
        <v>6020097.1599999834</v>
      </c>
    </row>
    <row r="1247" spans="1:12" ht="18.5" x14ac:dyDescent="0.45">
      <c r="A1247" s="104"/>
      <c r="B1247" s="104"/>
      <c r="C1247" s="105" t="s">
        <v>607</v>
      </c>
      <c r="D1247" s="106">
        <v>1</v>
      </c>
      <c r="E1247" s="106">
        <v>1371397.5</v>
      </c>
      <c r="F1247" s="106">
        <v>30000</v>
      </c>
      <c r="G1247" s="106">
        <v>126200.04000000001</v>
      </c>
      <c r="H1247" s="106">
        <f t="shared" si="195"/>
        <v>1527597.54</v>
      </c>
      <c r="I1247" s="106">
        <f t="shared" si="196"/>
        <v>1371397.5</v>
      </c>
      <c r="J1247" s="106">
        <f t="shared" si="197"/>
        <v>30000</v>
      </c>
      <c r="K1247" s="106">
        <f t="shared" si="198"/>
        <v>126200.04000000001</v>
      </c>
      <c r="L1247" s="106">
        <f t="shared" si="199"/>
        <v>1527597.54</v>
      </c>
    </row>
    <row r="1248" spans="1:12" ht="18.5" x14ac:dyDescent="0.45">
      <c r="A1248" s="104"/>
      <c r="B1248" s="104"/>
      <c r="C1248" s="105" t="s">
        <v>210</v>
      </c>
      <c r="D1248" s="106">
        <v>1</v>
      </c>
      <c r="E1248" s="106">
        <v>1390508.7500000042</v>
      </c>
      <c r="F1248" s="106">
        <v>30000</v>
      </c>
      <c r="G1248" s="106">
        <v>130023</v>
      </c>
      <c r="H1248" s="106">
        <f t="shared" si="195"/>
        <v>1550531.7500000042</v>
      </c>
      <c r="I1248" s="106">
        <f t="shared" si="196"/>
        <v>1390508.7500000042</v>
      </c>
      <c r="J1248" s="106">
        <f t="shared" si="197"/>
        <v>30000</v>
      </c>
      <c r="K1248" s="106">
        <f t="shared" si="198"/>
        <v>130023</v>
      </c>
      <c r="L1248" s="106">
        <f t="shared" si="199"/>
        <v>1550531.7500000042</v>
      </c>
    </row>
    <row r="1249" spans="1:12" ht="18.5" x14ac:dyDescent="0.45">
      <c r="A1249" s="104"/>
      <c r="B1249" s="104"/>
      <c r="C1249" s="105" t="s">
        <v>483</v>
      </c>
      <c r="D1249" s="106">
        <v>1</v>
      </c>
      <c r="E1249" s="106">
        <v>1409619.9999999958</v>
      </c>
      <c r="F1249" s="106">
        <v>30000</v>
      </c>
      <c r="G1249" s="106">
        <v>133113.96</v>
      </c>
      <c r="H1249" s="106">
        <f t="shared" si="195"/>
        <v>1572733.9599999958</v>
      </c>
      <c r="I1249" s="106">
        <f t="shared" si="196"/>
        <v>1409619.9999999958</v>
      </c>
      <c r="J1249" s="106">
        <f t="shared" si="197"/>
        <v>30000</v>
      </c>
      <c r="K1249" s="106">
        <f t="shared" si="198"/>
        <v>133113.96</v>
      </c>
      <c r="L1249" s="106">
        <f t="shared" si="199"/>
        <v>1572733.9599999958</v>
      </c>
    </row>
    <row r="1250" spans="1:12" ht="18.5" x14ac:dyDescent="0.45">
      <c r="A1250" s="104"/>
      <c r="B1250" s="104"/>
      <c r="C1250" s="105" t="s">
        <v>124</v>
      </c>
      <c r="D1250" s="106">
        <v>188</v>
      </c>
      <c r="E1250" s="106">
        <v>1354613.7500000042</v>
      </c>
      <c r="F1250" s="106">
        <v>30000</v>
      </c>
      <c r="G1250" s="106">
        <v>225741</v>
      </c>
      <c r="H1250" s="106">
        <f t="shared" ref="H1250:H1319" si="200">SUM(E1250:G1250)</f>
        <v>1610354.7500000042</v>
      </c>
      <c r="I1250" s="106">
        <f t="shared" ref="I1250:I1319" si="201">D1250*E1250</f>
        <v>254667385.00000077</v>
      </c>
      <c r="J1250" s="106">
        <f t="shared" ref="J1250:J1319" si="202">D1250*F1250</f>
        <v>5640000</v>
      </c>
      <c r="K1250" s="106">
        <f t="shared" ref="K1250:K1315" si="203">D1250*G1250</f>
        <v>42439308</v>
      </c>
      <c r="L1250" s="106">
        <f t="shared" ref="L1250:L1319" si="204">D1250*H1250</f>
        <v>302746693.00000077</v>
      </c>
    </row>
    <row r="1251" spans="1:12" ht="18.5" x14ac:dyDescent="0.45">
      <c r="A1251" s="104"/>
      <c r="B1251" s="104"/>
      <c r="C1251" s="105" t="s">
        <v>124</v>
      </c>
      <c r="D1251" s="106">
        <v>2</v>
      </c>
      <c r="E1251" s="106">
        <v>7183557.5000000037</v>
      </c>
      <c r="F1251" s="106">
        <v>30000</v>
      </c>
      <c r="G1251" s="106">
        <v>4598592</v>
      </c>
      <c r="H1251" s="106">
        <f t="shared" si="200"/>
        <v>11812149.500000004</v>
      </c>
      <c r="I1251" s="106">
        <f t="shared" si="201"/>
        <v>14367115.000000007</v>
      </c>
      <c r="J1251" s="106">
        <f t="shared" si="202"/>
        <v>60000</v>
      </c>
      <c r="K1251" s="106">
        <f t="shared" si="203"/>
        <v>9197184</v>
      </c>
      <c r="L1251" s="106">
        <f t="shared" si="204"/>
        <v>23624299.000000007</v>
      </c>
    </row>
    <row r="1252" spans="1:12" ht="18.5" x14ac:dyDescent="0.45">
      <c r="A1252" s="104"/>
      <c r="B1252" s="104"/>
      <c r="C1252" s="105" t="s">
        <v>297</v>
      </c>
      <c r="D1252" s="106">
        <v>13</v>
      </c>
      <c r="E1252" s="106">
        <v>1389722.4999999958</v>
      </c>
      <c r="F1252" s="106">
        <v>30000</v>
      </c>
      <c r="G1252" s="106">
        <v>131495.04000000001</v>
      </c>
      <c r="H1252" s="106">
        <f t="shared" si="200"/>
        <v>1551217.5399999958</v>
      </c>
      <c r="I1252" s="106">
        <f t="shared" si="201"/>
        <v>18066392.499999944</v>
      </c>
      <c r="J1252" s="106">
        <f t="shared" si="202"/>
        <v>390000</v>
      </c>
      <c r="K1252" s="106">
        <f t="shared" si="203"/>
        <v>1709435.52</v>
      </c>
      <c r="L1252" s="106">
        <f t="shared" si="204"/>
        <v>20165828.019999947</v>
      </c>
    </row>
    <row r="1253" spans="1:12" ht="18.5" x14ac:dyDescent="0.45">
      <c r="A1253" s="104"/>
      <c r="B1253" s="104"/>
      <c r="C1253" s="105" t="s">
        <v>297</v>
      </c>
      <c r="D1253" s="106">
        <v>1</v>
      </c>
      <c r="E1253" s="106">
        <v>7373931.2499999963</v>
      </c>
      <c r="F1253" s="106">
        <v>30000</v>
      </c>
      <c r="G1253" s="106">
        <v>3538056</v>
      </c>
      <c r="H1253" s="106">
        <f t="shared" si="200"/>
        <v>10941987.249999996</v>
      </c>
      <c r="I1253" s="106">
        <f t="shared" si="201"/>
        <v>7373931.2499999963</v>
      </c>
      <c r="J1253" s="106">
        <f t="shared" si="202"/>
        <v>30000</v>
      </c>
      <c r="K1253" s="106">
        <f t="shared" si="203"/>
        <v>3538056</v>
      </c>
      <c r="L1253" s="106">
        <f t="shared" si="204"/>
        <v>10941987.249999996</v>
      </c>
    </row>
    <row r="1254" spans="1:12" ht="18.5" x14ac:dyDescent="0.45">
      <c r="A1254" s="104"/>
      <c r="B1254" s="104"/>
      <c r="C1254" s="105" t="s">
        <v>448</v>
      </c>
      <c r="D1254" s="106">
        <v>12</v>
      </c>
      <c r="E1254" s="106">
        <v>1424829.9999999958</v>
      </c>
      <c r="F1254" s="106">
        <v>30000</v>
      </c>
      <c r="G1254" s="106">
        <v>137304.95999999999</v>
      </c>
      <c r="H1254" s="106">
        <f t="shared" si="200"/>
        <v>1592134.9599999958</v>
      </c>
      <c r="I1254" s="106">
        <f t="shared" si="201"/>
        <v>17097959.999999948</v>
      </c>
      <c r="J1254" s="106">
        <f t="shared" si="202"/>
        <v>360000</v>
      </c>
      <c r="K1254" s="106">
        <f t="shared" si="203"/>
        <v>1647659.52</v>
      </c>
      <c r="L1254" s="106">
        <f t="shared" si="204"/>
        <v>19105619.519999951</v>
      </c>
    </row>
    <row r="1255" spans="1:12" ht="18.5" x14ac:dyDescent="0.45">
      <c r="A1255" s="104"/>
      <c r="B1255" s="104"/>
      <c r="C1255" s="105" t="s">
        <v>448</v>
      </c>
      <c r="D1255" s="106">
        <v>10</v>
      </c>
      <c r="E1255" s="106">
        <v>1424829.9999999958</v>
      </c>
      <c r="F1255" s="106">
        <v>30000</v>
      </c>
      <c r="G1255" s="106">
        <v>242520.96000000002</v>
      </c>
      <c r="H1255" s="106">
        <f t="shared" si="200"/>
        <v>1697350.9599999958</v>
      </c>
      <c r="I1255" s="106">
        <f t="shared" si="201"/>
        <v>14248299.999999959</v>
      </c>
      <c r="J1255" s="106">
        <f t="shared" si="202"/>
        <v>300000</v>
      </c>
      <c r="K1255" s="106">
        <f t="shared" si="203"/>
        <v>2425209.6</v>
      </c>
      <c r="L1255" s="106">
        <f t="shared" si="204"/>
        <v>16973509.599999957</v>
      </c>
    </row>
    <row r="1256" spans="1:12" ht="18.5" x14ac:dyDescent="0.45">
      <c r="A1256" s="104"/>
      <c r="B1256" s="104"/>
      <c r="C1256" s="105" t="s">
        <v>448</v>
      </c>
      <c r="D1256" s="106">
        <v>5</v>
      </c>
      <c r="E1256" s="106">
        <v>7564305</v>
      </c>
      <c r="F1256" s="106">
        <v>30000</v>
      </c>
      <c r="G1256" s="106">
        <v>5000496</v>
      </c>
      <c r="H1256" s="106">
        <f t="shared" si="200"/>
        <v>12594801</v>
      </c>
      <c r="I1256" s="106">
        <f t="shared" si="201"/>
        <v>37821525</v>
      </c>
      <c r="J1256" s="106">
        <f t="shared" si="202"/>
        <v>150000</v>
      </c>
      <c r="K1256" s="106">
        <f t="shared" si="203"/>
        <v>25002480</v>
      </c>
      <c r="L1256" s="106">
        <f t="shared" si="204"/>
        <v>62974005</v>
      </c>
    </row>
    <row r="1257" spans="1:12" ht="18.5" x14ac:dyDescent="0.45">
      <c r="A1257" s="104"/>
      <c r="B1257" s="104"/>
      <c r="C1257" s="105" t="s">
        <v>211</v>
      </c>
      <c r="D1257" s="106">
        <v>3</v>
      </c>
      <c r="E1257" s="106">
        <v>1459937.4999999958</v>
      </c>
      <c r="F1257" s="106">
        <v>30000</v>
      </c>
      <c r="G1257" s="106">
        <v>250701</v>
      </c>
      <c r="H1257" s="106">
        <f t="shared" si="200"/>
        <v>1740638.4999999958</v>
      </c>
      <c r="I1257" s="106">
        <f t="shared" si="201"/>
        <v>4379812.499999987</v>
      </c>
      <c r="J1257" s="106">
        <f t="shared" si="202"/>
        <v>90000</v>
      </c>
      <c r="K1257" s="106">
        <f t="shared" si="203"/>
        <v>752103</v>
      </c>
      <c r="L1257" s="106">
        <f t="shared" si="204"/>
        <v>5221915.499999987</v>
      </c>
    </row>
    <row r="1258" spans="1:12" ht="18.5" x14ac:dyDescent="0.45">
      <c r="A1258" s="104"/>
      <c r="B1258" s="104"/>
      <c r="C1258" s="105" t="s">
        <v>128</v>
      </c>
      <c r="D1258" s="106">
        <v>2</v>
      </c>
      <c r="E1258" s="106">
        <v>1495046.25</v>
      </c>
      <c r="F1258" s="106">
        <v>30000</v>
      </c>
      <c r="G1258" s="106">
        <v>145332</v>
      </c>
      <c r="H1258" s="106">
        <f t="shared" si="200"/>
        <v>1670378.25</v>
      </c>
      <c r="I1258" s="106">
        <f t="shared" si="201"/>
        <v>2990092.5</v>
      </c>
      <c r="J1258" s="106">
        <f t="shared" si="202"/>
        <v>60000</v>
      </c>
      <c r="K1258" s="106">
        <f t="shared" si="203"/>
        <v>290664</v>
      </c>
      <c r="L1258" s="106">
        <f t="shared" si="204"/>
        <v>3340756.5</v>
      </c>
    </row>
    <row r="1259" spans="1:12" ht="18.5" x14ac:dyDescent="0.45">
      <c r="A1259" s="104"/>
      <c r="B1259" s="104"/>
      <c r="C1259" s="105" t="s">
        <v>128</v>
      </c>
      <c r="D1259" s="106">
        <v>1</v>
      </c>
      <c r="E1259" s="106">
        <v>6068041</v>
      </c>
      <c r="F1259" s="106">
        <v>30000</v>
      </c>
      <c r="G1259" s="106">
        <v>3726216</v>
      </c>
      <c r="H1259" s="106">
        <f t="shared" si="200"/>
        <v>9824257</v>
      </c>
      <c r="I1259" s="106">
        <f t="shared" si="201"/>
        <v>6068041</v>
      </c>
      <c r="J1259" s="106">
        <f t="shared" si="202"/>
        <v>30000</v>
      </c>
      <c r="K1259" s="106">
        <f t="shared" si="203"/>
        <v>3726216</v>
      </c>
      <c r="L1259" s="106">
        <f t="shared" si="204"/>
        <v>9824257</v>
      </c>
    </row>
    <row r="1260" spans="1:12" ht="18.5" x14ac:dyDescent="0.45">
      <c r="A1260" s="104"/>
      <c r="B1260" s="104"/>
      <c r="C1260" s="105" t="s">
        <v>129</v>
      </c>
      <c r="D1260" s="106">
        <v>1</v>
      </c>
      <c r="E1260" s="106">
        <v>1530153.75</v>
      </c>
      <c r="F1260" s="106">
        <v>30000</v>
      </c>
      <c r="G1260" s="106">
        <v>149822.04</v>
      </c>
      <c r="H1260" s="106">
        <f t="shared" si="200"/>
        <v>1709975.79</v>
      </c>
      <c r="I1260" s="106">
        <f t="shared" si="201"/>
        <v>1530153.75</v>
      </c>
      <c r="J1260" s="106">
        <f t="shared" si="202"/>
        <v>30000</v>
      </c>
      <c r="K1260" s="106">
        <f t="shared" si="203"/>
        <v>149822.04</v>
      </c>
      <c r="L1260" s="106">
        <f t="shared" si="204"/>
        <v>1709975.79</v>
      </c>
    </row>
    <row r="1261" spans="1:12" ht="18.5" x14ac:dyDescent="0.45">
      <c r="A1261" s="104"/>
      <c r="B1261" s="104"/>
      <c r="C1261" s="105" t="s">
        <v>478</v>
      </c>
      <c r="D1261" s="106">
        <v>2</v>
      </c>
      <c r="E1261" s="106">
        <v>1565261.25</v>
      </c>
      <c r="F1261" s="106">
        <v>30000</v>
      </c>
      <c r="G1261" s="106">
        <v>154632</v>
      </c>
      <c r="H1261" s="106">
        <f t="shared" si="200"/>
        <v>1749893.25</v>
      </c>
      <c r="I1261" s="106">
        <f t="shared" si="201"/>
        <v>3130522.5</v>
      </c>
      <c r="J1261" s="106">
        <f t="shared" si="202"/>
        <v>60000</v>
      </c>
      <c r="K1261" s="106">
        <f t="shared" si="203"/>
        <v>309264</v>
      </c>
      <c r="L1261" s="106">
        <f t="shared" si="204"/>
        <v>3499786.5</v>
      </c>
    </row>
    <row r="1262" spans="1:12" ht="18.5" x14ac:dyDescent="0.45">
      <c r="A1262" s="104"/>
      <c r="B1262" s="104"/>
      <c r="C1262" s="105" t="s">
        <v>478</v>
      </c>
      <c r="D1262" s="106">
        <v>2</v>
      </c>
      <c r="E1262" s="106">
        <v>1565261.25</v>
      </c>
      <c r="F1262" s="106">
        <v>30000</v>
      </c>
      <c r="G1262" s="106">
        <v>275700</v>
      </c>
      <c r="H1262" s="106">
        <f t="shared" si="200"/>
        <v>1870961.25</v>
      </c>
      <c r="I1262" s="106">
        <f t="shared" si="201"/>
        <v>3130522.5</v>
      </c>
      <c r="J1262" s="106">
        <f t="shared" si="202"/>
        <v>60000</v>
      </c>
      <c r="K1262" s="106">
        <f t="shared" si="203"/>
        <v>551400</v>
      </c>
      <c r="L1262" s="106">
        <f t="shared" si="204"/>
        <v>3741922.5</v>
      </c>
    </row>
    <row r="1263" spans="1:12" ht="18.5" x14ac:dyDescent="0.45">
      <c r="A1263" s="104"/>
      <c r="B1263" s="104"/>
      <c r="C1263" s="105" t="s">
        <v>130</v>
      </c>
      <c r="D1263" s="106">
        <v>1</v>
      </c>
      <c r="E1263" s="106">
        <v>1600370.0000000042</v>
      </c>
      <c r="F1263" s="106">
        <v>30000</v>
      </c>
      <c r="G1263" s="106">
        <v>285750</v>
      </c>
      <c r="H1263" s="106">
        <f t="shared" si="200"/>
        <v>1916120.0000000042</v>
      </c>
      <c r="I1263" s="106">
        <f t="shared" si="201"/>
        <v>1600370.0000000042</v>
      </c>
      <c r="J1263" s="106">
        <f t="shared" si="202"/>
        <v>30000</v>
      </c>
      <c r="K1263" s="106">
        <f t="shared" si="203"/>
        <v>285750</v>
      </c>
      <c r="L1263" s="106">
        <f t="shared" si="204"/>
        <v>1916120.0000000042</v>
      </c>
    </row>
    <row r="1264" spans="1:12" ht="18.5" x14ac:dyDescent="0.45">
      <c r="A1264" s="104"/>
      <c r="B1264" s="104"/>
      <c r="C1264" s="105" t="s">
        <v>130</v>
      </c>
      <c r="D1264" s="106">
        <v>1</v>
      </c>
      <c r="E1264" s="106">
        <v>6524937</v>
      </c>
      <c r="F1264" s="106">
        <v>30000</v>
      </c>
      <c r="G1264" s="106">
        <v>5669952</v>
      </c>
      <c r="H1264" s="106">
        <f t="shared" si="200"/>
        <v>12224889</v>
      </c>
      <c r="I1264" s="106">
        <f t="shared" si="201"/>
        <v>6524937</v>
      </c>
      <c r="J1264" s="106">
        <f t="shared" si="202"/>
        <v>30000</v>
      </c>
      <c r="K1264" s="106">
        <f t="shared" si="203"/>
        <v>5669952</v>
      </c>
      <c r="L1264" s="106">
        <f t="shared" si="204"/>
        <v>12224889</v>
      </c>
    </row>
    <row r="1265" spans="1:12" ht="18.5" x14ac:dyDescent="0.45">
      <c r="A1265" s="104"/>
      <c r="B1265" s="104"/>
      <c r="C1265" s="105" t="s">
        <v>332</v>
      </c>
      <c r="D1265" s="106">
        <v>3</v>
      </c>
      <c r="E1265" s="106">
        <v>1635477.5000000042</v>
      </c>
      <c r="F1265" s="106">
        <v>30000</v>
      </c>
      <c r="G1265" s="106">
        <v>293760</v>
      </c>
      <c r="H1265" s="106">
        <f t="shared" si="200"/>
        <v>1959237.5000000042</v>
      </c>
      <c r="I1265" s="106">
        <f t="shared" si="201"/>
        <v>4906432.500000013</v>
      </c>
      <c r="J1265" s="106">
        <f t="shared" si="202"/>
        <v>90000</v>
      </c>
      <c r="K1265" s="106">
        <f t="shared" si="203"/>
        <v>881280</v>
      </c>
      <c r="L1265" s="106">
        <f t="shared" si="204"/>
        <v>5877712.500000013</v>
      </c>
    </row>
    <row r="1266" spans="1:12" ht="18.5" x14ac:dyDescent="0.45">
      <c r="A1266" s="104"/>
      <c r="B1266" s="104"/>
      <c r="C1266" s="105" t="s">
        <v>131</v>
      </c>
      <c r="D1266" s="106">
        <v>4</v>
      </c>
      <c r="E1266" s="106">
        <v>1670585.0000000042</v>
      </c>
      <c r="F1266" s="106">
        <v>30000</v>
      </c>
      <c r="G1266" s="106">
        <v>316829.03999999998</v>
      </c>
      <c r="H1266" s="106">
        <f t="shared" si="200"/>
        <v>2017414.0400000042</v>
      </c>
      <c r="I1266" s="106">
        <f t="shared" si="201"/>
        <v>6682340.0000000168</v>
      </c>
      <c r="J1266" s="106">
        <f t="shared" si="202"/>
        <v>120000</v>
      </c>
      <c r="K1266" s="106">
        <f t="shared" si="203"/>
        <v>1267316.1599999999</v>
      </c>
      <c r="L1266" s="106">
        <f t="shared" si="204"/>
        <v>8069656.1600000169</v>
      </c>
    </row>
    <row r="1267" spans="1:12" ht="18.5" x14ac:dyDescent="0.45">
      <c r="A1267" s="104"/>
      <c r="B1267" s="104"/>
      <c r="C1267" s="105" t="s">
        <v>560</v>
      </c>
      <c r="D1267" s="106">
        <v>4</v>
      </c>
      <c r="E1267" s="106">
        <v>1740801.2499999958</v>
      </c>
      <c r="F1267" s="106">
        <v>30000</v>
      </c>
      <c r="G1267" s="106">
        <v>177557.04</v>
      </c>
      <c r="H1267" s="106">
        <f t="shared" si="200"/>
        <v>1948358.2899999958</v>
      </c>
      <c r="I1267" s="106">
        <f t="shared" si="201"/>
        <v>6963204.9999999832</v>
      </c>
      <c r="J1267" s="106">
        <f t="shared" si="202"/>
        <v>120000</v>
      </c>
      <c r="K1267" s="106">
        <f t="shared" si="203"/>
        <v>710228.16</v>
      </c>
      <c r="L1267" s="106">
        <f t="shared" si="204"/>
        <v>7793433.1599999834</v>
      </c>
    </row>
    <row r="1268" spans="1:12" ht="18.5" x14ac:dyDescent="0.45">
      <c r="A1268" s="104"/>
      <c r="B1268" s="104"/>
      <c r="C1268" s="105" t="s">
        <v>132</v>
      </c>
      <c r="D1268" s="106">
        <v>2</v>
      </c>
      <c r="E1268" s="106">
        <v>1775908.7499999958</v>
      </c>
      <c r="F1268" s="106">
        <v>30000</v>
      </c>
      <c r="G1268" s="106">
        <v>324978</v>
      </c>
      <c r="H1268" s="106">
        <f t="shared" si="200"/>
        <v>2130886.7499999958</v>
      </c>
      <c r="I1268" s="106">
        <f t="shared" si="201"/>
        <v>3551817.4999999916</v>
      </c>
      <c r="J1268" s="106">
        <f t="shared" si="202"/>
        <v>60000</v>
      </c>
      <c r="K1268" s="106">
        <f t="shared" si="203"/>
        <v>649956</v>
      </c>
      <c r="L1268" s="106">
        <f t="shared" si="204"/>
        <v>4261773.4999999916</v>
      </c>
    </row>
    <row r="1269" spans="1:12" ht="18.5" x14ac:dyDescent="0.45">
      <c r="A1269" s="104"/>
      <c r="B1269" s="104"/>
      <c r="C1269" s="105" t="s">
        <v>472</v>
      </c>
      <c r="D1269" s="106">
        <v>5</v>
      </c>
      <c r="E1269" s="106">
        <v>1811017.5</v>
      </c>
      <c r="F1269" s="106">
        <v>30000</v>
      </c>
      <c r="G1269" s="106">
        <v>186765</v>
      </c>
      <c r="H1269" s="106">
        <f t="shared" si="200"/>
        <v>2027782.5</v>
      </c>
      <c r="I1269" s="106">
        <f t="shared" si="201"/>
        <v>9055087.5</v>
      </c>
      <c r="J1269" s="106">
        <f t="shared" si="202"/>
        <v>150000</v>
      </c>
      <c r="K1269" s="106">
        <f t="shared" si="203"/>
        <v>933825</v>
      </c>
      <c r="L1269" s="106">
        <f t="shared" si="204"/>
        <v>10138912.5</v>
      </c>
    </row>
    <row r="1270" spans="1:12" ht="18.5" x14ac:dyDescent="0.45">
      <c r="A1270" s="104"/>
      <c r="B1270" s="104"/>
      <c r="C1270" s="105" t="s">
        <v>401</v>
      </c>
      <c r="D1270" s="106">
        <v>10</v>
      </c>
      <c r="E1270" s="106">
        <v>1751883.75</v>
      </c>
      <c r="F1270" s="106">
        <v>30000</v>
      </c>
      <c r="G1270" s="106">
        <v>256624.08000000002</v>
      </c>
      <c r="H1270" s="106">
        <f t="shared" si="200"/>
        <v>2038507.83</v>
      </c>
      <c r="I1270" s="106">
        <f t="shared" si="201"/>
        <v>17518837.5</v>
      </c>
      <c r="J1270" s="106">
        <f t="shared" si="202"/>
        <v>300000</v>
      </c>
      <c r="K1270" s="106">
        <f t="shared" si="203"/>
        <v>2566240.8000000003</v>
      </c>
      <c r="L1270" s="106">
        <f t="shared" si="204"/>
        <v>20385078.300000001</v>
      </c>
    </row>
    <row r="1271" spans="1:12" ht="18.5" x14ac:dyDescent="0.45">
      <c r="A1271" s="104"/>
      <c r="B1271" s="104"/>
      <c r="C1271" s="105" t="s">
        <v>401</v>
      </c>
      <c r="D1271" s="106">
        <v>1</v>
      </c>
      <c r="E1271" s="106">
        <v>7016768</v>
      </c>
      <c r="F1271" s="106">
        <v>30000</v>
      </c>
      <c r="G1271" s="106">
        <v>3912456</v>
      </c>
      <c r="H1271" s="106">
        <f t="shared" si="200"/>
        <v>10959224</v>
      </c>
      <c r="I1271" s="106">
        <f t="shared" si="201"/>
        <v>7016768</v>
      </c>
      <c r="J1271" s="106">
        <f t="shared" si="202"/>
        <v>30000</v>
      </c>
      <c r="K1271" s="106">
        <f t="shared" si="203"/>
        <v>3912456</v>
      </c>
      <c r="L1271" s="106">
        <f t="shared" si="204"/>
        <v>10959224</v>
      </c>
    </row>
    <row r="1272" spans="1:12" ht="18.5" x14ac:dyDescent="0.45">
      <c r="A1272" s="104"/>
      <c r="B1272" s="104"/>
      <c r="C1272" s="105" t="s">
        <v>133</v>
      </c>
      <c r="D1272" s="106">
        <v>23</v>
      </c>
      <c r="E1272" s="106">
        <v>1799141.25</v>
      </c>
      <c r="F1272" s="106">
        <v>30000</v>
      </c>
      <c r="G1272" s="106">
        <v>430824</v>
      </c>
      <c r="H1272" s="106">
        <f t="shared" si="200"/>
        <v>2259965.25</v>
      </c>
      <c r="I1272" s="106">
        <f t="shared" si="201"/>
        <v>41380248.75</v>
      </c>
      <c r="J1272" s="106">
        <f t="shared" si="202"/>
        <v>690000</v>
      </c>
      <c r="K1272" s="106">
        <f t="shared" si="203"/>
        <v>9908952</v>
      </c>
      <c r="L1272" s="106">
        <f t="shared" si="204"/>
        <v>51979200.75</v>
      </c>
    </row>
    <row r="1273" spans="1:12" ht="18.5" x14ac:dyDescent="0.45">
      <c r="A1273" s="104"/>
      <c r="B1273" s="104"/>
      <c r="C1273" s="105" t="s">
        <v>133</v>
      </c>
      <c r="D1273" s="106">
        <v>20</v>
      </c>
      <c r="E1273" s="106">
        <v>7204409</v>
      </c>
      <c r="F1273" s="106">
        <v>30000</v>
      </c>
      <c r="G1273" s="106">
        <v>5773128</v>
      </c>
      <c r="H1273" s="106">
        <f t="shared" si="200"/>
        <v>13007537</v>
      </c>
      <c r="I1273" s="106">
        <f t="shared" si="201"/>
        <v>144088180</v>
      </c>
      <c r="J1273" s="106">
        <f t="shared" si="202"/>
        <v>600000</v>
      </c>
      <c r="K1273" s="106">
        <f t="shared" si="203"/>
        <v>115462560</v>
      </c>
      <c r="L1273" s="106">
        <f t="shared" si="204"/>
        <v>260150740</v>
      </c>
    </row>
    <row r="1274" spans="1:12" ht="18.5" x14ac:dyDescent="0.45">
      <c r="A1274" s="104"/>
      <c r="B1274" s="104"/>
      <c r="C1274" s="105" t="s">
        <v>134</v>
      </c>
      <c r="D1274" s="106">
        <v>23</v>
      </c>
      <c r="E1274" s="106">
        <v>1846400.0000000042</v>
      </c>
      <c r="F1274" s="106">
        <v>30000</v>
      </c>
      <c r="G1274" s="106">
        <v>440302.07999999996</v>
      </c>
      <c r="H1274" s="106">
        <f t="shared" si="200"/>
        <v>2316702.0800000043</v>
      </c>
      <c r="I1274" s="106">
        <f t="shared" si="201"/>
        <v>42467200.000000097</v>
      </c>
      <c r="J1274" s="106">
        <f t="shared" si="202"/>
        <v>690000</v>
      </c>
      <c r="K1274" s="106">
        <f t="shared" si="203"/>
        <v>10126947.84</v>
      </c>
      <c r="L1274" s="106">
        <f t="shared" si="204"/>
        <v>53284147.8400001</v>
      </c>
    </row>
    <row r="1275" spans="1:12" ht="18.5" x14ac:dyDescent="0.45">
      <c r="A1275" s="104"/>
      <c r="B1275" s="104"/>
      <c r="C1275" s="105" t="s">
        <v>136</v>
      </c>
      <c r="D1275" s="106">
        <v>25</v>
      </c>
      <c r="E1275" s="106">
        <v>1893658.7499999958</v>
      </c>
      <c r="F1275" s="106">
        <v>30000</v>
      </c>
      <c r="G1275" s="106">
        <v>459380.16000000003</v>
      </c>
      <c r="H1275" s="106">
        <f t="shared" si="200"/>
        <v>2383038.909999996</v>
      </c>
      <c r="I1275" s="106">
        <f t="shared" si="201"/>
        <v>47341468.749999896</v>
      </c>
      <c r="J1275" s="106">
        <f t="shared" si="202"/>
        <v>750000</v>
      </c>
      <c r="K1275" s="106">
        <f t="shared" si="203"/>
        <v>11484504</v>
      </c>
      <c r="L1275" s="106">
        <f t="shared" si="204"/>
        <v>59575972.749999896</v>
      </c>
    </row>
    <row r="1276" spans="1:12" ht="18.5" x14ac:dyDescent="0.45">
      <c r="A1276" s="104"/>
      <c r="B1276" s="104"/>
      <c r="C1276" s="105" t="s">
        <v>136</v>
      </c>
      <c r="D1276" s="106">
        <v>8</v>
      </c>
      <c r="E1276" s="106">
        <v>7579690</v>
      </c>
      <c r="F1276" s="106">
        <v>30000</v>
      </c>
      <c r="G1276" s="106">
        <v>6082632</v>
      </c>
      <c r="H1276" s="106">
        <f t="shared" si="200"/>
        <v>13692322</v>
      </c>
      <c r="I1276" s="106">
        <f t="shared" si="201"/>
        <v>60637520</v>
      </c>
      <c r="J1276" s="106">
        <f t="shared" si="202"/>
        <v>240000</v>
      </c>
      <c r="K1276" s="106">
        <f t="shared" si="203"/>
        <v>48661056</v>
      </c>
      <c r="L1276" s="106">
        <f t="shared" si="204"/>
        <v>109538576</v>
      </c>
    </row>
    <row r="1277" spans="1:12" ht="18.5" x14ac:dyDescent="0.45">
      <c r="A1277" s="104"/>
      <c r="B1277" s="104"/>
      <c r="C1277" s="105" t="s">
        <v>139</v>
      </c>
      <c r="D1277" s="106">
        <v>5</v>
      </c>
      <c r="E1277" s="106">
        <v>1940917.5</v>
      </c>
      <c r="F1277" s="106">
        <v>30000</v>
      </c>
      <c r="G1277" s="106">
        <v>473658</v>
      </c>
      <c r="H1277" s="106">
        <f t="shared" si="200"/>
        <v>2444575.5</v>
      </c>
      <c r="I1277" s="106">
        <f t="shared" si="201"/>
        <v>9704587.5</v>
      </c>
      <c r="J1277" s="106">
        <f t="shared" si="202"/>
        <v>150000</v>
      </c>
      <c r="K1277" s="106">
        <f t="shared" si="203"/>
        <v>2368290</v>
      </c>
      <c r="L1277" s="106">
        <f t="shared" si="204"/>
        <v>12222877.5</v>
      </c>
    </row>
    <row r="1278" spans="1:12" ht="18.5" x14ac:dyDescent="0.45">
      <c r="A1278" s="104"/>
      <c r="B1278" s="104"/>
      <c r="C1278" s="105" t="s">
        <v>139</v>
      </c>
      <c r="D1278" s="106">
        <v>6</v>
      </c>
      <c r="E1278" s="106">
        <v>7767330</v>
      </c>
      <c r="F1278" s="106">
        <v>30000</v>
      </c>
      <c r="G1278" s="106">
        <v>4361448</v>
      </c>
      <c r="H1278" s="106">
        <f t="shared" si="200"/>
        <v>12158778</v>
      </c>
      <c r="I1278" s="106">
        <f t="shared" si="201"/>
        <v>46603980</v>
      </c>
      <c r="J1278" s="106">
        <f t="shared" si="202"/>
        <v>180000</v>
      </c>
      <c r="K1278" s="106">
        <f t="shared" si="203"/>
        <v>26168688</v>
      </c>
      <c r="L1278" s="106">
        <f t="shared" si="204"/>
        <v>72952668</v>
      </c>
    </row>
    <row r="1279" spans="1:12" ht="18.5" x14ac:dyDescent="0.45">
      <c r="A1279" s="104"/>
      <c r="B1279" s="104"/>
      <c r="C1279" s="105" t="s">
        <v>333</v>
      </c>
      <c r="D1279" s="106">
        <v>4</v>
      </c>
      <c r="E1279" s="106">
        <v>1988176.2500000042</v>
      </c>
      <c r="F1279" s="106">
        <v>30000</v>
      </c>
      <c r="G1279" s="106">
        <v>492391.92000000004</v>
      </c>
      <c r="H1279" s="106">
        <f t="shared" si="200"/>
        <v>2510568.1700000041</v>
      </c>
      <c r="I1279" s="106">
        <f t="shared" si="201"/>
        <v>7952705.0000000168</v>
      </c>
      <c r="J1279" s="106">
        <f t="shared" si="202"/>
        <v>120000</v>
      </c>
      <c r="K1279" s="106">
        <f t="shared" si="203"/>
        <v>1969567.6800000002</v>
      </c>
      <c r="L1279" s="106">
        <f t="shared" si="204"/>
        <v>10042272.680000016</v>
      </c>
    </row>
    <row r="1280" spans="1:12" ht="18.5" x14ac:dyDescent="0.45">
      <c r="A1280" s="104"/>
      <c r="B1280" s="104"/>
      <c r="C1280" s="105" t="s">
        <v>333</v>
      </c>
      <c r="D1280" s="106">
        <v>3</v>
      </c>
      <c r="E1280" s="106">
        <v>7954971</v>
      </c>
      <c r="F1280" s="106">
        <v>30000</v>
      </c>
      <c r="G1280" s="106">
        <v>4473696</v>
      </c>
      <c r="H1280" s="106">
        <f t="shared" si="200"/>
        <v>12458667</v>
      </c>
      <c r="I1280" s="106">
        <f t="shared" si="201"/>
        <v>23864913</v>
      </c>
      <c r="J1280" s="106">
        <f t="shared" si="202"/>
        <v>90000</v>
      </c>
      <c r="K1280" s="106">
        <f t="shared" si="203"/>
        <v>13421088</v>
      </c>
      <c r="L1280" s="106">
        <f t="shared" si="204"/>
        <v>37376001</v>
      </c>
    </row>
    <row r="1281" spans="1:12" ht="18.5" x14ac:dyDescent="0.45">
      <c r="A1281" s="104"/>
      <c r="B1281" s="104"/>
      <c r="C1281" s="105" t="s">
        <v>298</v>
      </c>
      <c r="D1281" s="106">
        <v>1</v>
      </c>
      <c r="E1281" s="106">
        <v>2035434.9999999958</v>
      </c>
      <c r="F1281" s="106">
        <v>30000</v>
      </c>
      <c r="G1281" s="106">
        <v>309685.92000000004</v>
      </c>
      <c r="H1281" s="106">
        <f t="shared" si="200"/>
        <v>2375120.9199999957</v>
      </c>
      <c r="I1281" s="106">
        <f t="shared" si="201"/>
        <v>2035434.9999999958</v>
      </c>
      <c r="J1281" s="106">
        <f t="shared" si="202"/>
        <v>30000</v>
      </c>
      <c r="K1281" s="106">
        <f t="shared" si="203"/>
        <v>309685.92000000004</v>
      </c>
      <c r="L1281" s="106">
        <f t="shared" si="204"/>
        <v>2375120.9199999957</v>
      </c>
    </row>
    <row r="1282" spans="1:12" ht="18.5" x14ac:dyDescent="0.45">
      <c r="A1282" s="104"/>
      <c r="B1282" s="104"/>
      <c r="C1282" s="105" t="s">
        <v>298</v>
      </c>
      <c r="D1282" s="106">
        <v>4</v>
      </c>
      <c r="E1282" s="106">
        <v>8142611</v>
      </c>
      <c r="F1282" s="106">
        <v>30000</v>
      </c>
      <c r="G1282" s="106">
        <v>4585944</v>
      </c>
      <c r="H1282" s="106">
        <f t="shared" si="200"/>
        <v>12758555</v>
      </c>
      <c r="I1282" s="106">
        <f t="shared" si="201"/>
        <v>32570444</v>
      </c>
      <c r="J1282" s="106">
        <f t="shared" si="202"/>
        <v>120000</v>
      </c>
      <c r="K1282" s="106">
        <f t="shared" si="203"/>
        <v>18343776</v>
      </c>
      <c r="L1282" s="106">
        <f t="shared" si="204"/>
        <v>51034220</v>
      </c>
    </row>
    <row r="1283" spans="1:12" ht="18.5" x14ac:dyDescent="0.45">
      <c r="A1283" s="104"/>
      <c r="B1283" s="104"/>
      <c r="C1283" s="105" t="s">
        <v>143</v>
      </c>
      <c r="D1283" s="106">
        <v>1</v>
      </c>
      <c r="E1283" s="106">
        <v>2082693.75</v>
      </c>
      <c r="F1283" s="106">
        <v>30000</v>
      </c>
      <c r="G1283" s="106">
        <v>318550.07999999996</v>
      </c>
      <c r="H1283" s="106">
        <f t="shared" si="200"/>
        <v>2431243.83</v>
      </c>
      <c r="I1283" s="106">
        <f t="shared" si="201"/>
        <v>2082693.75</v>
      </c>
      <c r="J1283" s="106">
        <f t="shared" si="202"/>
        <v>30000</v>
      </c>
      <c r="K1283" s="106">
        <f t="shared" si="203"/>
        <v>318550.07999999996</v>
      </c>
      <c r="L1283" s="106">
        <f t="shared" si="204"/>
        <v>2431243.83</v>
      </c>
    </row>
    <row r="1284" spans="1:12" ht="18.5" x14ac:dyDescent="0.45">
      <c r="A1284" s="104"/>
      <c r="B1284" s="104"/>
      <c r="C1284" s="105" t="s">
        <v>143</v>
      </c>
      <c r="D1284" s="106">
        <v>3</v>
      </c>
      <c r="E1284" s="106">
        <v>8330252</v>
      </c>
      <c r="F1284" s="106">
        <v>30000</v>
      </c>
      <c r="G1284" s="106">
        <v>4698192</v>
      </c>
      <c r="H1284" s="106">
        <f t="shared" si="200"/>
        <v>13058444</v>
      </c>
      <c r="I1284" s="106">
        <f t="shared" si="201"/>
        <v>24990756</v>
      </c>
      <c r="J1284" s="106">
        <f t="shared" si="202"/>
        <v>90000</v>
      </c>
      <c r="K1284" s="106">
        <f t="shared" si="203"/>
        <v>14094576</v>
      </c>
      <c r="L1284" s="106">
        <f t="shared" si="204"/>
        <v>39175332</v>
      </c>
    </row>
    <row r="1285" spans="1:12" ht="18.5" x14ac:dyDescent="0.45">
      <c r="A1285" s="104"/>
      <c r="B1285" s="104"/>
      <c r="C1285" s="105" t="s">
        <v>535</v>
      </c>
      <c r="D1285" s="106">
        <v>4</v>
      </c>
      <c r="E1285" s="106">
        <v>2129952.5000000042</v>
      </c>
      <c r="F1285" s="106">
        <v>30000</v>
      </c>
      <c r="G1285" s="106">
        <v>420500.16000000003</v>
      </c>
      <c r="H1285" s="106">
        <f t="shared" si="200"/>
        <v>2580452.6600000043</v>
      </c>
      <c r="I1285" s="106">
        <f t="shared" si="201"/>
        <v>8519810.0000000168</v>
      </c>
      <c r="J1285" s="106">
        <f t="shared" si="202"/>
        <v>120000</v>
      </c>
      <c r="K1285" s="106">
        <f t="shared" si="203"/>
        <v>1682000.6400000001</v>
      </c>
      <c r="L1285" s="106">
        <f t="shared" si="204"/>
        <v>10321810.640000017</v>
      </c>
    </row>
    <row r="1286" spans="1:12" ht="18.5" x14ac:dyDescent="0.45">
      <c r="A1286" s="104"/>
      <c r="B1286" s="104"/>
      <c r="C1286" s="105" t="s">
        <v>535</v>
      </c>
      <c r="D1286" s="106">
        <v>5</v>
      </c>
      <c r="E1286" s="106">
        <v>8517892</v>
      </c>
      <c r="F1286" s="106">
        <v>30000</v>
      </c>
      <c r="G1286" s="106">
        <v>6842364</v>
      </c>
      <c r="H1286" s="106">
        <f t="shared" si="200"/>
        <v>15390256</v>
      </c>
      <c r="I1286" s="106">
        <f t="shared" si="201"/>
        <v>42589460</v>
      </c>
      <c r="J1286" s="106">
        <f t="shared" si="202"/>
        <v>150000</v>
      </c>
      <c r="K1286" s="106">
        <f t="shared" si="203"/>
        <v>34211820</v>
      </c>
      <c r="L1286" s="106">
        <f t="shared" si="204"/>
        <v>76951280</v>
      </c>
    </row>
    <row r="1287" spans="1:12" ht="18.5" x14ac:dyDescent="0.45">
      <c r="A1287" s="104"/>
      <c r="B1287" s="104"/>
      <c r="C1287" s="105" t="s">
        <v>402</v>
      </c>
      <c r="D1287" s="106">
        <v>3</v>
      </c>
      <c r="E1287" s="106">
        <v>2177211.2499999958</v>
      </c>
      <c r="F1287" s="106">
        <v>30000</v>
      </c>
      <c r="G1287" s="106">
        <v>546006</v>
      </c>
      <c r="H1287" s="106">
        <f t="shared" si="200"/>
        <v>2753217.2499999958</v>
      </c>
      <c r="I1287" s="106">
        <f t="shared" si="201"/>
        <v>6531633.749999987</v>
      </c>
      <c r="J1287" s="106">
        <f t="shared" si="202"/>
        <v>90000</v>
      </c>
      <c r="K1287" s="106">
        <f t="shared" si="203"/>
        <v>1638018</v>
      </c>
      <c r="L1287" s="106">
        <f t="shared" si="204"/>
        <v>8259651.749999987</v>
      </c>
    </row>
    <row r="1288" spans="1:12" ht="18.5" x14ac:dyDescent="0.45">
      <c r="A1288" s="104"/>
      <c r="B1288" s="104"/>
      <c r="C1288" s="105" t="s">
        <v>403</v>
      </c>
      <c r="D1288" s="106">
        <v>6</v>
      </c>
      <c r="E1288" s="106">
        <v>2224470</v>
      </c>
      <c r="F1288" s="106">
        <v>30000</v>
      </c>
      <c r="G1288" s="106">
        <v>433338</v>
      </c>
      <c r="H1288" s="106">
        <f t="shared" si="200"/>
        <v>2687808</v>
      </c>
      <c r="I1288" s="106">
        <f t="shared" si="201"/>
        <v>13346820</v>
      </c>
      <c r="J1288" s="106">
        <f t="shared" si="202"/>
        <v>180000</v>
      </c>
      <c r="K1288" s="106">
        <f t="shared" si="203"/>
        <v>2600028</v>
      </c>
      <c r="L1288" s="106">
        <f t="shared" si="204"/>
        <v>16126848</v>
      </c>
    </row>
    <row r="1289" spans="1:12" ht="18.5" x14ac:dyDescent="0.45">
      <c r="A1289" s="104"/>
      <c r="B1289" s="104"/>
      <c r="C1289" s="105" t="s">
        <v>212</v>
      </c>
      <c r="D1289" s="106">
        <v>1</v>
      </c>
      <c r="E1289" s="106">
        <v>2318987.4999999958</v>
      </c>
      <c r="F1289" s="106">
        <v>30000</v>
      </c>
      <c r="G1289" s="106">
        <v>542440.07999999996</v>
      </c>
      <c r="H1289" s="106">
        <f t="shared" si="200"/>
        <v>2891427.5799999959</v>
      </c>
      <c r="I1289" s="106">
        <f t="shared" si="201"/>
        <v>2318987.4999999958</v>
      </c>
      <c r="J1289" s="106">
        <f t="shared" si="202"/>
        <v>30000</v>
      </c>
      <c r="K1289" s="106">
        <f t="shared" si="203"/>
        <v>542440.07999999996</v>
      </c>
      <c r="L1289" s="106">
        <f t="shared" si="204"/>
        <v>2891427.5799999959</v>
      </c>
    </row>
    <row r="1290" spans="1:12" ht="18.5" x14ac:dyDescent="0.45">
      <c r="A1290" s="104"/>
      <c r="B1290" s="104"/>
      <c r="C1290" s="105" t="s">
        <v>147</v>
      </c>
      <c r="D1290" s="106">
        <v>1</v>
      </c>
      <c r="E1290" s="106">
        <v>2413503.75</v>
      </c>
      <c r="F1290" s="106">
        <v>30000</v>
      </c>
      <c r="G1290" s="106">
        <v>380478</v>
      </c>
      <c r="H1290" s="106">
        <f t="shared" si="200"/>
        <v>2823981.75</v>
      </c>
      <c r="I1290" s="106">
        <f t="shared" si="201"/>
        <v>2413503.75</v>
      </c>
      <c r="J1290" s="106">
        <f t="shared" si="202"/>
        <v>30000</v>
      </c>
      <c r="K1290" s="106">
        <f t="shared" si="203"/>
        <v>380478</v>
      </c>
      <c r="L1290" s="106">
        <f t="shared" si="204"/>
        <v>2823981.75</v>
      </c>
    </row>
    <row r="1291" spans="1:12" ht="18.5" x14ac:dyDescent="0.45">
      <c r="A1291" s="104"/>
      <c r="B1291" s="104"/>
      <c r="C1291" s="105" t="s">
        <v>149</v>
      </c>
      <c r="D1291" s="106">
        <v>46</v>
      </c>
      <c r="E1291" s="106">
        <v>2030383.7499999958</v>
      </c>
      <c r="F1291" s="106">
        <v>30000</v>
      </c>
      <c r="G1291" s="106">
        <v>504592.07999999996</v>
      </c>
      <c r="H1291" s="106">
        <f t="shared" si="200"/>
        <v>2564975.8299999959</v>
      </c>
      <c r="I1291" s="106">
        <f t="shared" si="201"/>
        <v>93397652.499999806</v>
      </c>
      <c r="J1291" s="106">
        <f t="shared" si="202"/>
        <v>1380000</v>
      </c>
      <c r="K1291" s="106">
        <f t="shared" si="203"/>
        <v>23211235.68</v>
      </c>
      <c r="L1291" s="106">
        <f t="shared" si="204"/>
        <v>117988888.17999981</v>
      </c>
    </row>
    <row r="1292" spans="1:12" ht="18.5" x14ac:dyDescent="0.45">
      <c r="A1292" s="104"/>
      <c r="B1292" s="104"/>
      <c r="C1292" s="105" t="s">
        <v>299</v>
      </c>
      <c r="D1292" s="106">
        <v>45</v>
      </c>
      <c r="E1292" s="106">
        <v>2085975</v>
      </c>
      <c r="F1292" s="106">
        <v>30000</v>
      </c>
      <c r="G1292" s="106">
        <v>521773.92000000004</v>
      </c>
      <c r="H1292" s="106">
        <f t="shared" si="200"/>
        <v>2637748.92</v>
      </c>
      <c r="I1292" s="106">
        <f t="shared" si="201"/>
        <v>93868875</v>
      </c>
      <c r="J1292" s="106">
        <f t="shared" si="202"/>
        <v>1350000</v>
      </c>
      <c r="K1292" s="106">
        <f t="shared" si="203"/>
        <v>23479826.400000002</v>
      </c>
      <c r="L1292" s="106">
        <f t="shared" si="204"/>
        <v>118698701.39999999</v>
      </c>
    </row>
    <row r="1293" spans="1:12" ht="18.5" x14ac:dyDescent="0.45">
      <c r="A1293" s="104"/>
      <c r="B1293" s="104"/>
      <c r="C1293" s="105" t="s">
        <v>151</v>
      </c>
      <c r="D1293" s="106">
        <v>40</v>
      </c>
      <c r="E1293" s="106">
        <v>2141566.2500000042</v>
      </c>
      <c r="F1293" s="106">
        <v>30000</v>
      </c>
      <c r="G1293" s="106">
        <v>538477.92000000004</v>
      </c>
      <c r="H1293" s="106">
        <f t="shared" si="200"/>
        <v>2710044.1700000041</v>
      </c>
      <c r="I1293" s="106">
        <f t="shared" si="201"/>
        <v>85662650.000000164</v>
      </c>
      <c r="J1293" s="106">
        <f t="shared" si="202"/>
        <v>1200000</v>
      </c>
      <c r="K1293" s="106">
        <f t="shared" si="203"/>
        <v>21539116.800000001</v>
      </c>
      <c r="L1293" s="106">
        <f t="shared" si="204"/>
        <v>108401766.80000016</v>
      </c>
    </row>
    <row r="1294" spans="1:12" ht="18.5" x14ac:dyDescent="0.45">
      <c r="A1294" s="104"/>
      <c r="B1294" s="104"/>
      <c r="C1294" s="105" t="s">
        <v>151</v>
      </c>
      <c r="D1294" s="106">
        <v>17</v>
      </c>
      <c r="E1294" s="106">
        <v>2141566.2500000042</v>
      </c>
      <c r="F1294" s="106">
        <v>30000</v>
      </c>
      <c r="G1294" s="106">
        <v>492397.92000000004</v>
      </c>
      <c r="H1294" s="106">
        <f t="shared" si="200"/>
        <v>2663964.1700000041</v>
      </c>
      <c r="I1294" s="106">
        <f t="shared" si="201"/>
        <v>36406626.250000075</v>
      </c>
      <c r="J1294" s="106">
        <f t="shared" si="202"/>
        <v>510000</v>
      </c>
      <c r="K1294" s="106">
        <f t="shared" si="203"/>
        <v>8370764.6400000006</v>
      </c>
      <c r="L1294" s="106">
        <f t="shared" si="204"/>
        <v>45287390.890000068</v>
      </c>
    </row>
    <row r="1295" spans="1:12" ht="18.5" x14ac:dyDescent="0.45">
      <c r="A1295" s="104"/>
      <c r="B1295" s="104"/>
      <c r="C1295" s="105" t="s">
        <v>213</v>
      </c>
      <c r="D1295" s="106">
        <v>7</v>
      </c>
      <c r="E1295" s="106">
        <v>2197157.4999999958</v>
      </c>
      <c r="F1295" s="106">
        <v>30000</v>
      </c>
      <c r="G1295" s="106">
        <v>539610</v>
      </c>
      <c r="H1295" s="106">
        <f t="shared" si="200"/>
        <v>2766767.4999999958</v>
      </c>
      <c r="I1295" s="106">
        <f t="shared" si="201"/>
        <v>15380102.49999997</v>
      </c>
      <c r="J1295" s="106">
        <f t="shared" si="202"/>
        <v>210000</v>
      </c>
      <c r="K1295" s="106">
        <f t="shared" si="203"/>
        <v>3777270</v>
      </c>
      <c r="L1295" s="106">
        <f t="shared" si="204"/>
        <v>19367372.49999997</v>
      </c>
    </row>
    <row r="1296" spans="1:12" ht="18.5" x14ac:dyDescent="0.45">
      <c r="A1296" s="104"/>
      <c r="B1296" s="104"/>
      <c r="C1296" s="105" t="s">
        <v>243</v>
      </c>
      <c r="D1296" s="106">
        <v>3</v>
      </c>
      <c r="E1296" s="106">
        <v>2252747.4999999958</v>
      </c>
      <c r="F1296" s="106">
        <v>30000</v>
      </c>
      <c r="G1296" s="106">
        <v>572831.28</v>
      </c>
      <c r="H1296" s="106">
        <f t="shared" si="200"/>
        <v>2855578.7799999956</v>
      </c>
      <c r="I1296" s="106">
        <f t="shared" si="201"/>
        <v>6758242.499999987</v>
      </c>
      <c r="J1296" s="106">
        <f t="shared" si="202"/>
        <v>90000</v>
      </c>
      <c r="K1296" s="106">
        <f t="shared" si="203"/>
        <v>1718493.84</v>
      </c>
      <c r="L1296" s="106">
        <f t="shared" si="204"/>
        <v>8566736.3399999868</v>
      </c>
    </row>
    <row r="1297" spans="1:12" ht="18.5" x14ac:dyDescent="0.45">
      <c r="A1297" s="104"/>
      <c r="B1297" s="104"/>
      <c r="C1297" s="105" t="s">
        <v>300</v>
      </c>
      <c r="D1297" s="106">
        <v>1</v>
      </c>
      <c r="E1297" s="106">
        <v>2308338.75</v>
      </c>
      <c r="F1297" s="106">
        <v>30000</v>
      </c>
      <c r="G1297" s="106">
        <v>539610</v>
      </c>
      <c r="H1297" s="106">
        <f t="shared" si="200"/>
        <v>2877948.75</v>
      </c>
      <c r="I1297" s="106">
        <f t="shared" si="201"/>
        <v>2308338.75</v>
      </c>
      <c r="J1297" s="106">
        <f t="shared" si="202"/>
        <v>30000</v>
      </c>
      <c r="K1297" s="106">
        <f t="shared" si="203"/>
        <v>539610</v>
      </c>
      <c r="L1297" s="106">
        <f t="shared" si="204"/>
        <v>2877948.75</v>
      </c>
    </row>
    <row r="1298" spans="1:12" ht="18.5" x14ac:dyDescent="0.45">
      <c r="A1298" s="104"/>
      <c r="B1298" s="104"/>
      <c r="C1298" s="105" t="s">
        <v>244</v>
      </c>
      <c r="D1298" s="106">
        <v>3</v>
      </c>
      <c r="E1298" s="106">
        <v>2419521.2499999958</v>
      </c>
      <c r="F1298" s="106">
        <v>30000</v>
      </c>
      <c r="G1298" s="106">
        <v>574848</v>
      </c>
      <c r="H1298" s="106">
        <f t="shared" si="200"/>
        <v>3024369.2499999958</v>
      </c>
      <c r="I1298" s="106">
        <f t="shared" si="201"/>
        <v>7258563.749999987</v>
      </c>
      <c r="J1298" s="106">
        <f t="shared" si="202"/>
        <v>90000</v>
      </c>
      <c r="K1298" s="106">
        <f t="shared" si="203"/>
        <v>1724544</v>
      </c>
      <c r="L1298" s="106">
        <f t="shared" si="204"/>
        <v>9073107.749999987</v>
      </c>
    </row>
    <row r="1299" spans="1:12" ht="18.5" x14ac:dyDescent="0.45">
      <c r="A1299" s="104"/>
      <c r="B1299" s="104"/>
      <c r="C1299" s="105" t="s">
        <v>1086</v>
      </c>
      <c r="D1299" s="106">
        <v>3</v>
      </c>
      <c r="E1299" s="106">
        <v>2753067.5000000042</v>
      </c>
      <c r="F1299" s="106">
        <v>30000</v>
      </c>
      <c r="G1299" s="106">
        <v>664914</v>
      </c>
      <c r="H1299" s="106">
        <f t="shared" si="200"/>
        <v>3447981.5000000042</v>
      </c>
      <c r="I1299" s="106">
        <f t="shared" si="201"/>
        <v>8259202.500000013</v>
      </c>
      <c r="J1299" s="106">
        <f t="shared" si="202"/>
        <v>90000</v>
      </c>
      <c r="K1299" s="106">
        <f t="shared" si="203"/>
        <v>1994742</v>
      </c>
      <c r="L1299" s="106">
        <f t="shared" si="204"/>
        <v>10343944.500000013</v>
      </c>
    </row>
    <row r="1300" spans="1:12" ht="18.5" x14ac:dyDescent="0.45">
      <c r="A1300" s="104"/>
      <c r="B1300" s="104"/>
      <c r="C1300" s="105" t="s">
        <v>334</v>
      </c>
      <c r="D1300" s="106">
        <v>1</v>
      </c>
      <c r="E1300" s="106">
        <v>2268907.5</v>
      </c>
      <c r="F1300" s="106">
        <v>30000</v>
      </c>
      <c r="G1300" s="106"/>
      <c r="H1300" s="106">
        <f t="shared" si="200"/>
        <v>2298907.5</v>
      </c>
      <c r="I1300" s="106">
        <f t="shared" si="201"/>
        <v>2268907.5</v>
      </c>
      <c r="J1300" s="106">
        <f t="shared" si="202"/>
        <v>30000</v>
      </c>
      <c r="K1300" s="106">
        <f>D1300*G1300</f>
        <v>0</v>
      </c>
      <c r="L1300" s="106">
        <f t="shared" si="204"/>
        <v>2298907.5</v>
      </c>
    </row>
    <row r="1301" spans="1:12" ht="18.5" x14ac:dyDescent="0.45">
      <c r="A1301" s="104"/>
      <c r="B1301" s="104"/>
      <c r="C1301" s="105" t="s">
        <v>155</v>
      </c>
      <c r="D1301" s="106">
        <v>49</v>
      </c>
      <c r="E1301" s="106">
        <v>2321896.2500000042</v>
      </c>
      <c r="F1301" s="106">
        <v>30000</v>
      </c>
      <c r="G1301" s="106">
        <v>790938</v>
      </c>
      <c r="H1301" s="106">
        <f t="shared" si="200"/>
        <v>3142834.2500000042</v>
      </c>
      <c r="I1301" s="106">
        <f t="shared" si="201"/>
        <v>113772916.25000021</v>
      </c>
      <c r="J1301" s="106">
        <f t="shared" si="202"/>
        <v>1470000</v>
      </c>
      <c r="K1301" s="106">
        <f t="shared" si="203"/>
        <v>38755962</v>
      </c>
      <c r="L1301" s="106">
        <f t="shared" si="204"/>
        <v>153998878.25000021</v>
      </c>
    </row>
    <row r="1302" spans="1:12" ht="18.5" x14ac:dyDescent="0.45">
      <c r="A1302" s="104"/>
      <c r="B1302" s="104"/>
      <c r="C1302" s="105" t="s">
        <v>155</v>
      </c>
      <c r="D1302" s="106">
        <v>40</v>
      </c>
      <c r="E1302" s="106">
        <v>2321896.2500000042</v>
      </c>
      <c r="F1302" s="106">
        <v>30000</v>
      </c>
      <c r="G1302" s="106">
        <v>593178</v>
      </c>
      <c r="H1302" s="106">
        <f t="shared" si="200"/>
        <v>2945074.2500000042</v>
      </c>
      <c r="I1302" s="106">
        <f t="shared" si="201"/>
        <v>92875850.000000164</v>
      </c>
      <c r="J1302" s="106">
        <f t="shared" si="202"/>
        <v>1200000</v>
      </c>
      <c r="K1302" s="106">
        <f t="shared" si="203"/>
        <v>23727120</v>
      </c>
      <c r="L1302" s="106">
        <f t="shared" si="204"/>
        <v>117802970.00000016</v>
      </c>
    </row>
    <row r="1303" spans="1:12" ht="18.5" x14ac:dyDescent="0.45">
      <c r="A1303" s="104"/>
      <c r="B1303" s="104"/>
      <c r="C1303" s="105" t="s">
        <v>157</v>
      </c>
      <c r="D1303" s="106">
        <v>48</v>
      </c>
      <c r="E1303" s="106">
        <v>2383198.7499999958</v>
      </c>
      <c r="F1303" s="106">
        <v>30000</v>
      </c>
      <c r="G1303" s="106">
        <v>816280.08</v>
      </c>
      <c r="H1303" s="106">
        <f t="shared" si="200"/>
        <v>3229478.8299999959</v>
      </c>
      <c r="I1303" s="106">
        <f t="shared" si="201"/>
        <v>114393539.99999979</v>
      </c>
      <c r="J1303" s="106">
        <f t="shared" si="202"/>
        <v>1440000</v>
      </c>
      <c r="K1303" s="106">
        <f t="shared" si="203"/>
        <v>39181443.839999996</v>
      </c>
      <c r="L1303" s="106">
        <f t="shared" si="204"/>
        <v>155014983.83999979</v>
      </c>
    </row>
    <row r="1304" spans="1:12" ht="18.5" x14ac:dyDescent="0.45">
      <c r="A1304" s="104"/>
      <c r="B1304" s="104"/>
      <c r="C1304" s="105" t="s">
        <v>302</v>
      </c>
      <c r="D1304" s="106">
        <v>15</v>
      </c>
      <c r="E1304" s="106">
        <v>2444501.25</v>
      </c>
      <c r="F1304" s="106">
        <v>30000</v>
      </c>
      <c r="G1304" s="106">
        <v>630342</v>
      </c>
      <c r="H1304" s="106">
        <f t="shared" si="200"/>
        <v>3104843.25</v>
      </c>
      <c r="I1304" s="106">
        <f t="shared" si="201"/>
        <v>36667518.75</v>
      </c>
      <c r="J1304" s="106">
        <f t="shared" si="202"/>
        <v>450000</v>
      </c>
      <c r="K1304" s="106">
        <f t="shared" si="203"/>
        <v>9455130</v>
      </c>
      <c r="L1304" s="106">
        <f t="shared" si="204"/>
        <v>46572648.75</v>
      </c>
    </row>
    <row r="1305" spans="1:12" ht="18.5" x14ac:dyDescent="0.45">
      <c r="A1305" s="104"/>
      <c r="B1305" s="104"/>
      <c r="C1305" s="105" t="s">
        <v>159</v>
      </c>
      <c r="D1305" s="106">
        <v>9</v>
      </c>
      <c r="E1305" s="106">
        <v>2505804.9999999958</v>
      </c>
      <c r="F1305" s="106">
        <v>30000</v>
      </c>
      <c r="G1305" s="106">
        <v>866484</v>
      </c>
      <c r="H1305" s="106">
        <f t="shared" si="200"/>
        <v>3402288.9999999958</v>
      </c>
      <c r="I1305" s="106">
        <f t="shared" si="201"/>
        <v>22552244.999999963</v>
      </c>
      <c r="J1305" s="106">
        <f t="shared" si="202"/>
        <v>270000</v>
      </c>
      <c r="K1305" s="106">
        <f t="shared" si="203"/>
        <v>7798356</v>
      </c>
      <c r="L1305" s="106">
        <f t="shared" si="204"/>
        <v>30620600.999999963</v>
      </c>
    </row>
    <row r="1306" spans="1:12" ht="18.5" x14ac:dyDescent="0.45">
      <c r="A1306" s="104"/>
      <c r="B1306" s="104"/>
      <c r="C1306" s="105" t="s">
        <v>161</v>
      </c>
      <c r="D1306" s="106">
        <v>9</v>
      </c>
      <c r="E1306" s="106">
        <v>2567107.5</v>
      </c>
      <c r="F1306" s="106">
        <v>30000</v>
      </c>
      <c r="G1306" s="106">
        <v>610867.92000000004</v>
      </c>
      <c r="H1306" s="106">
        <f t="shared" si="200"/>
        <v>3207975.42</v>
      </c>
      <c r="I1306" s="106">
        <f t="shared" si="201"/>
        <v>23103967.5</v>
      </c>
      <c r="J1306" s="106">
        <f t="shared" si="202"/>
        <v>270000</v>
      </c>
      <c r="K1306" s="106">
        <f t="shared" si="203"/>
        <v>5497811.2800000003</v>
      </c>
      <c r="L1306" s="106">
        <f t="shared" si="204"/>
        <v>28871778.780000001</v>
      </c>
    </row>
    <row r="1307" spans="1:12" ht="18.5" x14ac:dyDescent="0.45">
      <c r="A1307" s="104"/>
      <c r="B1307" s="104"/>
      <c r="C1307" s="105" t="s">
        <v>162</v>
      </c>
      <c r="D1307" s="106">
        <v>3</v>
      </c>
      <c r="E1307" s="106">
        <v>2628410.0000000042</v>
      </c>
      <c r="F1307" s="106">
        <v>30000</v>
      </c>
      <c r="G1307" s="106">
        <v>916416</v>
      </c>
      <c r="H1307" s="106">
        <f t="shared" si="200"/>
        <v>3574826.0000000042</v>
      </c>
      <c r="I1307" s="106">
        <f t="shared" si="201"/>
        <v>7885230.000000013</v>
      </c>
      <c r="J1307" s="106">
        <f t="shared" si="202"/>
        <v>90000</v>
      </c>
      <c r="K1307" s="106">
        <f t="shared" si="203"/>
        <v>2749248</v>
      </c>
      <c r="L1307" s="106">
        <f t="shared" si="204"/>
        <v>10724478.000000013</v>
      </c>
    </row>
    <row r="1308" spans="1:12" ht="18.5" x14ac:dyDescent="0.45">
      <c r="A1308" s="104"/>
      <c r="B1308" s="104"/>
      <c r="C1308" s="105" t="s">
        <v>163</v>
      </c>
      <c r="D1308" s="106">
        <v>1</v>
      </c>
      <c r="E1308" s="106">
        <v>2751015</v>
      </c>
      <c r="F1308" s="106">
        <v>30000</v>
      </c>
      <c r="G1308" s="106">
        <v>444762</v>
      </c>
      <c r="H1308" s="106">
        <f t="shared" si="200"/>
        <v>3225777</v>
      </c>
      <c r="I1308" s="106">
        <f t="shared" si="201"/>
        <v>2751015</v>
      </c>
      <c r="J1308" s="106">
        <f t="shared" si="202"/>
        <v>30000</v>
      </c>
      <c r="K1308" s="106">
        <f t="shared" si="203"/>
        <v>444762</v>
      </c>
      <c r="L1308" s="106">
        <f t="shared" si="204"/>
        <v>3225777</v>
      </c>
    </row>
    <row r="1309" spans="1:12" ht="18.5" x14ac:dyDescent="0.45">
      <c r="A1309" s="104"/>
      <c r="B1309" s="104"/>
      <c r="C1309" s="105" t="s">
        <v>245</v>
      </c>
      <c r="D1309" s="106">
        <v>1</v>
      </c>
      <c r="E1309" s="106">
        <v>2812317.5000000042</v>
      </c>
      <c r="F1309" s="106">
        <v>30000</v>
      </c>
      <c r="G1309" s="106">
        <v>997915.92</v>
      </c>
      <c r="H1309" s="106">
        <f t="shared" si="200"/>
        <v>3840233.4200000041</v>
      </c>
      <c r="I1309" s="106">
        <f t="shared" si="201"/>
        <v>2812317.5000000042</v>
      </c>
      <c r="J1309" s="106">
        <f t="shared" si="202"/>
        <v>30000</v>
      </c>
      <c r="K1309" s="106">
        <f t="shared" si="203"/>
        <v>997915.92</v>
      </c>
      <c r="L1309" s="106">
        <f t="shared" si="204"/>
        <v>3840233.4200000041</v>
      </c>
    </row>
    <row r="1310" spans="1:12" ht="18.5" x14ac:dyDescent="0.45">
      <c r="A1310" s="104"/>
      <c r="B1310" s="104"/>
      <c r="C1310" s="105" t="s">
        <v>164</v>
      </c>
      <c r="D1310" s="106">
        <v>1</v>
      </c>
      <c r="E1310" s="106">
        <v>2873619.9999999958</v>
      </c>
      <c r="F1310" s="106">
        <v>30000</v>
      </c>
      <c r="G1310" s="106">
        <v>696856.08</v>
      </c>
      <c r="H1310" s="106">
        <f t="shared" si="200"/>
        <v>3600476.0799999959</v>
      </c>
      <c r="I1310" s="106">
        <f t="shared" si="201"/>
        <v>2873619.9999999958</v>
      </c>
      <c r="J1310" s="106">
        <f t="shared" si="202"/>
        <v>30000</v>
      </c>
      <c r="K1310" s="106">
        <f t="shared" si="203"/>
        <v>696856.08</v>
      </c>
      <c r="L1310" s="106">
        <f t="shared" si="204"/>
        <v>3600476.0799999959</v>
      </c>
    </row>
    <row r="1311" spans="1:12" ht="18.5" x14ac:dyDescent="0.45">
      <c r="A1311" s="104"/>
      <c r="B1311" s="104"/>
      <c r="C1311" s="105" t="s">
        <v>1088</v>
      </c>
      <c r="D1311" s="106">
        <v>1</v>
      </c>
      <c r="E1311" s="106">
        <v>2996226.2499999958</v>
      </c>
      <c r="F1311" s="106">
        <v>30000</v>
      </c>
      <c r="G1311" s="106">
        <v>479509.92000000004</v>
      </c>
      <c r="H1311" s="106">
        <f t="shared" si="200"/>
        <v>3505736.1699999957</v>
      </c>
      <c r="I1311" s="106">
        <f t="shared" si="201"/>
        <v>2996226.2499999958</v>
      </c>
      <c r="J1311" s="106">
        <f t="shared" si="202"/>
        <v>30000</v>
      </c>
      <c r="K1311" s="106">
        <f t="shared" si="203"/>
        <v>479509.92000000004</v>
      </c>
      <c r="L1311" s="106">
        <f t="shared" si="204"/>
        <v>3505736.1699999957</v>
      </c>
    </row>
    <row r="1312" spans="1:12" ht="18.5" x14ac:dyDescent="0.45">
      <c r="A1312" s="104"/>
      <c r="B1312" s="104"/>
      <c r="C1312" s="105" t="s">
        <v>652</v>
      </c>
      <c r="D1312" s="106">
        <v>1</v>
      </c>
      <c r="E1312" s="106">
        <v>3057528.75</v>
      </c>
      <c r="F1312" s="106">
        <v>30000</v>
      </c>
      <c r="G1312" s="106">
        <v>746485.92</v>
      </c>
      <c r="H1312" s="106">
        <f t="shared" si="200"/>
        <v>3834014.67</v>
      </c>
      <c r="I1312" s="106">
        <f t="shared" si="201"/>
        <v>3057528.75</v>
      </c>
      <c r="J1312" s="106">
        <f>D1312*F1312</f>
        <v>30000</v>
      </c>
      <c r="K1312" s="106">
        <f t="shared" si="203"/>
        <v>746485.92</v>
      </c>
      <c r="L1312" s="106">
        <f t="shared" si="204"/>
        <v>3834014.67</v>
      </c>
    </row>
    <row r="1313" spans="1:12" ht="18.5" x14ac:dyDescent="0.45">
      <c r="A1313" s="104"/>
      <c r="B1313" s="104"/>
      <c r="C1313" s="105" t="s">
        <v>336</v>
      </c>
      <c r="D1313" s="106">
        <v>1</v>
      </c>
      <c r="E1313" s="106">
        <v>2625750</v>
      </c>
      <c r="F1313" s="106">
        <v>30000</v>
      </c>
      <c r="G1313" s="106">
        <v>616252.07999999996</v>
      </c>
      <c r="H1313" s="106">
        <f t="shared" si="200"/>
        <v>3272002.08</v>
      </c>
      <c r="I1313" s="106">
        <f t="shared" si="201"/>
        <v>2625750</v>
      </c>
      <c r="J1313" s="106">
        <f t="shared" si="202"/>
        <v>30000</v>
      </c>
      <c r="K1313" s="106">
        <f t="shared" si="203"/>
        <v>616252.07999999996</v>
      </c>
      <c r="L1313" s="106">
        <f t="shared" si="204"/>
        <v>3272002.08</v>
      </c>
    </row>
    <row r="1314" spans="1:12" ht="18.5" x14ac:dyDescent="0.45">
      <c r="A1314" s="104"/>
      <c r="B1314" s="104"/>
      <c r="C1314" s="105" t="s">
        <v>166</v>
      </c>
      <c r="D1314" s="106">
        <v>1</v>
      </c>
      <c r="E1314" s="106">
        <v>2736908.7500000042</v>
      </c>
      <c r="F1314" s="106">
        <v>30000</v>
      </c>
      <c r="G1314" s="106">
        <v>938767.92</v>
      </c>
      <c r="H1314" s="106">
        <f t="shared" si="200"/>
        <v>3705676.6700000041</v>
      </c>
      <c r="I1314" s="106">
        <f t="shared" si="201"/>
        <v>2736908.7500000042</v>
      </c>
      <c r="J1314" s="106">
        <f t="shared" si="202"/>
        <v>30000</v>
      </c>
      <c r="K1314" s="106">
        <f t="shared" si="203"/>
        <v>938767.92</v>
      </c>
      <c r="L1314" s="106">
        <f t="shared" si="204"/>
        <v>3705676.6700000041</v>
      </c>
    </row>
    <row r="1315" spans="1:12" ht="18.5" x14ac:dyDescent="0.45">
      <c r="A1315" s="104"/>
      <c r="B1315" s="104"/>
      <c r="C1315" s="105" t="s">
        <v>485</v>
      </c>
      <c r="D1315" s="106">
        <v>15</v>
      </c>
      <c r="E1315" s="106">
        <v>3172786.2500000037</v>
      </c>
      <c r="F1315" s="106">
        <v>30000</v>
      </c>
      <c r="G1315" s="106">
        <v>1250827.92</v>
      </c>
      <c r="H1315" s="106">
        <f t="shared" si="200"/>
        <v>4453614.1700000037</v>
      </c>
      <c r="I1315" s="106">
        <f t="shared" si="201"/>
        <v>47591793.75000006</v>
      </c>
      <c r="J1315" s="106">
        <f t="shared" si="202"/>
        <v>450000</v>
      </c>
      <c r="K1315" s="106">
        <f t="shared" si="203"/>
        <v>18762418.799999997</v>
      </c>
      <c r="L1315" s="106">
        <f t="shared" si="204"/>
        <v>66804212.550000057</v>
      </c>
    </row>
    <row r="1316" spans="1:12" ht="18.5" x14ac:dyDescent="0.45">
      <c r="A1316" s="104"/>
      <c r="B1316" s="104"/>
      <c r="C1316" s="105" t="s">
        <v>486</v>
      </c>
      <c r="D1316" s="106">
        <v>23</v>
      </c>
      <c r="E1316" s="106">
        <v>3233319.9999999963</v>
      </c>
      <c r="F1316" s="106">
        <v>30000</v>
      </c>
      <c r="G1316" s="106">
        <v>831205.92</v>
      </c>
      <c r="H1316" s="106">
        <f t="shared" si="200"/>
        <v>4094525.9199999962</v>
      </c>
      <c r="I1316" s="106">
        <f t="shared" si="201"/>
        <v>74366359.999999911</v>
      </c>
      <c r="J1316" s="106">
        <f t="shared" si="202"/>
        <v>690000</v>
      </c>
      <c r="K1316" s="106">
        <f t="shared" ref="K1316:K1359" si="205">D1316*G1316</f>
        <v>19117736.16</v>
      </c>
      <c r="L1316" s="106">
        <f t="shared" si="204"/>
        <v>94174096.159999907</v>
      </c>
    </row>
    <row r="1317" spans="1:12" ht="18.5" x14ac:dyDescent="0.45">
      <c r="A1317" s="104"/>
      <c r="B1317" s="104"/>
      <c r="C1317" s="105" t="s">
        <v>486</v>
      </c>
      <c r="D1317" s="106">
        <v>27</v>
      </c>
      <c r="E1317" s="106">
        <v>3233319.9999999963</v>
      </c>
      <c r="F1317" s="106">
        <v>30000</v>
      </c>
      <c r="G1317" s="106">
        <v>1285165.92</v>
      </c>
      <c r="H1317" s="106">
        <f t="shared" si="200"/>
        <v>4548485.9199999962</v>
      </c>
      <c r="I1317" s="106">
        <f t="shared" si="201"/>
        <v>87299639.999999896</v>
      </c>
      <c r="J1317" s="106">
        <f t="shared" si="202"/>
        <v>810000</v>
      </c>
      <c r="K1317" s="106">
        <f t="shared" si="205"/>
        <v>34699479.839999996</v>
      </c>
      <c r="L1317" s="106">
        <f t="shared" si="204"/>
        <v>122809119.8399999</v>
      </c>
    </row>
    <row r="1318" spans="1:12" ht="18.5" x14ac:dyDescent="0.45">
      <c r="A1318" s="104"/>
      <c r="B1318" s="104"/>
      <c r="C1318" s="105" t="s">
        <v>526</v>
      </c>
      <c r="D1318" s="106">
        <v>3</v>
      </c>
      <c r="E1318" s="106">
        <v>3293855.0000000037</v>
      </c>
      <c r="F1318" s="106">
        <v>30000</v>
      </c>
      <c r="G1318" s="106">
        <v>542064</v>
      </c>
      <c r="H1318" s="106">
        <f t="shared" si="200"/>
        <v>3865919.0000000037</v>
      </c>
      <c r="I1318" s="106">
        <f t="shared" si="201"/>
        <v>9881565.0000000112</v>
      </c>
      <c r="J1318" s="106">
        <f t="shared" si="202"/>
        <v>90000</v>
      </c>
      <c r="K1318" s="106">
        <f t="shared" si="205"/>
        <v>1626192</v>
      </c>
      <c r="L1318" s="106">
        <f t="shared" si="204"/>
        <v>11597757.000000011</v>
      </c>
    </row>
    <row r="1319" spans="1:12" ht="18.5" x14ac:dyDescent="0.45">
      <c r="A1319" s="104"/>
      <c r="B1319" s="107"/>
      <c r="C1319" s="105" t="s">
        <v>404</v>
      </c>
      <c r="D1319" s="109">
        <v>17</v>
      </c>
      <c r="E1319" s="106">
        <v>3556126.2500000037</v>
      </c>
      <c r="F1319" s="106">
        <v>30000</v>
      </c>
      <c r="G1319" s="106">
        <v>866886</v>
      </c>
      <c r="H1319" s="106">
        <f t="shared" si="200"/>
        <v>4453012.2500000037</v>
      </c>
      <c r="I1319" s="106">
        <f t="shared" si="201"/>
        <v>60454146.25000006</v>
      </c>
      <c r="J1319" s="106">
        <f t="shared" si="202"/>
        <v>510000</v>
      </c>
      <c r="K1319" s="106">
        <f t="shared" si="205"/>
        <v>14737062</v>
      </c>
      <c r="L1319" s="106">
        <f t="shared" si="204"/>
        <v>75701208.25000006</v>
      </c>
    </row>
    <row r="1320" spans="1:12" ht="18.5" x14ac:dyDescent="0.45">
      <c r="A1320" s="104"/>
      <c r="B1320" s="107"/>
      <c r="C1320" s="105" t="s">
        <v>303</v>
      </c>
      <c r="D1320" s="109">
        <v>8</v>
      </c>
      <c r="E1320" s="106">
        <v>3640486.2500000037</v>
      </c>
      <c r="F1320" s="106">
        <v>30000</v>
      </c>
      <c r="G1320" s="106">
        <v>916657.92</v>
      </c>
      <c r="H1320" s="106">
        <f t="shared" ref="H1320:H1359" si="206">SUM(E1320:G1320)</f>
        <v>4587144.1700000037</v>
      </c>
      <c r="I1320" s="106">
        <f t="shared" ref="I1320:I1359" si="207">D1320*E1320</f>
        <v>29123890.00000003</v>
      </c>
      <c r="J1320" s="106">
        <f t="shared" ref="J1320:J1359" si="208">D1320*F1320</f>
        <v>240000</v>
      </c>
      <c r="K1320" s="106">
        <f t="shared" si="205"/>
        <v>7333263.3600000003</v>
      </c>
      <c r="L1320" s="106">
        <f t="shared" ref="L1320:L1359" si="209">D1320*H1320</f>
        <v>36697153.360000029</v>
      </c>
    </row>
    <row r="1321" spans="1:12" ht="18.5" x14ac:dyDescent="0.45">
      <c r="A1321" s="104"/>
      <c r="B1321" s="107"/>
      <c r="C1321" s="105" t="s">
        <v>175</v>
      </c>
      <c r="D1321" s="109">
        <v>27</v>
      </c>
      <c r="E1321" s="106">
        <v>3724846.2500000037</v>
      </c>
      <c r="F1321" s="106">
        <v>30000</v>
      </c>
      <c r="G1321" s="106">
        <v>946218</v>
      </c>
      <c r="H1321" s="106">
        <f t="shared" si="206"/>
        <v>4701064.2500000037</v>
      </c>
      <c r="I1321" s="106">
        <f t="shared" si="207"/>
        <v>100570848.7500001</v>
      </c>
      <c r="J1321" s="106">
        <f t="shared" si="208"/>
        <v>810000</v>
      </c>
      <c r="K1321" s="106">
        <f t="shared" si="205"/>
        <v>25547886</v>
      </c>
      <c r="L1321" s="106">
        <f t="shared" si="209"/>
        <v>126928734.7500001</v>
      </c>
    </row>
    <row r="1322" spans="1:12" ht="18.5" x14ac:dyDescent="0.45">
      <c r="A1322" s="104"/>
      <c r="B1322" s="104"/>
      <c r="C1322" s="105" t="s">
        <v>176</v>
      </c>
      <c r="D1322" s="106">
        <v>26</v>
      </c>
      <c r="E1322" s="106">
        <v>3809206.2500000037</v>
      </c>
      <c r="F1322" s="106">
        <v>30000</v>
      </c>
      <c r="G1322" s="106">
        <v>897925.92</v>
      </c>
      <c r="H1322" s="106">
        <f t="shared" si="206"/>
        <v>4737132.1700000037</v>
      </c>
      <c r="I1322" s="106">
        <f t="shared" si="207"/>
        <v>99039362.500000089</v>
      </c>
      <c r="J1322" s="106">
        <f t="shared" si="208"/>
        <v>780000</v>
      </c>
      <c r="K1322" s="106">
        <f t="shared" si="205"/>
        <v>23346073.920000002</v>
      </c>
      <c r="L1322" s="106">
        <f t="shared" si="209"/>
        <v>123165436.42000009</v>
      </c>
    </row>
    <row r="1323" spans="1:12" ht="18.5" x14ac:dyDescent="0.45">
      <c r="A1323" s="104"/>
      <c r="B1323" s="104"/>
      <c r="C1323" s="105" t="s">
        <v>583</v>
      </c>
      <c r="D1323" s="106">
        <v>7</v>
      </c>
      <c r="E1323" s="106">
        <v>3893565</v>
      </c>
      <c r="F1323" s="106">
        <v>30000</v>
      </c>
      <c r="G1323" s="106">
        <v>925285.92</v>
      </c>
      <c r="H1323" s="106">
        <f t="shared" si="206"/>
        <v>4848850.92</v>
      </c>
      <c r="I1323" s="106">
        <f t="shared" si="207"/>
        <v>27254955</v>
      </c>
      <c r="J1323" s="106">
        <f t="shared" si="208"/>
        <v>210000</v>
      </c>
      <c r="K1323" s="106">
        <f t="shared" si="205"/>
        <v>6477001.4400000004</v>
      </c>
      <c r="L1323" s="106">
        <f t="shared" si="209"/>
        <v>33941956.439999998</v>
      </c>
    </row>
    <row r="1324" spans="1:12" ht="18.5" x14ac:dyDescent="0.45">
      <c r="A1324" s="104"/>
      <c r="B1324" s="104"/>
      <c r="C1324" s="105" t="s">
        <v>675</v>
      </c>
      <c r="D1324" s="106">
        <v>1</v>
      </c>
      <c r="E1324" s="106">
        <v>2215783.7999999998</v>
      </c>
      <c r="F1324" s="106">
        <v>30000</v>
      </c>
      <c r="G1324" s="106"/>
      <c r="H1324" s="106">
        <f t="shared" si="206"/>
        <v>2245783.7999999998</v>
      </c>
      <c r="I1324" s="106">
        <f t="shared" si="207"/>
        <v>2215783.7999999998</v>
      </c>
      <c r="J1324" s="106">
        <f t="shared" si="208"/>
        <v>30000</v>
      </c>
      <c r="K1324" s="106">
        <f t="shared" si="205"/>
        <v>0</v>
      </c>
      <c r="L1324" s="106">
        <f t="shared" si="209"/>
        <v>2245783.7999999998</v>
      </c>
    </row>
    <row r="1325" spans="1:12" ht="18.5" x14ac:dyDescent="0.45">
      <c r="A1325" s="104"/>
      <c r="B1325" s="104"/>
      <c r="C1325" s="105" t="s">
        <v>675</v>
      </c>
      <c r="D1325" s="106">
        <v>2</v>
      </c>
      <c r="E1325" s="106">
        <v>3977925</v>
      </c>
      <c r="F1325" s="106">
        <v>30000</v>
      </c>
      <c r="G1325" s="106">
        <v>1553137.92</v>
      </c>
      <c r="H1325" s="106">
        <f t="shared" si="206"/>
        <v>5561062.9199999999</v>
      </c>
      <c r="I1325" s="106">
        <f t="shared" si="207"/>
        <v>7955850</v>
      </c>
      <c r="J1325" s="106">
        <f t="shared" si="208"/>
        <v>60000</v>
      </c>
      <c r="K1325" s="106">
        <f t="shared" si="205"/>
        <v>3106275.84</v>
      </c>
      <c r="L1325" s="106">
        <f t="shared" si="209"/>
        <v>11122125.84</v>
      </c>
    </row>
    <row r="1326" spans="1:12" ht="18.5" x14ac:dyDescent="0.45">
      <c r="A1326" s="104"/>
      <c r="B1326" s="104"/>
      <c r="C1326" s="105" t="s">
        <v>676</v>
      </c>
      <c r="D1326" s="106">
        <v>1</v>
      </c>
      <c r="E1326" s="106">
        <v>4062285</v>
      </c>
      <c r="F1326" s="106">
        <v>30000</v>
      </c>
      <c r="G1326" s="106">
        <v>669385.92000000004</v>
      </c>
      <c r="H1326" s="106">
        <f t="shared" si="206"/>
        <v>4761670.92</v>
      </c>
      <c r="I1326" s="106">
        <f t="shared" si="207"/>
        <v>4062285</v>
      </c>
      <c r="J1326" s="106">
        <f t="shared" si="208"/>
        <v>30000</v>
      </c>
      <c r="K1326" s="106">
        <f t="shared" si="205"/>
        <v>669385.92000000004</v>
      </c>
      <c r="L1326" s="106">
        <f t="shared" si="209"/>
        <v>4761670.92</v>
      </c>
    </row>
    <row r="1327" spans="1:12" ht="18.5" x14ac:dyDescent="0.45">
      <c r="A1327" s="104"/>
      <c r="B1327" s="104"/>
      <c r="C1327" s="105" t="s">
        <v>1148</v>
      </c>
      <c r="D1327" s="106">
        <v>3</v>
      </c>
      <c r="E1327" s="106">
        <v>4146645</v>
      </c>
      <c r="F1327" s="106">
        <v>30000</v>
      </c>
      <c r="G1327" s="106">
        <v>688249.92</v>
      </c>
      <c r="H1327" s="106">
        <f t="shared" si="206"/>
        <v>4864894.92</v>
      </c>
      <c r="I1327" s="106">
        <f t="shared" si="207"/>
        <v>12439935</v>
      </c>
      <c r="J1327" s="106">
        <f t="shared" si="208"/>
        <v>90000</v>
      </c>
      <c r="K1327" s="106">
        <f t="shared" si="205"/>
        <v>2064749.7600000002</v>
      </c>
      <c r="L1327" s="106">
        <f t="shared" si="209"/>
        <v>14594684.76</v>
      </c>
    </row>
    <row r="1328" spans="1:12" ht="18.5" x14ac:dyDescent="0.45">
      <c r="A1328" s="104"/>
      <c r="B1328" s="104"/>
      <c r="C1328" s="105" t="s">
        <v>1149</v>
      </c>
      <c r="D1328" s="106">
        <v>1</v>
      </c>
      <c r="E1328" s="106">
        <v>4231005</v>
      </c>
      <c r="F1328" s="106">
        <v>30000</v>
      </c>
      <c r="G1328" s="106">
        <v>703237.92</v>
      </c>
      <c r="H1328" s="106">
        <f t="shared" si="206"/>
        <v>4964242.92</v>
      </c>
      <c r="I1328" s="106">
        <f t="shared" si="207"/>
        <v>4231005</v>
      </c>
      <c r="J1328" s="106">
        <f t="shared" si="208"/>
        <v>30000</v>
      </c>
      <c r="K1328" s="106">
        <f t="shared" si="205"/>
        <v>703237.92</v>
      </c>
      <c r="L1328" s="106">
        <f t="shared" si="209"/>
        <v>4964242.92</v>
      </c>
    </row>
    <row r="1329" spans="1:12" ht="18.5" x14ac:dyDescent="0.45">
      <c r="A1329" s="104"/>
      <c r="B1329" s="104"/>
      <c r="C1329" s="105" t="s">
        <v>1150</v>
      </c>
      <c r="D1329" s="106">
        <v>4</v>
      </c>
      <c r="E1329" s="106">
        <v>4208475</v>
      </c>
      <c r="F1329" s="106">
        <v>30000</v>
      </c>
      <c r="G1329" s="106">
        <v>1037808</v>
      </c>
      <c r="H1329" s="106">
        <f t="shared" si="206"/>
        <v>5276283</v>
      </c>
      <c r="I1329" s="106">
        <f t="shared" si="207"/>
        <v>16833900</v>
      </c>
      <c r="J1329" s="106">
        <f t="shared" si="208"/>
        <v>120000</v>
      </c>
      <c r="K1329" s="106">
        <f t="shared" si="205"/>
        <v>4151232</v>
      </c>
      <c r="L1329" s="106">
        <f t="shared" si="209"/>
        <v>21105132</v>
      </c>
    </row>
    <row r="1330" spans="1:12" ht="18.5" x14ac:dyDescent="0.45">
      <c r="A1330" s="104"/>
      <c r="B1330" s="104"/>
      <c r="C1330" s="105" t="s">
        <v>489</v>
      </c>
      <c r="D1330" s="106">
        <v>8</v>
      </c>
      <c r="E1330" s="106">
        <v>4323140.0000000037</v>
      </c>
      <c r="F1330" s="106">
        <v>30000</v>
      </c>
      <c r="G1330" s="106">
        <v>1951608</v>
      </c>
      <c r="H1330" s="106">
        <f t="shared" si="206"/>
        <v>6304748.0000000037</v>
      </c>
      <c r="I1330" s="106">
        <f t="shared" si="207"/>
        <v>34585120.00000003</v>
      </c>
      <c r="J1330" s="106">
        <f t="shared" si="208"/>
        <v>240000</v>
      </c>
      <c r="K1330" s="106">
        <f t="shared" si="205"/>
        <v>15612864</v>
      </c>
      <c r="L1330" s="106">
        <f t="shared" si="209"/>
        <v>50437984.00000003</v>
      </c>
    </row>
    <row r="1331" spans="1:12" ht="18.5" x14ac:dyDescent="0.45">
      <c r="A1331" s="104"/>
      <c r="B1331" s="104"/>
      <c r="C1331" s="105" t="s">
        <v>489</v>
      </c>
      <c r="D1331" s="106">
        <v>50</v>
      </c>
      <c r="E1331" s="106">
        <v>4323140.0000000037</v>
      </c>
      <c r="F1331" s="106">
        <v>30000</v>
      </c>
      <c r="G1331" s="106">
        <v>1078848</v>
      </c>
      <c r="H1331" s="106">
        <f t="shared" si="206"/>
        <v>5431988.0000000037</v>
      </c>
      <c r="I1331" s="106">
        <f t="shared" si="207"/>
        <v>216157000.00000018</v>
      </c>
      <c r="J1331" s="106">
        <f t="shared" si="208"/>
        <v>1500000</v>
      </c>
      <c r="K1331" s="106">
        <f t="shared" si="205"/>
        <v>53942400</v>
      </c>
      <c r="L1331" s="106">
        <f t="shared" si="209"/>
        <v>271599400.00000018</v>
      </c>
    </row>
    <row r="1332" spans="1:12" ht="18.5" x14ac:dyDescent="0.45">
      <c r="A1332" s="104"/>
      <c r="B1332" s="104"/>
      <c r="C1332" s="105" t="s">
        <v>677</v>
      </c>
      <c r="D1332" s="106">
        <v>12</v>
      </c>
      <c r="E1332" s="106">
        <v>4437806.25</v>
      </c>
      <c r="F1332" s="106">
        <v>30000</v>
      </c>
      <c r="G1332" s="106">
        <v>1118448</v>
      </c>
      <c r="H1332" s="106">
        <f t="shared" si="206"/>
        <v>5586254.25</v>
      </c>
      <c r="I1332" s="106">
        <f t="shared" si="207"/>
        <v>53253675</v>
      </c>
      <c r="J1332" s="106">
        <f t="shared" si="208"/>
        <v>360000</v>
      </c>
      <c r="K1332" s="106">
        <f t="shared" si="205"/>
        <v>13421376</v>
      </c>
      <c r="L1332" s="106">
        <f t="shared" si="209"/>
        <v>67035051</v>
      </c>
    </row>
    <row r="1333" spans="1:12" ht="18.5" x14ac:dyDescent="0.45">
      <c r="A1333" s="104"/>
      <c r="B1333" s="104"/>
      <c r="C1333" s="105" t="s">
        <v>1117</v>
      </c>
      <c r="D1333" s="106">
        <v>36</v>
      </c>
      <c r="E1333" s="106">
        <v>4552472.4999999963</v>
      </c>
      <c r="F1333" s="106">
        <v>30000</v>
      </c>
      <c r="G1333" s="106">
        <v>1158048</v>
      </c>
      <c r="H1333" s="106">
        <f t="shared" si="206"/>
        <v>5740520.4999999963</v>
      </c>
      <c r="I1333" s="106">
        <f t="shared" si="207"/>
        <v>163889009.99999988</v>
      </c>
      <c r="J1333" s="106">
        <f t="shared" si="208"/>
        <v>1080000</v>
      </c>
      <c r="K1333" s="106">
        <f t="shared" si="205"/>
        <v>41689728</v>
      </c>
      <c r="L1333" s="106">
        <f t="shared" si="209"/>
        <v>206658737.99999988</v>
      </c>
    </row>
    <row r="1334" spans="1:12" ht="18.5" x14ac:dyDescent="0.45">
      <c r="A1334" s="104"/>
      <c r="B1334" s="104"/>
      <c r="C1334" s="105" t="s">
        <v>185</v>
      </c>
      <c r="D1334" s="106">
        <v>18</v>
      </c>
      <c r="E1334" s="106">
        <v>4667138.7500000037</v>
      </c>
      <c r="F1334" s="106">
        <v>30000</v>
      </c>
      <c r="G1334" s="106">
        <v>1104448.08</v>
      </c>
      <c r="H1334" s="106">
        <f t="shared" si="206"/>
        <v>5801586.8300000038</v>
      </c>
      <c r="I1334" s="106">
        <f t="shared" si="207"/>
        <v>84008497.50000006</v>
      </c>
      <c r="J1334" s="106">
        <f t="shared" si="208"/>
        <v>540000</v>
      </c>
      <c r="K1334" s="106">
        <f t="shared" si="205"/>
        <v>19880065.440000001</v>
      </c>
      <c r="L1334" s="106">
        <f t="shared" si="209"/>
        <v>104428562.94000007</v>
      </c>
    </row>
    <row r="1335" spans="1:12" ht="18.5" x14ac:dyDescent="0.45">
      <c r="A1335" s="104"/>
      <c r="B1335" s="104"/>
      <c r="C1335" s="105" t="s">
        <v>320</v>
      </c>
      <c r="D1335" s="106">
        <v>16</v>
      </c>
      <c r="E1335" s="106">
        <v>4781803.7499999963</v>
      </c>
      <c r="F1335" s="106">
        <v>30000</v>
      </c>
      <c r="G1335" s="106">
        <v>809092.08</v>
      </c>
      <c r="H1335" s="106">
        <f t="shared" si="206"/>
        <v>5620895.8299999963</v>
      </c>
      <c r="I1335" s="106">
        <f t="shared" si="207"/>
        <v>76508859.99999994</v>
      </c>
      <c r="J1335" s="106">
        <f t="shared" si="208"/>
        <v>480000</v>
      </c>
      <c r="K1335" s="106">
        <f t="shared" si="205"/>
        <v>12945473.279999999</v>
      </c>
      <c r="L1335" s="106">
        <f t="shared" si="209"/>
        <v>89934333.279999942</v>
      </c>
    </row>
    <row r="1336" spans="1:12" ht="18.5" x14ac:dyDescent="0.45">
      <c r="A1336" s="104"/>
      <c r="B1336" s="104"/>
      <c r="C1336" s="105" t="s">
        <v>186</v>
      </c>
      <c r="D1336" s="106">
        <v>11</v>
      </c>
      <c r="E1336" s="106">
        <v>4896470.0000000037</v>
      </c>
      <c r="F1336" s="106">
        <v>30000</v>
      </c>
      <c r="G1336" s="106">
        <v>827004</v>
      </c>
      <c r="H1336" s="106">
        <f t="shared" si="206"/>
        <v>5753474.0000000037</v>
      </c>
      <c r="I1336" s="106">
        <f t="shared" si="207"/>
        <v>53861170.000000045</v>
      </c>
      <c r="J1336" s="106">
        <f t="shared" si="208"/>
        <v>330000</v>
      </c>
      <c r="K1336" s="106">
        <f t="shared" si="205"/>
        <v>9097044</v>
      </c>
      <c r="L1336" s="106">
        <f t="shared" si="209"/>
        <v>63288214.000000045</v>
      </c>
    </row>
    <row r="1337" spans="1:12" ht="18.5" x14ac:dyDescent="0.45">
      <c r="A1337" s="104"/>
      <c r="B1337" s="104"/>
      <c r="C1337" s="105" t="s">
        <v>187</v>
      </c>
      <c r="D1337" s="106">
        <v>4</v>
      </c>
      <c r="E1337" s="106">
        <v>5011136.25</v>
      </c>
      <c r="F1337" s="106">
        <v>30000</v>
      </c>
      <c r="G1337" s="106">
        <v>849528</v>
      </c>
      <c r="H1337" s="106">
        <f t="shared" si="206"/>
        <v>5890664.25</v>
      </c>
      <c r="I1337" s="106">
        <f t="shared" si="207"/>
        <v>20044545</v>
      </c>
      <c r="J1337" s="106">
        <f t="shared" si="208"/>
        <v>120000</v>
      </c>
      <c r="K1337" s="106">
        <f t="shared" si="205"/>
        <v>3398112</v>
      </c>
      <c r="L1337" s="106">
        <f t="shared" si="209"/>
        <v>23562657</v>
      </c>
    </row>
    <row r="1338" spans="1:12" ht="18.5" x14ac:dyDescent="0.45">
      <c r="A1338" s="104"/>
      <c r="B1338" s="104"/>
      <c r="C1338" s="105" t="s">
        <v>341</v>
      </c>
      <c r="D1338" s="106">
        <v>32</v>
      </c>
      <c r="E1338" s="106">
        <v>5125802.4999999963</v>
      </c>
      <c r="F1338" s="106">
        <v>30000</v>
      </c>
      <c r="G1338" s="106">
        <v>1359888</v>
      </c>
      <c r="H1338" s="106">
        <f t="shared" si="206"/>
        <v>6515690.4999999963</v>
      </c>
      <c r="I1338" s="106">
        <f t="shared" si="207"/>
        <v>164025679.99999988</v>
      </c>
      <c r="J1338" s="106">
        <f t="shared" si="208"/>
        <v>960000</v>
      </c>
      <c r="K1338" s="106">
        <f t="shared" si="205"/>
        <v>43516416</v>
      </c>
      <c r="L1338" s="106">
        <f t="shared" si="209"/>
        <v>208502095.99999988</v>
      </c>
    </row>
    <row r="1339" spans="1:12" ht="18.5" x14ac:dyDescent="0.45">
      <c r="A1339" s="104"/>
      <c r="B1339" s="104"/>
      <c r="C1339" s="105" t="s">
        <v>608</v>
      </c>
      <c r="D1339" s="106">
        <v>8</v>
      </c>
      <c r="E1339" s="106">
        <v>5097988.7499999963</v>
      </c>
      <c r="F1339" s="106">
        <v>30000</v>
      </c>
      <c r="G1339" s="106">
        <v>1218220.08</v>
      </c>
      <c r="H1339" s="106">
        <f t="shared" si="206"/>
        <v>6346208.8299999963</v>
      </c>
      <c r="I1339" s="106">
        <f t="shared" si="207"/>
        <v>40783909.99999997</v>
      </c>
      <c r="J1339" s="106">
        <f t="shared" si="208"/>
        <v>240000</v>
      </c>
      <c r="K1339" s="106">
        <f t="shared" si="205"/>
        <v>9745760.6400000006</v>
      </c>
      <c r="L1339" s="106">
        <f t="shared" si="209"/>
        <v>50769670.639999971</v>
      </c>
    </row>
    <row r="1340" spans="1:12" ht="18.5" x14ac:dyDescent="0.45">
      <c r="A1340" s="104"/>
      <c r="B1340" s="104"/>
      <c r="C1340" s="105" t="s">
        <v>405</v>
      </c>
      <c r="D1340" s="106">
        <v>12</v>
      </c>
      <c r="E1340" s="106">
        <v>5233970.0000000037</v>
      </c>
      <c r="F1340" s="106">
        <v>30000</v>
      </c>
      <c r="G1340" s="106">
        <v>1175820</v>
      </c>
      <c r="H1340" s="106">
        <f t="shared" si="206"/>
        <v>6439790.0000000037</v>
      </c>
      <c r="I1340" s="106">
        <f t="shared" si="207"/>
        <v>62807640.000000045</v>
      </c>
      <c r="J1340" s="106">
        <f t="shared" si="208"/>
        <v>360000</v>
      </c>
      <c r="K1340" s="106">
        <f t="shared" si="205"/>
        <v>14109840</v>
      </c>
      <c r="L1340" s="106">
        <f t="shared" si="209"/>
        <v>77277480.000000045</v>
      </c>
    </row>
    <row r="1341" spans="1:12" ht="18.5" x14ac:dyDescent="0.45">
      <c r="A1341" s="104"/>
      <c r="B1341" s="104"/>
      <c r="C1341" s="105" t="s">
        <v>449</v>
      </c>
      <c r="D1341" s="106">
        <v>18</v>
      </c>
      <c r="E1341" s="106">
        <v>5369951.25</v>
      </c>
      <c r="F1341" s="106">
        <v>30000</v>
      </c>
      <c r="G1341" s="106">
        <v>883600.08</v>
      </c>
      <c r="H1341" s="106">
        <f t="shared" si="206"/>
        <v>6283551.3300000001</v>
      </c>
      <c r="I1341" s="106">
        <f t="shared" si="207"/>
        <v>96659122.5</v>
      </c>
      <c r="J1341" s="106">
        <f t="shared" si="208"/>
        <v>540000</v>
      </c>
      <c r="K1341" s="106">
        <f t="shared" si="205"/>
        <v>15904801.439999999</v>
      </c>
      <c r="L1341" s="106">
        <f t="shared" si="209"/>
        <v>113103923.94</v>
      </c>
    </row>
    <row r="1342" spans="1:12" ht="18.5" x14ac:dyDescent="0.45">
      <c r="A1342" s="104"/>
      <c r="B1342" s="104"/>
      <c r="C1342" s="105" t="s">
        <v>344</v>
      </c>
      <c r="D1342" s="106">
        <v>33</v>
      </c>
      <c r="E1342" s="106">
        <v>5505931.2500000037</v>
      </c>
      <c r="F1342" s="106">
        <v>30000</v>
      </c>
      <c r="G1342" s="106">
        <v>2518140</v>
      </c>
      <c r="H1342" s="106">
        <f t="shared" si="206"/>
        <v>8054071.2500000037</v>
      </c>
      <c r="I1342" s="106">
        <f t="shared" si="207"/>
        <v>181695731.25000012</v>
      </c>
      <c r="J1342" s="106">
        <f t="shared" si="208"/>
        <v>990000</v>
      </c>
      <c r="K1342" s="106">
        <f t="shared" si="205"/>
        <v>83098620</v>
      </c>
      <c r="L1342" s="106">
        <f t="shared" si="209"/>
        <v>265784351.25000012</v>
      </c>
    </row>
    <row r="1343" spans="1:12" ht="18.5" x14ac:dyDescent="0.45">
      <c r="A1343" s="104"/>
      <c r="B1343" s="104"/>
      <c r="C1343" s="105" t="s">
        <v>345</v>
      </c>
      <c r="D1343" s="106">
        <v>4</v>
      </c>
      <c r="E1343" s="106">
        <v>5641912.5</v>
      </c>
      <c r="F1343" s="106">
        <v>30000</v>
      </c>
      <c r="G1343" s="106">
        <v>940632</v>
      </c>
      <c r="H1343" s="106">
        <f t="shared" si="206"/>
        <v>6612544.5</v>
      </c>
      <c r="I1343" s="106">
        <f t="shared" si="207"/>
        <v>22567650</v>
      </c>
      <c r="J1343" s="106">
        <f t="shared" si="208"/>
        <v>120000</v>
      </c>
      <c r="K1343" s="106">
        <f t="shared" si="205"/>
        <v>3762528</v>
      </c>
      <c r="L1343" s="106">
        <f t="shared" si="209"/>
        <v>26450178</v>
      </c>
    </row>
    <row r="1344" spans="1:12" ht="18.5" x14ac:dyDescent="0.45">
      <c r="A1344" s="104"/>
      <c r="B1344" s="104"/>
      <c r="C1344" s="105" t="s">
        <v>188</v>
      </c>
      <c r="D1344" s="106">
        <v>3</v>
      </c>
      <c r="E1344" s="106">
        <v>5777893.7499999963</v>
      </c>
      <c r="F1344" s="106">
        <v>30000</v>
      </c>
      <c r="G1344" s="106">
        <v>2647660.0799999996</v>
      </c>
      <c r="H1344" s="106">
        <f t="shared" si="206"/>
        <v>8455553.8299999963</v>
      </c>
      <c r="I1344" s="106">
        <f t="shared" si="207"/>
        <v>17333681.249999989</v>
      </c>
      <c r="J1344" s="106">
        <f t="shared" si="208"/>
        <v>90000</v>
      </c>
      <c r="K1344" s="106">
        <f t="shared" si="205"/>
        <v>7942980.2399999984</v>
      </c>
      <c r="L1344" s="106">
        <f t="shared" si="209"/>
        <v>25366661.489999987</v>
      </c>
    </row>
    <row r="1345" spans="1:12" ht="18.5" x14ac:dyDescent="0.45">
      <c r="A1345" s="104"/>
      <c r="B1345" s="104"/>
      <c r="C1345" s="105" t="s">
        <v>190</v>
      </c>
      <c r="D1345" s="106">
        <v>7</v>
      </c>
      <c r="E1345" s="106">
        <v>6049856.25</v>
      </c>
      <c r="F1345" s="106">
        <v>30000</v>
      </c>
      <c r="G1345" s="106">
        <v>1520860.08</v>
      </c>
      <c r="H1345" s="106">
        <f t="shared" si="206"/>
        <v>7600716.3300000001</v>
      </c>
      <c r="I1345" s="106">
        <f t="shared" si="207"/>
        <v>42348993.75</v>
      </c>
      <c r="J1345" s="106">
        <f t="shared" si="208"/>
        <v>210000</v>
      </c>
      <c r="K1345" s="106">
        <f t="shared" si="205"/>
        <v>10646020.560000001</v>
      </c>
      <c r="L1345" s="106">
        <f t="shared" si="209"/>
        <v>53205014.310000002</v>
      </c>
    </row>
    <row r="1346" spans="1:12" ht="18.5" x14ac:dyDescent="0.45">
      <c r="A1346" s="104"/>
      <c r="B1346" s="104"/>
      <c r="C1346" s="105" t="s">
        <v>191</v>
      </c>
      <c r="D1346" s="106">
        <v>10</v>
      </c>
      <c r="E1346" s="106">
        <v>6185836.2500000037</v>
      </c>
      <c r="F1346" s="106">
        <v>30000</v>
      </c>
      <c r="G1346" s="106">
        <v>1520860.08</v>
      </c>
      <c r="H1346" s="106">
        <f t="shared" si="206"/>
        <v>7736696.3300000038</v>
      </c>
      <c r="I1346" s="106">
        <f t="shared" si="207"/>
        <v>61858362.500000037</v>
      </c>
      <c r="J1346" s="106">
        <f t="shared" si="208"/>
        <v>300000</v>
      </c>
      <c r="K1346" s="106">
        <f t="shared" si="205"/>
        <v>15208600.800000001</v>
      </c>
      <c r="L1346" s="106">
        <f t="shared" si="209"/>
        <v>77366963.300000042</v>
      </c>
    </row>
    <row r="1347" spans="1:12" ht="18.5" x14ac:dyDescent="0.45">
      <c r="A1347" s="104"/>
      <c r="B1347" s="104"/>
      <c r="C1347" s="105" t="s">
        <v>305</v>
      </c>
      <c r="D1347" s="106">
        <v>1</v>
      </c>
      <c r="E1347" s="106">
        <v>6675092.1000000006</v>
      </c>
      <c r="F1347" s="106">
        <v>30000</v>
      </c>
      <c r="G1347" s="106">
        <v>2843476.0799999996</v>
      </c>
      <c r="H1347" s="106">
        <f t="shared" si="206"/>
        <v>9548568.1799999997</v>
      </c>
      <c r="I1347" s="106">
        <f t="shared" si="207"/>
        <v>6675092.1000000006</v>
      </c>
      <c r="J1347" s="106">
        <f t="shared" si="208"/>
        <v>30000</v>
      </c>
      <c r="K1347" s="106">
        <f t="shared" si="205"/>
        <v>2843476.0799999996</v>
      </c>
      <c r="L1347" s="106">
        <f t="shared" si="209"/>
        <v>9548568.1799999997</v>
      </c>
    </row>
    <row r="1348" spans="1:12" ht="18.5" x14ac:dyDescent="0.45">
      <c r="A1348" s="104"/>
      <c r="B1348" s="104"/>
      <c r="C1348" s="105" t="s">
        <v>321</v>
      </c>
      <c r="D1348" s="106">
        <v>10</v>
      </c>
      <c r="E1348" s="106">
        <v>6843967.6499999994</v>
      </c>
      <c r="F1348" s="106">
        <v>30000</v>
      </c>
      <c r="G1348" s="106">
        <v>2916916.0799999996</v>
      </c>
      <c r="H1348" s="106">
        <f t="shared" si="206"/>
        <v>9790883.7299999986</v>
      </c>
      <c r="I1348" s="106">
        <f t="shared" si="207"/>
        <v>68439676.5</v>
      </c>
      <c r="J1348" s="106">
        <f t="shared" si="208"/>
        <v>300000</v>
      </c>
      <c r="K1348" s="106">
        <f t="shared" si="205"/>
        <v>29169160.799999997</v>
      </c>
      <c r="L1348" s="106">
        <f t="shared" si="209"/>
        <v>97908837.299999982</v>
      </c>
    </row>
    <row r="1349" spans="1:12" ht="18.5" x14ac:dyDescent="0.45">
      <c r="A1349" s="104"/>
      <c r="B1349" s="104"/>
      <c r="C1349" s="105" t="s">
        <v>321</v>
      </c>
      <c r="D1349" s="106">
        <v>10</v>
      </c>
      <c r="E1349" s="106">
        <v>6843967.6499999994</v>
      </c>
      <c r="F1349" s="106">
        <v>30000</v>
      </c>
      <c r="G1349" s="106">
        <v>1489876.08</v>
      </c>
      <c r="H1349" s="106">
        <f t="shared" si="206"/>
        <v>8363843.7299999995</v>
      </c>
      <c r="I1349" s="106">
        <f t="shared" si="207"/>
        <v>68439676.5</v>
      </c>
      <c r="J1349" s="106">
        <f t="shared" si="208"/>
        <v>300000</v>
      </c>
      <c r="K1349" s="106">
        <f t="shared" si="205"/>
        <v>14898760.800000001</v>
      </c>
      <c r="L1349" s="106">
        <f t="shared" si="209"/>
        <v>83638437.299999997</v>
      </c>
    </row>
    <row r="1350" spans="1:12" ht="18.5" x14ac:dyDescent="0.45">
      <c r="A1350" s="104"/>
      <c r="B1350" s="104"/>
      <c r="C1350" s="105" t="s">
        <v>306</v>
      </c>
      <c r="D1350" s="106">
        <v>14</v>
      </c>
      <c r="E1350" s="106">
        <v>7012844.5500000007</v>
      </c>
      <c r="F1350" s="106">
        <v>30000</v>
      </c>
      <c r="G1350" s="106">
        <v>1443556.08</v>
      </c>
      <c r="H1350" s="106">
        <f t="shared" si="206"/>
        <v>8486400.6300000008</v>
      </c>
      <c r="I1350" s="106">
        <f t="shared" si="207"/>
        <v>98179823.700000018</v>
      </c>
      <c r="J1350" s="106">
        <f t="shared" si="208"/>
        <v>420000</v>
      </c>
      <c r="K1350" s="106">
        <f t="shared" si="205"/>
        <v>20209785.120000001</v>
      </c>
      <c r="L1350" s="106">
        <f t="shared" si="209"/>
        <v>118809608.82000001</v>
      </c>
    </row>
    <row r="1351" spans="1:12" ht="18.5" x14ac:dyDescent="0.45">
      <c r="A1351" s="104"/>
      <c r="B1351" s="104"/>
      <c r="C1351" s="105" t="s">
        <v>307</v>
      </c>
      <c r="D1351" s="106">
        <v>10</v>
      </c>
      <c r="E1351" s="106">
        <v>7181721.4499999993</v>
      </c>
      <c r="F1351" s="106">
        <v>30000</v>
      </c>
      <c r="G1351" s="106">
        <v>1608595.92</v>
      </c>
      <c r="H1351" s="106">
        <f t="shared" si="206"/>
        <v>8820317.3699999992</v>
      </c>
      <c r="I1351" s="106">
        <f t="shared" si="207"/>
        <v>71817214.5</v>
      </c>
      <c r="J1351" s="106">
        <f t="shared" si="208"/>
        <v>300000</v>
      </c>
      <c r="K1351" s="106">
        <f t="shared" si="205"/>
        <v>16085959.199999999</v>
      </c>
      <c r="L1351" s="106">
        <f t="shared" si="209"/>
        <v>88203173.699999988</v>
      </c>
    </row>
    <row r="1352" spans="1:12" ht="18.5" x14ac:dyDescent="0.45">
      <c r="A1352" s="104"/>
      <c r="B1352" s="104"/>
      <c r="C1352" s="105" t="s">
        <v>307</v>
      </c>
      <c r="D1352" s="106">
        <v>10</v>
      </c>
      <c r="E1352" s="106">
        <v>7181721.4499999993</v>
      </c>
      <c r="F1352" s="106">
        <v>30000</v>
      </c>
      <c r="G1352" s="106">
        <v>3067795.9200000004</v>
      </c>
      <c r="H1352" s="106">
        <f t="shared" si="206"/>
        <v>10279517.369999999</v>
      </c>
      <c r="I1352" s="106">
        <f t="shared" si="207"/>
        <v>71817214.5</v>
      </c>
      <c r="J1352" s="106">
        <f t="shared" si="208"/>
        <v>300000</v>
      </c>
      <c r="K1352" s="106">
        <f t="shared" si="205"/>
        <v>30677959.200000003</v>
      </c>
      <c r="L1352" s="106">
        <f t="shared" si="209"/>
        <v>102795173.69999999</v>
      </c>
    </row>
    <row r="1353" spans="1:12" ht="18.5" x14ac:dyDescent="0.45">
      <c r="A1353" s="104"/>
      <c r="B1353" s="104"/>
      <c r="C1353" s="105" t="s">
        <v>490</v>
      </c>
      <c r="D1353" s="106">
        <v>10</v>
      </c>
      <c r="E1353" s="106">
        <v>7350597</v>
      </c>
      <c r="F1353" s="106">
        <v>30000</v>
      </c>
      <c r="G1353" s="106">
        <v>3143236.0799999996</v>
      </c>
      <c r="H1353" s="106">
        <f t="shared" si="206"/>
        <v>10523833.08</v>
      </c>
      <c r="I1353" s="106">
        <f t="shared" si="207"/>
        <v>73505970</v>
      </c>
      <c r="J1353" s="106">
        <f t="shared" si="208"/>
        <v>300000</v>
      </c>
      <c r="K1353" s="106">
        <f t="shared" si="205"/>
        <v>31432360.799999997</v>
      </c>
      <c r="L1353" s="106">
        <f t="shared" si="209"/>
        <v>105238330.8</v>
      </c>
    </row>
    <row r="1354" spans="1:12" ht="18.5" x14ac:dyDescent="0.45">
      <c r="A1354" s="104"/>
      <c r="B1354" s="104"/>
      <c r="C1354" s="105" t="s">
        <v>491</v>
      </c>
      <c r="D1354" s="106">
        <v>1</v>
      </c>
      <c r="E1354" s="106">
        <v>7519473.8999999994</v>
      </c>
      <c r="F1354" s="106">
        <v>30000</v>
      </c>
      <c r="G1354" s="106">
        <v>3210676.0799999996</v>
      </c>
      <c r="H1354" s="106">
        <f t="shared" si="206"/>
        <v>10760149.979999999</v>
      </c>
      <c r="I1354" s="106">
        <f t="shared" si="207"/>
        <v>7519473.8999999994</v>
      </c>
      <c r="J1354" s="106">
        <f t="shared" si="208"/>
        <v>30000</v>
      </c>
      <c r="K1354" s="106">
        <f t="shared" si="205"/>
        <v>3210676.0799999996</v>
      </c>
      <c r="L1354" s="106">
        <f t="shared" si="209"/>
        <v>10760149.979999999</v>
      </c>
    </row>
    <row r="1355" spans="1:12" ht="18.5" x14ac:dyDescent="0.45">
      <c r="A1355" s="104"/>
      <c r="B1355" s="104"/>
      <c r="C1355" s="105" t="s">
        <v>1118</v>
      </c>
      <c r="D1355" s="106">
        <v>8</v>
      </c>
      <c r="E1355" s="106">
        <v>7688350.8000000007</v>
      </c>
      <c r="F1355" s="106">
        <v>30000</v>
      </c>
      <c r="G1355" s="106">
        <v>1769476.08</v>
      </c>
      <c r="H1355" s="106">
        <f t="shared" si="206"/>
        <v>9487826.8800000008</v>
      </c>
      <c r="I1355" s="106">
        <f t="shared" si="207"/>
        <v>61506806.400000006</v>
      </c>
      <c r="J1355" s="106">
        <f t="shared" si="208"/>
        <v>240000</v>
      </c>
      <c r="K1355" s="106">
        <f t="shared" si="205"/>
        <v>14155808.640000001</v>
      </c>
      <c r="L1355" s="106">
        <f t="shared" si="209"/>
        <v>75902615.040000007</v>
      </c>
    </row>
    <row r="1356" spans="1:12" ht="18.5" x14ac:dyDescent="0.45">
      <c r="A1356" s="104"/>
      <c r="B1356" s="104"/>
      <c r="C1356" s="105" t="s">
        <v>196</v>
      </c>
      <c r="D1356" s="106">
        <v>15</v>
      </c>
      <c r="E1356" s="106">
        <v>7857226.3499999996</v>
      </c>
      <c r="F1356" s="106">
        <v>30000</v>
      </c>
      <c r="G1356" s="106">
        <v>1824436.08</v>
      </c>
      <c r="H1356" s="106">
        <f t="shared" si="206"/>
        <v>9711662.4299999997</v>
      </c>
      <c r="I1356" s="106">
        <f t="shared" si="207"/>
        <v>117858395.25</v>
      </c>
      <c r="J1356" s="106">
        <f t="shared" si="208"/>
        <v>450000</v>
      </c>
      <c r="K1356" s="106">
        <f t="shared" si="205"/>
        <v>27366541.200000003</v>
      </c>
      <c r="L1356" s="106">
        <f t="shared" si="209"/>
        <v>145674936.44999999</v>
      </c>
    </row>
    <row r="1357" spans="1:12" ht="18.5" x14ac:dyDescent="0.45">
      <c r="A1357" s="104"/>
      <c r="B1357" s="104"/>
      <c r="C1357" s="105" t="s">
        <v>196</v>
      </c>
      <c r="D1357" s="106">
        <v>3</v>
      </c>
      <c r="E1357" s="106">
        <v>7857226.3500000006</v>
      </c>
      <c r="F1357" s="106">
        <v>30000</v>
      </c>
      <c r="G1357" s="106">
        <v>3357556.0799999996</v>
      </c>
      <c r="H1357" s="106">
        <f t="shared" si="206"/>
        <v>11244782.43</v>
      </c>
      <c r="I1357" s="106">
        <f t="shared" si="207"/>
        <v>23571679.050000001</v>
      </c>
      <c r="J1357" s="106">
        <f t="shared" si="208"/>
        <v>90000</v>
      </c>
      <c r="K1357" s="106">
        <f t="shared" si="205"/>
        <v>10072668.239999998</v>
      </c>
      <c r="L1357" s="106">
        <f t="shared" si="209"/>
        <v>33734347.289999999</v>
      </c>
    </row>
    <row r="1358" spans="1:12" ht="18.5" x14ac:dyDescent="0.45">
      <c r="A1358" s="104"/>
      <c r="B1358" s="104"/>
      <c r="C1358" s="105" t="s">
        <v>197</v>
      </c>
      <c r="D1358" s="106">
        <v>1</v>
      </c>
      <c r="E1358" s="106">
        <v>3727475.04</v>
      </c>
      <c r="F1358" s="106">
        <v>30000</v>
      </c>
      <c r="G1358" s="106">
        <v>3357556.0799999996</v>
      </c>
      <c r="H1358" s="106">
        <f t="shared" si="206"/>
        <v>7115031.1199999992</v>
      </c>
      <c r="I1358" s="106">
        <f t="shared" si="207"/>
        <v>3727475.04</v>
      </c>
      <c r="J1358" s="106">
        <f t="shared" si="208"/>
        <v>30000</v>
      </c>
      <c r="K1358" s="106">
        <f t="shared" si="205"/>
        <v>3357556.0799999996</v>
      </c>
      <c r="L1358" s="106">
        <f t="shared" si="209"/>
        <v>7115031.1199999992</v>
      </c>
    </row>
    <row r="1359" spans="1:12" ht="18.5" x14ac:dyDescent="0.45">
      <c r="A1359" s="104"/>
      <c r="B1359" s="104"/>
      <c r="C1359" s="105" t="s">
        <v>197</v>
      </c>
      <c r="D1359" s="106">
        <v>25</v>
      </c>
      <c r="E1359" s="106">
        <v>8026103.25</v>
      </c>
      <c r="F1359" s="106">
        <v>30000</v>
      </c>
      <c r="G1359" s="106">
        <v>1879996.08</v>
      </c>
      <c r="H1359" s="106">
        <f t="shared" si="206"/>
        <v>9936099.3300000001</v>
      </c>
      <c r="I1359" s="106">
        <f t="shared" si="207"/>
        <v>200652581.25</v>
      </c>
      <c r="J1359" s="106">
        <f t="shared" si="208"/>
        <v>750000</v>
      </c>
      <c r="K1359" s="106">
        <f t="shared" si="205"/>
        <v>46999902</v>
      </c>
      <c r="L1359" s="106">
        <f t="shared" si="209"/>
        <v>248402483.25</v>
      </c>
    </row>
    <row r="1360" spans="1:12" ht="18.5" x14ac:dyDescent="0.45">
      <c r="A1360" s="104"/>
      <c r="B1360" s="107" t="s">
        <v>201</v>
      </c>
      <c r="C1360" s="105" t="s">
        <v>202</v>
      </c>
      <c r="D1360" s="109">
        <f>SUM(D1184:D1359)</f>
        <v>2306</v>
      </c>
      <c r="E1360" s="109">
        <f>SUM(E1184:E1359)</f>
        <v>559249251.53994989</v>
      </c>
      <c r="F1360" s="109">
        <f>SUM(F1184:F1359)</f>
        <v>5220000</v>
      </c>
      <c r="G1360" s="109"/>
      <c r="H1360" s="109">
        <f>SUM(H1184:H1359)</f>
        <v>753755485.13995039</v>
      </c>
      <c r="I1360" s="109">
        <f>SUM(I1184:I1359)</f>
        <v>6026833517.3435507</v>
      </c>
      <c r="J1360" s="109">
        <f>SUM(J1184:J1359)</f>
        <v>69060000</v>
      </c>
      <c r="K1360" s="109">
        <f>SUM(K1183:K1359)</f>
        <v>1697532697.5599995</v>
      </c>
      <c r="L1360" s="109">
        <f>SUM(L1184:L1359)</f>
        <v>7793426214.9035511</v>
      </c>
    </row>
    <row r="1361" spans="1:12" ht="18.5" x14ac:dyDescent="0.45">
      <c r="A1361" s="104"/>
      <c r="B1361" s="104"/>
      <c r="C1361" s="110" t="s">
        <v>203</v>
      </c>
      <c r="D1361" s="106">
        <v>1</v>
      </c>
      <c r="E1361" s="111">
        <v>8517891.2400000002</v>
      </c>
      <c r="F1361" s="106">
        <v>374361</v>
      </c>
      <c r="G1361" s="106">
        <v>12087273.24</v>
      </c>
      <c r="H1361" s="106">
        <f t="shared" ref="H1361" si="210">SUM(E1361:G1361)</f>
        <v>20979525.48</v>
      </c>
      <c r="I1361" s="106">
        <f t="shared" ref="I1361" si="211">D1361*E1361</f>
        <v>8517891.2400000002</v>
      </c>
      <c r="J1361" s="106">
        <f t="shared" ref="J1361" si="212">D1361*F1361</f>
        <v>374361</v>
      </c>
      <c r="K1361" s="106">
        <f t="shared" ref="K1361" si="213">D1361*G1361</f>
        <v>12087273.24</v>
      </c>
      <c r="L1361" s="106">
        <f t="shared" ref="L1361" si="214">D1361*H1361</f>
        <v>20979525.48</v>
      </c>
    </row>
    <row r="1362" spans="1:12" ht="18.5" x14ac:dyDescent="0.45">
      <c r="A1362" s="104"/>
      <c r="B1362" s="112" t="s">
        <v>201</v>
      </c>
      <c r="C1362" s="113"/>
      <c r="D1362" s="109">
        <f t="shared" ref="D1362:L1362" si="215">SUM(D1361:D1361)</f>
        <v>1</v>
      </c>
      <c r="E1362" s="109">
        <f t="shared" si="215"/>
        <v>8517891.2400000002</v>
      </c>
      <c r="F1362" s="109">
        <f t="shared" si="215"/>
        <v>374361</v>
      </c>
      <c r="G1362" s="109">
        <f t="shared" si="215"/>
        <v>12087273.24</v>
      </c>
      <c r="H1362" s="109">
        <f t="shared" si="215"/>
        <v>20979525.48</v>
      </c>
      <c r="I1362" s="109">
        <f t="shared" si="215"/>
        <v>8517891.2400000002</v>
      </c>
      <c r="J1362" s="109">
        <f t="shared" si="215"/>
        <v>374361</v>
      </c>
      <c r="K1362" s="109">
        <f t="shared" si="215"/>
        <v>12087273.24</v>
      </c>
      <c r="L1362" s="109">
        <f t="shared" si="215"/>
        <v>20979525.48</v>
      </c>
    </row>
    <row r="1363" spans="1:12" ht="18.5" x14ac:dyDescent="0.45">
      <c r="A1363" s="104"/>
      <c r="B1363" s="104"/>
      <c r="C1363" s="110"/>
      <c r="D1363" s="106"/>
      <c r="E1363" s="106"/>
      <c r="F1363" s="106"/>
      <c r="G1363" s="106"/>
      <c r="H1363" s="106"/>
      <c r="I1363" s="106"/>
      <c r="J1363" s="106"/>
      <c r="K1363" s="106"/>
      <c r="L1363" s="106"/>
    </row>
    <row r="1364" spans="1:12" ht="18.5" x14ac:dyDescent="0.45">
      <c r="A1364" s="112" t="s">
        <v>204</v>
      </c>
      <c r="B1364" s="112"/>
      <c r="C1364" s="112"/>
      <c r="D1364" s="114">
        <f>D1360+D1362</f>
        <v>2307</v>
      </c>
      <c r="E1364" s="115">
        <f>SUM(E1361:E1361)</f>
        <v>8517891.2400000002</v>
      </c>
      <c r="F1364" s="115">
        <f>SUM(F1361:F1361)</f>
        <v>374361</v>
      </c>
      <c r="G1364" s="115">
        <f t="shared" ref="G1364:L1364" si="216">G1360+G1362</f>
        <v>12087273.24</v>
      </c>
      <c r="H1364" s="115">
        <f t="shared" si="216"/>
        <v>774735010.61995041</v>
      </c>
      <c r="I1364" s="115">
        <f t="shared" si="216"/>
        <v>6035351408.5835505</v>
      </c>
      <c r="J1364" s="115">
        <f t="shared" si="216"/>
        <v>69434361</v>
      </c>
      <c r="K1364" s="115">
        <f t="shared" si="216"/>
        <v>1709619970.7999995</v>
      </c>
      <c r="L1364" s="115">
        <f t="shared" si="216"/>
        <v>7814405740.3835506</v>
      </c>
    </row>
    <row r="1366" spans="1:12" ht="18.5" x14ac:dyDescent="0.45">
      <c r="A1366" s="1015" t="s">
        <v>0</v>
      </c>
      <c r="B1366" s="1015"/>
      <c r="C1366" s="1015"/>
      <c r="D1366" s="1015"/>
      <c r="E1366" s="1015"/>
      <c r="F1366" s="1015"/>
      <c r="G1366" s="1015"/>
      <c r="H1366" s="1015"/>
      <c r="I1366" s="1015"/>
      <c r="J1366" s="1015"/>
      <c r="K1366" s="1015"/>
      <c r="L1366" s="1015"/>
    </row>
    <row r="1367" spans="1:12" ht="18.5" x14ac:dyDescent="0.45">
      <c r="A1367" s="1011" t="s">
        <v>89</v>
      </c>
      <c r="B1367" s="1011"/>
      <c r="C1367" s="1011"/>
      <c r="D1367" s="1011"/>
      <c r="E1367" s="1011"/>
      <c r="F1367" s="1011"/>
      <c r="G1367" s="1011"/>
      <c r="H1367" s="1011"/>
      <c r="I1367" s="1011"/>
      <c r="J1367" s="1011"/>
      <c r="K1367" s="1011"/>
      <c r="L1367" s="1011"/>
    </row>
    <row r="1368" spans="1:12" ht="18.5" x14ac:dyDescent="0.45">
      <c r="A1368" s="1011" t="s">
        <v>90</v>
      </c>
      <c r="B1368" s="1012"/>
      <c r="C1368" s="1012"/>
      <c r="D1368" s="1012"/>
      <c r="E1368" s="1012"/>
      <c r="F1368" s="1012"/>
      <c r="G1368" s="1012"/>
      <c r="H1368" s="1012"/>
      <c r="I1368" s="1012"/>
      <c r="J1368" s="1012"/>
      <c r="K1368" s="1012"/>
      <c r="L1368" s="1012"/>
    </row>
    <row r="1369" spans="1:12" ht="18.5" x14ac:dyDescent="0.45">
      <c r="A1369" s="1013" t="s">
        <v>1151</v>
      </c>
      <c r="B1369" s="1013"/>
      <c r="C1369" s="1013"/>
      <c r="D1369" s="1013"/>
      <c r="E1369" s="1013"/>
      <c r="F1369" s="1013"/>
      <c r="G1369" s="1013"/>
      <c r="H1369" s="1013"/>
      <c r="I1369" s="1013"/>
      <c r="J1369" s="1013"/>
      <c r="K1369" s="1013"/>
      <c r="L1369" s="1013"/>
    </row>
    <row r="1370" spans="1:12" ht="55.5" x14ac:dyDescent="0.45">
      <c r="A1370" s="541" t="s">
        <v>91</v>
      </c>
      <c r="B1370" s="542"/>
      <c r="C1370" s="541" t="s">
        <v>92</v>
      </c>
      <c r="D1370" s="541" t="s">
        <v>93</v>
      </c>
      <c r="E1370" s="541" t="s">
        <v>94</v>
      </c>
      <c r="F1370" s="541" t="s">
        <v>95</v>
      </c>
      <c r="G1370" s="541" t="s">
        <v>96</v>
      </c>
      <c r="H1370" s="541" t="s">
        <v>97</v>
      </c>
      <c r="I1370" s="541" t="s">
        <v>98</v>
      </c>
      <c r="J1370" s="541" t="s">
        <v>99</v>
      </c>
      <c r="K1370" s="541" t="s">
        <v>100</v>
      </c>
      <c r="L1370" s="539" t="s">
        <v>101</v>
      </c>
    </row>
    <row r="1371" spans="1:12" ht="18.5" x14ac:dyDescent="0.45">
      <c r="A1371" s="543"/>
      <c r="B1371" s="544"/>
      <c r="C1371" s="544"/>
      <c r="D1371" s="544"/>
      <c r="E1371" s="544"/>
      <c r="F1371" s="544"/>
      <c r="G1371" s="544"/>
      <c r="H1371" s="544"/>
      <c r="I1371" s="544"/>
      <c r="J1371" s="544"/>
      <c r="K1371" s="544"/>
      <c r="L1371" s="540" t="s">
        <v>650</v>
      </c>
    </row>
    <row r="1372" spans="1:12" ht="18.5" x14ac:dyDescent="0.45">
      <c r="A1372" s="544"/>
      <c r="B1372" s="544"/>
      <c r="C1372" s="545" t="s">
        <v>1075</v>
      </c>
      <c r="D1372" s="546">
        <v>2</v>
      </c>
      <c r="E1372" s="546">
        <v>1125545</v>
      </c>
      <c r="F1372" s="546">
        <v>30000</v>
      </c>
      <c r="G1372" s="546">
        <v>2</v>
      </c>
      <c r="H1372" s="546">
        <f t="shared" ref="H1372:H1388" si="217">SUM(E1372:G1372)</f>
        <v>1155547</v>
      </c>
      <c r="I1372" s="546">
        <f t="shared" ref="I1372:I1388" si="218">D1372*E1372</f>
        <v>2251090</v>
      </c>
      <c r="J1372" s="546">
        <f t="shared" ref="J1372:J1388" si="219">D1372*F1372</f>
        <v>60000</v>
      </c>
      <c r="K1372" s="546">
        <f t="shared" ref="K1372:K1388" si="220">D1372*G1372</f>
        <v>4</v>
      </c>
      <c r="L1372" s="546">
        <f t="shared" ref="L1372:L1388" si="221">D1372*H1372</f>
        <v>2311094</v>
      </c>
    </row>
    <row r="1373" spans="1:12" ht="18.5" x14ac:dyDescent="0.45">
      <c r="A1373" s="544"/>
      <c r="B1373" s="544"/>
      <c r="C1373" s="545" t="s">
        <v>476</v>
      </c>
      <c r="D1373" s="546">
        <v>3</v>
      </c>
      <c r="E1373" s="546">
        <v>1053618.75</v>
      </c>
      <c r="F1373" s="546">
        <v>30000</v>
      </c>
      <c r="G1373" s="546">
        <v>3</v>
      </c>
      <c r="H1373" s="546">
        <f t="shared" si="217"/>
        <v>1083621.75</v>
      </c>
      <c r="I1373" s="546">
        <f t="shared" si="218"/>
        <v>3160856.25</v>
      </c>
      <c r="J1373" s="546">
        <f t="shared" si="219"/>
        <v>90000</v>
      </c>
      <c r="K1373" s="546">
        <f t="shared" si="220"/>
        <v>9</v>
      </c>
      <c r="L1373" s="546">
        <f t="shared" si="221"/>
        <v>3250865.25</v>
      </c>
    </row>
    <row r="1374" spans="1:12" ht="18.5" x14ac:dyDescent="0.45">
      <c r="A1374" s="544"/>
      <c r="B1374" s="544"/>
      <c r="C1374" s="545" t="s">
        <v>327</v>
      </c>
      <c r="D1374" s="546">
        <v>10</v>
      </c>
      <c r="E1374" s="546">
        <v>1134581.25</v>
      </c>
      <c r="F1374" s="546">
        <v>30000</v>
      </c>
      <c r="G1374" s="546">
        <v>10</v>
      </c>
      <c r="H1374" s="546">
        <f t="shared" si="217"/>
        <v>1164591.25</v>
      </c>
      <c r="I1374" s="546">
        <f t="shared" si="218"/>
        <v>11345812.5</v>
      </c>
      <c r="J1374" s="546">
        <f t="shared" si="219"/>
        <v>300000</v>
      </c>
      <c r="K1374" s="546">
        <f t="shared" si="220"/>
        <v>100</v>
      </c>
      <c r="L1374" s="546">
        <f t="shared" si="221"/>
        <v>11645912.5</v>
      </c>
    </row>
    <row r="1375" spans="1:12" ht="18.5" x14ac:dyDescent="0.45">
      <c r="A1375" s="544"/>
      <c r="B1375" s="544"/>
      <c r="C1375" s="545" t="s">
        <v>105</v>
      </c>
      <c r="D1375" s="546">
        <v>10</v>
      </c>
      <c r="E1375" s="546">
        <v>1229037.5</v>
      </c>
      <c r="F1375" s="546">
        <v>30000</v>
      </c>
      <c r="G1375" s="546">
        <v>10</v>
      </c>
      <c r="H1375" s="546">
        <f t="shared" si="217"/>
        <v>1259047.5</v>
      </c>
      <c r="I1375" s="546">
        <f t="shared" si="218"/>
        <v>12290375</v>
      </c>
      <c r="J1375" s="546">
        <f t="shared" si="219"/>
        <v>300000</v>
      </c>
      <c r="K1375" s="546">
        <f t="shared" si="220"/>
        <v>100</v>
      </c>
      <c r="L1375" s="546">
        <f t="shared" si="221"/>
        <v>12590475</v>
      </c>
    </row>
    <row r="1376" spans="1:12" ht="18.5" x14ac:dyDescent="0.45">
      <c r="A1376" s="544"/>
      <c r="B1376" s="544"/>
      <c r="C1376" s="545" t="s">
        <v>111</v>
      </c>
      <c r="D1376" s="546">
        <v>2</v>
      </c>
      <c r="E1376" s="546">
        <v>1195932.5</v>
      </c>
      <c r="F1376" s="546">
        <v>30000</v>
      </c>
      <c r="G1376" s="546">
        <v>2</v>
      </c>
      <c r="H1376" s="546">
        <f t="shared" si="217"/>
        <v>1225934.5</v>
      </c>
      <c r="I1376" s="546">
        <f t="shared" si="218"/>
        <v>2391865</v>
      </c>
      <c r="J1376" s="546">
        <f t="shared" si="219"/>
        <v>60000</v>
      </c>
      <c r="K1376" s="546">
        <f t="shared" si="220"/>
        <v>4</v>
      </c>
      <c r="L1376" s="546">
        <f t="shared" si="221"/>
        <v>2451869</v>
      </c>
    </row>
    <row r="1377" spans="1:12" ht="18.5" x14ac:dyDescent="0.45">
      <c r="A1377" s="544"/>
      <c r="B1377" s="544"/>
      <c r="C1377" s="545" t="s">
        <v>550</v>
      </c>
      <c r="D1377" s="546">
        <v>5</v>
      </c>
      <c r="E1377" s="546">
        <v>1314063.75</v>
      </c>
      <c r="F1377" s="546">
        <v>30000</v>
      </c>
      <c r="G1377" s="546">
        <v>5</v>
      </c>
      <c r="H1377" s="546">
        <f t="shared" si="217"/>
        <v>1344068.75</v>
      </c>
      <c r="I1377" s="546">
        <f t="shared" si="218"/>
        <v>6570318.75</v>
      </c>
      <c r="J1377" s="546">
        <f t="shared" si="219"/>
        <v>150000</v>
      </c>
      <c r="K1377" s="546">
        <f t="shared" si="220"/>
        <v>25</v>
      </c>
      <c r="L1377" s="546">
        <f t="shared" si="221"/>
        <v>6720343.75</v>
      </c>
    </row>
    <row r="1378" spans="1:12" ht="18.5" x14ac:dyDescent="0.45">
      <c r="A1378" s="544"/>
      <c r="B1378" s="544"/>
      <c r="C1378" s="545" t="s">
        <v>297</v>
      </c>
      <c r="D1378" s="546">
        <v>2</v>
      </c>
      <c r="E1378" s="546">
        <v>1389722.5</v>
      </c>
      <c r="F1378" s="546">
        <v>30000</v>
      </c>
      <c r="G1378" s="546">
        <v>2</v>
      </c>
      <c r="H1378" s="546">
        <f t="shared" si="217"/>
        <v>1419724.5</v>
      </c>
      <c r="I1378" s="546">
        <f t="shared" si="218"/>
        <v>2779445</v>
      </c>
      <c r="J1378" s="546">
        <f t="shared" si="219"/>
        <v>60000</v>
      </c>
      <c r="K1378" s="546">
        <f t="shared" si="220"/>
        <v>4</v>
      </c>
      <c r="L1378" s="546">
        <f t="shared" si="221"/>
        <v>2839449</v>
      </c>
    </row>
    <row r="1379" spans="1:12" ht="18.5" x14ac:dyDescent="0.45">
      <c r="A1379" s="544"/>
      <c r="B1379" s="544"/>
      <c r="C1379" s="545" t="s">
        <v>128</v>
      </c>
      <c r="D1379" s="546">
        <v>4</v>
      </c>
      <c r="E1379" s="546">
        <v>1495046.25</v>
      </c>
      <c r="F1379" s="546">
        <v>30000</v>
      </c>
      <c r="G1379" s="546">
        <v>4</v>
      </c>
      <c r="H1379" s="546">
        <f t="shared" si="217"/>
        <v>1525050.25</v>
      </c>
      <c r="I1379" s="546">
        <f t="shared" si="218"/>
        <v>5980185</v>
      </c>
      <c r="J1379" s="546">
        <f t="shared" si="219"/>
        <v>120000</v>
      </c>
      <c r="K1379" s="546">
        <f t="shared" si="220"/>
        <v>16</v>
      </c>
      <c r="L1379" s="546">
        <f t="shared" si="221"/>
        <v>6100201</v>
      </c>
    </row>
    <row r="1380" spans="1:12" ht="18.5" x14ac:dyDescent="0.45">
      <c r="A1380" s="544"/>
      <c r="B1380" s="544"/>
      <c r="C1380" s="545" t="s">
        <v>139</v>
      </c>
      <c r="D1380" s="546">
        <v>5</v>
      </c>
      <c r="E1380" s="546">
        <v>1940917.5</v>
      </c>
      <c r="F1380" s="546">
        <v>30000</v>
      </c>
      <c r="G1380" s="546">
        <v>5</v>
      </c>
      <c r="H1380" s="546">
        <f t="shared" si="217"/>
        <v>1970922.5</v>
      </c>
      <c r="I1380" s="546">
        <f t="shared" si="218"/>
        <v>9704587.5</v>
      </c>
      <c r="J1380" s="546">
        <f t="shared" si="219"/>
        <v>150000</v>
      </c>
      <c r="K1380" s="546">
        <f t="shared" si="220"/>
        <v>25</v>
      </c>
      <c r="L1380" s="546">
        <f t="shared" si="221"/>
        <v>9854612.5</v>
      </c>
    </row>
    <row r="1381" spans="1:12" ht="18.5" x14ac:dyDescent="0.45">
      <c r="A1381" s="544"/>
      <c r="B1381" s="544"/>
      <c r="C1381" s="545" t="s">
        <v>300</v>
      </c>
      <c r="D1381" s="546">
        <v>3</v>
      </c>
      <c r="E1381" s="546">
        <v>2308338.75</v>
      </c>
      <c r="F1381" s="546">
        <v>30000</v>
      </c>
      <c r="G1381" s="546">
        <v>3</v>
      </c>
      <c r="H1381" s="546">
        <f t="shared" si="217"/>
        <v>2338341.75</v>
      </c>
      <c r="I1381" s="546">
        <f t="shared" si="218"/>
        <v>6925016.25</v>
      </c>
      <c r="J1381" s="546">
        <f t="shared" si="219"/>
        <v>90000</v>
      </c>
      <c r="K1381" s="546">
        <f t="shared" si="220"/>
        <v>9</v>
      </c>
      <c r="L1381" s="546">
        <f t="shared" si="221"/>
        <v>7015025.25</v>
      </c>
    </row>
    <row r="1382" spans="1:12" ht="18.5" x14ac:dyDescent="0.45">
      <c r="A1382" s="544"/>
      <c r="B1382" s="544"/>
      <c r="C1382" s="545" t="s">
        <v>536</v>
      </c>
      <c r="D1382" s="546">
        <v>3</v>
      </c>
      <c r="E1382" s="546">
        <v>2475112.5</v>
      </c>
      <c r="F1382" s="546">
        <v>30000</v>
      </c>
      <c r="G1382" s="546">
        <v>3</v>
      </c>
      <c r="H1382" s="546">
        <f t="shared" si="217"/>
        <v>2505115.5</v>
      </c>
      <c r="I1382" s="546">
        <f t="shared" si="218"/>
        <v>7425337.5</v>
      </c>
      <c r="J1382" s="546">
        <f t="shared" si="219"/>
        <v>90000</v>
      </c>
      <c r="K1382" s="546">
        <f t="shared" si="220"/>
        <v>9</v>
      </c>
      <c r="L1382" s="546">
        <f t="shared" si="221"/>
        <v>7515346.5</v>
      </c>
    </row>
    <row r="1383" spans="1:12" ht="18.5" x14ac:dyDescent="0.45">
      <c r="A1383" s="544"/>
      <c r="B1383" s="544"/>
      <c r="C1383" s="545" t="s">
        <v>335</v>
      </c>
      <c r="D1383" s="546">
        <v>2</v>
      </c>
      <c r="E1383" s="546">
        <v>2689712.5</v>
      </c>
      <c r="F1383" s="546">
        <v>30000</v>
      </c>
      <c r="G1383" s="546">
        <v>2</v>
      </c>
      <c r="H1383" s="546">
        <f t="shared" si="217"/>
        <v>2719714.5</v>
      </c>
      <c r="I1383" s="546">
        <f t="shared" si="218"/>
        <v>5379425</v>
      </c>
      <c r="J1383" s="546">
        <f t="shared" si="219"/>
        <v>60000</v>
      </c>
      <c r="K1383" s="546">
        <f t="shared" si="220"/>
        <v>4</v>
      </c>
      <c r="L1383" s="546">
        <f t="shared" si="221"/>
        <v>5439429</v>
      </c>
    </row>
    <row r="1384" spans="1:12" ht="18.5" x14ac:dyDescent="0.45">
      <c r="A1384" s="544"/>
      <c r="B1384" s="544"/>
      <c r="C1384" s="545" t="s">
        <v>337</v>
      </c>
      <c r="D1384" s="546">
        <v>1</v>
      </c>
      <c r="E1384" s="546">
        <v>3181546.25</v>
      </c>
      <c r="F1384" s="546">
        <v>30000</v>
      </c>
      <c r="G1384" s="546">
        <v>1</v>
      </c>
      <c r="H1384" s="546">
        <f t="shared" si="217"/>
        <v>3211547.25</v>
      </c>
      <c r="I1384" s="546">
        <f t="shared" si="218"/>
        <v>3181546.25</v>
      </c>
      <c r="J1384" s="546">
        <f t="shared" si="219"/>
        <v>30000</v>
      </c>
      <c r="K1384" s="546">
        <f t="shared" si="220"/>
        <v>1</v>
      </c>
      <c r="L1384" s="546">
        <f t="shared" si="221"/>
        <v>3211547.25</v>
      </c>
    </row>
    <row r="1385" spans="1:12" ht="18.5" x14ac:dyDescent="0.45">
      <c r="A1385" s="544"/>
      <c r="B1385" s="544"/>
      <c r="C1385" s="545" t="s">
        <v>675</v>
      </c>
      <c r="D1385" s="546">
        <v>4</v>
      </c>
      <c r="E1385" s="546">
        <v>3977925</v>
      </c>
      <c r="F1385" s="546">
        <v>30000</v>
      </c>
      <c r="G1385" s="546">
        <v>4</v>
      </c>
      <c r="H1385" s="546">
        <f t="shared" si="217"/>
        <v>4007929</v>
      </c>
      <c r="I1385" s="546">
        <f t="shared" si="218"/>
        <v>15911700</v>
      </c>
      <c r="J1385" s="546">
        <f t="shared" si="219"/>
        <v>120000</v>
      </c>
      <c r="K1385" s="546">
        <f t="shared" si="220"/>
        <v>16</v>
      </c>
      <c r="L1385" s="546">
        <f t="shared" si="221"/>
        <v>16031716</v>
      </c>
    </row>
    <row r="1386" spans="1:12" ht="18.5" x14ac:dyDescent="0.45">
      <c r="A1386" s="544"/>
      <c r="B1386" s="544"/>
      <c r="C1386" s="545" t="s">
        <v>341</v>
      </c>
      <c r="D1386" s="546">
        <v>2</v>
      </c>
      <c r="E1386" s="546">
        <v>5125802.5</v>
      </c>
      <c r="F1386" s="546">
        <v>30000</v>
      </c>
      <c r="G1386" s="546">
        <v>2</v>
      </c>
      <c r="H1386" s="546">
        <f t="shared" si="217"/>
        <v>5155804.5</v>
      </c>
      <c r="I1386" s="546">
        <f t="shared" si="218"/>
        <v>10251605</v>
      </c>
      <c r="J1386" s="546">
        <f t="shared" si="219"/>
        <v>60000</v>
      </c>
      <c r="K1386" s="546">
        <f t="shared" si="220"/>
        <v>4</v>
      </c>
      <c r="L1386" s="546">
        <f t="shared" si="221"/>
        <v>10311609</v>
      </c>
    </row>
    <row r="1387" spans="1:12" ht="18.5" x14ac:dyDescent="0.45">
      <c r="A1387" s="544"/>
      <c r="B1387" s="544"/>
      <c r="C1387" s="545" t="s">
        <v>188</v>
      </c>
      <c r="D1387" s="546">
        <v>3</v>
      </c>
      <c r="E1387" s="546">
        <v>5777893.75</v>
      </c>
      <c r="F1387" s="546">
        <v>30000</v>
      </c>
      <c r="G1387" s="546">
        <v>3</v>
      </c>
      <c r="H1387" s="546">
        <f t="shared" si="217"/>
        <v>5807896.75</v>
      </c>
      <c r="I1387" s="546">
        <f t="shared" si="218"/>
        <v>17333681.25</v>
      </c>
      <c r="J1387" s="546">
        <f t="shared" si="219"/>
        <v>90000</v>
      </c>
      <c r="K1387" s="546">
        <f t="shared" si="220"/>
        <v>9</v>
      </c>
      <c r="L1387" s="546">
        <f t="shared" si="221"/>
        <v>17423690.25</v>
      </c>
    </row>
    <row r="1388" spans="1:12" ht="18.5" x14ac:dyDescent="0.45">
      <c r="A1388" s="544"/>
      <c r="B1388" s="544"/>
      <c r="C1388" s="545" t="s">
        <v>197</v>
      </c>
      <c r="D1388" s="546">
        <v>5</v>
      </c>
      <c r="E1388" s="546">
        <v>8026103.25</v>
      </c>
      <c r="F1388" s="546">
        <v>30000</v>
      </c>
      <c r="G1388" s="546">
        <v>5</v>
      </c>
      <c r="H1388" s="546">
        <f t="shared" si="217"/>
        <v>8056108.25</v>
      </c>
      <c r="I1388" s="546">
        <f t="shared" si="218"/>
        <v>40130516.25</v>
      </c>
      <c r="J1388" s="546">
        <f t="shared" si="219"/>
        <v>150000</v>
      </c>
      <c r="K1388" s="546">
        <f t="shared" si="220"/>
        <v>25</v>
      </c>
      <c r="L1388" s="546">
        <f t="shared" si="221"/>
        <v>40280541.25</v>
      </c>
    </row>
    <row r="1389" spans="1:12" ht="18.5" x14ac:dyDescent="0.45">
      <c r="A1389" s="544"/>
      <c r="B1389" s="547" t="s">
        <v>201</v>
      </c>
      <c r="C1389" s="545" t="s">
        <v>202</v>
      </c>
      <c r="D1389" s="538">
        <f>SUM(D1372:D1388)</f>
        <v>66</v>
      </c>
      <c r="E1389" s="538">
        <f>SUM(E1372:E1388)</f>
        <v>45440899.5</v>
      </c>
      <c r="F1389" s="538">
        <f>SUM(F1372:F1388)</f>
        <v>510000</v>
      </c>
      <c r="G1389" s="538">
        <v>66</v>
      </c>
      <c r="H1389" s="538">
        <f>SUM(H1372:H1388)</f>
        <v>45950965.5</v>
      </c>
      <c r="I1389" s="538">
        <f>SUM(I1372:I1388)</f>
        <v>163013362.5</v>
      </c>
      <c r="J1389" s="538">
        <f>SUM(J1372:J1388)</f>
        <v>1980000</v>
      </c>
      <c r="K1389" s="538">
        <f>SUM(K1372:K1388)</f>
        <v>364</v>
      </c>
      <c r="L1389" s="538">
        <f>SUM(L1372:L1388)</f>
        <v>164993726.5</v>
      </c>
    </row>
    <row r="1390" spans="1:12" ht="18.5" x14ac:dyDescent="0.45">
      <c r="A1390" s="544"/>
      <c r="B1390" s="544"/>
      <c r="C1390" s="544"/>
      <c r="D1390" s="546"/>
      <c r="E1390" s="546"/>
      <c r="F1390" s="546"/>
      <c r="G1390" s="546"/>
      <c r="H1390" s="546"/>
      <c r="I1390" s="546"/>
      <c r="J1390" s="546"/>
      <c r="K1390" s="546"/>
      <c r="L1390" s="546"/>
    </row>
    <row r="1391" spans="1:12" ht="18.5" x14ac:dyDescent="0.45">
      <c r="A1391" s="544"/>
      <c r="B1391" s="544"/>
      <c r="C1391" s="548"/>
      <c r="D1391" s="546"/>
      <c r="E1391" s="546"/>
      <c r="F1391" s="546"/>
      <c r="G1391" s="546"/>
      <c r="H1391" s="546"/>
      <c r="I1391" s="546"/>
      <c r="J1391" s="546"/>
      <c r="K1391" s="546"/>
      <c r="L1391" s="546"/>
    </row>
    <row r="1392" spans="1:12" ht="18.5" x14ac:dyDescent="0.45">
      <c r="A1392" s="542" t="s">
        <v>204</v>
      </c>
      <c r="B1392" s="542"/>
      <c r="C1392" s="542"/>
      <c r="D1392" s="549">
        <f>D1389</f>
        <v>66</v>
      </c>
      <c r="E1392" s="549">
        <f t="shared" ref="E1392:L1392" si="222">E1389</f>
        <v>45440899.5</v>
      </c>
      <c r="F1392" s="549">
        <f t="shared" si="222"/>
        <v>510000</v>
      </c>
      <c r="G1392" s="549">
        <f t="shared" si="222"/>
        <v>66</v>
      </c>
      <c r="H1392" s="549">
        <f t="shared" si="222"/>
        <v>45950965.5</v>
      </c>
      <c r="I1392" s="549">
        <f t="shared" si="222"/>
        <v>163013362.5</v>
      </c>
      <c r="J1392" s="549">
        <f t="shared" si="222"/>
        <v>1980000</v>
      </c>
      <c r="K1392" s="549">
        <f t="shared" si="222"/>
        <v>364</v>
      </c>
      <c r="L1392" s="549">
        <f t="shared" si="222"/>
        <v>164993726.5</v>
      </c>
    </row>
    <row r="1394" spans="1:12" ht="18.5" x14ac:dyDescent="0.45">
      <c r="A1394" s="1010" t="s">
        <v>0</v>
      </c>
      <c r="B1394" s="1010"/>
      <c r="C1394" s="1010"/>
      <c r="D1394" s="1010"/>
      <c r="E1394" s="1010"/>
      <c r="F1394" s="1010"/>
      <c r="G1394" s="1010"/>
      <c r="H1394" s="1010"/>
      <c r="I1394" s="1010"/>
      <c r="J1394" s="1010"/>
      <c r="K1394" s="1010"/>
      <c r="L1394" s="1010"/>
    </row>
    <row r="1395" spans="1:12" ht="18.5" x14ac:dyDescent="0.45">
      <c r="A1395" s="971" t="s">
        <v>89</v>
      </c>
      <c r="B1395" s="971"/>
      <c r="C1395" s="971"/>
      <c r="D1395" s="971"/>
      <c r="E1395" s="971"/>
      <c r="F1395" s="971"/>
      <c r="G1395" s="971"/>
      <c r="H1395" s="971"/>
      <c r="I1395" s="971"/>
      <c r="J1395" s="971"/>
      <c r="K1395" s="971"/>
      <c r="L1395" s="971"/>
    </row>
    <row r="1396" spans="1:12" ht="18.5" x14ac:dyDescent="0.45">
      <c r="A1396" s="971" t="s">
        <v>90</v>
      </c>
      <c r="B1396" s="972"/>
      <c r="C1396" s="972"/>
      <c r="D1396" s="972"/>
      <c r="E1396" s="972"/>
      <c r="F1396" s="972"/>
      <c r="G1396" s="972"/>
      <c r="H1396" s="972"/>
      <c r="I1396" s="972"/>
      <c r="J1396" s="972"/>
      <c r="K1396" s="972"/>
      <c r="L1396" s="972"/>
    </row>
    <row r="1397" spans="1:12" ht="18.5" x14ac:dyDescent="0.45">
      <c r="A1397" s="973" t="s">
        <v>1152</v>
      </c>
      <c r="B1397" s="973"/>
      <c r="C1397" s="973"/>
      <c r="D1397" s="973"/>
      <c r="E1397" s="973"/>
      <c r="F1397" s="973"/>
      <c r="G1397" s="973"/>
      <c r="H1397" s="973"/>
      <c r="I1397" s="973"/>
      <c r="J1397" s="973"/>
      <c r="K1397" s="973"/>
      <c r="L1397" s="973"/>
    </row>
    <row r="1398" spans="1:12" ht="55.5" x14ac:dyDescent="0.45">
      <c r="A1398" s="501" t="s">
        <v>91</v>
      </c>
      <c r="B1398" s="112"/>
      <c r="C1398" s="501" t="s">
        <v>92</v>
      </c>
      <c r="D1398" s="501" t="s">
        <v>93</v>
      </c>
      <c r="E1398" s="501" t="s">
        <v>94</v>
      </c>
      <c r="F1398" s="501" t="s">
        <v>95</v>
      </c>
      <c r="G1398" s="501" t="s">
        <v>96</v>
      </c>
      <c r="H1398" s="501" t="s">
        <v>97</v>
      </c>
      <c r="I1398" s="501" t="s">
        <v>98</v>
      </c>
      <c r="J1398" s="501" t="s">
        <v>99</v>
      </c>
      <c r="K1398" s="501" t="s">
        <v>100</v>
      </c>
      <c r="L1398" s="354" t="s">
        <v>101</v>
      </c>
    </row>
    <row r="1399" spans="1:12" ht="18.5" x14ac:dyDescent="0.45">
      <c r="A1399" s="108"/>
      <c r="B1399" s="104"/>
      <c r="C1399" s="104"/>
      <c r="D1399" s="104"/>
      <c r="E1399" s="104"/>
      <c r="F1399" s="104"/>
      <c r="G1399" s="104"/>
      <c r="H1399" s="104"/>
      <c r="I1399" s="104"/>
      <c r="J1399" s="104"/>
      <c r="K1399" s="104"/>
      <c r="L1399" s="355" t="s">
        <v>650</v>
      </c>
    </row>
    <row r="1400" spans="1:12" ht="18.5" x14ac:dyDescent="0.45">
      <c r="A1400" s="104"/>
      <c r="B1400" s="104"/>
      <c r="C1400" s="105" t="s">
        <v>539</v>
      </c>
      <c r="D1400" s="106">
        <v>40</v>
      </c>
      <c r="E1400" s="106">
        <v>960000</v>
      </c>
      <c r="F1400" s="106">
        <v>30000</v>
      </c>
      <c r="G1400" s="106">
        <v>237037</v>
      </c>
      <c r="H1400" s="106">
        <f>SUM(E1400:G1400)</f>
        <v>1227037</v>
      </c>
      <c r="I1400" s="106">
        <f>D1400*E1400</f>
        <v>38400000</v>
      </c>
      <c r="J1400" s="106">
        <f>D1400*F1400</f>
        <v>1200000</v>
      </c>
      <c r="K1400" s="106">
        <f>D1400*G1400</f>
        <v>9481480</v>
      </c>
      <c r="L1400" s="106">
        <f>D1400*H1400</f>
        <v>49081480</v>
      </c>
    </row>
    <row r="1401" spans="1:12" ht="18.5" x14ac:dyDescent="0.45">
      <c r="A1401" s="104"/>
      <c r="B1401" s="104"/>
      <c r="C1401" s="105" t="s">
        <v>541</v>
      </c>
      <c r="D1401" s="106">
        <v>78</v>
      </c>
      <c r="E1401" s="106">
        <v>1024441.2500000005</v>
      </c>
      <c r="F1401" s="106">
        <v>30000</v>
      </c>
      <c r="G1401" s="106">
        <v>237838</v>
      </c>
      <c r="H1401" s="106">
        <f t="shared" ref="H1401:H1412" si="223">SUM(E1401:G1401)</f>
        <v>1292279.2500000005</v>
      </c>
      <c r="I1401" s="106">
        <f t="shared" ref="I1401:I1412" si="224">D1401*E1401</f>
        <v>79906417.50000003</v>
      </c>
      <c r="J1401" s="106">
        <f t="shared" ref="J1401:J1412" si="225">D1401*F1401</f>
        <v>2340000</v>
      </c>
      <c r="K1401" s="106">
        <f t="shared" ref="K1401:K1412" si="226">D1401*G1401</f>
        <v>18551364</v>
      </c>
      <c r="L1401" s="106">
        <f t="shared" ref="L1401:L1412" si="227">D1401*H1401</f>
        <v>100797781.50000003</v>
      </c>
    </row>
    <row r="1402" spans="1:12" ht="18.5" x14ac:dyDescent="0.45">
      <c r="A1402" s="104"/>
      <c r="B1402" s="104"/>
      <c r="C1402" s="105" t="s">
        <v>1080</v>
      </c>
      <c r="D1402" s="106">
        <v>108</v>
      </c>
      <c r="E1402" s="106">
        <v>1040124.9999999995</v>
      </c>
      <c r="F1402" s="106">
        <v>30000</v>
      </c>
      <c r="G1402" s="106">
        <v>240688</v>
      </c>
      <c r="H1402" s="106">
        <f t="shared" si="223"/>
        <v>1310812.9999999995</v>
      </c>
      <c r="I1402" s="106">
        <f t="shared" si="224"/>
        <v>112333499.99999996</v>
      </c>
      <c r="J1402" s="106">
        <f t="shared" si="225"/>
        <v>3240000</v>
      </c>
      <c r="K1402" s="106">
        <f t="shared" si="226"/>
        <v>25994304</v>
      </c>
      <c r="L1402" s="106">
        <f t="shared" si="227"/>
        <v>141567803.99999994</v>
      </c>
    </row>
    <row r="1403" spans="1:12" ht="18.5" x14ac:dyDescent="0.45">
      <c r="A1403" s="104"/>
      <c r="B1403" s="104"/>
      <c r="C1403" s="105" t="s">
        <v>124</v>
      </c>
      <c r="D1403" s="106">
        <v>156</v>
      </c>
      <c r="E1403" s="106">
        <v>1354613.7500000042</v>
      </c>
      <c r="F1403" s="106">
        <v>30000</v>
      </c>
      <c r="G1403" s="106">
        <v>468897</v>
      </c>
      <c r="H1403" s="106">
        <f t="shared" si="223"/>
        <v>1853510.7500000042</v>
      </c>
      <c r="I1403" s="106">
        <f t="shared" si="224"/>
        <v>211319745.00000066</v>
      </c>
      <c r="J1403" s="106">
        <f t="shared" si="225"/>
        <v>4680000</v>
      </c>
      <c r="K1403" s="106">
        <f t="shared" si="226"/>
        <v>73147932</v>
      </c>
      <c r="L1403" s="106">
        <f t="shared" si="227"/>
        <v>289147677.00000066</v>
      </c>
    </row>
    <row r="1404" spans="1:12" ht="18.5" x14ac:dyDescent="0.45">
      <c r="A1404" s="104"/>
      <c r="B1404" s="104"/>
      <c r="C1404" s="105" t="s">
        <v>133</v>
      </c>
      <c r="D1404" s="106">
        <v>78</v>
      </c>
      <c r="E1404" s="106">
        <v>1799141.25</v>
      </c>
      <c r="F1404" s="106">
        <v>30000</v>
      </c>
      <c r="G1404" s="106">
        <v>625476</v>
      </c>
      <c r="H1404" s="106">
        <f t="shared" si="223"/>
        <v>2454617.25</v>
      </c>
      <c r="I1404" s="106">
        <f t="shared" si="224"/>
        <v>140333017.5</v>
      </c>
      <c r="J1404" s="106">
        <f t="shared" si="225"/>
        <v>2340000</v>
      </c>
      <c r="K1404" s="106">
        <f t="shared" si="226"/>
        <v>48787128</v>
      </c>
      <c r="L1404" s="106">
        <f t="shared" si="227"/>
        <v>191460145.5</v>
      </c>
    </row>
    <row r="1405" spans="1:12" ht="18.5" x14ac:dyDescent="0.45">
      <c r="A1405" s="104"/>
      <c r="B1405" s="104"/>
      <c r="C1405" s="105" t="s">
        <v>149</v>
      </c>
      <c r="D1405" s="106">
        <v>8</v>
      </c>
      <c r="E1405" s="106">
        <v>2030383.7499999958</v>
      </c>
      <c r="F1405" s="106">
        <v>30000</v>
      </c>
      <c r="G1405" s="106">
        <v>658000</v>
      </c>
      <c r="H1405" s="106">
        <f t="shared" si="223"/>
        <v>2718383.7499999958</v>
      </c>
      <c r="I1405" s="106">
        <f t="shared" si="224"/>
        <v>16243069.999999966</v>
      </c>
      <c r="J1405" s="106">
        <f t="shared" si="225"/>
        <v>240000</v>
      </c>
      <c r="K1405" s="106">
        <f t="shared" si="226"/>
        <v>5264000</v>
      </c>
      <c r="L1405" s="106">
        <f t="shared" si="227"/>
        <v>21747069.999999966</v>
      </c>
    </row>
    <row r="1406" spans="1:12" ht="18.5" x14ac:dyDescent="0.45">
      <c r="A1406" s="104"/>
      <c r="B1406" s="104"/>
      <c r="C1406" s="105" t="s">
        <v>155</v>
      </c>
      <c r="D1406" s="106">
        <v>97</v>
      </c>
      <c r="E1406" s="106">
        <v>2321896.2500000042</v>
      </c>
      <c r="F1406" s="106">
        <v>30000</v>
      </c>
      <c r="G1406" s="106">
        <v>964218</v>
      </c>
      <c r="H1406" s="106">
        <f t="shared" si="223"/>
        <v>3316114.2500000042</v>
      </c>
      <c r="I1406" s="106">
        <f t="shared" si="224"/>
        <v>225223936.25000042</v>
      </c>
      <c r="J1406" s="106">
        <f t="shared" si="225"/>
        <v>2910000</v>
      </c>
      <c r="K1406" s="106">
        <f t="shared" si="226"/>
        <v>93529146</v>
      </c>
      <c r="L1406" s="106">
        <f t="shared" si="227"/>
        <v>321663082.25000042</v>
      </c>
    </row>
    <row r="1407" spans="1:12" ht="18.5" x14ac:dyDescent="0.45">
      <c r="A1407" s="104"/>
      <c r="B1407" s="104"/>
      <c r="C1407" s="105" t="s">
        <v>405</v>
      </c>
      <c r="D1407" s="106">
        <v>2</v>
      </c>
      <c r="E1407" s="106">
        <v>5233970.0000000037</v>
      </c>
      <c r="F1407" s="106">
        <v>30000</v>
      </c>
      <c r="G1407" s="106">
        <v>1245684</v>
      </c>
      <c r="H1407" s="106">
        <f t="shared" si="223"/>
        <v>6509654.0000000037</v>
      </c>
      <c r="I1407" s="106">
        <f t="shared" si="224"/>
        <v>10467940.000000007</v>
      </c>
      <c r="J1407" s="106">
        <f t="shared" si="225"/>
        <v>60000</v>
      </c>
      <c r="K1407" s="106">
        <f t="shared" si="226"/>
        <v>2491368</v>
      </c>
      <c r="L1407" s="106">
        <f t="shared" si="227"/>
        <v>13019308.000000007</v>
      </c>
    </row>
    <row r="1408" spans="1:12" ht="18.5" x14ac:dyDescent="0.45">
      <c r="A1408" s="104"/>
      <c r="B1408" s="104"/>
      <c r="C1408" s="105" t="s">
        <v>449</v>
      </c>
      <c r="D1408" s="106">
        <v>1</v>
      </c>
      <c r="E1408" s="106">
        <v>5369951.25</v>
      </c>
      <c r="F1408" s="106">
        <v>30000</v>
      </c>
      <c r="G1408" s="106">
        <v>1267600</v>
      </c>
      <c r="H1408" s="106">
        <f t="shared" si="223"/>
        <v>6667551.25</v>
      </c>
      <c r="I1408" s="106">
        <f t="shared" si="224"/>
        <v>5369951.25</v>
      </c>
      <c r="J1408" s="106">
        <f t="shared" si="225"/>
        <v>30000</v>
      </c>
      <c r="K1408" s="106">
        <f t="shared" si="226"/>
        <v>1267600</v>
      </c>
      <c r="L1408" s="106">
        <f t="shared" si="227"/>
        <v>6667551.25</v>
      </c>
    </row>
    <row r="1409" spans="1:12" ht="18.5" x14ac:dyDescent="0.45">
      <c r="A1409" s="104"/>
      <c r="B1409" s="104"/>
      <c r="C1409" s="105" t="s">
        <v>344</v>
      </c>
      <c r="D1409" s="106">
        <v>1</v>
      </c>
      <c r="E1409" s="106">
        <v>5505931.2500000037</v>
      </c>
      <c r="F1409" s="106">
        <v>30000</v>
      </c>
      <c r="G1409" s="106">
        <v>2280780</v>
      </c>
      <c r="H1409" s="106">
        <f t="shared" si="223"/>
        <v>7816711.2500000037</v>
      </c>
      <c r="I1409" s="106">
        <f t="shared" si="224"/>
        <v>5505931.2500000037</v>
      </c>
      <c r="J1409" s="106">
        <f t="shared" si="225"/>
        <v>30000</v>
      </c>
      <c r="K1409" s="106">
        <f t="shared" si="226"/>
        <v>2280780</v>
      </c>
      <c r="L1409" s="106">
        <f t="shared" si="227"/>
        <v>7816711.2500000037</v>
      </c>
    </row>
    <row r="1410" spans="1:12" ht="18.5" x14ac:dyDescent="0.45">
      <c r="A1410" s="104"/>
      <c r="B1410" s="104"/>
      <c r="C1410" s="105" t="s">
        <v>321</v>
      </c>
      <c r="D1410" s="106">
        <v>1</v>
      </c>
      <c r="E1410" s="106">
        <v>6843967.6499999994</v>
      </c>
      <c r="F1410" s="106">
        <v>30000</v>
      </c>
      <c r="G1410" s="106">
        <v>2587636</v>
      </c>
      <c r="H1410" s="106">
        <f t="shared" si="223"/>
        <v>9461603.6499999985</v>
      </c>
      <c r="I1410" s="106">
        <f t="shared" si="224"/>
        <v>6843967.6499999994</v>
      </c>
      <c r="J1410" s="106">
        <f t="shared" si="225"/>
        <v>30000</v>
      </c>
      <c r="K1410" s="106">
        <f t="shared" si="226"/>
        <v>2587636</v>
      </c>
      <c r="L1410" s="106">
        <f t="shared" si="227"/>
        <v>9461603.6499999985</v>
      </c>
    </row>
    <row r="1411" spans="1:12" ht="18.5" x14ac:dyDescent="0.45">
      <c r="A1411" s="104"/>
      <c r="B1411" s="104"/>
      <c r="C1411" s="105" t="s">
        <v>307</v>
      </c>
      <c r="D1411" s="106">
        <v>1</v>
      </c>
      <c r="E1411" s="106">
        <v>7181721.4499999993</v>
      </c>
      <c r="F1411" s="106">
        <v>30000</v>
      </c>
      <c r="G1411" s="106">
        <v>1490635</v>
      </c>
      <c r="H1411" s="106">
        <f t="shared" si="223"/>
        <v>8702356.4499999993</v>
      </c>
      <c r="I1411" s="106">
        <f t="shared" si="224"/>
        <v>7181721.4499999993</v>
      </c>
      <c r="J1411" s="106">
        <f t="shared" si="225"/>
        <v>30000</v>
      </c>
      <c r="K1411" s="106">
        <f t="shared" si="226"/>
        <v>1490635</v>
      </c>
      <c r="L1411" s="106">
        <f t="shared" si="227"/>
        <v>8702356.4499999993</v>
      </c>
    </row>
    <row r="1412" spans="1:12" ht="18.5" x14ac:dyDescent="0.45">
      <c r="A1412" s="104"/>
      <c r="B1412" s="104"/>
      <c r="C1412" s="105" t="s">
        <v>197</v>
      </c>
      <c r="D1412" s="106">
        <v>1</v>
      </c>
      <c r="E1412" s="106">
        <v>8026103.25</v>
      </c>
      <c r="F1412" s="106">
        <v>30000</v>
      </c>
      <c r="G1412" s="106">
        <v>1644855.6</v>
      </c>
      <c r="H1412" s="106">
        <f t="shared" si="223"/>
        <v>9700958.8499999996</v>
      </c>
      <c r="I1412" s="106">
        <f t="shared" si="224"/>
        <v>8026103.25</v>
      </c>
      <c r="J1412" s="106">
        <f t="shared" si="225"/>
        <v>30000</v>
      </c>
      <c r="K1412" s="106">
        <f t="shared" si="226"/>
        <v>1644855.6</v>
      </c>
      <c r="L1412" s="106">
        <f t="shared" si="227"/>
        <v>9700958.8499999996</v>
      </c>
    </row>
    <row r="1413" spans="1:12" ht="18.5" x14ac:dyDescent="0.45">
      <c r="A1413" s="104"/>
      <c r="B1413" s="107" t="s">
        <v>201</v>
      </c>
      <c r="C1413" s="105" t="s">
        <v>202</v>
      </c>
      <c r="D1413" s="109">
        <f>SUM(D1400:D1412)</f>
        <v>572</v>
      </c>
      <c r="E1413" s="109">
        <f>SUM(E1400:E1412)</f>
        <v>48692246.100000009</v>
      </c>
      <c r="F1413" s="109">
        <f>SUM(F1400:F1412)</f>
        <v>390000</v>
      </c>
      <c r="G1413" s="109"/>
      <c r="H1413" s="109">
        <f>SUM(H1400:H1412)</f>
        <v>63031590.70000001</v>
      </c>
      <c r="I1413" s="109">
        <f>SUM(I1400:I1412)</f>
        <v>867155301.10000122</v>
      </c>
      <c r="J1413" s="109">
        <f>SUM(J1400:J1412)</f>
        <v>17160000</v>
      </c>
      <c r="K1413" s="109">
        <f>SUM(K1400:K1412)</f>
        <v>286518228.60000002</v>
      </c>
      <c r="L1413" s="109">
        <f>SUM(L1400:L1412)</f>
        <v>1170833529.7000012</v>
      </c>
    </row>
    <row r="1414" spans="1:12" ht="18.5" x14ac:dyDescent="0.45">
      <c r="A1414" s="104"/>
      <c r="B1414" s="104" t="s">
        <v>370</v>
      </c>
      <c r="C1414" s="508" t="s">
        <v>1122</v>
      </c>
      <c r="D1414" s="111">
        <v>1</v>
      </c>
      <c r="E1414" s="111">
        <v>1925865</v>
      </c>
      <c r="F1414" s="111"/>
      <c r="G1414" s="111">
        <v>14072258</v>
      </c>
      <c r="H1414" s="106">
        <f>SUM(E1414:G1414)</f>
        <v>15998123</v>
      </c>
      <c r="I1414" s="106">
        <f t="shared" ref="I1414:I1417" si="228">D1414*E1414</f>
        <v>1925865</v>
      </c>
      <c r="J1414" s="106">
        <f t="shared" ref="J1414:J1417" si="229">D1414*F1414</f>
        <v>0</v>
      </c>
      <c r="K1414" s="106">
        <f t="shared" ref="K1414:K1417" si="230">D1414*G1414</f>
        <v>14072258</v>
      </c>
      <c r="L1414" s="106">
        <f t="shared" ref="L1414:L1417" si="231">D1414*H1414</f>
        <v>15998123</v>
      </c>
    </row>
    <row r="1415" spans="1:12" ht="18.5" x14ac:dyDescent="0.45">
      <c r="A1415" s="104"/>
      <c r="B1415" s="104"/>
      <c r="C1415" s="110" t="s">
        <v>1124</v>
      </c>
      <c r="D1415" s="106">
        <v>70</v>
      </c>
      <c r="E1415" s="111">
        <v>3662702</v>
      </c>
      <c r="F1415" s="106">
        <v>30000</v>
      </c>
      <c r="G1415" s="106">
        <v>1931616</v>
      </c>
      <c r="H1415" s="106">
        <f t="shared" ref="H1415:H1417" si="232">SUM(E1415:G1415)</f>
        <v>5624318</v>
      </c>
      <c r="I1415" s="106">
        <f t="shared" si="228"/>
        <v>256389140</v>
      </c>
      <c r="J1415" s="106">
        <f t="shared" si="229"/>
        <v>2100000</v>
      </c>
      <c r="K1415" s="106">
        <f t="shared" si="230"/>
        <v>135213120</v>
      </c>
      <c r="L1415" s="106">
        <f t="shared" si="231"/>
        <v>393702260</v>
      </c>
    </row>
    <row r="1416" spans="1:12" ht="18.5" x14ac:dyDescent="0.45">
      <c r="A1416" s="104"/>
      <c r="B1416" s="104"/>
      <c r="C1416" s="110" t="s">
        <v>1135</v>
      </c>
      <c r="D1416" s="106">
        <v>50</v>
      </c>
      <c r="E1416" s="111">
        <v>7183557</v>
      </c>
      <c r="F1416" s="106">
        <v>30000</v>
      </c>
      <c r="G1416" s="106">
        <v>5212716</v>
      </c>
      <c r="H1416" s="106">
        <f t="shared" si="232"/>
        <v>12426273</v>
      </c>
      <c r="I1416" s="106">
        <f t="shared" si="228"/>
        <v>359177850</v>
      </c>
      <c r="J1416" s="106">
        <f t="shared" si="229"/>
        <v>1500000</v>
      </c>
      <c r="K1416" s="106">
        <f t="shared" si="230"/>
        <v>260635800</v>
      </c>
      <c r="L1416" s="106">
        <f t="shared" si="231"/>
        <v>621313650</v>
      </c>
    </row>
    <row r="1417" spans="1:12" ht="18.5" x14ac:dyDescent="0.45">
      <c r="A1417" s="104"/>
      <c r="B1417" s="104"/>
      <c r="C1417" s="110" t="s">
        <v>1140</v>
      </c>
      <c r="D1417" s="106">
        <v>1</v>
      </c>
      <c r="E1417" s="106">
        <v>11098211</v>
      </c>
      <c r="F1417" s="106">
        <v>30000</v>
      </c>
      <c r="G1417" s="106">
        <v>6864120</v>
      </c>
      <c r="H1417" s="106">
        <f t="shared" si="232"/>
        <v>17992331</v>
      </c>
      <c r="I1417" s="106">
        <f t="shared" si="228"/>
        <v>11098211</v>
      </c>
      <c r="J1417" s="106">
        <f t="shared" si="229"/>
        <v>30000</v>
      </c>
      <c r="K1417" s="106">
        <f t="shared" si="230"/>
        <v>6864120</v>
      </c>
      <c r="L1417" s="106">
        <f t="shared" si="231"/>
        <v>17992331</v>
      </c>
    </row>
    <row r="1418" spans="1:12" ht="18.5" x14ac:dyDescent="0.45">
      <c r="A1418" s="104"/>
      <c r="B1418" s="112" t="s">
        <v>201</v>
      </c>
      <c r="C1418" s="113"/>
      <c r="D1418" s="109">
        <f t="shared" ref="D1418:L1418" si="233">SUM(D1414:D1417)</f>
        <v>122</v>
      </c>
      <c r="E1418" s="109">
        <f t="shared" si="233"/>
        <v>23870335</v>
      </c>
      <c r="F1418" s="109">
        <f t="shared" si="233"/>
        <v>90000</v>
      </c>
      <c r="G1418" s="109">
        <f t="shared" si="233"/>
        <v>28080710</v>
      </c>
      <c r="H1418" s="109">
        <f t="shared" si="233"/>
        <v>52041045</v>
      </c>
      <c r="I1418" s="109">
        <f t="shared" si="233"/>
        <v>628591066</v>
      </c>
      <c r="J1418" s="109">
        <f t="shared" si="233"/>
        <v>3630000</v>
      </c>
      <c r="K1418" s="109">
        <f t="shared" si="233"/>
        <v>416785298</v>
      </c>
      <c r="L1418" s="109">
        <f t="shared" si="233"/>
        <v>1049006364</v>
      </c>
    </row>
    <row r="1419" spans="1:12" ht="18.5" x14ac:dyDescent="0.45">
      <c r="A1419" s="104"/>
      <c r="B1419" s="104"/>
      <c r="C1419" s="110"/>
      <c r="D1419" s="106"/>
      <c r="E1419" s="106"/>
      <c r="F1419" s="106"/>
      <c r="G1419" s="106"/>
      <c r="H1419" s="106"/>
      <c r="I1419" s="106"/>
      <c r="J1419" s="106"/>
      <c r="K1419" s="106"/>
      <c r="L1419" s="106"/>
    </row>
    <row r="1420" spans="1:12" ht="18.5" x14ac:dyDescent="0.45">
      <c r="A1420" s="112" t="s">
        <v>204</v>
      </c>
      <c r="B1420" s="112"/>
      <c r="C1420" s="112"/>
      <c r="D1420" s="114">
        <f>D1413+D1418</f>
        <v>694</v>
      </c>
      <c r="E1420" s="115">
        <f>SUM(E1414:E1417)</f>
        <v>23870335</v>
      </c>
      <c r="F1420" s="115">
        <f>SUM(F1414:F1417)</f>
        <v>90000</v>
      </c>
      <c r="G1420" s="115">
        <f t="shared" ref="G1420:L1420" si="234">G1413+G1418</f>
        <v>28080710</v>
      </c>
      <c r="H1420" s="115">
        <f t="shared" si="234"/>
        <v>115072635.70000002</v>
      </c>
      <c r="I1420" s="115">
        <f t="shared" si="234"/>
        <v>1495746367.1000013</v>
      </c>
      <c r="J1420" s="115">
        <f t="shared" si="234"/>
        <v>20790000</v>
      </c>
      <c r="K1420" s="115">
        <f t="shared" si="234"/>
        <v>703303526.60000002</v>
      </c>
      <c r="L1420" s="115">
        <f t="shared" si="234"/>
        <v>2219839893.7000012</v>
      </c>
    </row>
    <row r="1422" spans="1:12" ht="18.5" x14ac:dyDescent="0.45">
      <c r="A1422" s="1010" t="s">
        <v>0</v>
      </c>
      <c r="B1422" s="1010"/>
      <c r="C1422" s="1010"/>
      <c r="D1422" s="1010"/>
      <c r="E1422" s="1010"/>
      <c r="F1422" s="1010"/>
      <c r="G1422" s="1010"/>
      <c r="H1422" s="1010"/>
      <c r="I1422" s="1010"/>
      <c r="J1422" s="1010"/>
      <c r="K1422" s="1010"/>
      <c r="L1422" s="1010"/>
    </row>
    <row r="1423" spans="1:12" ht="18.5" x14ac:dyDescent="0.45">
      <c r="A1423" s="971" t="s">
        <v>89</v>
      </c>
      <c r="B1423" s="971"/>
      <c r="C1423" s="971"/>
      <c r="D1423" s="971"/>
      <c r="E1423" s="971"/>
      <c r="F1423" s="971"/>
      <c r="G1423" s="971"/>
      <c r="H1423" s="971"/>
      <c r="I1423" s="971"/>
      <c r="J1423" s="971"/>
      <c r="K1423" s="971"/>
      <c r="L1423" s="971"/>
    </row>
    <row r="1424" spans="1:12" ht="18.5" x14ac:dyDescent="0.45">
      <c r="A1424" s="971" t="s">
        <v>90</v>
      </c>
      <c r="B1424" s="972"/>
      <c r="C1424" s="972"/>
      <c r="D1424" s="972"/>
      <c r="E1424" s="972"/>
      <c r="F1424" s="972"/>
      <c r="G1424" s="972"/>
      <c r="H1424" s="972"/>
      <c r="I1424" s="972"/>
      <c r="J1424" s="972"/>
      <c r="K1424" s="972"/>
      <c r="L1424" s="972"/>
    </row>
    <row r="1425" spans="1:12" ht="18.5" x14ac:dyDescent="0.45">
      <c r="A1425" s="973" t="s">
        <v>1153</v>
      </c>
      <c r="B1425" s="973"/>
      <c r="C1425" s="973"/>
      <c r="D1425" s="973"/>
      <c r="E1425" s="973"/>
      <c r="F1425" s="973"/>
      <c r="G1425" s="973"/>
      <c r="H1425" s="973"/>
      <c r="I1425" s="973"/>
      <c r="J1425" s="973"/>
      <c r="K1425" s="973"/>
      <c r="L1425" s="973"/>
    </row>
    <row r="1426" spans="1:12" ht="55.5" x14ac:dyDescent="0.45">
      <c r="A1426" s="101" t="s">
        <v>91</v>
      </c>
      <c r="B1426" s="102"/>
      <c r="C1426" s="101" t="s">
        <v>92</v>
      </c>
      <c r="D1426" s="101" t="s">
        <v>93</v>
      </c>
      <c r="E1426" s="101" t="s">
        <v>94</v>
      </c>
      <c r="F1426" s="101" t="s">
        <v>95</v>
      </c>
      <c r="G1426" s="101" t="s">
        <v>96</v>
      </c>
      <c r="H1426" s="101" t="s">
        <v>97</v>
      </c>
      <c r="I1426" s="101" t="s">
        <v>98</v>
      </c>
      <c r="J1426" s="101" t="s">
        <v>99</v>
      </c>
      <c r="K1426" s="101" t="s">
        <v>100</v>
      </c>
      <c r="L1426" s="103" t="s">
        <v>101</v>
      </c>
    </row>
    <row r="1427" spans="1:12" ht="18.5" x14ac:dyDescent="0.45">
      <c r="A1427" s="104"/>
      <c r="B1427" s="104"/>
      <c r="C1427" s="105" t="s">
        <v>1067</v>
      </c>
      <c r="D1427" s="106">
        <v>1</v>
      </c>
      <c r="E1427" s="106">
        <v>1010276.25</v>
      </c>
      <c r="F1427" s="106">
        <v>30000</v>
      </c>
      <c r="G1427" s="106"/>
      <c r="H1427" s="106">
        <f t="shared" ref="H1427:H1490" si="235">SUM(E1427:G1427)</f>
        <v>1040276.25</v>
      </c>
      <c r="I1427" s="106">
        <f t="shared" ref="I1427:I1490" si="236">D1427*E1427</f>
        <v>1010276.25</v>
      </c>
      <c r="J1427" s="106">
        <f t="shared" ref="J1427:J1490" si="237">D1427*F1427</f>
        <v>30000</v>
      </c>
      <c r="K1427" s="106">
        <f t="shared" ref="K1427:K1490" si="238">D1427*G1427</f>
        <v>0</v>
      </c>
      <c r="L1427" s="106">
        <f t="shared" ref="L1427:L1490" si="239">D1427*H1427</f>
        <v>1040276.25</v>
      </c>
    </row>
    <row r="1428" spans="1:12" ht="18.5" x14ac:dyDescent="0.45">
      <c r="A1428" s="104"/>
      <c r="B1428" s="104"/>
      <c r="C1428" s="105" t="s">
        <v>1068</v>
      </c>
      <c r="D1428" s="106">
        <v>7</v>
      </c>
      <c r="E1428" s="106">
        <v>1015862.4999999995</v>
      </c>
      <c r="F1428" s="106">
        <v>30000</v>
      </c>
      <c r="G1428" s="106"/>
      <c r="H1428" s="106">
        <f t="shared" si="235"/>
        <v>1045862.4999999995</v>
      </c>
      <c r="I1428" s="106">
        <f t="shared" si="236"/>
        <v>7111037.4999999963</v>
      </c>
      <c r="J1428" s="106">
        <f t="shared" si="237"/>
        <v>210000</v>
      </c>
      <c r="K1428" s="106">
        <f t="shared" si="238"/>
        <v>0</v>
      </c>
      <c r="L1428" s="106">
        <f t="shared" si="239"/>
        <v>7321037.4999999963</v>
      </c>
    </row>
    <row r="1429" spans="1:12" ht="18.5" x14ac:dyDescent="0.45">
      <c r="A1429" s="104"/>
      <c r="B1429" s="104"/>
      <c r="C1429" s="105" t="s">
        <v>1069</v>
      </c>
      <c r="D1429" s="106">
        <v>1</v>
      </c>
      <c r="E1429" s="106">
        <v>1021448.7500000005</v>
      </c>
      <c r="F1429" s="106">
        <v>30000</v>
      </c>
      <c r="G1429" s="106"/>
      <c r="H1429" s="106">
        <f t="shared" si="235"/>
        <v>1051448.7500000005</v>
      </c>
      <c r="I1429" s="106">
        <f t="shared" si="236"/>
        <v>1021448.7500000005</v>
      </c>
      <c r="J1429" s="106">
        <f t="shared" si="237"/>
        <v>30000</v>
      </c>
      <c r="K1429" s="106">
        <f t="shared" si="238"/>
        <v>0</v>
      </c>
      <c r="L1429" s="106">
        <f t="shared" si="239"/>
        <v>1051448.7500000005</v>
      </c>
    </row>
    <row r="1430" spans="1:12" ht="18.5" x14ac:dyDescent="0.45">
      <c r="A1430" s="104"/>
      <c r="B1430" s="104"/>
      <c r="C1430" s="105" t="s">
        <v>523</v>
      </c>
      <c r="D1430" s="106">
        <v>1</v>
      </c>
      <c r="E1430" s="106">
        <v>1060678.7499999995</v>
      </c>
      <c r="F1430" s="106">
        <v>30000</v>
      </c>
      <c r="G1430" s="106"/>
      <c r="H1430" s="106">
        <f t="shared" si="235"/>
        <v>1090678.7499999995</v>
      </c>
      <c r="I1430" s="106">
        <f t="shared" si="236"/>
        <v>1060678.7499999995</v>
      </c>
      <c r="J1430" s="106">
        <f t="shared" si="237"/>
        <v>30000</v>
      </c>
      <c r="K1430" s="106">
        <f t="shared" si="238"/>
        <v>0</v>
      </c>
      <c r="L1430" s="106">
        <f t="shared" si="239"/>
        <v>1090678.7499999995</v>
      </c>
    </row>
    <row r="1431" spans="1:12" ht="18.5" x14ac:dyDescent="0.45">
      <c r="A1431" s="104"/>
      <c r="B1431" s="104"/>
      <c r="C1431" s="105" t="s">
        <v>1076</v>
      </c>
      <c r="D1431" s="106">
        <v>2</v>
      </c>
      <c r="E1431" s="106">
        <v>1097197.5</v>
      </c>
      <c r="F1431" s="106">
        <v>30000</v>
      </c>
      <c r="G1431" s="106"/>
      <c r="H1431" s="106">
        <f t="shared" si="235"/>
        <v>1127197.5</v>
      </c>
      <c r="I1431" s="106">
        <f t="shared" si="236"/>
        <v>2194395</v>
      </c>
      <c r="J1431" s="106">
        <f t="shared" si="237"/>
        <v>60000</v>
      </c>
      <c r="K1431" s="106">
        <f t="shared" si="238"/>
        <v>0</v>
      </c>
      <c r="L1431" s="106">
        <f t="shared" si="239"/>
        <v>2254395</v>
      </c>
    </row>
    <row r="1432" spans="1:12" ht="18.5" x14ac:dyDescent="0.45">
      <c r="A1432" s="104"/>
      <c r="B1432" s="104"/>
      <c r="C1432" s="105" t="s">
        <v>1077</v>
      </c>
      <c r="D1432" s="106">
        <v>2</v>
      </c>
      <c r="E1432" s="106">
        <v>1104501.2499999995</v>
      </c>
      <c r="F1432" s="106">
        <v>30000</v>
      </c>
      <c r="G1432" s="106"/>
      <c r="H1432" s="106">
        <f t="shared" si="235"/>
        <v>1134501.2499999995</v>
      </c>
      <c r="I1432" s="106">
        <f t="shared" si="236"/>
        <v>2209002.4999999991</v>
      </c>
      <c r="J1432" s="106">
        <f t="shared" si="237"/>
        <v>60000</v>
      </c>
      <c r="K1432" s="106">
        <f t="shared" si="238"/>
        <v>0</v>
      </c>
      <c r="L1432" s="106">
        <f t="shared" si="239"/>
        <v>2269002.4999999991</v>
      </c>
    </row>
    <row r="1433" spans="1:12" ht="18.5" x14ac:dyDescent="0.45">
      <c r="A1433" s="104"/>
      <c r="B1433" s="104"/>
      <c r="C1433" s="105" t="s">
        <v>476</v>
      </c>
      <c r="D1433" s="106">
        <v>1</v>
      </c>
      <c r="E1433" s="106">
        <v>1036689.9999999995</v>
      </c>
      <c r="F1433" s="106">
        <v>30000</v>
      </c>
      <c r="G1433" s="106"/>
      <c r="H1433" s="106">
        <f t="shared" si="235"/>
        <v>1066689.9999999995</v>
      </c>
      <c r="I1433" s="106">
        <f t="shared" si="236"/>
        <v>1036689.9999999995</v>
      </c>
      <c r="J1433" s="106">
        <f t="shared" si="237"/>
        <v>30000</v>
      </c>
      <c r="K1433" s="106">
        <f t="shared" si="238"/>
        <v>0</v>
      </c>
      <c r="L1433" s="106">
        <f t="shared" si="239"/>
        <v>1066689.9999999995</v>
      </c>
    </row>
    <row r="1434" spans="1:12" ht="18.5" x14ac:dyDescent="0.45">
      <c r="A1434" s="104"/>
      <c r="B1434" s="104"/>
      <c r="C1434" s="105" t="s">
        <v>543</v>
      </c>
      <c r="D1434" s="106">
        <v>1</v>
      </c>
      <c r="E1434" s="106">
        <v>1099532.4999999995</v>
      </c>
      <c r="F1434" s="106">
        <v>30000</v>
      </c>
      <c r="G1434" s="106"/>
      <c r="H1434" s="106">
        <f t="shared" si="235"/>
        <v>1129532.4999999995</v>
      </c>
      <c r="I1434" s="106">
        <f t="shared" si="236"/>
        <v>1099532.4999999995</v>
      </c>
      <c r="J1434" s="106">
        <f t="shared" si="237"/>
        <v>30000</v>
      </c>
      <c r="K1434" s="106">
        <f t="shared" si="238"/>
        <v>0</v>
      </c>
      <c r="L1434" s="106">
        <f t="shared" si="239"/>
        <v>1129532.4999999995</v>
      </c>
    </row>
    <row r="1435" spans="1:12" ht="18.5" x14ac:dyDescent="0.45">
      <c r="A1435" s="104"/>
      <c r="B1435" s="104"/>
      <c r="C1435" s="105" t="s">
        <v>544</v>
      </c>
      <c r="D1435" s="106">
        <v>6</v>
      </c>
      <c r="E1435" s="106">
        <v>1108509.9999999995</v>
      </c>
      <c r="F1435" s="106">
        <v>30000</v>
      </c>
      <c r="G1435" s="106"/>
      <c r="H1435" s="106">
        <f t="shared" si="235"/>
        <v>1138509.9999999995</v>
      </c>
      <c r="I1435" s="106">
        <f t="shared" si="236"/>
        <v>6651059.9999999972</v>
      </c>
      <c r="J1435" s="106">
        <f t="shared" si="237"/>
        <v>180000</v>
      </c>
      <c r="K1435" s="106">
        <f t="shared" si="238"/>
        <v>0</v>
      </c>
      <c r="L1435" s="106">
        <f t="shared" si="239"/>
        <v>6831059.9999999972</v>
      </c>
    </row>
    <row r="1436" spans="1:12" ht="18.5" x14ac:dyDescent="0.45">
      <c r="A1436" s="104"/>
      <c r="B1436" s="104"/>
      <c r="C1436" s="105" t="s">
        <v>481</v>
      </c>
      <c r="D1436" s="106">
        <v>33</v>
      </c>
      <c r="E1436" s="106">
        <v>1117487.4999999995</v>
      </c>
      <c r="F1436" s="106">
        <v>30000</v>
      </c>
      <c r="G1436" s="106"/>
      <c r="H1436" s="106">
        <f t="shared" si="235"/>
        <v>1147487.4999999995</v>
      </c>
      <c r="I1436" s="106">
        <f t="shared" si="236"/>
        <v>36877087.499999985</v>
      </c>
      <c r="J1436" s="106">
        <f t="shared" si="237"/>
        <v>990000</v>
      </c>
      <c r="K1436" s="106">
        <f t="shared" si="238"/>
        <v>0</v>
      </c>
      <c r="L1436" s="106">
        <f t="shared" si="239"/>
        <v>37867087.499999985</v>
      </c>
    </row>
    <row r="1437" spans="1:12" ht="18.5" x14ac:dyDescent="0.45">
      <c r="A1437" s="104"/>
      <c r="B1437" s="104"/>
      <c r="C1437" s="105" t="s">
        <v>328</v>
      </c>
      <c r="D1437" s="106">
        <v>1</v>
      </c>
      <c r="E1437" s="106">
        <v>1126464.9999999995</v>
      </c>
      <c r="F1437" s="106">
        <v>30000</v>
      </c>
      <c r="G1437" s="106"/>
      <c r="H1437" s="106">
        <f t="shared" si="235"/>
        <v>1156464.9999999995</v>
      </c>
      <c r="I1437" s="106">
        <f t="shared" si="236"/>
        <v>1126464.9999999995</v>
      </c>
      <c r="J1437" s="106">
        <f t="shared" si="237"/>
        <v>30000</v>
      </c>
      <c r="K1437" s="106">
        <f t="shared" si="238"/>
        <v>0</v>
      </c>
      <c r="L1437" s="106">
        <f t="shared" si="239"/>
        <v>1156464.9999999995</v>
      </c>
    </row>
    <row r="1438" spans="1:12" ht="18.5" x14ac:dyDescent="0.45">
      <c r="A1438" s="104"/>
      <c r="B1438" s="104"/>
      <c r="C1438" s="105" t="s">
        <v>329</v>
      </c>
      <c r="D1438" s="106">
        <v>2</v>
      </c>
      <c r="E1438" s="106">
        <v>1135442.4999999995</v>
      </c>
      <c r="F1438" s="106">
        <v>30000</v>
      </c>
      <c r="G1438" s="106"/>
      <c r="H1438" s="106">
        <f t="shared" si="235"/>
        <v>1165442.4999999995</v>
      </c>
      <c r="I1438" s="106">
        <f t="shared" si="236"/>
        <v>2270884.9999999991</v>
      </c>
      <c r="J1438" s="106">
        <f t="shared" si="237"/>
        <v>60000</v>
      </c>
      <c r="K1438" s="106">
        <f t="shared" si="238"/>
        <v>0</v>
      </c>
      <c r="L1438" s="106">
        <f t="shared" si="239"/>
        <v>2330884.9999999991</v>
      </c>
    </row>
    <row r="1439" spans="1:12" ht="18.5" x14ac:dyDescent="0.45">
      <c r="A1439" s="104"/>
      <c r="B1439" s="104"/>
      <c r="C1439" s="105" t="s">
        <v>399</v>
      </c>
      <c r="D1439" s="106">
        <v>1</v>
      </c>
      <c r="E1439" s="106">
        <v>1117513.7499999995</v>
      </c>
      <c r="F1439" s="106">
        <v>30000</v>
      </c>
      <c r="G1439" s="106">
        <v>245577.96</v>
      </c>
      <c r="H1439" s="106">
        <f t="shared" si="235"/>
        <v>1393091.7099999995</v>
      </c>
      <c r="I1439" s="106">
        <f t="shared" si="236"/>
        <v>1117513.7499999995</v>
      </c>
      <c r="J1439" s="106">
        <f t="shared" si="237"/>
        <v>30000</v>
      </c>
      <c r="K1439" s="106">
        <f t="shared" si="238"/>
        <v>245577.96</v>
      </c>
      <c r="L1439" s="106">
        <f t="shared" si="239"/>
        <v>1393091.7099999995</v>
      </c>
    </row>
    <row r="1440" spans="1:12" ht="18.5" x14ac:dyDescent="0.45">
      <c r="A1440" s="104"/>
      <c r="B1440" s="104"/>
      <c r="C1440" s="105" t="s">
        <v>399</v>
      </c>
      <c r="D1440" s="106">
        <v>11</v>
      </c>
      <c r="E1440" s="106">
        <v>1061814.9999999995</v>
      </c>
      <c r="F1440" s="106">
        <v>30000</v>
      </c>
      <c r="G1440" s="106"/>
      <c r="H1440" s="106">
        <f t="shared" si="235"/>
        <v>1091814.9999999995</v>
      </c>
      <c r="I1440" s="106">
        <f t="shared" si="236"/>
        <v>11679964.999999994</v>
      </c>
      <c r="J1440" s="106">
        <f t="shared" si="237"/>
        <v>330000</v>
      </c>
      <c r="K1440" s="106">
        <f t="shared" si="238"/>
        <v>0</v>
      </c>
      <c r="L1440" s="106">
        <f t="shared" si="239"/>
        <v>12009964.999999994</v>
      </c>
    </row>
    <row r="1441" spans="1:12" ht="18.5" x14ac:dyDescent="0.45">
      <c r="A1441" s="104"/>
      <c r="B1441" s="104"/>
      <c r="C1441" s="105" t="s">
        <v>442</v>
      </c>
      <c r="D1441" s="106">
        <v>1</v>
      </c>
      <c r="E1441" s="106">
        <v>1133197.5</v>
      </c>
      <c r="F1441" s="106">
        <v>30000</v>
      </c>
      <c r="G1441" s="106">
        <v>248016</v>
      </c>
      <c r="H1441" s="106">
        <f t="shared" si="235"/>
        <v>1411213.5</v>
      </c>
      <c r="I1441" s="106">
        <f t="shared" si="236"/>
        <v>1133197.5</v>
      </c>
      <c r="J1441" s="106">
        <f t="shared" si="237"/>
        <v>30000</v>
      </c>
      <c r="K1441" s="106">
        <f t="shared" si="238"/>
        <v>248016</v>
      </c>
      <c r="L1441" s="106">
        <f t="shared" si="239"/>
        <v>1411213.5</v>
      </c>
    </row>
    <row r="1442" spans="1:12" ht="18.5" x14ac:dyDescent="0.45">
      <c r="A1442" s="104"/>
      <c r="B1442" s="104"/>
      <c r="C1442" s="105" t="s">
        <v>442</v>
      </c>
      <c r="D1442" s="106">
        <v>2</v>
      </c>
      <c r="E1442" s="106">
        <v>1072601.25</v>
      </c>
      <c r="F1442" s="106">
        <v>30000</v>
      </c>
      <c r="G1442" s="106"/>
      <c r="H1442" s="106">
        <f t="shared" si="235"/>
        <v>1102601.25</v>
      </c>
      <c r="I1442" s="106">
        <f t="shared" si="236"/>
        <v>2145202.5</v>
      </c>
      <c r="J1442" s="106">
        <f t="shared" si="237"/>
        <v>60000</v>
      </c>
      <c r="K1442" s="106">
        <f t="shared" si="238"/>
        <v>0</v>
      </c>
      <c r="L1442" s="106">
        <f t="shared" si="239"/>
        <v>2205202.5</v>
      </c>
    </row>
    <row r="1443" spans="1:12" ht="18.5" x14ac:dyDescent="0.45">
      <c r="A1443" s="104"/>
      <c r="B1443" s="104"/>
      <c r="C1443" s="105" t="s">
        <v>106</v>
      </c>
      <c r="D1443" s="106">
        <v>2</v>
      </c>
      <c r="E1443" s="106">
        <v>1083387.5000000005</v>
      </c>
      <c r="F1443" s="106">
        <v>30000</v>
      </c>
      <c r="G1443" s="106"/>
      <c r="H1443" s="106">
        <f t="shared" si="235"/>
        <v>1113387.5000000005</v>
      </c>
      <c r="I1443" s="106">
        <f t="shared" si="236"/>
        <v>2166775.0000000009</v>
      </c>
      <c r="J1443" s="106">
        <f t="shared" si="237"/>
        <v>60000</v>
      </c>
      <c r="K1443" s="106">
        <f t="shared" si="238"/>
        <v>0</v>
      </c>
      <c r="L1443" s="106">
        <f t="shared" si="239"/>
        <v>2226775.0000000009</v>
      </c>
    </row>
    <row r="1444" spans="1:12" ht="18.5" x14ac:dyDescent="0.45">
      <c r="A1444" s="104"/>
      <c r="B1444" s="104"/>
      <c r="C1444" s="105" t="s">
        <v>549</v>
      </c>
      <c r="D1444" s="106">
        <v>1</v>
      </c>
      <c r="E1444" s="106">
        <v>1137318.75</v>
      </c>
      <c r="F1444" s="106">
        <v>30000</v>
      </c>
      <c r="G1444" s="106"/>
      <c r="H1444" s="106">
        <f t="shared" si="235"/>
        <v>1167318.75</v>
      </c>
      <c r="I1444" s="106">
        <f t="shared" si="236"/>
        <v>1137318.75</v>
      </c>
      <c r="J1444" s="106">
        <f t="shared" si="237"/>
        <v>30000</v>
      </c>
      <c r="K1444" s="106">
        <f t="shared" si="238"/>
        <v>0</v>
      </c>
      <c r="L1444" s="106">
        <f t="shared" si="239"/>
        <v>1167318.75</v>
      </c>
    </row>
    <row r="1445" spans="1:12" ht="18.5" x14ac:dyDescent="0.45">
      <c r="A1445" s="104"/>
      <c r="B1445" s="104"/>
      <c r="C1445" s="105" t="s">
        <v>499</v>
      </c>
      <c r="D1445" s="106">
        <v>2</v>
      </c>
      <c r="E1445" s="106">
        <v>1161173.7500000005</v>
      </c>
      <c r="F1445" s="106">
        <v>30000</v>
      </c>
      <c r="G1445" s="106">
        <v>251883.96</v>
      </c>
      <c r="H1445" s="106">
        <f t="shared" si="235"/>
        <v>1443057.7100000004</v>
      </c>
      <c r="I1445" s="106">
        <f t="shared" si="236"/>
        <v>2322347.5000000009</v>
      </c>
      <c r="J1445" s="106">
        <f t="shared" si="237"/>
        <v>60000</v>
      </c>
      <c r="K1445" s="106">
        <f t="shared" si="238"/>
        <v>503767.92</v>
      </c>
      <c r="L1445" s="106">
        <f t="shared" si="239"/>
        <v>2886115.4200000009</v>
      </c>
    </row>
    <row r="1446" spans="1:12" ht="18.5" x14ac:dyDescent="0.45">
      <c r="A1446" s="104"/>
      <c r="B1446" s="104"/>
      <c r="C1446" s="105" t="s">
        <v>400</v>
      </c>
      <c r="D1446" s="106">
        <v>1</v>
      </c>
      <c r="E1446" s="106">
        <v>1088182.5</v>
      </c>
      <c r="F1446" s="106">
        <v>30000</v>
      </c>
      <c r="G1446" s="106"/>
      <c r="H1446" s="106">
        <f t="shared" si="235"/>
        <v>1118182.5</v>
      </c>
      <c r="I1446" s="106">
        <f t="shared" si="236"/>
        <v>1088182.5</v>
      </c>
      <c r="J1446" s="106">
        <f t="shared" si="237"/>
        <v>30000</v>
      </c>
      <c r="K1446" s="106">
        <f t="shared" si="238"/>
        <v>0</v>
      </c>
      <c r="L1446" s="106">
        <f t="shared" si="239"/>
        <v>1118182.5</v>
      </c>
    </row>
    <row r="1447" spans="1:12" ht="18.5" x14ac:dyDescent="0.45">
      <c r="A1447" s="104"/>
      <c r="B1447" s="104"/>
      <c r="C1447" s="105" t="s">
        <v>368</v>
      </c>
      <c r="D1447" s="106">
        <v>5</v>
      </c>
      <c r="E1447" s="106">
        <v>1199396.25</v>
      </c>
      <c r="F1447" s="106">
        <v>30000</v>
      </c>
      <c r="G1447" s="106">
        <v>257562</v>
      </c>
      <c r="H1447" s="106">
        <f t="shared" si="235"/>
        <v>1486958.25</v>
      </c>
      <c r="I1447" s="106">
        <f t="shared" si="236"/>
        <v>5996981.25</v>
      </c>
      <c r="J1447" s="106">
        <f t="shared" si="237"/>
        <v>150000</v>
      </c>
      <c r="K1447" s="106">
        <f t="shared" si="238"/>
        <v>1287810</v>
      </c>
      <c r="L1447" s="106">
        <f t="shared" si="239"/>
        <v>7434791.25</v>
      </c>
    </row>
    <row r="1448" spans="1:12" ht="18.5" x14ac:dyDescent="0.45">
      <c r="A1448" s="104"/>
      <c r="B1448" s="104"/>
      <c r="C1448" s="105" t="s">
        <v>368</v>
      </c>
      <c r="D1448" s="106">
        <v>1</v>
      </c>
      <c r="E1448" s="106">
        <v>1100712.5000000005</v>
      </c>
      <c r="F1448" s="106">
        <v>30000</v>
      </c>
      <c r="G1448" s="106"/>
      <c r="H1448" s="106">
        <f t="shared" si="235"/>
        <v>1130712.5000000005</v>
      </c>
      <c r="I1448" s="106">
        <f t="shared" si="236"/>
        <v>1100712.5000000005</v>
      </c>
      <c r="J1448" s="106">
        <f t="shared" si="237"/>
        <v>30000</v>
      </c>
      <c r="K1448" s="106">
        <f t="shared" si="238"/>
        <v>0</v>
      </c>
      <c r="L1448" s="106">
        <f t="shared" si="239"/>
        <v>1130712.5000000005</v>
      </c>
    </row>
    <row r="1449" spans="1:12" ht="18.5" x14ac:dyDescent="0.45">
      <c r="A1449" s="104"/>
      <c r="B1449" s="104"/>
      <c r="C1449" s="105" t="s">
        <v>1085</v>
      </c>
      <c r="D1449" s="106">
        <v>1</v>
      </c>
      <c r="E1449" s="106">
        <v>1163362.5</v>
      </c>
      <c r="F1449" s="106">
        <v>30000</v>
      </c>
      <c r="G1449" s="106"/>
      <c r="H1449" s="106">
        <f t="shared" si="235"/>
        <v>1193362.5</v>
      </c>
      <c r="I1449" s="106">
        <f t="shared" si="236"/>
        <v>1163362.5</v>
      </c>
      <c r="J1449" s="106">
        <f t="shared" si="237"/>
        <v>30000</v>
      </c>
      <c r="K1449" s="106">
        <f t="shared" si="238"/>
        <v>0</v>
      </c>
      <c r="L1449" s="106">
        <f t="shared" si="239"/>
        <v>1193362.5</v>
      </c>
    </row>
    <row r="1450" spans="1:12" ht="18.5" x14ac:dyDescent="0.45">
      <c r="A1450" s="104"/>
      <c r="B1450" s="104"/>
      <c r="C1450" s="105" t="s">
        <v>551</v>
      </c>
      <c r="D1450" s="106">
        <v>1</v>
      </c>
      <c r="E1450" s="106">
        <v>1188422.4999999995</v>
      </c>
      <c r="F1450" s="106">
        <v>30000</v>
      </c>
      <c r="G1450" s="106"/>
      <c r="H1450" s="106">
        <f t="shared" si="235"/>
        <v>1218422.4999999995</v>
      </c>
      <c r="I1450" s="106">
        <f t="shared" si="236"/>
        <v>1188422.4999999995</v>
      </c>
      <c r="J1450" s="106">
        <f t="shared" si="237"/>
        <v>30000</v>
      </c>
      <c r="K1450" s="106">
        <f t="shared" si="238"/>
        <v>0</v>
      </c>
      <c r="L1450" s="106">
        <f t="shared" si="239"/>
        <v>1218422.4999999995</v>
      </c>
    </row>
    <row r="1451" spans="1:12" ht="18.5" x14ac:dyDescent="0.45">
      <c r="A1451" s="104"/>
      <c r="B1451" s="104"/>
      <c r="C1451" s="105" t="s">
        <v>124</v>
      </c>
      <c r="D1451" s="106">
        <v>1</v>
      </c>
      <c r="E1451" s="106">
        <v>1354613.7500000042</v>
      </c>
      <c r="F1451" s="106">
        <v>30000</v>
      </c>
      <c r="G1451" s="106">
        <v>268074.96000000002</v>
      </c>
      <c r="H1451" s="106">
        <f t="shared" si="235"/>
        <v>1652688.7100000042</v>
      </c>
      <c r="I1451" s="106">
        <f t="shared" si="236"/>
        <v>1354613.7500000042</v>
      </c>
      <c r="J1451" s="106">
        <f t="shared" si="237"/>
        <v>30000</v>
      </c>
      <c r="K1451" s="106">
        <f t="shared" si="238"/>
        <v>268074.96000000002</v>
      </c>
      <c r="L1451" s="106">
        <f t="shared" si="239"/>
        <v>1652688.7100000042</v>
      </c>
    </row>
    <row r="1452" spans="1:12" ht="18.5" x14ac:dyDescent="0.45">
      <c r="A1452" s="104"/>
      <c r="B1452" s="104"/>
      <c r="C1452" s="105" t="s">
        <v>124</v>
      </c>
      <c r="D1452" s="106">
        <v>1</v>
      </c>
      <c r="E1452" s="106">
        <v>1117059.9999999995</v>
      </c>
      <c r="F1452" s="106">
        <v>30000</v>
      </c>
      <c r="G1452" s="106"/>
      <c r="H1452" s="106">
        <f t="shared" si="235"/>
        <v>1147059.9999999995</v>
      </c>
      <c r="I1452" s="106">
        <f t="shared" si="236"/>
        <v>1117059.9999999995</v>
      </c>
      <c r="J1452" s="106">
        <f t="shared" si="237"/>
        <v>30000</v>
      </c>
      <c r="K1452" s="106">
        <f t="shared" si="238"/>
        <v>0</v>
      </c>
      <c r="L1452" s="106">
        <f t="shared" si="239"/>
        <v>1147059.9999999995</v>
      </c>
    </row>
    <row r="1453" spans="1:12" ht="18.5" x14ac:dyDescent="0.45">
      <c r="A1453" s="104"/>
      <c r="B1453" s="104"/>
      <c r="C1453" s="105" t="s">
        <v>297</v>
      </c>
      <c r="D1453" s="106">
        <v>2</v>
      </c>
      <c r="E1453" s="106">
        <v>1389722.4999999958</v>
      </c>
      <c r="F1453" s="106">
        <v>30000</v>
      </c>
      <c r="G1453" s="106">
        <v>271458.96000000002</v>
      </c>
      <c r="H1453" s="106">
        <f t="shared" si="235"/>
        <v>1691181.4599999958</v>
      </c>
      <c r="I1453" s="106">
        <f t="shared" si="236"/>
        <v>2779444.9999999916</v>
      </c>
      <c r="J1453" s="106">
        <f t="shared" si="237"/>
        <v>60000</v>
      </c>
      <c r="K1453" s="106">
        <f t="shared" si="238"/>
        <v>542917.92000000004</v>
      </c>
      <c r="L1453" s="106">
        <f t="shared" si="239"/>
        <v>3382362.9199999915</v>
      </c>
    </row>
    <row r="1454" spans="1:12" ht="18.5" x14ac:dyDescent="0.45">
      <c r="A1454" s="104"/>
      <c r="B1454" s="104"/>
      <c r="C1454" s="105" t="s">
        <v>297</v>
      </c>
      <c r="D1454" s="106">
        <v>2</v>
      </c>
      <c r="E1454" s="106">
        <v>1132333.7499999995</v>
      </c>
      <c r="F1454" s="106">
        <v>30000</v>
      </c>
      <c r="G1454" s="106"/>
      <c r="H1454" s="106">
        <f t="shared" si="235"/>
        <v>1162333.7499999995</v>
      </c>
      <c r="I1454" s="106">
        <f t="shared" si="236"/>
        <v>2264667.4999999991</v>
      </c>
      <c r="J1454" s="106">
        <f t="shared" si="237"/>
        <v>60000</v>
      </c>
      <c r="K1454" s="106">
        <f t="shared" si="238"/>
        <v>0</v>
      </c>
      <c r="L1454" s="106">
        <f t="shared" si="239"/>
        <v>2324667.4999999991</v>
      </c>
    </row>
    <row r="1455" spans="1:12" ht="18.5" x14ac:dyDescent="0.45">
      <c r="A1455" s="104"/>
      <c r="B1455" s="104"/>
      <c r="C1455" s="105" t="s">
        <v>448</v>
      </c>
      <c r="D1455" s="106">
        <v>2</v>
      </c>
      <c r="E1455" s="106">
        <v>1147607.4999999995</v>
      </c>
      <c r="F1455" s="106">
        <v>30000</v>
      </c>
      <c r="G1455" s="106"/>
      <c r="H1455" s="106">
        <f t="shared" si="235"/>
        <v>1177607.4999999995</v>
      </c>
      <c r="I1455" s="106">
        <f t="shared" si="236"/>
        <v>2295214.9999999991</v>
      </c>
      <c r="J1455" s="106">
        <f t="shared" si="237"/>
        <v>60000</v>
      </c>
      <c r="K1455" s="106">
        <f t="shared" si="238"/>
        <v>0</v>
      </c>
      <c r="L1455" s="106">
        <f t="shared" si="239"/>
        <v>2355214.9999999991</v>
      </c>
    </row>
    <row r="1456" spans="1:12" ht="18.5" x14ac:dyDescent="0.45">
      <c r="A1456" s="104"/>
      <c r="B1456" s="104"/>
      <c r="C1456" s="105" t="s">
        <v>211</v>
      </c>
      <c r="D1456" s="106">
        <v>1</v>
      </c>
      <c r="E1456" s="106">
        <v>1162881.2499999995</v>
      </c>
      <c r="F1456" s="106">
        <v>30000</v>
      </c>
      <c r="G1456" s="106"/>
      <c r="H1456" s="106">
        <f t="shared" si="235"/>
        <v>1192881.2499999995</v>
      </c>
      <c r="I1456" s="106">
        <f t="shared" si="236"/>
        <v>1162881.2499999995</v>
      </c>
      <c r="J1456" s="106">
        <f t="shared" si="237"/>
        <v>30000</v>
      </c>
      <c r="K1456" s="106">
        <f t="shared" si="238"/>
        <v>0</v>
      </c>
      <c r="L1456" s="106">
        <f t="shared" si="239"/>
        <v>1192881.2499999995</v>
      </c>
    </row>
    <row r="1457" spans="1:12" ht="18.5" x14ac:dyDescent="0.45">
      <c r="A1457" s="104"/>
      <c r="B1457" s="104"/>
      <c r="C1457" s="105" t="s">
        <v>130</v>
      </c>
      <c r="D1457" s="106">
        <v>1</v>
      </c>
      <c r="E1457" s="106">
        <v>1223976.2499999958</v>
      </c>
      <c r="F1457" s="106">
        <v>30000</v>
      </c>
      <c r="G1457" s="106"/>
      <c r="H1457" s="106">
        <f t="shared" si="235"/>
        <v>1253976.2499999958</v>
      </c>
      <c r="I1457" s="106">
        <f t="shared" si="236"/>
        <v>1223976.2499999958</v>
      </c>
      <c r="J1457" s="106">
        <f t="shared" si="237"/>
        <v>30000</v>
      </c>
      <c r="K1457" s="106">
        <f t="shared" si="238"/>
        <v>0</v>
      </c>
      <c r="L1457" s="106">
        <f t="shared" si="239"/>
        <v>1253976.2499999958</v>
      </c>
    </row>
    <row r="1458" spans="1:12" ht="18.5" x14ac:dyDescent="0.45">
      <c r="A1458" s="104"/>
      <c r="B1458" s="104"/>
      <c r="C1458" s="105" t="s">
        <v>332</v>
      </c>
      <c r="D1458" s="106">
        <v>1</v>
      </c>
      <c r="E1458" s="106">
        <v>1239249.9999999958</v>
      </c>
      <c r="F1458" s="106">
        <v>30000</v>
      </c>
      <c r="G1458" s="106"/>
      <c r="H1458" s="106">
        <f t="shared" si="235"/>
        <v>1269249.9999999958</v>
      </c>
      <c r="I1458" s="106">
        <f t="shared" si="236"/>
        <v>1239249.9999999958</v>
      </c>
      <c r="J1458" s="106">
        <f t="shared" si="237"/>
        <v>30000</v>
      </c>
      <c r="K1458" s="106">
        <f t="shared" si="238"/>
        <v>0</v>
      </c>
      <c r="L1458" s="106">
        <f t="shared" si="239"/>
        <v>1269249.9999999958</v>
      </c>
    </row>
    <row r="1459" spans="1:12" ht="18.5" x14ac:dyDescent="0.45">
      <c r="A1459" s="104"/>
      <c r="B1459" s="104"/>
      <c r="C1459" s="105" t="s">
        <v>131</v>
      </c>
      <c r="D1459" s="106">
        <v>1</v>
      </c>
      <c r="E1459" s="106">
        <v>1254523.7499999958</v>
      </c>
      <c r="F1459" s="106">
        <v>30000</v>
      </c>
      <c r="G1459" s="106"/>
      <c r="H1459" s="106">
        <f t="shared" si="235"/>
        <v>1284523.7499999958</v>
      </c>
      <c r="I1459" s="106">
        <f t="shared" si="236"/>
        <v>1254523.7499999958</v>
      </c>
      <c r="J1459" s="106">
        <f t="shared" si="237"/>
        <v>30000</v>
      </c>
      <c r="K1459" s="106">
        <f t="shared" si="238"/>
        <v>0</v>
      </c>
      <c r="L1459" s="106">
        <f t="shared" si="239"/>
        <v>1284523.7499999958</v>
      </c>
    </row>
    <row r="1460" spans="1:12" ht="18.5" x14ac:dyDescent="0.45">
      <c r="A1460" s="104"/>
      <c r="B1460" s="104"/>
      <c r="C1460" s="105" t="s">
        <v>133</v>
      </c>
      <c r="D1460" s="106">
        <v>2</v>
      </c>
      <c r="E1460" s="106">
        <v>1799141.25</v>
      </c>
      <c r="F1460" s="106">
        <v>30000</v>
      </c>
      <c r="G1460" s="106">
        <v>486897</v>
      </c>
      <c r="H1460" s="106">
        <f t="shared" si="235"/>
        <v>2316038.25</v>
      </c>
      <c r="I1460" s="106">
        <f t="shared" si="236"/>
        <v>3598282.5</v>
      </c>
      <c r="J1460" s="106">
        <f t="shared" si="237"/>
        <v>60000</v>
      </c>
      <c r="K1460" s="106">
        <f t="shared" si="238"/>
        <v>973794</v>
      </c>
      <c r="L1460" s="106">
        <f t="shared" si="239"/>
        <v>4632076.5</v>
      </c>
    </row>
    <row r="1461" spans="1:12" ht="18.5" x14ac:dyDescent="0.45">
      <c r="A1461" s="104"/>
      <c r="B1461" s="104"/>
      <c r="C1461" s="105" t="s">
        <v>133</v>
      </c>
      <c r="D1461" s="106">
        <v>1</v>
      </c>
      <c r="E1461" s="106">
        <v>1186546.2500000005</v>
      </c>
      <c r="F1461" s="106">
        <v>30000</v>
      </c>
      <c r="G1461" s="106"/>
      <c r="H1461" s="106">
        <f t="shared" si="235"/>
        <v>1216546.2500000005</v>
      </c>
      <c r="I1461" s="106">
        <f t="shared" si="236"/>
        <v>1186546.2500000005</v>
      </c>
      <c r="J1461" s="106">
        <f t="shared" si="237"/>
        <v>30000</v>
      </c>
      <c r="K1461" s="106">
        <f t="shared" si="238"/>
        <v>0</v>
      </c>
      <c r="L1461" s="106">
        <f t="shared" si="239"/>
        <v>1216546.2500000005</v>
      </c>
    </row>
    <row r="1462" spans="1:12" ht="18.5" x14ac:dyDescent="0.45">
      <c r="A1462" s="104"/>
      <c r="B1462" s="104"/>
      <c r="C1462" s="105" t="s">
        <v>134</v>
      </c>
      <c r="D1462" s="106">
        <v>2</v>
      </c>
      <c r="E1462" s="106">
        <v>1215425.0000000042</v>
      </c>
      <c r="F1462" s="106">
        <v>30000</v>
      </c>
      <c r="G1462" s="106"/>
      <c r="H1462" s="106">
        <f t="shared" si="235"/>
        <v>1245425.0000000042</v>
      </c>
      <c r="I1462" s="106">
        <f t="shared" si="236"/>
        <v>2430850.0000000084</v>
      </c>
      <c r="J1462" s="106">
        <f t="shared" si="237"/>
        <v>60000</v>
      </c>
      <c r="K1462" s="106">
        <f t="shared" si="238"/>
        <v>0</v>
      </c>
      <c r="L1462" s="106">
        <f t="shared" si="239"/>
        <v>2490850.0000000084</v>
      </c>
    </row>
    <row r="1463" spans="1:12" ht="18.5" x14ac:dyDescent="0.45">
      <c r="A1463" s="104"/>
      <c r="B1463" s="104"/>
      <c r="C1463" s="105" t="s">
        <v>136</v>
      </c>
      <c r="D1463" s="106">
        <v>3</v>
      </c>
      <c r="E1463" s="106">
        <v>1893658.7499999958</v>
      </c>
      <c r="F1463" s="106">
        <v>30000</v>
      </c>
      <c r="G1463" s="106">
        <v>497304.96</v>
      </c>
      <c r="H1463" s="106">
        <f t="shared" si="235"/>
        <v>2420963.7099999958</v>
      </c>
      <c r="I1463" s="106">
        <f t="shared" si="236"/>
        <v>5680976.249999987</v>
      </c>
      <c r="J1463" s="106">
        <f t="shared" si="237"/>
        <v>90000</v>
      </c>
      <c r="K1463" s="106">
        <f t="shared" si="238"/>
        <v>1491914.8800000001</v>
      </c>
      <c r="L1463" s="106">
        <f t="shared" si="239"/>
        <v>7262891.1299999878</v>
      </c>
    </row>
    <row r="1464" spans="1:12" ht="18.5" x14ac:dyDescent="0.45">
      <c r="A1464" s="104"/>
      <c r="B1464" s="104"/>
      <c r="C1464" s="105" t="s">
        <v>136</v>
      </c>
      <c r="D1464" s="106">
        <v>24</v>
      </c>
      <c r="E1464" s="106">
        <v>1244303.7500000042</v>
      </c>
      <c r="F1464" s="106">
        <v>30000</v>
      </c>
      <c r="G1464" s="106"/>
      <c r="H1464" s="106">
        <f t="shared" si="235"/>
        <v>1274303.7500000042</v>
      </c>
      <c r="I1464" s="106">
        <f t="shared" si="236"/>
        <v>29863290.000000101</v>
      </c>
      <c r="J1464" s="106">
        <f t="shared" si="237"/>
        <v>720000</v>
      </c>
      <c r="K1464" s="106">
        <f t="shared" si="238"/>
        <v>0</v>
      </c>
      <c r="L1464" s="106">
        <f t="shared" si="239"/>
        <v>30583290.000000101</v>
      </c>
    </row>
    <row r="1465" spans="1:12" ht="18.5" x14ac:dyDescent="0.45">
      <c r="A1465" s="104"/>
      <c r="B1465" s="104"/>
      <c r="C1465" s="105" t="s">
        <v>403</v>
      </c>
      <c r="D1465" s="106">
        <v>1</v>
      </c>
      <c r="E1465" s="106">
        <v>1446456.2499999958</v>
      </c>
      <c r="F1465" s="106">
        <v>30000</v>
      </c>
      <c r="G1465" s="106"/>
      <c r="H1465" s="106">
        <f t="shared" si="235"/>
        <v>1476456.2499999958</v>
      </c>
      <c r="I1465" s="106">
        <f t="shared" si="236"/>
        <v>1446456.2499999958</v>
      </c>
      <c r="J1465" s="106">
        <f t="shared" si="237"/>
        <v>30000</v>
      </c>
      <c r="K1465" s="106">
        <f t="shared" si="238"/>
        <v>0</v>
      </c>
      <c r="L1465" s="106">
        <f t="shared" si="239"/>
        <v>1476456.2499999958</v>
      </c>
    </row>
    <row r="1466" spans="1:12" ht="18.5" x14ac:dyDescent="0.45">
      <c r="A1466" s="104"/>
      <c r="B1466" s="104"/>
      <c r="C1466" s="105" t="s">
        <v>212</v>
      </c>
      <c r="D1466" s="106">
        <v>1</v>
      </c>
      <c r="E1466" s="106">
        <v>1504213.7499999958</v>
      </c>
      <c r="F1466" s="106">
        <v>30000</v>
      </c>
      <c r="G1466" s="106"/>
      <c r="H1466" s="106">
        <f t="shared" si="235"/>
        <v>1534213.7499999958</v>
      </c>
      <c r="I1466" s="106">
        <f t="shared" si="236"/>
        <v>1504213.7499999958</v>
      </c>
      <c r="J1466" s="106">
        <f t="shared" si="237"/>
        <v>30000</v>
      </c>
      <c r="K1466" s="106">
        <f t="shared" si="238"/>
        <v>0</v>
      </c>
      <c r="L1466" s="106">
        <f t="shared" si="239"/>
        <v>1534213.7499999958</v>
      </c>
    </row>
    <row r="1467" spans="1:12" ht="18.5" x14ac:dyDescent="0.45">
      <c r="A1467" s="104"/>
      <c r="B1467" s="104"/>
      <c r="C1467" s="105" t="s">
        <v>552</v>
      </c>
      <c r="D1467" s="106">
        <v>1</v>
      </c>
      <c r="E1467" s="106">
        <v>1533092.4999999958</v>
      </c>
      <c r="F1467" s="106">
        <v>30000</v>
      </c>
      <c r="G1467" s="106"/>
      <c r="H1467" s="106">
        <f t="shared" si="235"/>
        <v>1563092.4999999958</v>
      </c>
      <c r="I1467" s="106">
        <f t="shared" si="236"/>
        <v>1533092.4999999958</v>
      </c>
      <c r="J1467" s="106">
        <f t="shared" si="237"/>
        <v>30000</v>
      </c>
      <c r="K1467" s="106">
        <f t="shared" si="238"/>
        <v>0</v>
      </c>
      <c r="L1467" s="106">
        <f t="shared" si="239"/>
        <v>1563092.4999999958</v>
      </c>
    </row>
    <row r="1468" spans="1:12" ht="18.5" x14ac:dyDescent="0.45">
      <c r="A1468" s="104"/>
      <c r="B1468" s="104"/>
      <c r="C1468" s="105" t="s">
        <v>147</v>
      </c>
      <c r="D1468" s="106">
        <v>1</v>
      </c>
      <c r="E1468" s="106">
        <v>1561971.2499999958</v>
      </c>
      <c r="F1468" s="106">
        <v>30000</v>
      </c>
      <c r="G1468" s="106"/>
      <c r="H1468" s="106">
        <f t="shared" si="235"/>
        <v>1591971.2499999958</v>
      </c>
      <c r="I1468" s="106">
        <f t="shared" si="236"/>
        <v>1561971.2499999958</v>
      </c>
      <c r="J1468" s="106">
        <f t="shared" si="237"/>
        <v>30000</v>
      </c>
      <c r="K1468" s="106">
        <f t="shared" si="238"/>
        <v>0</v>
      </c>
      <c r="L1468" s="106">
        <f t="shared" si="239"/>
        <v>1591971.2499999958</v>
      </c>
    </row>
    <row r="1469" spans="1:12" ht="18.5" x14ac:dyDescent="0.45">
      <c r="A1469" s="104"/>
      <c r="B1469" s="104"/>
      <c r="C1469" s="105" t="s">
        <v>149</v>
      </c>
      <c r="D1469" s="106">
        <v>18</v>
      </c>
      <c r="E1469" s="106">
        <v>2030383.7499999958</v>
      </c>
      <c r="F1469" s="106">
        <v>30000</v>
      </c>
      <c r="G1469" s="106">
        <v>540384</v>
      </c>
      <c r="H1469" s="106">
        <f t="shared" si="235"/>
        <v>2600767.7499999958</v>
      </c>
      <c r="I1469" s="106">
        <f t="shared" si="236"/>
        <v>36546907.499999925</v>
      </c>
      <c r="J1469" s="106">
        <f t="shared" si="237"/>
        <v>540000</v>
      </c>
      <c r="K1469" s="106">
        <f t="shared" si="238"/>
        <v>9726912</v>
      </c>
      <c r="L1469" s="106">
        <f t="shared" si="239"/>
        <v>46813819.499999925</v>
      </c>
    </row>
    <row r="1470" spans="1:12" ht="18.5" x14ac:dyDescent="0.45">
      <c r="A1470" s="104"/>
      <c r="B1470" s="104"/>
      <c r="C1470" s="105" t="s">
        <v>149</v>
      </c>
      <c r="D1470" s="106">
        <v>15</v>
      </c>
      <c r="E1470" s="106">
        <v>1392755.0000000042</v>
      </c>
      <c r="F1470" s="106">
        <v>30000</v>
      </c>
      <c r="G1470" s="106"/>
      <c r="H1470" s="106">
        <f t="shared" si="235"/>
        <v>1422755.0000000042</v>
      </c>
      <c r="I1470" s="106">
        <f t="shared" si="236"/>
        <v>20891325.000000063</v>
      </c>
      <c r="J1470" s="106">
        <f t="shared" si="237"/>
        <v>450000</v>
      </c>
      <c r="K1470" s="106">
        <f t="shared" si="238"/>
        <v>0</v>
      </c>
      <c r="L1470" s="106">
        <f t="shared" si="239"/>
        <v>21341325.000000063</v>
      </c>
    </row>
    <row r="1471" spans="1:12" ht="18.5" x14ac:dyDescent="0.45">
      <c r="A1471" s="104"/>
      <c r="B1471" s="104"/>
      <c r="C1471" s="105" t="s">
        <v>299</v>
      </c>
      <c r="D1471" s="106">
        <v>5</v>
      </c>
      <c r="E1471" s="106">
        <v>2085975</v>
      </c>
      <c r="F1471" s="106">
        <v>30000</v>
      </c>
      <c r="G1471" s="106">
        <v>546407</v>
      </c>
      <c r="H1471" s="106">
        <f t="shared" si="235"/>
        <v>2662382</v>
      </c>
      <c r="I1471" s="106">
        <f t="shared" si="236"/>
        <v>10429875</v>
      </c>
      <c r="J1471" s="106">
        <f t="shared" si="237"/>
        <v>150000</v>
      </c>
      <c r="K1471" s="106">
        <f t="shared" si="238"/>
        <v>2732035</v>
      </c>
      <c r="L1471" s="106">
        <f t="shared" si="239"/>
        <v>13311910</v>
      </c>
    </row>
    <row r="1472" spans="1:12" ht="18.5" x14ac:dyDescent="0.45">
      <c r="A1472" s="104"/>
      <c r="B1472" s="104"/>
      <c r="C1472" s="105" t="s">
        <v>151</v>
      </c>
      <c r="D1472" s="106">
        <v>9</v>
      </c>
      <c r="E1472" s="106">
        <v>2141566.2500000042</v>
      </c>
      <c r="F1472" s="106">
        <v>30000</v>
      </c>
      <c r="G1472" s="106">
        <v>552430.07999999996</v>
      </c>
      <c r="H1472" s="106">
        <f t="shared" si="235"/>
        <v>2723996.3300000043</v>
      </c>
      <c r="I1472" s="106">
        <f t="shared" si="236"/>
        <v>19274096.250000037</v>
      </c>
      <c r="J1472" s="106">
        <f t="shared" si="237"/>
        <v>270000</v>
      </c>
      <c r="K1472" s="106">
        <f t="shared" si="238"/>
        <v>4971870.72</v>
      </c>
      <c r="L1472" s="106">
        <f t="shared" si="239"/>
        <v>24515966.97000004</v>
      </c>
    </row>
    <row r="1473" spans="1:12" ht="18.5" x14ac:dyDescent="0.45">
      <c r="A1473" s="104"/>
      <c r="B1473" s="104"/>
      <c r="C1473" s="105" t="s">
        <v>151</v>
      </c>
      <c r="D1473" s="106">
        <v>1</v>
      </c>
      <c r="E1473" s="106">
        <v>1459715.0000000042</v>
      </c>
      <c r="F1473" s="106">
        <v>30000</v>
      </c>
      <c r="G1473" s="106"/>
      <c r="H1473" s="106">
        <f t="shared" si="235"/>
        <v>1489715.0000000042</v>
      </c>
      <c r="I1473" s="106">
        <f t="shared" si="236"/>
        <v>1459715.0000000042</v>
      </c>
      <c r="J1473" s="106">
        <f t="shared" si="237"/>
        <v>30000</v>
      </c>
      <c r="K1473" s="106">
        <f t="shared" si="238"/>
        <v>0</v>
      </c>
      <c r="L1473" s="106">
        <f t="shared" si="239"/>
        <v>1489715.0000000042</v>
      </c>
    </row>
    <row r="1474" spans="1:12" ht="18.5" x14ac:dyDescent="0.45">
      <c r="A1474" s="104"/>
      <c r="B1474" s="104"/>
      <c r="C1474" s="105" t="s">
        <v>213</v>
      </c>
      <c r="D1474" s="106">
        <v>6</v>
      </c>
      <c r="E1474" s="106">
        <v>2197157.4999999958</v>
      </c>
      <c r="F1474" s="106">
        <v>30000</v>
      </c>
      <c r="G1474" s="106">
        <v>558465</v>
      </c>
      <c r="H1474" s="106">
        <f t="shared" si="235"/>
        <v>2785622.4999999958</v>
      </c>
      <c r="I1474" s="106">
        <f t="shared" si="236"/>
        <v>13182944.999999974</v>
      </c>
      <c r="J1474" s="106">
        <f t="shared" si="237"/>
        <v>180000</v>
      </c>
      <c r="K1474" s="106">
        <f t="shared" si="238"/>
        <v>3350790</v>
      </c>
      <c r="L1474" s="106">
        <f t="shared" si="239"/>
        <v>16713734.999999974</v>
      </c>
    </row>
    <row r="1475" spans="1:12" ht="18.5" x14ac:dyDescent="0.45">
      <c r="A1475" s="104"/>
      <c r="B1475" s="104"/>
      <c r="C1475" s="105" t="s">
        <v>213</v>
      </c>
      <c r="D1475" s="106">
        <v>2</v>
      </c>
      <c r="E1475" s="106">
        <v>1493195.0000000042</v>
      </c>
      <c r="F1475" s="106">
        <v>30000</v>
      </c>
      <c r="G1475" s="106"/>
      <c r="H1475" s="106">
        <f t="shared" si="235"/>
        <v>1523195.0000000042</v>
      </c>
      <c r="I1475" s="106">
        <f t="shared" si="236"/>
        <v>2986390.0000000084</v>
      </c>
      <c r="J1475" s="106">
        <f t="shared" si="237"/>
        <v>60000</v>
      </c>
      <c r="K1475" s="106">
        <f t="shared" si="238"/>
        <v>0</v>
      </c>
      <c r="L1475" s="106">
        <f t="shared" si="239"/>
        <v>3046390.0000000084</v>
      </c>
    </row>
    <row r="1476" spans="1:12" ht="18.5" x14ac:dyDescent="0.45">
      <c r="A1476" s="104"/>
      <c r="B1476" s="104"/>
      <c r="C1476" s="105" t="s">
        <v>243</v>
      </c>
      <c r="D1476" s="106">
        <v>2</v>
      </c>
      <c r="E1476" s="106">
        <v>1526675.0000000042</v>
      </c>
      <c r="F1476" s="106">
        <v>30000</v>
      </c>
      <c r="G1476" s="106"/>
      <c r="H1476" s="106">
        <f t="shared" si="235"/>
        <v>1556675.0000000042</v>
      </c>
      <c r="I1476" s="106">
        <f t="shared" si="236"/>
        <v>3053350.0000000084</v>
      </c>
      <c r="J1476" s="106">
        <f t="shared" si="237"/>
        <v>60000</v>
      </c>
      <c r="K1476" s="106">
        <f t="shared" si="238"/>
        <v>0</v>
      </c>
      <c r="L1476" s="106">
        <f t="shared" si="239"/>
        <v>3113350.0000000084</v>
      </c>
    </row>
    <row r="1477" spans="1:12" ht="18.5" x14ac:dyDescent="0.45">
      <c r="A1477" s="104"/>
      <c r="B1477" s="104"/>
      <c r="C1477" s="105" t="s">
        <v>155</v>
      </c>
      <c r="D1477" s="106">
        <v>43</v>
      </c>
      <c r="E1477" s="106">
        <v>2321896.2500000042</v>
      </c>
      <c r="F1477" s="106">
        <v>30000</v>
      </c>
      <c r="G1477" s="106">
        <v>559304.04</v>
      </c>
      <c r="H1477" s="106">
        <f t="shared" si="235"/>
        <v>2911200.2900000042</v>
      </c>
      <c r="I1477" s="106">
        <f t="shared" si="236"/>
        <v>99841538.750000179</v>
      </c>
      <c r="J1477" s="106">
        <f t="shared" si="237"/>
        <v>1290000</v>
      </c>
      <c r="K1477" s="106">
        <f t="shared" si="238"/>
        <v>24050073.720000003</v>
      </c>
      <c r="L1477" s="106">
        <f t="shared" si="239"/>
        <v>125181612.47000018</v>
      </c>
    </row>
    <row r="1478" spans="1:12" ht="18.5" x14ac:dyDescent="0.45">
      <c r="A1478" s="104"/>
      <c r="B1478" s="104"/>
      <c r="C1478" s="105" t="s">
        <v>157</v>
      </c>
      <c r="D1478" s="106">
        <v>14</v>
      </c>
      <c r="E1478" s="106">
        <v>2383198.7499999958</v>
      </c>
      <c r="F1478" s="106">
        <v>30000</v>
      </c>
      <c r="G1478" s="106">
        <v>580590.96</v>
      </c>
      <c r="H1478" s="106">
        <f t="shared" si="235"/>
        <v>2993789.7099999958</v>
      </c>
      <c r="I1478" s="106">
        <f t="shared" si="236"/>
        <v>33364782.49999994</v>
      </c>
      <c r="J1478" s="106">
        <f t="shared" si="237"/>
        <v>420000</v>
      </c>
      <c r="K1478" s="106">
        <f t="shared" si="238"/>
        <v>8128273.4399999995</v>
      </c>
      <c r="L1478" s="106">
        <f t="shared" si="239"/>
        <v>41913055.939999938</v>
      </c>
    </row>
    <row r="1479" spans="1:12" ht="18.5" x14ac:dyDescent="0.45">
      <c r="A1479" s="104"/>
      <c r="B1479" s="104"/>
      <c r="C1479" s="105" t="s">
        <v>157</v>
      </c>
      <c r="D1479" s="106">
        <v>3</v>
      </c>
      <c r="E1479" s="106">
        <v>1600284.9999999958</v>
      </c>
      <c r="F1479" s="106">
        <v>30000</v>
      </c>
      <c r="G1479" s="106"/>
      <c r="H1479" s="106">
        <f t="shared" si="235"/>
        <v>1630284.9999999958</v>
      </c>
      <c r="I1479" s="106">
        <f t="shared" si="236"/>
        <v>4800854.999999987</v>
      </c>
      <c r="J1479" s="106">
        <f t="shared" si="237"/>
        <v>90000</v>
      </c>
      <c r="K1479" s="106">
        <f t="shared" si="238"/>
        <v>0</v>
      </c>
      <c r="L1479" s="106">
        <f t="shared" si="239"/>
        <v>4890854.999999987</v>
      </c>
    </row>
    <row r="1480" spans="1:12" ht="18.5" x14ac:dyDescent="0.45">
      <c r="A1480" s="104"/>
      <c r="B1480" s="104"/>
      <c r="C1480" s="105" t="s">
        <v>302</v>
      </c>
      <c r="D1480" s="106">
        <v>45</v>
      </c>
      <c r="E1480" s="106">
        <v>2444501.25</v>
      </c>
      <c r="F1480" s="106">
        <v>30000</v>
      </c>
      <c r="G1480" s="106">
        <v>585318.96</v>
      </c>
      <c r="H1480" s="106">
        <f t="shared" si="235"/>
        <v>3059820.21</v>
      </c>
      <c r="I1480" s="106">
        <f t="shared" si="236"/>
        <v>110002556.25</v>
      </c>
      <c r="J1480" s="106">
        <f t="shared" si="237"/>
        <v>1350000</v>
      </c>
      <c r="K1480" s="106">
        <f t="shared" si="238"/>
        <v>26339353.199999999</v>
      </c>
      <c r="L1480" s="106">
        <f t="shared" si="239"/>
        <v>137691909.44999999</v>
      </c>
    </row>
    <row r="1481" spans="1:12" ht="18.5" x14ac:dyDescent="0.45">
      <c r="A1481" s="104"/>
      <c r="B1481" s="104"/>
      <c r="C1481" s="105" t="s">
        <v>302</v>
      </c>
      <c r="D1481" s="106">
        <v>10</v>
      </c>
      <c r="E1481" s="106">
        <v>1639813.7499999958</v>
      </c>
      <c r="F1481" s="106">
        <v>30000</v>
      </c>
      <c r="G1481" s="106"/>
      <c r="H1481" s="106">
        <f t="shared" si="235"/>
        <v>1669813.7499999958</v>
      </c>
      <c r="I1481" s="106">
        <f t="shared" si="236"/>
        <v>16398137.499999959</v>
      </c>
      <c r="J1481" s="106">
        <f t="shared" si="237"/>
        <v>300000</v>
      </c>
      <c r="K1481" s="106">
        <f t="shared" si="238"/>
        <v>0</v>
      </c>
      <c r="L1481" s="106">
        <f t="shared" si="239"/>
        <v>16698137.499999959</v>
      </c>
    </row>
    <row r="1482" spans="1:12" ht="18.5" x14ac:dyDescent="0.45">
      <c r="A1482" s="104"/>
      <c r="B1482" s="104"/>
      <c r="C1482" s="105" t="s">
        <v>159</v>
      </c>
      <c r="D1482" s="106">
        <v>1</v>
      </c>
      <c r="E1482" s="106">
        <v>1679343.75</v>
      </c>
      <c r="F1482" s="106">
        <v>30000</v>
      </c>
      <c r="G1482" s="106"/>
      <c r="H1482" s="106">
        <f t="shared" si="235"/>
        <v>1709343.75</v>
      </c>
      <c r="I1482" s="106">
        <f t="shared" si="236"/>
        <v>1679343.75</v>
      </c>
      <c r="J1482" s="106">
        <f t="shared" si="237"/>
        <v>30000</v>
      </c>
      <c r="K1482" s="106">
        <f t="shared" si="238"/>
        <v>0</v>
      </c>
      <c r="L1482" s="106">
        <f t="shared" si="239"/>
        <v>1709343.75</v>
      </c>
    </row>
    <row r="1483" spans="1:12" ht="18.5" x14ac:dyDescent="0.45">
      <c r="A1483" s="104"/>
      <c r="B1483" s="104"/>
      <c r="C1483" s="105" t="s">
        <v>162</v>
      </c>
      <c r="D1483" s="106">
        <v>1</v>
      </c>
      <c r="E1483" s="106">
        <v>1758402.5000000042</v>
      </c>
      <c r="F1483" s="106">
        <v>30000</v>
      </c>
      <c r="G1483" s="106"/>
      <c r="H1483" s="106">
        <f t="shared" si="235"/>
        <v>1788402.5000000042</v>
      </c>
      <c r="I1483" s="106">
        <f t="shared" si="236"/>
        <v>1758402.5000000042</v>
      </c>
      <c r="J1483" s="106">
        <f t="shared" si="237"/>
        <v>30000</v>
      </c>
      <c r="K1483" s="106">
        <f t="shared" si="238"/>
        <v>0</v>
      </c>
      <c r="L1483" s="106">
        <f t="shared" si="239"/>
        <v>1788402.5000000042</v>
      </c>
    </row>
    <row r="1484" spans="1:12" ht="18.5" x14ac:dyDescent="0.45">
      <c r="A1484" s="104"/>
      <c r="B1484" s="104"/>
      <c r="C1484" s="105" t="s">
        <v>335</v>
      </c>
      <c r="D1484" s="106">
        <v>1</v>
      </c>
      <c r="E1484" s="106">
        <v>1797932.4999999958</v>
      </c>
      <c r="F1484" s="106">
        <v>30000</v>
      </c>
      <c r="G1484" s="106"/>
      <c r="H1484" s="106">
        <f t="shared" si="235"/>
        <v>1827932.4999999958</v>
      </c>
      <c r="I1484" s="106">
        <f t="shared" si="236"/>
        <v>1797932.4999999958</v>
      </c>
      <c r="J1484" s="106">
        <f t="shared" si="237"/>
        <v>30000</v>
      </c>
      <c r="K1484" s="106">
        <f t="shared" si="238"/>
        <v>0</v>
      </c>
      <c r="L1484" s="106">
        <f t="shared" si="239"/>
        <v>1827932.4999999958</v>
      </c>
    </row>
    <row r="1485" spans="1:12" ht="18.5" x14ac:dyDescent="0.45">
      <c r="A1485" s="104"/>
      <c r="B1485" s="104"/>
      <c r="C1485" s="105" t="s">
        <v>165</v>
      </c>
      <c r="D1485" s="106">
        <v>156</v>
      </c>
      <c r="E1485" s="106">
        <v>2681330.0000000042</v>
      </c>
      <c r="F1485" s="106">
        <v>30000</v>
      </c>
      <c r="G1485" s="106">
        <v>608085</v>
      </c>
      <c r="H1485" s="106">
        <f t="shared" si="235"/>
        <v>3319415.0000000042</v>
      </c>
      <c r="I1485" s="106">
        <f t="shared" si="236"/>
        <v>418287480.00000066</v>
      </c>
      <c r="J1485" s="106">
        <f t="shared" si="237"/>
        <v>4680000</v>
      </c>
      <c r="K1485" s="106">
        <f t="shared" si="238"/>
        <v>94861260</v>
      </c>
      <c r="L1485" s="106">
        <f t="shared" si="239"/>
        <v>517828740.00000066</v>
      </c>
    </row>
    <row r="1486" spans="1:12" ht="18.5" x14ac:dyDescent="0.45">
      <c r="A1486" s="104"/>
      <c r="B1486" s="104"/>
      <c r="C1486" s="105" t="s">
        <v>166</v>
      </c>
      <c r="D1486" s="106">
        <v>47</v>
      </c>
      <c r="E1486" s="106">
        <v>2736908.7500000042</v>
      </c>
      <c r="F1486" s="106">
        <v>30000</v>
      </c>
      <c r="G1486" s="106">
        <v>615956.04</v>
      </c>
      <c r="H1486" s="106">
        <f t="shared" si="235"/>
        <v>3382864.7900000042</v>
      </c>
      <c r="I1486" s="106">
        <f t="shared" si="236"/>
        <v>128634711.25000019</v>
      </c>
      <c r="J1486" s="106">
        <f t="shared" si="237"/>
        <v>1410000</v>
      </c>
      <c r="K1486" s="106">
        <f t="shared" si="238"/>
        <v>28949933.880000003</v>
      </c>
      <c r="L1486" s="106">
        <f t="shared" si="239"/>
        <v>158994645.1300002</v>
      </c>
    </row>
    <row r="1487" spans="1:12" ht="18.5" x14ac:dyDescent="0.45">
      <c r="A1487" s="104"/>
      <c r="B1487" s="104"/>
      <c r="C1487" s="105" t="s">
        <v>166</v>
      </c>
      <c r="D1487" s="106">
        <v>43</v>
      </c>
      <c r="E1487" s="106">
        <v>1770788.7500000042</v>
      </c>
      <c r="F1487" s="106">
        <v>30000</v>
      </c>
      <c r="G1487" s="106"/>
      <c r="H1487" s="106">
        <f t="shared" si="235"/>
        <v>1800788.7500000042</v>
      </c>
      <c r="I1487" s="106">
        <f t="shared" si="236"/>
        <v>76143916.250000179</v>
      </c>
      <c r="J1487" s="106">
        <f t="shared" si="237"/>
        <v>1290000</v>
      </c>
      <c r="K1487" s="106">
        <f t="shared" si="238"/>
        <v>0</v>
      </c>
      <c r="L1487" s="106">
        <f t="shared" si="239"/>
        <v>77433916.250000179</v>
      </c>
    </row>
    <row r="1488" spans="1:12" ht="18.5" x14ac:dyDescent="0.45">
      <c r="A1488" s="104"/>
      <c r="B1488" s="104"/>
      <c r="C1488" s="105" t="s">
        <v>167</v>
      </c>
      <c r="D1488" s="106">
        <v>18</v>
      </c>
      <c r="E1488" s="106">
        <v>2792488.7499999958</v>
      </c>
      <c r="F1488" s="106">
        <v>30000</v>
      </c>
      <c r="G1488" s="106">
        <v>623786.88</v>
      </c>
      <c r="H1488" s="106">
        <f t="shared" si="235"/>
        <v>3446275.6299999957</v>
      </c>
      <c r="I1488" s="106">
        <f t="shared" si="236"/>
        <v>50264797.499999925</v>
      </c>
      <c r="J1488" s="106">
        <f t="shared" si="237"/>
        <v>540000</v>
      </c>
      <c r="K1488" s="106">
        <f t="shared" si="238"/>
        <v>11228163.84</v>
      </c>
      <c r="L1488" s="106">
        <f t="shared" si="239"/>
        <v>62032961.339999922</v>
      </c>
    </row>
    <row r="1489" spans="1:12" ht="18.5" x14ac:dyDescent="0.45">
      <c r="A1489" s="104"/>
      <c r="B1489" s="104"/>
      <c r="C1489" s="105" t="s">
        <v>167</v>
      </c>
      <c r="D1489" s="106">
        <v>1</v>
      </c>
      <c r="E1489" s="106">
        <v>1813162.5</v>
      </c>
      <c r="F1489" s="106">
        <v>30000</v>
      </c>
      <c r="G1489" s="106"/>
      <c r="H1489" s="106">
        <f t="shared" si="235"/>
        <v>1843162.5</v>
      </c>
      <c r="I1489" s="106">
        <f t="shared" si="236"/>
        <v>1813162.5</v>
      </c>
      <c r="J1489" s="106">
        <f t="shared" si="237"/>
        <v>30000</v>
      </c>
      <c r="K1489" s="106">
        <f t="shared" si="238"/>
        <v>0</v>
      </c>
      <c r="L1489" s="106">
        <f t="shared" si="239"/>
        <v>1843162.5</v>
      </c>
    </row>
    <row r="1490" spans="1:12" ht="18.5" x14ac:dyDescent="0.45">
      <c r="A1490" s="104"/>
      <c r="B1490" s="104"/>
      <c r="C1490" s="105" t="s">
        <v>169</v>
      </c>
      <c r="D1490" s="106">
        <v>2</v>
      </c>
      <c r="E1490" s="106">
        <v>2848068.75</v>
      </c>
      <c r="F1490" s="106">
        <v>30000</v>
      </c>
      <c r="G1490" s="106">
        <v>631650</v>
      </c>
      <c r="H1490" s="106">
        <f t="shared" si="235"/>
        <v>3509718.75</v>
      </c>
      <c r="I1490" s="106">
        <f t="shared" si="236"/>
        <v>5696137.5</v>
      </c>
      <c r="J1490" s="106">
        <f t="shared" si="237"/>
        <v>60000</v>
      </c>
      <c r="K1490" s="106">
        <f t="shared" si="238"/>
        <v>1263300</v>
      </c>
      <c r="L1490" s="106">
        <f t="shared" si="239"/>
        <v>7019437.5</v>
      </c>
    </row>
    <row r="1491" spans="1:12" ht="18.5" x14ac:dyDescent="0.45">
      <c r="A1491" s="104"/>
      <c r="B1491" s="104"/>
      <c r="C1491" s="105" t="s">
        <v>170</v>
      </c>
      <c r="D1491" s="106">
        <v>1</v>
      </c>
      <c r="E1491" s="106">
        <v>2903647.5</v>
      </c>
      <c r="F1491" s="106">
        <v>30000</v>
      </c>
      <c r="G1491" s="106">
        <v>639453.96</v>
      </c>
      <c r="H1491" s="106">
        <f t="shared" ref="H1491:H1523" si="240">SUM(E1491:G1491)</f>
        <v>3573101.46</v>
      </c>
      <c r="I1491" s="106">
        <f t="shared" ref="I1491:I1523" si="241">D1491*E1491</f>
        <v>2903647.5</v>
      </c>
      <c r="J1491" s="106">
        <f t="shared" ref="J1491:J1523" si="242">D1491*F1491</f>
        <v>30000</v>
      </c>
      <c r="K1491" s="106">
        <f t="shared" ref="K1491:K1523" si="243">D1491*G1491</f>
        <v>639453.96</v>
      </c>
      <c r="L1491" s="106">
        <f t="shared" ref="L1491:L1523" si="244">D1491*H1491</f>
        <v>3573101.46</v>
      </c>
    </row>
    <row r="1492" spans="1:12" ht="18.5" x14ac:dyDescent="0.45">
      <c r="A1492" s="104"/>
      <c r="B1492" s="104"/>
      <c r="C1492" s="105" t="s">
        <v>170</v>
      </c>
      <c r="D1492" s="106">
        <v>1</v>
      </c>
      <c r="E1492" s="106">
        <v>1897908.75</v>
      </c>
      <c r="F1492" s="106">
        <v>30000</v>
      </c>
      <c r="G1492" s="106"/>
      <c r="H1492" s="106">
        <f t="shared" si="240"/>
        <v>1927908.75</v>
      </c>
      <c r="I1492" s="106">
        <f t="shared" si="241"/>
        <v>1897908.75</v>
      </c>
      <c r="J1492" s="106">
        <f t="shared" si="242"/>
        <v>30000</v>
      </c>
      <c r="K1492" s="106">
        <f t="shared" si="243"/>
        <v>0</v>
      </c>
      <c r="L1492" s="106">
        <f t="shared" si="244"/>
        <v>1927908.75</v>
      </c>
    </row>
    <row r="1493" spans="1:12" ht="18.5" x14ac:dyDescent="0.45">
      <c r="A1493" s="104"/>
      <c r="B1493" s="104"/>
      <c r="C1493" s="105" t="s">
        <v>172</v>
      </c>
      <c r="D1493" s="106">
        <v>1</v>
      </c>
      <c r="E1493" s="106">
        <v>1940282.4999999958</v>
      </c>
      <c r="F1493" s="106">
        <v>30000</v>
      </c>
      <c r="G1493" s="106"/>
      <c r="H1493" s="106">
        <f t="shared" si="240"/>
        <v>1970282.4999999958</v>
      </c>
      <c r="I1493" s="106">
        <f t="shared" si="241"/>
        <v>1940282.4999999958</v>
      </c>
      <c r="J1493" s="106">
        <f t="shared" si="242"/>
        <v>30000</v>
      </c>
      <c r="K1493" s="106">
        <f t="shared" si="243"/>
        <v>0</v>
      </c>
      <c r="L1493" s="106">
        <f t="shared" si="244"/>
        <v>1970282.4999999958</v>
      </c>
    </row>
    <row r="1494" spans="1:12" ht="18.5" x14ac:dyDescent="0.45">
      <c r="A1494" s="104"/>
      <c r="B1494" s="550"/>
      <c r="C1494" s="105" t="s">
        <v>303</v>
      </c>
      <c r="D1494" s="106">
        <v>9</v>
      </c>
      <c r="E1494" s="106">
        <v>3640486.2500000037</v>
      </c>
      <c r="F1494" s="106">
        <v>30000</v>
      </c>
      <c r="G1494" s="106">
        <v>696872.04</v>
      </c>
      <c r="H1494" s="106">
        <f t="shared" si="240"/>
        <v>4367358.2900000038</v>
      </c>
      <c r="I1494" s="106">
        <f t="shared" si="241"/>
        <v>32764376.250000034</v>
      </c>
      <c r="J1494" s="106">
        <f t="shared" si="242"/>
        <v>270000</v>
      </c>
      <c r="K1494" s="106">
        <f t="shared" si="243"/>
        <v>6271848.3600000003</v>
      </c>
      <c r="L1494" s="106">
        <f t="shared" si="244"/>
        <v>39306224.610000037</v>
      </c>
    </row>
    <row r="1495" spans="1:12" ht="18.5" x14ac:dyDescent="0.45">
      <c r="A1495" s="104"/>
      <c r="B1495" s="550"/>
      <c r="C1495" s="105" t="s">
        <v>175</v>
      </c>
      <c r="D1495" s="106">
        <v>3</v>
      </c>
      <c r="E1495" s="106">
        <v>3724846.2500000037</v>
      </c>
      <c r="F1495" s="106">
        <v>30000</v>
      </c>
      <c r="G1495" s="106">
        <v>706617.96</v>
      </c>
      <c r="H1495" s="106">
        <f t="shared" si="240"/>
        <v>4461464.2100000037</v>
      </c>
      <c r="I1495" s="106">
        <f t="shared" si="241"/>
        <v>11174538.750000011</v>
      </c>
      <c r="J1495" s="106">
        <f t="shared" si="242"/>
        <v>90000</v>
      </c>
      <c r="K1495" s="106">
        <f t="shared" si="243"/>
        <v>2119853.88</v>
      </c>
      <c r="L1495" s="106">
        <f t="shared" si="244"/>
        <v>13384392.63000001</v>
      </c>
    </row>
    <row r="1496" spans="1:12" ht="18.5" x14ac:dyDescent="0.45">
      <c r="A1496" s="104"/>
      <c r="B1496" s="104"/>
      <c r="C1496" s="105" t="s">
        <v>175</v>
      </c>
      <c r="D1496" s="106">
        <v>2</v>
      </c>
      <c r="E1496" s="106">
        <v>2018604.9999999958</v>
      </c>
      <c r="F1496" s="106">
        <v>30000</v>
      </c>
      <c r="G1496" s="106"/>
      <c r="H1496" s="106">
        <f t="shared" si="240"/>
        <v>2048604.9999999958</v>
      </c>
      <c r="I1496" s="106">
        <f t="shared" si="241"/>
        <v>4037209.9999999916</v>
      </c>
      <c r="J1496" s="106">
        <f t="shared" si="242"/>
        <v>60000</v>
      </c>
      <c r="K1496" s="106">
        <f t="shared" si="243"/>
        <v>0</v>
      </c>
      <c r="L1496" s="106">
        <f t="shared" si="244"/>
        <v>4097209.9999999916</v>
      </c>
    </row>
    <row r="1497" spans="1:12" ht="18.5" x14ac:dyDescent="0.45">
      <c r="A1497" s="104"/>
      <c r="B1497" s="104"/>
      <c r="C1497" s="105" t="s">
        <v>176</v>
      </c>
      <c r="D1497" s="106">
        <v>5</v>
      </c>
      <c r="E1497" s="106">
        <v>3809206.2500000037</v>
      </c>
      <c r="F1497" s="106">
        <v>30000</v>
      </c>
      <c r="G1497" s="106">
        <v>717030.96</v>
      </c>
      <c r="H1497" s="106">
        <f t="shared" si="240"/>
        <v>4556237.2100000037</v>
      </c>
      <c r="I1497" s="106">
        <f t="shared" si="241"/>
        <v>19046031.250000019</v>
      </c>
      <c r="J1497" s="106">
        <f t="shared" si="242"/>
        <v>150000</v>
      </c>
      <c r="K1497" s="106">
        <f t="shared" si="243"/>
        <v>3585154.8</v>
      </c>
      <c r="L1497" s="106">
        <f t="shared" si="244"/>
        <v>22781186.050000019</v>
      </c>
    </row>
    <row r="1498" spans="1:12" ht="18.5" x14ac:dyDescent="0.45">
      <c r="A1498" s="104"/>
      <c r="B1498" s="104"/>
      <c r="C1498" s="105" t="s">
        <v>176</v>
      </c>
      <c r="D1498" s="106">
        <v>4</v>
      </c>
      <c r="E1498" s="106">
        <v>2084331.2499999958</v>
      </c>
      <c r="F1498" s="106">
        <v>30000</v>
      </c>
      <c r="G1498" s="106"/>
      <c r="H1498" s="106">
        <f t="shared" si="240"/>
        <v>2114331.2499999958</v>
      </c>
      <c r="I1498" s="106">
        <f t="shared" si="241"/>
        <v>8337324.9999999832</v>
      </c>
      <c r="J1498" s="106">
        <f t="shared" si="242"/>
        <v>120000</v>
      </c>
      <c r="K1498" s="106">
        <f t="shared" si="243"/>
        <v>0</v>
      </c>
      <c r="L1498" s="106">
        <f t="shared" si="244"/>
        <v>8457324.9999999832</v>
      </c>
    </row>
    <row r="1499" spans="1:12" ht="18.5" x14ac:dyDescent="0.45">
      <c r="A1499" s="104"/>
      <c r="B1499" s="104"/>
      <c r="C1499" s="105" t="s">
        <v>583</v>
      </c>
      <c r="D1499" s="106">
        <v>1</v>
      </c>
      <c r="E1499" s="106">
        <v>3893565</v>
      </c>
      <c r="F1499" s="106">
        <v>30000</v>
      </c>
      <c r="G1499" s="106">
        <v>727212</v>
      </c>
      <c r="H1499" s="106">
        <f t="shared" si="240"/>
        <v>4650777</v>
      </c>
      <c r="I1499" s="106">
        <f t="shared" si="241"/>
        <v>3893565</v>
      </c>
      <c r="J1499" s="106">
        <f t="shared" si="242"/>
        <v>30000</v>
      </c>
      <c r="K1499" s="106">
        <f t="shared" si="243"/>
        <v>727212</v>
      </c>
      <c r="L1499" s="106">
        <f t="shared" si="244"/>
        <v>4650777</v>
      </c>
    </row>
    <row r="1500" spans="1:12" ht="18.5" x14ac:dyDescent="0.45">
      <c r="A1500" s="104"/>
      <c r="B1500" s="104"/>
      <c r="C1500" s="105" t="s">
        <v>675</v>
      </c>
      <c r="D1500" s="106">
        <v>1</v>
      </c>
      <c r="E1500" s="106">
        <v>3977925</v>
      </c>
      <c r="F1500" s="106">
        <v>30000</v>
      </c>
      <c r="G1500" s="106">
        <v>737328</v>
      </c>
      <c r="H1500" s="106">
        <f t="shared" si="240"/>
        <v>4745253</v>
      </c>
      <c r="I1500" s="106">
        <f t="shared" si="241"/>
        <v>3977925</v>
      </c>
      <c r="J1500" s="106">
        <f t="shared" si="242"/>
        <v>30000</v>
      </c>
      <c r="K1500" s="106">
        <f t="shared" si="243"/>
        <v>737328</v>
      </c>
      <c r="L1500" s="106">
        <f t="shared" si="244"/>
        <v>4745253</v>
      </c>
    </row>
    <row r="1501" spans="1:12" ht="18.5" x14ac:dyDescent="0.45">
      <c r="A1501" s="104"/>
      <c r="B1501" s="104"/>
      <c r="C1501" s="105" t="s">
        <v>179</v>
      </c>
      <c r="D1501" s="106">
        <v>3</v>
      </c>
      <c r="E1501" s="106">
        <v>2215783.7499999958</v>
      </c>
      <c r="F1501" s="106">
        <v>30000</v>
      </c>
      <c r="G1501" s="106"/>
      <c r="H1501" s="106">
        <f t="shared" si="240"/>
        <v>2245783.7499999958</v>
      </c>
      <c r="I1501" s="106">
        <f t="shared" si="241"/>
        <v>6647351.249999987</v>
      </c>
      <c r="J1501" s="106">
        <f t="shared" si="242"/>
        <v>90000</v>
      </c>
      <c r="K1501" s="106">
        <f t="shared" si="243"/>
        <v>0</v>
      </c>
      <c r="L1501" s="106">
        <f t="shared" si="244"/>
        <v>6737351.249999987</v>
      </c>
    </row>
    <row r="1502" spans="1:12" ht="18.5" x14ac:dyDescent="0.45">
      <c r="A1502" s="104"/>
      <c r="B1502" s="104"/>
      <c r="C1502" s="105" t="s">
        <v>489</v>
      </c>
      <c r="D1502" s="106">
        <v>13</v>
      </c>
      <c r="E1502" s="106">
        <v>4323140.0000000037</v>
      </c>
      <c r="F1502" s="106">
        <v>30000</v>
      </c>
      <c r="G1502" s="106">
        <v>745224.96</v>
      </c>
      <c r="H1502" s="106">
        <f t="shared" si="240"/>
        <v>5098364.9600000037</v>
      </c>
      <c r="I1502" s="106">
        <f t="shared" si="241"/>
        <v>56200820.000000045</v>
      </c>
      <c r="J1502" s="106">
        <f t="shared" si="242"/>
        <v>390000</v>
      </c>
      <c r="K1502" s="106">
        <f t="shared" si="243"/>
        <v>9687924.4800000004</v>
      </c>
      <c r="L1502" s="106">
        <f t="shared" si="244"/>
        <v>66278744.480000049</v>
      </c>
    </row>
    <row r="1503" spans="1:12" ht="18.5" x14ac:dyDescent="0.45">
      <c r="A1503" s="104"/>
      <c r="B1503" s="104"/>
      <c r="C1503" s="105" t="s">
        <v>677</v>
      </c>
      <c r="D1503" s="106">
        <v>5</v>
      </c>
      <c r="E1503" s="106">
        <v>4437806.25</v>
      </c>
      <c r="F1503" s="106">
        <v>30000</v>
      </c>
      <c r="G1503" s="106">
        <v>760941</v>
      </c>
      <c r="H1503" s="106">
        <f t="shared" si="240"/>
        <v>5228747.25</v>
      </c>
      <c r="I1503" s="106">
        <f t="shared" si="241"/>
        <v>22189031.25</v>
      </c>
      <c r="J1503" s="106">
        <f t="shared" si="242"/>
        <v>150000</v>
      </c>
      <c r="K1503" s="106">
        <f t="shared" si="243"/>
        <v>3804705</v>
      </c>
      <c r="L1503" s="106">
        <f t="shared" si="244"/>
        <v>26143736.25</v>
      </c>
    </row>
    <row r="1504" spans="1:12" ht="18.5" x14ac:dyDescent="0.45">
      <c r="A1504" s="104"/>
      <c r="B1504" s="104"/>
      <c r="C1504" s="105" t="s">
        <v>1117</v>
      </c>
      <c r="D1504" s="106">
        <v>3</v>
      </c>
      <c r="E1504" s="106">
        <v>4552472.4999999963</v>
      </c>
      <c r="F1504" s="106">
        <v>30000</v>
      </c>
      <c r="G1504" s="106">
        <v>773250.96</v>
      </c>
      <c r="H1504" s="106">
        <f t="shared" si="240"/>
        <v>5355723.4599999962</v>
      </c>
      <c r="I1504" s="106">
        <f t="shared" si="241"/>
        <v>13657417.499999989</v>
      </c>
      <c r="J1504" s="106">
        <f t="shared" si="242"/>
        <v>90000</v>
      </c>
      <c r="K1504" s="106">
        <f t="shared" si="243"/>
        <v>2319752.88</v>
      </c>
      <c r="L1504" s="106">
        <f t="shared" si="244"/>
        <v>16067170.379999988</v>
      </c>
    </row>
    <row r="1505" spans="1:12" ht="18.5" x14ac:dyDescent="0.45">
      <c r="A1505" s="104"/>
      <c r="B1505" s="104"/>
      <c r="C1505" s="105" t="s">
        <v>183</v>
      </c>
      <c r="D1505" s="106">
        <v>1</v>
      </c>
      <c r="E1505" s="106">
        <v>2271097.5</v>
      </c>
      <c r="F1505" s="106">
        <v>30000</v>
      </c>
      <c r="G1505" s="106"/>
      <c r="H1505" s="106">
        <f t="shared" si="240"/>
        <v>2301097.5</v>
      </c>
      <c r="I1505" s="106">
        <f t="shared" si="241"/>
        <v>2271097.5</v>
      </c>
      <c r="J1505" s="106">
        <f t="shared" si="242"/>
        <v>30000</v>
      </c>
      <c r="K1505" s="106">
        <f t="shared" si="243"/>
        <v>0</v>
      </c>
      <c r="L1505" s="106">
        <f t="shared" si="244"/>
        <v>2301097.5</v>
      </c>
    </row>
    <row r="1506" spans="1:12" ht="18.5" x14ac:dyDescent="0.45">
      <c r="A1506" s="104"/>
      <c r="B1506" s="104"/>
      <c r="C1506" s="105" t="s">
        <v>185</v>
      </c>
      <c r="D1506" s="106">
        <v>2</v>
      </c>
      <c r="E1506" s="106">
        <v>4667138.7500000037</v>
      </c>
      <c r="F1506" s="106">
        <v>30000</v>
      </c>
      <c r="G1506" s="106">
        <v>785466.96</v>
      </c>
      <c r="H1506" s="106">
        <f t="shared" si="240"/>
        <v>5482605.7100000037</v>
      </c>
      <c r="I1506" s="106">
        <f t="shared" si="241"/>
        <v>9334277.5000000075</v>
      </c>
      <c r="J1506" s="106">
        <f t="shared" si="242"/>
        <v>60000</v>
      </c>
      <c r="K1506" s="106">
        <f t="shared" si="243"/>
        <v>1570933.92</v>
      </c>
      <c r="L1506" s="106">
        <f t="shared" si="244"/>
        <v>10965211.420000007</v>
      </c>
    </row>
    <row r="1507" spans="1:12" ht="18.5" x14ac:dyDescent="0.45">
      <c r="A1507" s="104"/>
      <c r="B1507" s="104"/>
      <c r="C1507" s="105" t="s">
        <v>320</v>
      </c>
      <c r="D1507" s="106">
        <v>2</v>
      </c>
      <c r="E1507" s="106">
        <v>2410071.2499999958</v>
      </c>
      <c r="F1507" s="106">
        <v>30000</v>
      </c>
      <c r="G1507" s="106"/>
      <c r="H1507" s="106">
        <f t="shared" si="240"/>
        <v>2440071.2499999958</v>
      </c>
      <c r="I1507" s="106">
        <f t="shared" si="241"/>
        <v>4820142.4999999916</v>
      </c>
      <c r="J1507" s="106">
        <f t="shared" si="242"/>
        <v>60000</v>
      </c>
      <c r="K1507" s="106">
        <f t="shared" si="243"/>
        <v>0</v>
      </c>
      <c r="L1507" s="106">
        <f t="shared" si="244"/>
        <v>4880142.4999999916</v>
      </c>
    </row>
    <row r="1508" spans="1:12" ht="18.5" x14ac:dyDescent="0.45">
      <c r="A1508" s="104"/>
      <c r="B1508" s="104"/>
      <c r="C1508" s="105" t="s">
        <v>608</v>
      </c>
      <c r="D1508" s="106">
        <v>1</v>
      </c>
      <c r="E1508" s="106">
        <v>2238936.2499999958</v>
      </c>
      <c r="F1508" s="106">
        <v>30000</v>
      </c>
      <c r="G1508" s="106"/>
      <c r="H1508" s="106">
        <f t="shared" si="240"/>
        <v>2268936.2499999958</v>
      </c>
      <c r="I1508" s="106">
        <f t="shared" si="241"/>
        <v>2238936.2499999958</v>
      </c>
      <c r="J1508" s="106">
        <f t="shared" si="242"/>
        <v>30000</v>
      </c>
      <c r="K1508" s="106">
        <f t="shared" si="243"/>
        <v>0</v>
      </c>
      <c r="L1508" s="106">
        <f t="shared" si="244"/>
        <v>2268936.2499999958</v>
      </c>
    </row>
    <row r="1509" spans="1:12" ht="18.5" x14ac:dyDescent="0.45">
      <c r="A1509" s="104"/>
      <c r="B1509" s="104"/>
      <c r="C1509" s="105" t="s">
        <v>405</v>
      </c>
      <c r="D1509" s="106">
        <v>6</v>
      </c>
      <c r="E1509" s="106">
        <v>5233970.0000000037</v>
      </c>
      <c r="F1509" s="106">
        <v>30000</v>
      </c>
      <c r="G1509" s="106">
        <v>845316</v>
      </c>
      <c r="H1509" s="106">
        <f t="shared" si="240"/>
        <v>6109286.0000000037</v>
      </c>
      <c r="I1509" s="106">
        <f t="shared" si="241"/>
        <v>31403820.000000022</v>
      </c>
      <c r="J1509" s="106">
        <f t="shared" si="242"/>
        <v>180000</v>
      </c>
      <c r="K1509" s="106">
        <f t="shared" si="243"/>
        <v>5071896</v>
      </c>
      <c r="L1509" s="106">
        <f t="shared" si="244"/>
        <v>36655716.000000022</v>
      </c>
    </row>
    <row r="1510" spans="1:12" ht="18.5" x14ac:dyDescent="0.45">
      <c r="A1510" s="104"/>
      <c r="B1510" s="104"/>
      <c r="C1510" s="105" t="s">
        <v>449</v>
      </c>
      <c r="D1510" s="106">
        <v>4</v>
      </c>
      <c r="E1510" s="106">
        <v>5369951.25</v>
      </c>
      <c r="F1510" s="106">
        <v>30000</v>
      </c>
      <c r="G1510" s="106">
        <v>841828</v>
      </c>
      <c r="H1510" s="106">
        <f t="shared" si="240"/>
        <v>6241779.25</v>
      </c>
      <c r="I1510" s="106">
        <f t="shared" si="241"/>
        <v>21479805</v>
      </c>
      <c r="J1510" s="106">
        <f t="shared" si="242"/>
        <v>120000</v>
      </c>
      <c r="K1510" s="106">
        <f t="shared" si="243"/>
        <v>3367312</v>
      </c>
      <c r="L1510" s="106">
        <f t="shared" si="244"/>
        <v>24967117</v>
      </c>
    </row>
    <row r="1511" spans="1:12" ht="18.5" x14ac:dyDescent="0.45">
      <c r="A1511" s="104"/>
      <c r="B1511" s="104"/>
      <c r="C1511" s="105" t="s">
        <v>344</v>
      </c>
      <c r="D1511" s="106">
        <v>2</v>
      </c>
      <c r="E1511" s="106">
        <v>5505931.2500000037</v>
      </c>
      <c r="F1511" s="106">
        <v>30000</v>
      </c>
      <c r="G1511" s="106">
        <v>878352</v>
      </c>
      <c r="H1511" s="106">
        <f t="shared" si="240"/>
        <v>6414283.2500000037</v>
      </c>
      <c r="I1511" s="106">
        <f t="shared" si="241"/>
        <v>11011862.500000007</v>
      </c>
      <c r="J1511" s="106">
        <f t="shared" si="242"/>
        <v>60000</v>
      </c>
      <c r="K1511" s="106">
        <f t="shared" si="243"/>
        <v>1756704</v>
      </c>
      <c r="L1511" s="106">
        <f t="shared" si="244"/>
        <v>12828566.500000007</v>
      </c>
    </row>
    <row r="1512" spans="1:12" ht="18.5" x14ac:dyDescent="0.45">
      <c r="A1512" s="104"/>
      <c r="B1512" s="104"/>
      <c r="C1512" s="105" t="s">
        <v>188</v>
      </c>
      <c r="D1512" s="106">
        <v>1</v>
      </c>
      <c r="E1512" s="106">
        <v>5777893.7499999963</v>
      </c>
      <c r="F1512" s="106">
        <v>30000</v>
      </c>
      <c r="G1512" s="106">
        <v>914288.04</v>
      </c>
      <c r="H1512" s="106">
        <f t="shared" si="240"/>
        <v>6722181.7899999963</v>
      </c>
      <c r="I1512" s="106">
        <f t="shared" si="241"/>
        <v>5777893.7499999963</v>
      </c>
      <c r="J1512" s="106">
        <f t="shared" si="242"/>
        <v>30000</v>
      </c>
      <c r="K1512" s="106">
        <f t="shared" si="243"/>
        <v>914288.04</v>
      </c>
      <c r="L1512" s="106">
        <f t="shared" si="244"/>
        <v>6722181.7899999963</v>
      </c>
    </row>
    <row r="1513" spans="1:12" ht="18.5" x14ac:dyDescent="0.45">
      <c r="A1513" s="104"/>
      <c r="B1513" s="104"/>
      <c r="C1513" s="108" t="s">
        <v>321</v>
      </c>
      <c r="D1513" s="106">
        <v>2</v>
      </c>
      <c r="E1513" s="106">
        <v>2998646.25</v>
      </c>
      <c r="F1513" s="106">
        <v>30000</v>
      </c>
      <c r="G1513" s="106">
        <v>934254</v>
      </c>
      <c r="H1513" s="106">
        <f t="shared" si="240"/>
        <v>3962900.25</v>
      </c>
      <c r="I1513" s="106">
        <f t="shared" si="241"/>
        <v>5997292.5</v>
      </c>
      <c r="J1513" s="106">
        <f t="shared" si="242"/>
        <v>60000</v>
      </c>
      <c r="K1513" s="106">
        <f t="shared" si="243"/>
        <v>1868508</v>
      </c>
      <c r="L1513" s="106">
        <f t="shared" si="244"/>
        <v>7925800.5</v>
      </c>
    </row>
    <row r="1514" spans="1:12" ht="18.5" x14ac:dyDescent="0.45">
      <c r="A1514" s="104"/>
      <c r="B1514" s="104"/>
      <c r="C1514" s="105" t="s">
        <v>306</v>
      </c>
      <c r="D1514" s="106">
        <v>2</v>
      </c>
      <c r="E1514" s="106">
        <v>7012844.5500000007</v>
      </c>
      <c r="F1514" s="106">
        <v>30000</v>
      </c>
      <c r="G1514" s="106">
        <v>949370.04</v>
      </c>
      <c r="H1514" s="106">
        <f t="shared" si="240"/>
        <v>7992214.5900000008</v>
      </c>
      <c r="I1514" s="106">
        <f t="shared" si="241"/>
        <v>14025689.100000001</v>
      </c>
      <c r="J1514" s="106">
        <f t="shared" si="242"/>
        <v>60000</v>
      </c>
      <c r="K1514" s="106">
        <f t="shared" si="243"/>
        <v>1898740.08</v>
      </c>
      <c r="L1514" s="106">
        <f t="shared" si="244"/>
        <v>15984429.180000002</v>
      </c>
    </row>
    <row r="1515" spans="1:12" ht="18.5" x14ac:dyDescent="0.45">
      <c r="A1515" s="104"/>
      <c r="B1515" s="104"/>
      <c r="C1515" s="108" t="s">
        <v>306</v>
      </c>
      <c r="D1515" s="106">
        <v>1</v>
      </c>
      <c r="E1515" s="106">
        <v>3102765</v>
      </c>
      <c r="F1515" s="106">
        <v>30000</v>
      </c>
      <c r="G1515" s="106"/>
      <c r="H1515" s="106">
        <f t="shared" si="240"/>
        <v>3132765</v>
      </c>
      <c r="I1515" s="106">
        <f t="shared" si="241"/>
        <v>3102765</v>
      </c>
      <c r="J1515" s="106">
        <f t="shared" si="242"/>
        <v>30000</v>
      </c>
      <c r="K1515" s="106">
        <f t="shared" si="243"/>
        <v>0</v>
      </c>
      <c r="L1515" s="106">
        <f t="shared" si="244"/>
        <v>3132765</v>
      </c>
    </row>
    <row r="1516" spans="1:12" ht="18.5" x14ac:dyDescent="0.45">
      <c r="A1516" s="104"/>
      <c r="B1516" s="104"/>
      <c r="C1516" s="108" t="s">
        <v>307</v>
      </c>
      <c r="D1516" s="106">
        <v>1</v>
      </c>
      <c r="E1516" s="106">
        <v>3206882.4999999963</v>
      </c>
      <c r="F1516" s="106">
        <v>30000</v>
      </c>
      <c r="G1516" s="106">
        <v>990050</v>
      </c>
      <c r="H1516" s="106">
        <f t="shared" si="240"/>
        <v>4226932.4999999963</v>
      </c>
      <c r="I1516" s="106">
        <f t="shared" si="241"/>
        <v>3206882.4999999963</v>
      </c>
      <c r="J1516" s="106">
        <f t="shared" si="242"/>
        <v>30000</v>
      </c>
      <c r="K1516" s="106">
        <f t="shared" si="243"/>
        <v>990050</v>
      </c>
      <c r="L1516" s="106">
        <f t="shared" si="244"/>
        <v>4226932.4999999963</v>
      </c>
    </row>
    <row r="1517" spans="1:12" ht="18.5" x14ac:dyDescent="0.45">
      <c r="A1517" s="104"/>
      <c r="B1517" s="104"/>
      <c r="C1517" s="108" t="s">
        <v>194</v>
      </c>
      <c r="D1517" s="106">
        <v>1</v>
      </c>
      <c r="E1517" s="106">
        <v>3415119.9999999963</v>
      </c>
      <c r="F1517" s="106">
        <v>30000</v>
      </c>
      <c r="G1517" s="106">
        <v>1009730.04</v>
      </c>
      <c r="H1517" s="106">
        <f t="shared" si="240"/>
        <v>4454850.0399999963</v>
      </c>
      <c r="I1517" s="106">
        <f t="shared" si="241"/>
        <v>3415119.9999999963</v>
      </c>
      <c r="J1517" s="106">
        <f t="shared" si="242"/>
        <v>30000</v>
      </c>
      <c r="K1517" s="106">
        <f t="shared" si="243"/>
        <v>1009730.04</v>
      </c>
      <c r="L1517" s="106">
        <f t="shared" si="244"/>
        <v>4454850.0399999963</v>
      </c>
    </row>
    <row r="1518" spans="1:12" ht="18.5" x14ac:dyDescent="0.45">
      <c r="A1518" s="104"/>
      <c r="B1518" s="104"/>
      <c r="C1518" s="105" t="s">
        <v>491</v>
      </c>
      <c r="D1518" s="106">
        <v>1</v>
      </c>
      <c r="E1518" s="106">
        <v>7519473.8999999994</v>
      </c>
      <c r="F1518" s="106">
        <v>30000</v>
      </c>
      <c r="G1518" s="106">
        <v>1035038</v>
      </c>
      <c r="H1518" s="106">
        <f t="shared" si="240"/>
        <v>8584511.8999999985</v>
      </c>
      <c r="I1518" s="106">
        <f t="shared" si="241"/>
        <v>7519473.8999999994</v>
      </c>
      <c r="J1518" s="106">
        <f t="shared" si="242"/>
        <v>30000</v>
      </c>
      <c r="K1518" s="106">
        <f t="shared" si="243"/>
        <v>1035038</v>
      </c>
      <c r="L1518" s="106">
        <f t="shared" si="244"/>
        <v>8584511.8999999985</v>
      </c>
    </row>
    <row r="1519" spans="1:12" ht="18.5" x14ac:dyDescent="0.45">
      <c r="A1519" s="104"/>
      <c r="B1519" s="104"/>
      <c r="C1519" s="105" t="s">
        <v>1154</v>
      </c>
      <c r="D1519" s="106">
        <v>1</v>
      </c>
      <c r="E1519" s="106">
        <v>7688350.8000000007</v>
      </c>
      <c r="F1519" s="106">
        <v>30000</v>
      </c>
      <c r="G1519" s="106">
        <v>1057562.04</v>
      </c>
      <c r="H1519" s="106">
        <f t="shared" si="240"/>
        <v>8775912.8399999999</v>
      </c>
      <c r="I1519" s="106">
        <f t="shared" si="241"/>
        <v>7688350.8000000007</v>
      </c>
      <c r="J1519" s="106">
        <f t="shared" si="242"/>
        <v>30000</v>
      </c>
      <c r="K1519" s="106">
        <f t="shared" si="243"/>
        <v>1057562.04</v>
      </c>
      <c r="L1519" s="106">
        <f t="shared" si="244"/>
        <v>8775912.8399999999</v>
      </c>
    </row>
    <row r="1520" spans="1:12" ht="18.5" x14ac:dyDescent="0.45">
      <c r="A1520" s="104"/>
      <c r="B1520" s="104"/>
      <c r="C1520" s="108" t="s">
        <v>347</v>
      </c>
      <c r="D1520" s="106">
        <v>2</v>
      </c>
      <c r="E1520" s="106">
        <v>3616821.2499999963</v>
      </c>
      <c r="F1520" s="106">
        <v>30000</v>
      </c>
      <c r="G1520" s="106"/>
      <c r="H1520" s="106">
        <f t="shared" si="240"/>
        <v>3646821.2499999963</v>
      </c>
      <c r="I1520" s="106">
        <f t="shared" si="241"/>
        <v>7233642.4999999925</v>
      </c>
      <c r="J1520" s="106">
        <f t="shared" si="242"/>
        <v>60000</v>
      </c>
      <c r="K1520" s="106">
        <f t="shared" si="243"/>
        <v>0</v>
      </c>
      <c r="L1520" s="106">
        <f t="shared" si="244"/>
        <v>7293642.4999999925</v>
      </c>
    </row>
    <row r="1521" spans="1:12" ht="18.5" x14ac:dyDescent="0.45">
      <c r="A1521" s="104"/>
      <c r="B1521" s="104"/>
      <c r="C1521" s="108" t="s">
        <v>308</v>
      </c>
      <c r="D1521" s="106">
        <v>2</v>
      </c>
      <c r="E1521" s="106">
        <v>3741953.7500000037</v>
      </c>
      <c r="F1521" s="106">
        <v>30000</v>
      </c>
      <c r="G1521" s="106"/>
      <c r="H1521" s="106">
        <f t="shared" si="240"/>
        <v>3771953.7500000037</v>
      </c>
      <c r="I1521" s="106">
        <f t="shared" si="241"/>
        <v>7483907.5000000075</v>
      </c>
      <c r="J1521" s="106">
        <f t="shared" si="242"/>
        <v>60000</v>
      </c>
      <c r="K1521" s="106">
        <f t="shared" si="243"/>
        <v>0</v>
      </c>
      <c r="L1521" s="106">
        <f t="shared" si="244"/>
        <v>7543907.5000000075</v>
      </c>
    </row>
    <row r="1522" spans="1:12" ht="18.5" x14ac:dyDescent="0.45">
      <c r="A1522" s="104"/>
      <c r="B1522" s="104"/>
      <c r="C1522" s="105" t="s">
        <v>1155</v>
      </c>
      <c r="D1522" s="106">
        <v>5</v>
      </c>
      <c r="E1522" s="106">
        <v>8026103.25</v>
      </c>
      <c r="F1522" s="106">
        <v>30000</v>
      </c>
      <c r="G1522" s="106">
        <v>1082097.96</v>
      </c>
      <c r="H1522" s="106">
        <f t="shared" si="240"/>
        <v>9138201.2100000009</v>
      </c>
      <c r="I1522" s="106">
        <f t="shared" si="241"/>
        <v>40130516.25</v>
      </c>
      <c r="J1522" s="106">
        <f t="shared" si="242"/>
        <v>150000</v>
      </c>
      <c r="K1522" s="106">
        <f t="shared" si="243"/>
        <v>5410489.7999999998</v>
      </c>
      <c r="L1522" s="106">
        <f t="shared" si="244"/>
        <v>45691006.050000004</v>
      </c>
    </row>
    <row r="1523" spans="1:12" ht="18.5" x14ac:dyDescent="0.45">
      <c r="A1523" s="104"/>
      <c r="B1523" s="104"/>
      <c r="C1523" s="108" t="s">
        <v>407</v>
      </c>
      <c r="D1523" s="106">
        <v>1</v>
      </c>
      <c r="E1523" s="106">
        <v>7774699.5</v>
      </c>
      <c r="F1523" s="106">
        <v>30000</v>
      </c>
      <c r="G1523" s="106"/>
      <c r="H1523" s="106">
        <f t="shared" si="240"/>
        <v>7804699.5</v>
      </c>
      <c r="I1523" s="106">
        <f t="shared" si="241"/>
        <v>7774699.5</v>
      </c>
      <c r="J1523" s="106">
        <f t="shared" si="242"/>
        <v>30000</v>
      </c>
      <c r="K1523" s="106">
        <f t="shared" si="243"/>
        <v>0</v>
      </c>
      <c r="L1523" s="106">
        <f t="shared" si="244"/>
        <v>7804699.5</v>
      </c>
    </row>
    <row r="1524" spans="1:12" ht="18.5" x14ac:dyDescent="0.45">
      <c r="A1524" s="104"/>
      <c r="B1524" s="107" t="s">
        <v>201</v>
      </c>
      <c r="C1524" s="105" t="s">
        <v>202</v>
      </c>
      <c r="D1524" s="109">
        <f>SUM(D1427:D1523)</f>
        <v>668</v>
      </c>
      <c r="E1524" s="109">
        <f>SUM(E1427:E1523)</f>
        <v>232442154.50000003</v>
      </c>
      <c r="F1524" s="109">
        <f>SUM(F1427:F1523)</f>
        <v>2910000</v>
      </c>
      <c r="G1524" s="109"/>
      <c r="H1524" s="109">
        <f>SUM(H1427:H1523)</f>
        <v>262108593.18000001</v>
      </c>
      <c r="I1524" s="109">
        <f>SUM(I1427:I1523)</f>
        <v>1602297813.3000011</v>
      </c>
      <c r="J1524" s="109">
        <f>SUM(J1427:J1523)</f>
        <v>20040000</v>
      </c>
      <c r="K1524" s="109">
        <f>SUM(K1427:K1523)</f>
        <v>277008324.72000009</v>
      </c>
      <c r="L1524" s="109">
        <f>SUM(L1427:L1523)</f>
        <v>1899346138.0200014</v>
      </c>
    </row>
    <row r="1525" spans="1:12" ht="18.5" x14ac:dyDescent="0.45">
      <c r="A1525" s="104"/>
      <c r="B1525" s="104"/>
      <c r="C1525" s="110" t="s">
        <v>203</v>
      </c>
      <c r="D1525" s="106">
        <v>1</v>
      </c>
      <c r="E1525" s="111">
        <v>1247870.04</v>
      </c>
      <c r="F1525" s="106">
        <v>374361</v>
      </c>
      <c r="G1525" s="106">
        <v>10640338.32</v>
      </c>
      <c r="H1525" s="106">
        <f t="shared" ref="H1525" si="245">SUM(E1525:G1525)</f>
        <v>12262569.359999999</v>
      </c>
      <c r="I1525" s="106">
        <f t="shared" ref="I1525" si="246">D1525*E1525</f>
        <v>1247870.04</v>
      </c>
      <c r="J1525" s="106">
        <f t="shared" ref="J1525" si="247">D1525*F1525</f>
        <v>374361</v>
      </c>
      <c r="K1525" s="106">
        <f t="shared" ref="K1525" si="248">D1525*G1525</f>
        <v>10640338.32</v>
      </c>
      <c r="L1525" s="106">
        <f t="shared" ref="L1525" si="249">D1525*H1525</f>
        <v>12262569.359999999</v>
      </c>
    </row>
    <row r="1526" spans="1:12" ht="18.5" x14ac:dyDescent="0.45">
      <c r="A1526" s="104"/>
      <c r="B1526" s="112" t="s">
        <v>201</v>
      </c>
      <c r="C1526" s="113"/>
      <c r="D1526" s="109">
        <f t="shared" ref="D1526:L1526" si="250">SUM(D1525:D1525)</f>
        <v>1</v>
      </c>
      <c r="E1526" s="109">
        <f t="shared" si="250"/>
        <v>1247870.04</v>
      </c>
      <c r="F1526" s="109">
        <f t="shared" si="250"/>
        <v>374361</v>
      </c>
      <c r="G1526" s="109">
        <f t="shared" si="250"/>
        <v>10640338.32</v>
      </c>
      <c r="H1526" s="109">
        <f t="shared" si="250"/>
        <v>12262569.359999999</v>
      </c>
      <c r="I1526" s="109">
        <f t="shared" si="250"/>
        <v>1247870.04</v>
      </c>
      <c r="J1526" s="109">
        <f t="shared" si="250"/>
        <v>374361</v>
      </c>
      <c r="K1526" s="109">
        <f t="shared" si="250"/>
        <v>10640338.32</v>
      </c>
      <c r="L1526" s="109">
        <f t="shared" si="250"/>
        <v>12262569.359999999</v>
      </c>
    </row>
    <row r="1527" spans="1:12" ht="18.5" x14ac:dyDescent="0.45">
      <c r="A1527" s="104"/>
      <c r="B1527" s="104"/>
      <c r="C1527" s="110"/>
      <c r="D1527" s="106"/>
      <c r="E1527" s="106"/>
      <c r="F1527" s="106"/>
      <c r="G1527" s="106"/>
      <c r="H1527" s="106"/>
      <c r="I1527" s="106"/>
      <c r="J1527" s="106"/>
      <c r="K1527" s="106"/>
      <c r="L1527" s="106"/>
    </row>
    <row r="1528" spans="1:12" ht="18.5" x14ac:dyDescent="0.45">
      <c r="A1528" s="112" t="s">
        <v>204</v>
      </c>
      <c r="B1528" s="104"/>
      <c r="C1528" s="104"/>
      <c r="D1528" s="114">
        <f>D1524+D1526</f>
        <v>669</v>
      </c>
      <c r="E1528" s="115">
        <f t="shared" ref="E1528:L1528" si="251">SUM(E1524:E1525)</f>
        <v>233690024.54000002</v>
      </c>
      <c r="F1528" s="115">
        <f t="shared" si="251"/>
        <v>3284361</v>
      </c>
      <c r="G1528" s="115">
        <f t="shared" si="251"/>
        <v>10640338.32</v>
      </c>
      <c r="H1528" s="115">
        <f t="shared" si="251"/>
        <v>274371162.54000002</v>
      </c>
      <c r="I1528" s="115">
        <f t="shared" si="251"/>
        <v>1603545683.3400011</v>
      </c>
      <c r="J1528" s="115">
        <f t="shared" si="251"/>
        <v>20414361</v>
      </c>
      <c r="K1528" s="115">
        <f t="shared" si="251"/>
        <v>287648663.04000008</v>
      </c>
      <c r="L1528" s="115">
        <f t="shared" si="251"/>
        <v>1911608707.3800013</v>
      </c>
    </row>
    <row r="1530" spans="1:12" ht="18.5" x14ac:dyDescent="0.45">
      <c r="A1530" s="1010" t="s">
        <v>0</v>
      </c>
      <c r="B1530" s="1010"/>
      <c r="C1530" s="1010"/>
      <c r="D1530" s="1010"/>
      <c r="E1530" s="1010"/>
      <c r="F1530" s="1010"/>
      <c r="G1530" s="1010"/>
      <c r="H1530" s="1010"/>
      <c r="I1530" s="1010"/>
      <c r="J1530" s="1010"/>
      <c r="K1530" s="1010"/>
      <c r="L1530" s="1010"/>
    </row>
    <row r="1531" spans="1:12" ht="18.5" x14ac:dyDescent="0.45">
      <c r="A1531" s="971" t="s">
        <v>89</v>
      </c>
      <c r="B1531" s="971"/>
      <c r="C1531" s="971"/>
      <c r="D1531" s="971"/>
      <c r="E1531" s="971"/>
      <c r="F1531" s="971"/>
      <c r="G1531" s="971"/>
      <c r="H1531" s="971"/>
      <c r="I1531" s="971"/>
      <c r="J1531" s="971"/>
      <c r="K1531" s="971"/>
      <c r="L1531" s="971"/>
    </row>
    <row r="1532" spans="1:12" ht="18.5" x14ac:dyDescent="0.45">
      <c r="A1532" s="971" t="s">
        <v>90</v>
      </c>
      <c r="B1532" s="972"/>
      <c r="C1532" s="972"/>
      <c r="D1532" s="972"/>
      <c r="E1532" s="972"/>
      <c r="F1532" s="972"/>
      <c r="G1532" s="972"/>
      <c r="H1532" s="972"/>
      <c r="I1532" s="972"/>
      <c r="J1532" s="972"/>
      <c r="K1532" s="972"/>
      <c r="L1532" s="972"/>
    </row>
    <row r="1533" spans="1:12" ht="18.5" x14ac:dyDescent="0.45">
      <c r="A1533" s="973" t="s">
        <v>1156</v>
      </c>
      <c r="B1533" s="973"/>
      <c r="C1533" s="973"/>
      <c r="D1533" s="973"/>
      <c r="E1533" s="973"/>
      <c r="F1533" s="973"/>
      <c r="G1533" s="973"/>
      <c r="H1533" s="973"/>
      <c r="I1533" s="973"/>
      <c r="J1533" s="973"/>
      <c r="K1533" s="973"/>
      <c r="L1533" s="973"/>
    </row>
    <row r="1534" spans="1:12" ht="55.5" x14ac:dyDescent="0.45">
      <c r="A1534" s="501" t="s">
        <v>91</v>
      </c>
      <c r="B1534" s="112"/>
      <c r="C1534" s="501" t="s">
        <v>92</v>
      </c>
      <c r="D1534" s="501" t="s">
        <v>93</v>
      </c>
      <c r="E1534" s="501" t="s">
        <v>94</v>
      </c>
      <c r="F1534" s="501" t="s">
        <v>95</v>
      </c>
      <c r="G1534" s="501" t="s">
        <v>96</v>
      </c>
      <c r="H1534" s="501" t="s">
        <v>97</v>
      </c>
      <c r="I1534" s="501" t="s">
        <v>98</v>
      </c>
      <c r="J1534" s="501" t="s">
        <v>99</v>
      </c>
      <c r="K1534" s="501" t="s">
        <v>100</v>
      </c>
      <c r="L1534" s="354" t="s">
        <v>101</v>
      </c>
    </row>
    <row r="1535" spans="1:12" ht="18.5" x14ac:dyDescent="0.45">
      <c r="A1535" s="108"/>
      <c r="B1535" s="104"/>
      <c r="C1535" s="104"/>
      <c r="D1535" s="104"/>
      <c r="E1535" s="104"/>
      <c r="F1535" s="104"/>
      <c r="G1535" s="104"/>
      <c r="H1535" s="104"/>
      <c r="I1535" s="104"/>
      <c r="J1535" s="104"/>
      <c r="K1535" s="104"/>
      <c r="L1535" s="355" t="s">
        <v>650</v>
      </c>
    </row>
    <row r="1536" spans="1:12" ht="18.5" x14ac:dyDescent="0.45">
      <c r="A1536" s="104"/>
      <c r="B1536" s="104"/>
      <c r="C1536" s="105" t="s">
        <v>105</v>
      </c>
      <c r="D1536" s="106">
        <v>30</v>
      </c>
      <c r="E1536" s="106">
        <v>1229037.5000000042</v>
      </c>
      <c r="F1536" s="106">
        <v>30000</v>
      </c>
      <c r="G1536" s="106"/>
      <c r="H1536" s="106">
        <f t="shared" ref="H1536:H1581" si="252">SUM(E1536:G1536)</f>
        <v>1259037.5000000042</v>
      </c>
      <c r="I1536" s="106">
        <f t="shared" ref="I1536:I1581" si="253">D1536*E1536</f>
        <v>36871125.000000127</v>
      </c>
      <c r="J1536" s="106">
        <f t="shared" ref="J1536:J1581" si="254">D1536*F1536</f>
        <v>900000</v>
      </c>
      <c r="K1536" s="106">
        <f t="shared" ref="K1536:K1581" si="255">D1536*G1536</f>
        <v>0</v>
      </c>
      <c r="L1536" s="106">
        <f t="shared" ref="L1536:L1581" si="256">D1536*H1536</f>
        <v>37771125.000000127</v>
      </c>
    </row>
    <row r="1537" spans="1:12" ht="18.5" x14ac:dyDescent="0.45">
      <c r="A1537" s="104"/>
      <c r="B1537" s="104"/>
      <c r="C1537" s="105" t="s">
        <v>549</v>
      </c>
      <c r="D1537" s="106">
        <v>3</v>
      </c>
      <c r="E1537" s="106">
        <v>1227300</v>
      </c>
      <c r="F1537" s="106">
        <v>30000</v>
      </c>
      <c r="G1537" s="106"/>
      <c r="H1537" s="106">
        <f t="shared" si="252"/>
        <v>1257300</v>
      </c>
      <c r="I1537" s="106">
        <f t="shared" si="253"/>
        <v>3681900</v>
      </c>
      <c r="J1537" s="106">
        <f t="shared" si="254"/>
        <v>90000</v>
      </c>
      <c r="K1537" s="106">
        <f t="shared" si="255"/>
        <v>0</v>
      </c>
      <c r="L1537" s="106">
        <f t="shared" si="256"/>
        <v>3771900</v>
      </c>
    </row>
    <row r="1538" spans="1:12" ht="18.5" x14ac:dyDescent="0.45">
      <c r="A1538" s="104"/>
      <c r="B1538" s="104"/>
      <c r="C1538" s="105" t="s">
        <v>1083</v>
      </c>
      <c r="D1538" s="106">
        <v>3</v>
      </c>
      <c r="E1538" s="106">
        <v>1258667.4999999958</v>
      </c>
      <c r="F1538" s="106">
        <v>30000</v>
      </c>
      <c r="G1538" s="106"/>
      <c r="H1538" s="106">
        <f t="shared" si="252"/>
        <v>1288667.4999999958</v>
      </c>
      <c r="I1538" s="106">
        <f t="shared" si="253"/>
        <v>3776002.4999999874</v>
      </c>
      <c r="J1538" s="106">
        <f t="shared" si="254"/>
        <v>90000</v>
      </c>
      <c r="K1538" s="106">
        <f t="shared" si="255"/>
        <v>0</v>
      </c>
      <c r="L1538" s="106">
        <f t="shared" si="256"/>
        <v>3866002.4999999874</v>
      </c>
    </row>
    <row r="1539" spans="1:12" ht="18.5" x14ac:dyDescent="0.45">
      <c r="A1539" s="104"/>
      <c r="B1539" s="104"/>
      <c r="C1539" s="105" t="s">
        <v>1094</v>
      </c>
      <c r="D1539" s="106">
        <v>2</v>
      </c>
      <c r="E1539" s="106">
        <v>1274351.25</v>
      </c>
      <c r="F1539" s="106">
        <v>30000</v>
      </c>
      <c r="G1539" s="106"/>
      <c r="H1539" s="106">
        <f t="shared" si="252"/>
        <v>1304351.25</v>
      </c>
      <c r="I1539" s="106">
        <f t="shared" si="253"/>
        <v>2548702.5</v>
      </c>
      <c r="J1539" s="106">
        <f t="shared" si="254"/>
        <v>60000</v>
      </c>
      <c r="K1539" s="106">
        <f t="shared" si="255"/>
        <v>0</v>
      </c>
      <c r="L1539" s="106">
        <f t="shared" si="256"/>
        <v>2608702.5</v>
      </c>
    </row>
    <row r="1540" spans="1:12" ht="18.5" x14ac:dyDescent="0.45">
      <c r="A1540" s="104"/>
      <c r="B1540" s="104"/>
      <c r="C1540" s="105" t="s">
        <v>368</v>
      </c>
      <c r="D1540" s="106">
        <v>1</v>
      </c>
      <c r="E1540" s="106">
        <v>1199396.25</v>
      </c>
      <c r="F1540" s="106">
        <v>30000</v>
      </c>
      <c r="G1540" s="106"/>
      <c r="H1540" s="106">
        <f t="shared" si="252"/>
        <v>1229396.25</v>
      </c>
      <c r="I1540" s="106">
        <f t="shared" si="253"/>
        <v>1199396.25</v>
      </c>
      <c r="J1540" s="106">
        <f t="shared" si="254"/>
        <v>30000</v>
      </c>
      <c r="K1540" s="106">
        <f t="shared" si="255"/>
        <v>0</v>
      </c>
      <c r="L1540" s="106">
        <f t="shared" si="256"/>
        <v>1229396.25</v>
      </c>
    </row>
    <row r="1541" spans="1:12" ht="18.5" x14ac:dyDescent="0.45">
      <c r="A1541" s="104"/>
      <c r="B1541" s="104"/>
      <c r="C1541" s="105" t="s">
        <v>446</v>
      </c>
      <c r="D1541" s="106">
        <v>5</v>
      </c>
      <c r="E1541" s="106">
        <v>1275841.2500000042</v>
      </c>
      <c r="F1541" s="106">
        <v>30000</v>
      </c>
      <c r="G1541" s="106"/>
      <c r="H1541" s="106">
        <f t="shared" si="252"/>
        <v>1305841.2500000042</v>
      </c>
      <c r="I1541" s="106">
        <f t="shared" si="253"/>
        <v>6379206.2500000205</v>
      </c>
      <c r="J1541" s="106">
        <f t="shared" si="254"/>
        <v>150000</v>
      </c>
      <c r="K1541" s="106">
        <f t="shared" si="255"/>
        <v>0</v>
      </c>
      <c r="L1541" s="106">
        <f t="shared" si="256"/>
        <v>6529206.2500000205</v>
      </c>
    </row>
    <row r="1542" spans="1:12" ht="18.5" x14ac:dyDescent="0.45">
      <c r="A1542" s="104"/>
      <c r="B1542" s="104"/>
      <c r="C1542" s="105" t="s">
        <v>1085</v>
      </c>
      <c r="D1542" s="106">
        <v>1</v>
      </c>
      <c r="E1542" s="106">
        <v>1294952.4999999958</v>
      </c>
      <c r="F1542" s="106">
        <v>30000</v>
      </c>
      <c r="G1542" s="106"/>
      <c r="H1542" s="106">
        <f t="shared" si="252"/>
        <v>1324952.4999999958</v>
      </c>
      <c r="I1542" s="106">
        <f t="shared" si="253"/>
        <v>1294952.4999999958</v>
      </c>
      <c r="J1542" s="106">
        <f t="shared" si="254"/>
        <v>30000</v>
      </c>
      <c r="K1542" s="106">
        <f t="shared" si="255"/>
        <v>0</v>
      </c>
      <c r="L1542" s="106">
        <f t="shared" si="256"/>
        <v>1324952.4999999958</v>
      </c>
    </row>
    <row r="1543" spans="1:12" ht="18.5" x14ac:dyDescent="0.45">
      <c r="A1543" s="104"/>
      <c r="B1543" s="104"/>
      <c r="C1543" s="105" t="s">
        <v>550</v>
      </c>
      <c r="D1543" s="106">
        <v>3</v>
      </c>
      <c r="E1543" s="106">
        <v>1314063.75</v>
      </c>
      <c r="F1543" s="106">
        <v>30000</v>
      </c>
      <c r="G1543" s="106"/>
      <c r="H1543" s="106">
        <f t="shared" si="252"/>
        <v>1344063.75</v>
      </c>
      <c r="I1543" s="106">
        <f t="shared" si="253"/>
        <v>3942191.25</v>
      </c>
      <c r="J1543" s="106">
        <f t="shared" si="254"/>
        <v>90000</v>
      </c>
      <c r="K1543" s="106">
        <f t="shared" si="255"/>
        <v>0</v>
      </c>
      <c r="L1543" s="106">
        <f t="shared" si="256"/>
        <v>4032191.25</v>
      </c>
    </row>
    <row r="1544" spans="1:12" ht="18.5" x14ac:dyDescent="0.45">
      <c r="A1544" s="104"/>
      <c r="B1544" s="104"/>
      <c r="C1544" s="105" t="s">
        <v>551</v>
      </c>
      <c r="D1544" s="106">
        <v>2</v>
      </c>
      <c r="E1544" s="106">
        <v>1333175.0000000042</v>
      </c>
      <c r="F1544" s="106">
        <v>30000</v>
      </c>
      <c r="G1544" s="106"/>
      <c r="H1544" s="106">
        <f t="shared" si="252"/>
        <v>1363175.0000000042</v>
      </c>
      <c r="I1544" s="106">
        <f t="shared" si="253"/>
        <v>2666350.0000000084</v>
      </c>
      <c r="J1544" s="106">
        <f t="shared" si="254"/>
        <v>60000</v>
      </c>
      <c r="K1544" s="106">
        <f t="shared" si="255"/>
        <v>0</v>
      </c>
      <c r="L1544" s="106">
        <f t="shared" si="256"/>
        <v>2726350.0000000084</v>
      </c>
    </row>
    <row r="1545" spans="1:12" ht="18.5" x14ac:dyDescent="0.45">
      <c r="A1545" s="104"/>
      <c r="B1545" s="104"/>
      <c r="C1545" s="105" t="s">
        <v>331</v>
      </c>
      <c r="D1545" s="106">
        <v>1</v>
      </c>
      <c r="E1545" s="106">
        <v>1352286.2499999958</v>
      </c>
      <c r="F1545" s="106">
        <v>30000</v>
      </c>
      <c r="G1545" s="106"/>
      <c r="H1545" s="106">
        <f t="shared" si="252"/>
        <v>1382286.2499999958</v>
      </c>
      <c r="I1545" s="106">
        <f t="shared" si="253"/>
        <v>1352286.2499999958</v>
      </c>
      <c r="J1545" s="106">
        <f t="shared" si="254"/>
        <v>30000</v>
      </c>
      <c r="K1545" s="106">
        <f t="shared" si="255"/>
        <v>0</v>
      </c>
      <c r="L1545" s="106">
        <f t="shared" si="256"/>
        <v>1382286.2499999958</v>
      </c>
    </row>
    <row r="1546" spans="1:12" ht="18.5" x14ac:dyDescent="0.45">
      <c r="A1546" s="104"/>
      <c r="B1546" s="104"/>
      <c r="C1546" s="105" t="s">
        <v>211</v>
      </c>
      <c r="D1546" s="106">
        <v>8</v>
      </c>
      <c r="E1546" s="106">
        <v>1459937.4999999958</v>
      </c>
      <c r="F1546" s="106">
        <v>30000</v>
      </c>
      <c r="G1546" s="106"/>
      <c r="H1546" s="106">
        <f t="shared" si="252"/>
        <v>1489937.4999999958</v>
      </c>
      <c r="I1546" s="106">
        <f t="shared" si="253"/>
        <v>11679499.999999966</v>
      </c>
      <c r="J1546" s="106">
        <f t="shared" si="254"/>
        <v>240000</v>
      </c>
      <c r="K1546" s="106">
        <f t="shared" si="255"/>
        <v>0</v>
      </c>
      <c r="L1546" s="106">
        <f t="shared" si="256"/>
        <v>11919499.999999966</v>
      </c>
    </row>
    <row r="1547" spans="1:12" ht="18.5" x14ac:dyDescent="0.45">
      <c r="A1547" s="104"/>
      <c r="B1547" s="104"/>
      <c r="C1547" s="105" t="s">
        <v>128</v>
      </c>
      <c r="D1547" s="106">
        <v>4</v>
      </c>
      <c r="E1547" s="106">
        <v>1495046.25</v>
      </c>
      <c r="F1547" s="106">
        <v>30000</v>
      </c>
      <c r="G1547" s="106"/>
      <c r="H1547" s="106">
        <f t="shared" si="252"/>
        <v>1525046.25</v>
      </c>
      <c r="I1547" s="106">
        <f t="shared" si="253"/>
        <v>5980185</v>
      </c>
      <c r="J1547" s="106">
        <f t="shared" si="254"/>
        <v>120000</v>
      </c>
      <c r="K1547" s="106">
        <f t="shared" si="255"/>
        <v>0</v>
      </c>
      <c r="L1547" s="106">
        <f t="shared" si="256"/>
        <v>6100185</v>
      </c>
    </row>
    <row r="1548" spans="1:12" ht="18.5" x14ac:dyDescent="0.45">
      <c r="A1548" s="104"/>
      <c r="B1548" s="104"/>
      <c r="C1548" s="105" t="s">
        <v>129</v>
      </c>
      <c r="D1548" s="106">
        <v>9</v>
      </c>
      <c r="E1548" s="106">
        <v>1530153.75</v>
      </c>
      <c r="F1548" s="106">
        <v>30000</v>
      </c>
      <c r="G1548" s="106"/>
      <c r="H1548" s="106">
        <f t="shared" si="252"/>
        <v>1560153.75</v>
      </c>
      <c r="I1548" s="106">
        <f t="shared" si="253"/>
        <v>13771383.75</v>
      </c>
      <c r="J1548" s="106">
        <f t="shared" si="254"/>
        <v>270000</v>
      </c>
      <c r="K1548" s="106">
        <f t="shared" si="255"/>
        <v>0</v>
      </c>
      <c r="L1548" s="106">
        <f t="shared" si="256"/>
        <v>14041383.75</v>
      </c>
    </row>
    <row r="1549" spans="1:12" ht="18.5" x14ac:dyDescent="0.45">
      <c r="A1549" s="104"/>
      <c r="B1549" s="104"/>
      <c r="C1549" s="105" t="s">
        <v>478</v>
      </c>
      <c r="D1549" s="106">
        <v>12</v>
      </c>
      <c r="E1549" s="106">
        <v>1565261.25</v>
      </c>
      <c r="F1549" s="106">
        <v>30000</v>
      </c>
      <c r="G1549" s="106"/>
      <c r="H1549" s="106">
        <f t="shared" si="252"/>
        <v>1595261.25</v>
      </c>
      <c r="I1549" s="106">
        <f t="shared" si="253"/>
        <v>18783135</v>
      </c>
      <c r="J1549" s="106">
        <f t="shared" si="254"/>
        <v>360000</v>
      </c>
      <c r="K1549" s="106">
        <f t="shared" si="255"/>
        <v>0</v>
      </c>
      <c r="L1549" s="106">
        <f t="shared" si="256"/>
        <v>19143135</v>
      </c>
    </row>
    <row r="1550" spans="1:12" ht="18.5" x14ac:dyDescent="0.45">
      <c r="A1550" s="104"/>
      <c r="B1550" s="104"/>
      <c r="C1550" s="105" t="s">
        <v>130</v>
      </c>
      <c r="D1550" s="106">
        <v>10</v>
      </c>
      <c r="E1550" s="106">
        <v>1600370.0000000042</v>
      </c>
      <c r="F1550" s="106">
        <v>30000</v>
      </c>
      <c r="G1550" s="106"/>
      <c r="H1550" s="106">
        <f t="shared" si="252"/>
        <v>1630370.0000000042</v>
      </c>
      <c r="I1550" s="106">
        <f t="shared" si="253"/>
        <v>16003700.000000041</v>
      </c>
      <c r="J1550" s="106">
        <f t="shared" si="254"/>
        <v>300000</v>
      </c>
      <c r="K1550" s="106">
        <f t="shared" si="255"/>
        <v>0</v>
      </c>
      <c r="L1550" s="106">
        <f t="shared" si="256"/>
        <v>16303700.000000041</v>
      </c>
    </row>
    <row r="1551" spans="1:12" ht="18.5" x14ac:dyDescent="0.45">
      <c r="A1551" s="104"/>
      <c r="B1551" s="104"/>
      <c r="C1551" s="105" t="s">
        <v>332</v>
      </c>
      <c r="D1551" s="106">
        <v>13</v>
      </c>
      <c r="E1551" s="106">
        <v>1635477.5000000042</v>
      </c>
      <c r="F1551" s="106">
        <v>30000</v>
      </c>
      <c r="G1551" s="106"/>
      <c r="H1551" s="106">
        <f t="shared" si="252"/>
        <v>1665477.5000000042</v>
      </c>
      <c r="I1551" s="106">
        <f t="shared" si="253"/>
        <v>21261207.500000056</v>
      </c>
      <c r="J1551" s="106">
        <f t="shared" si="254"/>
        <v>390000</v>
      </c>
      <c r="K1551" s="106">
        <f t="shared" si="255"/>
        <v>0</v>
      </c>
      <c r="L1551" s="106">
        <f t="shared" si="256"/>
        <v>21651207.500000056</v>
      </c>
    </row>
    <row r="1552" spans="1:12" ht="18.5" x14ac:dyDescent="0.45">
      <c r="A1552" s="104"/>
      <c r="B1552" s="104"/>
      <c r="C1552" s="105" t="s">
        <v>131</v>
      </c>
      <c r="D1552" s="106">
        <v>5</v>
      </c>
      <c r="E1552" s="106">
        <v>1670585.0000000042</v>
      </c>
      <c r="F1552" s="106">
        <v>30000</v>
      </c>
      <c r="G1552" s="106"/>
      <c r="H1552" s="106">
        <f t="shared" si="252"/>
        <v>1700585.0000000042</v>
      </c>
      <c r="I1552" s="106">
        <f t="shared" si="253"/>
        <v>8352925.0000000205</v>
      </c>
      <c r="J1552" s="106">
        <f t="shared" si="254"/>
        <v>150000</v>
      </c>
      <c r="K1552" s="106">
        <f t="shared" si="255"/>
        <v>0</v>
      </c>
      <c r="L1552" s="106">
        <f t="shared" si="256"/>
        <v>8502925.0000000205</v>
      </c>
    </row>
    <row r="1553" spans="1:12" ht="18.5" x14ac:dyDescent="0.45">
      <c r="A1553" s="104"/>
      <c r="B1553" s="104"/>
      <c r="C1553" s="105" t="s">
        <v>242</v>
      </c>
      <c r="D1553" s="106">
        <v>15</v>
      </c>
      <c r="E1553" s="106">
        <v>1705693.7499999958</v>
      </c>
      <c r="F1553" s="106">
        <v>30000</v>
      </c>
      <c r="G1553" s="106"/>
      <c r="H1553" s="106">
        <f t="shared" si="252"/>
        <v>1735693.7499999958</v>
      </c>
      <c r="I1553" s="106">
        <f t="shared" si="253"/>
        <v>25585406.249999937</v>
      </c>
      <c r="J1553" s="106">
        <f t="shared" si="254"/>
        <v>450000</v>
      </c>
      <c r="K1553" s="106">
        <f t="shared" si="255"/>
        <v>0</v>
      </c>
      <c r="L1553" s="106">
        <f t="shared" si="256"/>
        <v>26035406.249999937</v>
      </c>
    </row>
    <row r="1554" spans="1:12" ht="18.5" x14ac:dyDescent="0.45">
      <c r="A1554" s="104"/>
      <c r="B1554" s="104"/>
      <c r="C1554" s="105" t="s">
        <v>560</v>
      </c>
      <c r="D1554" s="106">
        <v>8</v>
      </c>
      <c r="E1554" s="106">
        <v>1740801.2499999958</v>
      </c>
      <c r="F1554" s="106">
        <v>30000</v>
      </c>
      <c r="G1554" s="106"/>
      <c r="H1554" s="106">
        <f t="shared" si="252"/>
        <v>1770801.2499999958</v>
      </c>
      <c r="I1554" s="106">
        <f t="shared" si="253"/>
        <v>13926409.999999966</v>
      </c>
      <c r="J1554" s="106">
        <f t="shared" si="254"/>
        <v>240000</v>
      </c>
      <c r="K1554" s="106">
        <f t="shared" si="255"/>
        <v>0</v>
      </c>
      <c r="L1554" s="106">
        <f t="shared" si="256"/>
        <v>14166409.999999966</v>
      </c>
    </row>
    <row r="1555" spans="1:12" ht="18.5" x14ac:dyDescent="0.45">
      <c r="A1555" s="104"/>
      <c r="B1555" s="104"/>
      <c r="C1555" s="105" t="s">
        <v>136</v>
      </c>
      <c r="D1555" s="106">
        <v>5</v>
      </c>
      <c r="E1555" s="106">
        <v>1893658.7499999958</v>
      </c>
      <c r="F1555" s="106">
        <v>30000</v>
      </c>
      <c r="G1555" s="106"/>
      <c r="H1555" s="106">
        <f t="shared" si="252"/>
        <v>1923658.7499999958</v>
      </c>
      <c r="I1555" s="106">
        <f t="shared" si="253"/>
        <v>9468293.7499999795</v>
      </c>
      <c r="J1555" s="106">
        <f t="shared" si="254"/>
        <v>150000</v>
      </c>
      <c r="K1555" s="106">
        <f t="shared" si="255"/>
        <v>0</v>
      </c>
      <c r="L1555" s="106">
        <f t="shared" si="256"/>
        <v>9618293.7499999795</v>
      </c>
    </row>
    <row r="1556" spans="1:12" ht="18.5" x14ac:dyDescent="0.45">
      <c r="A1556" s="104"/>
      <c r="B1556" s="104"/>
      <c r="C1556" s="105" t="s">
        <v>139</v>
      </c>
      <c r="D1556" s="106">
        <v>10</v>
      </c>
      <c r="E1556" s="106">
        <v>1940917.5</v>
      </c>
      <c r="F1556" s="106">
        <v>30000</v>
      </c>
      <c r="G1556" s="106"/>
      <c r="H1556" s="106">
        <f t="shared" si="252"/>
        <v>1970917.5</v>
      </c>
      <c r="I1556" s="106">
        <f t="shared" si="253"/>
        <v>19409175</v>
      </c>
      <c r="J1556" s="106">
        <f t="shared" si="254"/>
        <v>300000</v>
      </c>
      <c r="K1556" s="106">
        <f t="shared" si="255"/>
        <v>0</v>
      </c>
      <c r="L1556" s="106">
        <f t="shared" si="256"/>
        <v>19709175</v>
      </c>
    </row>
    <row r="1557" spans="1:12" ht="18.5" x14ac:dyDescent="0.45">
      <c r="A1557" s="104"/>
      <c r="B1557" s="104"/>
      <c r="C1557" s="105" t="s">
        <v>143</v>
      </c>
      <c r="D1557" s="106">
        <v>7</v>
      </c>
      <c r="E1557" s="106">
        <v>2082693.75</v>
      </c>
      <c r="F1557" s="106">
        <v>30000</v>
      </c>
      <c r="G1557" s="106"/>
      <c r="H1557" s="106">
        <f t="shared" si="252"/>
        <v>2112693.75</v>
      </c>
      <c r="I1557" s="106">
        <f t="shared" si="253"/>
        <v>14578856.25</v>
      </c>
      <c r="J1557" s="106">
        <f t="shared" si="254"/>
        <v>210000</v>
      </c>
      <c r="K1557" s="106">
        <f t="shared" si="255"/>
        <v>0</v>
      </c>
      <c r="L1557" s="106">
        <f t="shared" si="256"/>
        <v>14788856.25</v>
      </c>
    </row>
    <row r="1558" spans="1:12" ht="18.5" x14ac:dyDescent="0.45">
      <c r="A1558" s="104"/>
      <c r="B1558" s="104"/>
      <c r="C1558" s="105" t="s">
        <v>212</v>
      </c>
      <c r="D1558" s="106">
        <v>2</v>
      </c>
      <c r="E1558" s="106">
        <v>2318987.4999999958</v>
      </c>
      <c r="F1558" s="106">
        <v>30000</v>
      </c>
      <c r="G1558" s="106"/>
      <c r="H1558" s="106">
        <f t="shared" si="252"/>
        <v>2348987.4999999958</v>
      </c>
      <c r="I1558" s="106">
        <f t="shared" si="253"/>
        <v>4637974.9999999916</v>
      </c>
      <c r="J1558" s="106">
        <f t="shared" si="254"/>
        <v>60000</v>
      </c>
      <c r="K1558" s="106">
        <f t="shared" si="255"/>
        <v>0</v>
      </c>
      <c r="L1558" s="106">
        <f t="shared" si="256"/>
        <v>4697974.9999999916</v>
      </c>
    </row>
    <row r="1559" spans="1:12" ht="18.5" x14ac:dyDescent="0.45">
      <c r="A1559" s="104"/>
      <c r="B1559" s="104"/>
      <c r="C1559" s="105" t="s">
        <v>299</v>
      </c>
      <c r="D1559" s="106">
        <v>7</v>
      </c>
      <c r="E1559" s="106">
        <v>2085975</v>
      </c>
      <c r="F1559" s="106">
        <v>30000</v>
      </c>
      <c r="G1559" s="106"/>
      <c r="H1559" s="106">
        <f t="shared" si="252"/>
        <v>2115975</v>
      </c>
      <c r="I1559" s="106">
        <f t="shared" si="253"/>
        <v>14601825</v>
      </c>
      <c r="J1559" s="106">
        <f t="shared" si="254"/>
        <v>210000</v>
      </c>
      <c r="K1559" s="106">
        <f t="shared" si="255"/>
        <v>0</v>
      </c>
      <c r="L1559" s="106">
        <f t="shared" si="256"/>
        <v>14811825</v>
      </c>
    </row>
    <row r="1560" spans="1:12" ht="18.5" x14ac:dyDescent="0.45">
      <c r="A1560" s="104"/>
      <c r="B1560" s="104"/>
      <c r="C1560" s="105" t="s">
        <v>151</v>
      </c>
      <c r="D1560" s="106">
        <v>4</v>
      </c>
      <c r="E1560" s="106">
        <v>2141566.2500000042</v>
      </c>
      <c r="F1560" s="106">
        <v>30000</v>
      </c>
      <c r="G1560" s="106"/>
      <c r="H1560" s="106">
        <f t="shared" si="252"/>
        <v>2171566.2500000042</v>
      </c>
      <c r="I1560" s="106">
        <f t="shared" si="253"/>
        <v>8566265.0000000168</v>
      </c>
      <c r="J1560" s="106">
        <f t="shared" si="254"/>
        <v>120000</v>
      </c>
      <c r="K1560" s="106">
        <f t="shared" si="255"/>
        <v>0</v>
      </c>
      <c r="L1560" s="106">
        <f t="shared" si="256"/>
        <v>8686265.0000000168</v>
      </c>
    </row>
    <row r="1561" spans="1:12" ht="18.5" x14ac:dyDescent="0.45">
      <c r="A1561" s="104"/>
      <c r="B1561" s="104"/>
      <c r="C1561" s="105" t="s">
        <v>213</v>
      </c>
      <c r="D1561" s="106">
        <v>2</v>
      </c>
      <c r="E1561" s="106">
        <v>2197157.4999999958</v>
      </c>
      <c r="F1561" s="106">
        <v>30000</v>
      </c>
      <c r="G1561" s="106"/>
      <c r="H1561" s="106">
        <f t="shared" si="252"/>
        <v>2227157.4999999958</v>
      </c>
      <c r="I1561" s="106">
        <f t="shared" si="253"/>
        <v>4394314.9999999916</v>
      </c>
      <c r="J1561" s="106">
        <f t="shared" si="254"/>
        <v>60000</v>
      </c>
      <c r="K1561" s="106">
        <f t="shared" si="255"/>
        <v>0</v>
      </c>
      <c r="L1561" s="106">
        <f t="shared" si="256"/>
        <v>4454314.9999999916</v>
      </c>
    </row>
    <row r="1562" spans="1:12" ht="18.5" x14ac:dyDescent="0.45">
      <c r="A1562" s="104"/>
      <c r="B1562" s="104"/>
      <c r="C1562" s="105" t="s">
        <v>243</v>
      </c>
      <c r="D1562" s="106">
        <v>1</v>
      </c>
      <c r="E1562" s="106">
        <v>2252747.4999999958</v>
      </c>
      <c r="F1562" s="106">
        <v>30000</v>
      </c>
      <c r="G1562" s="106"/>
      <c r="H1562" s="106">
        <f t="shared" si="252"/>
        <v>2282747.4999999958</v>
      </c>
      <c r="I1562" s="106">
        <f t="shared" si="253"/>
        <v>2252747.4999999958</v>
      </c>
      <c r="J1562" s="106">
        <f t="shared" si="254"/>
        <v>30000</v>
      </c>
      <c r="K1562" s="106">
        <f t="shared" si="255"/>
        <v>0</v>
      </c>
      <c r="L1562" s="106">
        <f t="shared" si="256"/>
        <v>2282747.4999999958</v>
      </c>
    </row>
    <row r="1563" spans="1:12" ht="18.5" x14ac:dyDescent="0.45">
      <c r="A1563" s="104"/>
      <c r="B1563" s="104"/>
      <c r="C1563" s="105" t="s">
        <v>157</v>
      </c>
      <c r="D1563" s="106">
        <v>5</v>
      </c>
      <c r="E1563" s="106">
        <v>2383198.7499999958</v>
      </c>
      <c r="F1563" s="106">
        <v>30000</v>
      </c>
      <c r="G1563" s="106"/>
      <c r="H1563" s="106">
        <f t="shared" si="252"/>
        <v>2413198.7499999958</v>
      </c>
      <c r="I1563" s="106">
        <f t="shared" si="253"/>
        <v>11915993.74999998</v>
      </c>
      <c r="J1563" s="106">
        <f t="shared" si="254"/>
        <v>150000</v>
      </c>
      <c r="K1563" s="106">
        <f t="shared" si="255"/>
        <v>0</v>
      </c>
      <c r="L1563" s="106">
        <f t="shared" si="256"/>
        <v>12065993.74999998</v>
      </c>
    </row>
    <row r="1564" spans="1:12" ht="18.5" x14ac:dyDescent="0.45">
      <c r="A1564" s="104"/>
      <c r="B1564" s="104"/>
      <c r="C1564" s="105" t="s">
        <v>302</v>
      </c>
      <c r="D1564" s="106">
        <v>4</v>
      </c>
      <c r="E1564" s="106">
        <v>2444501.25</v>
      </c>
      <c r="F1564" s="106">
        <v>30000</v>
      </c>
      <c r="G1564" s="106"/>
      <c r="H1564" s="106">
        <f t="shared" si="252"/>
        <v>2474501.25</v>
      </c>
      <c r="I1564" s="106">
        <f t="shared" si="253"/>
        <v>9778005</v>
      </c>
      <c r="J1564" s="106">
        <f t="shared" si="254"/>
        <v>120000</v>
      </c>
      <c r="K1564" s="106">
        <f t="shared" si="255"/>
        <v>0</v>
      </c>
      <c r="L1564" s="106">
        <f t="shared" si="256"/>
        <v>9898005</v>
      </c>
    </row>
    <row r="1565" spans="1:12" ht="18.5" x14ac:dyDescent="0.45">
      <c r="A1565" s="104"/>
      <c r="B1565" s="104"/>
      <c r="C1565" s="105" t="s">
        <v>159</v>
      </c>
      <c r="D1565" s="106">
        <v>2</v>
      </c>
      <c r="E1565" s="106">
        <v>2505804.9999999958</v>
      </c>
      <c r="F1565" s="106">
        <v>30000</v>
      </c>
      <c r="G1565" s="106"/>
      <c r="H1565" s="106">
        <f t="shared" si="252"/>
        <v>2535804.9999999958</v>
      </c>
      <c r="I1565" s="106">
        <f t="shared" si="253"/>
        <v>5011609.9999999916</v>
      </c>
      <c r="J1565" s="106">
        <f t="shared" si="254"/>
        <v>60000</v>
      </c>
      <c r="K1565" s="106">
        <f t="shared" si="255"/>
        <v>0</v>
      </c>
      <c r="L1565" s="106">
        <f t="shared" si="256"/>
        <v>5071609.9999999916</v>
      </c>
    </row>
    <row r="1566" spans="1:12" ht="18.5" x14ac:dyDescent="0.45">
      <c r="A1566" s="104"/>
      <c r="B1566" s="104"/>
      <c r="C1566" s="105" t="s">
        <v>161</v>
      </c>
      <c r="D1566" s="106">
        <v>4</v>
      </c>
      <c r="E1566" s="106">
        <v>2567107.5</v>
      </c>
      <c r="F1566" s="106">
        <v>30000</v>
      </c>
      <c r="G1566" s="106"/>
      <c r="H1566" s="106">
        <f t="shared" si="252"/>
        <v>2597107.5</v>
      </c>
      <c r="I1566" s="106">
        <f t="shared" si="253"/>
        <v>10268430</v>
      </c>
      <c r="J1566" s="106">
        <f t="shared" si="254"/>
        <v>120000</v>
      </c>
      <c r="K1566" s="106">
        <f t="shared" si="255"/>
        <v>0</v>
      </c>
      <c r="L1566" s="106">
        <f t="shared" si="256"/>
        <v>10388430</v>
      </c>
    </row>
    <row r="1567" spans="1:12" ht="18.5" x14ac:dyDescent="0.45">
      <c r="A1567" s="104"/>
      <c r="B1567" s="104"/>
      <c r="C1567" s="105" t="s">
        <v>484</v>
      </c>
      <c r="D1567" s="106">
        <v>4</v>
      </c>
      <c r="E1567" s="106">
        <v>3112251.2499999958</v>
      </c>
      <c r="F1567" s="106">
        <v>30000</v>
      </c>
      <c r="G1567" s="106"/>
      <c r="H1567" s="106">
        <f t="shared" si="252"/>
        <v>3142251.2499999958</v>
      </c>
      <c r="I1567" s="106">
        <f t="shared" si="253"/>
        <v>12449004.999999983</v>
      </c>
      <c r="J1567" s="106">
        <f t="shared" si="254"/>
        <v>120000</v>
      </c>
      <c r="K1567" s="106">
        <f t="shared" si="255"/>
        <v>0</v>
      </c>
      <c r="L1567" s="106">
        <f t="shared" si="256"/>
        <v>12569004.999999983</v>
      </c>
    </row>
    <row r="1568" spans="1:12" ht="18.5" x14ac:dyDescent="0.45">
      <c r="A1568" s="104"/>
      <c r="B1568" s="104"/>
      <c r="C1568" s="105" t="s">
        <v>485</v>
      </c>
      <c r="D1568" s="106">
        <v>9</v>
      </c>
      <c r="E1568" s="106">
        <v>3172786.2500000037</v>
      </c>
      <c r="F1568" s="106">
        <v>30000</v>
      </c>
      <c r="G1568" s="106"/>
      <c r="H1568" s="106">
        <f t="shared" si="252"/>
        <v>3202786.2500000037</v>
      </c>
      <c r="I1568" s="106">
        <f t="shared" si="253"/>
        <v>28555076.250000034</v>
      </c>
      <c r="J1568" s="106">
        <f t="shared" si="254"/>
        <v>270000</v>
      </c>
      <c r="K1568" s="106">
        <f t="shared" si="255"/>
        <v>0</v>
      </c>
      <c r="L1568" s="106">
        <f t="shared" si="256"/>
        <v>28825076.250000034</v>
      </c>
    </row>
    <row r="1569" spans="1:12" ht="18.5" x14ac:dyDescent="0.45">
      <c r="A1569" s="104"/>
      <c r="B1569" s="104"/>
      <c r="C1569" s="105" t="s">
        <v>486</v>
      </c>
      <c r="D1569" s="106">
        <v>2</v>
      </c>
      <c r="E1569" s="106">
        <v>3233319.9999999963</v>
      </c>
      <c r="F1569" s="106">
        <v>30000</v>
      </c>
      <c r="G1569" s="106"/>
      <c r="H1569" s="106">
        <f t="shared" si="252"/>
        <v>3263319.9999999963</v>
      </c>
      <c r="I1569" s="106">
        <f t="shared" si="253"/>
        <v>6466639.9999999925</v>
      </c>
      <c r="J1569" s="106">
        <f t="shared" si="254"/>
        <v>60000</v>
      </c>
      <c r="K1569" s="106">
        <f t="shared" si="255"/>
        <v>0</v>
      </c>
      <c r="L1569" s="106">
        <f t="shared" si="256"/>
        <v>6526639.9999999925</v>
      </c>
    </row>
    <row r="1570" spans="1:12" ht="18.5" x14ac:dyDescent="0.45">
      <c r="A1570" s="104"/>
      <c r="B1570" s="104"/>
      <c r="C1570" s="105" t="s">
        <v>526</v>
      </c>
      <c r="D1570" s="106">
        <v>2</v>
      </c>
      <c r="E1570" s="106">
        <v>3293855.0000000037</v>
      </c>
      <c r="F1570" s="106">
        <v>30000</v>
      </c>
      <c r="G1570" s="106"/>
      <c r="H1570" s="106">
        <f t="shared" si="252"/>
        <v>3323855.0000000037</v>
      </c>
      <c r="I1570" s="106">
        <f t="shared" si="253"/>
        <v>6587710.0000000075</v>
      </c>
      <c r="J1570" s="106">
        <f t="shared" si="254"/>
        <v>60000</v>
      </c>
      <c r="K1570" s="106">
        <f t="shared" si="255"/>
        <v>0</v>
      </c>
      <c r="L1570" s="106">
        <f t="shared" si="256"/>
        <v>6647710.0000000075</v>
      </c>
    </row>
    <row r="1571" spans="1:12" ht="18.5" x14ac:dyDescent="0.45">
      <c r="A1571" s="104"/>
      <c r="B1571" s="107"/>
      <c r="C1571" s="105" t="s">
        <v>303</v>
      </c>
      <c r="D1571" s="109">
        <v>5</v>
      </c>
      <c r="E1571" s="106">
        <v>3640486.2500000037</v>
      </c>
      <c r="F1571" s="106">
        <v>30000</v>
      </c>
      <c r="G1571" s="106"/>
      <c r="H1571" s="106">
        <f t="shared" si="252"/>
        <v>3670486.2500000037</v>
      </c>
      <c r="I1571" s="106">
        <f t="shared" si="253"/>
        <v>18202431.250000019</v>
      </c>
      <c r="J1571" s="106">
        <f t="shared" si="254"/>
        <v>150000</v>
      </c>
      <c r="K1571" s="106">
        <f t="shared" si="255"/>
        <v>0</v>
      </c>
      <c r="L1571" s="106">
        <f t="shared" si="256"/>
        <v>18352431.250000019</v>
      </c>
    </row>
    <row r="1572" spans="1:12" ht="18.5" x14ac:dyDescent="0.45">
      <c r="A1572" s="104"/>
      <c r="B1572" s="107"/>
      <c r="C1572" s="105" t="s">
        <v>175</v>
      </c>
      <c r="D1572" s="109">
        <v>3</v>
      </c>
      <c r="E1572" s="106">
        <v>3724846.2500000037</v>
      </c>
      <c r="F1572" s="106">
        <v>30000</v>
      </c>
      <c r="G1572" s="106"/>
      <c r="H1572" s="106">
        <f t="shared" si="252"/>
        <v>3754846.2500000037</v>
      </c>
      <c r="I1572" s="106">
        <f t="shared" si="253"/>
        <v>11174538.750000011</v>
      </c>
      <c r="J1572" s="106">
        <f t="shared" si="254"/>
        <v>90000</v>
      </c>
      <c r="K1572" s="106">
        <f t="shared" si="255"/>
        <v>0</v>
      </c>
      <c r="L1572" s="106">
        <f t="shared" si="256"/>
        <v>11264538.750000011</v>
      </c>
    </row>
    <row r="1573" spans="1:12" ht="18.5" x14ac:dyDescent="0.45">
      <c r="A1573" s="104"/>
      <c r="B1573" s="104"/>
      <c r="C1573" s="105" t="s">
        <v>176</v>
      </c>
      <c r="D1573" s="106">
        <v>2</v>
      </c>
      <c r="E1573" s="106">
        <v>3809206.2500000037</v>
      </c>
      <c r="F1573" s="106">
        <v>30000</v>
      </c>
      <c r="G1573" s="106"/>
      <c r="H1573" s="106">
        <f t="shared" si="252"/>
        <v>3839206.2500000037</v>
      </c>
      <c r="I1573" s="106">
        <f t="shared" si="253"/>
        <v>7618412.5000000075</v>
      </c>
      <c r="J1573" s="106">
        <f t="shared" si="254"/>
        <v>60000</v>
      </c>
      <c r="K1573" s="106">
        <f t="shared" si="255"/>
        <v>0</v>
      </c>
      <c r="L1573" s="106">
        <f t="shared" si="256"/>
        <v>7678412.5000000075</v>
      </c>
    </row>
    <row r="1574" spans="1:12" ht="18.5" x14ac:dyDescent="0.45">
      <c r="A1574" s="104"/>
      <c r="B1574" s="104"/>
      <c r="C1574" s="105" t="s">
        <v>583</v>
      </c>
      <c r="D1574" s="106">
        <v>2</v>
      </c>
      <c r="E1574" s="106">
        <v>3893565</v>
      </c>
      <c r="F1574" s="106">
        <v>30000</v>
      </c>
      <c r="G1574" s="106"/>
      <c r="H1574" s="106">
        <f t="shared" si="252"/>
        <v>3923565</v>
      </c>
      <c r="I1574" s="106">
        <f t="shared" si="253"/>
        <v>7787130</v>
      </c>
      <c r="J1574" s="106">
        <f t="shared" si="254"/>
        <v>60000</v>
      </c>
      <c r="K1574" s="106">
        <f t="shared" si="255"/>
        <v>0</v>
      </c>
      <c r="L1574" s="106">
        <f t="shared" si="256"/>
        <v>7847130</v>
      </c>
    </row>
    <row r="1575" spans="1:12" ht="18.5" x14ac:dyDescent="0.45">
      <c r="A1575" s="104"/>
      <c r="B1575" s="104"/>
      <c r="C1575" s="105" t="s">
        <v>489</v>
      </c>
      <c r="D1575" s="106">
        <v>7</v>
      </c>
      <c r="E1575" s="106">
        <v>4323140.0000000037</v>
      </c>
      <c r="F1575" s="106">
        <v>30000</v>
      </c>
      <c r="G1575" s="106"/>
      <c r="H1575" s="106">
        <f t="shared" si="252"/>
        <v>4353140.0000000037</v>
      </c>
      <c r="I1575" s="106">
        <f t="shared" si="253"/>
        <v>30261980.000000026</v>
      </c>
      <c r="J1575" s="106">
        <f t="shared" si="254"/>
        <v>210000</v>
      </c>
      <c r="K1575" s="106">
        <f t="shared" si="255"/>
        <v>0</v>
      </c>
      <c r="L1575" s="106">
        <f t="shared" si="256"/>
        <v>30471980.000000026</v>
      </c>
    </row>
    <row r="1576" spans="1:12" ht="18.5" x14ac:dyDescent="0.45">
      <c r="A1576" s="104"/>
      <c r="B1576" s="104"/>
      <c r="C1576" s="105" t="s">
        <v>677</v>
      </c>
      <c r="D1576" s="106">
        <v>2</v>
      </c>
      <c r="E1576" s="106">
        <v>4437806.25</v>
      </c>
      <c r="F1576" s="106">
        <v>30000</v>
      </c>
      <c r="G1576" s="106"/>
      <c r="H1576" s="106">
        <f t="shared" si="252"/>
        <v>4467806.25</v>
      </c>
      <c r="I1576" s="106">
        <f t="shared" si="253"/>
        <v>8875612.5</v>
      </c>
      <c r="J1576" s="106">
        <f t="shared" si="254"/>
        <v>60000</v>
      </c>
      <c r="K1576" s="106">
        <f t="shared" si="255"/>
        <v>0</v>
      </c>
      <c r="L1576" s="106">
        <f t="shared" si="256"/>
        <v>8935612.5</v>
      </c>
    </row>
    <row r="1577" spans="1:12" ht="18.5" x14ac:dyDescent="0.45">
      <c r="A1577" s="104"/>
      <c r="B1577" s="104"/>
      <c r="C1577" s="105" t="s">
        <v>1117</v>
      </c>
      <c r="D1577" s="106">
        <v>3</v>
      </c>
      <c r="E1577" s="106">
        <v>4552472.4999999963</v>
      </c>
      <c r="F1577" s="106">
        <v>30000</v>
      </c>
      <c r="G1577" s="106"/>
      <c r="H1577" s="106">
        <f t="shared" si="252"/>
        <v>4582472.4999999963</v>
      </c>
      <c r="I1577" s="106">
        <f t="shared" si="253"/>
        <v>13657417.499999989</v>
      </c>
      <c r="J1577" s="106">
        <f t="shared" si="254"/>
        <v>90000</v>
      </c>
      <c r="K1577" s="106">
        <f t="shared" si="255"/>
        <v>0</v>
      </c>
      <c r="L1577" s="106">
        <f t="shared" si="256"/>
        <v>13747417.499999989</v>
      </c>
    </row>
    <row r="1578" spans="1:12" ht="18.5" x14ac:dyDescent="0.45">
      <c r="A1578" s="104"/>
      <c r="B1578" s="104"/>
      <c r="C1578" s="105" t="s">
        <v>185</v>
      </c>
      <c r="D1578" s="106">
        <v>1</v>
      </c>
      <c r="E1578" s="106">
        <v>4667138.7500000037</v>
      </c>
      <c r="F1578" s="106">
        <v>30000</v>
      </c>
      <c r="G1578" s="106"/>
      <c r="H1578" s="106">
        <f t="shared" si="252"/>
        <v>4697138.7500000037</v>
      </c>
      <c r="I1578" s="106">
        <f t="shared" si="253"/>
        <v>4667138.7500000037</v>
      </c>
      <c r="J1578" s="106">
        <f t="shared" si="254"/>
        <v>30000</v>
      </c>
      <c r="K1578" s="106">
        <f t="shared" si="255"/>
        <v>0</v>
      </c>
      <c r="L1578" s="106">
        <f t="shared" si="256"/>
        <v>4697138.7500000037</v>
      </c>
    </row>
    <row r="1579" spans="1:12" ht="18.5" x14ac:dyDescent="0.45">
      <c r="A1579" s="104"/>
      <c r="B1579" s="104"/>
      <c r="C1579" s="105" t="s">
        <v>344</v>
      </c>
      <c r="D1579" s="106">
        <v>1</v>
      </c>
      <c r="E1579" s="106">
        <v>5505931.2500000037</v>
      </c>
      <c r="F1579" s="106">
        <v>30000</v>
      </c>
      <c r="G1579" s="106"/>
      <c r="H1579" s="106">
        <f t="shared" si="252"/>
        <v>5535931.2500000037</v>
      </c>
      <c r="I1579" s="106">
        <f t="shared" si="253"/>
        <v>5505931.2500000037</v>
      </c>
      <c r="J1579" s="106">
        <f t="shared" si="254"/>
        <v>30000</v>
      </c>
      <c r="K1579" s="106">
        <f t="shared" si="255"/>
        <v>0</v>
      </c>
      <c r="L1579" s="106">
        <f t="shared" si="256"/>
        <v>5535931.2500000037</v>
      </c>
    </row>
    <row r="1580" spans="1:12" ht="18.5" x14ac:dyDescent="0.45">
      <c r="A1580" s="104"/>
      <c r="B1580" s="104"/>
      <c r="C1580" s="105" t="s">
        <v>189</v>
      </c>
      <c r="D1580" s="106">
        <v>1</v>
      </c>
      <c r="E1580" s="106">
        <v>5913875.0000000037</v>
      </c>
      <c r="F1580" s="106">
        <v>30000</v>
      </c>
      <c r="G1580" s="106"/>
      <c r="H1580" s="106">
        <f t="shared" si="252"/>
        <v>5943875.0000000037</v>
      </c>
      <c r="I1580" s="106">
        <f t="shared" si="253"/>
        <v>5913875.0000000037</v>
      </c>
      <c r="J1580" s="106">
        <f t="shared" si="254"/>
        <v>30000</v>
      </c>
      <c r="K1580" s="106">
        <f t="shared" si="255"/>
        <v>0</v>
      </c>
      <c r="L1580" s="106">
        <f t="shared" si="256"/>
        <v>5943875.0000000037</v>
      </c>
    </row>
    <row r="1581" spans="1:12" ht="18.5" x14ac:dyDescent="0.45">
      <c r="A1581" s="104"/>
      <c r="B1581" s="104"/>
      <c r="C1581" s="105" t="s">
        <v>491</v>
      </c>
      <c r="D1581" s="106">
        <v>1</v>
      </c>
      <c r="E1581" s="106">
        <v>7519473.8999999994</v>
      </c>
      <c r="F1581" s="106">
        <v>30000</v>
      </c>
      <c r="G1581" s="106"/>
      <c r="H1581" s="106">
        <f t="shared" si="252"/>
        <v>7549473.8999999994</v>
      </c>
      <c r="I1581" s="106">
        <f t="shared" si="253"/>
        <v>7519473.8999999994</v>
      </c>
      <c r="J1581" s="106">
        <f t="shared" si="254"/>
        <v>30000</v>
      </c>
      <c r="K1581" s="106">
        <f t="shared" si="255"/>
        <v>0</v>
      </c>
      <c r="L1581" s="106">
        <f t="shared" si="256"/>
        <v>7549473.8999999994</v>
      </c>
    </row>
    <row r="1582" spans="1:12" ht="18.5" x14ac:dyDescent="0.45">
      <c r="A1582" s="104"/>
      <c r="B1582" s="107" t="s">
        <v>201</v>
      </c>
      <c r="C1582" s="105" t="s">
        <v>202</v>
      </c>
      <c r="D1582" s="109">
        <f>SUM(D1536:D1581)</f>
        <v>233</v>
      </c>
      <c r="E1582" s="109">
        <f>SUM(E1536:E1581)</f>
        <v>118776867.64999998</v>
      </c>
      <c r="F1582" s="109">
        <f>SUM(F1536:F1581)</f>
        <v>1380000</v>
      </c>
      <c r="G1582" s="109"/>
      <c r="H1582" s="109">
        <f>SUM(H1536:H1581)</f>
        <v>120156867.64999998</v>
      </c>
      <c r="I1582" s="109">
        <f>SUM(I1536:I1581)</f>
        <v>489181828.90000015</v>
      </c>
      <c r="J1582" s="109">
        <f>SUM(J1536:J1581)</f>
        <v>6990000</v>
      </c>
      <c r="K1582" s="109">
        <f>SUM(K1536:K1581)</f>
        <v>0</v>
      </c>
      <c r="L1582" s="109">
        <f>SUM(L1536:L1581)</f>
        <v>496171828.90000015</v>
      </c>
    </row>
    <row r="1583" spans="1:12" ht="18.5" x14ac:dyDescent="0.45">
      <c r="A1583" s="112" t="s">
        <v>204</v>
      </c>
      <c r="B1583" s="112"/>
      <c r="C1583" s="112"/>
      <c r="D1583" s="114">
        <f t="shared" ref="D1583:L1583" si="257">D1582</f>
        <v>233</v>
      </c>
      <c r="E1583" s="114">
        <f t="shared" si="257"/>
        <v>118776867.64999998</v>
      </c>
      <c r="F1583" s="114">
        <f t="shared" si="257"/>
        <v>1380000</v>
      </c>
      <c r="G1583" s="114">
        <f t="shared" si="257"/>
        <v>0</v>
      </c>
      <c r="H1583" s="114">
        <f t="shared" si="257"/>
        <v>120156867.64999998</v>
      </c>
      <c r="I1583" s="114">
        <f t="shared" si="257"/>
        <v>489181828.90000015</v>
      </c>
      <c r="J1583" s="114">
        <f t="shared" si="257"/>
        <v>6990000</v>
      </c>
      <c r="K1583" s="114">
        <f t="shared" si="257"/>
        <v>0</v>
      </c>
      <c r="L1583" s="114">
        <f t="shared" si="257"/>
        <v>496171828.90000015</v>
      </c>
    </row>
    <row r="1584" spans="1:12" ht="18.5" x14ac:dyDescent="0.45">
      <c r="A1584" s="112"/>
      <c r="B1584" s="112"/>
      <c r="C1584" s="112"/>
      <c r="D1584" s="114"/>
      <c r="E1584" s="114"/>
      <c r="F1584" s="114"/>
      <c r="G1584" s="114"/>
      <c r="H1584" s="114"/>
      <c r="I1584" s="114"/>
      <c r="J1584" s="114"/>
      <c r="K1584" s="114"/>
      <c r="L1584" s="114"/>
    </row>
    <row r="1585" spans="1:12" ht="18.5" x14ac:dyDescent="0.45">
      <c r="A1585" s="112"/>
      <c r="B1585" s="112"/>
      <c r="C1585" s="112"/>
      <c r="D1585" s="114"/>
      <c r="E1585" s="114"/>
      <c r="F1585" s="114"/>
      <c r="G1585" s="114"/>
      <c r="H1585" s="114"/>
      <c r="I1585" s="114"/>
      <c r="J1585" s="114"/>
      <c r="K1585" s="114"/>
      <c r="L1585" s="114"/>
    </row>
    <row r="1586" spans="1:12" ht="18.5" x14ac:dyDescent="0.45">
      <c r="A1586" s="1010" t="s">
        <v>0</v>
      </c>
      <c r="B1586" s="1010"/>
      <c r="C1586" s="1010"/>
      <c r="D1586" s="1010"/>
      <c r="E1586" s="1010"/>
      <c r="F1586" s="1010"/>
      <c r="G1586" s="1010"/>
      <c r="H1586" s="1010"/>
      <c r="I1586" s="1010"/>
      <c r="J1586" s="1010"/>
      <c r="K1586" s="1010"/>
      <c r="L1586" s="1010"/>
    </row>
    <row r="1587" spans="1:12" ht="18.5" x14ac:dyDescent="0.45">
      <c r="A1587" s="971" t="s">
        <v>89</v>
      </c>
      <c r="B1587" s="971"/>
      <c r="C1587" s="971"/>
      <c r="D1587" s="971"/>
      <c r="E1587" s="971"/>
      <c r="F1587" s="971"/>
      <c r="G1587" s="971"/>
      <c r="H1587" s="971"/>
      <c r="I1587" s="971"/>
      <c r="J1587" s="971"/>
      <c r="K1587" s="971"/>
      <c r="L1587" s="971"/>
    </row>
    <row r="1588" spans="1:12" ht="18.5" x14ac:dyDescent="0.45">
      <c r="A1588" s="971" t="s">
        <v>90</v>
      </c>
      <c r="B1588" s="972"/>
      <c r="C1588" s="972"/>
      <c r="D1588" s="972"/>
      <c r="E1588" s="972"/>
      <c r="F1588" s="972"/>
      <c r="G1588" s="972"/>
      <c r="H1588" s="972"/>
      <c r="I1588" s="972"/>
      <c r="J1588" s="972"/>
      <c r="K1588" s="972"/>
      <c r="L1588" s="972"/>
    </row>
    <row r="1589" spans="1:12" ht="18.5" x14ac:dyDescent="0.45">
      <c r="A1589" s="973" t="s">
        <v>1157</v>
      </c>
      <c r="B1589" s="973"/>
      <c r="C1589" s="973"/>
      <c r="D1589" s="973"/>
      <c r="E1589" s="973"/>
      <c r="F1589" s="973"/>
      <c r="G1589" s="973"/>
      <c r="H1589" s="973"/>
      <c r="I1589" s="973"/>
      <c r="J1589" s="973"/>
      <c r="K1589" s="973"/>
      <c r="L1589" s="973"/>
    </row>
    <row r="1590" spans="1:12" ht="55.5" x14ac:dyDescent="0.45">
      <c r="A1590" s="501" t="s">
        <v>91</v>
      </c>
      <c r="B1590" s="112"/>
      <c r="C1590" s="501" t="s">
        <v>92</v>
      </c>
      <c r="D1590" s="501" t="s">
        <v>93</v>
      </c>
      <c r="E1590" s="501" t="s">
        <v>94</v>
      </c>
      <c r="F1590" s="501" t="s">
        <v>95</v>
      </c>
      <c r="G1590" s="501" t="s">
        <v>96</v>
      </c>
      <c r="H1590" s="501" t="s">
        <v>97</v>
      </c>
      <c r="I1590" s="501" t="s">
        <v>98</v>
      </c>
      <c r="J1590" s="501" t="s">
        <v>99</v>
      </c>
      <c r="K1590" s="501" t="s">
        <v>100</v>
      </c>
      <c r="L1590" s="354" t="s">
        <v>101</v>
      </c>
    </row>
    <row r="1591" spans="1:12" ht="18.5" x14ac:dyDescent="0.45">
      <c r="A1591" s="104"/>
      <c r="B1591" s="104"/>
      <c r="C1591" s="105" t="s">
        <v>480</v>
      </c>
      <c r="D1591" s="106">
        <v>15</v>
      </c>
      <c r="E1591" s="106">
        <v>1181713.7499999995</v>
      </c>
      <c r="F1591" s="106">
        <v>30000</v>
      </c>
      <c r="G1591" s="106">
        <v>180000</v>
      </c>
      <c r="H1591" s="106">
        <f t="shared" ref="H1591:H1654" si="258">SUM(E1591:G1591)</f>
        <v>1391713.7499999995</v>
      </c>
      <c r="I1591" s="106">
        <f t="shared" ref="I1591:I1654" si="259">D1591*E1591</f>
        <v>17725706.249999993</v>
      </c>
      <c r="J1591" s="106">
        <f t="shared" ref="J1591:J1654" si="260">D1591*F1591</f>
        <v>450000</v>
      </c>
      <c r="K1591" s="106">
        <f t="shared" ref="K1591:K1654" si="261">D1591*G1591</f>
        <v>2700000</v>
      </c>
      <c r="L1591" s="106">
        <f t="shared" ref="L1591:L1654" si="262">D1591*H1591</f>
        <v>20875706.249999993</v>
      </c>
    </row>
    <row r="1592" spans="1:12" ht="18.5" x14ac:dyDescent="0.45">
      <c r="A1592" s="104"/>
      <c r="B1592" s="104"/>
      <c r="C1592" s="105" t="s">
        <v>329</v>
      </c>
      <c r="D1592" s="106">
        <v>3</v>
      </c>
      <c r="E1592" s="106">
        <v>1202049.9999999958</v>
      </c>
      <c r="F1592" s="106">
        <v>30000</v>
      </c>
      <c r="G1592" s="106">
        <v>180000</v>
      </c>
      <c r="H1592" s="106">
        <f t="shared" si="258"/>
        <v>1412049.9999999958</v>
      </c>
      <c r="I1592" s="106">
        <f t="shared" si="259"/>
        <v>3606149.9999999874</v>
      </c>
      <c r="J1592" s="106">
        <f t="shared" si="260"/>
        <v>90000</v>
      </c>
      <c r="K1592" s="106">
        <f t="shared" si="261"/>
        <v>540000</v>
      </c>
      <c r="L1592" s="106">
        <f t="shared" si="262"/>
        <v>4236149.999999987</v>
      </c>
    </row>
    <row r="1593" spans="1:12" ht="18.5" x14ac:dyDescent="0.45">
      <c r="A1593" s="104"/>
      <c r="B1593" s="104"/>
      <c r="C1593" s="105" t="s">
        <v>545</v>
      </c>
      <c r="D1593" s="106">
        <v>3</v>
      </c>
      <c r="E1593" s="106">
        <v>1215543.75</v>
      </c>
      <c r="F1593" s="106">
        <v>30000</v>
      </c>
      <c r="G1593" s="106">
        <v>180000</v>
      </c>
      <c r="H1593" s="106">
        <f t="shared" si="258"/>
        <v>1425543.75</v>
      </c>
      <c r="I1593" s="106">
        <f t="shared" si="259"/>
        <v>3646631.25</v>
      </c>
      <c r="J1593" s="106">
        <f t="shared" si="260"/>
        <v>90000</v>
      </c>
      <c r="K1593" s="106">
        <f t="shared" si="261"/>
        <v>540000</v>
      </c>
      <c r="L1593" s="106">
        <f t="shared" si="262"/>
        <v>4276631.25</v>
      </c>
    </row>
    <row r="1594" spans="1:12" ht="18.5" x14ac:dyDescent="0.45">
      <c r="A1594" s="104"/>
      <c r="B1594" s="104"/>
      <c r="C1594" s="105" t="s">
        <v>105</v>
      </c>
      <c r="D1594" s="106">
        <v>190</v>
      </c>
      <c r="E1594" s="106">
        <v>1229037.5000000042</v>
      </c>
      <c r="F1594" s="106">
        <v>30000</v>
      </c>
      <c r="G1594" s="106">
        <v>180000</v>
      </c>
      <c r="H1594" s="106">
        <f t="shared" si="258"/>
        <v>1439037.5000000042</v>
      </c>
      <c r="I1594" s="106">
        <f t="shared" si="259"/>
        <v>233517125.0000008</v>
      </c>
      <c r="J1594" s="106">
        <f t="shared" si="260"/>
        <v>5700000</v>
      </c>
      <c r="K1594" s="106">
        <f t="shared" si="261"/>
        <v>34200000</v>
      </c>
      <c r="L1594" s="106">
        <f t="shared" si="262"/>
        <v>273417125.00000077</v>
      </c>
    </row>
    <row r="1595" spans="1:12" ht="18.5" x14ac:dyDescent="0.45">
      <c r="A1595" s="104"/>
      <c r="B1595" s="104"/>
      <c r="C1595" s="105" t="s">
        <v>330</v>
      </c>
      <c r="D1595" s="106">
        <v>2</v>
      </c>
      <c r="E1595" s="106">
        <v>1242983.7500000042</v>
      </c>
      <c r="F1595" s="106">
        <v>30000</v>
      </c>
      <c r="G1595" s="106">
        <v>180000</v>
      </c>
      <c r="H1595" s="106">
        <f t="shared" si="258"/>
        <v>1452983.7500000042</v>
      </c>
      <c r="I1595" s="106">
        <f t="shared" si="259"/>
        <v>2485967.5000000084</v>
      </c>
      <c r="J1595" s="106">
        <f t="shared" si="260"/>
        <v>60000</v>
      </c>
      <c r="K1595" s="106">
        <f t="shared" si="261"/>
        <v>360000</v>
      </c>
      <c r="L1595" s="106">
        <f t="shared" si="262"/>
        <v>2905967.5000000084</v>
      </c>
    </row>
    <row r="1596" spans="1:12" ht="18.5" x14ac:dyDescent="0.45">
      <c r="A1596" s="104"/>
      <c r="B1596" s="104"/>
      <c r="C1596" s="105" t="s">
        <v>1083</v>
      </c>
      <c r="D1596" s="106">
        <v>2</v>
      </c>
      <c r="E1596" s="106">
        <v>1258667.4999999958</v>
      </c>
      <c r="F1596" s="106">
        <v>30000</v>
      </c>
      <c r="G1596" s="106">
        <v>180000</v>
      </c>
      <c r="H1596" s="106">
        <f t="shared" si="258"/>
        <v>1468667.4999999958</v>
      </c>
      <c r="I1596" s="106">
        <f t="shared" si="259"/>
        <v>2517334.9999999916</v>
      </c>
      <c r="J1596" s="106">
        <f t="shared" si="260"/>
        <v>60000</v>
      </c>
      <c r="K1596" s="106">
        <f t="shared" si="261"/>
        <v>360000</v>
      </c>
      <c r="L1596" s="106">
        <f t="shared" si="262"/>
        <v>2937334.9999999916</v>
      </c>
    </row>
    <row r="1597" spans="1:12" ht="18.5" x14ac:dyDescent="0.45">
      <c r="A1597" s="104"/>
      <c r="B1597" s="104"/>
      <c r="C1597" s="105" t="s">
        <v>1094</v>
      </c>
      <c r="D1597" s="106">
        <v>7</v>
      </c>
      <c r="E1597" s="106">
        <v>1274351.25</v>
      </c>
      <c r="F1597" s="106">
        <v>30000</v>
      </c>
      <c r="G1597" s="106">
        <v>180000</v>
      </c>
      <c r="H1597" s="106">
        <f t="shared" si="258"/>
        <v>1484351.25</v>
      </c>
      <c r="I1597" s="106">
        <f t="shared" si="259"/>
        <v>8920458.75</v>
      </c>
      <c r="J1597" s="106">
        <f t="shared" si="260"/>
        <v>210000</v>
      </c>
      <c r="K1597" s="106">
        <f t="shared" si="261"/>
        <v>1260000</v>
      </c>
      <c r="L1597" s="106">
        <f t="shared" si="262"/>
        <v>10390458.75</v>
      </c>
    </row>
    <row r="1598" spans="1:12" ht="18.5" x14ac:dyDescent="0.45">
      <c r="A1598" s="104"/>
      <c r="B1598" s="104"/>
      <c r="C1598" s="105" t="s">
        <v>482</v>
      </c>
      <c r="D1598" s="106">
        <v>12</v>
      </c>
      <c r="E1598" s="106">
        <v>1290035.0000000042</v>
      </c>
      <c r="F1598" s="106">
        <v>30000</v>
      </c>
      <c r="G1598" s="106">
        <v>180000</v>
      </c>
      <c r="H1598" s="106">
        <f t="shared" si="258"/>
        <v>1500035.0000000042</v>
      </c>
      <c r="I1598" s="106">
        <f t="shared" si="259"/>
        <v>15480420.00000005</v>
      </c>
      <c r="J1598" s="106">
        <f t="shared" si="260"/>
        <v>360000</v>
      </c>
      <c r="K1598" s="106">
        <f t="shared" si="261"/>
        <v>2160000</v>
      </c>
      <c r="L1598" s="106">
        <f t="shared" si="262"/>
        <v>18000420.000000052</v>
      </c>
    </row>
    <row r="1599" spans="1:12" ht="18.5" x14ac:dyDescent="0.45">
      <c r="A1599" s="104"/>
      <c r="B1599" s="104"/>
      <c r="C1599" s="105" t="s">
        <v>113</v>
      </c>
      <c r="D1599" s="106">
        <v>13</v>
      </c>
      <c r="E1599" s="106">
        <v>1305718.7499999958</v>
      </c>
      <c r="F1599" s="106">
        <v>30000</v>
      </c>
      <c r="G1599" s="106">
        <v>180000</v>
      </c>
      <c r="H1599" s="106">
        <f t="shared" si="258"/>
        <v>1515718.7499999958</v>
      </c>
      <c r="I1599" s="106">
        <f t="shared" si="259"/>
        <v>16974343.749999944</v>
      </c>
      <c r="J1599" s="106">
        <f t="shared" si="260"/>
        <v>390000</v>
      </c>
      <c r="K1599" s="106">
        <f t="shared" si="261"/>
        <v>2340000</v>
      </c>
      <c r="L1599" s="106">
        <f t="shared" si="262"/>
        <v>19704343.749999944</v>
      </c>
    </row>
    <row r="1600" spans="1:12" ht="18.5" x14ac:dyDescent="0.45">
      <c r="A1600" s="104"/>
      <c r="B1600" s="104"/>
      <c r="C1600" s="105" t="s">
        <v>115</v>
      </c>
      <c r="D1600" s="106">
        <v>1</v>
      </c>
      <c r="E1600" s="106">
        <v>1218507.5000000042</v>
      </c>
      <c r="F1600" s="106">
        <v>30000</v>
      </c>
      <c r="G1600" s="106">
        <v>180000</v>
      </c>
      <c r="H1600" s="106">
        <f t="shared" si="258"/>
        <v>1428507.5000000042</v>
      </c>
      <c r="I1600" s="106">
        <f t="shared" si="259"/>
        <v>1218507.5000000042</v>
      </c>
      <c r="J1600" s="106">
        <f t="shared" si="260"/>
        <v>30000</v>
      </c>
      <c r="K1600" s="106">
        <f t="shared" si="261"/>
        <v>180000</v>
      </c>
      <c r="L1600" s="106">
        <f t="shared" si="262"/>
        <v>1428507.5000000042</v>
      </c>
    </row>
    <row r="1601" spans="1:12" ht="18.5" x14ac:dyDescent="0.45">
      <c r="A1601" s="104"/>
      <c r="B1601" s="104"/>
      <c r="C1601" s="105" t="s">
        <v>118</v>
      </c>
      <c r="D1601" s="106">
        <v>2</v>
      </c>
      <c r="E1601" s="106">
        <v>1237618.7499999958</v>
      </c>
      <c r="F1601" s="106">
        <v>30000</v>
      </c>
      <c r="G1601" s="106">
        <v>180000</v>
      </c>
      <c r="H1601" s="106">
        <f t="shared" si="258"/>
        <v>1447618.7499999958</v>
      </c>
      <c r="I1601" s="106">
        <f t="shared" si="259"/>
        <v>2475237.4999999916</v>
      </c>
      <c r="J1601" s="106">
        <f t="shared" si="260"/>
        <v>60000</v>
      </c>
      <c r="K1601" s="106">
        <f t="shared" si="261"/>
        <v>360000</v>
      </c>
      <c r="L1601" s="106">
        <f t="shared" si="262"/>
        <v>2895237.4999999916</v>
      </c>
    </row>
    <row r="1602" spans="1:12" ht="18.5" x14ac:dyDescent="0.45">
      <c r="A1602" s="104"/>
      <c r="B1602" s="104"/>
      <c r="C1602" s="105" t="s">
        <v>120</v>
      </c>
      <c r="D1602" s="106">
        <v>1</v>
      </c>
      <c r="E1602" s="106">
        <v>1256730.9743999999</v>
      </c>
      <c r="F1602" s="106">
        <v>30000</v>
      </c>
      <c r="G1602" s="106">
        <v>180000</v>
      </c>
      <c r="H1602" s="106">
        <f t="shared" si="258"/>
        <v>1466730.9743999999</v>
      </c>
      <c r="I1602" s="106">
        <f t="shared" si="259"/>
        <v>1256730.9743999999</v>
      </c>
      <c r="J1602" s="106">
        <f t="shared" si="260"/>
        <v>30000</v>
      </c>
      <c r="K1602" s="106">
        <f t="shared" si="261"/>
        <v>180000</v>
      </c>
      <c r="L1602" s="106">
        <f t="shared" si="262"/>
        <v>1466730.9743999999</v>
      </c>
    </row>
    <row r="1603" spans="1:12" ht="18.5" x14ac:dyDescent="0.45">
      <c r="A1603" s="104"/>
      <c r="B1603" s="104"/>
      <c r="C1603" s="105" t="s">
        <v>446</v>
      </c>
      <c r="D1603" s="106">
        <v>3</v>
      </c>
      <c r="E1603" s="106">
        <v>1275841.2500000042</v>
      </c>
      <c r="F1603" s="106">
        <v>30000</v>
      </c>
      <c r="G1603" s="106">
        <v>180000</v>
      </c>
      <c r="H1603" s="106">
        <f t="shared" si="258"/>
        <v>1485841.2500000042</v>
      </c>
      <c r="I1603" s="106">
        <f t="shared" si="259"/>
        <v>3827523.7500000126</v>
      </c>
      <c r="J1603" s="106">
        <f t="shared" si="260"/>
        <v>90000</v>
      </c>
      <c r="K1603" s="106">
        <f t="shared" si="261"/>
        <v>540000</v>
      </c>
      <c r="L1603" s="106">
        <f t="shared" si="262"/>
        <v>4457523.750000013</v>
      </c>
    </row>
    <row r="1604" spans="1:12" ht="18.5" x14ac:dyDescent="0.45">
      <c r="A1604" s="104"/>
      <c r="B1604" s="104"/>
      <c r="C1604" s="105" t="s">
        <v>1085</v>
      </c>
      <c r="D1604" s="106">
        <v>5</v>
      </c>
      <c r="E1604" s="106">
        <v>1294952.4999999958</v>
      </c>
      <c r="F1604" s="106">
        <v>30000</v>
      </c>
      <c r="G1604" s="106">
        <v>180000</v>
      </c>
      <c r="H1604" s="106">
        <f t="shared" si="258"/>
        <v>1504952.4999999958</v>
      </c>
      <c r="I1604" s="106">
        <f t="shared" si="259"/>
        <v>6474762.4999999795</v>
      </c>
      <c r="J1604" s="106">
        <f t="shared" si="260"/>
        <v>150000</v>
      </c>
      <c r="K1604" s="106">
        <f t="shared" si="261"/>
        <v>900000</v>
      </c>
      <c r="L1604" s="106">
        <f t="shared" si="262"/>
        <v>7524762.4999999795</v>
      </c>
    </row>
    <row r="1605" spans="1:12" ht="18.5" x14ac:dyDescent="0.45">
      <c r="A1605" s="104"/>
      <c r="B1605" s="104"/>
      <c r="C1605" s="105" t="s">
        <v>550</v>
      </c>
      <c r="D1605" s="106">
        <v>5</v>
      </c>
      <c r="E1605" s="106">
        <v>1314063.75</v>
      </c>
      <c r="F1605" s="106">
        <v>30000</v>
      </c>
      <c r="G1605" s="106">
        <v>180000</v>
      </c>
      <c r="H1605" s="106">
        <f t="shared" si="258"/>
        <v>1524063.75</v>
      </c>
      <c r="I1605" s="106">
        <f t="shared" si="259"/>
        <v>6570318.75</v>
      </c>
      <c r="J1605" s="106">
        <f t="shared" si="260"/>
        <v>150000</v>
      </c>
      <c r="K1605" s="106">
        <f t="shared" si="261"/>
        <v>900000</v>
      </c>
      <c r="L1605" s="106">
        <f t="shared" si="262"/>
        <v>7620318.75</v>
      </c>
    </row>
    <row r="1606" spans="1:12" ht="18.5" x14ac:dyDescent="0.45">
      <c r="A1606" s="104"/>
      <c r="B1606" s="104"/>
      <c r="C1606" s="105" t="s">
        <v>551</v>
      </c>
      <c r="D1606" s="106">
        <v>8</v>
      </c>
      <c r="E1606" s="106">
        <v>1333175.0000000042</v>
      </c>
      <c r="F1606" s="106">
        <v>30000</v>
      </c>
      <c r="G1606" s="106">
        <v>180000</v>
      </c>
      <c r="H1606" s="106">
        <f t="shared" si="258"/>
        <v>1543175.0000000042</v>
      </c>
      <c r="I1606" s="106">
        <f t="shared" si="259"/>
        <v>10665400.000000034</v>
      </c>
      <c r="J1606" s="106">
        <f t="shared" si="260"/>
        <v>240000</v>
      </c>
      <c r="K1606" s="106">
        <f t="shared" si="261"/>
        <v>1440000</v>
      </c>
      <c r="L1606" s="106">
        <f t="shared" si="262"/>
        <v>12345400.000000034</v>
      </c>
    </row>
    <row r="1607" spans="1:12" ht="18.5" x14ac:dyDescent="0.45">
      <c r="A1607" s="104"/>
      <c r="B1607" s="104"/>
      <c r="C1607" s="105" t="s">
        <v>331</v>
      </c>
      <c r="D1607" s="106">
        <v>3</v>
      </c>
      <c r="E1607" s="106">
        <v>1352286.2499999958</v>
      </c>
      <c r="F1607" s="106">
        <v>30000</v>
      </c>
      <c r="G1607" s="106">
        <v>180000</v>
      </c>
      <c r="H1607" s="106">
        <f t="shared" si="258"/>
        <v>1562286.2499999958</v>
      </c>
      <c r="I1607" s="106">
        <f t="shared" si="259"/>
        <v>4056858.7499999874</v>
      </c>
      <c r="J1607" s="106">
        <f t="shared" si="260"/>
        <v>90000</v>
      </c>
      <c r="K1607" s="106">
        <f t="shared" si="261"/>
        <v>540000</v>
      </c>
      <c r="L1607" s="106">
        <f t="shared" si="262"/>
        <v>4686858.749999987</v>
      </c>
    </row>
    <row r="1608" spans="1:12" ht="18.5" x14ac:dyDescent="0.45">
      <c r="A1608" s="104"/>
      <c r="B1608" s="104"/>
      <c r="C1608" s="105" t="s">
        <v>607</v>
      </c>
      <c r="D1608" s="106">
        <v>10</v>
      </c>
      <c r="E1608" s="106">
        <v>1371397.5</v>
      </c>
      <c r="F1608" s="106">
        <v>30000</v>
      </c>
      <c r="G1608" s="106">
        <v>180000</v>
      </c>
      <c r="H1608" s="106">
        <f t="shared" si="258"/>
        <v>1581397.5</v>
      </c>
      <c r="I1608" s="106">
        <f t="shared" si="259"/>
        <v>13713975</v>
      </c>
      <c r="J1608" s="106">
        <f t="shared" si="260"/>
        <v>300000</v>
      </c>
      <c r="K1608" s="106">
        <f t="shared" si="261"/>
        <v>1800000</v>
      </c>
      <c r="L1608" s="106">
        <f t="shared" si="262"/>
        <v>15813975</v>
      </c>
    </row>
    <row r="1609" spans="1:12" ht="18.5" x14ac:dyDescent="0.45">
      <c r="A1609" s="104"/>
      <c r="B1609" s="104"/>
      <c r="C1609" s="105" t="s">
        <v>210</v>
      </c>
      <c r="D1609" s="106">
        <v>18</v>
      </c>
      <c r="E1609" s="106">
        <v>1390508.7500000042</v>
      </c>
      <c r="F1609" s="106">
        <v>30000</v>
      </c>
      <c r="G1609" s="106">
        <v>180000</v>
      </c>
      <c r="H1609" s="106">
        <f t="shared" si="258"/>
        <v>1600508.7500000042</v>
      </c>
      <c r="I1609" s="106">
        <f t="shared" si="259"/>
        <v>25029157.500000075</v>
      </c>
      <c r="J1609" s="106">
        <f t="shared" si="260"/>
        <v>540000</v>
      </c>
      <c r="K1609" s="106">
        <f t="shared" si="261"/>
        <v>3240000</v>
      </c>
      <c r="L1609" s="106">
        <f t="shared" si="262"/>
        <v>28809157.500000075</v>
      </c>
    </row>
    <row r="1610" spans="1:12" ht="18.5" x14ac:dyDescent="0.45">
      <c r="A1610" s="104"/>
      <c r="B1610" s="104"/>
      <c r="C1610" s="105" t="s">
        <v>483</v>
      </c>
      <c r="D1610" s="106">
        <v>55</v>
      </c>
      <c r="E1610" s="106">
        <v>1409619.9999999958</v>
      </c>
      <c r="F1610" s="106">
        <v>30000</v>
      </c>
      <c r="G1610" s="106">
        <v>180000</v>
      </c>
      <c r="H1610" s="106">
        <f t="shared" si="258"/>
        <v>1619619.9999999958</v>
      </c>
      <c r="I1610" s="106">
        <f t="shared" si="259"/>
        <v>77529099.999999776</v>
      </c>
      <c r="J1610" s="106">
        <f t="shared" si="260"/>
        <v>1650000</v>
      </c>
      <c r="K1610" s="106">
        <f t="shared" si="261"/>
        <v>9900000</v>
      </c>
      <c r="L1610" s="106">
        <f t="shared" si="262"/>
        <v>89079099.999999776</v>
      </c>
    </row>
    <row r="1611" spans="1:12" ht="18.5" x14ac:dyDescent="0.45">
      <c r="A1611" s="104"/>
      <c r="B1611" s="104"/>
      <c r="C1611" s="105" t="s">
        <v>124</v>
      </c>
      <c r="D1611" s="106">
        <v>3</v>
      </c>
      <c r="E1611" s="106">
        <v>1354613.7500000042</v>
      </c>
      <c r="F1611" s="106">
        <v>30000</v>
      </c>
      <c r="G1611" s="106">
        <v>360000</v>
      </c>
      <c r="H1611" s="106">
        <f t="shared" si="258"/>
        <v>1744613.7500000042</v>
      </c>
      <c r="I1611" s="106">
        <f t="shared" si="259"/>
        <v>4063841.2500000126</v>
      </c>
      <c r="J1611" s="106">
        <f t="shared" si="260"/>
        <v>90000</v>
      </c>
      <c r="K1611" s="106">
        <f t="shared" si="261"/>
        <v>1080000</v>
      </c>
      <c r="L1611" s="106">
        <f t="shared" si="262"/>
        <v>5233841.250000013</v>
      </c>
    </row>
    <row r="1612" spans="1:12" ht="18.5" x14ac:dyDescent="0.45">
      <c r="A1612" s="104"/>
      <c r="B1612" s="104"/>
      <c r="C1612" s="105" t="s">
        <v>297</v>
      </c>
      <c r="D1612" s="106">
        <v>5</v>
      </c>
      <c r="E1612" s="106">
        <v>1389722.4999999958</v>
      </c>
      <c r="F1612" s="106">
        <v>30000</v>
      </c>
      <c r="G1612" s="106">
        <v>360000</v>
      </c>
      <c r="H1612" s="106">
        <f t="shared" si="258"/>
        <v>1779722.4999999958</v>
      </c>
      <c r="I1612" s="106">
        <f t="shared" si="259"/>
        <v>6948612.4999999795</v>
      </c>
      <c r="J1612" s="106">
        <f t="shared" si="260"/>
        <v>150000</v>
      </c>
      <c r="K1612" s="106">
        <f t="shared" si="261"/>
        <v>1800000</v>
      </c>
      <c r="L1612" s="106">
        <f t="shared" si="262"/>
        <v>8898612.4999999795</v>
      </c>
    </row>
    <row r="1613" spans="1:12" ht="18.5" x14ac:dyDescent="0.45">
      <c r="A1613" s="104"/>
      <c r="B1613" s="104"/>
      <c r="C1613" s="105" t="s">
        <v>448</v>
      </c>
      <c r="D1613" s="106">
        <v>15</v>
      </c>
      <c r="E1613" s="106">
        <v>1424829.9999999958</v>
      </c>
      <c r="F1613" s="106">
        <v>30000</v>
      </c>
      <c r="G1613" s="106">
        <v>360000</v>
      </c>
      <c r="H1613" s="106">
        <f t="shared" si="258"/>
        <v>1814829.9999999958</v>
      </c>
      <c r="I1613" s="106">
        <f t="shared" si="259"/>
        <v>21372449.999999937</v>
      </c>
      <c r="J1613" s="106">
        <f t="shared" si="260"/>
        <v>450000</v>
      </c>
      <c r="K1613" s="106">
        <f t="shared" si="261"/>
        <v>5400000</v>
      </c>
      <c r="L1613" s="106">
        <f t="shared" si="262"/>
        <v>27222449.999999937</v>
      </c>
    </row>
    <row r="1614" spans="1:12" ht="18.5" x14ac:dyDescent="0.45">
      <c r="A1614" s="104"/>
      <c r="B1614" s="104"/>
      <c r="C1614" s="105" t="s">
        <v>211</v>
      </c>
      <c r="D1614" s="106">
        <v>18</v>
      </c>
      <c r="E1614" s="106">
        <v>1459937.4999999958</v>
      </c>
      <c r="F1614" s="106">
        <v>30000</v>
      </c>
      <c r="G1614" s="106">
        <v>360000</v>
      </c>
      <c r="H1614" s="106">
        <f t="shared" si="258"/>
        <v>1849937.4999999958</v>
      </c>
      <c r="I1614" s="106">
        <f t="shared" si="259"/>
        <v>26278874.999999925</v>
      </c>
      <c r="J1614" s="106">
        <f t="shared" si="260"/>
        <v>540000</v>
      </c>
      <c r="K1614" s="106">
        <f t="shared" si="261"/>
        <v>6480000</v>
      </c>
      <c r="L1614" s="106">
        <f t="shared" si="262"/>
        <v>33298874.999999925</v>
      </c>
    </row>
    <row r="1615" spans="1:12" ht="18.5" x14ac:dyDescent="0.45">
      <c r="A1615" s="104"/>
      <c r="B1615" s="104"/>
      <c r="C1615" s="105" t="s">
        <v>128</v>
      </c>
      <c r="D1615" s="106">
        <v>7</v>
      </c>
      <c r="E1615" s="106">
        <v>1495046.25</v>
      </c>
      <c r="F1615" s="106">
        <v>30000</v>
      </c>
      <c r="G1615" s="106">
        <v>360000</v>
      </c>
      <c r="H1615" s="106">
        <f t="shared" si="258"/>
        <v>1885046.25</v>
      </c>
      <c r="I1615" s="106">
        <f t="shared" si="259"/>
        <v>10465323.75</v>
      </c>
      <c r="J1615" s="106">
        <f t="shared" si="260"/>
        <v>210000</v>
      </c>
      <c r="K1615" s="106">
        <f t="shared" si="261"/>
        <v>2520000</v>
      </c>
      <c r="L1615" s="106">
        <f t="shared" si="262"/>
        <v>13195323.75</v>
      </c>
    </row>
    <row r="1616" spans="1:12" ht="18.5" x14ac:dyDescent="0.45">
      <c r="A1616" s="104"/>
      <c r="B1616" s="104"/>
      <c r="C1616" s="105" t="s">
        <v>129</v>
      </c>
      <c r="D1616" s="106">
        <v>5</v>
      </c>
      <c r="E1616" s="106">
        <v>1530153.75</v>
      </c>
      <c r="F1616" s="106">
        <v>30000</v>
      </c>
      <c r="G1616" s="106">
        <v>360000</v>
      </c>
      <c r="H1616" s="106">
        <f t="shared" si="258"/>
        <v>1920153.75</v>
      </c>
      <c r="I1616" s="106">
        <f t="shared" si="259"/>
        <v>7650768.75</v>
      </c>
      <c r="J1616" s="106">
        <f t="shared" si="260"/>
        <v>150000</v>
      </c>
      <c r="K1616" s="106">
        <f t="shared" si="261"/>
        <v>1800000</v>
      </c>
      <c r="L1616" s="106">
        <f t="shared" si="262"/>
        <v>9600768.75</v>
      </c>
    </row>
    <row r="1617" spans="1:12" ht="18.5" x14ac:dyDescent="0.45">
      <c r="A1617" s="104"/>
      <c r="B1617" s="104"/>
      <c r="C1617" s="105" t="s">
        <v>478</v>
      </c>
      <c r="D1617" s="106">
        <v>71</v>
      </c>
      <c r="E1617" s="106">
        <v>1565261.25</v>
      </c>
      <c r="F1617" s="106">
        <v>30000</v>
      </c>
      <c r="G1617" s="106">
        <v>360000</v>
      </c>
      <c r="H1617" s="106">
        <f t="shared" si="258"/>
        <v>1955261.25</v>
      </c>
      <c r="I1617" s="106">
        <f t="shared" si="259"/>
        <v>111133548.75</v>
      </c>
      <c r="J1617" s="106">
        <f t="shared" si="260"/>
        <v>2130000</v>
      </c>
      <c r="K1617" s="106">
        <f t="shared" si="261"/>
        <v>25560000</v>
      </c>
      <c r="L1617" s="106">
        <f t="shared" si="262"/>
        <v>138823548.75</v>
      </c>
    </row>
    <row r="1618" spans="1:12" ht="18.5" x14ac:dyDescent="0.45">
      <c r="A1618" s="104"/>
      <c r="B1618" s="104"/>
      <c r="C1618" s="105" t="s">
        <v>130</v>
      </c>
      <c r="D1618" s="106">
        <v>78</v>
      </c>
      <c r="E1618" s="106">
        <v>1600370.0000000042</v>
      </c>
      <c r="F1618" s="106">
        <v>30000</v>
      </c>
      <c r="G1618" s="106">
        <v>360000</v>
      </c>
      <c r="H1618" s="106">
        <f t="shared" si="258"/>
        <v>1990370.0000000042</v>
      </c>
      <c r="I1618" s="106">
        <f t="shared" si="259"/>
        <v>124828860.00000033</v>
      </c>
      <c r="J1618" s="106">
        <f t="shared" si="260"/>
        <v>2340000</v>
      </c>
      <c r="K1618" s="106">
        <f t="shared" si="261"/>
        <v>28080000</v>
      </c>
      <c r="L1618" s="106">
        <f t="shared" si="262"/>
        <v>155248860.00000033</v>
      </c>
    </row>
    <row r="1619" spans="1:12" ht="18.5" x14ac:dyDescent="0.45">
      <c r="A1619" s="104"/>
      <c r="B1619" s="104"/>
      <c r="C1619" s="105" t="s">
        <v>332</v>
      </c>
      <c r="D1619" s="106">
        <v>33</v>
      </c>
      <c r="E1619" s="106">
        <v>1635477.5000000042</v>
      </c>
      <c r="F1619" s="106">
        <v>30000</v>
      </c>
      <c r="G1619" s="106">
        <v>360000</v>
      </c>
      <c r="H1619" s="106">
        <f t="shared" si="258"/>
        <v>2025477.5000000042</v>
      </c>
      <c r="I1619" s="106">
        <f t="shared" si="259"/>
        <v>53970757.500000142</v>
      </c>
      <c r="J1619" s="106">
        <f t="shared" si="260"/>
        <v>990000</v>
      </c>
      <c r="K1619" s="106">
        <f t="shared" si="261"/>
        <v>11880000</v>
      </c>
      <c r="L1619" s="106">
        <f t="shared" si="262"/>
        <v>66840757.500000142</v>
      </c>
    </row>
    <row r="1620" spans="1:12" ht="18.5" x14ac:dyDescent="0.45">
      <c r="A1620" s="104"/>
      <c r="B1620" s="104"/>
      <c r="C1620" s="105" t="s">
        <v>131</v>
      </c>
      <c r="D1620" s="106">
        <v>18</v>
      </c>
      <c r="E1620" s="106">
        <v>1670585.0000000042</v>
      </c>
      <c r="F1620" s="106">
        <v>30000</v>
      </c>
      <c r="G1620" s="106">
        <v>360000</v>
      </c>
      <c r="H1620" s="106">
        <f t="shared" si="258"/>
        <v>2060585.0000000042</v>
      </c>
      <c r="I1620" s="106">
        <f t="shared" si="259"/>
        <v>30070530.000000075</v>
      </c>
      <c r="J1620" s="106">
        <f t="shared" si="260"/>
        <v>540000</v>
      </c>
      <c r="K1620" s="106">
        <f t="shared" si="261"/>
        <v>6480000</v>
      </c>
      <c r="L1620" s="106">
        <f t="shared" si="262"/>
        <v>37090530.000000075</v>
      </c>
    </row>
    <row r="1621" spans="1:12" ht="18.5" x14ac:dyDescent="0.45">
      <c r="A1621" s="104"/>
      <c r="B1621" s="104"/>
      <c r="C1621" s="105" t="s">
        <v>242</v>
      </c>
      <c r="D1621" s="106">
        <v>9</v>
      </c>
      <c r="E1621" s="106">
        <v>1705693.7499999958</v>
      </c>
      <c r="F1621" s="106">
        <v>30000</v>
      </c>
      <c r="G1621" s="106">
        <v>360000</v>
      </c>
      <c r="H1621" s="106">
        <f t="shared" si="258"/>
        <v>2095693.7499999958</v>
      </c>
      <c r="I1621" s="106">
        <f t="shared" si="259"/>
        <v>15351243.749999963</v>
      </c>
      <c r="J1621" s="106">
        <f t="shared" si="260"/>
        <v>270000</v>
      </c>
      <c r="K1621" s="106">
        <f t="shared" si="261"/>
        <v>3240000</v>
      </c>
      <c r="L1621" s="106">
        <f t="shared" si="262"/>
        <v>18861243.749999963</v>
      </c>
    </row>
    <row r="1622" spans="1:12" ht="18.5" x14ac:dyDescent="0.45">
      <c r="A1622" s="104"/>
      <c r="B1622" s="104"/>
      <c r="C1622" s="105" t="s">
        <v>560</v>
      </c>
      <c r="D1622" s="106">
        <v>22</v>
      </c>
      <c r="E1622" s="106">
        <v>1740801.2499999958</v>
      </c>
      <c r="F1622" s="106">
        <v>30000</v>
      </c>
      <c r="G1622" s="106">
        <v>360000</v>
      </c>
      <c r="H1622" s="106">
        <f t="shared" si="258"/>
        <v>2130801.2499999958</v>
      </c>
      <c r="I1622" s="106">
        <f t="shared" si="259"/>
        <v>38297627.499999911</v>
      </c>
      <c r="J1622" s="106">
        <f t="shared" si="260"/>
        <v>660000</v>
      </c>
      <c r="K1622" s="106">
        <f t="shared" si="261"/>
        <v>7920000</v>
      </c>
      <c r="L1622" s="106">
        <f t="shared" si="262"/>
        <v>46877627.499999911</v>
      </c>
    </row>
    <row r="1623" spans="1:12" ht="18.5" x14ac:dyDescent="0.45">
      <c r="A1623" s="104"/>
      <c r="B1623" s="104"/>
      <c r="C1623" s="105" t="s">
        <v>132</v>
      </c>
      <c r="D1623" s="106">
        <v>20</v>
      </c>
      <c r="E1623" s="106">
        <v>1775908.7499999958</v>
      </c>
      <c r="F1623" s="106">
        <v>30000</v>
      </c>
      <c r="G1623" s="106">
        <v>360000</v>
      </c>
      <c r="H1623" s="106">
        <f t="shared" si="258"/>
        <v>2165908.7499999958</v>
      </c>
      <c r="I1623" s="106">
        <f t="shared" si="259"/>
        <v>35518174.999999918</v>
      </c>
      <c r="J1623" s="106">
        <f t="shared" si="260"/>
        <v>600000</v>
      </c>
      <c r="K1623" s="106">
        <f t="shared" si="261"/>
        <v>7200000</v>
      </c>
      <c r="L1623" s="106">
        <f t="shared" si="262"/>
        <v>43318174.999999918</v>
      </c>
    </row>
    <row r="1624" spans="1:12" ht="18.5" x14ac:dyDescent="0.45">
      <c r="A1624" s="104"/>
      <c r="B1624" s="104"/>
      <c r="C1624" s="105" t="s">
        <v>472</v>
      </c>
      <c r="D1624" s="106">
        <v>372</v>
      </c>
      <c r="E1624" s="106">
        <v>1811017.5</v>
      </c>
      <c r="F1624" s="106">
        <v>30000</v>
      </c>
      <c r="G1624" s="106">
        <v>360000</v>
      </c>
      <c r="H1624" s="106">
        <f t="shared" si="258"/>
        <v>2201017.5</v>
      </c>
      <c r="I1624" s="106">
        <f t="shared" si="259"/>
        <v>673698510</v>
      </c>
      <c r="J1624" s="106">
        <f t="shared" si="260"/>
        <v>11160000</v>
      </c>
      <c r="K1624" s="106">
        <f t="shared" si="261"/>
        <v>133920000</v>
      </c>
      <c r="L1624" s="106">
        <f t="shared" si="262"/>
        <v>818778510</v>
      </c>
    </row>
    <row r="1625" spans="1:12" ht="18.5" x14ac:dyDescent="0.45">
      <c r="A1625" s="104"/>
      <c r="B1625" s="104"/>
      <c r="C1625" s="105" t="s">
        <v>133</v>
      </c>
      <c r="D1625" s="106">
        <v>2</v>
      </c>
      <c r="E1625" s="106">
        <v>1799141.25</v>
      </c>
      <c r="F1625" s="106">
        <v>30000</v>
      </c>
      <c r="G1625" s="106">
        <v>360000</v>
      </c>
      <c r="H1625" s="106">
        <f t="shared" si="258"/>
        <v>2189141.25</v>
      </c>
      <c r="I1625" s="106">
        <f t="shared" si="259"/>
        <v>3598282.5</v>
      </c>
      <c r="J1625" s="106">
        <f t="shared" si="260"/>
        <v>60000</v>
      </c>
      <c r="K1625" s="106">
        <f t="shared" si="261"/>
        <v>720000</v>
      </c>
      <c r="L1625" s="106">
        <f t="shared" si="262"/>
        <v>4378282.5</v>
      </c>
    </row>
    <row r="1626" spans="1:12" ht="18.5" x14ac:dyDescent="0.45">
      <c r="A1626" s="104"/>
      <c r="B1626" s="104"/>
      <c r="C1626" s="105" t="s">
        <v>134</v>
      </c>
      <c r="D1626" s="106">
        <v>10</v>
      </c>
      <c r="E1626" s="106">
        <v>1846400.0000000042</v>
      </c>
      <c r="F1626" s="106">
        <v>30000</v>
      </c>
      <c r="G1626" s="106">
        <v>360000</v>
      </c>
      <c r="H1626" s="106">
        <f t="shared" si="258"/>
        <v>2236400.0000000042</v>
      </c>
      <c r="I1626" s="106">
        <f t="shared" si="259"/>
        <v>18464000.000000041</v>
      </c>
      <c r="J1626" s="106">
        <f t="shared" si="260"/>
        <v>300000</v>
      </c>
      <c r="K1626" s="106">
        <f t="shared" si="261"/>
        <v>3600000</v>
      </c>
      <c r="L1626" s="106">
        <f t="shared" si="262"/>
        <v>22364000.000000041</v>
      </c>
    </row>
    <row r="1627" spans="1:12" ht="18.5" x14ac:dyDescent="0.45">
      <c r="A1627" s="104"/>
      <c r="B1627" s="104"/>
      <c r="C1627" s="105" t="s">
        <v>136</v>
      </c>
      <c r="D1627" s="106">
        <v>26</v>
      </c>
      <c r="E1627" s="106">
        <v>1893658.7499999958</v>
      </c>
      <c r="F1627" s="106">
        <v>30000</v>
      </c>
      <c r="G1627" s="106">
        <v>360000</v>
      </c>
      <c r="H1627" s="106">
        <f t="shared" si="258"/>
        <v>2283658.7499999958</v>
      </c>
      <c r="I1627" s="106">
        <f t="shared" si="259"/>
        <v>49235127.499999888</v>
      </c>
      <c r="J1627" s="106">
        <f t="shared" si="260"/>
        <v>780000</v>
      </c>
      <c r="K1627" s="106">
        <f t="shared" si="261"/>
        <v>9360000</v>
      </c>
      <c r="L1627" s="106">
        <f t="shared" si="262"/>
        <v>59375127.499999888</v>
      </c>
    </row>
    <row r="1628" spans="1:12" ht="18.5" x14ac:dyDescent="0.45">
      <c r="A1628" s="104"/>
      <c r="B1628" s="104"/>
      <c r="C1628" s="105" t="s">
        <v>139</v>
      </c>
      <c r="D1628" s="106">
        <v>13</v>
      </c>
      <c r="E1628" s="106">
        <v>1940917.5</v>
      </c>
      <c r="F1628" s="106">
        <v>30000</v>
      </c>
      <c r="G1628" s="106">
        <v>360000</v>
      </c>
      <c r="H1628" s="106">
        <f t="shared" si="258"/>
        <v>2330917.5</v>
      </c>
      <c r="I1628" s="106">
        <f t="shared" si="259"/>
        <v>25231927.5</v>
      </c>
      <c r="J1628" s="106">
        <f t="shared" si="260"/>
        <v>390000</v>
      </c>
      <c r="K1628" s="106">
        <f t="shared" si="261"/>
        <v>4680000</v>
      </c>
      <c r="L1628" s="106">
        <f t="shared" si="262"/>
        <v>30301927.5</v>
      </c>
    </row>
    <row r="1629" spans="1:12" ht="18.5" x14ac:dyDescent="0.45">
      <c r="A1629" s="104"/>
      <c r="B1629" s="104"/>
      <c r="C1629" s="105" t="s">
        <v>333</v>
      </c>
      <c r="D1629" s="106">
        <v>19</v>
      </c>
      <c r="E1629" s="106">
        <v>1988176.2500000042</v>
      </c>
      <c r="F1629" s="106">
        <v>30000</v>
      </c>
      <c r="G1629" s="106">
        <v>360000</v>
      </c>
      <c r="H1629" s="106">
        <f t="shared" si="258"/>
        <v>2378176.2500000042</v>
      </c>
      <c r="I1629" s="106">
        <f t="shared" si="259"/>
        <v>37775348.750000082</v>
      </c>
      <c r="J1629" s="106">
        <f t="shared" si="260"/>
        <v>570000</v>
      </c>
      <c r="K1629" s="106">
        <f t="shared" si="261"/>
        <v>6840000</v>
      </c>
      <c r="L1629" s="106">
        <f t="shared" si="262"/>
        <v>45185348.750000082</v>
      </c>
    </row>
    <row r="1630" spans="1:12" ht="18.5" x14ac:dyDescent="0.45">
      <c r="A1630" s="104"/>
      <c r="B1630" s="104"/>
      <c r="C1630" s="105" t="s">
        <v>298</v>
      </c>
      <c r="D1630" s="106">
        <v>25</v>
      </c>
      <c r="E1630" s="106">
        <v>2035434.9999999958</v>
      </c>
      <c r="F1630" s="106">
        <v>30000</v>
      </c>
      <c r="G1630" s="106">
        <v>360000</v>
      </c>
      <c r="H1630" s="106">
        <f t="shared" si="258"/>
        <v>2425434.9999999958</v>
      </c>
      <c r="I1630" s="106">
        <f t="shared" si="259"/>
        <v>50885874.999999896</v>
      </c>
      <c r="J1630" s="106">
        <f t="shared" si="260"/>
        <v>750000</v>
      </c>
      <c r="K1630" s="106">
        <f t="shared" si="261"/>
        <v>9000000</v>
      </c>
      <c r="L1630" s="106">
        <f t="shared" si="262"/>
        <v>60635874.999999896</v>
      </c>
    </row>
    <row r="1631" spans="1:12" ht="18.5" x14ac:dyDescent="0.45">
      <c r="A1631" s="104"/>
      <c r="B1631" s="104"/>
      <c r="C1631" s="105" t="s">
        <v>143</v>
      </c>
      <c r="D1631" s="106">
        <v>16</v>
      </c>
      <c r="E1631" s="106">
        <v>2082693.75</v>
      </c>
      <c r="F1631" s="106">
        <v>30000</v>
      </c>
      <c r="G1631" s="106">
        <v>360000</v>
      </c>
      <c r="H1631" s="106">
        <f t="shared" si="258"/>
        <v>2472693.75</v>
      </c>
      <c r="I1631" s="106">
        <f t="shared" si="259"/>
        <v>33323100</v>
      </c>
      <c r="J1631" s="106">
        <f t="shared" si="260"/>
        <v>480000</v>
      </c>
      <c r="K1631" s="106">
        <f t="shared" si="261"/>
        <v>5760000</v>
      </c>
      <c r="L1631" s="106">
        <f t="shared" si="262"/>
        <v>39563100</v>
      </c>
    </row>
    <row r="1632" spans="1:12" ht="18.5" x14ac:dyDescent="0.45">
      <c r="A1632" s="104"/>
      <c r="B1632" s="104"/>
      <c r="C1632" s="105" t="s">
        <v>535</v>
      </c>
      <c r="D1632" s="106">
        <v>10</v>
      </c>
      <c r="E1632" s="106">
        <v>2129952.5000000042</v>
      </c>
      <c r="F1632" s="106">
        <v>30000</v>
      </c>
      <c r="G1632" s="106">
        <v>360000</v>
      </c>
      <c r="H1632" s="106">
        <f t="shared" si="258"/>
        <v>2519952.5000000042</v>
      </c>
      <c r="I1632" s="106">
        <f t="shared" si="259"/>
        <v>21299525.000000041</v>
      </c>
      <c r="J1632" s="106">
        <f t="shared" si="260"/>
        <v>300000</v>
      </c>
      <c r="K1632" s="106">
        <f t="shared" si="261"/>
        <v>3600000</v>
      </c>
      <c r="L1632" s="106">
        <f t="shared" si="262"/>
        <v>25199525.000000041</v>
      </c>
    </row>
    <row r="1633" spans="1:12" ht="18.5" x14ac:dyDescent="0.45">
      <c r="A1633" s="104"/>
      <c r="B1633" s="104"/>
      <c r="C1633" s="105" t="s">
        <v>402</v>
      </c>
      <c r="D1633" s="106">
        <v>11</v>
      </c>
      <c r="E1633" s="106">
        <v>2177211.2499999958</v>
      </c>
      <c r="F1633" s="106">
        <v>30000</v>
      </c>
      <c r="G1633" s="106">
        <v>360000</v>
      </c>
      <c r="H1633" s="106">
        <f t="shared" si="258"/>
        <v>2567211.2499999958</v>
      </c>
      <c r="I1633" s="106">
        <f t="shared" si="259"/>
        <v>23949323.749999955</v>
      </c>
      <c r="J1633" s="106">
        <f t="shared" si="260"/>
        <v>330000</v>
      </c>
      <c r="K1633" s="106">
        <f t="shared" si="261"/>
        <v>3960000</v>
      </c>
      <c r="L1633" s="106">
        <f t="shared" si="262"/>
        <v>28239323.749999955</v>
      </c>
    </row>
    <row r="1634" spans="1:12" ht="18.5" x14ac:dyDescent="0.45">
      <c r="A1634" s="104"/>
      <c r="B1634" s="104"/>
      <c r="C1634" s="105" t="s">
        <v>403</v>
      </c>
      <c r="D1634" s="106">
        <v>1</v>
      </c>
      <c r="E1634" s="106">
        <v>2224470</v>
      </c>
      <c r="F1634" s="106">
        <v>30000</v>
      </c>
      <c r="G1634" s="106">
        <v>360000</v>
      </c>
      <c r="H1634" s="106">
        <f t="shared" si="258"/>
        <v>2614470</v>
      </c>
      <c r="I1634" s="106">
        <f t="shared" si="259"/>
        <v>2224470</v>
      </c>
      <c r="J1634" s="106">
        <f t="shared" si="260"/>
        <v>30000</v>
      </c>
      <c r="K1634" s="106">
        <f t="shared" si="261"/>
        <v>360000</v>
      </c>
      <c r="L1634" s="106">
        <f t="shared" si="262"/>
        <v>2614470</v>
      </c>
    </row>
    <row r="1635" spans="1:12" ht="18.5" x14ac:dyDescent="0.45">
      <c r="A1635" s="104"/>
      <c r="B1635" s="104"/>
      <c r="C1635" s="105" t="s">
        <v>319</v>
      </c>
      <c r="D1635" s="106">
        <v>2</v>
      </c>
      <c r="E1635" s="106">
        <v>2271728.7500000042</v>
      </c>
      <c r="F1635" s="106">
        <v>30000</v>
      </c>
      <c r="G1635" s="106">
        <v>360000</v>
      </c>
      <c r="H1635" s="106">
        <f t="shared" si="258"/>
        <v>2661728.7500000042</v>
      </c>
      <c r="I1635" s="106">
        <f t="shared" si="259"/>
        <v>4543457.5000000084</v>
      </c>
      <c r="J1635" s="106">
        <f t="shared" si="260"/>
        <v>60000</v>
      </c>
      <c r="K1635" s="106">
        <f t="shared" si="261"/>
        <v>720000</v>
      </c>
      <c r="L1635" s="106">
        <f t="shared" si="262"/>
        <v>5323457.5000000084</v>
      </c>
    </row>
    <row r="1636" spans="1:12" ht="18.5" x14ac:dyDescent="0.45">
      <c r="A1636" s="104"/>
      <c r="B1636" s="104"/>
      <c r="C1636" s="105" t="s">
        <v>212</v>
      </c>
      <c r="D1636" s="106"/>
      <c r="E1636" s="106">
        <v>2318987.4999999958</v>
      </c>
      <c r="F1636" s="106">
        <v>30000</v>
      </c>
      <c r="G1636" s="106">
        <v>360000</v>
      </c>
      <c r="H1636" s="106">
        <f t="shared" si="258"/>
        <v>2708987.4999999958</v>
      </c>
      <c r="I1636" s="106">
        <f t="shared" si="259"/>
        <v>0</v>
      </c>
      <c r="J1636" s="106">
        <f t="shared" si="260"/>
        <v>0</v>
      </c>
      <c r="K1636" s="106">
        <f t="shared" si="261"/>
        <v>0</v>
      </c>
      <c r="L1636" s="106">
        <f t="shared" si="262"/>
        <v>0</v>
      </c>
    </row>
    <row r="1637" spans="1:12" ht="18.5" x14ac:dyDescent="0.45">
      <c r="A1637" s="104"/>
      <c r="B1637" s="104"/>
      <c r="C1637" s="105" t="s">
        <v>552</v>
      </c>
      <c r="D1637" s="106">
        <v>3</v>
      </c>
      <c r="E1637" s="106">
        <v>2366244.9999999958</v>
      </c>
      <c r="F1637" s="106">
        <v>30000</v>
      </c>
      <c r="G1637" s="106">
        <v>360000</v>
      </c>
      <c r="H1637" s="106">
        <f t="shared" si="258"/>
        <v>2756244.9999999958</v>
      </c>
      <c r="I1637" s="106">
        <f t="shared" si="259"/>
        <v>7098734.999999987</v>
      </c>
      <c r="J1637" s="106">
        <f t="shared" si="260"/>
        <v>90000</v>
      </c>
      <c r="K1637" s="106">
        <f t="shared" si="261"/>
        <v>1080000</v>
      </c>
      <c r="L1637" s="106">
        <f t="shared" si="262"/>
        <v>8268734.999999987</v>
      </c>
    </row>
    <row r="1638" spans="1:12" ht="18.5" x14ac:dyDescent="0.45">
      <c r="A1638" s="104"/>
      <c r="B1638" s="104"/>
      <c r="C1638" s="105" t="s">
        <v>147</v>
      </c>
      <c r="D1638" s="106">
        <v>6</v>
      </c>
      <c r="E1638" s="106">
        <v>2413503.75</v>
      </c>
      <c r="F1638" s="106">
        <v>30000</v>
      </c>
      <c r="G1638" s="106">
        <v>360000</v>
      </c>
      <c r="H1638" s="106">
        <f t="shared" si="258"/>
        <v>2803503.75</v>
      </c>
      <c r="I1638" s="106">
        <f t="shared" si="259"/>
        <v>14481022.5</v>
      </c>
      <c r="J1638" s="106">
        <f t="shared" si="260"/>
        <v>180000</v>
      </c>
      <c r="K1638" s="106">
        <f t="shared" si="261"/>
        <v>2160000</v>
      </c>
      <c r="L1638" s="106">
        <f t="shared" si="262"/>
        <v>16821022.5</v>
      </c>
    </row>
    <row r="1639" spans="1:12" ht="18.5" x14ac:dyDescent="0.45">
      <c r="A1639" s="104"/>
      <c r="B1639" s="104"/>
      <c r="C1639" s="105" t="s">
        <v>149</v>
      </c>
      <c r="D1639" s="106">
        <v>5</v>
      </c>
      <c r="E1639" s="106">
        <v>2030383.7499999958</v>
      </c>
      <c r="F1639" s="106">
        <v>30000</v>
      </c>
      <c r="G1639" s="106">
        <v>360000</v>
      </c>
      <c r="H1639" s="106">
        <f t="shared" si="258"/>
        <v>2420383.7499999958</v>
      </c>
      <c r="I1639" s="106">
        <f t="shared" si="259"/>
        <v>10151918.74999998</v>
      </c>
      <c r="J1639" s="106">
        <f t="shared" si="260"/>
        <v>150000</v>
      </c>
      <c r="K1639" s="106">
        <f t="shared" si="261"/>
        <v>1800000</v>
      </c>
      <c r="L1639" s="106">
        <f t="shared" si="262"/>
        <v>12101918.74999998</v>
      </c>
    </row>
    <row r="1640" spans="1:12" ht="18.5" x14ac:dyDescent="0.45">
      <c r="A1640" s="104"/>
      <c r="B1640" s="104"/>
      <c r="C1640" s="105" t="s">
        <v>299</v>
      </c>
      <c r="D1640" s="106">
        <v>16</v>
      </c>
      <c r="E1640" s="106">
        <v>2085975</v>
      </c>
      <c r="F1640" s="106">
        <v>30000</v>
      </c>
      <c r="G1640" s="106">
        <v>360000</v>
      </c>
      <c r="H1640" s="106">
        <f t="shared" si="258"/>
        <v>2475975</v>
      </c>
      <c r="I1640" s="106">
        <f t="shared" si="259"/>
        <v>33375600</v>
      </c>
      <c r="J1640" s="106">
        <f t="shared" si="260"/>
        <v>480000</v>
      </c>
      <c r="K1640" s="106">
        <f t="shared" si="261"/>
        <v>5760000</v>
      </c>
      <c r="L1640" s="106">
        <f t="shared" si="262"/>
        <v>39615600</v>
      </c>
    </row>
    <row r="1641" spans="1:12" ht="18.5" x14ac:dyDescent="0.45">
      <c r="A1641" s="104"/>
      <c r="B1641" s="104"/>
      <c r="C1641" s="105" t="s">
        <v>151</v>
      </c>
      <c r="D1641" s="106">
        <v>26</v>
      </c>
      <c r="E1641" s="106">
        <v>2141566.2500000042</v>
      </c>
      <c r="F1641" s="106">
        <v>30000</v>
      </c>
      <c r="G1641" s="106">
        <v>360000</v>
      </c>
      <c r="H1641" s="106">
        <f t="shared" si="258"/>
        <v>2531566.2500000042</v>
      </c>
      <c r="I1641" s="106">
        <f t="shared" si="259"/>
        <v>55680722.500000112</v>
      </c>
      <c r="J1641" s="106">
        <f t="shared" si="260"/>
        <v>780000</v>
      </c>
      <c r="K1641" s="106">
        <f t="shared" si="261"/>
        <v>9360000</v>
      </c>
      <c r="L1641" s="106">
        <f t="shared" si="262"/>
        <v>65820722.500000112</v>
      </c>
    </row>
    <row r="1642" spans="1:12" ht="18.5" x14ac:dyDescent="0.45">
      <c r="A1642" s="104"/>
      <c r="B1642" s="104"/>
      <c r="C1642" s="105" t="s">
        <v>213</v>
      </c>
      <c r="D1642" s="106">
        <v>18</v>
      </c>
      <c r="E1642" s="106">
        <v>2197157.4999999958</v>
      </c>
      <c r="F1642" s="106">
        <v>30000</v>
      </c>
      <c r="G1642" s="106">
        <v>360000</v>
      </c>
      <c r="H1642" s="106">
        <f t="shared" si="258"/>
        <v>2587157.4999999958</v>
      </c>
      <c r="I1642" s="106">
        <f t="shared" si="259"/>
        <v>39548834.999999925</v>
      </c>
      <c r="J1642" s="106">
        <f t="shared" si="260"/>
        <v>540000</v>
      </c>
      <c r="K1642" s="106">
        <f t="shared" si="261"/>
        <v>6480000</v>
      </c>
      <c r="L1642" s="106">
        <f t="shared" si="262"/>
        <v>46568834.999999925</v>
      </c>
    </row>
    <row r="1643" spans="1:12" ht="18.5" x14ac:dyDescent="0.45">
      <c r="A1643" s="104"/>
      <c r="B1643" s="104"/>
      <c r="C1643" s="105" t="s">
        <v>243</v>
      </c>
      <c r="D1643" s="106">
        <v>29</v>
      </c>
      <c r="E1643" s="106">
        <v>2252747.4999999958</v>
      </c>
      <c r="F1643" s="106">
        <v>30000</v>
      </c>
      <c r="G1643" s="106">
        <v>360000</v>
      </c>
      <c r="H1643" s="106">
        <f t="shared" si="258"/>
        <v>2642747.4999999958</v>
      </c>
      <c r="I1643" s="106">
        <f t="shared" si="259"/>
        <v>65329677.499999881</v>
      </c>
      <c r="J1643" s="106">
        <f t="shared" si="260"/>
        <v>870000</v>
      </c>
      <c r="K1643" s="106">
        <f t="shared" si="261"/>
        <v>10440000</v>
      </c>
      <c r="L1643" s="106">
        <f t="shared" si="262"/>
        <v>76639677.499999881</v>
      </c>
    </row>
    <row r="1644" spans="1:12" ht="18.5" x14ac:dyDescent="0.45">
      <c r="A1644" s="104"/>
      <c r="B1644" s="104"/>
      <c r="C1644" s="105" t="s">
        <v>300</v>
      </c>
      <c r="D1644" s="106">
        <v>20</v>
      </c>
      <c r="E1644" s="106">
        <v>2308338.75</v>
      </c>
      <c r="F1644" s="106">
        <v>30000</v>
      </c>
      <c r="G1644" s="106">
        <v>360000</v>
      </c>
      <c r="H1644" s="106">
        <f t="shared" si="258"/>
        <v>2698338.75</v>
      </c>
      <c r="I1644" s="106">
        <f t="shared" si="259"/>
        <v>46166775</v>
      </c>
      <c r="J1644" s="106">
        <f t="shared" si="260"/>
        <v>600000</v>
      </c>
      <c r="K1644" s="106">
        <f t="shared" si="261"/>
        <v>7200000</v>
      </c>
      <c r="L1644" s="106">
        <f t="shared" si="262"/>
        <v>53966775</v>
      </c>
    </row>
    <row r="1645" spans="1:12" ht="18.5" x14ac:dyDescent="0.45">
      <c r="A1645" s="104"/>
      <c r="B1645" s="104"/>
      <c r="C1645" s="105" t="s">
        <v>152</v>
      </c>
      <c r="D1645" s="106">
        <v>9</v>
      </c>
      <c r="E1645" s="106">
        <v>2363930.0000000042</v>
      </c>
      <c r="F1645" s="106">
        <v>30000</v>
      </c>
      <c r="G1645" s="106">
        <v>360000</v>
      </c>
      <c r="H1645" s="106">
        <f t="shared" si="258"/>
        <v>2753930.0000000042</v>
      </c>
      <c r="I1645" s="106">
        <f t="shared" si="259"/>
        <v>21275370.000000037</v>
      </c>
      <c r="J1645" s="106">
        <f t="shared" si="260"/>
        <v>270000</v>
      </c>
      <c r="K1645" s="106">
        <f t="shared" si="261"/>
        <v>3240000</v>
      </c>
      <c r="L1645" s="106">
        <f t="shared" si="262"/>
        <v>24785370.000000037</v>
      </c>
    </row>
    <row r="1646" spans="1:12" ht="18.5" x14ac:dyDescent="0.45">
      <c r="A1646" s="104"/>
      <c r="B1646" s="104"/>
      <c r="C1646" s="105" t="s">
        <v>244</v>
      </c>
      <c r="D1646" s="106">
        <v>2</v>
      </c>
      <c r="E1646" s="106">
        <v>2419521.2499999958</v>
      </c>
      <c r="F1646" s="106">
        <v>30000</v>
      </c>
      <c r="G1646" s="106">
        <v>360000</v>
      </c>
      <c r="H1646" s="106">
        <f t="shared" si="258"/>
        <v>2809521.2499999958</v>
      </c>
      <c r="I1646" s="106">
        <f t="shared" si="259"/>
        <v>4839042.4999999916</v>
      </c>
      <c r="J1646" s="106">
        <f t="shared" si="260"/>
        <v>60000</v>
      </c>
      <c r="K1646" s="106">
        <f t="shared" si="261"/>
        <v>720000</v>
      </c>
      <c r="L1646" s="106">
        <f t="shared" si="262"/>
        <v>5619042.4999999916</v>
      </c>
    </row>
    <row r="1647" spans="1:12" ht="18.5" x14ac:dyDescent="0.45">
      <c r="A1647" s="104"/>
      <c r="B1647" s="104"/>
      <c r="C1647" s="105" t="s">
        <v>536</v>
      </c>
      <c r="D1647" s="106">
        <v>5</v>
      </c>
      <c r="E1647" s="106">
        <v>2475112.5</v>
      </c>
      <c r="F1647" s="106">
        <v>30000</v>
      </c>
      <c r="G1647" s="106">
        <v>360000</v>
      </c>
      <c r="H1647" s="106">
        <f t="shared" si="258"/>
        <v>2865112.5</v>
      </c>
      <c r="I1647" s="106">
        <f t="shared" si="259"/>
        <v>12375562.5</v>
      </c>
      <c r="J1647" s="106">
        <f t="shared" si="260"/>
        <v>150000</v>
      </c>
      <c r="K1647" s="106">
        <f t="shared" si="261"/>
        <v>1800000</v>
      </c>
      <c r="L1647" s="106">
        <f t="shared" si="262"/>
        <v>14325562.5</v>
      </c>
    </row>
    <row r="1648" spans="1:12" ht="18.5" x14ac:dyDescent="0.45">
      <c r="A1648" s="104"/>
      <c r="B1648" s="104"/>
      <c r="C1648" s="105" t="s">
        <v>301</v>
      </c>
      <c r="D1648" s="106">
        <v>4</v>
      </c>
      <c r="E1648" s="106">
        <v>2530703.7500000042</v>
      </c>
      <c r="F1648" s="106">
        <v>30000</v>
      </c>
      <c r="G1648" s="106">
        <v>360000</v>
      </c>
      <c r="H1648" s="106">
        <f t="shared" si="258"/>
        <v>2920703.7500000042</v>
      </c>
      <c r="I1648" s="106">
        <f t="shared" si="259"/>
        <v>10122815.000000017</v>
      </c>
      <c r="J1648" s="106">
        <f t="shared" si="260"/>
        <v>120000</v>
      </c>
      <c r="K1648" s="106">
        <f t="shared" si="261"/>
        <v>1440000</v>
      </c>
      <c r="L1648" s="106">
        <f t="shared" si="262"/>
        <v>11682815.000000017</v>
      </c>
    </row>
    <row r="1649" spans="1:12" ht="18.5" x14ac:dyDescent="0.45">
      <c r="A1649" s="104"/>
      <c r="B1649" s="104"/>
      <c r="C1649" s="105" t="s">
        <v>511</v>
      </c>
      <c r="D1649" s="106">
        <v>2</v>
      </c>
      <c r="E1649" s="106">
        <v>2586294.9999999958</v>
      </c>
      <c r="F1649" s="106">
        <v>30000</v>
      </c>
      <c r="G1649" s="106">
        <v>360000</v>
      </c>
      <c r="H1649" s="106">
        <f t="shared" si="258"/>
        <v>2976294.9999999958</v>
      </c>
      <c r="I1649" s="106">
        <f t="shared" si="259"/>
        <v>5172589.9999999916</v>
      </c>
      <c r="J1649" s="106">
        <f t="shared" si="260"/>
        <v>60000</v>
      </c>
      <c r="K1649" s="106">
        <f t="shared" si="261"/>
        <v>720000</v>
      </c>
      <c r="L1649" s="106">
        <f t="shared" si="262"/>
        <v>5952589.9999999916</v>
      </c>
    </row>
    <row r="1650" spans="1:12" ht="18.5" x14ac:dyDescent="0.45">
      <c r="A1650" s="104"/>
      <c r="B1650" s="104"/>
      <c r="C1650" s="105" t="s">
        <v>153</v>
      </c>
      <c r="D1650" s="106">
        <v>2</v>
      </c>
      <c r="E1650" s="106">
        <v>2641886.25</v>
      </c>
      <c r="F1650" s="106">
        <v>30000</v>
      </c>
      <c r="G1650" s="106">
        <v>360000</v>
      </c>
      <c r="H1650" s="106">
        <f t="shared" si="258"/>
        <v>3031886.25</v>
      </c>
      <c r="I1650" s="106">
        <f t="shared" si="259"/>
        <v>5283772.5</v>
      </c>
      <c r="J1650" s="106">
        <f t="shared" si="260"/>
        <v>60000</v>
      </c>
      <c r="K1650" s="106">
        <f t="shared" si="261"/>
        <v>720000</v>
      </c>
      <c r="L1650" s="106">
        <f t="shared" si="262"/>
        <v>6063772.5</v>
      </c>
    </row>
    <row r="1651" spans="1:12" ht="18.5" x14ac:dyDescent="0.45">
      <c r="A1651" s="104"/>
      <c r="B1651" s="104"/>
      <c r="C1651" s="105" t="s">
        <v>154</v>
      </c>
      <c r="D1651" s="106">
        <v>1</v>
      </c>
      <c r="E1651" s="106">
        <v>2697477.5000000042</v>
      </c>
      <c r="F1651" s="106">
        <v>30000</v>
      </c>
      <c r="G1651" s="106">
        <v>360000</v>
      </c>
      <c r="H1651" s="106">
        <f t="shared" si="258"/>
        <v>3087477.5000000042</v>
      </c>
      <c r="I1651" s="106">
        <f t="shared" si="259"/>
        <v>2697477.5000000042</v>
      </c>
      <c r="J1651" s="106">
        <f t="shared" si="260"/>
        <v>30000</v>
      </c>
      <c r="K1651" s="106">
        <f t="shared" si="261"/>
        <v>360000</v>
      </c>
      <c r="L1651" s="106">
        <f t="shared" si="262"/>
        <v>3087477.5000000042</v>
      </c>
    </row>
    <row r="1652" spans="1:12" ht="18.5" x14ac:dyDescent="0.45">
      <c r="A1652" s="104"/>
      <c r="B1652" s="104"/>
      <c r="C1652" s="105" t="s">
        <v>1086</v>
      </c>
      <c r="D1652" s="106">
        <v>4</v>
      </c>
      <c r="E1652" s="106">
        <v>2753067.5000000042</v>
      </c>
      <c r="F1652" s="106">
        <v>30000</v>
      </c>
      <c r="G1652" s="106">
        <v>360000</v>
      </c>
      <c r="H1652" s="106">
        <f t="shared" si="258"/>
        <v>3143067.5000000042</v>
      </c>
      <c r="I1652" s="106">
        <f t="shared" si="259"/>
        <v>11012270.000000017</v>
      </c>
      <c r="J1652" s="106">
        <f t="shared" si="260"/>
        <v>120000</v>
      </c>
      <c r="K1652" s="106">
        <f t="shared" si="261"/>
        <v>1440000</v>
      </c>
      <c r="L1652" s="106">
        <f t="shared" si="262"/>
        <v>12572270.000000017</v>
      </c>
    </row>
    <row r="1653" spans="1:12" ht="18.5" x14ac:dyDescent="0.45">
      <c r="A1653" s="104"/>
      <c r="B1653" s="104"/>
      <c r="C1653" s="105" t="s">
        <v>155</v>
      </c>
      <c r="D1653" s="106">
        <v>4</v>
      </c>
      <c r="E1653" s="106">
        <v>2321896.2500000042</v>
      </c>
      <c r="F1653" s="106">
        <v>30000</v>
      </c>
      <c r="G1653" s="106">
        <v>360000</v>
      </c>
      <c r="H1653" s="106">
        <f t="shared" si="258"/>
        <v>2711896.2500000042</v>
      </c>
      <c r="I1653" s="106">
        <f t="shared" si="259"/>
        <v>9287585.0000000168</v>
      </c>
      <c r="J1653" s="106">
        <f t="shared" si="260"/>
        <v>120000</v>
      </c>
      <c r="K1653" s="106">
        <f t="shared" si="261"/>
        <v>1440000</v>
      </c>
      <c r="L1653" s="106">
        <f t="shared" si="262"/>
        <v>10847585.000000017</v>
      </c>
    </row>
    <row r="1654" spans="1:12" ht="18.5" x14ac:dyDescent="0.45">
      <c r="A1654" s="104"/>
      <c r="B1654" s="104"/>
      <c r="C1654" s="105" t="s">
        <v>157</v>
      </c>
      <c r="D1654" s="106">
        <v>12</v>
      </c>
      <c r="E1654" s="106">
        <v>2383198.7499999958</v>
      </c>
      <c r="F1654" s="106">
        <v>30000</v>
      </c>
      <c r="G1654" s="106">
        <v>360000</v>
      </c>
      <c r="H1654" s="106">
        <f t="shared" si="258"/>
        <v>2773198.7499999958</v>
      </c>
      <c r="I1654" s="106">
        <f t="shared" si="259"/>
        <v>28598384.999999948</v>
      </c>
      <c r="J1654" s="106">
        <f t="shared" si="260"/>
        <v>360000</v>
      </c>
      <c r="K1654" s="106">
        <f t="shared" si="261"/>
        <v>4320000</v>
      </c>
      <c r="L1654" s="106">
        <f t="shared" si="262"/>
        <v>33278384.999999948</v>
      </c>
    </row>
    <row r="1655" spans="1:12" ht="18.5" x14ac:dyDescent="0.45">
      <c r="A1655" s="104"/>
      <c r="B1655" s="104"/>
      <c r="C1655" s="105" t="s">
        <v>302</v>
      </c>
      <c r="D1655" s="106">
        <v>18</v>
      </c>
      <c r="E1655" s="106">
        <v>2444501.25</v>
      </c>
      <c r="F1655" s="106">
        <v>30000</v>
      </c>
      <c r="G1655" s="106">
        <v>360000</v>
      </c>
      <c r="H1655" s="106">
        <f t="shared" ref="H1655:H1709" si="263">SUM(E1655:G1655)</f>
        <v>2834501.25</v>
      </c>
      <c r="I1655" s="106">
        <f t="shared" ref="I1655:I1709" si="264">D1655*E1655</f>
        <v>44001022.5</v>
      </c>
      <c r="J1655" s="106">
        <f t="shared" ref="J1655:J1709" si="265">D1655*F1655</f>
        <v>540000</v>
      </c>
      <c r="K1655" s="106">
        <f t="shared" ref="K1655:K1709" si="266">D1655*G1655</f>
        <v>6480000</v>
      </c>
      <c r="L1655" s="106">
        <f t="shared" ref="L1655:L1709" si="267">D1655*H1655</f>
        <v>51021022.5</v>
      </c>
    </row>
    <row r="1656" spans="1:12" ht="18.5" x14ac:dyDescent="0.45">
      <c r="A1656" s="104"/>
      <c r="B1656" s="104"/>
      <c r="C1656" s="105" t="s">
        <v>159</v>
      </c>
      <c r="D1656" s="106">
        <v>26</v>
      </c>
      <c r="E1656" s="106">
        <v>2505804.9999999958</v>
      </c>
      <c r="F1656" s="106">
        <v>30000</v>
      </c>
      <c r="G1656" s="106">
        <v>360000</v>
      </c>
      <c r="H1656" s="106">
        <f t="shared" si="263"/>
        <v>2895804.9999999958</v>
      </c>
      <c r="I1656" s="106">
        <f t="shared" si="264"/>
        <v>65150929.999999888</v>
      </c>
      <c r="J1656" s="106">
        <f t="shared" si="265"/>
        <v>780000</v>
      </c>
      <c r="K1656" s="106">
        <f t="shared" si="266"/>
        <v>9360000</v>
      </c>
      <c r="L1656" s="106">
        <f t="shared" si="267"/>
        <v>75290929.999999896</v>
      </c>
    </row>
    <row r="1657" spans="1:12" ht="18.5" x14ac:dyDescent="0.45">
      <c r="A1657" s="104"/>
      <c r="B1657" s="104"/>
      <c r="C1657" s="105" t="s">
        <v>161</v>
      </c>
      <c r="D1657" s="106">
        <v>40</v>
      </c>
      <c r="E1657" s="106">
        <v>2567107.5</v>
      </c>
      <c r="F1657" s="106">
        <v>30000</v>
      </c>
      <c r="G1657" s="106">
        <v>360000</v>
      </c>
      <c r="H1657" s="106">
        <f t="shared" si="263"/>
        <v>2957107.5</v>
      </c>
      <c r="I1657" s="106">
        <f t="shared" si="264"/>
        <v>102684300</v>
      </c>
      <c r="J1657" s="106">
        <f t="shared" si="265"/>
        <v>1200000</v>
      </c>
      <c r="K1657" s="106">
        <f t="shared" si="266"/>
        <v>14400000</v>
      </c>
      <c r="L1657" s="106">
        <f t="shared" si="267"/>
        <v>118284300</v>
      </c>
    </row>
    <row r="1658" spans="1:12" ht="18.5" x14ac:dyDescent="0.45">
      <c r="A1658" s="104"/>
      <c r="B1658" s="104"/>
      <c r="C1658" s="105" t="s">
        <v>162</v>
      </c>
      <c r="D1658" s="106">
        <v>14</v>
      </c>
      <c r="E1658" s="106">
        <v>2628410.0000000042</v>
      </c>
      <c r="F1658" s="106">
        <v>30000</v>
      </c>
      <c r="G1658" s="106">
        <v>360000</v>
      </c>
      <c r="H1658" s="106">
        <f t="shared" si="263"/>
        <v>3018410.0000000042</v>
      </c>
      <c r="I1658" s="106">
        <f t="shared" si="264"/>
        <v>36797740.00000006</v>
      </c>
      <c r="J1658" s="106">
        <f t="shared" si="265"/>
        <v>420000</v>
      </c>
      <c r="K1658" s="106">
        <f t="shared" si="266"/>
        <v>5040000</v>
      </c>
      <c r="L1658" s="106">
        <f t="shared" si="267"/>
        <v>42257740.00000006</v>
      </c>
    </row>
    <row r="1659" spans="1:12" ht="18.5" x14ac:dyDescent="0.45">
      <c r="A1659" s="104"/>
      <c r="B1659" s="104"/>
      <c r="C1659" s="105" t="s">
        <v>335</v>
      </c>
      <c r="D1659" s="106">
        <v>5</v>
      </c>
      <c r="E1659" s="106">
        <v>2689712.4999999958</v>
      </c>
      <c r="F1659" s="106">
        <v>30000</v>
      </c>
      <c r="G1659" s="106">
        <v>360000</v>
      </c>
      <c r="H1659" s="106">
        <f t="shared" si="263"/>
        <v>3079712.4999999958</v>
      </c>
      <c r="I1659" s="106">
        <f t="shared" si="264"/>
        <v>13448562.49999998</v>
      </c>
      <c r="J1659" s="106">
        <f t="shared" si="265"/>
        <v>150000</v>
      </c>
      <c r="K1659" s="106">
        <f t="shared" si="266"/>
        <v>1800000</v>
      </c>
      <c r="L1659" s="106">
        <f t="shared" si="267"/>
        <v>15398562.49999998</v>
      </c>
    </row>
    <row r="1660" spans="1:12" ht="18.5" x14ac:dyDescent="0.45">
      <c r="A1660" s="104"/>
      <c r="B1660" s="104"/>
      <c r="C1660" s="105" t="s">
        <v>163</v>
      </c>
      <c r="D1660" s="106">
        <v>7</v>
      </c>
      <c r="E1660" s="106">
        <v>2751015</v>
      </c>
      <c r="F1660" s="106">
        <v>30000</v>
      </c>
      <c r="G1660" s="106">
        <v>360000</v>
      </c>
      <c r="H1660" s="106">
        <f t="shared" si="263"/>
        <v>3141015</v>
      </c>
      <c r="I1660" s="106">
        <f t="shared" si="264"/>
        <v>19257105</v>
      </c>
      <c r="J1660" s="106">
        <f t="shared" si="265"/>
        <v>210000</v>
      </c>
      <c r="K1660" s="106">
        <f t="shared" si="266"/>
        <v>2520000</v>
      </c>
      <c r="L1660" s="106">
        <f t="shared" si="267"/>
        <v>21987105</v>
      </c>
    </row>
    <row r="1661" spans="1:12" ht="18.5" x14ac:dyDescent="0.45">
      <c r="A1661" s="104"/>
      <c r="B1661" s="104"/>
      <c r="C1661" s="105" t="s">
        <v>245</v>
      </c>
      <c r="D1661" s="106">
        <v>6</v>
      </c>
      <c r="E1661" s="106">
        <v>2812317.5000000042</v>
      </c>
      <c r="F1661" s="106">
        <v>30000</v>
      </c>
      <c r="G1661" s="106">
        <v>360000</v>
      </c>
      <c r="H1661" s="106">
        <f t="shared" si="263"/>
        <v>3202317.5000000042</v>
      </c>
      <c r="I1661" s="106">
        <f t="shared" si="264"/>
        <v>16873905.000000026</v>
      </c>
      <c r="J1661" s="106">
        <f t="shared" si="265"/>
        <v>180000</v>
      </c>
      <c r="K1661" s="106">
        <f t="shared" si="266"/>
        <v>2160000</v>
      </c>
      <c r="L1661" s="106">
        <f t="shared" si="267"/>
        <v>19213905.000000026</v>
      </c>
    </row>
    <row r="1662" spans="1:12" ht="18.5" x14ac:dyDescent="0.45">
      <c r="A1662" s="104"/>
      <c r="B1662" s="104"/>
      <c r="C1662" s="105" t="s">
        <v>164</v>
      </c>
      <c r="D1662" s="106">
        <v>1</v>
      </c>
      <c r="E1662" s="106">
        <v>2873619.9999999958</v>
      </c>
      <c r="F1662" s="106">
        <v>30000</v>
      </c>
      <c r="G1662" s="106">
        <v>360000</v>
      </c>
      <c r="H1662" s="106">
        <f t="shared" si="263"/>
        <v>3263619.9999999958</v>
      </c>
      <c r="I1662" s="106">
        <f t="shared" si="264"/>
        <v>2873619.9999999958</v>
      </c>
      <c r="J1662" s="106">
        <f t="shared" si="265"/>
        <v>30000</v>
      </c>
      <c r="K1662" s="106">
        <f t="shared" si="266"/>
        <v>360000</v>
      </c>
      <c r="L1662" s="106">
        <f t="shared" si="267"/>
        <v>3263619.9999999958</v>
      </c>
    </row>
    <row r="1663" spans="1:12" ht="18.5" x14ac:dyDescent="0.45">
      <c r="A1663" s="104"/>
      <c r="B1663" s="104"/>
      <c r="C1663" s="105" t="s">
        <v>1087</v>
      </c>
      <c r="D1663" s="106">
        <v>3</v>
      </c>
      <c r="E1663" s="106">
        <v>2934922.5</v>
      </c>
      <c r="F1663" s="106">
        <v>30000</v>
      </c>
      <c r="G1663" s="106">
        <v>360000</v>
      </c>
      <c r="H1663" s="106">
        <f t="shared" si="263"/>
        <v>3324922.5</v>
      </c>
      <c r="I1663" s="106">
        <f t="shared" si="264"/>
        <v>8804767.5</v>
      </c>
      <c r="J1663" s="106">
        <f t="shared" si="265"/>
        <v>90000</v>
      </c>
      <c r="K1663" s="106">
        <f t="shared" si="266"/>
        <v>1080000</v>
      </c>
      <c r="L1663" s="106">
        <f t="shared" si="267"/>
        <v>9974767.5</v>
      </c>
    </row>
    <row r="1664" spans="1:12" ht="18.5" x14ac:dyDescent="0.45">
      <c r="A1664" s="104"/>
      <c r="B1664" s="104"/>
      <c r="C1664" s="105" t="s">
        <v>652</v>
      </c>
      <c r="D1664" s="106">
        <v>1</v>
      </c>
      <c r="E1664" s="106">
        <v>3057528.75</v>
      </c>
      <c r="F1664" s="106">
        <v>30000</v>
      </c>
      <c r="G1664" s="106">
        <v>360000</v>
      </c>
      <c r="H1664" s="106">
        <f t="shared" si="263"/>
        <v>3447528.75</v>
      </c>
      <c r="I1664" s="106">
        <f t="shared" si="264"/>
        <v>3057528.75</v>
      </c>
      <c r="J1664" s="106">
        <f t="shared" si="265"/>
        <v>30000</v>
      </c>
      <c r="K1664" s="106">
        <f t="shared" si="266"/>
        <v>360000</v>
      </c>
      <c r="L1664" s="106">
        <f t="shared" si="267"/>
        <v>3447528.75</v>
      </c>
    </row>
    <row r="1665" spans="1:12" ht="18.5" x14ac:dyDescent="0.45">
      <c r="A1665" s="104"/>
      <c r="B1665" s="104"/>
      <c r="C1665" s="105" t="s">
        <v>546</v>
      </c>
      <c r="D1665" s="106">
        <v>1</v>
      </c>
      <c r="E1665" s="106">
        <v>3118831.2500000042</v>
      </c>
      <c r="F1665" s="106">
        <v>30000</v>
      </c>
      <c r="G1665" s="106">
        <v>360000</v>
      </c>
      <c r="H1665" s="106">
        <f t="shared" si="263"/>
        <v>3508831.2500000042</v>
      </c>
      <c r="I1665" s="106">
        <f t="shared" si="264"/>
        <v>3118831.2500000042</v>
      </c>
      <c r="J1665" s="106">
        <f t="shared" si="265"/>
        <v>30000</v>
      </c>
      <c r="K1665" s="106">
        <f t="shared" si="266"/>
        <v>360000</v>
      </c>
      <c r="L1665" s="106">
        <f t="shared" si="267"/>
        <v>3508831.2500000042</v>
      </c>
    </row>
    <row r="1666" spans="1:12" ht="18.5" x14ac:dyDescent="0.45">
      <c r="A1666" s="104"/>
      <c r="B1666" s="104"/>
      <c r="C1666" s="105" t="s">
        <v>166</v>
      </c>
      <c r="D1666" s="106">
        <v>1</v>
      </c>
      <c r="E1666" s="106">
        <v>2736908.7500000042</v>
      </c>
      <c r="F1666" s="106">
        <v>30000</v>
      </c>
      <c r="G1666" s="106">
        <v>360000</v>
      </c>
      <c r="H1666" s="106">
        <f t="shared" si="263"/>
        <v>3126908.7500000042</v>
      </c>
      <c r="I1666" s="106">
        <f t="shared" si="264"/>
        <v>2736908.7500000042</v>
      </c>
      <c r="J1666" s="106">
        <f t="shared" si="265"/>
        <v>30000</v>
      </c>
      <c r="K1666" s="106">
        <f t="shared" si="266"/>
        <v>360000</v>
      </c>
      <c r="L1666" s="106">
        <f t="shared" si="267"/>
        <v>3126908.7500000042</v>
      </c>
    </row>
    <row r="1667" spans="1:12" ht="18.5" x14ac:dyDescent="0.45">
      <c r="A1667" s="104"/>
      <c r="B1667" s="104"/>
      <c r="C1667" s="105" t="s">
        <v>173</v>
      </c>
      <c r="D1667" s="106">
        <v>1</v>
      </c>
      <c r="E1667" s="106">
        <v>3014807.4999999958</v>
      </c>
      <c r="F1667" s="106">
        <v>30000</v>
      </c>
      <c r="G1667" s="106">
        <v>360000</v>
      </c>
      <c r="H1667" s="106">
        <f t="shared" si="263"/>
        <v>3404807.4999999958</v>
      </c>
      <c r="I1667" s="106">
        <f t="shared" si="264"/>
        <v>3014807.4999999958</v>
      </c>
      <c r="J1667" s="106">
        <f t="shared" si="265"/>
        <v>30000</v>
      </c>
      <c r="K1667" s="106">
        <f t="shared" si="266"/>
        <v>360000</v>
      </c>
      <c r="L1667" s="106">
        <f t="shared" si="267"/>
        <v>3404807.4999999958</v>
      </c>
    </row>
    <row r="1668" spans="1:12" ht="18.5" x14ac:dyDescent="0.45">
      <c r="A1668" s="104"/>
      <c r="B1668" s="104"/>
      <c r="C1668" s="105" t="s">
        <v>337</v>
      </c>
      <c r="D1668" s="106">
        <v>1</v>
      </c>
      <c r="E1668" s="106">
        <v>2109776.25</v>
      </c>
      <c r="F1668" s="106">
        <v>30000</v>
      </c>
      <c r="G1668" s="106"/>
      <c r="H1668" s="106">
        <f t="shared" si="263"/>
        <v>2139776.25</v>
      </c>
      <c r="I1668" s="106">
        <f t="shared" si="264"/>
        <v>2109776.25</v>
      </c>
      <c r="J1668" s="106">
        <f t="shared" si="265"/>
        <v>30000</v>
      </c>
      <c r="K1668" s="106">
        <f t="shared" si="266"/>
        <v>0</v>
      </c>
      <c r="L1668" s="106">
        <f t="shared" si="267"/>
        <v>2139776.25</v>
      </c>
    </row>
    <row r="1669" spans="1:12" ht="18.5" x14ac:dyDescent="0.45">
      <c r="A1669" s="104"/>
      <c r="B1669" s="104"/>
      <c r="C1669" s="105" t="s">
        <v>337</v>
      </c>
      <c r="D1669" s="106">
        <v>1</v>
      </c>
      <c r="E1669" s="106">
        <v>2109776.25</v>
      </c>
      <c r="F1669" s="106">
        <v>30000</v>
      </c>
      <c r="G1669" s="106"/>
      <c r="H1669" s="106">
        <f t="shared" si="263"/>
        <v>2139776.25</v>
      </c>
      <c r="I1669" s="106">
        <f t="shared" si="264"/>
        <v>2109776.25</v>
      </c>
      <c r="J1669" s="106">
        <f t="shared" si="265"/>
        <v>30000</v>
      </c>
      <c r="K1669" s="106">
        <f t="shared" si="266"/>
        <v>0</v>
      </c>
      <c r="L1669" s="106">
        <f t="shared" si="267"/>
        <v>2139776.25</v>
      </c>
    </row>
    <row r="1670" spans="1:12" ht="18.5" x14ac:dyDescent="0.45">
      <c r="A1670" s="104"/>
      <c r="B1670" s="104"/>
      <c r="C1670" s="105" t="s">
        <v>174</v>
      </c>
      <c r="D1670" s="106">
        <v>1</v>
      </c>
      <c r="E1670" s="106">
        <v>2194523.7500000042</v>
      </c>
      <c r="F1670" s="106">
        <v>30000</v>
      </c>
      <c r="G1670" s="106"/>
      <c r="H1670" s="106">
        <f t="shared" si="263"/>
        <v>2224523.7500000042</v>
      </c>
      <c r="I1670" s="106">
        <f t="shared" si="264"/>
        <v>2194523.7500000042</v>
      </c>
      <c r="J1670" s="106">
        <f t="shared" si="265"/>
        <v>30000</v>
      </c>
      <c r="K1670" s="106">
        <f t="shared" si="266"/>
        <v>0</v>
      </c>
      <c r="L1670" s="106">
        <f t="shared" si="267"/>
        <v>2224523.7500000042</v>
      </c>
    </row>
    <row r="1671" spans="1:12" ht="18.5" x14ac:dyDescent="0.45">
      <c r="A1671" s="104"/>
      <c r="B1671" s="104"/>
      <c r="C1671" s="105" t="s">
        <v>1089</v>
      </c>
      <c r="D1671" s="106">
        <v>1</v>
      </c>
      <c r="E1671" s="106">
        <v>2236897.5</v>
      </c>
      <c r="F1671" s="106">
        <v>30000</v>
      </c>
      <c r="G1671" s="106"/>
      <c r="H1671" s="106">
        <f t="shared" si="263"/>
        <v>2266897.5</v>
      </c>
      <c r="I1671" s="106">
        <f t="shared" si="264"/>
        <v>2236897.5</v>
      </c>
      <c r="J1671" s="106">
        <f t="shared" si="265"/>
        <v>30000</v>
      </c>
      <c r="K1671" s="106">
        <f t="shared" si="266"/>
        <v>0</v>
      </c>
      <c r="L1671" s="106">
        <f t="shared" si="267"/>
        <v>2266897.5</v>
      </c>
    </row>
    <row r="1672" spans="1:12" ht="18.5" x14ac:dyDescent="0.45">
      <c r="A1672" s="104"/>
      <c r="B1672" s="104"/>
      <c r="C1672" s="105" t="s">
        <v>1121</v>
      </c>
      <c r="D1672" s="106">
        <v>1</v>
      </c>
      <c r="E1672" s="106">
        <v>3051717.5000000042</v>
      </c>
      <c r="F1672" s="106">
        <v>30000</v>
      </c>
      <c r="G1672" s="106">
        <v>360000</v>
      </c>
      <c r="H1672" s="106">
        <f t="shared" si="263"/>
        <v>3441717.5000000042</v>
      </c>
      <c r="I1672" s="106">
        <f t="shared" si="264"/>
        <v>3051717.5000000042</v>
      </c>
      <c r="J1672" s="106">
        <f t="shared" si="265"/>
        <v>30000</v>
      </c>
      <c r="K1672" s="106">
        <f t="shared" si="266"/>
        <v>360000</v>
      </c>
      <c r="L1672" s="106">
        <f t="shared" si="267"/>
        <v>3441717.5000000042</v>
      </c>
    </row>
    <row r="1673" spans="1:12" ht="18.5" x14ac:dyDescent="0.45">
      <c r="A1673" s="104"/>
      <c r="B1673" s="104"/>
      <c r="C1673" s="105" t="s">
        <v>484</v>
      </c>
      <c r="D1673" s="106">
        <v>11</v>
      </c>
      <c r="E1673" s="106">
        <v>3112251.2499999958</v>
      </c>
      <c r="F1673" s="106">
        <v>30000</v>
      </c>
      <c r="G1673" s="106">
        <v>360000</v>
      </c>
      <c r="H1673" s="106">
        <f t="shared" si="263"/>
        <v>3502251.2499999958</v>
      </c>
      <c r="I1673" s="106">
        <f t="shared" si="264"/>
        <v>34234763.749999955</v>
      </c>
      <c r="J1673" s="106">
        <f t="shared" si="265"/>
        <v>330000</v>
      </c>
      <c r="K1673" s="106">
        <f t="shared" si="266"/>
        <v>3960000</v>
      </c>
      <c r="L1673" s="106">
        <f t="shared" si="267"/>
        <v>38524763.749999955</v>
      </c>
    </row>
    <row r="1674" spans="1:12" ht="18.5" x14ac:dyDescent="0.45">
      <c r="A1674" s="104"/>
      <c r="B1674" s="104"/>
      <c r="C1674" s="105" t="s">
        <v>485</v>
      </c>
      <c r="D1674" s="106">
        <v>22</v>
      </c>
      <c r="E1674" s="106">
        <v>3172786.2500000037</v>
      </c>
      <c r="F1674" s="106">
        <v>30000</v>
      </c>
      <c r="G1674" s="106">
        <v>360000</v>
      </c>
      <c r="H1674" s="106">
        <f t="shared" si="263"/>
        <v>3562786.2500000037</v>
      </c>
      <c r="I1674" s="106">
        <f t="shared" si="264"/>
        <v>69801297.500000089</v>
      </c>
      <c r="J1674" s="106">
        <f t="shared" si="265"/>
        <v>660000</v>
      </c>
      <c r="K1674" s="106">
        <f t="shared" si="266"/>
        <v>7920000</v>
      </c>
      <c r="L1674" s="106">
        <f t="shared" si="267"/>
        <v>78381297.500000089</v>
      </c>
    </row>
    <row r="1675" spans="1:12" ht="18.5" x14ac:dyDescent="0.45">
      <c r="A1675" s="104"/>
      <c r="B1675" s="104"/>
      <c r="C1675" s="105" t="s">
        <v>486</v>
      </c>
      <c r="D1675" s="106">
        <v>34</v>
      </c>
      <c r="E1675" s="106">
        <v>3233319.9999999963</v>
      </c>
      <c r="F1675" s="106">
        <v>30000</v>
      </c>
      <c r="G1675" s="106">
        <v>360000</v>
      </c>
      <c r="H1675" s="106">
        <f t="shared" si="263"/>
        <v>3623319.9999999963</v>
      </c>
      <c r="I1675" s="106">
        <f t="shared" si="264"/>
        <v>109932879.99999988</v>
      </c>
      <c r="J1675" s="106">
        <f t="shared" si="265"/>
        <v>1020000</v>
      </c>
      <c r="K1675" s="106">
        <f t="shared" si="266"/>
        <v>12240000</v>
      </c>
      <c r="L1675" s="106">
        <f t="shared" si="267"/>
        <v>123192879.99999988</v>
      </c>
    </row>
    <row r="1676" spans="1:12" ht="18.5" x14ac:dyDescent="0.45">
      <c r="A1676" s="104"/>
      <c r="B1676" s="104"/>
      <c r="C1676" s="105" t="s">
        <v>526</v>
      </c>
      <c r="D1676" s="106">
        <v>24</v>
      </c>
      <c r="E1676" s="106">
        <v>3293855.0000000037</v>
      </c>
      <c r="F1676" s="106">
        <v>30000</v>
      </c>
      <c r="G1676" s="106">
        <v>360000</v>
      </c>
      <c r="H1676" s="106">
        <f t="shared" si="263"/>
        <v>3683855.0000000037</v>
      </c>
      <c r="I1676" s="106">
        <f t="shared" si="264"/>
        <v>79052520.000000089</v>
      </c>
      <c r="J1676" s="106">
        <f t="shared" si="265"/>
        <v>720000</v>
      </c>
      <c r="K1676" s="106">
        <f t="shared" si="266"/>
        <v>8640000</v>
      </c>
      <c r="L1676" s="106">
        <f t="shared" si="267"/>
        <v>88412520.000000089</v>
      </c>
    </row>
    <row r="1677" spans="1:12" ht="18.5" x14ac:dyDescent="0.45">
      <c r="A1677" s="104"/>
      <c r="B1677" s="104"/>
      <c r="C1677" s="105" t="s">
        <v>1114</v>
      </c>
      <c r="D1677" s="106">
        <v>5</v>
      </c>
      <c r="E1677" s="106">
        <v>3354390</v>
      </c>
      <c r="F1677" s="106">
        <v>30000</v>
      </c>
      <c r="G1677" s="106">
        <v>360000</v>
      </c>
      <c r="H1677" s="106">
        <f t="shared" si="263"/>
        <v>3744390</v>
      </c>
      <c r="I1677" s="106">
        <f t="shared" si="264"/>
        <v>16771950</v>
      </c>
      <c r="J1677" s="106">
        <f t="shared" si="265"/>
        <v>150000</v>
      </c>
      <c r="K1677" s="106">
        <f t="shared" si="266"/>
        <v>1800000</v>
      </c>
      <c r="L1677" s="106">
        <f t="shared" si="267"/>
        <v>18721950</v>
      </c>
    </row>
    <row r="1678" spans="1:12" ht="18.5" x14ac:dyDescent="0.45">
      <c r="A1678" s="104"/>
      <c r="B1678" s="104"/>
      <c r="C1678" s="105" t="s">
        <v>500</v>
      </c>
      <c r="D1678" s="106">
        <v>1</v>
      </c>
      <c r="E1678" s="106">
        <v>3414923.7500000037</v>
      </c>
      <c r="F1678" s="106">
        <v>30000</v>
      </c>
      <c r="G1678" s="106">
        <v>360000</v>
      </c>
      <c r="H1678" s="106">
        <f t="shared" si="263"/>
        <v>3804923.7500000037</v>
      </c>
      <c r="I1678" s="106">
        <f t="shared" si="264"/>
        <v>3414923.7500000037</v>
      </c>
      <c r="J1678" s="106">
        <f t="shared" si="265"/>
        <v>30000</v>
      </c>
      <c r="K1678" s="106">
        <f t="shared" si="266"/>
        <v>360000</v>
      </c>
      <c r="L1678" s="106">
        <f t="shared" si="267"/>
        <v>3804923.7500000037</v>
      </c>
    </row>
    <row r="1679" spans="1:12" ht="18.5" x14ac:dyDescent="0.45">
      <c r="A1679" s="104"/>
      <c r="B1679" s="107"/>
      <c r="C1679" s="105" t="s">
        <v>488</v>
      </c>
      <c r="D1679" s="106">
        <v>1</v>
      </c>
      <c r="E1679" s="106">
        <v>3596527.5</v>
      </c>
      <c r="F1679" s="106">
        <v>30000</v>
      </c>
      <c r="G1679" s="106">
        <v>360000</v>
      </c>
      <c r="H1679" s="106">
        <f t="shared" si="263"/>
        <v>3986527.5</v>
      </c>
      <c r="I1679" s="106">
        <f t="shared" si="264"/>
        <v>3596527.5</v>
      </c>
      <c r="J1679" s="106">
        <f t="shared" si="265"/>
        <v>30000</v>
      </c>
      <c r="K1679" s="106">
        <f t="shared" si="266"/>
        <v>360000</v>
      </c>
      <c r="L1679" s="106">
        <f t="shared" si="267"/>
        <v>3986527.5</v>
      </c>
    </row>
    <row r="1680" spans="1:12" ht="18.5" x14ac:dyDescent="0.45">
      <c r="A1680" s="104"/>
      <c r="B1680" s="107"/>
      <c r="C1680" s="105" t="s">
        <v>1116</v>
      </c>
      <c r="D1680" s="106">
        <v>1</v>
      </c>
      <c r="E1680" s="106">
        <v>3657062.4999999963</v>
      </c>
      <c r="F1680" s="106">
        <v>30000</v>
      </c>
      <c r="G1680" s="106">
        <v>360000</v>
      </c>
      <c r="H1680" s="106">
        <f t="shared" si="263"/>
        <v>4047062.4999999963</v>
      </c>
      <c r="I1680" s="106">
        <f t="shared" si="264"/>
        <v>3657062.4999999963</v>
      </c>
      <c r="J1680" s="106">
        <f t="shared" si="265"/>
        <v>30000</v>
      </c>
      <c r="K1680" s="106">
        <f t="shared" si="266"/>
        <v>360000</v>
      </c>
      <c r="L1680" s="106">
        <f t="shared" si="267"/>
        <v>4047062.4999999963</v>
      </c>
    </row>
    <row r="1681" spans="1:12" ht="18.5" x14ac:dyDescent="0.45">
      <c r="A1681" s="104"/>
      <c r="B1681" s="107"/>
      <c r="C1681" s="105" t="s">
        <v>404</v>
      </c>
      <c r="D1681" s="106">
        <v>1</v>
      </c>
      <c r="E1681" s="106">
        <v>3556126.2500000037</v>
      </c>
      <c r="F1681" s="106">
        <v>30000</v>
      </c>
      <c r="G1681" s="106">
        <v>360000</v>
      </c>
      <c r="H1681" s="106">
        <f t="shared" si="263"/>
        <v>3946126.2500000037</v>
      </c>
      <c r="I1681" s="106">
        <f t="shared" si="264"/>
        <v>3556126.2500000037</v>
      </c>
      <c r="J1681" s="106">
        <f t="shared" si="265"/>
        <v>30000</v>
      </c>
      <c r="K1681" s="106">
        <f t="shared" si="266"/>
        <v>360000</v>
      </c>
      <c r="L1681" s="106">
        <f t="shared" si="267"/>
        <v>3946126.2500000037</v>
      </c>
    </row>
    <row r="1682" spans="1:12" ht="18.5" x14ac:dyDescent="0.45">
      <c r="A1682" s="104"/>
      <c r="B1682" s="104"/>
      <c r="C1682" s="105" t="s">
        <v>303</v>
      </c>
      <c r="D1682" s="106">
        <v>2</v>
      </c>
      <c r="E1682" s="106">
        <v>3640486.2500000037</v>
      </c>
      <c r="F1682" s="106">
        <v>30000</v>
      </c>
      <c r="G1682" s="106">
        <v>360000</v>
      </c>
      <c r="H1682" s="106">
        <f t="shared" si="263"/>
        <v>4030486.2500000037</v>
      </c>
      <c r="I1682" s="106">
        <f t="shared" si="264"/>
        <v>7280972.5000000075</v>
      </c>
      <c r="J1682" s="106">
        <f t="shared" si="265"/>
        <v>60000</v>
      </c>
      <c r="K1682" s="106">
        <f t="shared" si="266"/>
        <v>720000</v>
      </c>
      <c r="L1682" s="106">
        <f t="shared" si="267"/>
        <v>8060972.5000000075</v>
      </c>
    </row>
    <row r="1683" spans="1:12" ht="18.5" x14ac:dyDescent="0.45">
      <c r="A1683" s="104"/>
      <c r="B1683" s="104"/>
      <c r="C1683" s="105" t="s">
        <v>175</v>
      </c>
      <c r="D1683" s="106">
        <v>9</v>
      </c>
      <c r="E1683" s="106">
        <v>3724846.2500000037</v>
      </c>
      <c r="F1683" s="106">
        <v>30000</v>
      </c>
      <c r="G1683" s="106">
        <v>360000</v>
      </c>
      <c r="H1683" s="106">
        <f t="shared" si="263"/>
        <v>4114846.2500000037</v>
      </c>
      <c r="I1683" s="106">
        <f t="shared" si="264"/>
        <v>33523616.250000034</v>
      </c>
      <c r="J1683" s="106">
        <f t="shared" si="265"/>
        <v>270000</v>
      </c>
      <c r="K1683" s="106">
        <f t="shared" si="266"/>
        <v>3240000</v>
      </c>
      <c r="L1683" s="106">
        <f t="shared" si="267"/>
        <v>37033616.25000003</v>
      </c>
    </row>
    <row r="1684" spans="1:12" ht="18.5" x14ac:dyDescent="0.45">
      <c r="A1684" s="104"/>
      <c r="B1684" s="104"/>
      <c r="C1684" s="105" t="s">
        <v>176</v>
      </c>
      <c r="D1684" s="106">
        <v>9</v>
      </c>
      <c r="E1684" s="106">
        <v>3809206.2500000037</v>
      </c>
      <c r="F1684" s="106">
        <v>30000</v>
      </c>
      <c r="G1684" s="106">
        <v>360000</v>
      </c>
      <c r="H1684" s="106">
        <f t="shared" si="263"/>
        <v>4199206.2500000037</v>
      </c>
      <c r="I1684" s="106">
        <f t="shared" si="264"/>
        <v>34282856.25000003</v>
      </c>
      <c r="J1684" s="106">
        <f t="shared" si="265"/>
        <v>270000</v>
      </c>
      <c r="K1684" s="106">
        <f t="shared" si="266"/>
        <v>3240000</v>
      </c>
      <c r="L1684" s="106">
        <f t="shared" si="267"/>
        <v>37792856.25000003</v>
      </c>
    </row>
    <row r="1685" spans="1:12" ht="18.5" x14ac:dyDescent="0.45">
      <c r="A1685" s="104"/>
      <c r="B1685" s="104"/>
      <c r="C1685" s="105" t="s">
        <v>583</v>
      </c>
      <c r="D1685" s="106">
        <v>1</v>
      </c>
      <c r="E1685" s="106">
        <v>3893565</v>
      </c>
      <c r="F1685" s="106">
        <v>30000</v>
      </c>
      <c r="G1685" s="106">
        <v>360000</v>
      </c>
      <c r="H1685" s="106">
        <f t="shared" si="263"/>
        <v>4283565</v>
      </c>
      <c r="I1685" s="106">
        <f t="shared" si="264"/>
        <v>3893565</v>
      </c>
      <c r="J1685" s="106">
        <f t="shared" si="265"/>
        <v>30000</v>
      </c>
      <c r="K1685" s="106">
        <f t="shared" si="266"/>
        <v>360000</v>
      </c>
      <c r="L1685" s="106">
        <f t="shared" si="267"/>
        <v>4283565</v>
      </c>
    </row>
    <row r="1686" spans="1:12" ht="18.5" x14ac:dyDescent="0.45">
      <c r="A1686" s="104"/>
      <c r="B1686" s="104"/>
      <c r="C1686" s="105" t="s">
        <v>675</v>
      </c>
      <c r="D1686" s="106">
        <v>1</v>
      </c>
      <c r="E1686" s="106">
        <v>3977925</v>
      </c>
      <c r="F1686" s="106">
        <v>30000</v>
      </c>
      <c r="G1686" s="106">
        <v>360000</v>
      </c>
      <c r="H1686" s="106">
        <f t="shared" si="263"/>
        <v>4367925</v>
      </c>
      <c r="I1686" s="106">
        <f t="shared" si="264"/>
        <v>3977925</v>
      </c>
      <c r="J1686" s="106">
        <f t="shared" si="265"/>
        <v>30000</v>
      </c>
      <c r="K1686" s="106">
        <f t="shared" si="266"/>
        <v>360000</v>
      </c>
      <c r="L1686" s="106">
        <f t="shared" si="267"/>
        <v>4367925</v>
      </c>
    </row>
    <row r="1687" spans="1:12" ht="18.5" x14ac:dyDescent="0.45">
      <c r="A1687" s="104"/>
      <c r="B1687" s="104"/>
      <c r="C1687" s="105" t="s">
        <v>676</v>
      </c>
      <c r="D1687" s="106">
        <v>1</v>
      </c>
      <c r="E1687" s="106">
        <v>4062285</v>
      </c>
      <c r="F1687" s="106">
        <v>30000</v>
      </c>
      <c r="G1687" s="106">
        <v>360000</v>
      </c>
      <c r="H1687" s="106">
        <f t="shared" si="263"/>
        <v>4452285</v>
      </c>
      <c r="I1687" s="106">
        <f t="shared" si="264"/>
        <v>4062285</v>
      </c>
      <c r="J1687" s="106">
        <f t="shared" si="265"/>
        <v>30000</v>
      </c>
      <c r="K1687" s="106">
        <f t="shared" si="266"/>
        <v>360000</v>
      </c>
      <c r="L1687" s="106">
        <f t="shared" si="267"/>
        <v>4452285</v>
      </c>
    </row>
    <row r="1688" spans="1:12" ht="18.5" x14ac:dyDescent="0.45">
      <c r="A1688" s="104"/>
      <c r="B1688" s="104"/>
      <c r="C1688" s="105" t="s">
        <v>1148</v>
      </c>
      <c r="D1688" s="106">
        <v>1</v>
      </c>
      <c r="E1688" s="106">
        <v>4146645</v>
      </c>
      <c r="F1688" s="106">
        <v>30000</v>
      </c>
      <c r="G1688" s="106">
        <v>360000</v>
      </c>
      <c r="H1688" s="106">
        <f t="shared" si="263"/>
        <v>4536645</v>
      </c>
      <c r="I1688" s="106">
        <f t="shared" si="264"/>
        <v>4146645</v>
      </c>
      <c r="J1688" s="106">
        <f t="shared" si="265"/>
        <v>30000</v>
      </c>
      <c r="K1688" s="106">
        <f t="shared" si="266"/>
        <v>360000</v>
      </c>
      <c r="L1688" s="106">
        <f t="shared" si="267"/>
        <v>4536645</v>
      </c>
    </row>
    <row r="1689" spans="1:12" ht="18.5" x14ac:dyDescent="0.45">
      <c r="A1689" s="104"/>
      <c r="B1689" s="104"/>
      <c r="C1689" s="105" t="s">
        <v>339</v>
      </c>
      <c r="D1689" s="106">
        <v>1</v>
      </c>
      <c r="E1689" s="106">
        <v>4399725</v>
      </c>
      <c r="F1689" s="106">
        <v>30000</v>
      </c>
      <c r="G1689" s="106">
        <v>360000</v>
      </c>
      <c r="H1689" s="106">
        <f t="shared" si="263"/>
        <v>4789725</v>
      </c>
      <c r="I1689" s="106">
        <f t="shared" si="264"/>
        <v>4399725</v>
      </c>
      <c r="J1689" s="106">
        <f t="shared" si="265"/>
        <v>30000</v>
      </c>
      <c r="K1689" s="106">
        <f t="shared" si="266"/>
        <v>360000</v>
      </c>
      <c r="L1689" s="106">
        <f t="shared" si="267"/>
        <v>4789725</v>
      </c>
    </row>
    <row r="1690" spans="1:12" ht="18.5" x14ac:dyDescent="0.45">
      <c r="A1690" s="104"/>
      <c r="B1690" s="104"/>
      <c r="C1690" s="105" t="s">
        <v>489</v>
      </c>
      <c r="D1690" s="106">
        <v>1</v>
      </c>
      <c r="E1690" s="106">
        <v>4323140.0000000037</v>
      </c>
      <c r="F1690" s="106">
        <v>30000</v>
      </c>
      <c r="G1690" s="106">
        <v>384000</v>
      </c>
      <c r="H1690" s="106">
        <f t="shared" si="263"/>
        <v>4737140.0000000037</v>
      </c>
      <c r="I1690" s="106">
        <f t="shared" si="264"/>
        <v>4323140.0000000037</v>
      </c>
      <c r="J1690" s="106">
        <f t="shared" si="265"/>
        <v>30000</v>
      </c>
      <c r="K1690" s="106">
        <f t="shared" si="266"/>
        <v>384000</v>
      </c>
      <c r="L1690" s="106">
        <f t="shared" si="267"/>
        <v>4737140.0000000037</v>
      </c>
    </row>
    <row r="1691" spans="1:12" ht="18.5" x14ac:dyDescent="0.45">
      <c r="A1691" s="104"/>
      <c r="B1691" s="104"/>
      <c r="C1691" s="105" t="s">
        <v>677</v>
      </c>
      <c r="D1691" s="106">
        <v>5</v>
      </c>
      <c r="E1691" s="106">
        <v>4437806.25</v>
      </c>
      <c r="F1691" s="106">
        <v>30000</v>
      </c>
      <c r="G1691" s="106">
        <v>384000</v>
      </c>
      <c r="H1691" s="106">
        <f t="shared" si="263"/>
        <v>4851806.25</v>
      </c>
      <c r="I1691" s="106">
        <f t="shared" si="264"/>
        <v>22189031.25</v>
      </c>
      <c r="J1691" s="106">
        <f t="shared" si="265"/>
        <v>150000</v>
      </c>
      <c r="K1691" s="106">
        <f t="shared" si="266"/>
        <v>1920000</v>
      </c>
      <c r="L1691" s="106">
        <f t="shared" si="267"/>
        <v>24259031.25</v>
      </c>
    </row>
    <row r="1692" spans="1:12" ht="18.5" x14ac:dyDescent="0.45">
      <c r="A1692" s="104"/>
      <c r="B1692" s="104"/>
      <c r="C1692" s="105" t="s">
        <v>1117</v>
      </c>
      <c r="D1692" s="106">
        <v>5</v>
      </c>
      <c r="E1692" s="106">
        <v>4552472.4999999963</v>
      </c>
      <c r="F1692" s="106">
        <v>30000</v>
      </c>
      <c r="G1692" s="106">
        <v>384000</v>
      </c>
      <c r="H1692" s="106">
        <f t="shared" si="263"/>
        <v>4966472.4999999963</v>
      </c>
      <c r="I1692" s="106">
        <f t="shared" si="264"/>
        <v>22762362.499999981</v>
      </c>
      <c r="J1692" s="106">
        <f t="shared" si="265"/>
        <v>150000</v>
      </c>
      <c r="K1692" s="106">
        <f t="shared" si="266"/>
        <v>1920000</v>
      </c>
      <c r="L1692" s="106">
        <f t="shared" si="267"/>
        <v>24832362.499999981</v>
      </c>
    </row>
    <row r="1693" spans="1:12" ht="18.5" x14ac:dyDescent="0.45">
      <c r="A1693" s="104"/>
      <c r="B1693" s="104"/>
      <c r="C1693" s="105" t="s">
        <v>185</v>
      </c>
      <c r="D1693" s="106">
        <v>1</v>
      </c>
      <c r="E1693" s="106">
        <v>4667138.7500000037</v>
      </c>
      <c r="F1693" s="106">
        <v>30000</v>
      </c>
      <c r="G1693" s="106">
        <v>384000</v>
      </c>
      <c r="H1693" s="106">
        <f t="shared" si="263"/>
        <v>5081138.7500000037</v>
      </c>
      <c r="I1693" s="106">
        <f t="shared" si="264"/>
        <v>4667138.7500000037</v>
      </c>
      <c r="J1693" s="106">
        <f t="shared" si="265"/>
        <v>30000</v>
      </c>
      <c r="K1693" s="106">
        <f t="shared" si="266"/>
        <v>384000</v>
      </c>
      <c r="L1693" s="106">
        <f t="shared" si="267"/>
        <v>5081138.7500000037</v>
      </c>
    </row>
    <row r="1694" spans="1:12" ht="18.5" x14ac:dyDescent="0.45">
      <c r="A1694" s="104"/>
      <c r="B1694" s="104"/>
      <c r="C1694" s="105" t="s">
        <v>320</v>
      </c>
      <c r="D1694" s="106">
        <v>3</v>
      </c>
      <c r="E1694" s="106">
        <v>4781803.7499999963</v>
      </c>
      <c r="F1694" s="106">
        <v>30000</v>
      </c>
      <c r="G1694" s="106">
        <v>384000</v>
      </c>
      <c r="H1694" s="106">
        <f t="shared" si="263"/>
        <v>5195803.7499999963</v>
      </c>
      <c r="I1694" s="106">
        <f t="shared" si="264"/>
        <v>14345411.249999989</v>
      </c>
      <c r="J1694" s="106">
        <f t="shared" si="265"/>
        <v>90000</v>
      </c>
      <c r="K1694" s="106">
        <f t="shared" si="266"/>
        <v>1152000</v>
      </c>
      <c r="L1694" s="106">
        <f t="shared" si="267"/>
        <v>15587411.249999989</v>
      </c>
    </row>
    <row r="1695" spans="1:12" ht="18.5" x14ac:dyDescent="0.45">
      <c r="A1695" s="104"/>
      <c r="B1695" s="104"/>
      <c r="C1695" s="105" t="s">
        <v>186</v>
      </c>
      <c r="D1695" s="106">
        <v>1</v>
      </c>
      <c r="E1695" s="106">
        <v>4896470.0000000037</v>
      </c>
      <c r="F1695" s="106">
        <v>30000</v>
      </c>
      <c r="G1695" s="106">
        <v>384000</v>
      </c>
      <c r="H1695" s="106">
        <f t="shared" si="263"/>
        <v>5310470.0000000037</v>
      </c>
      <c r="I1695" s="106">
        <f t="shared" si="264"/>
        <v>4896470.0000000037</v>
      </c>
      <c r="J1695" s="106">
        <f t="shared" si="265"/>
        <v>30000</v>
      </c>
      <c r="K1695" s="106">
        <f t="shared" si="266"/>
        <v>384000</v>
      </c>
      <c r="L1695" s="106">
        <f t="shared" si="267"/>
        <v>5310470.0000000037</v>
      </c>
    </row>
    <row r="1696" spans="1:12" ht="18.5" x14ac:dyDescent="0.45">
      <c r="A1696" s="104"/>
      <c r="B1696" s="104"/>
      <c r="C1696" s="105" t="s">
        <v>187</v>
      </c>
      <c r="D1696" s="106">
        <v>2</v>
      </c>
      <c r="E1696" s="106">
        <v>5011136.25</v>
      </c>
      <c r="F1696" s="106">
        <v>30000</v>
      </c>
      <c r="G1696" s="106">
        <v>384000</v>
      </c>
      <c r="H1696" s="106">
        <f t="shared" si="263"/>
        <v>5425136.25</v>
      </c>
      <c r="I1696" s="106">
        <f t="shared" si="264"/>
        <v>10022272.5</v>
      </c>
      <c r="J1696" s="106">
        <f t="shared" si="265"/>
        <v>60000</v>
      </c>
      <c r="K1696" s="106">
        <f t="shared" si="266"/>
        <v>768000</v>
      </c>
      <c r="L1696" s="106">
        <f t="shared" si="267"/>
        <v>10850272.5</v>
      </c>
    </row>
    <row r="1697" spans="1:12" ht="18.5" x14ac:dyDescent="0.45">
      <c r="A1697" s="104"/>
      <c r="B1697" s="104"/>
      <c r="C1697" s="105" t="s">
        <v>341</v>
      </c>
      <c r="D1697" s="106">
        <v>1</v>
      </c>
      <c r="E1697" s="106">
        <v>5125802.4999999963</v>
      </c>
      <c r="F1697" s="106">
        <v>30000</v>
      </c>
      <c r="G1697" s="106">
        <v>384000</v>
      </c>
      <c r="H1697" s="106">
        <f t="shared" si="263"/>
        <v>5539802.4999999963</v>
      </c>
      <c r="I1697" s="106">
        <f t="shared" si="264"/>
        <v>5125802.4999999963</v>
      </c>
      <c r="J1697" s="106">
        <f t="shared" si="265"/>
        <v>30000</v>
      </c>
      <c r="K1697" s="106">
        <f t="shared" si="266"/>
        <v>384000</v>
      </c>
      <c r="L1697" s="106">
        <f t="shared" si="267"/>
        <v>5539802.4999999963</v>
      </c>
    </row>
    <row r="1698" spans="1:12" ht="18.5" x14ac:dyDescent="0.45">
      <c r="A1698" s="104"/>
      <c r="B1698" s="104"/>
      <c r="C1698" s="105" t="s">
        <v>405</v>
      </c>
      <c r="D1698" s="106">
        <v>1</v>
      </c>
      <c r="E1698" s="106">
        <v>5233970.0000000037</v>
      </c>
      <c r="F1698" s="106">
        <v>30000</v>
      </c>
      <c r="G1698" s="106">
        <v>384000</v>
      </c>
      <c r="H1698" s="106">
        <f t="shared" si="263"/>
        <v>5647970.0000000037</v>
      </c>
      <c r="I1698" s="106">
        <f t="shared" si="264"/>
        <v>5233970.0000000037</v>
      </c>
      <c r="J1698" s="106">
        <f t="shared" si="265"/>
        <v>30000</v>
      </c>
      <c r="K1698" s="106">
        <f t="shared" si="266"/>
        <v>384000</v>
      </c>
      <c r="L1698" s="106">
        <f t="shared" si="267"/>
        <v>5647970.0000000037</v>
      </c>
    </row>
    <row r="1699" spans="1:12" ht="18.5" x14ac:dyDescent="0.45">
      <c r="A1699" s="104"/>
      <c r="B1699" s="104"/>
      <c r="C1699" s="105" t="s">
        <v>449</v>
      </c>
      <c r="D1699" s="106">
        <v>3</v>
      </c>
      <c r="E1699" s="106">
        <v>5369951.25</v>
      </c>
      <c r="F1699" s="106">
        <v>30000</v>
      </c>
      <c r="G1699" s="106">
        <v>384000</v>
      </c>
      <c r="H1699" s="106">
        <f t="shared" si="263"/>
        <v>5783951.25</v>
      </c>
      <c r="I1699" s="106">
        <f t="shared" si="264"/>
        <v>16109853.75</v>
      </c>
      <c r="J1699" s="106">
        <f t="shared" si="265"/>
        <v>90000</v>
      </c>
      <c r="K1699" s="106">
        <f t="shared" si="266"/>
        <v>1152000</v>
      </c>
      <c r="L1699" s="106">
        <f t="shared" si="267"/>
        <v>17351853.75</v>
      </c>
    </row>
    <row r="1700" spans="1:12" ht="18.5" x14ac:dyDescent="0.45">
      <c r="A1700" s="104"/>
      <c r="B1700" s="104"/>
      <c r="C1700" s="105" t="s">
        <v>344</v>
      </c>
      <c r="D1700" s="106">
        <v>4</v>
      </c>
      <c r="E1700" s="106">
        <v>5505931.2500000037</v>
      </c>
      <c r="F1700" s="106">
        <v>30000</v>
      </c>
      <c r="G1700" s="106">
        <v>384000</v>
      </c>
      <c r="H1700" s="106">
        <f t="shared" si="263"/>
        <v>5919931.2500000037</v>
      </c>
      <c r="I1700" s="106">
        <f t="shared" si="264"/>
        <v>22023725.000000015</v>
      </c>
      <c r="J1700" s="106">
        <f t="shared" si="265"/>
        <v>120000</v>
      </c>
      <c r="K1700" s="106">
        <f t="shared" si="266"/>
        <v>1536000</v>
      </c>
      <c r="L1700" s="106">
        <f t="shared" si="267"/>
        <v>23679725.000000015</v>
      </c>
    </row>
    <row r="1701" spans="1:12" ht="18.5" x14ac:dyDescent="0.45">
      <c r="A1701" s="104"/>
      <c r="B1701" s="104"/>
      <c r="C1701" s="105" t="s">
        <v>190</v>
      </c>
      <c r="D1701" s="106">
        <v>1</v>
      </c>
      <c r="E1701" s="106">
        <v>6049856.25</v>
      </c>
      <c r="F1701" s="106">
        <v>30000</v>
      </c>
      <c r="G1701" s="106">
        <v>384000</v>
      </c>
      <c r="H1701" s="106">
        <f t="shared" si="263"/>
        <v>6463856.25</v>
      </c>
      <c r="I1701" s="106">
        <f t="shared" si="264"/>
        <v>6049856.25</v>
      </c>
      <c r="J1701" s="106">
        <f t="shared" si="265"/>
        <v>30000</v>
      </c>
      <c r="K1701" s="106">
        <f t="shared" si="266"/>
        <v>384000</v>
      </c>
      <c r="L1701" s="106">
        <f t="shared" si="267"/>
        <v>6463856.25</v>
      </c>
    </row>
    <row r="1702" spans="1:12" ht="18.5" x14ac:dyDescent="0.45">
      <c r="A1702" s="104"/>
      <c r="B1702" s="104"/>
      <c r="C1702" s="105" t="s">
        <v>190</v>
      </c>
      <c r="D1702" s="106">
        <v>0</v>
      </c>
      <c r="E1702" s="106">
        <v>2762581.2500000042</v>
      </c>
      <c r="F1702" s="106">
        <v>30000</v>
      </c>
      <c r="G1702" s="106"/>
      <c r="H1702" s="106">
        <f t="shared" si="263"/>
        <v>2792581.2500000042</v>
      </c>
      <c r="I1702" s="106">
        <f t="shared" si="264"/>
        <v>0</v>
      </c>
      <c r="J1702" s="106">
        <f t="shared" si="265"/>
        <v>0</v>
      </c>
      <c r="K1702" s="106">
        <f t="shared" si="266"/>
        <v>0</v>
      </c>
      <c r="L1702" s="106">
        <f t="shared" si="267"/>
        <v>0</v>
      </c>
    </row>
    <row r="1703" spans="1:12" ht="18.5" x14ac:dyDescent="0.45">
      <c r="A1703" s="104"/>
      <c r="B1703" s="104"/>
      <c r="C1703" s="105" t="s">
        <v>190</v>
      </c>
      <c r="D1703" s="106">
        <v>1</v>
      </c>
      <c r="E1703" s="106">
        <v>2762581.2500000042</v>
      </c>
      <c r="F1703" s="106">
        <v>30000</v>
      </c>
      <c r="G1703" s="106"/>
      <c r="H1703" s="106">
        <f t="shared" si="263"/>
        <v>2792581.2500000042</v>
      </c>
      <c r="I1703" s="106">
        <f t="shared" si="264"/>
        <v>2762581.2500000042</v>
      </c>
      <c r="J1703" s="106">
        <f t="shared" si="265"/>
        <v>30000</v>
      </c>
      <c r="K1703" s="106">
        <f t="shared" si="266"/>
        <v>0</v>
      </c>
      <c r="L1703" s="106">
        <f t="shared" si="267"/>
        <v>2792581.2500000042</v>
      </c>
    </row>
    <row r="1704" spans="1:12" ht="18.5" x14ac:dyDescent="0.45">
      <c r="A1704" s="104"/>
      <c r="B1704" s="104"/>
      <c r="C1704" s="105" t="s">
        <v>191</v>
      </c>
      <c r="D1704" s="106">
        <v>1</v>
      </c>
      <c r="E1704" s="106">
        <v>6185836.2500000037</v>
      </c>
      <c r="F1704" s="106">
        <v>30000</v>
      </c>
      <c r="G1704" s="106">
        <v>384000</v>
      </c>
      <c r="H1704" s="106">
        <f t="shared" si="263"/>
        <v>6599836.2500000037</v>
      </c>
      <c r="I1704" s="106">
        <f t="shared" si="264"/>
        <v>6185836.2500000037</v>
      </c>
      <c r="J1704" s="106">
        <f t="shared" si="265"/>
        <v>30000</v>
      </c>
      <c r="K1704" s="106">
        <f t="shared" si="266"/>
        <v>384000</v>
      </c>
      <c r="L1704" s="106">
        <f t="shared" si="267"/>
        <v>6599836.2500000037</v>
      </c>
    </row>
    <row r="1705" spans="1:12" ht="18.5" x14ac:dyDescent="0.45">
      <c r="A1705" s="104"/>
      <c r="B1705" s="104"/>
      <c r="C1705" s="105" t="s">
        <v>321</v>
      </c>
      <c r="D1705" s="106">
        <v>1</v>
      </c>
      <c r="E1705" s="106">
        <v>6843967.6499999994</v>
      </c>
      <c r="F1705" s="106">
        <v>30000</v>
      </c>
      <c r="G1705" s="106">
        <v>384000</v>
      </c>
      <c r="H1705" s="106">
        <f t="shared" si="263"/>
        <v>7257967.6499999994</v>
      </c>
      <c r="I1705" s="106">
        <f t="shared" si="264"/>
        <v>6843967.6499999994</v>
      </c>
      <c r="J1705" s="106">
        <f t="shared" si="265"/>
        <v>30000</v>
      </c>
      <c r="K1705" s="106">
        <f t="shared" si="266"/>
        <v>384000</v>
      </c>
      <c r="L1705" s="106">
        <f t="shared" si="267"/>
        <v>7257967.6499999994</v>
      </c>
    </row>
    <row r="1706" spans="1:12" ht="18.5" x14ac:dyDescent="0.45">
      <c r="A1706" s="104"/>
      <c r="B1706" s="104"/>
      <c r="C1706" s="105" t="s">
        <v>306</v>
      </c>
      <c r="D1706" s="106">
        <v>2</v>
      </c>
      <c r="E1706" s="106">
        <v>7012844.5500000007</v>
      </c>
      <c r="F1706" s="106">
        <v>30000</v>
      </c>
      <c r="G1706" s="106">
        <v>384000</v>
      </c>
      <c r="H1706" s="106">
        <f t="shared" si="263"/>
        <v>7426844.5500000007</v>
      </c>
      <c r="I1706" s="106">
        <f t="shared" si="264"/>
        <v>14025689.100000001</v>
      </c>
      <c r="J1706" s="106">
        <f t="shared" si="265"/>
        <v>60000</v>
      </c>
      <c r="K1706" s="106">
        <f t="shared" si="266"/>
        <v>768000</v>
      </c>
      <c r="L1706" s="106">
        <f t="shared" si="267"/>
        <v>14853689.100000001</v>
      </c>
    </row>
    <row r="1707" spans="1:12" ht="18.5" x14ac:dyDescent="0.45">
      <c r="A1707" s="104"/>
      <c r="B1707" s="104"/>
      <c r="C1707" s="105" t="s">
        <v>307</v>
      </c>
      <c r="D1707" s="106">
        <v>1</v>
      </c>
      <c r="E1707" s="106">
        <v>7181721.4499999993</v>
      </c>
      <c r="F1707" s="106">
        <v>30000</v>
      </c>
      <c r="G1707" s="106">
        <v>384000</v>
      </c>
      <c r="H1707" s="106">
        <f t="shared" si="263"/>
        <v>7595721.4499999993</v>
      </c>
      <c r="I1707" s="106">
        <f t="shared" si="264"/>
        <v>7181721.4499999993</v>
      </c>
      <c r="J1707" s="106">
        <f t="shared" si="265"/>
        <v>30000</v>
      </c>
      <c r="K1707" s="106">
        <f t="shared" si="266"/>
        <v>384000</v>
      </c>
      <c r="L1707" s="106">
        <f t="shared" si="267"/>
        <v>7595721.4499999993</v>
      </c>
    </row>
    <row r="1708" spans="1:12" ht="18.5" x14ac:dyDescent="0.45">
      <c r="A1708" s="104"/>
      <c r="B1708" s="104"/>
      <c r="C1708" s="105" t="s">
        <v>491</v>
      </c>
      <c r="D1708" s="106">
        <v>1</v>
      </c>
      <c r="E1708" s="106">
        <v>7519473.8999999994</v>
      </c>
      <c r="F1708" s="106">
        <v>30000</v>
      </c>
      <c r="G1708" s="106">
        <v>384000</v>
      </c>
      <c r="H1708" s="106">
        <f t="shared" si="263"/>
        <v>7933473.8999999994</v>
      </c>
      <c r="I1708" s="106">
        <f t="shared" si="264"/>
        <v>7519473.8999999994</v>
      </c>
      <c r="J1708" s="106">
        <f t="shared" si="265"/>
        <v>30000</v>
      </c>
      <c r="K1708" s="106">
        <f t="shared" si="266"/>
        <v>384000</v>
      </c>
      <c r="L1708" s="106">
        <f t="shared" si="267"/>
        <v>7933473.8999999994</v>
      </c>
    </row>
    <row r="1709" spans="1:12" ht="18.5" x14ac:dyDescent="0.45">
      <c r="A1709" s="363"/>
      <c r="B1709" s="104"/>
      <c r="C1709" s="108" t="s">
        <v>198</v>
      </c>
      <c r="D1709" s="106">
        <v>1</v>
      </c>
      <c r="E1709" s="106">
        <v>3867086.25</v>
      </c>
      <c r="F1709" s="106">
        <v>30000</v>
      </c>
      <c r="G1709" s="106"/>
      <c r="H1709" s="106">
        <f t="shared" si="263"/>
        <v>3897086.25</v>
      </c>
      <c r="I1709" s="106">
        <f t="shared" si="264"/>
        <v>3867086.25</v>
      </c>
      <c r="J1709" s="106">
        <f t="shared" si="265"/>
        <v>30000</v>
      </c>
      <c r="K1709" s="106">
        <f t="shared" si="266"/>
        <v>0</v>
      </c>
      <c r="L1709" s="106">
        <f t="shared" si="267"/>
        <v>3897086.25</v>
      </c>
    </row>
    <row r="1710" spans="1:12" ht="18.5" x14ac:dyDescent="0.45">
      <c r="A1710" s="363"/>
      <c r="B1710" s="104"/>
      <c r="C1710" s="105" t="s">
        <v>202</v>
      </c>
      <c r="D1710" s="109">
        <f>SUM(D1591:D1708)</f>
        <v>1626</v>
      </c>
      <c r="E1710" s="109">
        <f>SUM(E1591:E1708)</f>
        <v>325600591.02439994</v>
      </c>
      <c r="F1710" s="109">
        <f>SUM(F1591:F1708)</f>
        <v>3540000</v>
      </c>
      <c r="G1710" s="109"/>
      <c r="H1710" s="109">
        <f>SUM(H1591:H1708)</f>
        <v>366268591.02439994</v>
      </c>
      <c r="I1710" s="109">
        <f>SUM(I1591:I1708)</f>
        <v>3205746091.8244009</v>
      </c>
      <c r="J1710" s="109">
        <f>SUM(J1591:J1708)</f>
        <v>48780000</v>
      </c>
      <c r="K1710" s="109">
        <f>SUM(K1591:K1708)</f>
        <v>519936000</v>
      </c>
      <c r="L1710" s="106">
        <f>L1715</f>
        <v>3786724661.184401</v>
      </c>
    </row>
    <row r="1711" spans="1:12" ht="55.5" x14ac:dyDescent="0.45">
      <c r="A1711" s="363"/>
      <c r="B1711" s="104"/>
      <c r="C1711" s="508" t="s">
        <v>312</v>
      </c>
      <c r="D1711" s="111"/>
      <c r="E1711" s="111"/>
      <c r="F1711" s="111"/>
      <c r="G1711" s="111"/>
      <c r="H1711" s="106"/>
      <c r="I1711" s="106">
        <f t="shared" ref="I1711:I1712" si="268">D1711*E1711</f>
        <v>0</v>
      </c>
      <c r="J1711" s="106">
        <f t="shared" ref="J1711:J1712" si="269">D1711*F1711</f>
        <v>0</v>
      </c>
      <c r="K1711" s="106">
        <f t="shared" ref="K1711:K1712" si="270">D1711*G1711</f>
        <v>0</v>
      </c>
      <c r="L1711" s="106"/>
    </row>
    <row r="1712" spans="1:12" ht="18.5" x14ac:dyDescent="0.45">
      <c r="A1712" s="363"/>
      <c r="B1712" s="105"/>
      <c r="C1712" s="110" t="s">
        <v>203</v>
      </c>
      <c r="D1712" s="106">
        <v>1</v>
      </c>
      <c r="E1712" s="111">
        <v>1247870.04</v>
      </c>
      <c r="F1712" s="106">
        <v>374361</v>
      </c>
      <c r="G1712" s="106">
        <v>10640338.32</v>
      </c>
      <c r="H1712" s="106">
        <f t="shared" ref="H1712" si="271">SUM(E1712:G1712)</f>
        <v>12262569.359999999</v>
      </c>
      <c r="I1712" s="106">
        <f t="shared" si="268"/>
        <v>1247870.04</v>
      </c>
      <c r="J1712" s="106">
        <f t="shared" si="269"/>
        <v>374361</v>
      </c>
      <c r="K1712" s="106">
        <f t="shared" si="270"/>
        <v>10640338.32</v>
      </c>
      <c r="L1712" s="109"/>
    </row>
    <row r="1713" spans="1:12" ht="18.5" x14ac:dyDescent="0.45">
      <c r="A1713" s="363"/>
      <c r="B1713" s="363"/>
      <c r="C1713" s="113"/>
      <c r="D1713" s="109">
        <f t="shared" ref="D1713:K1713" si="272">SUM(D1711:D1712)</f>
        <v>1</v>
      </c>
      <c r="E1713" s="109">
        <f t="shared" si="272"/>
        <v>1247870.04</v>
      </c>
      <c r="F1713" s="109">
        <f t="shared" si="272"/>
        <v>374361</v>
      </c>
      <c r="G1713" s="109">
        <f t="shared" si="272"/>
        <v>10640338.32</v>
      </c>
      <c r="H1713" s="109">
        <f t="shared" si="272"/>
        <v>12262569.359999999</v>
      </c>
      <c r="I1713" s="109">
        <f t="shared" si="272"/>
        <v>1247870.04</v>
      </c>
      <c r="J1713" s="109">
        <f t="shared" si="272"/>
        <v>374361</v>
      </c>
      <c r="K1713" s="109">
        <f t="shared" si="272"/>
        <v>10640338.32</v>
      </c>
      <c r="L1713" s="106"/>
    </row>
    <row r="1714" spans="1:12" ht="18.5" x14ac:dyDescent="0.45">
      <c r="A1714" s="363"/>
      <c r="B1714" s="363"/>
      <c r="C1714" s="110"/>
      <c r="D1714" s="106"/>
      <c r="E1714" s="106"/>
      <c r="F1714" s="106"/>
      <c r="G1714" s="106"/>
      <c r="H1714" s="106"/>
      <c r="I1714" s="106"/>
      <c r="J1714" s="106"/>
      <c r="K1714" s="106"/>
      <c r="L1714" s="115"/>
    </row>
    <row r="1715" spans="1:12" ht="18.5" x14ac:dyDescent="0.45">
      <c r="A1715" s="363"/>
      <c r="B1715" s="363"/>
      <c r="C1715" s="112"/>
      <c r="D1715" s="114">
        <f>D1710+D1713</f>
        <v>1627</v>
      </c>
      <c r="E1715" s="115">
        <f>SUM(E1711:E1712)</f>
        <v>1247870.04</v>
      </c>
      <c r="F1715" s="115">
        <f>SUM(F1711:F1712)</f>
        <v>374361</v>
      </c>
      <c r="G1715" s="115">
        <f t="shared" ref="G1715:K1715" si="273">G1710+G1713</f>
        <v>10640338.32</v>
      </c>
      <c r="H1715" s="115">
        <f t="shared" si="273"/>
        <v>378531160.38439995</v>
      </c>
      <c r="I1715" s="115">
        <f t="shared" si="273"/>
        <v>3206993961.8644009</v>
      </c>
      <c r="J1715" s="115">
        <f t="shared" si="273"/>
        <v>49154361</v>
      </c>
      <c r="K1715" s="115">
        <f t="shared" si="273"/>
        <v>530576338.31999999</v>
      </c>
      <c r="L1715" s="115">
        <f>SUM(I1715:K1715)</f>
        <v>3786724661.184401</v>
      </c>
    </row>
    <row r="1716" spans="1:12" ht="18.5" x14ac:dyDescent="0.45">
      <c r="A1716" s="1010" t="s">
        <v>0</v>
      </c>
      <c r="B1716" s="1010"/>
      <c r="C1716" s="1010"/>
      <c r="D1716" s="1010"/>
      <c r="E1716" s="1010"/>
      <c r="F1716" s="1010"/>
      <c r="G1716" s="1010"/>
      <c r="H1716" s="1010"/>
      <c r="I1716" s="1010"/>
      <c r="J1716" s="1010"/>
      <c r="K1716" s="1010"/>
      <c r="L1716" s="1010"/>
    </row>
    <row r="1717" spans="1:12" ht="18.5" x14ac:dyDescent="0.45">
      <c r="A1717" s="971" t="s">
        <v>89</v>
      </c>
      <c r="B1717" s="971"/>
      <c r="C1717" s="971"/>
      <c r="D1717" s="971"/>
      <c r="E1717" s="971"/>
      <c r="F1717" s="971"/>
      <c r="G1717" s="971"/>
      <c r="H1717" s="971"/>
      <c r="I1717" s="971"/>
      <c r="J1717" s="971"/>
      <c r="K1717" s="971"/>
      <c r="L1717" s="971"/>
    </row>
    <row r="1718" spans="1:12" ht="18.5" x14ac:dyDescent="0.45">
      <c r="A1718" s="971" t="s">
        <v>90</v>
      </c>
      <c r="B1718" s="972"/>
      <c r="C1718" s="972"/>
      <c r="D1718" s="972"/>
      <c r="E1718" s="972"/>
      <c r="F1718" s="972"/>
      <c r="G1718" s="972"/>
      <c r="H1718" s="972"/>
      <c r="I1718" s="972"/>
      <c r="J1718" s="972"/>
      <c r="K1718" s="972"/>
      <c r="L1718" s="972"/>
    </row>
    <row r="1719" spans="1:12" ht="18.5" x14ac:dyDescent="0.45">
      <c r="A1719" s="973" t="s">
        <v>1158</v>
      </c>
      <c r="B1719" s="973"/>
      <c r="C1719" s="973"/>
      <c r="D1719" s="973"/>
      <c r="E1719" s="973"/>
      <c r="F1719" s="973"/>
      <c r="G1719" s="973"/>
      <c r="H1719" s="973"/>
      <c r="I1719" s="973"/>
      <c r="J1719" s="973"/>
      <c r="K1719" s="973"/>
      <c r="L1719" s="973"/>
    </row>
    <row r="1720" spans="1:12" ht="55.5" x14ac:dyDescent="0.45">
      <c r="A1720" s="501" t="s">
        <v>91</v>
      </c>
      <c r="B1720" s="112"/>
      <c r="C1720" s="501" t="s">
        <v>92</v>
      </c>
      <c r="D1720" s="501" t="s">
        <v>93</v>
      </c>
      <c r="E1720" s="501" t="s">
        <v>94</v>
      </c>
      <c r="F1720" s="501" t="s">
        <v>95</v>
      </c>
      <c r="G1720" s="501" t="s">
        <v>96</v>
      </c>
      <c r="H1720" s="501" t="s">
        <v>97</v>
      </c>
      <c r="I1720" s="501" t="s">
        <v>98</v>
      </c>
      <c r="J1720" s="501" t="s">
        <v>99</v>
      </c>
      <c r="K1720" s="501" t="s">
        <v>100</v>
      </c>
      <c r="L1720" s="354" t="s">
        <v>101</v>
      </c>
    </row>
    <row r="1721" spans="1:12" ht="18.5" x14ac:dyDescent="0.45">
      <c r="A1721" s="104"/>
      <c r="B1721" s="104"/>
      <c r="C1721" s="105" t="s">
        <v>480</v>
      </c>
      <c r="D1721" s="106">
        <v>15</v>
      </c>
      <c r="E1721" s="106">
        <v>1181713.7499999995</v>
      </c>
      <c r="F1721" s="106">
        <v>30000</v>
      </c>
      <c r="G1721" s="106">
        <v>180000</v>
      </c>
      <c r="H1721" s="106">
        <f t="shared" ref="H1721:H1784" si="274">SUM(E1721:G1721)</f>
        <v>1391713.7499999995</v>
      </c>
      <c r="I1721" s="106">
        <f t="shared" ref="I1721:I1784" si="275">D1721*E1721</f>
        <v>17725706.249999993</v>
      </c>
      <c r="J1721" s="106">
        <f t="shared" ref="J1721:J1784" si="276">D1721*F1721</f>
        <v>450000</v>
      </c>
      <c r="K1721" s="106">
        <f t="shared" ref="K1721:K1784" si="277">D1721*G1721</f>
        <v>2700000</v>
      </c>
      <c r="L1721" s="106">
        <f t="shared" ref="L1721:L1784" si="278">D1721*H1721</f>
        <v>20875706.249999993</v>
      </c>
    </row>
    <row r="1722" spans="1:12" ht="18.5" x14ac:dyDescent="0.45">
      <c r="A1722" s="104"/>
      <c r="B1722" s="104"/>
      <c r="C1722" s="105" t="s">
        <v>329</v>
      </c>
      <c r="D1722" s="106">
        <v>3</v>
      </c>
      <c r="E1722" s="106">
        <v>1202049.9999999958</v>
      </c>
      <c r="F1722" s="106">
        <v>30000</v>
      </c>
      <c r="G1722" s="106">
        <v>180000</v>
      </c>
      <c r="H1722" s="106">
        <f t="shared" si="274"/>
        <v>1412049.9999999958</v>
      </c>
      <c r="I1722" s="106">
        <f t="shared" si="275"/>
        <v>3606149.9999999874</v>
      </c>
      <c r="J1722" s="106">
        <f t="shared" si="276"/>
        <v>90000</v>
      </c>
      <c r="K1722" s="106">
        <f t="shared" si="277"/>
        <v>540000</v>
      </c>
      <c r="L1722" s="106">
        <f t="shared" si="278"/>
        <v>4236149.999999987</v>
      </c>
    </row>
    <row r="1723" spans="1:12" ht="18.5" x14ac:dyDescent="0.45">
      <c r="A1723" s="104"/>
      <c r="B1723" s="104"/>
      <c r="C1723" s="105" t="s">
        <v>545</v>
      </c>
      <c r="D1723" s="106">
        <v>3</v>
      </c>
      <c r="E1723" s="106">
        <v>1215543.75</v>
      </c>
      <c r="F1723" s="106">
        <v>30000</v>
      </c>
      <c r="G1723" s="106">
        <v>180000</v>
      </c>
      <c r="H1723" s="106">
        <f t="shared" si="274"/>
        <v>1425543.75</v>
      </c>
      <c r="I1723" s="106">
        <f t="shared" si="275"/>
        <v>3646631.25</v>
      </c>
      <c r="J1723" s="106">
        <f t="shared" si="276"/>
        <v>90000</v>
      </c>
      <c r="K1723" s="106">
        <f t="shared" si="277"/>
        <v>540000</v>
      </c>
      <c r="L1723" s="106">
        <f t="shared" si="278"/>
        <v>4276631.25</v>
      </c>
    </row>
    <row r="1724" spans="1:12" ht="18.5" x14ac:dyDescent="0.45">
      <c r="A1724" s="104"/>
      <c r="B1724" s="104"/>
      <c r="C1724" s="105" t="s">
        <v>105</v>
      </c>
      <c r="D1724" s="106">
        <v>190</v>
      </c>
      <c r="E1724" s="106">
        <v>1229037.5000000042</v>
      </c>
      <c r="F1724" s="106">
        <v>30000</v>
      </c>
      <c r="G1724" s="106">
        <v>180000</v>
      </c>
      <c r="H1724" s="106">
        <f t="shared" si="274"/>
        <v>1439037.5000000042</v>
      </c>
      <c r="I1724" s="106">
        <f t="shared" si="275"/>
        <v>233517125.0000008</v>
      </c>
      <c r="J1724" s="106">
        <f t="shared" si="276"/>
        <v>5700000</v>
      </c>
      <c r="K1724" s="106">
        <f t="shared" si="277"/>
        <v>34200000</v>
      </c>
      <c r="L1724" s="106">
        <f t="shared" si="278"/>
        <v>273417125.00000077</v>
      </c>
    </row>
    <row r="1725" spans="1:12" ht="18.5" x14ac:dyDescent="0.45">
      <c r="A1725" s="104"/>
      <c r="B1725" s="104"/>
      <c r="C1725" s="105" t="s">
        <v>330</v>
      </c>
      <c r="D1725" s="106">
        <v>2</v>
      </c>
      <c r="E1725" s="106">
        <v>1242983.7500000042</v>
      </c>
      <c r="F1725" s="106">
        <v>30000</v>
      </c>
      <c r="G1725" s="106">
        <v>180000</v>
      </c>
      <c r="H1725" s="106">
        <f t="shared" si="274"/>
        <v>1452983.7500000042</v>
      </c>
      <c r="I1725" s="106">
        <f t="shared" si="275"/>
        <v>2485967.5000000084</v>
      </c>
      <c r="J1725" s="106">
        <f t="shared" si="276"/>
        <v>60000</v>
      </c>
      <c r="K1725" s="106">
        <f t="shared" si="277"/>
        <v>360000</v>
      </c>
      <c r="L1725" s="106">
        <f t="shared" si="278"/>
        <v>2905967.5000000084</v>
      </c>
    </row>
    <row r="1726" spans="1:12" ht="18.5" x14ac:dyDescent="0.45">
      <c r="A1726" s="104"/>
      <c r="B1726" s="104"/>
      <c r="C1726" s="105" t="s">
        <v>1083</v>
      </c>
      <c r="D1726" s="106">
        <v>2</v>
      </c>
      <c r="E1726" s="106">
        <v>1258667.4999999958</v>
      </c>
      <c r="F1726" s="106">
        <v>30000</v>
      </c>
      <c r="G1726" s="106">
        <v>180000</v>
      </c>
      <c r="H1726" s="106">
        <f t="shared" si="274"/>
        <v>1468667.4999999958</v>
      </c>
      <c r="I1726" s="106">
        <f t="shared" si="275"/>
        <v>2517334.9999999916</v>
      </c>
      <c r="J1726" s="106">
        <f t="shared" si="276"/>
        <v>60000</v>
      </c>
      <c r="K1726" s="106">
        <f t="shared" si="277"/>
        <v>360000</v>
      </c>
      <c r="L1726" s="106">
        <f t="shared" si="278"/>
        <v>2937334.9999999916</v>
      </c>
    </row>
    <row r="1727" spans="1:12" ht="18.5" x14ac:dyDescent="0.45">
      <c r="A1727" s="104"/>
      <c r="B1727" s="104"/>
      <c r="C1727" s="105" t="s">
        <v>1094</v>
      </c>
      <c r="D1727" s="106">
        <v>7</v>
      </c>
      <c r="E1727" s="106">
        <v>1274351.25</v>
      </c>
      <c r="F1727" s="106">
        <v>30000</v>
      </c>
      <c r="G1727" s="106">
        <v>180000</v>
      </c>
      <c r="H1727" s="106">
        <f t="shared" si="274"/>
        <v>1484351.25</v>
      </c>
      <c r="I1727" s="106">
        <f t="shared" si="275"/>
        <v>8920458.75</v>
      </c>
      <c r="J1727" s="106">
        <f t="shared" si="276"/>
        <v>210000</v>
      </c>
      <c r="K1727" s="106">
        <f t="shared" si="277"/>
        <v>1260000</v>
      </c>
      <c r="L1727" s="106">
        <f t="shared" si="278"/>
        <v>10390458.75</v>
      </c>
    </row>
    <row r="1728" spans="1:12" ht="18.5" x14ac:dyDescent="0.45">
      <c r="A1728" s="104"/>
      <c r="B1728" s="104"/>
      <c r="C1728" s="105" t="s">
        <v>482</v>
      </c>
      <c r="D1728" s="106">
        <v>12</v>
      </c>
      <c r="E1728" s="106">
        <v>1290035.0000000042</v>
      </c>
      <c r="F1728" s="106">
        <v>30000</v>
      </c>
      <c r="G1728" s="106">
        <v>180000</v>
      </c>
      <c r="H1728" s="106">
        <f t="shared" si="274"/>
        <v>1500035.0000000042</v>
      </c>
      <c r="I1728" s="106">
        <f t="shared" si="275"/>
        <v>15480420.00000005</v>
      </c>
      <c r="J1728" s="106">
        <f t="shared" si="276"/>
        <v>360000</v>
      </c>
      <c r="K1728" s="106">
        <f t="shared" si="277"/>
        <v>2160000</v>
      </c>
      <c r="L1728" s="106">
        <f t="shared" si="278"/>
        <v>18000420.000000052</v>
      </c>
    </row>
    <row r="1729" spans="1:12" ht="18.5" x14ac:dyDescent="0.45">
      <c r="A1729" s="104"/>
      <c r="B1729" s="104"/>
      <c r="C1729" s="105" t="s">
        <v>113</v>
      </c>
      <c r="D1729" s="106">
        <v>13</v>
      </c>
      <c r="E1729" s="106">
        <v>1305718.7499999958</v>
      </c>
      <c r="F1729" s="106">
        <v>30000</v>
      </c>
      <c r="G1729" s="106">
        <v>180000</v>
      </c>
      <c r="H1729" s="106">
        <f t="shared" si="274"/>
        <v>1515718.7499999958</v>
      </c>
      <c r="I1729" s="106">
        <f t="shared" si="275"/>
        <v>16974343.749999944</v>
      </c>
      <c r="J1729" s="106">
        <f t="shared" si="276"/>
        <v>390000</v>
      </c>
      <c r="K1729" s="106">
        <f t="shared" si="277"/>
        <v>2340000</v>
      </c>
      <c r="L1729" s="106">
        <f t="shared" si="278"/>
        <v>19704343.749999944</v>
      </c>
    </row>
    <row r="1730" spans="1:12" ht="18.5" x14ac:dyDescent="0.45">
      <c r="A1730" s="104"/>
      <c r="B1730" s="104"/>
      <c r="C1730" s="105" t="s">
        <v>115</v>
      </c>
      <c r="D1730" s="106">
        <v>1</v>
      </c>
      <c r="E1730" s="106">
        <v>1218507.5000000042</v>
      </c>
      <c r="F1730" s="106">
        <v>30000</v>
      </c>
      <c r="G1730" s="106">
        <v>180000</v>
      </c>
      <c r="H1730" s="106">
        <f t="shared" si="274"/>
        <v>1428507.5000000042</v>
      </c>
      <c r="I1730" s="106">
        <f t="shared" si="275"/>
        <v>1218507.5000000042</v>
      </c>
      <c r="J1730" s="106">
        <f t="shared" si="276"/>
        <v>30000</v>
      </c>
      <c r="K1730" s="106">
        <f t="shared" si="277"/>
        <v>180000</v>
      </c>
      <c r="L1730" s="106">
        <f t="shared" si="278"/>
        <v>1428507.5000000042</v>
      </c>
    </row>
    <row r="1731" spans="1:12" ht="18.5" x14ac:dyDescent="0.45">
      <c r="A1731" s="104"/>
      <c r="B1731" s="104"/>
      <c r="C1731" s="105" t="s">
        <v>118</v>
      </c>
      <c r="D1731" s="106">
        <v>2</v>
      </c>
      <c r="E1731" s="106">
        <v>1237618.7499999958</v>
      </c>
      <c r="F1731" s="106">
        <v>30000</v>
      </c>
      <c r="G1731" s="106">
        <v>180000</v>
      </c>
      <c r="H1731" s="106">
        <f t="shared" si="274"/>
        <v>1447618.7499999958</v>
      </c>
      <c r="I1731" s="106">
        <f t="shared" si="275"/>
        <v>2475237.4999999916</v>
      </c>
      <c r="J1731" s="106">
        <f t="shared" si="276"/>
        <v>60000</v>
      </c>
      <c r="K1731" s="106">
        <f t="shared" si="277"/>
        <v>360000</v>
      </c>
      <c r="L1731" s="106">
        <f t="shared" si="278"/>
        <v>2895237.4999999916</v>
      </c>
    </row>
    <row r="1732" spans="1:12" ht="18.5" x14ac:dyDescent="0.45">
      <c r="A1732" s="104"/>
      <c r="B1732" s="104"/>
      <c r="C1732" s="105" t="s">
        <v>120</v>
      </c>
      <c r="D1732" s="106">
        <v>1</v>
      </c>
      <c r="E1732" s="106">
        <v>1256730.9743999999</v>
      </c>
      <c r="F1732" s="106">
        <v>30000</v>
      </c>
      <c r="G1732" s="106">
        <v>180000</v>
      </c>
      <c r="H1732" s="106">
        <f t="shared" si="274"/>
        <v>1466730.9743999999</v>
      </c>
      <c r="I1732" s="106">
        <f t="shared" si="275"/>
        <v>1256730.9743999999</v>
      </c>
      <c r="J1732" s="106">
        <f t="shared" si="276"/>
        <v>30000</v>
      </c>
      <c r="K1732" s="106">
        <f t="shared" si="277"/>
        <v>180000</v>
      </c>
      <c r="L1732" s="106">
        <f t="shared" si="278"/>
        <v>1466730.9743999999</v>
      </c>
    </row>
    <row r="1733" spans="1:12" ht="18.5" x14ac:dyDescent="0.45">
      <c r="A1733" s="104"/>
      <c r="B1733" s="104"/>
      <c r="C1733" s="105" t="s">
        <v>446</v>
      </c>
      <c r="D1733" s="106">
        <v>3</v>
      </c>
      <c r="E1733" s="106">
        <v>1275841.2500000042</v>
      </c>
      <c r="F1733" s="106">
        <v>30000</v>
      </c>
      <c r="G1733" s="106">
        <v>180000</v>
      </c>
      <c r="H1733" s="106">
        <f t="shared" si="274"/>
        <v>1485841.2500000042</v>
      </c>
      <c r="I1733" s="106">
        <f t="shared" si="275"/>
        <v>3827523.7500000126</v>
      </c>
      <c r="J1733" s="106">
        <f t="shared" si="276"/>
        <v>90000</v>
      </c>
      <c r="K1733" s="106">
        <f t="shared" si="277"/>
        <v>540000</v>
      </c>
      <c r="L1733" s="106">
        <f t="shared" si="278"/>
        <v>4457523.750000013</v>
      </c>
    </row>
    <row r="1734" spans="1:12" ht="18.5" x14ac:dyDescent="0.45">
      <c r="A1734" s="104"/>
      <c r="B1734" s="104"/>
      <c r="C1734" s="105" t="s">
        <v>1085</v>
      </c>
      <c r="D1734" s="106">
        <v>5</v>
      </c>
      <c r="E1734" s="106">
        <v>1294952.4999999958</v>
      </c>
      <c r="F1734" s="106">
        <v>30000</v>
      </c>
      <c r="G1734" s="106">
        <v>180000</v>
      </c>
      <c r="H1734" s="106">
        <f t="shared" si="274"/>
        <v>1504952.4999999958</v>
      </c>
      <c r="I1734" s="106">
        <f t="shared" si="275"/>
        <v>6474762.4999999795</v>
      </c>
      <c r="J1734" s="106">
        <f t="shared" si="276"/>
        <v>150000</v>
      </c>
      <c r="K1734" s="106">
        <f t="shared" si="277"/>
        <v>900000</v>
      </c>
      <c r="L1734" s="106">
        <f t="shared" si="278"/>
        <v>7524762.4999999795</v>
      </c>
    </row>
    <row r="1735" spans="1:12" ht="18.5" x14ac:dyDescent="0.45">
      <c r="A1735" s="104"/>
      <c r="B1735" s="104"/>
      <c r="C1735" s="105" t="s">
        <v>550</v>
      </c>
      <c r="D1735" s="106">
        <v>5</v>
      </c>
      <c r="E1735" s="106">
        <v>1314063.75</v>
      </c>
      <c r="F1735" s="106">
        <v>30000</v>
      </c>
      <c r="G1735" s="106">
        <v>180000</v>
      </c>
      <c r="H1735" s="106">
        <f t="shared" si="274"/>
        <v>1524063.75</v>
      </c>
      <c r="I1735" s="106">
        <f t="shared" si="275"/>
        <v>6570318.75</v>
      </c>
      <c r="J1735" s="106">
        <f t="shared" si="276"/>
        <v>150000</v>
      </c>
      <c r="K1735" s="106">
        <f t="shared" si="277"/>
        <v>900000</v>
      </c>
      <c r="L1735" s="106">
        <f t="shared" si="278"/>
        <v>7620318.75</v>
      </c>
    </row>
    <row r="1736" spans="1:12" ht="18.5" x14ac:dyDescent="0.45">
      <c r="A1736" s="104"/>
      <c r="B1736" s="104"/>
      <c r="C1736" s="105" t="s">
        <v>551</v>
      </c>
      <c r="D1736" s="106">
        <v>8</v>
      </c>
      <c r="E1736" s="106">
        <v>1333175.0000000042</v>
      </c>
      <c r="F1736" s="106">
        <v>30000</v>
      </c>
      <c r="G1736" s="106">
        <v>180000</v>
      </c>
      <c r="H1736" s="106">
        <f t="shared" si="274"/>
        <v>1543175.0000000042</v>
      </c>
      <c r="I1736" s="106">
        <f t="shared" si="275"/>
        <v>10665400.000000034</v>
      </c>
      <c r="J1736" s="106">
        <f t="shared" si="276"/>
        <v>240000</v>
      </c>
      <c r="K1736" s="106">
        <f t="shared" si="277"/>
        <v>1440000</v>
      </c>
      <c r="L1736" s="106">
        <f t="shared" si="278"/>
        <v>12345400.000000034</v>
      </c>
    </row>
    <row r="1737" spans="1:12" ht="18.5" x14ac:dyDescent="0.45">
      <c r="A1737" s="104"/>
      <c r="B1737" s="104"/>
      <c r="C1737" s="105" t="s">
        <v>331</v>
      </c>
      <c r="D1737" s="106">
        <v>3</v>
      </c>
      <c r="E1737" s="106">
        <v>1352286.2499999958</v>
      </c>
      <c r="F1737" s="106">
        <v>30000</v>
      </c>
      <c r="G1737" s="106">
        <v>180000</v>
      </c>
      <c r="H1737" s="106">
        <f t="shared" si="274"/>
        <v>1562286.2499999958</v>
      </c>
      <c r="I1737" s="106">
        <f t="shared" si="275"/>
        <v>4056858.7499999874</v>
      </c>
      <c r="J1737" s="106">
        <f t="shared" si="276"/>
        <v>90000</v>
      </c>
      <c r="K1737" s="106">
        <f t="shared" si="277"/>
        <v>540000</v>
      </c>
      <c r="L1737" s="106">
        <f t="shared" si="278"/>
        <v>4686858.749999987</v>
      </c>
    </row>
    <row r="1738" spans="1:12" ht="18.5" x14ac:dyDescent="0.45">
      <c r="A1738" s="104"/>
      <c r="B1738" s="104"/>
      <c r="C1738" s="105" t="s">
        <v>607</v>
      </c>
      <c r="D1738" s="106">
        <v>10</v>
      </c>
      <c r="E1738" s="106">
        <v>1371397.5</v>
      </c>
      <c r="F1738" s="106">
        <v>30000</v>
      </c>
      <c r="G1738" s="106">
        <v>180000</v>
      </c>
      <c r="H1738" s="106">
        <f t="shared" si="274"/>
        <v>1581397.5</v>
      </c>
      <c r="I1738" s="106">
        <f t="shared" si="275"/>
        <v>13713975</v>
      </c>
      <c r="J1738" s="106">
        <f t="shared" si="276"/>
        <v>300000</v>
      </c>
      <c r="K1738" s="106">
        <f t="shared" si="277"/>
        <v>1800000</v>
      </c>
      <c r="L1738" s="106">
        <f t="shared" si="278"/>
        <v>15813975</v>
      </c>
    </row>
    <row r="1739" spans="1:12" ht="18.5" x14ac:dyDescent="0.45">
      <c r="A1739" s="104"/>
      <c r="B1739" s="104"/>
      <c r="C1739" s="105" t="s">
        <v>210</v>
      </c>
      <c r="D1739" s="106">
        <v>18</v>
      </c>
      <c r="E1739" s="106">
        <v>1390508.7500000042</v>
      </c>
      <c r="F1739" s="106">
        <v>30000</v>
      </c>
      <c r="G1739" s="106">
        <v>180000</v>
      </c>
      <c r="H1739" s="106">
        <f t="shared" si="274"/>
        <v>1600508.7500000042</v>
      </c>
      <c r="I1739" s="106">
        <f t="shared" si="275"/>
        <v>25029157.500000075</v>
      </c>
      <c r="J1739" s="106">
        <f t="shared" si="276"/>
        <v>540000</v>
      </c>
      <c r="K1739" s="106">
        <f t="shared" si="277"/>
        <v>3240000</v>
      </c>
      <c r="L1739" s="106">
        <f t="shared" si="278"/>
        <v>28809157.500000075</v>
      </c>
    </row>
    <row r="1740" spans="1:12" ht="18.5" x14ac:dyDescent="0.45">
      <c r="A1740" s="104"/>
      <c r="B1740" s="104"/>
      <c r="C1740" s="105" t="s">
        <v>483</v>
      </c>
      <c r="D1740" s="106">
        <v>55</v>
      </c>
      <c r="E1740" s="106">
        <v>1409619.9999999958</v>
      </c>
      <c r="F1740" s="106">
        <v>30000</v>
      </c>
      <c r="G1740" s="106">
        <v>180000</v>
      </c>
      <c r="H1740" s="106">
        <f t="shared" si="274"/>
        <v>1619619.9999999958</v>
      </c>
      <c r="I1740" s="106">
        <f t="shared" si="275"/>
        <v>77529099.999999776</v>
      </c>
      <c r="J1740" s="106">
        <f t="shared" si="276"/>
        <v>1650000</v>
      </c>
      <c r="K1740" s="106">
        <f t="shared" si="277"/>
        <v>9900000</v>
      </c>
      <c r="L1740" s="106">
        <f t="shared" si="278"/>
        <v>89079099.999999776</v>
      </c>
    </row>
    <row r="1741" spans="1:12" ht="18.5" x14ac:dyDescent="0.45">
      <c r="A1741" s="104"/>
      <c r="B1741" s="104"/>
      <c r="C1741" s="105" t="s">
        <v>124</v>
      </c>
      <c r="D1741" s="106">
        <v>3</v>
      </c>
      <c r="E1741" s="106">
        <v>1354613.7500000042</v>
      </c>
      <c r="F1741" s="106">
        <v>30000</v>
      </c>
      <c r="G1741" s="106">
        <v>360000</v>
      </c>
      <c r="H1741" s="106">
        <f t="shared" si="274"/>
        <v>1744613.7500000042</v>
      </c>
      <c r="I1741" s="106">
        <f t="shared" si="275"/>
        <v>4063841.2500000126</v>
      </c>
      <c r="J1741" s="106">
        <f t="shared" si="276"/>
        <v>90000</v>
      </c>
      <c r="K1741" s="106">
        <f t="shared" si="277"/>
        <v>1080000</v>
      </c>
      <c r="L1741" s="106">
        <f t="shared" si="278"/>
        <v>5233841.250000013</v>
      </c>
    </row>
    <row r="1742" spans="1:12" ht="18.5" x14ac:dyDescent="0.45">
      <c r="A1742" s="104"/>
      <c r="B1742" s="104"/>
      <c r="C1742" s="105" t="s">
        <v>297</v>
      </c>
      <c r="D1742" s="106">
        <v>5</v>
      </c>
      <c r="E1742" s="106">
        <v>1389722.4999999958</v>
      </c>
      <c r="F1742" s="106">
        <v>30000</v>
      </c>
      <c r="G1742" s="106">
        <v>360000</v>
      </c>
      <c r="H1742" s="106">
        <f t="shared" si="274"/>
        <v>1779722.4999999958</v>
      </c>
      <c r="I1742" s="106">
        <f t="shared" si="275"/>
        <v>6948612.4999999795</v>
      </c>
      <c r="J1742" s="106">
        <f t="shared" si="276"/>
        <v>150000</v>
      </c>
      <c r="K1742" s="106">
        <f t="shared" si="277"/>
        <v>1800000</v>
      </c>
      <c r="L1742" s="106">
        <f t="shared" si="278"/>
        <v>8898612.4999999795</v>
      </c>
    </row>
    <row r="1743" spans="1:12" ht="18.5" x14ac:dyDescent="0.45">
      <c r="A1743" s="104"/>
      <c r="B1743" s="104"/>
      <c r="C1743" s="105" t="s">
        <v>448</v>
      </c>
      <c r="D1743" s="106">
        <v>15</v>
      </c>
      <c r="E1743" s="106">
        <v>1424829.9999999958</v>
      </c>
      <c r="F1743" s="106">
        <v>30000</v>
      </c>
      <c r="G1743" s="106">
        <v>360000</v>
      </c>
      <c r="H1743" s="106">
        <f t="shared" si="274"/>
        <v>1814829.9999999958</v>
      </c>
      <c r="I1743" s="106">
        <f t="shared" si="275"/>
        <v>21372449.999999937</v>
      </c>
      <c r="J1743" s="106">
        <f t="shared" si="276"/>
        <v>450000</v>
      </c>
      <c r="K1743" s="106">
        <f t="shared" si="277"/>
        <v>5400000</v>
      </c>
      <c r="L1743" s="106">
        <f t="shared" si="278"/>
        <v>27222449.999999937</v>
      </c>
    </row>
    <row r="1744" spans="1:12" ht="18.5" x14ac:dyDescent="0.45">
      <c r="A1744" s="104"/>
      <c r="B1744" s="104"/>
      <c r="C1744" s="105" t="s">
        <v>211</v>
      </c>
      <c r="D1744" s="106">
        <v>18</v>
      </c>
      <c r="E1744" s="106">
        <v>1459937.4999999958</v>
      </c>
      <c r="F1744" s="106">
        <v>30000</v>
      </c>
      <c r="G1744" s="106">
        <v>360000</v>
      </c>
      <c r="H1744" s="106">
        <f t="shared" si="274"/>
        <v>1849937.4999999958</v>
      </c>
      <c r="I1744" s="106">
        <f t="shared" si="275"/>
        <v>26278874.999999925</v>
      </c>
      <c r="J1744" s="106">
        <f t="shared" si="276"/>
        <v>540000</v>
      </c>
      <c r="K1744" s="106">
        <f t="shared" si="277"/>
        <v>6480000</v>
      </c>
      <c r="L1744" s="106">
        <f t="shared" si="278"/>
        <v>33298874.999999925</v>
      </c>
    </row>
    <row r="1745" spans="1:12" ht="18.5" x14ac:dyDescent="0.45">
      <c r="A1745" s="104"/>
      <c r="B1745" s="104"/>
      <c r="C1745" s="105" t="s">
        <v>128</v>
      </c>
      <c r="D1745" s="106">
        <v>7</v>
      </c>
      <c r="E1745" s="106">
        <v>1495046.25</v>
      </c>
      <c r="F1745" s="106">
        <v>30000</v>
      </c>
      <c r="G1745" s="106">
        <v>360000</v>
      </c>
      <c r="H1745" s="106">
        <f t="shared" si="274"/>
        <v>1885046.25</v>
      </c>
      <c r="I1745" s="106">
        <f t="shared" si="275"/>
        <v>10465323.75</v>
      </c>
      <c r="J1745" s="106">
        <f t="shared" si="276"/>
        <v>210000</v>
      </c>
      <c r="K1745" s="106">
        <f t="shared" si="277"/>
        <v>2520000</v>
      </c>
      <c r="L1745" s="106">
        <f t="shared" si="278"/>
        <v>13195323.75</v>
      </c>
    </row>
    <row r="1746" spans="1:12" ht="18.5" x14ac:dyDescent="0.45">
      <c r="A1746" s="104"/>
      <c r="B1746" s="104"/>
      <c r="C1746" s="105" t="s">
        <v>129</v>
      </c>
      <c r="D1746" s="106">
        <v>5</v>
      </c>
      <c r="E1746" s="106">
        <v>1530153.75</v>
      </c>
      <c r="F1746" s="106">
        <v>30000</v>
      </c>
      <c r="G1746" s="106">
        <v>360000</v>
      </c>
      <c r="H1746" s="106">
        <f t="shared" si="274"/>
        <v>1920153.75</v>
      </c>
      <c r="I1746" s="106">
        <f t="shared" si="275"/>
        <v>7650768.75</v>
      </c>
      <c r="J1746" s="106">
        <f t="shared" si="276"/>
        <v>150000</v>
      </c>
      <c r="K1746" s="106">
        <f t="shared" si="277"/>
        <v>1800000</v>
      </c>
      <c r="L1746" s="106">
        <f t="shared" si="278"/>
        <v>9600768.75</v>
      </c>
    </row>
    <row r="1747" spans="1:12" ht="18.5" x14ac:dyDescent="0.45">
      <c r="A1747" s="104"/>
      <c r="B1747" s="104"/>
      <c r="C1747" s="105" t="s">
        <v>478</v>
      </c>
      <c r="D1747" s="106">
        <v>71</v>
      </c>
      <c r="E1747" s="106">
        <v>1565261.25</v>
      </c>
      <c r="F1747" s="106">
        <v>30000</v>
      </c>
      <c r="G1747" s="106">
        <v>360000</v>
      </c>
      <c r="H1747" s="106">
        <f t="shared" si="274"/>
        <v>1955261.25</v>
      </c>
      <c r="I1747" s="106">
        <f t="shared" si="275"/>
        <v>111133548.75</v>
      </c>
      <c r="J1747" s="106">
        <f t="shared" si="276"/>
        <v>2130000</v>
      </c>
      <c r="K1747" s="106">
        <f t="shared" si="277"/>
        <v>25560000</v>
      </c>
      <c r="L1747" s="106">
        <f t="shared" si="278"/>
        <v>138823548.75</v>
      </c>
    </row>
    <row r="1748" spans="1:12" ht="18.5" x14ac:dyDescent="0.45">
      <c r="A1748" s="104"/>
      <c r="B1748" s="104"/>
      <c r="C1748" s="105" t="s">
        <v>130</v>
      </c>
      <c r="D1748" s="106">
        <v>78</v>
      </c>
      <c r="E1748" s="106">
        <v>1600370.0000000042</v>
      </c>
      <c r="F1748" s="106">
        <v>30000</v>
      </c>
      <c r="G1748" s="106">
        <v>360000</v>
      </c>
      <c r="H1748" s="106">
        <f t="shared" si="274"/>
        <v>1990370.0000000042</v>
      </c>
      <c r="I1748" s="106">
        <f t="shared" si="275"/>
        <v>124828860.00000033</v>
      </c>
      <c r="J1748" s="106">
        <f t="shared" si="276"/>
        <v>2340000</v>
      </c>
      <c r="K1748" s="106">
        <f t="shared" si="277"/>
        <v>28080000</v>
      </c>
      <c r="L1748" s="106">
        <f t="shared" si="278"/>
        <v>155248860.00000033</v>
      </c>
    </row>
    <row r="1749" spans="1:12" ht="18.5" x14ac:dyDescent="0.45">
      <c r="A1749" s="104"/>
      <c r="B1749" s="104"/>
      <c r="C1749" s="105" t="s">
        <v>332</v>
      </c>
      <c r="D1749" s="106">
        <v>33</v>
      </c>
      <c r="E1749" s="106">
        <v>1635477.5000000042</v>
      </c>
      <c r="F1749" s="106">
        <v>30000</v>
      </c>
      <c r="G1749" s="106">
        <v>360000</v>
      </c>
      <c r="H1749" s="106">
        <f t="shared" si="274"/>
        <v>2025477.5000000042</v>
      </c>
      <c r="I1749" s="106">
        <f t="shared" si="275"/>
        <v>53970757.500000142</v>
      </c>
      <c r="J1749" s="106">
        <f t="shared" si="276"/>
        <v>990000</v>
      </c>
      <c r="K1749" s="106">
        <f t="shared" si="277"/>
        <v>11880000</v>
      </c>
      <c r="L1749" s="106">
        <f t="shared" si="278"/>
        <v>66840757.500000142</v>
      </c>
    </row>
    <row r="1750" spans="1:12" ht="18.5" x14ac:dyDescent="0.45">
      <c r="A1750" s="104"/>
      <c r="B1750" s="104"/>
      <c r="C1750" s="105" t="s">
        <v>131</v>
      </c>
      <c r="D1750" s="106">
        <v>18</v>
      </c>
      <c r="E1750" s="106">
        <v>1670585.0000000042</v>
      </c>
      <c r="F1750" s="106">
        <v>30000</v>
      </c>
      <c r="G1750" s="106">
        <v>360000</v>
      </c>
      <c r="H1750" s="106">
        <f t="shared" si="274"/>
        <v>2060585.0000000042</v>
      </c>
      <c r="I1750" s="106">
        <f t="shared" si="275"/>
        <v>30070530.000000075</v>
      </c>
      <c r="J1750" s="106">
        <f t="shared" si="276"/>
        <v>540000</v>
      </c>
      <c r="K1750" s="106">
        <f t="shared" si="277"/>
        <v>6480000</v>
      </c>
      <c r="L1750" s="106">
        <f t="shared" si="278"/>
        <v>37090530.000000075</v>
      </c>
    </row>
    <row r="1751" spans="1:12" ht="18.5" x14ac:dyDescent="0.45">
      <c r="A1751" s="104"/>
      <c r="B1751" s="104"/>
      <c r="C1751" s="105" t="s">
        <v>242</v>
      </c>
      <c r="D1751" s="106">
        <v>9</v>
      </c>
      <c r="E1751" s="106">
        <v>1705693.7499999958</v>
      </c>
      <c r="F1751" s="106">
        <v>30000</v>
      </c>
      <c r="G1751" s="106">
        <v>360000</v>
      </c>
      <c r="H1751" s="106">
        <f t="shared" si="274"/>
        <v>2095693.7499999958</v>
      </c>
      <c r="I1751" s="106">
        <f t="shared" si="275"/>
        <v>15351243.749999963</v>
      </c>
      <c r="J1751" s="106">
        <f t="shared" si="276"/>
        <v>270000</v>
      </c>
      <c r="K1751" s="106">
        <f t="shared" si="277"/>
        <v>3240000</v>
      </c>
      <c r="L1751" s="106">
        <f t="shared" si="278"/>
        <v>18861243.749999963</v>
      </c>
    </row>
    <row r="1752" spans="1:12" ht="18.5" x14ac:dyDescent="0.45">
      <c r="A1752" s="104"/>
      <c r="B1752" s="104"/>
      <c r="C1752" s="105" t="s">
        <v>560</v>
      </c>
      <c r="D1752" s="106">
        <v>22</v>
      </c>
      <c r="E1752" s="106">
        <v>1740801.2499999958</v>
      </c>
      <c r="F1752" s="106">
        <v>30000</v>
      </c>
      <c r="G1752" s="106">
        <v>360000</v>
      </c>
      <c r="H1752" s="106">
        <f t="shared" si="274"/>
        <v>2130801.2499999958</v>
      </c>
      <c r="I1752" s="106">
        <f t="shared" si="275"/>
        <v>38297627.499999911</v>
      </c>
      <c r="J1752" s="106">
        <f t="shared" si="276"/>
        <v>660000</v>
      </c>
      <c r="K1752" s="106">
        <f t="shared" si="277"/>
        <v>7920000</v>
      </c>
      <c r="L1752" s="106">
        <f t="shared" si="278"/>
        <v>46877627.499999911</v>
      </c>
    </row>
    <row r="1753" spans="1:12" ht="18.5" x14ac:dyDescent="0.45">
      <c r="A1753" s="104"/>
      <c r="B1753" s="104"/>
      <c r="C1753" s="105" t="s">
        <v>132</v>
      </c>
      <c r="D1753" s="106">
        <v>20</v>
      </c>
      <c r="E1753" s="106">
        <v>1775908.7499999958</v>
      </c>
      <c r="F1753" s="106">
        <v>30000</v>
      </c>
      <c r="G1753" s="106">
        <v>360000</v>
      </c>
      <c r="H1753" s="106">
        <f t="shared" si="274"/>
        <v>2165908.7499999958</v>
      </c>
      <c r="I1753" s="106">
        <f t="shared" si="275"/>
        <v>35518174.999999918</v>
      </c>
      <c r="J1753" s="106">
        <f t="shared" si="276"/>
        <v>600000</v>
      </c>
      <c r="K1753" s="106">
        <f t="shared" si="277"/>
        <v>7200000</v>
      </c>
      <c r="L1753" s="106">
        <f t="shared" si="278"/>
        <v>43318174.999999918</v>
      </c>
    </row>
    <row r="1754" spans="1:12" ht="18.5" x14ac:dyDescent="0.45">
      <c r="A1754" s="104"/>
      <c r="B1754" s="104"/>
      <c r="C1754" s="105" t="s">
        <v>472</v>
      </c>
      <c r="D1754" s="106">
        <v>372</v>
      </c>
      <c r="E1754" s="106">
        <v>1811017.5</v>
      </c>
      <c r="F1754" s="106">
        <v>30000</v>
      </c>
      <c r="G1754" s="106">
        <v>360000</v>
      </c>
      <c r="H1754" s="106">
        <f t="shared" si="274"/>
        <v>2201017.5</v>
      </c>
      <c r="I1754" s="106">
        <f t="shared" si="275"/>
        <v>673698510</v>
      </c>
      <c r="J1754" s="106">
        <f t="shared" si="276"/>
        <v>11160000</v>
      </c>
      <c r="K1754" s="106">
        <f t="shared" si="277"/>
        <v>133920000</v>
      </c>
      <c r="L1754" s="106">
        <f t="shared" si="278"/>
        <v>818778510</v>
      </c>
    </row>
    <row r="1755" spans="1:12" ht="18.5" x14ac:dyDescent="0.45">
      <c r="A1755" s="104"/>
      <c r="B1755" s="104"/>
      <c r="C1755" s="105" t="s">
        <v>133</v>
      </c>
      <c r="D1755" s="106">
        <v>2</v>
      </c>
      <c r="E1755" s="106">
        <v>1799141.25</v>
      </c>
      <c r="F1755" s="106">
        <v>30000</v>
      </c>
      <c r="G1755" s="106">
        <v>360000</v>
      </c>
      <c r="H1755" s="106">
        <f t="shared" si="274"/>
        <v>2189141.25</v>
      </c>
      <c r="I1755" s="106">
        <f t="shared" si="275"/>
        <v>3598282.5</v>
      </c>
      <c r="J1755" s="106">
        <f t="shared" si="276"/>
        <v>60000</v>
      </c>
      <c r="K1755" s="106">
        <f t="shared" si="277"/>
        <v>720000</v>
      </c>
      <c r="L1755" s="106">
        <f t="shared" si="278"/>
        <v>4378282.5</v>
      </c>
    </row>
    <row r="1756" spans="1:12" ht="18.5" x14ac:dyDescent="0.45">
      <c r="A1756" s="104"/>
      <c r="B1756" s="104"/>
      <c r="C1756" s="105" t="s">
        <v>134</v>
      </c>
      <c r="D1756" s="106">
        <v>10</v>
      </c>
      <c r="E1756" s="106">
        <v>1846400.0000000042</v>
      </c>
      <c r="F1756" s="106">
        <v>30000</v>
      </c>
      <c r="G1756" s="106">
        <v>360000</v>
      </c>
      <c r="H1756" s="106">
        <f t="shared" si="274"/>
        <v>2236400.0000000042</v>
      </c>
      <c r="I1756" s="106">
        <f t="shared" si="275"/>
        <v>18464000.000000041</v>
      </c>
      <c r="J1756" s="106">
        <f t="shared" si="276"/>
        <v>300000</v>
      </c>
      <c r="K1756" s="106">
        <f t="shared" si="277"/>
        <v>3600000</v>
      </c>
      <c r="L1756" s="106">
        <f t="shared" si="278"/>
        <v>22364000.000000041</v>
      </c>
    </row>
    <row r="1757" spans="1:12" ht="18.5" x14ac:dyDescent="0.45">
      <c r="A1757" s="104"/>
      <c r="B1757" s="104"/>
      <c r="C1757" s="105" t="s">
        <v>136</v>
      </c>
      <c r="D1757" s="106">
        <v>26</v>
      </c>
      <c r="E1757" s="106">
        <v>1893658.7499999958</v>
      </c>
      <c r="F1757" s="106">
        <v>30000</v>
      </c>
      <c r="G1757" s="106">
        <v>360000</v>
      </c>
      <c r="H1757" s="106">
        <f t="shared" si="274"/>
        <v>2283658.7499999958</v>
      </c>
      <c r="I1757" s="106">
        <f t="shared" si="275"/>
        <v>49235127.499999888</v>
      </c>
      <c r="J1757" s="106">
        <f t="shared" si="276"/>
        <v>780000</v>
      </c>
      <c r="K1757" s="106">
        <f t="shared" si="277"/>
        <v>9360000</v>
      </c>
      <c r="L1757" s="106">
        <f t="shared" si="278"/>
        <v>59375127.499999888</v>
      </c>
    </row>
    <row r="1758" spans="1:12" ht="18.5" x14ac:dyDescent="0.45">
      <c r="A1758" s="104"/>
      <c r="B1758" s="104"/>
      <c r="C1758" s="105" t="s">
        <v>139</v>
      </c>
      <c r="D1758" s="106">
        <v>13</v>
      </c>
      <c r="E1758" s="106">
        <v>1940917.5</v>
      </c>
      <c r="F1758" s="106">
        <v>30000</v>
      </c>
      <c r="G1758" s="106">
        <v>360000</v>
      </c>
      <c r="H1758" s="106">
        <f t="shared" si="274"/>
        <v>2330917.5</v>
      </c>
      <c r="I1758" s="106">
        <f t="shared" si="275"/>
        <v>25231927.5</v>
      </c>
      <c r="J1758" s="106">
        <f t="shared" si="276"/>
        <v>390000</v>
      </c>
      <c r="K1758" s="106">
        <f t="shared" si="277"/>
        <v>4680000</v>
      </c>
      <c r="L1758" s="106">
        <f t="shared" si="278"/>
        <v>30301927.5</v>
      </c>
    </row>
    <row r="1759" spans="1:12" ht="18.5" x14ac:dyDescent="0.45">
      <c r="A1759" s="104"/>
      <c r="B1759" s="104"/>
      <c r="C1759" s="105" t="s">
        <v>333</v>
      </c>
      <c r="D1759" s="106">
        <v>19</v>
      </c>
      <c r="E1759" s="106">
        <v>1988176.2500000042</v>
      </c>
      <c r="F1759" s="106">
        <v>30000</v>
      </c>
      <c r="G1759" s="106">
        <v>360000</v>
      </c>
      <c r="H1759" s="106">
        <f t="shared" si="274"/>
        <v>2378176.2500000042</v>
      </c>
      <c r="I1759" s="106">
        <f t="shared" si="275"/>
        <v>37775348.750000082</v>
      </c>
      <c r="J1759" s="106">
        <f t="shared" si="276"/>
        <v>570000</v>
      </c>
      <c r="K1759" s="106">
        <f t="shared" si="277"/>
        <v>6840000</v>
      </c>
      <c r="L1759" s="106">
        <f t="shared" si="278"/>
        <v>45185348.750000082</v>
      </c>
    </row>
    <row r="1760" spans="1:12" ht="18.5" x14ac:dyDescent="0.45">
      <c r="A1760" s="104"/>
      <c r="B1760" s="104"/>
      <c r="C1760" s="105" t="s">
        <v>298</v>
      </c>
      <c r="D1760" s="106">
        <v>25</v>
      </c>
      <c r="E1760" s="106">
        <v>2035434.9999999958</v>
      </c>
      <c r="F1760" s="106">
        <v>30000</v>
      </c>
      <c r="G1760" s="106">
        <v>360000</v>
      </c>
      <c r="H1760" s="106">
        <f t="shared" si="274"/>
        <v>2425434.9999999958</v>
      </c>
      <c r="I1760" s="106">
        <f t="shared" si="275"/>
        <v>50885874.999999896</v>
      </c>
      <c r="J1760" s="106">
        <f t="shared" si="276"/>
        <v>750000</v>
      </c>
      <c r="K1760" s="106">
        <f t="shared" si="277"/>
        <v>9000000</v>
      </c>
      <c r="L1760" s="106">
        <f t="shared" si="278"/>
        <v>60635874.999999896</v>
      </c>
    </row>
    <row r="1761" spans="1:12" ht="18.5" x14ac:dyDescent="0.45">
      <c r="A1761" s="104"/>
      <c r="B1761" s="104"/>
      <c r="C1761" s="105" t="s">
        <v>143</v>
      </c>
      <c r="D1761" s="106">
        <v>16</v>
      </c>
      <c r="E1761" s="106">
        <v>2082693.75</v>
      </c>
      <c r="F1761" s="106">
        <v>30000</v>
      </c>
      <c r="G1761" s="106">
        <v>360000</v>
      </c>
      <c r="H1761" s="106">
        <f t="shared" si="274"/>
        <v>2472693.75</v>
      </c>
      <c r="I1761" s="106">
        <f t="shared" si="275"/>
        <v>33323100</v>
      </c>
      <c r="J1761" s="106">
        <f t="shared" si="276"/>
        <v>480000</v>
      </c>
      <c r="K1761" s="106">
        <f t="shared" si="277"/>
        <v>5760000</v>
      </c>
      <c r="L1761" s="106">
        <f t="shared" si="278"/>
        <v>39563100</v>
      </c>
    </row>
    <row r="1762" spans="1:12" ht="18.5" x14ac:dyDescent="0.45">
      <c r="A1762" s="104"/>
      <c r="B1762" s="104"/>
      <c r="C1762" s="105" t="s">
        <v>535</v>
      </c>
      <c r="D1762" s="106">
        <v>10</v>
      </c>
      <c r="E1762" s="106">
        <v>2129952.5000000042</v>
      </c>
      <c r="F1762" s="106">
        <v>30000</v>
      </c>
      <c r="G1762" s="106">
        <v>360000</v>
      </c>
      <c r="H1762" s="106">
        <f t="shared" si="274"/>
        <v>2519952.5000000042</v>
      </c>
      <c r="I1762" s="106">
        <f t="shared" si="275"/>
        <v>21299525.000000041</v>
      </c>
      <c r="J1762" s="106">
        <f t="shared" si="276"/>
        <v>300000</v>
      </c>
      <c r="K1762" s="106">
        <f t="shared" si="277"/>
        <v>3600000</v>
      </c>
      <c r="L1762" s="106">
        <f t="shared" si="278"/>
        <v>25199525.000000041</v>
      </c>
    </row>
    <row r="1763" spans="1:12" ht="18.5" x14ac:dyDescent="0.45">
      <c r="A1763" s="104"/>
      <c r="B1763" s="104"/>
      <c r="C1763" s="105" t="s">
        <v>402</v>
      </c>
      <c r="D1763" s="106">
        <v>11</v>
      </c>
      <c r="E1763" s="106">
        <v>2177211.2499999958</v>
      </c>
      <c r="F1763" s="106">
        <v>30000</v>
      </c>
      <c r="G1763" s="106">
        <v>360000</v>
      </c>
      <c r="H1763" s="106">
        <f t="shared" si="274"/>
        <v>2567211.2499999958</v>
      </c>
      <c r="I1763" s="106">
        <f t="shared" si="275"/>
        <v>23949323.749999955</v>
      </c>
      <c r="J1763" s="106">
        <f t="shared" si="276"/>
        <v>330000</v>
      </c>
      <c r="K1763" s="106">
        <f t="shared" si="277"/>
        <v>3960000</v>
      </c>
      <c r="L1763" s="106">
        <f t="shared" si="278"/>
        <v>28239323.749999955</v>
      </c>
    </row>
    <row r="1764" spans="1:12" ht="18.5" x14ac:dyDescent="0.45">
      <c r="A1764" s="104"/>
      <c r="B1764" s="104"/>
      <c r="C1764" s="105" t="s">
        <v>403</v>
      </c>
      <c r="D1764" s="106">
        <v>1</v>
      </c>
      <c r="E1764" s="106">
        <v>2224470</v>
      </c>
      <c r="F1764" s="106">
        <v>30000</v>
      </c>
      <c r="G1764" s="106">
        <v>360000</v>
      </c>
      <c r="H1764" s="106">
        <f t="shared" si="274"/>
        <v>2614470</v>
      </c>
      <c r="I1764" s="106">
        <f t="shared" si="275"/>
        <v>2224470</v>
      </c>
      <c r="J1764" s="106">
        <f t="shared" si="276"/>
        <v>30000</v>
      </c>
      <c r="K1764" s="106">
        <f t="shared" si="277"/>
        <v>360000</v>
      </c>
      <c r="L1764" s="106">
        <f t="shared" si="278"/>
        <v>2614470</v>
      </c>
    </row>
    <row r="1765" spans="1:12" ht="18.5" x14ac:dyDescent="0.45">
      <c r="A1765" s="104"/>
      <c r="B1765" s="104"/>
      <c r="C1765" s="105" t="s">
        <v>319</v>
      </c>
      <c r="D1765" s="106">
        <v>2</v>
      </c>
      <c r="E1765" s="106">
        <v>2271728.7500000042</v>
      </c>
      <c r="F1765" s="106">
        <v>30000</v>
      </c>
      <c r="G1765" s="106">
        <v>360000</v>
      </c>
      <c r="H1765" s="106">
        <f t="shared" si="274"/>
        <v>2661728.7500000042</v>
      </c>
      <c r="I1765" s="106">
        <f t="shared" si="275"/>
        <v>4543457.5000000084</v>
      </c>
      <c r="J1765" s="106">
        <f t="shared" si="276"/>
        <v>60000</v>
      </c>
      <c r="K1765" s="106">
        <f t="shared" si="277"/>
        <v>720000</v>
      </c>
      <c r="L1765" s="106">
        <f t="shared" si="278"/>
        <v>5323457.5000000084</v>
      </c>
    </row>
    <row r="1766" spans="1:12" ht="18.5" x14ac:dyDescent="0.45">
      <c r="A1766" s="104"/>
      <c r="B1766" s="104"/>
      <c r="C1766" s="105" t="s">
        <v>212</v>
      </c>
      <c r="D1766" s="106"/>
      <c r="E1766" s="106">
        <v>2318987.4999999958</v>
      </c>
      <c r="F1766" s="106">
        <v>30000</v>
      </c>
      <c r="G1766" s="106">
        <v>360000</v>
      </c>
      <c r="H1766" s="106">
        <f t="shared" si="274"/>
        <v>2708987.4999999958</v>
      </c>
      <c r="I1766" s="106">
        <f t="shared" si="275"/>
        <v>0</v>
      </c>
      <c r="J1766" s="106">
        <f t="shared" si="276"/>
        <v>0</v>
      </c>
      <c r="K1766" s="106">
        <f t="shared" si="277"/>
        <v>0</v>
      </c>
      <c r="L1766" s="106">
        <f t="shared" si="278"/>
        <v>0</v>
      </c>
    </row>
    <row r="1767" spans="1:12" ht="18.5" x14ac:dyDescent="0.45">
      <c r="A1767" s="104"/>
      <c r="B1767" s="104"/>
      <c r="C1767" s="105" t="s">
        <v>552</v>
      </c>
      <c r="D1767" s="106">
        <v>3</v>
      </c>
      <c r="E1767" s="106">
        <v>2366244.9999999958</v>
      </c>
      <c r="F1767" s="106">
        <v>30000</v>
      </c>
      <c r="G1767" s="106">
        <v>360000</v>
      </c>
      <c r="H1767" s="106">
        <f t="shared" si="274"/>
        <v>2756244.9999999958</v>
      </c>
      <c r="I1767" s="106">
        <f t="shared" si="275"/>
        <v>7098734.999999987</v>
      </c>
      <c r="J1767" s="106">
        <f t="shared" si="276"/>
        <v>90000</v>
      </c>
      <c r="K1767" s="106">
        <f t="shared" si="277"/>
        <v>1080000</v>
      </c>
      <c r="L1767" s="106">
        <f t="shared" si="278"/>
        <v>8268734.999999987</v>
      </c>
    </row>
    <row r="1768" spans="1:12" ht="18.5" x14ac:dyDescent="0.45">
      <c r="A1768" s="104"/>
      <c r="B1768" s="104"/>
      <c r="C1768" s="105" t="s">
        <v>147</v>
      </c>
      <c r="D1768" s="106">
        <v>6</v>
      </c>
      <c r="E1768" s="106">
        <v>2413503.75</v>
      </c>
      <c r="F1768" s="106">
        <v>30000</v>
      </c>
      <c r="G1768" s="106">
        <v>360000</v>
      </c>
      <c r="H1768" s="106">
        <f t="shared" si="274"/>
        <v>2803503.75</v>
      </c>
      <c r="I1768" s="106">
        <f t="shared" si="275"/>
        <v>14481022.5</v>
      </c>
      <c r="J1768" s="106">
        <f t="shared" si="276"/>
        <v>180000</v>
      </c>
      <c r="K1768" s="106">
        <f t="shared" si="277"/>
        <v>2160000</v>
      </c>
      <c r="L1768" s="106">
        <f t="shared" si="278"/>
        <v>16821022.5</v>
      </c>
    </row>
    <row r="1769" spans="1:12" ht="18.5" x14ac:dyDescent="0.45">
      <c r="A1769" s="104"/>
      <c r="B1769" s="104"/>
      <c r="C1769" s="105" t="s">
        <v>149</v>
      </c>
      <c r="D1769" s="106">
        <v>5</v>
      </c>
      <c r="E1769" s="106">
        <v>2030383.7499999958</v>
      </c>
      <c r="F1769" s="106">
        <v>30000</v>
      </c>
      <c r="G1769" s="106">
        <v>360000</v>
      </c>
      <c r="H1769" s="106">
        <f t="shared" si="274"/>
        <v>2420383.7499999958</v>
      </c>
      <c r="I1769" s="106">
        <f t="shared" si="275"/>
        <v>10151918.74999998</v>
      </c>
      <c r="J1769" s="106">
        <f t="shared" si="276"/>
        <v>150000</v>
      </c>
      <c r="K1769" s="106">
        <f t="shared" si="277"/>
        <v>1800000</v>
      </c>
      <c r="L1769" s="106">
        <f t="shared" si="278"/>
        <v>12101918.74999998</v>
      </c>
    </row>
    <row r="1770" spans="1:12" ht="18.5" x14ac:dyDescent="0.45">
      <c r="A1770" s="104"/>
      <c r="B1770" s="104"/>
      <c r="C1770" s="105" t="s">
        <v>299</v>
      </c>
      <c r="D1770" s="106">
        <v>16</v>
      </c>
      <c r="E1770" s="106">
        <v>2085975</v>
      </c>
      <c r="F1770" s="106">
        <v>30000</v>
      </c>
      <c r="G1770" s="106">
        <v>360000</v>
      </c>
      <c r="H1770" s="106">
        <f t="shared" si="274"/>
        <v>2475975</v>
      </c>
      <c r="I1770" s="106">
        <f t="shared" si="275"/>
        <v>33375600</v>
      </c>
      <c r="J1770" s="106">
        <f t="shared" si="276"/>
        <v>480000</v>
      </c>
      <c r="K1770" s="106">
        <f t="shared" si="277"/>
        <v>5760000</v>
      </c>
      <c r="L1770" s="106">
        <f t="shared" si="278"/>
        <v>39615600</v>
      </c>
    </row>
    <row r="1771" spans="1:12" ht="18.5" x14ac:dyDescent="0.45">
      <c r="A1771" s="104"/>
      <c r="B1771" s="104"/>
      <c r="C1771" s="105" t="s">
        <v>151</v>
      </c>
      <c r="D1771" s="106">
        <v>26</v>
      </c>
      <c r="E1771" s="106">
        <v>2141566.2500000042</v>
      </c>
      <c r="F1771" s="106">
        <v>30000</v>
      </c>
      <c r="G1771" s="106">
        <v>360000</v>
      </c>
      <c r="H1771" s="106">
        <f t="shared" si="274"/>
        <v>2531566.2500000042</v>
      </c>
      <c r="I1771" s="106">
        <f t="shared" si="275"/>
        <v>55680722.500000112</v>
      </c>
      <c r="J1771" s="106">
        <f t="shared" si="276"/>
        <v>780000</v>
      </c>
      <c r="K1771" s="106">
        <f t="shared" si="277"/>
        <v>9360000</v>
      </c>
      <c r="L1771" s="106">
        <f t="shared" si="278"/>
        <v>65820722.500000112</v>
      </c>
    </row>
    <row r="1772" spans="1:12" ht="18.5" x14ac:dyDescent="0.45">
      <c r="A1772" s="104"/>
      <c r="B1772" s="104"/>
      <c r="C1772" s="105" t="s">
        <v>213</v>
      </c>
      <c r="D1772" s="106">
        <v>18</v>
      </c>
      <c r="E1772" s="106">
        <v>2197157.4999999958</v>
      </c>
      <c r="F1772" s="106">
        <v>30000</v>
      </c>
      <c r="G1772" s="106">
        <v>360000</v>
      </c>
      <c r="H1772" s="106">
        <f t="shared" si="274"/>
        <v>2587157.4999999958</v>
      </c>
      <c r="I1772" s="106">
        <f t="shared" si="275"/>
        <v>39548834.999999925</v>
      </c>
      <c r="J1772" s="106">
        <f t="shared" si="276"/>
        <v>540000</v>
      </c>
      <c r="K1772" s="106">
        <f t="shared" si="277"/>
        <v>6480000</v>
      </c>
      <c r="L1772" s="106">
        <f t="shared" si="278"/>
        <v>46568834.999999925</v>
      </c>
    </row>
    <row r="1773" spans="1:12" ht="18.5" x14ac:dyDescent="0.45">
      <c r="A1773" s="104"/>
      <c r="B1773" s="104"/>
      <c r="C1773" s="105" t="s">
        <v>243</v>
      </c>
      <c r="D1773" s="106">
        <v>29</v>
      </c>
      <c r="E1773" s="106">
        <v>2252747.4999999958</v>
      </c>
      <c r="F1773" s="106">
        <v>30000</v>
      </c>
      <c r="G1773" s="106">
        <v>360000</v>
      </c>
      <c r="H1773" s="106">
        <f t="shared" si="274"/>
        <v>2642747.4999999958</v>
      </c>
      <c r="I1773" s="106">
        <f t="shared" si="275"/>
        <v>65329677.499999881</v>
      </c>
      <c r="J1773" s="106">
        <f t="shared" si="276"/>
        <v>870000</v>
      </c>
      <c r="K1773" s="106">
        <f t="shared" si="277"/>
        <v>10440000</v>
      </c>
      <c r="L1773" s="106">
        <f t="shared" si="278"/>
        <v>76639677.499999881</v>
      </c>
    </row>
    <row r="1774" spans="1:12" ht="18.5" x14ac:dyDescent="0.45">
      <c r="A1774" s="104"/>
      <c r="B1774" s="104"/>
      <c r="C1774" s="105" t="s">
        <v>300</v>
      </c>
      <c r="D1774" s="106">
        <v>20</v>
      </c>
      <c r="E1774" s="106">
        <v>2308338.75</v>
      </c>
      <c r="F1774" s="106">
        <v>30000</v>
      </c>
      <c r="G1774" s="106">
        <v>360000</v>
      </c>
      <c r="H1774" s="106">
        <f t="shared" si="274"/>
        <v>2698338.75</v>
      </c>
      <c r="I1774" s="106">
        <f t="shared" si="275"/>
        <v>46166775</v>
      </c>
      <c r="J1774" s="106">
        <f t="shared" si="276"/>
        <v>600000</v>
      </c>
      <c r="K1774" s="106">
        <f t="shared" si="277"/>
        <v>7200000</v>
      </c>
      <c r="L1774" s="106">
        <f t="shared" si="278"/>
        <v>53966775</v>
      </c>
    </row>
    <row r="1775" spans="1:12" ht="18.5" x14ac:dyDescent="0.45">
      <c r="A1775" s="104"/>
      <c r="B1775" s="104"/>
      <c r="C1775" s="105" t="s">
        <v>152</v>
      </c>
      <c r="D1775" s="106">
        <v>9</v>
      </c>
      <c r="E1775" s="106">
        <v>2363930.0000000042</v>
      </c>
      <c r="F1775" s="106">
        <v>30000</v>
      </c>
      <c r="G1775" s="106">
        <v>360000</v>
      </c>
      <c r="H1775" s="106">
        <f t="shared" si="274"/>
        <v>2753930.0000000042</v>
      </c>
      <c r="I1775" s="106">
        <f t="shared" si="275"/>
        <v>21275370.000000037</v>
      </c>
      <c r="J1775" s="106">
        <f t="shared" si="276"/>
        <v>270000</v>
      </c>
      <c r="K1775" s="106">
        <f t="shared" si="277"/>
        <v>3240000</v>
      </c>
      <c r="L1775" s="106">
        <f t="shared" si="278"/>
        <v>24785370.000000037</v>
      </c>
    </row>
    <row r="1776" spans="1:12" ht="18.5" x14ac:dyDescent="0.45">
      <c r="A1776" s="104"/>
      <c r="B1776" s="104"/>
      <c r="C1776" s="105" t="s">
        <v>244</v>
      </c>
      <c r="D1776" s="106">
        <v>2</v>
      </c>
      <c r="E1776" s="106">
        <v>2419521.2499999958</v>
      </c>
      <c r="F1776" s="106">
        <v>30000</v>
      </c>
      <c r="G1776" s="106">
        <v>360000</v>
      </c>
      <c r="H1776" s="106">
        <f t="shared" si="274"/>
        <v>2809521.2499999958</v>
      </c>
      <c r="I1776" s="106">
        <f t="shared" si="275"/>
        <v>4839042.4999999916</v>
      </c>
      <c r="J1776" s="106">
        <f t="shared" si="276"/>
        <v>60000</v>
      </c>
      <c r="K1776" s="106">
        <f t="shared" si="277"/>
        <v>720000</v>
      </c>
      <c r="L1776" s="106">
        <f t="shared" si="278"/>
        <v>5619042.4999999916</v>
      </c>
    </row>
    <row r="1777" spans="1:12" ht="18.5" x14ac:dyDescent="0.45">
      <c r="A1777" s="104"/>
      <c r="B1777" s="104"/>
      <c r="C1777" s="105" t="s">
        <v>536</v>
      </c>
      <c r="D1777" s="106">
        <v>5</v>
      </c>
      <c r="E1777" s="106">
        <v>2475112.5</v>
      </c>
      <c r="F1777" s="106">
        <v>30000</v>
      </c>
      <c r="G1777" s="106">
        <v>360000</v>
      </c>
      <c r="H1777" s="106">
        <f t="shared" si="274"/>
        <v>2865112.5</v>
      </c>
      <c r="I1777" s="106">
        <f t="shared" si="275"/>
        <v>12375562.5</v>
      </c>
      <c r="J1777" s="106">
        <f t="shared" si="276"/>
        <v>150000</v>
      </c>
      <c r="K1777" s="106">
        <f t="shared" si="277"/>
        <v>1800000</v>
      </c>
      <c r="L1777" s="106">
        <f t="shared" si="278"/>
        <v>14325562.5</v>
      </c>
    </row>
    <row r="1778" spans="1:12" ht="18.5" x14ac:dyDescent="0.45">
      <c r="A1778" s="104"/>
      <c r="B1778" s="104"/>
      <c r="C1778" s="105" t="s">
        <v>301</v>
      </c>
      <c r="D1778" s="106">
        <v>4</v>
      </c>
      <c r="E1778" s="106">
        <v>2530703.7500000042</v>
      </c>
      <c r="F1778" s="106">
        <v>30000</v>
      </c>
      <c r="G1778" s="106">
        <v>360000</v>
      </c>
      <c r="H1778" s="106">
        <f t="shared" si="274"/>
        <v>2920703.7500000042</v>
      </c>
      <c r="I1778" s="106">
        <f t="shared" si="275"/>
        <v>10122815.000000017</v>
      </c>
      <c r="J1778" s="106">
        <f t="shared" si="276"/>
        <v>120000</v>
      </c>
      <c r="K1778" s="106">
        <f t="shared" si="277"/>
        <v>1440000</v>
      </c>
      <c r="L1778" s="106">
        <f t="shared" si="278"/>
        <v>11682815.000000017</v>
      </c>
    </row>
    <row r="1779" spans="1:12" ht="18.5" x14ac:dyDescent="0.45">
      <c r="A1779" s="104"/>
      <c r="B1779" s="104"/>
      <c r="C1779" s="105" t="s">
        <v>511</v>
      </c>
      <c r="D1779" s="106">
        <v>2</v>
      </c>
      <c r="E1779" s="106">
        <v>2586294.9999999958</v>
      </c>
      <c r="F1779" s="106">
        <v>30000</v>
      </c>
      <c r="G1779" s="106">
        <v>360000</v>
      </c>
      <c r="H1779" s="106">
        <f t="shared" si="274"/>
        <v>2976294.9999999958</v>
      </c>
      <c r="I1779" s="106">
        <f t="shared" si="275"/>
        <v>5172589.9999999916</v>
      </c>
      <c r="J1779" s="106">
        <f t="shared" si="276"/>
        <v>60000</v>
      </c>
      <c r="K1779" s="106">
        <f t="shared" si="277"/>
        <v>720000</v>
      </c>
      <c r="L1779" s="106">
        <f t="shared" si="278"/>
        <v>5952589.9999999916</v>
      </c>
    </row>
    <row r="1780" spans="1:12" ht="18.5" x14ac:dyDescent="0.45">
      <c r="A1780" s="104"/>
      <c r="B1780" s="104"/>
      <c r="C1780" s="105" t="s">
        <v>153</v>
      </c>
      <c r="D1780" s="106">
        <v>2</v>
      </c>
      <c r="E1780" s="106">
        <v>2641886.25</v>
      </c>
      <c r="F1780" s="106">
        <v>30000</v>
      </c>
      <c r="G1780" s="106">
        <v>360000</v>
      </c>
      <c r="H1780" s="106">
        <f t="shared" si="274"/>
        <v>3031886.25</v>
      </c>
      <c r="I1780" s="106">
        <f t="shared" si="275"/>
        <v>5283772.5</v>
      </c>
      <c r="J1780" s="106">
        <f t="shared" si="276"/>
        <v>60000</v>
      </c>
      <c r="K1780" s="106">
        <f t="shared" si="277"/>
        <v>720000</v>
      </c>
      <c r="L1780" s="106">
        <f t="shared" si="278"/>
        <v>6063772.5</v>
      </c>
    </row>
    <row r="1781" spans="1:12" ht="18.5" x14ac:dyDescent="0.45">
      <c r="A1781" s="104"/>
      <c r="B1781" s="104"/>
      <c r="C1781" s="105" t="s">
        <v>154</v>
      </c>
      <c r="D1781" s="106">
        <v>1</v>
      </c>
      <c r="E1781" s="106">
        <v>2697477.5000000042</v>
      </c>
      <c r="F1781" s="106">
        <v>30000</v>
      </c>
      <c r="G1781" s="106">
        <v>360000</v>
      </c>
      <c r="H1781" s="106">
        <f t="shared" si="274"/>
        <v>3087477.5000000042</v>
      </c>
      <c r="I1781" s="106">
        <f t="shared" si="275"/>
        <v>2697477.5000000042</v>
      </c>
      <c r="J1781" s="106">
        <f t="shared" si="276"/>
        <v>30000</v>
      </c>
      <c r="K1781" s="106">
        <f t="shared" si="277"/>
        <v>360000</v>
      </c>
      <c r="L1781" s="106">
        <f t="shared" si="278"/>
        <v>3087477.5000000042</v>
      </c>
    </row>
    <row r="1782" spans="1:12" ht="18.5" x14ac:dyDescent="0.45">
      <c r="A1782" s="104"/>
      <c r="B1782" s="104"/>
      <c r="C1782" s="105" t="s">
        <v>1086</v>
      </c>
      <c r="D1782" s="106">
        <v>4</v>
      </c>
      <c r="E1782" s="106">
        <v>2753067.5000000042</v>
      </c>
      <c r="F1782" s="106">
        <v>30000</v>
      </c>
      <c r="G1782" s="106">
        <v>360000</v>
      </c>
      <c r="H1782" s="106">
        <f t="shared" si="274"/>
        <v>3143067.5000000042</v>
      </c>
      <c r="I1782" s="106">
        <f t="shared" si="275"/>
        <v>11012270.000000017</v>
      </c>
      <c r="J1782" s="106">
        <f t="shared" si="276"/>
        <v>120000</v>
      </c>
      <c r="K1782" s="106">
        <f t="shared" si="277"/>
        <v>1440000</v>
      </c>
      <c r="L1782" s="106">
        <f t="shared" si="278"/>
        <v>12572270.000000017</v>
      </c>
    </row>
    <row r="1783" spans="1:12" ht="18.5" x14ac:dyDescent="0.45">
      <c r="A1783" s="104"/>
      <c r="B1783" s="104"/>
      <c r="C1783" s="105" t="s">
        <v>155</v>
      </c>
      <c r="D1783" s="106">
        <v>4</v>
      </c>
      <c r="E1783" s="106">
        <v>2321896.2500000042</v>
      </c>
      <c r="F1783" s="106">
        <v>30000</v>
      </c>
      <c r="G1783" s="106">
        <v>360000</v>
      </c>
      <c r="H1783" s="106">
        <f t="shared" si="274"/>
        <v>2711896.2500000042</v>
      </c>
      <c r="I1783" s="106">
        <f t="shared" si="275"/>
        <v>9287585.0000000168</v>
      </c>
      <c r="J1783" s="106">
        <f t="shared" si="276"/>
        <v>120000</v>
      </c>
      <c r="K1783" s="106">
        <f t="shared" si="277"/>
        <v>1440000</v>
      </c>
      <c r="L1783" s="106">
        <f t="shared" si="278"/>
        <v>10847585.000000017</v>
      </c>
    </row>
    <row r="1784" spans="1:12" ht="18.5" x14ac:dyDescent="0.45">
      <c r="A1784" s="104"/>
      <c r="B1784" s="104"/>
      <c r="C1784" s="105" t="s">
        <v>157</v>
      </c>
      <c r="D1784" s="106">
        <v>12</v>
      </c>
      <c r="E1784" s="106">
        <v>2383198.7499999958</v>
      </c>
      <c r="F1784" s="106">
        <v>30000</v>
      </c>
      <c r="G1784" s="106">
        <v>360000</v>
      </c>
      <c r="H1784" s="106">
        <f t="shared" si="274"/>
        <v>2773198.7499999958</v>
      </c>
      <c r="I1784" s="106">
        <f t="shared" si="275"/>
        <v>28598384.999999948</v>
      </c>
      <c r="J1784" s="106">
        <f t="shared" si="276"/>
        <v>360000</v>
      </c>
      <c r="K1784" s="106">
        <f t="shared" si="277"/>
        <v>4320000</v>
      </c>
      <c r="L1784" s="106">
        <f t="shared" si="278"/>
        <v>33278384.999999948</v>
      </c>
    </row>
    <row r="1785" spans="1:12" ht="18.5" x14ac:dyDescent="0.45">
      <c r="A1785" s="104"/>
      <c r="B1785" s="104"/>
      <c r="C1785" s="105" t="s">
        <v>302</v>
      </c>
      <c r="D1785" s="106">
        <v>18</v>
      </c>
      <c r="E1785" s="106">
        <v>2444501.25</v>
      </c>
      <c r="F1785" s="106">
        <v>30000</v>
      </c>
      <c r="G1785" s="106">
        <v>360000</v>
      </c>
      <c r="H1785" s="106">
        <f t="shared" ref="H1785:H1839" si="279">SUM(E1785:G1785)</f>
        <v>2834501.25</v>
      </c>
      <c r="I1785" s="106">
        <f t="shared" ref="I1785:I1839" si="280">D1785*E1785</f>
        <v>44001022.5</v>
      </c>
      <c r="J1785" s="106">
        <f t="shared" ref="J1785:J1839" si="281">D1785*F1785</f>
        <v>540000</v>
      </c>
      <c r="K1785" s="106">
        <f t="shared" ref="K1785:K1839" si="282">D1785*G1785</f>
        <v>6480000</v>
      </c>
      <c r="L1785" s="106">
        <f t="shared" ref="L1785:L1839" si="283">D1785*H1785</f>
        <v>51021022.5</v>
      </c>
    </row>
    <row r="1786" spans="1:12" ht="18.5" x14ac:dyDescent="0.45">
      <c r="A1786" s="104"/>
      <c r="B1786" s="104"/>
      <c r="C1786" s="105" t="s">
        <v>159</v>
      </c>
      <c r="D1786" s="106">
        <v>26</v>
      </c>
      <c r="E1786" s="106">
        <v>2505804.9999999958</v>
      </c>
      <c r="F1786" s="106">
        <v>30000</v>
      </c>
      <c r="G1786" s="106">
        <v>360000</v>
      </c>
      <c r="H1786" s="106">
        <f t="shared" si="279"/>
        <v>2895804.9999999958</v>
      </c>
      <c r="I1786" s="106">
        <f t="shared" si="280"/>
        <v>65150929.999999888</v>
      </c>
      <c r="J1786" s="106">
        <f t="shared" si="281"/>
        <v>780000</v>
      </c>
      <c r="K1786" s="106">
        <f t="shared" si="282"/>
        <v>9360000</v>
      </c>
      <c r="L1786" s="106">
        <f t="shared" si="283"/>
        <v>75290929.999999896</v>
      </c>
    </row>
    <row r="1787" spans="1:12" ht="18.5" x14ac:dyDescent="0.45">
      <c r="A1787" s="104"/>
      <c r="B1787" s="104"/>
      <c r="C1787" s="105" t="s">
        <v>161</v>
      </c>
      <c r="D1787" s="106">
        <v>40</v>
      </c>
      <c r="E1787" s="106">
        <v>2567107.5</v>
      </c>
      <c r="F1787" s="106">
        <v>30000</v>
      </c>
      <c r="G1787" s="106">
        <v>360000</v>
      </c>
      <c r="H1787" s="106">
        <f t="shared" si="279"/>
        <v>2957107.5</v>
      </c>
      <c r="I1787" s="106">
        <f t="shared" si="280"/>
        <v>102684300</v>
      </c>
      <c r="J1787" s="106">
        <f t="shared" si="281"/>
        <v>1200000</v>
      </c>
      <c r="K1787" s="106">
        <f t="shared" si="282"/>
        <v>14400000</v>
      </c>
      <c r="L1787" s="106">
        <f t="shared" si="283"/>
        <v>118284300</v>
      </c>
    </row>
    <row r="1788" spans="1:12" ht="18.5" x14ac:dyDescent="0.45">
      <c r="A1788" s="104"/>
      <c r="B1788" s="104"/>
      <c r="C1788" s="105" t="s">
        <v>162</v>
      </c>
      <c r="D1788" s="106">
        <v>14</v>
      </c>
      <c r="E1788" s="106">
        <v>2628410.0000000042</v>
      </c>
      <c r="F1788" s="106">
        <v>30000</v>
      </c>
      <c r="G1788" s="106">
        <v>360000</v>
      </c>
      <c r="H1788" s="106">
        <f t="shared" si="279"/>
        <v>3018410.0000000042</v>
      </c>
      <c r="I1788" s="106">
        <f t="shared" si="280"/>
        <v>36797740.00000006</v>
      </c>
      <c r="J1788" s="106">
        <f t="shared" si="281"/>
        <v>420000</v>
      </c>
      <c r="K1788" s="106">
        <f t="shared" si="282"/>
        <v>5040000</v>
      </c>
      <c r="L1788" s="106">
        <f t="shared" si="283"/>
        <v>42257740.00000006</v>
      </c>
    </row>
    <row r="1789" spans="1:12" ht="18.5" x14ac:dyDescent="0.45">
      <c r="A1789" s="104"/>
      <c r="B1789" s="104"/>
      <c r="C1789" s="105" t="s">
        <v>335</v>
      </c>
      <c r="D1789" s="106">
        <v>5</v>
      </c>
      <c r="E1789" s="106">
        <v>2689712.4999999958</v>
      </c>
      <c r="F1789" s="106">
        <v>30000</v>
      </c>
      <c r="G1789" s="106">
        <v>360000</v>
      </c>
      <c r="H1789" s="106">
        <f t="shared" si="279"/>
        <v>3079712.4999999958</v>
      </c>
      <c r="I1789" s="106">
        <f t="shared" si="280"/>
        <v>13448562.49999998</v>
      </c>
      <c r="J1789" s="106">
        <f t="shared" si="281"/>
        <v>150000</v>
      </c>
      <c r="K1789" s="106">
        <f t="shared" si="282"/>
        <v>1800000</v>
      </c>
      <c r="L1789" s="106">
        <f t="shared" si="283"/>
        <v>15398562.49999998</v>
      </c>
    </row>
    <row r="1790" spans="1:12" ht="18.5" x14ac:dyDescent="0.45">
      <c r="A1790" s="104"/>
      <c r="B1790" s="104"/>
      <c r="C1790" s="105" t="s">
        <v>163</v>
      </c>
      <c r="D1790" s="106">
        <v>7</v>
      </c>
      <c r="E1790" s="106">
        <v>2751015</v>
      </c>
      <c r="F1790" s="106">
        <v>30000</v>
      </c>
      <c r="G1790" s="106">
        <v>360000</v>
      </c>
      <c r="H1790" s="106">
        <f t="shared" si="279"/>
        <v>3141015</v>
      </c>
      <c r="I1790" s="106">
        <f t="shared" si="280"/>
        <v>19257105</v>
      </c>
      <c r="J1790" s="106">
        <f t="shared" si="281"/>
        <v>210000</v>
      </c>
      <c r="K1790" s="106">
        <f t="shared" si="282"/>
        <v>2520000</v>
      </c>
      <c r="L1790" s="106">
        <f t="shared" si="283"/>
        <v>21987105</v>
      </c>
    </row>
    <row r="1791" spans="1:12" ht="18.5" x14ac:dyDescent="0.45">
      <c r="A1791" s="104"/>
      <c r="B1791" s="104"/>
      <c r="C1791" s="105" t="s">
        <v>245</v>
      </c>
      <c r="D1791" s="106">
        <v>6</v>
      </c>
      <c r="E1791" s="106">
        <v>2812317.5000000042</v>
      </c>
      <c r="F1791" s="106">
        <v>30000</v>
      </c>
      <c r="G1791" s="106">
        <v>360000</v>
      </c>
      <c r="H1791" s="106">
        <f t="shared" si="279"/>
        <v>3202317.5000000042</v>
      </c>
      <c r="I1791" s="106">
        <f t="shared" si="280"/>
        <v>16873905.000000026</v>
      </c>
      <c r="J1791" s="106">
        <f t="shared" si="281"/>
        <v>180000</v>
      </c>
      <c r="K1791" s="106">
        <f t="shared" si="282"/>
        <v>2160000</v>
      </c>
      <c r="L1791" s="106">
        <f t="shared" si="283"/>
        <v>19213905.000000026</v>
      </c>
    </row>
    <row r="1792" spans="1:12" ht="18.5" x14ac:dyDescent="0.45">
      <c r="A1792" s="104"/>
      <c r="B1792" s="104"/>
      <c r="C1792" s="105" t="s">
        <v>164</v>
      </c>
      <c r="D1792" s="106">
        <v>1</v>
      </c>
      <c r="E1792" s="106">
        <v>2873619.9999999958</v>
      </c>
      <c r="F1792" s="106">
        <v>30000</v>
      </c>
      <c r="G1792" s="106">
        <v>360000</v>
      </c>
      <c r="H1792" s="106">
        <f t="shared" si="279"/>
        <v>3263619.9999999958</v>
      </c>
      <c r="I1792" s="106">
        <f t="shared" si="280"/>
        <v>2873619.9999999958</v>
      </c>
      <c r="J1792" s="106">
        <f t="shared" si="281"/>
        <v>30000</v>
      </c>
      <c r="K1792" s="106">
        <f t="shared" si="282"/>
        <v>360000</v>
      </c>
      <c r="L1792" s="106">
        <f t="shared" si="283"/>
        <v>3263619.9999999958</v>
      </c>
    </row>
    <row r="1793" spans="1:12" ht="18.5" x14ac:dyDescent="0.45">
      <c r="A1793" s="104"/>
      <c r="B1793" s="104"/>
      <c r="C1793" s="105" t="s">
        <v>1087</v>
      </c>
      <c r="D1793" s="106">
        <v>3</v>
      </c>
      <c r="E1793" s="106">
        <v>2934922.5</v>
      </c>
      <c r="F1793" s="106">
        <v>30000</v>
      </c>
      <c r="G1793" s="106">
        <v>360000</v>
      </c>
      <c r="H1793" s="106">
        <f t="shared" si="279"/>
        <v>3324922.5</v>
      </c>
      <c r="I1793" s="106">
        <f t="shared" si="280"/>
        <v>8804767.5</v>
      </c>
      <c r="J1793" s="106">
        <f t="shared" si="281"/>
        <v>90000</v>
      </c>
      <c r="K1793" s="106">
        <f t="shared" si="282"/>
        <v>1080000</v>
      </c>
      <c r="L1793" s="106">
        <f t="shared" si="283"/>
        <v>9974767.5</v>
      </c>
    </row>
    <row r="1794" spans="1:12" ht="18.5" x14ac:dyDescent="0.45">
      <c r="A1794" s="104"/>
      <c r="B1794" s="104"/>
      <c r="C1794" s="105" t="s">
        <v>652</v>
      </c>
      <c r="D1794" s="106">
        <v>1</v>
      </c>
      <c r="E1794" s="106">
        <v>3057528.75</v>
      </c>
      <c r="F1794" s="106">
        <v>30000</v>
      </c>
      <c r="G1794" s="106">
        <v>360000</v>
      </c>
      <c r="H1794" s="106">
        <f t="shared" si="279"/>
        <v>3447528.75</v>
      </c>
      <c r="I1794" s="106">
        <f t="shared" si="280"/>
        <v>3057528.75</v>
      </c>
      <c r="J1794" s="106">
        <f t="shared" si="281"/>
        <v>30000</v>
      </c>
      <c r="K1794" s="106">
        <f t="shared" si="282"/>
        <v>360000</v>
      </c>
      <c r="L1794" s="106">
        <f t="shared" si="283"/>
        <v>3447528.75</v>
      </c>
    </row>
    <row r="1795" spans="1:12" ht="18.5" x14ac:dyDescent="0.45">
      <c r="A1795" s="104"/>
      <c r="B1795" s="104"/>
      <c r="C1795" s="105" t="s">
        <v>546</v>
      </c>
      <c r="D1795" s="106">
        <v>1</v>
      </c>
      <c r="E1795" s="106">
        <v>3118831.2500000042</v>
      </c>
      <c r="F1795" s="106">
        <v>30000</v>
      </c>
      <c r="G1795" s="106">
        <v>360000</v>
      </c>
      <c r="H1795" s="106">
        <f t="shared" si="279"/>
        <v>3508831.2500000042</v>
      </c>
      <c r="I1795" s="106">
        <f t="shared" si="280"/>
        <v>3118831.2500000042</v>
      </c>
      <c r="J1795" s="106">
        <f t="shared" si="281"/>
        <v>30000</v>
      </c>
      <c r="K1795" s="106">
        <f t="shared" si="282"/>
        <v>360000</v>
      </c>
      <c r="L1795" s="106">
        <f t="shared" si="283"/>
        <v>3508831.2500000042</v>
      </c>
    </row>
    <row r="1796" spans="1:12" ht="18.5" x14ac:dyDescent="0.45">
      <c r="A1796" s="104"/>
      <c r="B1796" s="104"/>
      <c r="C1796" s="105" t="s">
        <v>166</v>
      </c>
      <c r="D1796" s="106">
        <v>1</v>
      </c>
      <c r="E1796" s="106">
        <v>2736908.7500000042</v>
      </c>
      <c r="F1796" s="106">
        <v>30000</v>
      </c>
      <c r="G1796" s="106">
        <v>360000</v>
      </c>
      <c r="H1796" s="106">
        <f t="shared" si="279"/>
        <v>3126908.7500000042</v>
      </c>
      <c r="I1796" s="106">
        <f t="shared" si="280"/>
        <v>2736908.7500000042</v>
      </c>
      <c r="J1796" s="106">
        <f t="shared" si="281"/>
        <v>30000</v>
      </c>
      <c r="K1796" s="106">
        <f t="shared" si="282"/>
        <v>360000</v>
      </c>
      <c r="L1796" s="106">
        <f t="shared" si="283"/>
        <v>3126908.7500000042</v>
      </c>
    </row>
    <row r="1797" spans="1:12" ht="18.5" x14ac:dyDescent="0.45">
      <c r="A1797" s="104"/>
      <c r="B1797" s="104"/>
      <c r="C1797" s="105" t="s">
        <v>173</v>
      </c>
      <c r="D1797" s="106">
        <v>1</v>
      </c>
      <c r="E1797" s="106">
        <v>3014807.4999999958</v>
      </c>
      <c r="F1797" s="106">
        <v>30000</v>
      </c>
      <c r="G1797" s="106">
        <v>360000</v>
      </c>
      <c r="H1797" s="106">
        <f t="shared" si="279"/>
        <v>3404807.4999999958</v>
      </c>
      <c r="I1797" s="106">
        <f t="shared" si="280"/>
        <v>3014807.4999999958</v>
      </c>
      <c r="J1797" s="106">
        <f t="shared" si="281"/>
        <v>30000</v>
      </c>
      <c r="K1797" s="106">
        <f t="shared" si="282"/>
        <v>360000</v>
      </c>
      <c r="L1797" s="106">
        <f t="shared" si="283"/>
        <v>3404807.4999999958</v>
      </c>
    </row>
    <row r="1798" spans="1:12" ht="18.5" x14ac:dyDescent="0.45">
      <c r="A1798" s="104"/>
      <c r="B1798" s="104"/>
      <c r="C1798" s="105" t="s">
        <v>337</v>
      </c>
      <c r="D1798" s="106">
        <v>1</v>
      </c>
      <c r="E1798" s="106">
        <v>2109776.25</v>
      </c>
      <c r="F1798" s="106">
        <v>30000</v>
      </c>
      <c r="G1798" s="106"/>
      <c r="H1798" s="106">
        <f t="shared" si="279"/>
        <v>2139776.25</v>
      </c>
      <c r="I1798" s="106">
        <f t="shared" si="280"/>
        <v>2109776.25</v>
      </c>
      <c r="J1798" s="106">
        <f t="shared" si="281"/>
        <v>30000</v>
      </c>
      <c r="K1798" s="106">
        <f t="shared" si="282"/>
        <v>0</v>
      </c>
      <c r="L1798" s="106">
        <f t="shared" si="283"/>
        <v>2139776.25</v>
      </c>
    </row>
    <row r="1799" spans="1:12" ht="18.5" x14ac:dyDescent="0.45">
      <c r="A1799" s="104"/>
      <c r="B1799" s="104"/>
      <c r="C1799" s="105" t="s">
        <v>337</v>
      </c>
      <c r="D1799" s="106">
        <v>1</v>
      </c>
      <c r="E1799" s="106">
        <v>2109776.25</v>
      </c>
      <c r="F1799" s="106">
        <v>30000</v>
      </c>
      <c r="G1799" s="106"/>
      <c r="H1799" s="106">
        <f t="shared" si="279"/>
        <v>2139776.25</v>
      </c>
      <c r="I1799" s="106">
        <f t="shared" si="280"/>
        <v>2109776.25</v>
      </c>
      <c r="J1799" s="106">
        <f t="shared" si="281"/>
        <v>30000</v>
      </c>
      <c r="K1799" s="106">
        <f t="shared" si="282"/>
        <v>0</v>
      </c>
      <c r="L1799" s="106">
        <f t="shared" si="283"/>
        <v>2139776.25</v>
      </c>
    </row>
    <row r="1800" spans="1:12" ht="18.5" x14ac:dyDescent="0.45">
      <c r="A1800" s="104"/>
      <c r="B1800" s="104"/>
      <c r="C1800" s="105" t="s">
        <v>174</v>
      </c>
      <c r="D1800" s="106">
        <v>1</v>
      </c>
      <c r="E1800" s="106">
        <v>2194523.7500000042</v>
      </c>
      <c r="F1800" s="106">
        <v>30000</v>
      </c>
      <c r="G1800" s="106"/>
      <c r="H1800" s="106">
        <f t="shared" si="279"/>
        <v>2224523.7500000042</v>
      </c>
      <c r="I1800" s="106">
        <f t="shared" si="280"/>
        <v>2194523.7500000042</v>
      </c>
      <c r="J1800" s="106">
        <f t="shared" si="281"/>
        <v>30000</v>
      </c>
      <c r="K1800" s="106">
        <f t="shared" si="282"/>
        <v>0</v>
      </c>
      <c r="L1800" s="106">
        <f t="shared" si="283"/>
        <v>2224523.7500000042</v>
      </c>
    </row>
    <row r="1801" spans="1:12" ht="18.5" x14ac:dyDescent="0.45">
      <c r="A1801" s="104"/>
      <c r="B1801" s="104"/>
      <c r="C1801" s="105" t="s">
        <v>1089</v>
      </c>
      <c r="D1801" s="106">
        <v>1</v>
      </c>
      <c r="E1801" s="106">
        <v>2236897.5</v>
      </c>
      <c r="F1801" s="106">
        <v>30000</v>
      </c>
      <c r="G1801" s="106"/>
      <c r="H1801" s="106">
        <f t="shared" si="279"/>
        <v>2266897.5</v>
      </c>
      <c r="I1801" s="106">
        <f t="shared" si="280"/>
        <v>2236897.5</v>
      </c>
      <c r="J1801" s="106">
        <f t="shared" si="281"/>
        <v>30000</v>
      </c>
      <c r="K1801" s="106">
        <f t="shared" si="282"/>
        <v>0</v>
      </c>
      <c r="L1801" s="106">
        <f t="shared" si="283"/>
        <v>2266897.5</v>
      </c>
    </row>
    <row r="1802" spans="1:12" ht="18.5" x14ac:dyDescent="0.45">
      <c r="A1802" s="104"/>
      <c r="B1802" s="104"/>
      <c r="C1802" s="105" t="s">
        <v>1121</v>
      </c>
      <c r="D1802" s="106">
        <v>1</v>
      </c>
      <c r="E1802" s="106">
        <v>3051717.5000000042</v>
      </c>
      <c r="F1802" s="106">
        <v>30000</v>
      </c>
      <c r="G1802" s="106">
        <v>360000</v>
      </c>
      <c r="H1802" s="106">
        <f t="shared" si="279"/>
        <v>3441717.5000000042</v>
      </c>
      <c r="I1802" s="106">
        <f t="shared" si="280"/>
        <v>3051717.5000000042</v>
      </c>
      <c r="J1802" s="106">
        <f t="shared" si="281"/>
        <v>30000</v>
      </c>
      <c r="K1802" s="106">
        <f t="shared" si="282"/>
        <v>360000</v>
      </c>
      <c r="L1802" s="106">
        <f t="shared" si="283"/>
        <v>3441717.5000000042</v>
      </c>
    </row>
    <row r="1803" spans="1:12" ht="18.5" x14ac:dyDescent="0.45">
      <c r="A1803" s="104"/>
      <c r="B1803" s="104"/>
      <c r="C1803" s="105" t="s">
        <v>484</v>
      </c>
      <c r="D1803" s="106">
        <v>11</v>
      </c>
      <c r="E1803" s="106">
        <v>3112251.2499999958</v>
      </c>
      <c r="F1803" s="106">
        <v>30000</v>
      </c>
      <c r="G1803" s="106">
        <v>360000</v>
      </c>
      <c r="H1803" s="106">
        <f t="shared" si="279"/>
        <v>3502251.2499999958</v>
      </c>
      <c r="I1803" s="106">
        <f t="shared" si="280"/>
        <v>34234763.749999955</v>
      </c>
      <c r="J1803" s="106">
        <f t="shared" si="281"/>
        <v>330000</v>
      </c>
      <c r="K1803" s="106">
        <f t="shared" si="282"/>
        <v>3960000</v>
      </c>
      <c r="L1803" s="106">
        <f t="shared" si="283"/>
        <v>38524763.749999955</v>
      </c>
    </row>
    <row r="1804" spans="1:12" ht="18.5" x14ac:dyDescent="0.45">
      <c r="A1804" s="104"/>
      <c r="B1804" s="104"/>
      <c r="C1804" s="105" t="s">
        <v>485</v>
      </c>
      <c r="D1804" s="106">
        <v>22</v>
      </c>
      <c r="E1804" s="106">
        <v>3172786.2500000037</v>
      </c>
      <c r="F1804" s="106">
        <v>30000</v>
      </c>
      <c r="G1804" s="106">
        <v>360000</v>
      </c>
      <c r="H1804" s="106">
        <f t="shared" si="279"/>
        <v>3562786.2500000037</v>
      </c>
      <c r="I1804" s="106">
        <f t="shared" si="280"/>
        <v>69801297.500000089</v>
      </c>
      <c r="J1804" s="106">
        <f t="shared" si="281"/>
        <v>660000</v>
      </c>
      <c r="K1804" s="106">
        <f t="shared" si="282"/>
        <v>7920000</v>
      </c>
      <c r="L1804" s="106">
        <f t="shared" si="283"/>
        <v>78381297.500000089</v>
      </c>
    </row>
    <row r="1805" spans="1:12" ht="18.5" x14ac:dyDescent="0.45">
      <c r="A1805" s="104"/>
      <c r="B1805" s="104"/>
      <c r="C1805" s="105" t="s">
        <v>486</v>
      </c>
      <c r="D1805" s="106">
        <v>34</v>
      </c>
      <c r="E1805" s="106">
        <v>3233319.9999999963</v>
      </c>
      <c r="F1805" s="106">
        <v>30000</v>
      </c>
      <c r="G1805" s="106">
        <v>360000</v>
      </c>
      <c r="H1805" s="106">
        <f t="shared" si="279"/>
        <v>3623319.9999999963</v>
      </c>
      <c r="I1805" s="106">
        <f t="shared" si="280"/>
        <v>109932879.99999988</v>
      </c>
      <c r="J1805" s="106">
        <f t="shared" si="281"/>
        <v>1020000</v>
      </c>
      <c r="K1805" s="106">
        <f t="shared" si="282"/>
        <v>12240000</v>
      </c>
      <c r="L1805" s="106">
        <f t="shared" si="283"/>
        <v>123192879.99999988</v>
      </c>
    </row>
    <row r="1806" spans="1:12" ht="18.5" x14ac:dyDescent="0.45">
      <c r="A1806" s="104"/>
      <c r="B1806" s="104"/>
      <c r="C1806" s="105" t="s">
        <v>526</v>
      </c>
      <c r="D1806" s="106">
        <v>24</v>
      </c>
      <c r="E1806" s="106">
        <v>3293855.0000000037</v>
      </c>
      <c r="F1806" s="106">
        <v>30000</v>
      </c>
      <c r="G1806" s="106">
        <v>360000</v>
      </c>
      <c r="H1806" s="106">
        <f t="shared" si="279"/>
        <v>3683855.0000000037</v>
      </c>
      <c r="I1806" s="106">
        <f t="shared" si="280"/>
        <v>79052520.000000089</v>
      </c>
      <c r="J1806" s="106">
        <f t="shared" si="281"/>
        <v>720000</v>
      </c>
      <c r="K1806" s="106">
        <f t="shared" si="282"/>
        <v>8640000</v>
      </c>
      <c r="L1806" s="106">
        <f t="shared" si="283"/>
        <v>88412520.000000089</v>
      </c>
    </row>
    <row r="1807" spans="1:12" ht="18.5" x14ac:dyDescent="0.45">
      <c r="A1807" s="104"/>
      <c r="B1807" s="104"/>
      <c r="C1807" s="105" t="s">
        <v>1114</v>
      </c>
      <c r="D1807" s="106">
        <v>5</v>
      </c>
      <c r="E1807" s="106">
        <v>3354390</v>
      </c>
      <c r="F1807" s="106">
        <v>30000</v>
      </c>
      <c r="G1807" s="106">
        <v>360000</v>
      </c>
      <c r="H1807" s="106">
        <f t="shared" si="279"/>
        <v>3744390</v>
      </c>
      <c r="I1807" s="106">
        <f t="shared" si="280"/>
        <v>16771950</v>
      </c>
      <c r="J1807" s="106">
        <f t="shared" si="281"/>
        <v>150000</v>
      </c>
      <c r="K1807" s="106">
        <f t="shared" si="282"/>
        <v>1800000</v>
      </c>
      <c r="L1807" s="106">
        <f t="shared" si="283"/>
        <v>18721950</v>
      </c>
    </row>
    <row r="1808" spans="1:12" ht="18.5" x14ac:dyDescent="0.45">
      <c r="A1808" s="104"/>
      <c r="B1808" s="104"/>
      <c r="C1808" s="105" t="s">
        <v>500</v>
      </c>
      <c r="D1808" s="106">
        <v>1</v>
      </c>
      <c r="E1808" s="106">
        <v>3414923.7500000037</v>
      </c>
      <c r="F1808" s="106">
        <v>30000</v>
      </c>
      <c r="G1808" s="106">
        <v>360000</v>
      </c>
      <c r="H1808" s="106">
        <f t="shared" si="279"/>
        <v>3804923.7500000037</v>
      </c>
      <c r="I1808" s="106">
        <f t="shared" si="280"/>
        <v>3414923.7500000037</v>
      </c>
      <c r="J1808" s="106">
        <f t="shared" si="281"/>
        <v>30000</v>
      </c>
      <c r="K1808" s="106">
        <f t="shared" si="282"/>
        <v>360000</v>
      </c>
      <c r="L1808" s="106">
        <f t="shared" si="283"/>
        <v>3804923.7500000037</v>
      </c>
    </row>
    <row r="1809" spans="1:12" ht="18.5" x14ac:dyDescent="0.45">
      <c r="A1809" s="104"/>
      <c r="B1809" s="107"/>
      <c r="C1809" s="105" t="s">
        <v>488</v>
      </c>
      <c r="D1809" s="106">
        <v>1</v>
      </c>
      <c r="E1809" s="106">
        <v>3596527.5</v>
      </c>
      <c r="F1809" s="106">
        <v>30000</v>
      </c>
      <c r="G1809" s="106">
        <v>360000</v>
      </c>
      <c r="H1809" s="106">
        <f t="shared" si="279"/>
        <v>3986527.5</v>
      </c>
      <c r="I1809" s="106">
        <f t="shared" si="280"/>
        <v>3596527.5</v>
      </c>
      <c r="J1809" s="106">
        <f t="shared" si="281"/>
        <v>30000</v>
      </c>
      <c r="K1809" s="106">
        <f t="shared" si="282"/>
        <v>360000</v>
      </c>
      <c r="L1809" s="106">
        <f t="shared" si="283"/>
        <v>3986527.5</v>
      </c>
    </row>
    <row r="1810" spans="1:12" ht="18.5" x14ac:dyDescent="0.45">
      <c r="A1810" s="104"/>
      <c r="B1810" s="107"/>
      <c r="C1810" s="105" t="s">
        <v>1116</v>
      </c>
      <c r="D1810" s="106">
        <v>1</v>
      </c>
      <c r="E1810" s="106">
        <v>3657062.4999999963</v>
      </c>
      <c r="F1810" s="106">
        <v>30000</v>
      </c>
      <c r="G1810" s="106">
        <v>360000</v>
      </c>
      <c r="H1810" s="106">
        <f t="shared" si="279"/>
        <v>4047062.4999999963</v>
      </c>
      <c r="I1810" s="106">
        <f t="shared" si="280"/>
        <v>3657062.4999999963</v>
      </c>
      <c r="J1810" s="106">
        <f t="shared" si="281"/>
        <v>30000</v>
      </c>
      <c r="K1810" s="106">
        <f t="shared" si="282"/>
        <v>360000</v>
      </c>
      <c r="L1810" s="106">
        <f t="shared" si="283"/>
        <v>4047062.4999999963</v>
      </c>
    </row>
    <row r="1811" spans="1:12" ht="18.5" x14ac:dyDescent="0.45">
      <c r="A1811" s="104"/>
      <c r="B1811" s="107"/>
      <c r="C1811" s="105" t="s">
        <v>404</v>
      </c>
      <c r="D1811" s="106">
        <v>1</v>
      </c>
      <c r="E1811" s="106">
        <v>3556126.2500000037</v>
      </c>
      <c r="F1811" s="106">
        <v>30000</v>
      </c>
      <c r="G1811" s="106">
        <v>360000</v>
      </c>
      <c r="H1811" s="106">
        <f t="shared" si="279"/>
        <v>3946126.2500000037</v>
      </c>
      <c r="I1811" s="106">
        <f t="shared" si="280"/>
        <v>3556126.2500000037</v>
      </c>
      <c r="J1811" s="106">
        <f t="shared" si="281"/>
        <v>30000</v>
      </c>
      <c r="K1811" s="106">
        <f t="shared" si="282"/>
        <v>360000</v>
      </c>
      <c r="L1811" s="106">
        <f t="shared" si="283"/>
        <v>3946126.2500000037</v>
      </c>
    </row>
    <row r="1812" spans="1:12" ht="18.5" x14ac:dyDescent="0.45">
      <c r="A1812" s="104"/>
      <c r="B1812" s="104"/>
      <c r="C1812" s="105" t="s">
        <v>303</v>
      </c>
      <c r="D1812" s="106">
        <v>2</v>
      </c>
      <c r="E1812" s="106">
        <v>3640486.2500000037</v>
      </c>
      <c r="F1812" s="106">
        <v>30000</v>
      </c>
      <c r="G1812" s="106">
        <v>360000</v>
      </c>
      <c r="H1812" s="106">
        <f t="shared" si="279"/>
        <v>4030486.2500000037</v>
      </c>
      <c r="I1812" s="106">
        <f t="shared" si="280"/>
        <v>7280972.5000000075</v>
      </c>
      <c r="J1812" s="106">
        <f t="shared" si="281"/>
        <v>60000</v>
      </c>
      <c r="K1812" s="106">
        <f t="shared" si="282"/>
        <v>720000</v>
      </c>
      <c r="L1812" s="106">
        <f t="shared" si="283"/>
        <v>8060972.5000000075</v>
      </c>
    </row>
    <row r="1813" spans="1:12" ht="18.5" x14ac:dyDescent="0.45">
      <c r="A1813" s="104"/>
      <c r="B1813" s="104"/>
      <c r="C1813" s="105" t="s">
        <v>175</v>
      </c>
      <c r="D1813" s="106">
        <v>9</v>
      </c>
      <c r="E1813" s="106">
        <v>3724846.2500000037</v>
      </c>
      <c r="F1813" s="106">
        <v>30000</v>
      </c>
      <c r="G1813" s="106">
        <v>360000</v>
      </c>
      <c r="H1813" s="106">
        <f t="shared" si="279"/>
        <v>4114846.2500000037</v>
      </c>
      <c r="I1813" s="106">
        <f t="shared" si="280"/>
        <v>33523616.250000034</v>
      </c>
      <c r="J1813" s="106">
        <f t="shared" si="281"/>
        <v>270000</v>
      </c>
      <c r="K1813" s="106">
        <f t="shared" si="282"/>
        <v>3240000</v>
      </c>
      <c r="L1813" s="106">
        <f t="shared" si="283"/>
        <v>37033616.25000003</v>
      </c>
    </row>
    <row r="1814" spans="1:12" ht="18.5" x14ac:dyDescent="0.45">
      <c r="A1814" s="104"/>
      <c r="B1814" s="104"/>
      <c r="C1814" s="105" t="s">
        <v>176</v>
      </c>
      <c r="D1814" s="106">
        <v>9</v>
      </c>
      <c r="E1814" s="106">
        <v>3809206.2500000037</v>
      </c>
      <c r="F1814" s="106">
        <v>30000</v>
      </c>
      <c r="G1814" s="106">
        <v>360000</v>
      </c>
      <c r="H1814" s="106">
        <f t="shared" si="279"/>
        <v>4199206.2500000037</v>
      </c>
      <c r="I1814" s="106">
        <f t="shared" si="280"/>
        <v>34282856.25000003</v>
      </c>
      <c r="J1814" s="106">
        <f t="shared" si="281"/>
        <v>270000</v>
      </c>
      <c r="K1814" s="106">
        <f t="shared" si="282"/>
        <v>3240000</v>
      </c>
      <c r="L1814" s="106">
        <f t="shared" si="283"/>
        <v>37792856.25000003</v>
      </c>
    </row>
    <row r="1815" spans="1:12" ht="18.5" x14ac:dyDescent="0.45">
      <c r="A1815" s="104"/>
      <c r="B1815" s="104"/>
      <c r="C1815" s="105" t="s">
        <v>583</v>
      </c>
      <c r="D1815" s="106">
        <v>1</v>
      </c>
      <c r="E1815" s="106">
        <v>3893565</v>
      </c>
      <c r="F1815" s="106">
        <v>30000</v>
      </c>
      <c r="G1815" s="106">
        <v>360000</v>
      </c>
      <c r="H1815" s="106">
        <f t="shared" si="279"/>
        <v>4283565</v>
      </c>
      <c r="I1815" s="106">
        <f t="shared" si="280"/>
        <v>3893565</v>
      </c>
      <c r="J1815" s="106">
        <f t="shared" si="281"/>
        <v>30000</v>
      </c>
      <c r="K1815" s="106">
        <f t="shared" si="282"/>
        <v>360000</v>
      </c>
      <c r="L1815" s="106">
        <f t="shared" si="283"/>
        <v>4283565</v>
      </c>
    </row>
    <row r="1816" spans="1:12" ht="18.5" x14ac:dyDescent="0.45">
      <c r="A1816" s="104"/>
      <c r="B1816" s="104"/>
      <c r="C1816" s="105" t="s">
        <v>675</v>
      </c>
      <c r="D1816" s="106">
        <v>1</v>
      </c>
      <c r="E1816" s="106">
        <v>3977925</v>
      </c>
      <c r="F1816" s="106">
        <v>30000</v>
      </c>
      <c r="G1816" s="106">
        <v>360000</v>
      </c>
      <c r="H1816" s="106">
        <f t="shared" si="279"/>
        <v>4367925</v>
      </c>
      <c r="I1816" s="106">
        <f t="shared" si="280"/>
        <v>3977925</v>
      </c>
      <c r="J1816" s="106">
        <f t="shared" si="281"/>
        <v>30000</v>
      </c>
      <c r="K1816" s="106">
        <f t="shared" si="282"/>
        <v>360000</v>
      </c>
      <c r="L1816" s="106">
        <f t="shared" si="283"/>
        <v>4367925</v>
      </c>
    </row>
    <row r="1817" spans="1:12" ht="18.5" x14ac:dyDescent="0.45">
      <c r="A1817" s="104"/>
      <c r="B1817" s="104"/>
      <c r="C1817" s="105" t="s">
        <v>676</v>
      </c>
      <c r="D1817" s="106">
        <v>1</v>
      </c>
      <c r="E1817" s="106">
        <v>4062285</v>
      </c>
      <c r="F1817" s="106">
        <v>30000</v>
      </c>
      <c r="G1817" s="106">
        <v>360000</v>
      </c>
      <c r="H1817" s="106">
        <f t="shared" si="279"/>
        <v>4452285</v>
      </c>
      <c r="I1817" s="106">
        <f t="shared" si="280"/>
        <v>4062285</v>
      </c>
      <c r="J1817" s="106">
        <f t="shared" si="281"/>
        <v>30000</v>
      </c>
      <c r="K1817" s="106">
        <f t="shared" si="282"/>
        <v>360000</v>
      </c>
      <c r="L1817" s="106">
        <f t="shared" si="283"/>
        <v>4452285</v>
      </c>
    </row>
    <row r="1818" spans="1:12" ht="18.5" x14ac:dyDescent="0.45">
      <c r="A1818" s="104"/>
      <c r="B1818" s="104"/>
      <c r="C1818" s="105" t="s">
        <v>1148</v>
      </c>
      <c r="D1818" s="106">
        <v>1</v>
      </c>
      <c r="E1818" s="106">
        <v>4146645</v>
      </c>
      <c r="F1818" s="106">
        <v>30000</v>
      </c>
      <c r="G1818" s="106">
        <v>360000</v>
      </c>
      <c r="H1818" s="106">
        <f t="shared" si="279"/>
        <v>4536645</v>
      </c>
      <c r="I1818" s="106">
        <f t="shared" si="280"/>
        <v>4146645</v>
      </c>
      <c r="J1818" s="106">
        <f t="shared" si="281"/>
        <v>30000</v>
      </c>
      <c r="K1818" s="106">
        <f t="shared" si="282"/>
        <v>360000</v>
      </c>
      <c r="L1818" s="106">
        <f t="shared" si="283"/>
        <v>4536645</v>
      </c>
    </row>
    <row r="1819" spans="1:12" ht="18.5" x14ac:dyDescent="0.45">
      <c r="A1819" s="104"/>
      <c r="B1819" s="104"/>
      <c r="C1819" s="105" t="s">
        <v>339</v>
      </c>
      <c r="D1819" s="106">
        <v>1</v>
      </c>
      <c r="E1819" s="106">
        <v>4399725</v>
      </c>
      <c r="F1819" s="106">
        <v>30000</v>
      </c>
      <c r="G1819" s="106">
        <v>360000</v>
      </c>
      <c r="H1819" s="106">
        <f t="shared" si="279"/>
        <v>4789725</v>
      </c>
      <c r="I1819" s="106">
        <f t="shared" si="280"/>
        <v>4399725</v>
      </c>
      <c r="J1819" s="106">
        <f t="shared" si="281"/>
        <v>30000</v>
      </c>
      <c r="K1819" s="106">
        <f t="shared" si="282"/>
        <v>360000</v>
      </c>
      <c r="L1819" s="106">
        <f t="shared" si="283"/>
        <v>4789725</v>
      </c>
    </row>
    <row r="1820" spans="1:12" ht="18.5" x14ac:dyDescent="0.45">
      <c r="A1820" s="104"/>
      <c r="B1820" s="104"/>
      <c r="C1820" s="105" t="s">
        <v>489</v>
      </c>
      <c r="D1820" s="106">
        <v>1</v>
      </c>
      <c r="E1820" s="106">
        <v>4323140.0000000037</v>
      </c>
      <c r="F1820" s="106">
        <v>30000</v>
      </c>
      <c r="G1820" s="106">
        <v>384000</v>
      </c>
      <c r="H1820" s="106">
        <f t="shared" si="279"/>
        <v>4737140.0000000037</v>
      </c>
      <c r="I1820" s="106">
        <f t="shared" si="280"/>
        <v>4323140.0000000037</v>
      </c>
      <c r="J1820" s="106">
        <f t="shared" si="281"/>
        <v>30000</v>
      </c>
      <c r="K1820" s="106">
        <f t="shared" si="282"/>
        <v>384000</v>
      </c>
      <c r="L1820" s="106">
        <f t="shared" si="283"/>
        <v>4737140.0000000037</v>
      </c>
    </row>
    <row r="1821" spans="1:12" ht="18.5" x14ac:dyDescent="0.45">
      <c r="A1821" s="104"/>
      <c r="B1821" s="104"/>
      <c r="C1821" s="105" t="s">
        <v>677</v>
      </c>
      <c r="D1821" s="106">
        <v>5</v>
      </c>
      <c r="E1821" s="106">
        <v>4437806.25</v>
      </c>
      <c r="F1821" s="106">
        <v>30000</v>
      </c>
      <c r="G1821" s="106">
        <v>384000</v>
      </c>
      <c r="H1821" s="106">
        <f t="shared" si="279"/>
        <v>4851806.25</v>
      </c>
      <c r="I1821" s="106">
        <f t="shared" si="280"/>
        <v>22189031.25</v>
      </c>
      <c r="J1821" s="106">
        <f t="shared" si="281"/>
        <v>150000</v>
      </c>
      <c r="K1821" s="106">
        <f t="shared" si="282"/>
        <v>1920000</v>
      </c>
      <c r="L1821" s="106">
        <f t="shared" si="283"/>
        <v>24259031.25</v>
      </c>
    </row>
    <row r="1822" spans="1:12" ht="18.5" x14ac:dyDescent="0.45">
      <c r="A1822" s="104"/>
      <c r="B1822" s="104"/>
      <c r="C1822" s="105" t="s">
        <v>1117</v>
      </c>
      <c r="D1822" s="106">
        <v>5</v>
      </c>
      <c r="E1822" s="106">
        <v>4552472.4999999963</v>
      </c>
      <c r="F1822" s="106">
        <v>30000</v>
      </c>
      <c r="G1822" s="106">
        <v>384000</v>
      </c>
      <c r="H1822" s="106">
        <f t="shared" si="279"/>
        <v>4966472.4999999963</v>
      </c>
      <c r="I1822" s="106">
        <f t="shared" si="280"/>
        <v>22762362.499999981</v>
      </c>
      <c r="J1822" s="106">
        <f t="shared" si="281"/>
        <v>150000</v>
      </c>
      <c r="K1822" s="106">
        <f t="shared" si="282"/>
        <v>1920000</v>
      </c>
      <c r="L1822" s="106">
        <f t="shared" si="283"/>
        <v>24832362.499999981</v>
      </c>
    </row>
    <row r="1823" spans="1:12" ht="18.5" x14ac:dyDescent="0.45">
      <c r="A1823" s="104"/>
      <c r="B1823" s="104"/>
      <c r="C1823" s="105" t="s">
        <v>185</v>
      </c>
      <c r="D1823" s="106">
        <v>1</v>
      </c>
      <c r="E1823" s="106">
        <v>4667138.7500000037</v>
      </c>
      <c r="F1823" s="106">
        <v>30000</v>
      </c>
      <c r="G1823" s="106">
        <v>384000</v>
      </c>
      <c r="H1823" s="106">
        <f t="shared" si="279"/>
        <v>5081138.7500000037</v>
      </c>
      <c r="I1823" s="106">
        <f t="shared" si="280"/>
        <v>4667138.7500000037</v>
      </c>
      <c r="J1823" s="106">
        <f t="shared" si="281"/>
        <v>30000</v>
      </c>
      <c r="K1823" s="106">
        <f t="shared" si="282"/>
        <v>384000</v>
      </c>
      <c r="L1823" s="106">
        <f t="shared" si="283"/>
        <v>5081138.7500000037</v>
      </c>
    </row>
    <row r="1824" spans="1:12" ht="18.5" x14ac:dyDescent="0.45">
      <c r="A1824" s="104"/>
      <c r="B1824" s="104"/>
      <c r="C1824" s="105" t="s">
        <v>320</v>
      </c>
      <c r="D1824" s="106">
        <v>3</v>
      </c>
      <c r="E1824" s="106">
        <v>4781803.7499999963</v>
      </c>
      <c r="F1824" s="106">
        <v>30000</v>
      </c>
      <c r="G1824" s="106">
        <v>384000</v>
      </c>
      <c r="H1824" s="106">
        <f t="shared" si="279"/>
        <v>5195803.7499999963</v>
      </c>
      <c r="I1824" s="106">
        <f t="shared" si="280"/>
        <v>14345411.249999989</v>
      </c>
      <c r="J1824" s="106">
        <f t="shared" si="281"/>
        <v>90000</v>
      </c>
      <c r="K1824" s="106">
        <f t="shared" si="282"/>
        <v>1152000</v>
      </c>
      <c r="L1824" s="106">
        <f t="shared" si="283"/>
        <v>15587411.249999989</v>
      </c>
    </row>
    <row r="1825" spans="1:12" ht="18.5" x14ac:dyDescent="0.45">
      <c r="A1825" s="104"/>
      <c r="B1825" s="104"/>
      <c r="C1825" s="105" t="s">
        <v>186</v>
      </c>
      <c r="D1825" s="106">
        <v>1</v>
      </c>
      <c r="E1825" s="106">
        <v>4896470.0000000037</v>
      </c>
      <c r="F1825" s="106">
        <v>30000</v>
      </c>
      <c r="G1825" s="106">
        <v>384000</v>
      </c>
      <c r="H1825" s="106">
        <f t="shared" si="279"/>
        <v>5310470.0000000037</v>
      </c>
      <c r="I1825" s="106">
        <f t="shared" si="280"/>
        <v>4896470.0000000037</v>
      </c>
      <c r="J1825" s="106">
        <f t="shared" si="281"/>
        <v>30000</v>
      </c>
      <c r="K1825" s="106">
        <f t="shared" si="282"/>
        <v>384000</v>
      </c>
      <c r="L1825" s="106">
        <f t="shared" si="283"/>
        <v>5310470.0000000037</v>
      </c>
    </row>
    <row r="1826" spans="1:12" ht="18.5" x14ac:dyDescent="0.45">
      <c r="A1826" s="104"/>
      <c r="B1826" s="104"/>
      <c r="C1826" s="105" t="s">
        <v>187</v>
      </c>
      <c r="D1826" s="106">
        <v>2</v>
      </c>
      <c r="E1826" s="106">
        <v>5011136.25</v>
      </c>
      <c r="F1826" s="106">
        <v>30000</v>
      </c>
      <c r="G1826" s="106">
        <v>384000</v>
      </c>
      <c r="H1826" s="106">
        <f t="shared" si="279"/>
        <v>5425136.25</v>
      </c>
      <c r="I1826" s="106">
        <f t="shared" si="280"/>
        <v>10022272.5</v>
      </c>
      <c r="J1826" s="106">
        <f t="shared" si="281"/>
        <v>60000</v>
      </c>
      <c r="K1826" s="106">
        <f t="shared" si="282"/>
        <v>768000</v>
      </c>
      <c r="L1826" s="106">
        <f t="shared" si="283"/>
        <v>10850272.5</v>
      </c>
    </row>
    <row r="1827" spans="1:12" ht="18.5" x14ac:dyDescent="0.45">
      <c r="A1827" s="104"/>
      <c r="B1827" s="104"/>
      <c r="C1827" s="105" t="s">
        <v>341</v>
      </c>
      <c r="D1827" s="106">
        <v>1</v>
      </c>
      <c r="E1827" s="106">
        <v>5125802.4999999963</v>
      </c>
      <c r="F1827" s="106">
        <v>30000</v>
      </c>
      <c r="G1827" s="106">
        <v>384000</v>
      </c>
      <c r="H1827" s="106">
        <f t="shared" si="279"/>
        <v>5539802.4999999963</v>
      </c>
      <c r="I1827" s="106">
        <f t="shared" si="280"/>
        <v>5125802.4999999963</v>
      </c>
      <c r="J1827" s="106">
        <f t="shared" si="281"/>
        <v>30000</v>
      </c>
      <c r="K1827" s="106">
        <f t="shared" si="282"/>
        <v>384000</v>
      </c>
      <c r="L1827" s="106">
        <f t="shared" si="283"/>
        <v>5539802.4999999963</v>
      </c>
    </row>
    <row r="1828" spans="1:12" ht="18.5" x14ac:dyDescent="0.45">
      <c r="A1828" s="104"/>
      <c r="B1828" s="104"/>
      <c r="C1828" s="105" t="s">
        <v>405</v>
      </c>
      <c r="D1828" s="106">
        <v>1</v>
      </c>
      <c r="E1828" s="106">
        <v>5233970.0000000037</v>
      </c>
      <c r="F1828" s="106">
        <v>30000</v>
      </c>
      <c r="G1828" s="106">
        <v>384000</v>
      </c>
      <c r="H1828" s="106">
        <f t="shared" si="279"/>
        <v>5647970.0000000037</v>
      </c>
      <c r="I1828" s="106">
        <f t="shared" si="280"/>
        <v>5233970.0000000037</v>
      </c>
      <c r="J1828" s="106">
        <f t="shared" si="281"/>
        <v>30000</v>
      </c>
      <c r="K1828" s="106">
        <f t="shared" si="282"/>
        <v>384000</v>
      </c>
      <c r="L1828" s="106">
        <f t="shared" si="283"/>
        <v>5647970.0000000037</v>
      </c>
    </row>
    <row r="1829" spans="1:12" ht="18.5" x14ac:dyDescent="0.45">
      <c r="A1829" s="104"/>
      <c r="B1829" s="104"/>
      <c r="C1829" s="105" t="s">
        <v>449</v>
      </c>
      <c r="D1829" s="106">
        <v>3</v>
      </c>
      <c r="E1829" s="106">
        <v>5369951.25</v>
      </c>
      <c r="F1829" s="106">
        <v>30000</v>
      </c>
      <c r="G1829" s="106">
        <v>384000</v>
      </c>
      <c r="H1829" s="106">
        <f t="shared" si="279"/>
        <v>5783951.25</v>
      </c>
      <c r="I1829" s="106">
        <f t="shared" si="280"/>
        <v>16109853.75</v>
      </c>
      <c r="J1829" s="106">
        <f t="shared" si="281"/>
        <v>90000</v>
      </c>
      <c r="K1829" s="106">
        <f t="shared" si="282"/>
        <v>1152000</v>
      </c>
      <c r="L1829" s="106">
        <f t="shared" si="283"/>
        <v>17351853.75</v>
      </c>
    </row>
    <row r="1830" spans="1:12" ht="18.5" x14ac:dyDescent="0.45">
      <c r="A1830" s="104"/>
      <c r="B1830" s="104"/>
      <c r="C1830" s="105" t="s">
        <v>344</v>
      </c>
      <c r="D1830" s="106">
        <v>4</v>
      </c>
      <c r="E1830" s="106">
        <v>5505931.2500000037</v>
      </c>
      <c r="F1830" s="106">
        <v>30000</v>
      </c>
      <c r="G1830" s="106">
        <v>384000</v>
      </c>
      <c r="H1830" s="106">
        <f t="shared" si="279"/>
        <v>5919931.2500000037</v>
      </c>
      <c r="I1830" s="106">
        <f t="shared" si="280"/>
        <v>22023725.000000015</v>
      </c>
      <c r="J1830" s="106">
        <f t="shared" si="281"/>
        <v>120000</v>
      </c>
      <c r="K1830" s="106">
        <f t="shared" si="282"/>
        <v>1536000</v>
      </c>
      <c r="L1830" s="106">
        <f t="shared" si="283"/>
        <v>23679725.000000015</v>
      </c>
    </row>
    <row r="1831" spans="1:12" ht="18.5" x14ac:dyDescent="0.45">
      <c r="A1831" s="104"/>
      <c r="B1831" s="104"/>
      <c r="C1831" s="105" t="s">
        <v>190</v>
      </c>
      <c r="D1831" s="106">
        <v>1</v>
      </c>
      <c r="E1831" s="106">
        <v>6049856.25</v>
      </c>
      <c r="F1831" s="106">
        <v>30000</v>
      </c>
      <c r="G1831" s="106">
        <v>384000</v>
      </c>
      <c r="H1831" s="106">
        <f t="shared" si="279"/>
        <v>6463856.25</v>
      </c>
      <c r="I1831" s="106">
        <f t="shared" si="280"/>
        <v>6049856.25</v>
      </c>
      <c r="J1831" s="106">
        <f t="shared" si="281"/>
        <v>30000</v>
      </c>
      <c r="K1831" s="106">
        <f t="shared" si="282"/>
        <v>384000</v>
      </c>
      <c r="L1831" s="106">
        <f t="shared" si="283"/>
        <v>6463856.25</v>
      </c>
    </row>
    <row r="1832" spans="1:12" ht="18.5" x14ac:dyDescent="0.45">
      <c r="A1832" s="104"/>
      <c r="B1832" s="104"/>
      <c r="C1832" s="105" t="s">
        <v>190</v>
      </c>
      <c r="D1832" s="106">
        <v>0</v>
      </c>
      <c r="E1832" s="106">
        <v>2762581.2500000042</v>
      </c>
      <c r="F1832" s="106">
        <v>30000</v>
      </c>
      <c r="G1832" s="106"/>
      <c r="H1832" s="106">
        <f t="shared" si="279"/>
        <v>2792581.2500000042</v>
      </c>
      <c r="I1832" s="106">
        <f t="shared" si="280"/>
        <v>0</v>
      </c>
      <c r="J1832" s="106">
        <f t="shared" si="281"/>
        <v>0</v>
      </c>
      <c r="K1832" s="106">
        <f t="shared" si="282"/>
        <v>0</v>
      </c>
      <c r="L1832" s="106">
        <f t="shared" si="283"/>
        <v>0</v>
      </c>
    </row>
    <row r="1833" spans="1:12" ht="18.5" x14ac:dyDescent="0.45">
      <c r="A1833" s="104"/>
      <c r="B1833" s="104"/>
      <c r="C1833" s="105" t="s">
        <v>190</v>
      </c>
      <c r="D1833" s="106">
        <v>1</v>
      </c>
      <c r="E1833" s="106">
        <v>2762581.2500000042</v>
      </c>
      <c r="F1833" s="106">
        <v>30000</v>
      </c>
      <c r="G1833" s="106"/>
      <c r="H1833" s="106">
        <f t="shared" si="279"/>
        <v>2792581.2500000042</v>
      </c>
      <c r="I1833" s="106">
        <f t="shared" si="280"/>
        <v>2762581.2500000042</v>
      </c>
      <c r="J1833" s="106">
        <f t="shared" si="281"/>
        <v>30000</v>
      </c>
      <c r="K1833" s="106">
        <f t="shared" si="282"/>
        <v>0</v>
      </c>
      <c r="L1833" s="106">
        <f t="shared" si="283"/>
        <v>2792581.2500000042</v>
      </c>
    </row>
    <row r="1834" spans="1:12" ht="18.5" x14ac:dyDescent="0.45">
      <c r="A1834" s="104"/>
      <c r="B1834" s="104"/>
      <c r="C1834" s="105" t="s">
        <v>191</v>
      </c>
      <c r="D1834" s="106">
        <v>1</v>
      </c>
      <c r="E1834" s="106">
        <v>6185836.2500000037</v>
      </c>
      <c r="F1834" s="106">
        <v>30000</v>
      </c>
      <c r="G1834" s="106">
        <v>384000</v>
      </c>
      <c r="H1834" s="106">
        <f t="shared" si="279"/>
        <v>6599836.2500000037</v>
      </c>
      <c r="I1834" s="106">
        <f t="shared" si="280"/>
        <v>6185836.2500000037</v>
      </c>
      <c r="J1834" s="106">
        <f t="shared" si="281"/>
        <v>30000</v>
      </c>
      <c r="K1834" s="106">
        <f t="shared" si="282"/>
        <v>384000</v>
      </c>
      <c r="L1834" s="106">
        <f t="shared" si="283"/>
        <v>6599836.2500000037</v>
      </c>
    </row>
    <row r="1835" spans="1:12" ht="18.5" x14ac:dyDescent="0.45">
      <c r="A1835" s="104"/>
      <c r="B1835" s="104"/>
      <c r="C1835" s="105" t="s">
        <v>321</v>
      </c>
      <c r="D1835" s="106">
        <v>1</v>
      </c>
      <c r="E1835" s="106">
        <v>6843967.6499999994</v>
      </c>
      <c r="F1835" s="106">
        <v>30000</v>
      </c>
      <c r="G1835" s="106">
        <v>384000</v>
      </c>
      <c r="H1835" s="106">
        <f t="shared" si="279"/>
        <v>7257967.6499999994</v>
      </c>
      <c r="I1835" s="106">
        <f t="shared" si="280"/>
        <v>6843967.6499999994</v>
      </c>
      <c r="J1835" s="106">
        <f t="shared" si="281"/>
        <v>30000</v>
      </c>
      <c r="K1835" s="106">
        <f t="shared" si="282"/>
        <v>384000</v>
      </c>
      <c r="L1835" s="106">
        <f t="shared" si="283"/>
        <v>7257967.6499999994</v>
      </c>
    </row>
    <row r="1836" spans="1:12" ht="18.5" x14ac:dyDescent="0.45">
      <c r="A1836" s="104"/>
      <c r="B1836" s="104"/>
      <c r="C1836" s="105" t="s">
        <v>306</v>
      </c>
      <c r="D1836" s="106">
        <v>2</v>
      </c>
      <c r="E1836" s="106">
        <v>7012844.5500000007</v>
      </c>
      <c r="F1836" s="106">
        <v>30000</v>
      </c>
      <c r="G1836" s="106">
        <v>384000</v>
      </c>
      <c r="H1836" s="106">
        <f t="shared" si="279"/>
        <v>7426844.5500000007</v>
      </c>
      <c r="I1836" s="106">
        <f t="shared" si="280"/>
        <v>14025689.100000001</v>
      </c>
      <c r="J1836" s="106">
        <f t="shared" si="281"/>
        <v>60000</v>
      </c>
      <c r="K1836" s="106">
        <f t="shared" si="282"/>
        <v>768000</v>
      </c>
      <c r="L1836" s="106">
        <f t="shared" si="283"/>
        <v>14853689.100000001</v>
      </c>
    </row>
    <row r="1837" spans="1:12" ht="18.5" x14ac:dyDescent="0.45">
      <c r="A1837" s="104"/>
      <c r="B1837" s="104"/>
      <c r="C1837" s="105" t="s">
        <v>307</v>
      </c>
      <c r="D1837" s="106">
        <v>1</v>
      </c>
      <c r="E1837" s="106">
        <v>7181721.4499999993</v>
      </c>
      <c r="F1837" s="106">
        <v>30000</v>
      </c>
      <c r="G1837" s="106">
        <v>384000</v>
      </c>
      <c r="H1837" s="106">
        <f t="shared" si="279"/>
        <v>7595721.4499999993</v>
      </c>
      <c r="I1837" s="106">
        <f t="shared" si="280"/>
        <v>7181721.4499999993</v>
      </c>
      <c r="J1837" s="106">
        <f t="shared" si="281"/>
        <v>30000</v>
      </c>
      <c r="K1837" s="106">
        <f t="shared" si="282"/>
        <v>384000</v>
      </c>
      <c r="L1837" s="106">
        <f t="shared" si="283"/>
        <v>7595721.4499999993</v>
      </c>
    </row>
    <row r="1838" spans="1:12" ht="18.5" x14ac:dyDescent="0.45">
      <c r="A1838" s="104"/>
      <c r="B1838" s="104"/>
      <c r="C1838" s="105" t="s">
        <v>491</v>
      </c>
      <c r="D1838" s="106">
        <v>1</v>
      </c>
      <c r="E1838" s="106">
        <v>7519473.8999999994</v>
      </c>
      <c r="F1838" s="106">
        <v>30000</v>
      </c>
      <c r="G1838" s="106">
        <v>384000</v>
      </c>
      <c r="H1838" s="106">
        <f t="shared" si="279"/>
        <v>7933473.8999999994</v>
      </c>
      <c r="I1838" s="106">
        <f t="shared" si="280"/>
        <v>7519473.8999999994</v>
      </c>
      <c r="J1838" s="106">
        <f t="shared" si="281"/>
        <v>30000</v>
      </c>
      <c r="K1838" s="106">
        <f t="shared" si="282"/>
        <v>384000</v>
      </c>
      <c r="L1838" s="106">
        <f t="shared" si="283"/>
        <v>7933473.8999999994</v>
      </c>
    </row>
    <row r="1839" spans="1:12" ht="18.5" x14ac:dyDescent="0.45">
      <c r="A1839" s="363"/>
      <c r="B1839" s="104"/>
      <c r="C1839" s="108" t="s">
        <v>198</v>
      </c>
      <c r="D1839" s="106">
        <v>1</v>
      </c>
      <c r="E1839" s="106">
        <v>3867086.25</v>
      </c>
      <c r="F1839" s="106">
        <v>30000</v>
      </c>
      <c r="G1839" s="106"/>
      <c r="H1839" s="106">
        <f t="shared" si="279"/>
        <v>3897086.25</v>
      </c>
      <c r="I1839" s="106">
        <f t="shared" si="280"/>
        <v>3867086.25</v>
      </c>
      <c r="J1839" s="106">
        <f t="shared" si="281"/>
        <v>30000</v>
      </c>
      <c r="K1839" s="106">
        <f t="shared" si="282"/>
        <v>0</v>
      </c>
      <c r="L1839" s="106">
        <f t="shared" si="283"/>
        <v>3897086.25</v>
      </c>
    </row>
    <row r="1840" spans="1:12" ht="18.5" x14ac:dyDescent="0.45">
      <c r="A1840" s="363"/>
      <c r="B1840" s="104"/>
      <c r="C1840" s="105" t="s">
        <v>202</v>
      </c>
      <c r="D1840" s="109">
        <f>SUM(D1721:D1838)</f>
        <v>1626</v>
      </c>
      <c r="E1840" s="109">
        <f>SUM(E1721:E1838)</f>
        <v>325600591.02439994</v>
      </c>
      <c r="F1840" s="109">
        <f>SUM(F1721:F1838)</f>
        <v>3540000</v>
      </c>
      <c r="G1840" s="109"/>
      <c r="H1840" s="109">
        <f>SUM(H1721:H1838)</f>
        <v>366268591.02439994</v>
      </c>
      <c r="I1840" s="109">
        <f>SUM(I1721:I1838)</f>
        <v>3205746091.8244009</v>
      </c>
      <c r="J1840" s="109">
        <f>SUM(J1721:J1838)</f>
        <v>48780000</v>
      </c>
      <c r="K1840" s="109">
        <f>SUM(K1721:K1838)</f>
        <v>519936000</v>
      </c>
      <c r="L1840" s="106">
        <f>L1845</f>
        <v>3786724661.184401</v>
      </c>
    </row>
    <row r="1841" spans="1:12" ht="55.5" x14ac:dyDescent="0.45">
      <c r="A1841" s="363"/>
      <c r="B1841" s="104"/>
      <c r="C1841" s="508" t="s">
        <v>312</v>
      </c>
      <c r="D1841" s="111"/>
      <c r="E1841" s="111"/>
      <c r="F1841" s="111"/>
      <c r="G1841" s="111"/>
      <c r="H1841" s="106"/>
      <c r="I1841" s="106">
        <f t="shared" ref="I1841:I1842" si="284">D1841*E1841</f>
        <v>0</v>
      </c>
      <c r="J1841" s="106">
        <f t="shared" ref="J1841:J1842" si="285">D1841*F1841</f>
        <v>0</v>
      </c>
      <c r="K1841" s="106">
        <f t="shared" ref="K1841:K1842" si="286">D1841*G1841</f>
        <v>0</v>
      </c>
      <c r="L1841" s="106"/>
    </row>
    <row r="1842" spans="1:12" ht="18.5" x14ac:dyDescent="0.45">
      <c r="A1842" s="363"/>
      <c r="B1842" s="105"/>
      <c r="C1842" s="110" t="s">
        <v>203</v>
      </c>
      <c r="D1842" s="106">
        <v>1</v>
      </c>
      <c r="E1842" s="111">
        <v>1247870.04</v>
      </c>
      <c r="F1842" s="106">
        <v>374361</v>
      </c>
      <c r="G1842" s="106">
        <v>10640338.32</v>
      </c>
      <c r="H1842" s="106">
        <f t="shared" ref="H1842" si="287">SUM(E1842:G1842)</f>
        <v>12262569.359999999</v>
      </c>
      <c r="I1842" s="106">
        <f t="shared" si="284"/>
        <v>1247870.04</v>
      </c>
      <c r="J1842" s="106">
        <f t="shared" si="285"/>
        <v>374361</v>
      </c>
      <c r="K1842" s="106">
        <f t="shared" si="286"/>
        <v>10640338.32</v>
      </c>
      <c r="L1842" s="109"/>
    </row>
    <row r="1843" spans="1:12" ht="18.5" x14ac:dyDescent="0.45">
      <c r="A1843" s="363"/>
      <c r="B1843" s="363"/>
      <c r="C1843" s="113"/>
      <c r="D1843" s="109">
        <f t="shared" ref="D1843:K1843" si="288">SUM(D1841:D1842)</f>
        <v>1</v>
      </c>
      <c r="E1843" s="109">
        <f t="shared" si="288"/>
        <v>1247870.04</v>
      </c>
      <c r="F1843" s="109">
        <f t="shared" si="288"/>
        <v>374361</v>
      </c>
      <c r="G1843" s="109">
        <f t="shared" si="288"/>
        <v>10640338.32</v>
      </c>
      <c r="H1843" s="109">
        <f t="shared" si="288"/>
        <v>12262569.359999999</v>
      </c>
      <c r="I1843" s="109">
        <f t="shared" si="288"/>
        <v>1247870.04</v>
      </c>
      <c r="J1843" s="109">
        <f t="shared" si="288"/>
        <v>374361</v>
      </c>
      <c r="K1843" s="109">
        <f t="shared" si="288"/>
        <v>10640338.32</v>
      </c>
      <c r="L1843" s="106"/>
    </row>
    <row r="1844" spans="1:12" ht="18.5" x14ac:dyDescent="0.45">
      <c r="A1844" s="363"/>
      <c r="B1844" s="363"/>
      <c r="C1844" s="110"/>
      <c r="D1844" s="106"/>
      <c r="E1844" s="106"/>
      <c r="F1844" s="106"/>
      <c r="G1844" s="106"/>
      <c r="H1844" s="106"/>
      <c r="I1844" s="106"/>
      <c r="J1844" s="106"/>
      <c r="K1844" s="106"/>
      <c r="L1844" s="115"/>
    </row>
    <row r="1845" spans="1:12" ht="18.5" x14ac:dyDescent="0.45">
      <c r="A1845" s="363"/>
      <c r="B1845" s="363"/>
      <c r="C1845" s="112"/>
      <c r="D1845" s="114">
        <f>D1840+D1843</f>
        <v>1627</v>
      </c>
      <c r="E1845" s="115">
        <f>SUM(E1841:E1842)</f>
        <v>1247870.04</v>
      </c>
      <c r="F1845" s="115">
        <f>SUM(F1841:F1842)</f>
        <v>374361</v>
      </c>
      <c r="G1845" s="115">
        <f t="shared" ref="G1845:K1845" si="289">G1840+G1843</f>
        <v>10640338.32</v>
      </c>
      <c r="H1845" s="115">
        <f t="shared" si="289"/>
        <v>378531160.38439995</v>
      </c>
      <c r="I1845" s="115">
        <f t="shared" si="289"/>
        <v>3206993961.8644009</v>
      </c>
      <c r="J1845" s="115">
        <f t="shared" si="289"/>
        <v>49154361</v>
      </c>
      <c r="K1845" s="115">
        <f t="shared" si="289"/>
        <v>530576338.31999999</v>
      </c>
      <c r="L1845" s="115">
        <f>SUM(I1845:K1845)</f>
        <v>3786724661.184401</v>
      </c>
    </row>
    <row r="1846" spans="1:12" ht="18.5" x14ac:dyDescent="0.45">
      <c r="A1846" s="102"/>
      <c r="B1846" s="102"/>
      <c r="C1846" s="102"/>
      <c r="D1846" s="551"/>
      <c r="E1846" s="551"/>
      <c r="F1846" s="551"/>
      <c r="G1846" s="551"/>
      <c r="H1846" s="551"/>
      <c r="I1846" s="551"/>
      <c r="J1846" s="551"/>
      <c r="K1846" s="551"/>
      <c r="L1846" s="551"/>
    </row>
    <row r="1847" spans="1:12" ht="18.5" x14ac:dyDescent="0.45">
      <c r="A1847" s="102"/>
      <c r="B1847" s="102"/>
      <c r="C1847" s="102"/>
      <c r="D1847" s="551"/>
      <c r="E1847" s="551"/>
      <c r="F1847" s="551"/>
      <c r="G1847" s="551"/>
      <c r="H1847" s="551"/>
      <c r="I1847" s="551"/>
      <c r="J1847" s="551"/>
      <c r="K1847" s="551"/>
      <c r="L1847" s="551"/>
    </row>
    <row r="1849" spans="1:12" ht="18.5" x14ac:dyDescent="0.45">
      <c r="A1849" s="1010" t="s">
        <v>0</v>
      </c>
      <c r="B1849" s="1010"/>
      <c r="C1849" s="1010"/>
      <c r="D1849" s="1010"/>
      <c r="E1849" s="1010"/>
      <c r="F1849" s="1010"/>
      <c r="G1849" s="1010"/>
      <c r="H1849" s="1010"/>
      <c r="I1849" s="1010"/>
      <c r="J1849" s="1010"/>
      <c r="K1849" s="1010"/>
      <c r="L1849" s="1010"/>
    </row>
    <row r="1850" spans="1:12" ht="18.5" x14ac:dyDescent="0.45">
      <c r="A1850" s="971" t="s">
        <v>89</v>
      </c>
      <c r="B1850" s="971"/>
      <c r="C1850" s="971"/>
      <c r="D1850" s="971"/>
      <c r="E1850" s="971"/>
      <c r="F1850" s="971"/>
      <c r="G1850" s="971"/>
      <c r="H1850" s="971"/>
      <c r="I1850" s="971"/>
      <c r="J1850" s="971"/>
      <c r="K1850" s="971"/>
      <c r="L1850" s="971"/>
    </row>
    <row r="1851" spans="1:12" ht="18.5" x14ac:dyDescent="0.45">
      <c r="A1851" s="971" t="s">
        <v>90</v>
      </c>
      <c r="B1851" s="972"/>
      <c r="C1851" s="972"/>
      <c r="D1851" s="972"/>
      <c r="E1851" s="972"/>
      <c r="F1851" s="972"/>
      <c r="G1851" s="972"/>
      <c r="H1851" s="972"/>
      <c r="I1851" s="972"/>
      <c r="J1851" s="972"/>
      <c r="K1851" s="972"/>
      <c r="L1851" s="972"/>
    </row>
    <row r="1852" spans="1:12" ht="18.5" x14ac:dyDescent="0.45">
      <c r="A1852" s="973" t="s">
        <v>1159</v>
      </c>
      <c r="B1852" s="973"/>
      <c r="C1852" s="973"/>
      <c r="D1852" s="973"/>
      <c r="E1852" s="973"/>
      <c r="F1852" s="973"/>
      <c r="G1852" s="973"/>
      <c r="H1852" s="973"/>
      <c r="I1852" s="973"/>
      <c r="J1852" s="973"/>
      <c r="K1852" s="973"/>
      <c r="L1852" s="973"/>
    </row>
    <row r="1853" spans="1:12" ht="55.5" x14ac:dyDescent="0.45">
      <c r="A1853" s="101" t="s">
        <v>91</v>
      </c>
      <c r="B1853" s="102"/>
      <c r="C1853" s="101" t="s">
        <v>92</v>
      </c>
      <c r="D1853" s="101" t="s">
        <v>93</v>
      </c>
      <c r="E1853" s="101" t="s">
        <v>94</v>
      </c>
      <c r="F1853" s="101" t="s">
        <v>95</v>
      </c>
      <c r="G1853" s="101" t="s">
        <v>96</v>
      </c>
      <c r="H1853" s="101" t="s">
        <v>97</v>
      </c>
      <c r="I1853" s="101" t="s">
        <v>98</v>
      </c>
      <c r="J1853" s="101" t="s">
        <v>99</v>
      </c>
      <c r="K1853" s="101" t="s">
        <v>100</v>
      </c>
      <c r="L1853" s="103" t="s">
        <v>101</v>
      </c>
    </row>
    <row r="1854" spans="1:12" ht="18.5" x14ac:dyDescent="0.45">
      <c r="A1854" s="108"/>
      <c r="B1854" s="104"/>
      <c r="C1854" s="104"/>
      <c r="D1854" s="502"/>
      <c r="E1854" s="104"/>
      <c r="F1854" s="104"/>
      <c r="G1854" s="104"/>
      <c r="H1854" s="104"/>
      <c r="I1854" s="104"/>
      <c r="J1854" s="104"/>
      <c r="K1854" s="104"/>
      <c r="L1854" s="355" t="s">
        <v>650</v>
      </c>
    </row>
    <row r="1855" spans="1:12" ht="18.5" x14ac:dyDescent="0.45">
      <c r="A1855" s="104"/>
      <c r="B1855" s="104"/>
      <c r="C1855" s="105" t="s">
        <v>105</v>
      </c>
      <c r="D1855" s="106">
        <v>1</v>
      </c>
      <c r="E1855" s="106">
        <v>1153397.5</v>
      </c>
      <c r="F1855" s="106">
        <v>30000</v>
      </c>
      <c r="G1855" s="106"/>
      <c r="H1855" s="106">
        <f t="shared" ref="H1855:H1916" si="290">SUM(E1855:G1855)</f>
        <v>1183397.5</v>
      </c>
      <c r="I1855" s="106">
        <f t="shared" ref="I1855:I1916" si="291">D1855*E1855</f>
        <v>1153397.5</v>
      </c>
      <c r="J1855" s="106">
        <f t="shared" ref="J1855:J1916" si="292">D1855*F1855</f>
        <v>30000</v>
      </c>
      <c r="K1855" s="106">
        <f t="shared" ref="K1855:K1916" si="293">D1855*G1855</f>
        <v>0</v>
      </c>
      <c r="L1855" s="106">
        <f t="shared" ref="L1855:L1916" si="294">D1855*H1855</f>
        <v>1183397.5</v>
      </c>
    </row>
    <row r="1856" spans="1:12" ht="18.5" x14ac:dyDescent="0.45">
      <c r="A1856" s="104"/>
      <c r="B1856" s="104"/>
      <c r="C1856" s="105" t="s">
        <v>106</v>
      </c>
      <c r="D1856" s="106">
        <v>1</v>
      </c>
      <c r="E1856" s="106">
        <v>1083387.5000000005</v>
      </c>
      <c r="F1856" s="106">
        <v>30000</v>
      </c>
      <c r="G1856" s="106"/>
      <c r="H1856" s="106">
        <f t="shared" si="290"/>
        <v>1113387.5000000005</v>
      </c>
      <c r="I1856" s="106">
        <f t="shared" si="291"/>
        <v>1083387.5000000005</v>
      </c>
      <c r="J1856" s="106">
        <f t="shared" si="292"/>
        <v>30000</v>
      </c>
      <c r="K1856" s="106">
        <f t="shared" si="293"/>
        <v>0</v>
      </c>
      <c r="L1856" s="106">
        <f t="shared" si="294"/>
        <v>1113387.5000000005</v>
      </c>
    </row>
    <row r="1857" spans="1:12" ht="18.5" x14ac:dyDescent="0.45">
      <c r="A1857" s="104"/>
      <c r="B1857" s="104"/>
      <c r="C1857" s="105" t="s">
        <v>549</v>
      </c>
      <c r="D1857" s="106">
        <v>1</v>
      </c>
      <c r="E1857" s="106">
        <v>1227300</v>
      </c>
      <c r="F1857" s="106">
        <v>30000</v>
      </c>
      <c r="G1857" s="106"/>
      <c r="H1857" s="106">
        <f t="shared" si="290"/>
        <v>1257300</v>
      </c>
      <c r="I1857" s="106">
        <f t="shared" si="291"/>
        <v>1227300</v>
      </c>
      <c r="J1857" s="106">
        <f t="shared" si="292"/>
        <v>30000</v>
      </c>
      <c r="K1857" s="106">
        <f t="shared" si="293"/>
        <v>0</v>
      </c>
      <c r="L1857" s="106">
        <f t="shared" si="294"/>
        <v>1257300</v>
      </c>
    </row>
    <row r="1858" spans="1:12" ht="18.5" x14ac:dyDescent="0.45">
      <c r="A1858" s="104"/>
      <c r="B1858" s="104"/>
      <c r="C1858" s="105" t="s">
        <v>549</v>
      </c>
      <c r="D1858" s="106">
        <v>1</v>
      </c>
      <c r="E1858" s="106">
        <v>1137318.75</v>
      </c>
      <c r="F1858" s="106">
        <v>30000</v>
      </c>
      <c r="G1858" s="106"/>
      <c r="H1858" s="106">
        <f t="shared" si="290"/>
        <v>1167318.75</v>
      </c>
      <c r="I1858" s="106">
        <f t="shared" si="291"/>
        <v>1137318.75</v>
      </c>
      <c r="J1858" s="106">
        <f t="shared" si="292"/>
        <v>30000</v>
      </c>
      <c r="K1858" s="106">
        <f t="shared" si="293"/>
        <v>0</v>
      </c>
      <c r="L1858" s="106">
        <f t="shared" si="294"/>
        <v>1167318.75</v>
      </c>
    </row>
    <row r="1859" spans="1:12" ht="18.5" x14ac:dyDescent="0.45">
      <c r="A1859" s="104"/>
      <c r="B1859" s="104"/>
      <c r="C1859" s="105" t="s">
        <v>400</v>
      </c>
      <c r="D1859" s="106">
        <v>1</v>
      </c>
      <c r="E1859" s="106">
        <v>1180285</v>
      </c>
      <c r="F1859" s="106">
        <v>30000</v>
      </c>
      <c r="G1859" s="106">
        <v>237156</v>
      </c>
      <c r="H1859" s="106">
        <f t="shared" si="290"/>
        <v>1447441</v>
      </c>
      <c r="I1859" s="106">
        <f t="shared" si="291"/>
        <v>1180285</v>
      </c>
      <c r="J1859" s="106">
        <f t="shared" si="292"/>
        <v>30000</v>
      </c>
      <c r="K1859" s="106">
        <f t="shared" si="293"/>
        <v>237156</v>
      </c>
      <c r="L1859" s="106">
        <f t="shared" si="294"/>
        <v>1447441</v>
      </c>
    </row>
    <row r="1860" spans="1:12" ht="18.5" x14ac:dyDescent="0.45">
      <c r="A1860" s="104"/>
      <c r="B1860" s="104"/>
      <c r="C1860" s="105" t="s">
        <v>400</v>
      </c>
      <c r="D1860" s="106">
        <v>1</v>
      </c>
      <c r="E1860" s="106">
        <v>1088182.5</v>
      </c>
      <c r="F1860" s="106">
        <v>30000</v>
      </c>
      <c r="G1860" s="106"/>
      <c r="H1860" s="106">
        <f t="shared" si="290"/>
        <v>1118182.5</v>
      </c>
      <c r="I1860" s="106">
        <f t="shared" si="291"/>
        <v>1088182.5</v>
      </c>
      <c r="J1860" s="106">
        <f t="shared" si="292"/>
        <v>30000</v>
      </c>
      <c r="K1860" s="106">
        <f t="shared" si="293"/>
        <v>0</v>
      </c>
      <c r="L1860" s="106">
        <f t="shared" si="294"/>
        <v>1118182.5</v>
      </c>
    </row>
    <row r="1861" spans="1:12" ht="18.5" x14ac:dyDescent="0.45">
      <c r="A1861" s="104"/>
      <c r="B1861" s="104"/>
      <c r="C1861" s="105" t="s">
        <v>115</v>
      </c>
      <c r="D1861" s="106">
        <v>1</v>
      </c>
      <c r="E1861" s="106">
        <v>1218507.5000000042</v>
      </c>
      <c r="F1861" s="106">
        <v>30000</v>
      </c>
      <c r="G1861" s="106"/>
      <c r="H1861" s="106">
        <f t="shared" si="290"/>
        <v>1248507.5000000042</v>
      </c>
      <c r="I1861" s="106">
        <f t="shared" si="291"/>
        <v>1218507.5000000042</v>
      </c>
      <c r="J1861" s="106">
        <f t="shared" si="292"/>
        <v>30000</v>
      </c>
      <c r="K1861" s="106">
        <f t="shared" si="293"/>
        <v>0</v>
      </c>
      <c r="L1861" s="106">
        <f t="shared" si="294"/>
        <v>1248507.5000000042</v>
      </c>
    </row>
    <row r="1862" spans="1:12" ht="18.5" x14ac:dyDescent="0.45">
      <c r="A1862" s="104"/>
      <c r="B1862" s="104"/>
      <c r="C1862" s="105" t="s">
        <v>115</v>
      </c>
      <c r="D1862" s="106">
        <v>1</v>
      </c>
      <c r="E1862" s="106">
        <v>1113242.4999999995</v>
      </c>
      <c r="F1862" s="106">
        <v>30000</v>
      </c>
      <c r="G1862" s="106"/>
      <c r="H1862" s="106">
        <f t="shared" si="290"/>
        <v>1143242.4999999995</v>
      </c>
      <c r="I1862" s="106">
        <f t="shared" si="291"/>
        <v>1113242.4999999995</v>
      </c>
      <c r="J1862" s="106">
        <f t="shared" si="292"/>
        <v>30000</v>
      </c>
      <c r="K1862" s="106">
        <f t="shared" si="293"/>
        <v>0</v>
      </c>
      <c r="L1862" s="106">
        <f t="shared" si="294"/>
        <v>1143242.4999999995</v>
      </c>
    </row>
    <row r="1863" spans="1:12" ht="18.5" x14ac:dyDescent="0.45">
      <c r="A1863" s="104"/>
      <c r="B1863" s="104"/>
      <c r="C1863" s="105" t="s">
        <v>550</v>
      </c>
      <c r="D1863" s="106">
        <v>3</v>
      </c>
      <c r="E1863" s="106">
        <v>1314063.75</v>
      </c>
      <c r="F1863" s="106">
        <v>30000</v>
      </c>
      <c r="G1863" s="106"/>
      <c r="H1863" s="106">
        <f t="shared" si="290"/>
        <v>1344063.75</v>
      </c>
      <c r="I1863" s="106">
        <f t="shared" si="291"/>
        <v>3942191.25</v>
      </c>
      <c r="J1863" s="106">
        <f t="shared" si="292"/>
        <v>90000</v>
      </c>
      <c r="K1863" s="106">
        <f t="shared" si="293"/>
        <v>0</v>
      </c>
      <c r="L1863" s="106">
        <f t="shared" si="294"/>
        <v>4032191.25</v>
      </c>
    </row>
    <row r="1864" spans="1:12" ht="18.5" x14ac:dyDescent="0.45">
      <c r="A1864" s="104"/>
      <c r="B1864" s="104"/>
      <c r="C1864" s="105" t="s">
        <v>448</v>
      </c>
      <c r="D1864" s="106">
        <v>1</v>
      </c>
      <c r="E1864" s="106">
        <v>1147607.5</v>
      </c>
      <c r="F1864" s="106">
        <v>30000</v>
      </c>
      <c r="G1864" s="106"/>
      <c r="H1864" s="106">
        <f t="shared" si="290"/>
        <v>1177607.5</v>
      </c>
      <c r="I1864" s="106">
        <f t="shared" si="291"/>
        <v>1147607.5</v>
      </c>
      <c r="J1864" s="106">
        <f t="shared" si="292"/>
        <v>30000</v>
      </c>
      <c r="K1864" s="106">
        <f t="shared" si="293"/>
        <v>0</v>
      </c>
      <c r="L1864" s="106">
        <f t="shared" si="294"/>
        <v>1177607.5</v>
      </c>
    </row>
    <row r="1865" spans="1:12" ht="18.5" x14ac:dyDescent="0.45">
      <c r="A1865" s="104"/>
      <c r="B1865" s="104"/>
      <c r="C1865" s="105" t="s">
        <v>132</v>
      </c>
      <c r="D1865" s="106">
        <v>1</v>
      </c>
      <c r="E1865" s="106">
        <v>1300345</v>
      </c>
      <c r="F1865" s="106">
        <v>30000</v>
      </c>
      <c r="G1865" s="106"/>
      <c r="H1865" s="106">
        <f t="shared" si="290"/>
        <v>1330345</v>
      </c>
      <c r="I1865" s="106">
        <f t="shared" si="291"/>
        <v>1300345</v>
      </c>
      <c r="J1865" s="106">
        <f t="shared" si="292"/>
        <v>30000</v>
      </c>
      <c r="K1865" s="106">
        <f t="shared" si="293"/>
        <v>0</v>
      </c>
      <c r="L1865" s="106">
        <f t="shared" si="294"/>
        <v>1330345</v>
      </c>
    </row>
    <row r="1866" spans="1:12" ht="18.5" x14ac:dyDescent="0.45">
      <c r="A1866" s="104"/>
      <c r="B1866" s="104"/>
      <c r="C1866" s="105" t="s">
        <v>133</v>
      </c>
      <c r="D1866" s="106">
        <v>1</v>
      </c>
      <c r="E1866" s="106">
        <v>1186546.25</v>
      </c>
      <c r="F1866" s="106">
        <v>30000</v>
      </c>
      <c r="G1866" s="106"/>
      <c r="H1866" s="106">
        <f t="shared" si="290"/>
        <v>1216546.25</v>
      </c>
      <c r="I1866" s="106">
        <f t="shared" si="291"/>
        <v>1186546.25</v>
      </c>
      <c r="J1866" s="106">
        <f t="shared" si="292"/>
        <v>30000</v>
      </c>
      <c r="K1866" s="106">
        <f t="shared" si="293"/>
        <v>0</v>
      </c>
      <c r="L1866" s="106">
        <f t="shared" si="294"/>
        <v>1216546.25</v>
      </c>
    </row>
    <row r="1867" spans="1:12" ht="18.5" x14ac:dyDescent="0.45">
      <c r="A1867" s="104"/>
      <c r="B1867" s="104"/>
      <c r="C1867" s="105" t="s">
        <v>134</v>
      </c>
      <c r="D1867" s="106">
        <v>2</v>
      </c>
      <c r="E1867" s="106">
        <v>1846400.0000000042</v>
      </c>
      <c r="F1867" s="106">
        <v>30000</v>
      </c>
      <c r="G1867" s="106"/>
      <c r="H1867" s="106">
        <f t="shared" si="290"/>
        <v>1876400.0000000042</v>
      </c>
      <c r="I1867" s="106">
        <f t="shared" si="291"/>
        <v>3692800.0000000084</v>
      </c>
      <c r="J1867" s="106">
        <f t="shared" si="292"/>
        <v>60000</v>
      </c>
      <c r="K1867" s="106">
        <f t="shared" si="293"/>
        <v>0</v>
      </c>
      <c r="L1867" s="106">
        <f t="shared" si="294"/>
        <v>3752800.0000000084</v>
      </c>
    </row>
    <row r="1868" spans="1:12" ht="18.5" x14ac:dyDescent="0.45">
      <c r="A1868" s="104"/>
      <c r="B1868" s="104"/>
      <c r="C1868" s="105" t="s">
        <v>134</v>
      </c>
      <c r="D1868" s="106">
        <v>2</v>
      </c>
      <c r="E1868" s="106">
        <v>1215425</v>
      </c>
      <c r="F1868" s="106">
        <v>30000</v>
      </c>
      <c r="G1868" s="106"/>
      <c r="H1868" s="106">
        <f t="shared" si="290"/>
        <v>1245425</v>
      </c>
      <c r="I1868" s="106">
        <f t="shared" si="291"/>
        <v>2430850</v>
      </c>
      <c r="J1868" s="106">
        <f t="shared" si="292"/>
        <v>60000</v>
      </c>
      <c r="K1868" s="106">
        <f t="shared" si="293"/>
        <v>0</v>
      </c>
      <c r="L1868" s="106">
        <f t="shared" si="294"/>
        <v>2490850</v>
      </c>
    </row>
    <row r="1869" spans="1:12" ht="18.5" x14ac:dyDescent="0.45">
      <c r="A1869" s="104"/>
      <c r="B1869" s="104"/>
      <c r="C1869" s="105" t="s">
        <v>139</v>
      </c>
      <c r="D1869" s="106">
        <v>1</v>
      </c>
      <c r="E1869" s="106">
        <v>1940917.5</v>
      </c>
      <c r="F1869" s="106">
        <v>30000</v>
      </c>
      <c r="G1869" s="106"/>
      <c r="H1869" s="106">
        <f t="shared" si="290"/>
        <v>1970917.5</v>
      </c>
      <c r="I1869" s="106">
        <f t="shared" si="291"/>
        <v>1940917.5</v>
      </c>
      <c r="J1869" s="106">
        <f t="shared" si="292"/>
        <v>30000</v>
      </c>
      <c r="K1869" s="106">
        <f t="shared" si="293"/>
        <v>0</v>
      </c>
      <c r="L1869" s="106">
        <f t="shared" si="294"/>
        <v>1970917.5</v>
      </c>
    </row>
    <row r="1870" spans="1:12" ht="18.5" x14ac:dyDescent="0.45">
      <c r="A1870" s="104"/>
      <c r="B1870" s="104"/>
      <c r="C1870" s="105" t="s">
        <v>333</v>
      </c>
      <c r="D1870" s="106">
        <v>11</v>
      </c>
      <c r="E1870" s="106">
        <v>1988176.2500000042</v>
      </c>
      <c r="F1870" s="106">
        <v>30000</v>
      </c>
      <c r="G1870" s="106"/>
      <c r="H1870" s="106">
        <f t="shared" si="290"/>
        <v>2018176.2500000042</v>
      </c>
      <c r="I1870" s="106">
        <f t="shared" si="291"/>
        <v>21869938.750000045</v>
      </c>
      <c r="J1870" s="106">
        <f t="shared" si="292"/>
        <v>330000</v>
      </c>
      <c r="K1870" s="106">
        <f t="shared" si="293"/>
        <v>0</v>
      </c>
      <c r="L1870" s="106">
        <f t="shared" si="294"/>
        <v>22199938.750000045</v>
      </c>
    </row>
    <row r="1871" spans="1:12" ht="18.5" x14ac:dyDescent="0.45">
      <c r="A1871" s="104"/>
      <c r="B1871" s="104"/>
      <c r="C1871" s="105" t="s">
        <v>535</v>
      </c>
      <c r="D1871" s="106">
        <v>2</v>
      </c>
      <c r="E1871" s="106">
        <v>1388698.7499999958</v>
      </c>
      <c r="F1871" s="106">
        <v>30000</v>
      </c>
      <c r="G1871" s="106"/>
      <c r="H1871" s="106">
        <f t="shared" si="290"/>
        <v>1418698.7499999958</v>
      </c>
      <c r="I1871" s="106">
        <f t="shared" si="291"/>
        <v>2777397.4999999916</v>
      </c>
      <c r="J1871" s="106">
        <f t="shared" si="292"/>
        <v>60000</v>
      </c>
      <c r="K1871" s="106">
        <f t="shared" si="293"/>
        <v>0</v>
      </c>
      <c r="L1871" s="106">
        <f t="shared" si="294"/>
        <v>2837397.4999999916</v>
      </c>
    </row>
    <row r="1872" spans="1:12" ht="18.5" x14ac:dyDescent="0.45">
      <c r="A1872" s="104"/>
      <c r="B1872" s="104"/>
      <c r="C1872" s="105" t="s">
        <v>212</v>
      </c>
      <c r="D1872" s="106">
        <v>1</v>
      </c>
      <c r="E1872" s="106">
        <v>1504213.75</v>
      </c>
      <c r="F1872" s="106">
        <v>30000</v>
      </c>
      <c r="G1872" s="106"/>
      <c r="H1872" s="106">
        <f t="shared" si="290"/>
        <v>1534213.75</v>
      </c>
      <c r="I1872" s="106">
        <f t="shared" si="291"/>
        <v>1504213.75</v>
      </c>
      <c r="J1872" s="106">
        <f t="shared" si="292"/>
        <v>30000</v>
      </c>
      <c r="K1872" s="106">
        <f t="shared" si="293"/>
        <v>0</v>
      </c>
      <c r="L1872" s="106">
        <f t="shared" si="294"/>
        <v>1534213.75</v>
      </c>
    </row>
    <row r="1873" spans="1:12" ht="18.5" x14ac:dyDescent="0.45">
      <c r="A1873" s="104"/>
      <c r="B1873" s="104"/>
      <c r="C1873" s="105" t="s">
        <v>147</v>
      </c>
      <c r="D1873" s="106">
        <v>2</v>
      </c>
      <c r="E1873" s="106">
        <v>1561971.25</v>
      </c>
      <c r="F1873" s="106">
        <v>30000</v>
      </c>
      <c r="G1873" s="106"/>
      <c r="H1873" s="106">
        <f t="shared" si="290"/>
        <v>1591971.25</v>
      </c>
      <c r="I1873" s="106">
        <f t="shared" si="291"/>
        <v>3123942.5</v>
      </c>
      <c r="J1873" s="106">
        <f t="shared" si="292"/>
        <v>60000</v>
      </c>
      <c r="K1873" s="106">
        <f t="shared" si="293"/>
        <v>0</v>
      </c>
      <c r="L1873" s="106">
        <f t="shared" si="294"/>
        <v>3183942.5</v>
      </c>
    </row>
    <row r="1874" spans="1:12" ht="18.5" x14ac:dyDescent="0.45">
      <c r="A1874" s="104"/>
      <c r="B1874" s="104"/>
      <c r="C1874" s="105" t="s">
        <v>149</v>
      </c>
      <c r="D1874" s="106">
        <v>20</v>
      </c>
      <c r="E1874" s="106">
        <v>2030383.7499999958</v>
      </c>
      <c r="F1874" s="106">
        <v>30000</v>
      </c>
      <c r="G1874" s="106"/>
      <c r="H1874" s="106">
        <f t="shared" si="290"/>
        <v>2060383.7499999958</v>
      </c>
      <c r="I1874" s="106">
        <f t="shared" si="291"/>
        <v>40607674.999999918</v>
      </c>
      <c r="J1874" s="106">
        <f t="shared" si="292"/>
        <v>600000</v>
      </c>
      <c r="K1874" s="106">
        <f t="shared" si="293"/>
        <v>0</v>
      </c>
      <c r="L1874" s="106">
        <f t="shared" si="294"/>
        <v>41207674.999999918</v>
      </c>
    </row>
    <row r="1875" spans="1:12" ht="18.5" x14ac:dyDescent="0.45">
      <c r="A1875" s="104"/>
      <c r="B1875" s="104"/>
      <c r="C1875" s="105" t="s">
        <v>149</v>
      </c>
      <c r="D1875" s="106">
        <v>1</v>
      </c>
      <c r="E1875" s="106">
        <v>1392755</v>
      </c>
      <c r="F1875" s="106">
        <v>30000</v>
      </c>
      <c r="G1875" s="106"/>
      <c r="H1875" s="106">
        <f t="shared" si="290"/>
        <v>1422755</v>
      </c>
      <c r="I1875" s="106">
        <f t="shared" si="291"/>
        <v>1392755</v>
      </c>
      <c r="J1875" s="106">
        <f t="shared" si="292"/>
        <v>30000</v>
      </c>
      <c r="K1875" s="106">
        <f t="shared" si="293"/>
        <v>0</v>
      </c>
      <c r="L1875" s="106">
        <f t="shared" si="294"/>
        <v>1422755</v>
      </c>
    </row>
    <row r="1876" spans="1:12" ht="18.5" x14ac:dyDescent="0.45">
      <c r="A1876" s="104"/>
      <c r="B1876" s="104"/>
      <c r="C1876" s="105" t="s">
        <v>151</v>
      </c>
      <c r="D1876" s="106">
        <v>2</v>
      </c>
      <c r="E1876" s="106">
        <v>2141566.25</v>
      </c>
      <c r="F1876" s="106">
        <v>30000</v>
      </c>
      <c r="G1876" s="106">
        <v>585318.96</v>
      </c>
      <c r="H1876" s="106">
        <f t="shared" si="290"/>
        <v>2756885.21</v>
      </c>
      <c r="I1876" s="106">
        <f t="shared" si="291"/>
        <v>4283132.5</v>
      </c>
      <c r="J1876" s="106">
        <f t="shared" si="292"/>
        <v>60000</v>
      </c>
      <c r="K1876" s="106">
        <f t="shared" si="293"/>
        <v>1170637.92</v>
      </c>
      <c r="L1876" s="106">
        <f t="shared" si="294"/>
        <v>5513770.4199999999</v>
      </c>
    </row>
    <row r="1877" spans="1:12" ht="18.5" x14ac:dyDescent="0.45">
      <c r="A1877" s="104"/>
      <c r="B1877" s="104"/>
      <c r="C1877" s="105" t="s">
        <v>213</v>
      </c>
      <c r="D1877" s="106">
        <v>1</v>
      </c>
      <c r="E1877" s="106">
        <v>1493195</v>
      </c>
      <c r="F1877" s="106">
        <v>30000</v>
      </c>
      <c r="G1877" s="106"/>
      <c r="H1877" s="106">
        <f t="shared" si="290"/>
        <v>1523195</v>
      </c>
      <c r="I1877" s="106">
        <f t="shared" si="291"/>
        <v>1493195</v>
      </c>
      <c r="J1877" s="106">
        <f t="shared" si="292"/>
        <v>30000</v>
      </c>
      <c r="K1877" s="106">
        <f t="shared" si="293"/>
        <v>0</v>
      </c>
      <c r="L1877" s="106">
        <f t="shared" si="294"/>
        <v>1523195</v>
      </c>
    </row>
    <row r="1878" spans="1:12" ht="18.5" x14ac:dyDescent="0.45">
      <c r="A1878" s="104"/>
      <c r="B1878" s="104"/>
      <c r="C1878" s="105" t="s">
        <v>243</v>
      </c>
      <c r="D1878" s="106">
        <v>1</v>
      </c>
      <c r="E1878" s="106">
        <v>1526675</v>
      </c>
      <c r="F1878" s="106">
        <v>30000</v>
      </c>
      <c r="G1878" s="106"/>
      <c r="H1878" s="106">
        <f t="shared" si="290"/>
        <v>1556675</v>
      </c>
      <c r="I1878" s="106">
        <f t="shared" si="291"/>
        <v>1526675</v>
      </c>
      <c r="J1878" s="106">
        <f t="shared" si="292"/>
        <v>30000</v>
      </c>
      <c r="K1878" s="106">
        <f t="shared" si="293"/>
        <v>0</v>
      </c>
      <c r="L1878" s="106">
        <f t="shared" si="294"/>
        <v>1556675</v>
      </c>
    </row>
    <row r="1879" spans="1:12" ht="18.5" x14ac:dyDescent="0.45">
      <c r="A1879" s="104"/>
      <c r="B1879" s="104"/>
      <c r="C1879" s="105" t="s">
        <v>152</v>
      </c>
      <c r="D1879" s="106">
        <v>1</v>
      </c>
      <c r="E1879" s="106">
        <v>2363930.0000000042</v>
      </c>
      <c r="F1879" s="106">
        <v>30000</v>
      </c>
      <c r="G1879" s="106"/>
      <c r="H1879" s="106">
        <f t="shared" si="290"/>
        <v>2393930.0000000042</v>
      </c>
      <c r="I1879" s="106">
        <f t="shared" si="291"/>
        <v>2363930.0000000042</v>
      </c>
      <c r="J1879" s="106">
        <f t="shared" si="292"/>
        <v>30000</v>
      </c>
      <c r="K1879" s="106">
        <f t="shared" si="293"/>
        <v>0</v>
      </c>
      <c r="L1879" s="106">
        <f t="shared" si="294"/>
        <v>2393930.0000000042</v>
      </c>
    </row>
    <row r="1880" spans="1:12" ht="18.5" x14ac:dyDescent="0.45">
      <c r="A1880" s="104"/>
      <c r="B1880" s="104"/>
      <c r="C1880" s="105" t="s">
        <v>301</v>
      </c>
      <c r="D1880" s="106">
        <v>1</v>
      </c>
      <c r="E1880" s="106">
        <v>2530703.75</v>
      </c>
      <c r="F1880" s="106">
        <v>30000</v>
      </c>
      <c r="G1880" s="106">
        <v>635183.64</v>
      </c>
      <c r="H1880" s="106">
        <f t="shared" si="290"/>
        <v>3195887.39</v>
      </c>
      <c r="I1880" s="106">
        <f t="shared" si="291"/>
        <v>2530703.75</v>
      </c>
      <c r="J1880" s="106">
        <f t="shared" si="292"/>
        <v>30000</v>
      </c>
      <c r="K1880" s="106">
        <f t="shared" si="293"/>
        <v>635183.64</v>
      </c>
      <c r="L1880" s="106">
        <f t="shared" si="294"/>
        <v>3195887.39</v>
      </c>
    </row>
    <row r="1881" spans="1:12" ht="18.5" x14ac:dyDescent="0.45">
      <c r="A1881" s="104"/>
      <c r="B1881" s="104"/>
      <c r="C1881" s="105" t="s">
        <v>334</v>
      </c>
      <c r="D1881" s="106">
        <v>1</v>
      </c>
      <c r="E1881" s="106">
        <v>2268907.5</v>
      </c>
      <c r="F1881" s="106">
        <v>30000</v>
      </c>
      <c r="G1881" s="106">
        <v>600234</v>
      </c>
      <c r="H1881" s="106">
        <f t="shared" si="290"/>
        <v>2899141.5</v>
      </c>
      <c r="I1881" s="106">
        <f t="shared" si="291"/>
        <v>2268907.5</v>
      </c>
      <c r="J1881" s="106">
        <f t="shared" si="292"/>
        <v>30000</v>
      </c>
      <c r="K1881" s="106">
        <f t="shared" si="293"/>
        <v>600234</v>
      </c>
      <c r="L1881" s="106">
        <f t="shared" si="294"/>
        <v>2899141.5</v>
      </c>
    </row>
    <row r="1882" spans="1:12" ht="18.5" x14ac:dyDescent="0.45">
      <c r="A1882" s="104"/>
      <c r="B1882" s="104"/>
      <c r="C1882" s="105" t="s">
        <v>157</v>
      </c>
      <c r="D1882" s="106">
        <v>1</v>
      </c>
      <c r="E1882" s="106">
        <v>2383198.75</v>
      </c>
      <c r="F1882" s="106">
        <v>30000</v>
      </c>
      <c r="G1882" s="106">
        <v>615956.04</v>
      </c>
      <c r="H1882" s="106">
        <f t="shared" si="290"/>
        <v>3029154.79</v>
      </c>
      <c r="I1882" s="106">
        <f t="shared" si="291"/>
        <v>2383198.75</v>
      </c>
      <c r="J1882" s="106">
        <f t="shared" si="292"/>
        <v>30000</v>
      </c>
      <c r="K1882" s="106">
        <f t="shared" si="293"/>
        <v>615956.04</v>
      </c>
      <c r="L1882" s="106">
        <f t="shared" si="294"/>
        <v>3029154.79</v>
      </c>
    </row>
    <row r="1883" spans="1:12" ht="18.5" x14ac:dyDescent="0.45">
      <c r="A1883" s="104"/>
      <c r="B1883" s="104"/>
      <c r="C1883" s="105" t="s">
        <v>157</v>
      </c>
      <c r="D1883" s="106">
        <v>1</v>
      </c>
      <c r="E1883" s="106">
        <v>1600285</v>
      </c>
      <c r="F1883" s="106">
        <v>30000</v>
      </c>
      <c r="G1883" s="106"/>
      <c r="H1883" s="106">
        <f t="shared" si="290"/>
        <v>1630285</v>
      </c>
      <c r="I1883" s="106">
        <f t="shared" si="291"/>
        <v>1600285</v>
      </c>
      <c r="J1883" s="106">
        <f t="shared" si="292"/>
        <v>30000</v>
      </c>
      <c r="K1883" s="106">
        <f t="shared" si="293"/>
        <v>0</v>
      </c>
      <c r="L1883" s="106">
        <f t="shared" si="294"/>
        <v>1630285</v>
      </c>
    </row>
    <row r="1884" spans="1:12" ht="18.5" x14ac:dyDescent="0.45">
      <c r="A1884" s="104"/>
      <c r="B1884" s="104"/>
      <c r="C1884" s="105" t="s">
        <v>302</v>
      </c>
      <c r="D1884" s="106">
        <v>4</v>
      </c>
      <c r="E1884" s="106">
        <v>1639813.75</v>
      </c>
      <c r="F1884" s="106">
        <v>30000</v>
      </c>
      <c r="G1884" s="106"/>
      <c r="H1884" s="106">
        <f t="shared" si="290"/>
        <v>1669813.75</v>
      </c>
      <c r="I1884" s="106">
        <f t="shared" si="291"/>
        <v>6559255</v>
      </c>
      <c r="J1884" s="106">
        <f t="shared" si="292"/>
        <v>120000</v>
      </c>
      <c r="K1884" s="106">
        <f t="shared" si="293"/>
        <v>0</v>
      </c>
      <c r="L1884" s="106">
        <f t="shared" si="294"/>
        <v>6679255</v>
      </c>
    </row>
    <row r="1885" spans="1:12" ht="18.5" x14ac:dyDescent="0.45">
      <c r="A1885" s="104"/>
      <c r="B1885" s="104"/>
      <c r="C1885" s="105" t="s">
        <v>163</v>
      </c>
      <c r="D1885" s="106">
        <v>2</v>
      </c>
      <c r="E1885" s="106">
        <v>1837461.25</v>
      </c>
      <c r="F1885" s="106">
        <v>30000</v>
      </c>
      <c r="G1885" s="106"/>
      <c r="H1885" s="106">
        <f t="shared" si="290"/>
        <v>1867461.25</v>
      </c>
      <c r="I1885" s="106">
        <f t="shared" si="291"/>
        <v>3674922.5</v>
      </c>
      <c r="J1885" s="106">
        <f t="shared" si="292"/>
        <v>60000</v>
      </c>
      <c r="K1885" s="106">
        <f t="shared" si="293"/>
        <v>0</v>
      </c>
      <c r="L1885" s="106">
        <f t="shared" si="294"/>
        <v>3734922.5</v>
      </c>
    </row>
    <row r="1886" spans="1:12" ht="18.5" x14ac:dyDescent="0.45">
      <c r="A1886" s="104"/>
      <c r="B1886" s="104"/>
      <c r="C1886" s="105" t="s">
        <v>165</v>
      </c>
      <c r="D1886" s="106">
        <v>1</v>
      </c>
      <c r="E1886" s="106">
        <v>2681330.0000000042</v>
      </c>
      <c r="F1886" s="106">
        <v>30000</v>
      </c>
      <c r="G1886" s="106"/>
      <c r="H1886" s="106">
        <f t="shared" si="290"/>
        <v>2711330.0000000042</v>
      </c>
      <c r="I1886" s="106">
        <f t="shared" si="291"/>
        <v>2681330.0000000042</v>
      </c>
      <c r="J1886" s="106">
        <f t="shared" si="292"/>
        <v>30000</v>
      </c>
      <c r="K1886" s="106">
        <f t="shared" si="293"/>
        <v>0</v>
      </c>
      <c r="L1886" s="106">
        <f t="shared" si="294"/>
        <v>2711330.0000000042</v>
      </c>
    </row>
    <row r="1887" spans="1:12" ht="18.5" x14ac:dyDescent="0.45">
      <c r="A1887" s="104"/>
      <c r="B1887" s="104"/>
      <c r="C1887" s="105" t="s">
        <v>165</v>
      </c>
      <c r="D1887" s="106">
        <v>2</v>
      </c>
      <c r="E1887" s="106">
        <v>1728415</v>
      </c>
      <c r="F1887" s="106">
        <v>30000</v>
      </c>
      <c r="G1887" s="106"/>
      <c r="H1887" s="106">
        <f t="shared" si="290"/>
        <v>1758415</v>
      </c>
      <c r="I1887" s="106">
        <f t="shared" si="291"/>
        <v>3456830</v>
      </c>
      <c r="J1887" s="106">
        <f t="shared" si="292"/>
        <v>60000</v>
      </c>
      <c r="K1887" s="106">
        <f t="shared" si="293"/>
        <v>0</v>
      </c>
      <c r="L1887" s="106">
        <f t="shared" si="294"/>
        <v>3516830</v>
      </c>
    </row>
    <row r="1888" spans="1:12" ht="18.5" x14ac:dyDescent="0.45">
      <c r="A1888" s="104"/>
      <c r="B1888" s="104"/>
      <c r="C1888" s="105" t="s">
        <v>166</v>
      </c>
      <c r="D1888" s="106">
        <v>3</v>
      </c>
      <c r="E1888" s="106">
        <v>2736908.7500000042</v>
      </c>
      <c r="F1888" s="106">
        <v>30000</v>
      </c>
      <c r="G1888" s="106"/>
      <c r="H1888" s="106">
        <f t="shared" si="290"/>
        <v>2766908.7500000042</v>
      </c>
      <c r="I1888" s="106">
        <f t="shared" si="291"/>
        <v>8210726.250000013</v>
      </c>
      <c r="J1888" s="106">
        <f t="shared" si="292"/>
        <v>90000</v>
      </c>
      <c r="K1888" s="106">
        <f t="shared" si="293"/>
        <v>0</v>
      </c>
      <c r="L1888" s="106">
        <f t="shared" si="294"/>
        <v>8300726.250000013</v>
      </c>
    </row>
    <row r="1889" spans="1:12" ht="18.5" x14ac:dyDescent="0.45">
      <c r="A1889" s="104"/>
      <c r="B1889" s="104"/>
      <c r="C1889" s="105" t="s">
        <v>166</v>
      </c>
      <c r="D1889" s="106">
        <v>1</v>
      </c>
      <c r="E1889" s="106">
        <v>1770788.75</v>
      </c>
      <c r="F1889" s="106">
        <v>30000</v>
      </c>
      <c r="G1889" s="106"/>
      <c r="H1889" s="106">
        <f t="shared" si="290"/>
        <v>1800788.75</v>
      </c>
      <c r="I1889" s="106">
        <f t="shared" si="291"/>
        <v>1770788.75</v>
      </c>
      <c r="J1889" s="106">
        <f t="shared" si="292"/>
        <v>30000</v>
      </c>
      <c r="K1889" s="106">
        <f t="shared" si="293"/>
        <v>0</v>
      </c>
      <c r="L1889" s="106">
        <f t="shared" si="294"/>
        <v>1800788.75</v>
      </c>
    </row>
    <row r="1890" spans="1:12" ht="18.5" x14ac:dyDescent="0.45">
      <c r="A1890" s="104"/>
      <c r="B1890" s="104"/>
      <c r="C1890" s="105" t="s">
        <v>167</v>
      </c>
      <c r="D1890" s="106">
        <v>4</v>
      </c>
      <c r="E1890" s="106">
        <v>1813162.5</v>
      </c>
      <c r="F1890" s="106">
        <v>30000</v>
      </c>
      <c r="G1890" s="106"/>
      <c r="H1890" s="106">
        <f t="shared" si="290"/>
        <v>1843162.5</v>
      </c>
      <c r="I1890" s="106">
        <f t="shared" si="291"/>
        <v>7252650</v>
      </c>
      <c r="J1890" s="106">
        <f t="shared" si="292"/>
        <v>120000</v>
      </c>
      <c r="K1890" s="106">
        <f t="shared" si="293"/>
        <v>0</v>
      </c>
      <c r="L1890" s="106">
        <f t="shared" si="294"/>
        <v>7372650</v>
      </c>
    </row>
    <row r="1891" spans="1:12" ht="18.5" x14ac:dyDescent="0.45">
      <c r="A1891" s="104"/>
      <c r="B1891" s="104"/>
      <c r="C1891" s="105" t="s">
        <v>170</v>
      </c>
      <c r="D1891" s="106">
        <v>1</v>
      </c>
      <c r="E1891" s="106">
        <v>1897908.75</v>
      </c>
      <c r="F1891" s="106">
        <v>30000</v>
      </c>
      <c r="G1891" s="106"/>
      <c r="H1891" s="106">
        <f t="shared" si="290"/>
        <v>1927908.75</v>
      </c>
      <c r="I1891" s="106">
        <f t="shared" si="291"/>
        <v>1897908.75</v>
      </c>
      <c r="J1891" s="106">
        <f t="shared" si="292"/>
        <v>30000</v>
      </c>
      <c r="K1891" s="106">
        <f t="shared" si="293"/>
        <v>0</v>
      </c>
      <c r="L1891" s="106">
        <f t="shared" si="294"/>
        <v>1927908.75</v>
      </c>
    </row>
    <row r="1892" spans="1:12" ht="18.5" x14ac:dyDescent="0.45">
      <c r="A1892" s="104"/>
      <c r="B1892" s="104"/>
      <c r="C1892" s="105" t="s">
        <v>173</v>
      </c>
      <c r="D1892" s="106">
        <v>2</v>
      </c>
      <c r="E1892" s="106">
        <v>1982656.25</v>
      </c>
      <c r="F1892" s="106">
        <v>30000</v>
      </c>
      <c r="G1892" s="106"/>
      <c r="H1892" s="106">
        <f t="shared" si="290"/>
        <v>2012656.25</v>
      </c>
      <c r="I1892" s="106">
        <f t="shared" si="291"/>
        <v>3965312.5</v>
      </c>
      <c r="J1892" s="106">
        <f t="shared" si="292"/>
        <v>60000</v>
      </c>
      <c r="K1892" s="106">
        <f t="shared" si="293"/>
        <v>0</v>
      </c>
      <c r="L1892" s="106">
        <f t="shared" si="294"/>
        <v>4025312.5</v>
      </c>
    </row>
    <row r="1893" spans="1:12" ht="18.5" x14ac:dyDescent="0.45">
      <c r="A1893" s="104"/>
      <c r="B1893" s="104"/>
      <c r="C1893" s="105" t="s">
        <v>215</v>
      </c>
      <c r="D1893" s="106">
        <v>1</v>
      </c>
      <c r="E1893" s="106">
        <v>3125966.25</v>
      </c>
      <c r="F1893" s="106">
        <v>30000</v>
      </c>
      <c r="G1893" s="106"/>
      <c r="H1893" s="106">
        <f t="shared" si="290"/>
        <v>3155966.25</v>
      </c>
      <c r="I1893" s="106">
        <f t="shared" si="291"/>
        <v>3125966.25</v>
      </c>
      <c r="J1893" s="106">
        <f t="shared" si="292"/>
        <v>30000</v>
      </c>
      <c r="K1893" s="106">
        <f t="shared" si="293"/>
        <v>0</v>
      </c>
      <c r="L1893" s="106">
        <f t="shared" si="294"/>
        <v>3155966.25</v>
      </c>
    </row>
    <row r="1894" spans="1:12" ht="18.5" x14ac:dyDescent="0.45">
      <c r="A1894" s="104"/>
      <c r="B1894" s="104"/>
      <c r="C1894" s="105" t="s">
        <v>484</v>
      </c>
      <c r="D1894" s="106">
        <v>1</v>
      </c>
      <c r="E1894" s="106">
        <v>3112251.2499999958</v>
      </c>
      <c r="F1894" s="106">
        <v>30000</v>
      </c>
      <c r="G1894" s="106"/>
      <c r="H1894" s="106">
        <f t="shared" si="290"/>
        <v>3142251.2499999958</v>
      </c>
      <c r="I1894" s="106">
        <f t="shared" si="291"/>
        <v>3112251.2499999958</v>
      </c>
      <c r="J1894" s="106">
        <f t="shared" si="292"/>
        <v>30000</v>
      </c>
      <c r="K1894" s="106">
        <f t="shared" si="293"/>
        <v>0</v>
      </c>
      <c r="L1894" s="106">
        <f t="shared" si="294"/>
        <v>3142251.2499999958</v>
      </c>
    </row>
    <row r="1895" spans="1:12" ht="18.5" x14ac:dyDescent="0.45">
      <c r="A1895" s="104"/>
      <c r="B1895" s="104"/>
      <c r="C1895" s="105" t="s">
        <v>176</v>
      </c>
      <c r="D1895" s="106">
        <v>2</v>
      </c>
      <c r="E1895" s="106">
        <v>3809206.2500000037</v>
      </c>
      <c r="F1895" s="106">
        <v>30000</v>
      </c>
      <c r="G1895" s="106"/>
      <c r="H1895" s="106">
        <f t="shared" si="290"/>
        <v>3839206.2500000037</v>
      </c>
      <c r="I1895" s="106">
        <f t="shared" si="291"/>
        <v>7618412.5000000075</v>
      </c>
      <c r="J1895" s="106">
        <f t="shared" si="292"/>
        <v>60000</v>
      </c>
      <c r="K1895" s="106">
        <f t="shared" si="293"/>
        <v>0</v>
      </c>
      <c r="L1895" s="106">
        <f t="shared" si="294"/>
        <v>7678412.5000000075</v>
      </c>
    </row>
    <row r="1896" spans="1:12" ht="18.5" x14ac:dyDescent="0.45">
      <c r="A1896" s="104"/>
      <c r="B1896" s="104"/>
      <c r="C1896" s="105" t="s">
        <v>176</v>
      </c>
      <c r="D1896" s="106">
        <v>1</v>
      </c>
      <c r="E1896" s="106">
        <v>2084331.25</v>
      </c>
      <c r="F1896" s="106">
        <v>30000</v>
      </c>
      <c r="G1896" s="106"/>
      <c r="H1896" s="106">
        <f t="shared" si="290"/>
        <v>2114331.25</v>
      </c>
      <c r="I1896" s="106">
        <f t="shared" si="291"/>
        <v>2084331.25</v>
      </c>
      <c r="J1896" s="106">
        <f t="shared" si="292"/>
        <v>30000</v>
      </c>
      <c r="K1896" s="106">
        <f t="shared" si="293"/>
        <v>0</v>
      </c>
      <c r="L1896" s="106">
        <f t="shared" si="294"/>
        <v>2114331.25</v>
      </c>
    </row>
    <row r="1897" spans="1:12" ht="18.5" x14ac:dyDescent="0.45">
      <c r="A1897" s="104"/>
      <c r="B1897" s="104"/>
      <c r="C1897" s="105" t="s">
        <v>179</v>
      </c>
      <c r="D1897" s="106">
        <v>3</v>
      </c>
      <c r="E1897" s="106">
        <v>2215783.75</v>
      </c>
      <c r="F1897" s="106">
        <v>30000</v>
      </c>
      <c r="G1897" s="106"/>
      <c r="H1897" s="106">
        <f t="shared" si="290"/>
        <v>2245783.75</v>
      </c>
      <c r="I1897" s="106">
        <f t="shared" si="291"/>
        <v>6647351.25</v>
      </c>
      <c r="J1897" s="106">
        <f t="shared" si="292"/>
        <v>90000</v>
      </c>
      <c r="K1897" s="106">
        <f t="shared" si="293"/>
        <v>0</v>
      </c>
      <c r="L1897" s="106">
        <f t="shared" si="294"/>
        <v>6737351.25</v>
      </c>
    </row>
    <row r="1898" spans="1:12" ht="18.5" x14ac:dyDescent="0.45">
      <c r="A1898" s="104"/>
      <c r="B1898" s="104"/>
      <c r="C1898" s="105" t="s">
        <v>676</v>
      </c>
      <c r="D1898" s="106">
        <v>1</v>
      </c>
      <c r="E1898" s="106">
        <v>4062285</v>
      </c>
      <c r="F1898" s="106">
        <v>30000</v>
      </c>
      <c r="G1898" s="106"/>
      <c r="H1898" s="106">
        <f t="shared" si="290"/>
        <v>4092285</v>
      </c>
      <c r="I1898" s="106">
        <f t="shared" si="291"/>
        <v>4062285</v>
      </c>
      <c r="J1898" s="106">
        <f t="shared" si="292"/>
        <v>30000</v>
      </c>
      <c r="K1898" s="106">
        <f t="shared" si="293"/>
        <v>0</v>
      </c>
      <c r="L1898" s="106">
        <f t="shared" si="294"/>
        <v>4092285</v>
      </c>
    </row>
    <row r="1899" spans="1:12" ht="18.5" x14ac:dyDescent="0.45">
      <c r="A1899" s="104"/>
      <c r="B1899" s="104"/>
      <c r="C1899" s="105" t="s">
        <v>180</v>
      </c>
      <c r="D1899" s="106">
        <v>1</v>
      </c>
      <c r="E1899" s="106">
        <v>2281510</v>
      </c>
      <c r="F1899" s="106">
        <v>30000</v>
      </c>
      <c r="G1899" s="106"/>
      <c r="H1899" s="106">
        <f t="shared" si="290"/>
        <v>2311510</v>
      </c>
      <c r="I1899" s="106">
        <f t="shared" si="291"/>
        <v>2281510</v>
      </c>
      <c r="J1899" s="106">
        <f t="shared" si="292"/>
        <v>30000</v>
      </c>
      <c r="K1899" s="106">
        <f t="shared" si="293"/>
        <v>0</v>
      </c>
      <c r="L1899" s="106">
        <f t="shared" si="294"/>
        <v>2311510</v>
      </c>
    </row>
    <row r="1900" spans="1:12" ht="18.5" x14ac:dyDescent="0.45">
      <c r="A1900" s="104"/>
      <c r="B1900" s="104"/>
      <c r="C1900" s="105" t="s">
        <v>183</v>
      </c>
      <c r="D1900" s="106">
        <v>3</v>
      </c>
      <c r="E1900" s="106">
        <v>2271097.5</v>
      </c>
      <c r="F1900" s="106">
        <v>30000</v>
      </c>
      <c r="G1900" s="106"/>
      <c r="H1900" s="106">
        <f t="shared" si="290"/>
        <v>2301097.5</v>
      </c>
      <c r="I1900" s="106">
        <f t="shared" si="291"/>
        <v>6813292.5</v>
      </c>
      <c r="J1900" s="106">
        <f t="shared" si="292"/>
        <v>90000</v>
      </c>
      <c r="K1900" s="106">
        <f t="shared" si="293"/>
        <v>0</v>
      </c>
      <c r="L1900" s="106">
        <f t="shared" si="294"/>
        <v>6903292.5</v>
      </c>
    </row>
    <row r="1901" spans="1:12" ht="18.5" x14ac:dyDescent="0.45">
      <c r="A1901" s="104"/>
      <c r="B1901" s="104"/>
      <c r="C1901" s="105" t="s">
        <v>185</v>
      </c>
      <c r="D1901" s="106">
        <v>1</v>
      </c>
      <c r="E1901" s="106">
        <v>4667138.7500000037</v>
      </c>
      <c r="F1901" s="106">
        <v>30000</v>
      </c>
      <c r="G1901" s="106"/>
      <c r="H1901" s="106">
        <f t="shared" si="290"/>
        <v>4697138.7500000037</v>
      </c>
      <c r="I1901" s="106">
        <f t="shared" si="291"/>
        <v>4667138.7500000037</v>
      </c>
      <c r="J1901" s="106">
        <f t="shared" si="292"/>
        <v>30000</v>
      </c>
      <c r="K1901" s="106">
        <f t="shared" si="293"/>
        <v>0</v>
      </c>
      <c r="L1901" s="106">
        <f t="shared" si="294"/>
        <v>4697138.7500000037</v>
      </c>
    </row>
    <row r="1902" spans="1:12" ht="18.5" x14ac:dyDescent="0.45">
      <c r="A1902" s="104"/>
      <c r="B1902" s="104"/>
      <c r="C1902" s="105" t="s">
        <v>320</v>
      </c>
      <c r="D1902" s="106">
        <v>3</v>
      </c>
      <c r="E1902" s="106">
        <v>4781803.7499999963</v>
      </c>
      <c r="F1902" s="106">
        <v>30000</v>
      </c>
      <c r="G1902" s="106"/>
      <c r="H1902" s="106">
        <f t="shared" si="290"/>
        <v>4811803.7499999963</v>
      </c>
      <c r="I1902" s="106">
        <f t="shared" si="291"/>
        <v>14345411.249999989</v>
      </c>
      <c r="J1902" s="106">
        <f t="shared" si="292"/>
        <v>90000</v>
      </c>
      <c r="K1902" s="106">
        <f t="shared" si="293"/>
        <v>0</v>
      </c>
      <c r="L1902" s="106">
        <f t="shared" si="294"/>
        <v>14435411.249999989</v>
      </c>
    </row>
    <row r="1903" spans="1:12" ht="18.5" x14ac:dyDescent="0.45">
      <c r="A1903" s="104"/>
      <c r="B1903" s="104"/>
      <c r="C1903" s="105" t="s">
        <v>320</v>
      </c>
      <c r="D1903" s="106">
        <v>1</v>
      </c>
      <c r="E1903" s="106">
        <v>2410071.25</v>
      </c>
      <c r="F1903" s="106">
        <v>30000</v>
      </c>
      <c r="G1903" s="106"/>
      <c r="H1903" s="106">
        <f t="shared" si="290"/>
        <v>2440071.25</v>
      </c>
      <c r="I1903" s="106">
        <f t="shared" si="291"/>
        <v>2410071.25</v>
      </c>
      <c r="J1903" s="106">
        <f t="shared" si="292"/>
        <v>30000</v>
      </c>
      <c r="K1903" s="106">
        <f t="shared" si="293"/>
        <v>0</v>
      </c>
      <c r="L1903" s="106">
        <f t="shared" si="294"/>
        <v>2440071.25</v>
      </c>
    </row>
    <row r="1904" spans="1:12" ht="18.5" x14ac:dyDescent="0.45">
      <c r="A1904" s="104"/>
      <c r="B1904" s="104"/>
      <c r="C1904" s="105" t="s">
        <v>186</v>
      </c>
      <c r="D1904" s="106">
        <v>1</v>
      </c>
      <c r="E1904" s="106">
        <v>4896470.0000000037</v>
      </c>
      <c r="F1904" s="106">
        <v>30000</v>
      </c>
      <c r="G1904" s="106"/>
      <c r="H1904" s="106">
        <f t="shared" si="290"/>
        <v>4926470.0000000037</v>
      </c>
      <c r="I1904" s="106">
        <f t="shared" si="291"/>
        <v>4896470.0000000037</v>
      </c>
      <c r="J1904" s="106">
        <f t="shared" si="292"/>
        <v>30000</v>
      </c>
      <c r="K1904" s="106">
        <f t="shared" si="293"/>
        <v>0</v>
      </c>
      <c r="L1904" s="106">
        <f t="shared" si="294"/>
        <v>4926470.0000000037</v>
      </c>
    </row>
    <row r="1905" spans="1:12" ht="18.5" x14ac:dyDescent="0.45">
      <c r="A1905" s="104"/>
      <c r="B1905" s="104"/>
      <c r="C1905" s="105" t="s">
        <v>345</v>
      </c>
      <c r="D1905" s="106">
        <v>1</v>
      </c>
      <c r="E1905" s="106">
        <v>2538162.5</v>
      </c>
      <c r="F1905" s="106">
        <v>30000</v>
      </c>
      <c r="G1905" s="106"/>
      <c r="H1905" s="106">
        <f t="shared" si="290"/>
        <v>2568162.5</v>
      </c>
      <c r="I1905" s="106">
        <f t="shared" si="291"/>
        <v>2538162.5</v>
      </c>
      <c r="J1905" s="106">
        <f t="shared" si="292"/>
        <v>30000</v>
      </c>
      <c r="K1905" s="106">
        <f t="shared" si="293"/>
        <v>0</v>
      </c>
      <c r="L1905" s="106">
        <f t="shared" si="294"/>
        <v>2568162.5</v>
      </c>
    </row>
    <row r="1906" spans="1:12" ht="18.5" x14ac:dyDescent="0.45">
      <c r="A1906" s="104"/>
      <c r="B1906" s="104"/>
      <c r="C1906" s="105" t="s">
        <v>188</v>
      </c>
      <c r="D1906" s="106">
        <v>1</v>
      </c>
      <c r="E1906" s="106">
        <v>2612968.75</v>
      </c>
      <c r="F1906" s="106">
        <v>30000</v>
      </c>
      <c r="G1906" s="106"/>
      <c r="H1906" s="106">
        <f t="shared" si="290"/>
        <v>2642968.75</v>
      </c>
      <c r="I1906" s="106">
        <f t="shared" si="291"/>
        <v>2612968.75</v>
      </c>
      <c r="J1906" s="106">
        <f t="shared" si="292"/>
        <v>30000</v>
      </c>
      <c r="K1906" s="106">
        <f t="shared" si="293"/>
        <v>0</v>
      </c>
      <c r="L1906" s="106">
        <f t="shared" si="294"/>
        <v>2642968.75</v>
      </c>
    </row>
    <row r="1907" spans="1:12" ht="18.5" x14ac:dyDescent="0.45">
      <c r="A1907" s="104"/>
      <c r="B1907" s="104"/>
      <c r="C1907" s="105" t="s">
        <v>189</v>
      </c>
      <c r="D1907" s="106">
        <v>5</v>
      </c>
      <c r="E1907" s="106">
        <v>2687775</v>
      </c>
      <c r="F1907" s="106">
        <v>30000</v>
      </c>
      <c r="G1907" s="106"/>
      <c r="H1907" s="106">
        <f t="shared" si="290"/>
        <v>2717775</v>
      </c>
      <c r="I1907" s="106">
        <f t="shared" si="291"/>
        <v>13438875</v>
      </c>
      <c r="J1907" s="106">
        <f t="shared" si="292"/>
        <v>150000</v>
      </c>
      <c r="K1907" s="106">
        <f t="shared" si="293"/>
        <v>0</v>
      </c>
      <c r="L1907" s="106">
        <f t="shared" si="294"/>
        <v>13588875</v>
      </c>
    </row>
    <row r="1908" spans="1:12" ht="18.5" x14ac:dyDescent="0.45">
      <c r="A1908" s="104"/>
      <c r="B1908" s="104"/>
      <c r="C1908" s="105" t="s">
        <v>191</v>
      </c>
      <c r="D1908" s="106">
        <v>2</v>
      </c>
      <c r="E1908" s="106">
        <v>2837387.5</v>
      </c>
      <c r="F1908" s="106">
        <v>30000</v>
      </c>
      <c r="G1908" s="106"/>
      <c r="H1908" s="106">
        <f t="shared" si="290"/>
        <v>2867387.5</v>
      </c>
      <c r="I1908" s="106">
        <f t="shared" si="291"/>
        <v>5674775</v>
      </c>
      <c r="J1908" s="106">
        <f t="shared" si="292"/>
        <v>60000</v>
      </c>
      <c r="K1908" s="106">
        <f t="shared" si="293"/>
        <v>0</v>
      </c>
      <c r="L1908" s="106">
        <f t="shared" si="294"/>
        <v>5734775</v>
      </c>
    </row>
    <row r="1909" spans="1:12" ht="18.5" x14ac:dyDescent="0.45">
      <c r="A1909" s="104"/>
      <c r="B1909" s="104"/>
      <c r="C1909" s="105" t="s">
        <v>248</v>
      </c>
      <c r="D1909" s="106">
        <v>3</v>
      </c>
      <c r="E1909" s="106">
        <v>2912193.75</v>
      </c>
      <c r="F1909" s="106">
        <v>30000</v>
      </c>
      <c r="G1909" s="106"/>
      <c r="H1909" s="106">
        <f t="shared" si="290"/>
        <v>2942193.75</v>
      </c>
      <c r="I1909" s="106">
        <f t="shared" si="291"/>
        <v>8736581.25</v>
      </c>
      <c r="J1909" s="106">
        <f t="shared" si="292"/>
        <v>90000</v>
      </c>
      <c r="K1909" s="106">
        <f t="shared" si="293"/>
        <v>0</v>
      </c>
      <c r="L1909" s="106">
        <f t="shared" si="294"/>
        <v>8826581.25</v>
      </c>
    </row>
    <row r="1910" spans="1:12" ht="18.5" x14ac:dyDescent="0.45">
      <c r="A1910" s="104"/>
      <c r="B1910" s="104"/>
      <c r="C1910" s="105" t="s">
        <v>304</v>
      </c>
      <c r="D1910" s="106">
        <v>2</v>
      </c>
      <c r="E1910" s="106">
        <v>2987000</v>
      </c>
      <c r="F1910" s="106">
        <v>30000</v>
      </c>
      <c r="G1910" s="106"/>
      <c r="H1910" s="106">
        <f t="shared" si="290"/>
        <v>3017000</v>
      </c>
      <c r="I1910" s="106">
        <f t="shared" si="291"/>
        <v>5974000</v>
      </c>
      <c r="J1910" s="106">
        <f t="shared" si="292"/>
        <v>60000</v>
      </c>
      <c r="K1910" s="106">
        <f t="shared" si="293"/>
        <v>0</v>
      </c>
      <c r="L1910" s="106">
        <f t="shared" si="294"/>
        <v>6034000</v>
      </c>
    </row>
    <row r="1911" spans="1:12" ht="18.5" x14ac:dyDescent="0.45">
      <c r="A1911" s="104"/>
      <c r="B1911" s="104"/>
      <c r="C1911" s="105" t="s">
        <v>307</v>
      </c>
      <c r="D1911" s="106">
        <v>1</v>
      </c>
      <c r="E1911" s="106">
        <v>7181721.4500000002</v>
      </c>
      <c r="F1911" s="106">
        <v>30000</v>
      </c>
      <c r="G1911" s="106">
        <v>1082097.96</v>
      </c>
      <c r="H1911" s="106">
        <f t="shared" si="290"/>
        <v>8293819.4100000001</v>
      </c>
      <c r="I1911" s="106">
        <f t="shared" si="291"/>
        <v>7181721.4500000002</v>
      </c>
      <c r="J1911" s="106">
        <f t="shared" si="292"/>
        <v>30000</v>
      </c>
      <c r="K1911" s="106">
        <f t="shared" si="293"/>
        <v>1082097.96</v>
      </c>
      <c r="L1911" s="106">
        <f t="shared" si="294"/>
        <v>8293819.4100000001</v>
      </c>
    </row>
    <row r="1912" spans="1:12" ht="18.5" x14ac:dyDescent="0.45">
      <c r="A1912" s="104"/>
      <c r="B1912" s="104"/>
      <c r="C1912" s="108" t="s">
        <v>307</v>
      </c>
      <c r="D1912" s="106">
        <v>3</v>
      </c>
      <c r="E1912" s="106">
        <v>3206882.5</v>
      </c>
      <c r="F1912" s="106">
        <v>30000</v>
      </c>
      <c r="G1912" s="106"/>
      <c r="H1912" s="106">
        <f t="shared" si="290"/>
        <v>3236882.5</v>
      </c>
      <c r="I1912" s="106">
        <f t="shared" si="291"/>
        <v>9620647.5</v>
      </c>
      <c r="J1912" s="106">
        <f t="shared" si="292"/>
        <v>90000</v>
      </c>
      <c r="K1912" s="106">
        <f t="shared" si="293"/>
        <v>0</v>
      </c>
      <c r="L1912" s="106">
        <f t="shared" si="294"/>
        <v>9710647.5</v>
      </c>
    </row>
    <row r="1913" spans="1:12" ht="18.5" x14ac:dyDescent="0.45">
      <c r="A1913" s="104"/>
      <c r="B1913" s="104"/>
      <c r="C1913" s="108" t="s">
        <v>194</v>
      </c>
      <c r="D1913" s="106">
        <v>2</v>
      </c>
      <c r="E1913" s="106">
        <v>3415120</v>
      </c>
      <c r="F1913" s="106">
        <v>30000</v>
      </c>
      <c r="G1913" s="106"/>
      <c r="H1913" s="106">
        <f t="shared" si="290"/>
        <v>3445120</v>
      </c>
      <c r="I1913" s="106">
        <f t="shared" si="291"/>
        <v>6830240</v>
      </c>
      <c r="J1913" s="106">
        <f t="shared" si="292"/>
        <v>60000</v>
      </c>
      <c r="K1913" s="106">
        <f t="shared" si="293"/>
        <v>0</v>
      </c>
      <c r="L1913" s="106">
        <f t="shared" si="294"/>
        <v>6890240</v>
      </c>
    </row>
    <row r="1914" spans="1:12" ht="18.5" x14ac:dyDescent="0.45">
      <c r="A1914" s="104"/>
      <c r="B1914" s="104"/>
      <c r="C1914" s="108" t="s">
        <v>308</v>
      </c>
      <c r="D1914" s="106">
        <v>1</v>
      </c>
      <c r="E1914" s="106">
        <v>3741953.75</v>
      </c>
      <c r="F1914" s="106">
        <v>30000</v>
      </c>
      <c r="G1914" s="106"/>
      <c r="H1914" s="106">
        <f t="shared" si="290"/>
        <v>3771953.75</v>
      </c>
      <c r="I1914" s="106">
        <f t="shared" si="291"/>
        <v>3741953.75</v>
      </c>
      <c r="J1914" s="106">
        <f t="shared" si="292"/>
        <v>30000</v>
      </c>
      <c r="K1914" s="106">
        <f t="shared" si="293"/>
        <v>0</v>
      </c>
      <c r="L1914" s="106">
        <f t="shared" si="294"/>
        <v>3771953.75</v>
      </c>
    </row>
    <row r="1915" spans="1:12" ht="18.5" x14ac:dyDescent="0.45">
      <c r="A1915" s="104"/>
      <c r="B1915" s="104"/>
      <c r="C1915" s="108" t="s">
        <v>199</v>
      </c>
      <c r="D1915" s="106">
        <v>1</v>
      </c>
      <c r="E1915" s="106">
        <v>3992217.5</v>
      </c>
      <c r="F1915" s="106">
        <v>30000</v>
      </c>
      <c r="G1915" s="106"/>
      <c r="H1915" s="106">
        <f t="shared" si="290"/>
        <v>4022217.5</v>
      </c>
      <c r="I1915" s="106">
        <f t="shared" si="291"/>
        <v>3992217.5</v>
      </c>
      <c r="J1915" s="106">
        <f t="shared" si="292"/>
        <v>30000</v>
      </c>
      <c r="K1915" s="106">
        <f t="shared" si="293"/>
        <v>0</v>
      </c>
      <c r="L1915" s="106">
        <f t="shared" si="294"/>
        <v>4022217.5</v>
      </c>
    </row>
    <row r="1916" spans="1:12" ht="18.5" x14ac:dyDescent="0.45">
      <c r="A1916" s="104"/>
      <c r="B1916" s="104"/>
      <c r="C1916" s="108" t="s">
        <v>350</v>
      </c>
      <c r="D1916" s="106">
        <v>2</v>
      </c>
      <c r="E1916" s="106">
        <v>7286629.9500000002</v>
      </c>
      <c r="F1916" s="106">
        <v>30000</v>
      </c>
      <c r="G1916" s="106"/>
      <c r="H1916" s="106">
        <f t="shared" si="290"/>
        <v>7316629.9500000002</v>
      </c>
      <c r="I1916" s="106">
        <f t="shared" si="291"/>
        <v>14573259.9</v>
      </c>
      <c r="J1916" s="106">
        <f t="shared" si="292"/>
        <v>60000</v>
      </c>
      <c r="K1916" s="106">
        <f t="shared" si="293"/>
        <v>0</v>
      </c>
      <c r="L1916" s="106">
        <f t="shared" si="294"/>
        <v>14633259.9</v>
      </c>
    </row>
    <row r="1917" spans="1:12" ht="18.5" x14ac:dyDescent="0.45">
      <c r="A1917" s="104"/>
      <c r="B1917" s="107" t="s">
        <v>201</v>
      </c>
      <c r="C1917" s="105" t="s">
        <v>202</v>
      </c>
      <c r="D1917" s="109">
        <f>SUM(D1855:D1916)</f>
        <v>128</v>
      </c>
      <c r="E1917" s="109">
        <f>SUM(E1855:E1916)</f>
        <v>148533958.90000001</v>
      </c>
      <c r="F1917" s="109">
        <f>SUM(F1855:F1916)</f>
        <v>1860000</v>
      </c>
      <c r="G1917" s="109"/>
      <c r="H1917" s="109">
        <f>SUM(H1855:H1916)</f>
        <v>154149905.5</v>
      </c>
      <c r="I1917" s="109">
        <f>SUM(I1855:I1916)</f>
        <v>301018446.3499999</v>
      </c>
      <c r="J1917" s="109">
        <f>SUM(J1855:J1916)</f>
        <v>3840000</v>
      </c>
      <c r="K1917" s="109">
        <f>SUM(K1855:K1916)</f>
        <v>4341265.5600000005</v>
      </c>
      <c r="L1917" s="109">
        <f>SUM(L1855:L1916)</f>
        <v>309199711.90999997</v>
      </c>
    </row>
    <row r="1918" spans="1:12" ht="18.5" x14ac:dyDescent="0.45">
      <c r="A1918" s="104"/>
      <c r="B1918" s="104"/>
      <c r="C1918" s="110" t="s">
        <v>203</v>
      </c>
      <c r="D1918" s="106">
        <v>1</v>
      </c>
      <c r="E1918" s="111">
        <v>1247870.04</v>
      </c>
      <c r="F1918" s="106">
        <v>374361</v>
      </c>
      <c r="G1918" s="106">
        <v>10640338.32</v>
      </c>
      <c r="H1918" s="106">
        <f t="shared" ref="H1918" si="295">SUM(E1918:G1918)</f>
        <v>12262569.359999999</v>
      </c>
      <c r="I1918" s="106">
        <f t="shared" ref="I1918" si="296">D1918*E1918</f>
        <v>1247870.04</v>
      </c>
      <c r="J1918" s="106">
        <f t="shared" ref="J1918" si="297">D1918*F1918</f>
        <v>374361</v>
      </c>
      <c r="K1918" s="106">
        <f t="shared" ref="K1918" si="298">D1918*G1918</f>
        <v>10640338.32</v>
      </c>
      <c r="L1918" s="106">
        <f t="shared" ref="L1918" si="299">D1918*H1918</f>
        <v>12262569.359999999</v>
      </c>
    </row>
    <row r="1919" spans="1:12" ht="18.5" x14ac:dyDescent="0.45">
      <c r="A1919" s="104"/>
      <c r="B1919" s="112" t="s">
        <v>201</v>
      </c>
      <c r="C1919" s="113"/>
      <c r="D1919" s="109">
        <f t="shared" ref="D1919:L1919" si="300">SUM(D1918:D1918)</f>
        <v>1</v>
      </c>
      <c r="E1919" s="109">
        <f t="shared" si="300"/>
        <v>1247870.04</v>
      </c>
      <c r="F1919" s="109">
        <f t="shared" si="300"/>
        <v>374361</v>
      </c>
      <c r="G1919" s="109">
        <f t="shared" si="300"/>
        <v>10640338.32</v>
      </c>
      <c r="H1919" s="109">
        <f t="shared" si="300"/>
        <v>12262569.359999999</v>
      </c>
      <c r="I1919" s="109">
        <f t="shared" si="300"/>
        <v>1247870.04</v>
      </c>
      <c r="J1919" s="109">
        <f t="shared" si="300"/>
        <v>374361</v>
      </c>
      <c r="K1919" s="109">
        <f t="shared" si="300"/>
        <v>10640338.32</v>
      </c>
      <c r="L1919" s="109">
        <f t="shared" si="300"/>
        <v>12262569.359999999</v>
      </c>
    </row>
    <row r="1920" spans="1:12" ht="18.5" x14ac:dyDescent="0.45">
      <c r="A1920" s="104"/>
      <c r="B1920" s="104"/>
      <c r="C1920" s="110"/>
      <c r="D1920" s="106"/>
      <c r="E1920" s="106"/>
      <c r="F1920" s="106"/>
      <c r="G1920" s="106"/>
      <c r="H1920" s="106"/>
      <c r="I1920" s="106"/>
      <c r="J1920" s="106"/>
      <c r="K1920" s="106"/>
      <c r="L1920" s="106"/>
    </row>
    <row r="1921" spans="1:12" ht="18.5" x14ac:dyDescent="0.45">
      <c r="A1921" s="112" t="s">
        <v>204</v>
      </c>
      <c r="B1921" s="104"/>
      <c r="C1921" s="104"/>
      <c r="D1921" s="114">
        <f>D1917+D1919</f>
        <v>129</v>
      </c>
      <c r="E1921" s="115">
        <f t="shared" ref="E1921:L1921" si="301">SUM(E1917:E1918)</f>
        <v>149781828.94</v>
      </c>
      <c r="F1921" s="115">
        <f t="shared" si="301"/>
        <v>2234361</v>
      </c>
      <c r="G1921" s="115">
        <f t="shared" si="301"/>
        <v>10640338.32</v>
      </c>
      <c r="H1921" s="115">
        <f t="shared" si="301"/>
        <v>166412474.86000001</v>
      </c>
      <c r="I1921" s="115">
        <f t="shared" si="301"/>
        <v>302266316.38999993</v>
      </c>
      <c r="J1921" s="115">
        <f t="shared" si="301"/>
        <v>4214361</v>
      </c>
      <c r="K1921" s="115">
        <f t="shared" si="301"/>
        <v>14981603.880000001</v>
      </c>
      <c r="L1921" s="115">
        <f t="shared" si="301"/>
        <v>321462281.26999998</v>
      </c>
    </row>
    <row r="1923" spans="1:12" ht="18.5" x14ac:dyDescent="0.45">
      <c r="A1923" s="1010" t="s">
        <v>0</v>
      </c>
      <c r="B1923" s="1010"/>
      <c r="C1923" s="1010"/>
      <c r="D1923" s="1010"/>
      <c r="E1923" s="1010"/>
      <c r="F1923" s="1010"/>
      <c r="G1923" s="1010"/>
      <c r="H1923" s="1010"/>
      <c r="I1923" s="1010"/>
      <c r="J1923" s="1010"/>
      <c r="K1923" s="1010"/>
      <c r="L1923" s="1010"/>
    </row>
    <row r="1924" spans="1:12" ht="18.5" x14ac:dyDescent="0.45">
      <c r="A1924" s="971" t="s">
        <v>89</v>
      </c>
      <c r="B1924" s="971"/>
      <c r="C1924" s="971"/>
      <c r="D1924" s="971"/>
      <c r="E1924" s="971"/>
      <c r="F1924" s="971"/>
      <c r="G1924" s="971"/>
      <c r="H1924" s="971"/>
      <c r="I1924" s="971"/>
      <c r="J1924" s="971"/>
      <c r="K1924" s="971"/>
      <c r="L1924" s="971"/>
    </row>
    <row r="1925" spans="1:12" ht="18.5" x14ac:dyDescent="0.45">
      <c r="A1925" s="971" t="s">
        <v>90</v>
      </c>
      <c r="B1925" s="972"/>
      <c r="C1925" s="972"/>
      <c r="D1925" s="972"/>
      <c r="E1925" s="972"/>
      <c r="F1925" s="972"/>
      <c r="G1925" s="972"/>
      <c r="H1925" s="972"/>
      <c r="I1925" s="972"/>
      <c r="J1925" s="972"/>
      <c r="K1925" s="972"/>
      <c r="L1925" s="972"/>
    </row>
    <row r="1926" spans="1:12" ht="18.5" x14ac:dyDescent="0.45">
      <c r="A1926" s="973" t="s">
        <v>1160</v>
      </c>
      <c r="B1926" s="973"/>
      <c r="C1926" s="973"/>
      <c r="D1926" s="973"/>
      <c r="E1926" s="973"/>
      <c r="F1926" s="973"/>
      <c r="G1926" s="973"/>
      <c r="H1926" s="973"/>
      <c r="I1926" s="973"/>
      <c r="J1926" s="973"/>
      <c r="K1926" s="973"/>
      <c r="L1926" s="973"/>
    </row>
    <row r="1927" spans="1:12" ht="55.5" x14ac:dyDescent="0.45">
      <c r="A1927" s="101" t="s">
        <v>91</v>
      </c>
      <c r="B1927" s="102"/>
      <c r="C1927" s="101" t="s">
        <v>92</v>
      </c>
      <c r="D1927" s="101" t="s">
        <v>93</v>
      </c>
      <c r="E1927" s="101" t="s">
        <v>94</v>
      </c>
      <c r="F1927" s="101" t="s">
        <v>95</v>
      </c>
      <c r="G1927" s="101" t="s">
        <v>96</v>
      </c>
      <c r="H1927" s="101" t="s">
        <v>97</v>
      </c>
      <c r="I1927" s="101" t="s">
        <v>98</v>
      </c>
      <c r="J1927" s="101" t="s">
        <v>99</v>
      </c>
      <c r="K1927" s="101" t="s">
        <v>100</v>
      </c>
      <c r="L1927" s="103" t="s">
        <v>101</v>
      </c>
    </row>
    <row r="1928" spans="1:12" ht="18.5" x14ac:dyDescent="0.45">
      <c r="A1928" s="108"/>
      <c r="B1928" s="104"/>
      <c r="C1928" s="104"/>
      <c r="D1928" s="502"/>
      <c r="E1928" s="104"/>
      <c r="F1928" s="104"/>
      <c r="G1928" s="104"/>
      <c r="H1928" s="104"/>
      <c r="I1928" s="104"/>
      <c r="J1928" s="104"/>
      <c r="K1928" s="104"/>
      <c r="L1928" s="355" t="s">
        <v>650</v>
      </c>
    </row>
    <row r="1929" spans="1:12" ht="18.5" x14ac:dyDescent="0.45">
      <c r="A1929" s="104"/>
      <c r="B1929" s="104"/>
      <c r="C1929" s="105" t="s">
        <v>1059</v>
      </c>
      <c r="D1929" s="106">
        <v>1</v>
      </c>
      <c r="E1929" s="106">
        <v>1067982.5000000005</v>
      </c>
      <c r="F1929" s="106">
        <v>30000</v>
      </c>
      <c r="G1929" s="106"/>
      <c r="H1929" s="106">
        <f t="shared" ref="H1929:H1944" si="302">SUM(E1929:G1929)</f>
        <v>1097982.5000000005</v>
      </c>
      <c r="I1929" s="106">
        <f t="shared" ref="I1929:I1944" si="303">D1929*E1929</f>
        <v>1067982.5000000005</v>
      </c>
      <c r="J1929" s="106">
        <f t="shared" ref="J1929:J1944" si="304">D1929*F1929</f>
        <v>30000</v>
      </c>
      <c r="K1929" s="106">
        <f t="shared" ref="K1929:K1944" si="305">D1929*G1929</f>
        <v>0</v>
      </c>
      <c r="L1929" s="106">
        <f t="shared" ref="L1929:L1944" si="306">D1929*H1929</f>
        <v>1097982.5000000005</v>
      </c>
    </row>
    <row r="1930" spans="1:12" ht="18.5" x14ac:dyDescent="0.45">
      <c r="A1930" s="104"/>
      <c r="B1930" s="104"/>
      <c r="C1930" s="105" t="s">
        <v>480</v>
      </c>
      <c r="D1930" s="106">
        <v>1</v>
      </c>
      <c r="E1930" s="106">
        <v>1126412.4999999995</v>
      </c>
      <c r="F1930" s="106">
        <v>30000</v>
      </c>
      <c r="G1930" s="106"/>
      <c r="H1930" s="106">
        <f t="shared" si="302"/>
        <v>1156412.4999999995</v>
      </c>
      <c r="I1930" s="106">
        <f t="shared" si="303"/>
        <v>1126412.4999999995</v>
      </c>
      <c r="J1930" s="106">
        <f t="shared" si="304"/>
        <v>30000</v>
      </c>
      <c r="K1930" s="106">
        <f t="shared" si="305"/>
        <v>0</v>
      </c>
      <c r="L1930" s="106">
        <f t="shared" si="306"/>
        <v>1156412.4999999995</v>
      </c>
    </row>
    <row r="1931" spans="1:12" ht="18.5" x14ac:dyDescent="0.45">
      <c r="A1931" s="104"/>
      <c r="B1931" s="104"/>
      <c r="C1931" s="105" t="s">
        <v>545</v>
      </c>
      <c r="D1931" s="106">
        <v>1</v>
      </c>
      <c r="E1931" s="106">
        <v>1144419.9999999995</v>
      </c>
      <c r="F1931" s="106">
        <v>30000</v>
      </c>
      <c r="G1931" s="106"/>
      <c r="H1931" s="106">
        <f t="shared" si="302"/>
        <v>1174419.9999999995</v>
      </c>
      <c r="I1931" s="106">
        <f t="shared" si="303"/>
        <v>1144419.9999999995</v>
      </c>
      <c r="J1931" s="106">
        <f t="shared" si="304"/>
        <v>30000</v>
      </c>
      <c r="K1931" s="106">
        <f t="shared" si="305"/>
        <v>0</v>
      </c>
      <c r="L1931" s="106">
        <f t="shared" si="306"/>
        <v>1174419.9999999995</v>
      </c>
    </row>
    <row r="1932" spans="1:12" ht="18.5" x14ac:dyDescent="0.45">
      <c r="A1932" s="104"/>
      <c r="B1932" s="104"/>
      <c r="C1932" s="105" t="s">
        <v>105</v>
      </c>
      <c r="D1932" s="106">
        <v>2</v>
      </c>
      <c r="E1932" s="106">
        <v>1153397.4999999995</v>
      </c>
      <c r="F1932" s="106">
        <v>30000</v>
      </c>
      <c r="G1932" s="106"/>
      <c r="H1932" s="106">
        <f t="shared" si="302"/>
        <v>1183397.4999999995</v>
      </c>
      <c r="I1932" s="106">
        <f t="shared" si="303"/>
        <v>2306794.9999999991</v>
      </c>
      <c r="J1932" s="106">
        <f t="shared" si="304"/>
        <v>60000</v>
      </c>
      <c r="K1932" s="106">
        <f t="shared" si="305"/>
        <v>0</v>
      </c>
      <c r="L1932" s="106">
        <f t="shared" si="306"/>
        <v>2366794.9999999991</v>
      </c>
    </row>
    <row r="1933" spans="1:12" ht="18.5" x14ac:dyDescent="0.45">
      <c r="A1933" s="104"/>
      <c r="B1933" s="104"/>
      <c r="C1933" s="105" t="s">
        <v>118</v>
      </c>
      <c r="D1933" s="106">
        <v>1</v>
      </c>
      <c r="E1933" s="106">
        <v>1125772.5</v>
      </c>
      <c r="F1933" s="106">
        <v>30000</v>
      </c>
      <c r="G1933" s="106"/>
      <c r="H1933" s="106">
        <f t="shared" si="302"/>
        <v>1155772.5</v>
      </c>
      <c r="I1933" s="106">
        <f t="shared" si="303"/>
        <v>1125772.5</v>
      </c>
      <c r="J1933" s="106">
        <f t="shared" si="304"/>
        <v>30000</v>
      </c>
      <c r="K1933" s="106">
        <f t="shared" si="305"/>
        <v>0</v>
      </c>
      <c r="L1933" s="106">
        <f t="shared" si="306"/>
        <v>1155772.5</v>
      </c>
    </row>
    <row r="1934" spans="1:12" ht="18.5" x14ac:dyDescent="0.45">
      <c r="A1934" s="104"/>
      <c r="B1934" s="104"/>
      <c r="C1934" s="105" t="s">
        <v>448</v>
      </c>
      <c r="D1934" s="106">
        <v>1</v>
      </c>
      <c r="E1934" s="106">
        <v>1147607.4999999995</v>
      </c>
      <c r="F1934" s="106">
        <v>30000</v>
      </c>
      <c r="G1934" s="106"/>
      <c r="H1934" s="106">
        <f t="shared" si="302"/>
        <v>1177607.4999999995</v>
      </c>
      <c r="I1934" s="106">
        <f t="shared" si="303"/>
        <v>1147607.4999999995</v>
      </c>
      <c r="J1934" s="106">
        <f t="shared" si="304"/>
        <v>30000</v>
      </c>
      <c r="K1934" s="106">
        <f t="shared" si="305"/>
        <v>0</v>
      </c>
      <c r="L1934" s="106">
        <f t="shared" si="306"/>
        <v>1177607.4999999995</v>
      </c>
    </row>
    <row r="1935" spans="1:12" ht="18.5" x14ac:dyDescent="0.45">
      <c r="A1935" s="104"/>
      <c r="B1935" s="104"/>
      <c r="C1935" s="105" t="s">
        <v>143</v>
      </c>
      <c r="D1935" s="106">
        <v>1</v>
      </c>
      <c r="E1935" s="106">
        <v>1359818.7500000042</v>
      </c>
      <c r="F1935" s="106">
        <v>30000</v>
      </c>
      <c r="G1935" s="106"/>
      <c r="H1935" s="106">
        <f t="shared" si="302"/>
        <v>1389818.7500000042</v>
      </c>
      <c r="I1935" s="106">
        <f t="shared" si="303"/>
        <v>1359818.7500000042</v>
      </c>
      <c r="J1935" s="106">
        <f t="shared" si="304"/>
        <v>30000</v>
      </c>
      <c r="K1935" s="106">
        <f t="shared" si="305"/>
        <v>0</v>
      </c>
      <c r="L1935" s="106">
        <f t="shared" si="306"/>
        <v>1389818.7500000042</v>
      </c>
    </row>
    <row r="1936" spans="1:12" ht="18.5" x14ac:dyDescent="0.45">
      <c r="A1936" s="104"/>
      <c r="B1936" s="104"/>
      <c r="C1936" s="105" t="s">
        <v>319</v>
      </c>
      <c r="D1936" s="106">
        <v>1</v>
      </c>
      <c r="E1936" s="106">
        <v>1475334.9999999958</v>
      </c>
      <c r="F1936" s="106">
        <v>30000</v>
      </c>
      <c r="G1936" s="106"/>
      <c r="H1936" s="106">
        <f t="shared" si="302"/>
        <v>1505334.9999999958</v>
      </c>
      <c r="I1936" s="106">
        <f t="shared" si="303"/>
        <v>1475334.9999999958</v>
      </c>
      <c r="J1936" s="106">
        <f t="shared" si="304"/>
        <v>30000</v>
      </c>
      <c r="K1936" s="106">
        <f t="shared" si="305"/>
        <v>0</v>
      </c>
      <c r="L1936" s="106">
        <f t="shared" si="306"/>
        <v>1505334.9999999958</v>
      </c>
    </row>
    <row r="1937" spans="1:12" ht="18.5" x14ac:dyDescent="0.45">
      <c r="A1937" s="104"/>
      <c r="B1937" s="104"/>
      <c r="C1937" s="105" t="s">
        <v>147</v>
      </c>
      <c r="D1937" s="106">
        <v>1</v>
      </c>
      <c r="E1937" s="106">
        <v>1561971.2499999958</v>
      </c>
      <c r="F1937" s="106">
        <v>30000</v>
      </c>
      <c r="G1937" s="106"/>
      <c r="H1937" s="106">
        <f t="shared" si="302"/>
        <v>1591971.2499999958</v>
      </c>
      <c r="I1937" s="106">
        <f t="shared" si="303"/>
        <v>1561971.2499999958</v>
      </c>
      <c r="J1937" s="106">
        <f t="shared" si="304"/>
        <v>30000</v>
      </c>
      <c r="K1937" s="106">
        <f t="shared" si="305"/>
        <v>0</v>
      </c>
      <c r="L1937" s="106">
        <f t="shared" si="306"/>
        <v>1591971.2499999958</v>
      </c>
    </row>
    <row r="1938" spans="1:12" ht="18.5" x14ac:dyDescent="0.45">
      <c r="A1938" s="104"/>
      <c r="B1938" s="104"/>
      <c r="C1938" s="105" t="s">
        <v>302</v>
      </c>
      <c r="D1938" s="106">
        <v>1</v>
      </c>
      <c r="E1938" s="106">
        <v>1639813.7499999958</v>
      </c>
      <c r="F1938" s="106">
        <v>30000</v>
      </c>
      <c r="G1938" s="106"/>
      <c r="H1938" s="106">
        <f t="shared" si="302"/>
        <v>1669813.7499999958</v>
      </c>
      <c r="I1938" s="106">
        <f t="shared" si="303"/>
        <v>1639813.7499999958</v>
      </c>
      <c r="J1938" s="106">
        <f t="shared" si="304"/>
        <v>30000</v>
      </c>
      <c r="K1938" s="106">
        <f t="shared" si="305"/>
        <v>0</v>
      </c>
      <c r="L1938" s="106">
        <f t="shared" si="306"/>
        <v>1669813.7499999958</v>
      </c>
    </row>
    <row r="1939" spans="1:12" ht="18.5" x14ac:dyDescent="0.45">
      <c r="A1939" s="104"/>
      <c r="B1939" s="104"/>
      <c r="C1939" s="105" t="s">
        <v>159</v>
      </c>
      <c r="D1939" s="106">
        <v>2</v>
      </c>
      <c r="E1939" s="106">
        <v>1679343.75</v>
      </c>
      <c r="F1939" s="106">
        <v>30000</v>
      </c>
      <c r="G1939" s="106"/>
      <c r="H1939" s="106">
        <f t="shared" si="302"/>
        <v>1709343.75</v>
      </c>
      <c r="I1939" s="106">
        <f t="shared" si="303"/>
        <v>3358687.5</v>
      </c>
      <c r="J1939" s="106">
        <f t="shared" si="304"/>
        <v>60000</v>
      </c>
      <c r="K1939" s="106">
        <f t="shared" si="305"/>
        <v>0</v>
      </c>
      <c r="L1939" s="106">
        <f t="shared" si="306"/>
        <v>3418687.5</v>
      </c>
    </row>
    <row r="1940" spans="1:12" ht="18.5" x14ac:dyDescent="0.45">
      <c r="A1940" s="104"/>
      <c r="B1940" s="104"/>
      <c r="C1940" s="105" t="s">
        <v>166</v>
      </c>
      <c r="D1940" s="106">
        <v>2</v>
      </c>
      <c r="E1940" s="106">
        <v>1770788.7500000042</v>
      </c>
      <c r="F1940" s="106">
        <v>30000</v>
      </c>
      <c r="G1940" s="106"/>
      <c r="H1940" s="106">
        <f t="shared" si="302"/>
        <v>1800788.7500000042</v>
      </c>
      <c r="I1940" s="106">
        <f t="shared" si="303"/>
        <v>3541577.5000000084</v>
      </c>
      <c r="J1940" s="106">
        <f t="shared" si="304"/>
        <v>60000</v>
      </c>
      <c r="K1940" s="106">
        <f t="shared" si="305"/>
        <v>0</v>
      </c>
      <c r="L1940" s="106">
        <f t="shared" si="306"/>
        <v>3601577.5000000084</v>
      </c>
    </row>
    <row r="1941" spans="1:12" ht="18.5" x14ac:dyDescent="0.45">
      <c r="A1941" s="104"/>
      <c r="B1941" s="104"/>
      <c r="C1941" s="105" t="s">
        <v>178</v>
      </c>
      <c r="D1941" s="106">
        <v>1</v>
      </c>
      <c r="E1941" s="106">
        <v>2150057.4999999958</v>
      </c>
      <c r="F1941" s="106">
        <v>30000</v>
      </c>
      <c r="G1941" s="106"/>
      <c r="H1941" s="106">
        <f t="shared" si="302"/>
        <v>2180057.4999999958</v>
      </c>
      <c r="I1941" s="106">
        <f t="shared" si="303"/>
        <v>2150057.4999999958</v>
      </c>
      <c r="J1941" s="106">
        <f t="shared" si="304"/>
        <v>30000</v>
      </c>
      <c r="K1941" s="106">
        <f t="shared" si="305"/>
        <v>0</v>
      </c>
      <c r="L1941" s="106">
        <f t="shared" si="306"/>
        <v>2180057.4999999958</v>
      </c>
    </row>
    <row r="1942" spans="1:12" ht="18.5" x14ac:dyDescent="0.45">
      <c r="A1942" s="104"/>
      <c r="B1942" s="104"/>
      <c r="C1942" s="105" t="s">
        <v>179</v>
      </c>
      <c r="D1942" s="106">
        <v>4</v>
      </c>
      <c r="E1942" s="106">
        <v>2215783.7499999958</v>
      </c>
      <c r="F1942" s="106">
        <v>30000</v>
      </c>
      <c r="G1942" s="106"/>
      <c r="H1942" s="106">
        <f t="shared" si="302"/>
        <v>2245783.7499999958</v>
      </c>
      <c r="I1942" s="106">
        <f t="shared" si="303"/>
        <v>8863134.9999999832</v>
      </c>
      <c r="J1942" s="106">
        <f t="shared" si="304"/>
        <v>120000</v>
      </c>
      <c r="K1942" s="106">
        <f t="shared" si="305"/>
        <v>0</v>
      </c>
      <c r="L1942" s="106">
        <f t="shared" si="306"/>
        <v>8983134.9999999832</v>
      </c>
    </row>
    <row r="1943" spans="1:12" ht="18.5" x14ac:dyDescent="0.45">
      <c r="A1943" s="104"/>
      <c r="B1943" s="104"/>
      <c r="C1943" s="108" t="s">
        <v>193</v>
      </c>
      <c r="D1943" s="106">
        <v>1</v>
      </c>
      <c r="E1943" s="106">
        <v>3311001.2499999963</v>
      </c>
      <c r="F1943" s="106">
        <v>30000</v>
      </c>
      <c r="G1943" s="106"/>
      <c r="H1943" s="106">
        <f t="shared" si="302"/>
        <v>3341001.2499999963</v>
      </c>
      <c r="I1943" s="106">
        <f t="shared" si="303"/>
        <v>3311001.2499999963</v>
      </c>
      <c r="J1943" s="106">
        <f t="shared" si="304"/>
        <v>30000</v>
      </c>
      <c r="K1943" s="106">
        <f t="shared" si="305"/>
        <v>0</v>
      </c>
      <c r="L1943" s="106">
        <f t="shared" si="306"/>
        <v>3341001.2499999963</v>
      </c>
    </row>
    <row r="1944" spans="1:12" ht="18.5" x14ac:dyDescent="0.45">
      <c r="A1944" s="104"/>
      <c r="B1944" s="104"/>
      <c r="C1944" s="108" t="s">
        <v>198</v>
      </c>
      <c r="D1944" s="106">
        <v>1</v>
      </c>
      <c r="E1944" s="106">
        <v>3867086.25</v>
      </c>
      <c r="F1944" s="106">
        <v>30000</v>
      </c>
      <c r="G1944" s="106"/>
      <c r="H1944" s="106">
        <f t="shared" si="302"/>
        <v>3897086.25</v>
      </c>
      <c r="I1944" s="106">
        <f t="shared" si="303"/>
        <v>3867086.25</v>
      </c>
      <c r="J1944" s="106">
        <f t="shared" si="304"/>
        <v>30000</v>
      </c>
      <c r="K1944" s="106">
        <f t="shared" si="305"/>
        <v>0</v>
      </c>
      <c r="L1944" s="106">
        <f t="shared" si="306"/>
        <v>3897086.25</v>
      </c>
    </row>
    <row r="1945" spans="1:12" ht="18.5" x14ac:dyDescent="0.45">
      <c r="A1945" s="104"/>
      <c r="B1945" s="107" t="s">
        <v>201</v>
      </c>
      <c r="C1945" s="105" t="s">
        <v>202</v>
      </c>
      <c r="D1945" s="109">
        <f>SUM(D1929:D1944)</f>
        <v>22</v>
      </c>
      <c r="E1945" s="109">
        <f>SUM(E1929:E1944)</f>
        <v>27796592.499999981</v>
      </c>
      <c r="F1945" s="109">
        <f>SUM(F1929:F1944)</f>
        <v>480000</v>
      </c>
      <c r="G1945" s="109"/>
      <c r="H1945" s="109">
        <f>SUM(H1929:H1944)</f>
        <v>28276592.499999981</v>
      </c>
      <c r="I1945" s="109">
        <f>SUM(I1929:I1944)</f>
        <v>39047473.74999997</v>
      </c>
      <c r="J1945" s="109">
        <f>SUM(J1929:J1944)</f>
        <v>660000</v>
      </c>
      <c r="K1945" s="109">
        <f>SUM(K1929:K1944)</f>
        <v>0</v>
      </c>
      <c r="L1945" s="109">
        <f>SUM(L1929:L1944)</f>
        <v>39707473.74999997</v>
      </c>
    </row>
    <row r="1946" spans="1:12" ht="18.5" x14ac:dyDescent="0.45">
      <c r="A1946" s="104"/>
      <c r="B1946" s="104"/>
      <c r="C1946" s="104"/>
      <c r="D1946" s="106"/>
      <c r="E1946" s="106"/>
      <c r="F1946" s="106"/>
      <c r="G1946" s="106"/>
      <c r="H1946" s="106"/>
      <c r="I1946" s="106"/>
      <c r="J1946" s="106"/>
      <c r="K1946" s="106"/>
      <c r="L1946" s="106"/>
    </row>
    <row r="1947" spans="1:12" ht="18.5" x14ac:dyDescent="0.45">
      <c r="A1947" s="112" t="s">
        <v>204</v>
      </c>
      <c r="B1947" s="104"/>
      <c r="C1947" s="104"/>
      <c r="D1947" s="114">
        <f>D1945</f>
        <v>22</v>
      </c>
      <c r="E1947" s="115">
        <f>SUM(E1945:E1946)</f>
        <v>27796592.499999981</v>
      </c>
      <c r="F1947" s="115">
        <f>SUM(F1945:F1946)</f>
        <v>480000</v>
      </c>
      <c r="G1947" s="115"/>
      <c r="H1947" s="115">
        <f>SUM(H1945:H1946)</f>
        <v>28276592.499999981</v>
      </c>
      <c r="I1947" s="115">
        <f>SUM(I1945:I1946)</f>
        <v>39047473.74999997</v>
      </c>
      <c r="J1947" s="115">
        <f>SUM(J1945:J1946)</f>
        <v>660000</v>
      </c>
      <c r="K1947" s="115">
        <f>SUM(K1945:K1946)</f>
        <v>0</v>
      </c>
      <c r="L1947" s="115">
        <f>SUM(L1945:L1946)</f>
        <v>39707473.74999997</v>
      </c>
    </row>
    <row r="1949" spans="1:12" ht="18.5" x14ac:dyDescent="0.45">
      <c r="A1949" s="1010" t="s">
        <v>0</v>
      </c>
      <c r="B1949" s="1010"/>
      <c r="C1949" s="1010"/>
      <c r="D1949" s="1010"/>
      <c r="E1949" s="1010"/>
      <c r="F1949" s="1010"/>
      <c r="G1949" s="1010"/>
      <c r="H1949" s="1010"/>
      <c r="I1949" s="1010"/>
      <c r="J1949" s="1010"/>
      <c r="K1949" s="1010"/>
      <c r="L1949" s="1010"/>
    </row>
    <row r="1950" spans="1:12" ht="18.5" x14ac:dyDescent="0.45">
      <c r="A1950" s="971" t="s">
        <v>89</v>
      </c>
      <c r="B1950" s="971"/>
      <c r="C1950" s="971"/>
      <c r="D1950" s="971"/>
      <c r="E1950" s="971"/>
      <c r="F1950" s="971"/>
      <c r="G1950" s="971"/>
      <c r="H1950" s="971"/>
      <c r="I1950" s="971"/>
      <c r="J1950" s="971"/>
      <c r="K1950" s="971"/>
      <c r="L1950" s="971"/>
    </row>
    <row r="1951" spans="1:12" ht="18.5" x14ac:dyDescent="0.45">
      <c r="A1951" s="971" t="s">
        <v>90</v>
      </c>
      <c r="B1951" s="972"/>
      <c r="C1951" s="972"/>
      <c r="D1951" s="972"/>
      <c r="E1951" s="972"/>
      <c r="F1951" s="972"/>
      <c r="G1951" s="972"/>
      <c r="H1951" s="972"/>
      <c r="I1951" s="972"/>
      <c r="J1951" s="972"/>
      <c r="K1951" s="972"/>
      <c r="L1951" s="972"/>
    </row>
    <row r="1952" spans="1:12" ht="18.5" x14ac:dyDescent="0.45">
      <c r="A1952" s="973" t="s">
        <v>1161</v>
      </c>
      <c r="B1952" s="973"/>
      <c r="C1952" s="973"/>
      <c r="D1952" s="973"/>
      <c r="E1952" s="973"/>
      <c r="F1952" s="973"/>
      <c r="G1952" s="973"/>
      <c r="H1952" s="973"/>
      <c r="I1952" s="973"/>
      <c r="J1952" s="973"/>
      <c r="K1952" s="973"/>
      <c r="L1952" s="973"/>
    </row>
    <row r="1953" spans="1:12" ht="55.5" x14ac:dyDescent="0.45">
      <c r="A1953" s="101" t="s">
        <v>91</v>
      </c>
      <c r="B1953" s="102"/>
      <c r="C1953" s="101" t="s">
        <v>92</v>
      </c>
      <c r="D1953" s="101" t="s">
        <v>93</v>
      </c>
      <c r="E1953" s="101" t="s">
        <v>94</v>
      </c>
      <c r="F1953" s="101" t="s">
        <v>95</v>
      </c>
      <c r="G1953" s="101" t="s">
        <v>96</v>
      </c>
      <c r="H1953" s="101" t="s">
        <v>97</v>
      </c>
      <c r="I1953" s="101" t="s">
        <v>98</v>
      </c>
      <c r="J1953" s="101" t="s">
        <v>99</v>
      </c>
      <c r="K1953" s="101" t="s">
        <v>100</v>
      </c>
      <c r="L1953" s="103" t="s">
        <v>101</v>
      </c>
    </row>
    <row r="1954" spans="1:12" ht="18.5" x14ac:dyDescent="0.45">
      <c r="A1954" s="104"/>
      <c r="B1954" s="104" t="s">
        <v>1162</v>
      </c>
      <c r="C1954" s="105" t="s">
        <v>523</v>
      </c>
      <c r="D1954" s="106">
        <v>1</v>
      </c>
      <c r="E1954" s="106">
        <v>1060678.7499999995</v>
      </c>
      <c r="F1954" s="106">
        <v>30000</v>
      </c>
      <c r="G1954" s="106"/>
      <c r="H1954" s="106">
        <f t="shared" ref="H1954:H1994" si="307">SUM(E1954:G1954)</f>
        <v>1090678.7499999995</v>
      </c>
      <c r="I1954" s="106">
        <f t="shared" ref="I1954:I1994" si="308">D1954*E1954</f>
        <v>1060678.7499999995</v>
      </c>
      <c r="J1954" s="106">
        <f t="shared" ref="J1954:J1994" si="309">D1954*F1954</f>
        <v>30000</v>
      </c>
      <c r="K1954" s="106">
        <f t="shared" ref="K1954:K1980" si="310">D1954*G1954</f>
        <v>0</v>
      </c>
      <c r="L1954" s="106">
        <f t="shared" ref="L1954:L1980" si="311">D1954*H1954</f>
        <v>1090678.7499999995</v>
      </c>
    </row>
    <row r="1955" spans="1:12" ht="18.5" x14ac:dyDescent="0.45">
      <c r="A1955" s="104"/>
      <c r="B1955" s="104"/>
      <c r="C1955" s="105" t="s">
        <v>367</v>
      </c>
      <c r="D1955" s="106">
        <v>1</v>
      </c>
      <c r="E1955" s="106">
        <v>1107593.7500000005</v>
      </c>
      <c r="F1955" s="106">
        <v>30000</v>
      </c>
      <c r="G1955" s="106"/>
      <c r="H1955" s="106">
        <f t="shared" si="307"/>
        <v>1137593.7500000005</v>
      </c>
      <c r="I1955" s="106">
        <f t="shared" si="308"/>
        <v>1107593.7500000005</v>
      </c>
      <c r="J1955" s="106">
        <f t="shared" si="309"/>
        <v>30000</v>
      </c>
      <c r="K1955" s="106">
        <f t="shared" si="310"/>
        <v>0</v>
      </c>
      <c r="L1955" s="106">
        <f t="shared" si="311"/>
        <v>1137593.7500000005</v>
      </c>
    </row>
    <row r="1956" spans="1:12" ht="18.5" x14ac:dyDescent="0.45">
      <c r="A1956" s="104"/>
      <c r="B1956" s="104"/>
      <c r="C1956" s="105" t="s">
        <v>105</v>
      </c>
      <c r="D1956" s="106">
        <v>1</v>
      </c>
      <c r="E1956" s="106">
        <v>1153397.4999999995</v>
      </c>
      <c r="F1956" s="106">
        <v>30000</v>
      </c>
      <c r="G1956" s="106"/>
      <c r="H1956" s="106">
        <f t="shared" si="307"/>
        <v>1183397.4999999995</v>
      </c>
      <c r="I1956" s="106">
        <f t="shared" si="308"/>
        <v>1153397.4999999995</v>
      </c>
      <c r="J1956" s="106">
        <f t="shared" si="309"/>
        <v>30000</v>
      </c>
      <c r="K1956" s="106">
        <f t="shared" si="310"/>
        <v>0</v>
      </c>
      <c r="L1956" s="106">
        <f t="shared" si="311"/>
        <v>1183397.4999999995</v>
      </c>
    </row>
    <row r="1957" spans="1:12" ht="18.5" x14ac:dyDescent="0.45">
      <c r="A1957" s="104"/>
      <c r="B1957" s="104"/>
      <c r="C1957" s="105" t="s">
        <v>400</v>
      </c>
      <c r="D1957" s="106">
        <v>7</v>
      </c>
      <c r="E1957" s="106">
        <v>1180284.9999999995</v>
      </c>
      <c r="F1957" s="106">
        <v>30000</v>
      </c>
      <c r="G1957" s="106"/>
      <c r="H1957" s="106">
        <f t="shared" si="307"/>
        <v>1210284.9999999995</v>
      </c>
      <c r="I1957" s="106">
        <f t="shared" si="308"/>
        <v>8261994.9999999963</v>
      </c>
      <c r="J1957" s="106">
        <f t="shared" si="309"/>
        <v>210000</v>
      </c>
      <c r="K1957" s="106">
        <f t="shared" si="310"/>
        <v>0</v>
      </c>
      <c r="L1957" s="106">
        <f t="shared" si="311"/>
        <v>8471994.9999999963</v>
      </c>
    </row>
    <row r="1958" spans="1:12" ht="18.5" x14ac:dyDescent="0.45">
      <c r="A1958" s="104"/>
      <c r="B1958" s="104"/>
      <c r="C1958" s="105" t="s">
        <v>560</v>
      </c>
      <c r="D1958" s="106">
        <v>1</v>
      </c>
      <c r="E1958" s="106">
        <v>1740801.2499999958</v>
      </c>
      <c r="F1958" s="106">
        <v>30000</v>
      </c>
      <c r="G1958" s="106"/>
      <c r="H1958" s="106">
        <f t="shared" si="307"/>
        <v>1770801.2499999958</v>
      </c>
      <c r="I1958" s="106">
        <f t="shared" si="308"/>
        <v>1740801.2499999958</v>
      </c>
      <c r="J1958" s="106">
        <f t="shared" si="309"/>
        <v>30000</v>
      </c>
      <c r="K1958" s="106">
        <f t="shared" si="310"/>
        <v>0</v>
      </c>
      <c r="L1958" s="106">
        <f t="shared" si="311"/>
        <v>1770801.2499999958</v>
      </c>
    </row>
    <row r="1959" spans="1:12" ht="18.5" x14ac:dyDescent="0.45">
      <c r="A1959" s="104"/>
      <c r="B1959" s="104"/>
      <c r="C1959" s="105" t="s">
        <v>136</v>
      </c>
      <c r="D1959" s="106">
        <v>1</v>
      </c>
      <c r="E1959" s="106">
        <v>1893658.7499999958</v>
      </c>
      <c r="F1959" s="106">
        <v>30000</v>
      </c>
      <c r="G1959" s="106"/>
      <c r="H1959" s="106">
        <f t="shared" si="307"/>
        <v>1923658.7499999958</v>
      </c>
      <c r="I1959" s="106">
        <f t="shared" si="308"/>
        <v>1893658.7499999958</v>
      </c>
      <c r="J1959" s="106">
        <f t="shared" si="309"/>
        <v>30000</v>
      </c>
      <c r="K1959" s="106">
        <f t="shared" si="310"/>
        <v>0</v>
      </c>
      <c r="L1959" s="106">
        <f t="shared" si="311"/>
        <v>1923658.7499999958</v>
      </c>
    </row>
    <row r="1960" spans="1:12" ht="18.5" x14ac:dyDescent="0.45">
      <c r="A1960" s="104"/>
      <c r="B1960" s="104"/>
      <c r="C1960" s="105" t="s">
        <v>139</v>
      </c>
      <c r="D1960" s="106">
        <v>3</v>
      </c>
      <c r="E1960" s="106">
        <v>1940917.5</v>
      </c>
      <c r="F1960" s="106">
        <v>30000</v>
      </c>
      <c r="G1960" s="106"/>
      <c r="H1960" s="106">
        <f t="shared" si="307"/>
        <v>1970917.5</v>
      </c>
      <c r="I1960" s="106">
        <f t="shared" si="308"/>
        <v>5822752.5</v>
      </c>
      <c r="J1960" s="106">
        <f t="shared" si="309"/>
        <v>90000</v>
      </c>
      <c r="K1960" s="106">
        <f t="shared" si="310"/>
        <v>0</v>
      </c>
      <c r="L1960" s="106">
        <f t="shared" si="311"/>
        <v>5912752.5</v>
      </c>
    </row>
    <row r="1961" spans="1:12" ht="18.5" x14ac:dyDescent="0.45">
      <c r="A1961" s="104"/>
      <c r="B1961" s="104"/>
      <c r="C1961" s="105" t="s">
        <v>143</v>
      </c>
      <c r="D1961" s="106">
        <v>1</v>
      </c>
      <c r="E1961" s="106">
        <v>2082693.75</v>
      </c>
      <c r="F1961" s="106">
        <v>30000</v>
      </c>
      <c r="G1961" s="106"/>
      <c r="H1961" s="106">
        <f t="shared" si="307"/>
        <v>2112693.75</v>
      </c>
      <c r="I1961" s="106">
        <f t="shared" si="308"/>
        <v>2082693.75</v>
      </c>
      <c r="J1961" s="106">
        <f t="shared" si="309"/>
        <v>30000</v>
      </c>
      <c r="K1961" s="106">
        <f t="shared" si="310"/>
        <v>0</v>
      </c>
      <c r="L1961" s="106">
        <f t="shared" si="311"/>
        <v>2112693.75</v>
      </c>
    </row>
    <row r="1962" spans="1:12" ht="18.5" x14ac:dyDescent="0.45">
      <c r="A1962" s="104"/>
      <c r="B1962" s="104"/>
      <c r="C1962" s="105" t="s">
        <v>147</v>
      </c>
      <c r="D1962" s="106">
        <v>1</v>
      </c>
      <c r="E1962" s="106">
        <v>2413503.75</v>
      </c>
      <c r="F1962" s="106">
        <v>30000</v>
      </c>
      <c r="G1962" s="106"/>
      <c r="H1962" s="106">
        <f t="shared" si="307"/>
        <v>2443503.75</v>
      </c>
      <c r="I1962" s="106">
        <f t="shared" si="308"/>
        <v>2413503.75</v>
      </c>
      <c r="J1962" s="106">
        <f t="shared" si="309"/>
        <v>30000</v>
      </c>
      <c r="K1962" s="106">
        <f t="shared" si="310"/>
        <v>0</v>
      </c>
      <c r="L1962" s="106">
        <f t="shared" si="311"/>
        <v>2443503.75</v>
      </c>
    </row>
    <row r="1963" spans="1:12" ht="18.5" x14ac:dyDescent="0.45">
      <c r="A1963" s="104"/>
      <c r="B1963" s="104"/>
      <c r="C1963" s="105" t="s">
        <v>149</v>
      </c>
      <c r="D1963" s="106">
        <v>1</v>
      </c>
      <c r="E1963" s="106">
        <v>2030383.7499999958</v>
      </c>
      <c r="F1963" s="106">
        <v>30000</v>
      </c>
      <c r="G1963" s="106"/>
      <c r="H1963" s="106">
        <f t="shared" si="307"/>
        <v>2060383.7499999958</v>
      </c>
      <c r="I1963" s="106">
        <f t="shared" si="308"/>
        <v>2030383.7499999958</v>
      </c>
      <c r="J1963" s="106">
        <f t="shared" si="309"/>
        <v>30000</v>
      </c>
      <c r="K1963" s="106">
        <f t="shared" si="310"/>
        <v>0</v>
      </c>
      <c r="L1963" s="106">
        <f t="shared" si="311"/>
        <v>2060383.7499999958</v>
      </c>
    </row>
    <row r="1964" spans="1:12" ht="18.5" x14ac:dyDescent="0.45">
      <c r="A1964" s="104"/>
      <c r="B1964" s="104"/>
      <c r="C1964" s="105" t="s">
        <v>299</v>
      </c>
      <c r="D1964" s="106">
        <v>2</v>
      </c>
      <c r="E1964" s="106">
        <v>2085975</v>
      </c>
      <c r="F1964" s="106">
        <v>30000</v>
      </c>
      <c r="G1964" s="106"/>
      <c r="H1964" s="106">
        <f t="shared" si="307"/>
        <v>2115975</v>
      </c>
      <c r="I1964" s="106">
        <f t="shared" si="308"/>
        <v>4171950</v>
      </c>
      <c r="J1964" s="106">
        <f t="shared" si="309"/>
        <v>60000</v>
      </c>
      <c r="K1964" s="106">
        <f t="shared" si="310"/>
        <v>0</v>
      </c>
      <c r="L1964" s="106">
        <f t="shared" si="311"/>
        <v>4231950</v>
      </c>
    </row>
    <row r="1965" spans="1:12" ht="18.5" x14ac:dyDescent="0.45">
      <c r="A1965" s="104"/>
      <c r="B1965" s="104"/>
      <c r="C1965" s="105" t="s">
        <v>151</v>
      </c>
      <c r="D1965" s="106">
        <v>8</v>
      </c>
      <c r="E1965" s="106">
        <v>2141566.2500000042</v>
      </c>
      <c r="F1965" s="106">
        <v>30000</v>
      </c>
      <c r="G1965" s="106"/>
      <c r="H1965" s="106">
        <f t="shared" si="307"/>
        <v>2171566.2500000042</v>
      </c>
      <c r="I1965" s="106">
        <f t="shared" si="308"/>
        <v>17132530.000000034</v>
      </c>
      <c r="J1965" s="106">
        <f t="shared" si="309"/>
        <v>240000</v>
      </c>
      <c r="K1965" s="106">
        <f t="shared" si="310"/>
        <v>0</v>
      </c>
      <c r="L1965" s="106">
        <f t="shared" si="311"/>
        <v>17372530.000000034</v>
      </c>
    </row>
    <row r="1966" spans="1:12" ht="18.5" x14ac:dyDescent="0.45">
      <c r="A1966" s="104"/>
      <c r="B1966" s="104"/>
      <c r="C1966" s="105" t="s">
        <v>213</v>
      </c>
      <c r="D1966" s="106">
        <v>3</v>
      </c>
      <c r="E1966" s="106">
        <v>2197157.4999999958</v>
      </c>
      <c r="F1966" s="106">
        <v>30000</v>
      </c>
      <c r="G1966" s="106"/>
      <c r="H1966" s="106">
        <f t="shared" si="307"/>
        <v>2227157.4999999958</v>
      </c>
      <c r="I1966" s="106">
        <f t="shared" si="308"/>
        <v>6591472.499999987</v>
      </c>
      <c r="J1966" s="106">
        <f t="shared" si="309"/>
        <v>90000</v>
      </c>
      <c r="K1966" s="106">
        <f t="shared" si="310"/>
        <v>0</v>
      </c>
      <c r="L1966" s="106">
        <f t="shared" si="311"/>
        <v>6681472.499999987</v>
      </c>
    </row>
    <row r="1967" spans="1:12" ht="18.5" x14ac:dyDescent="0.45">
      <c r="A1967" s="104"/>
      <c r="B1967" s="104"/>
      <c r="C1967" s="105" t="s">
        <v>155</v>
      </c>
      <c r="D1967" s="106">
        <v>4</v>
      </c>
      <c r="E1967" s="106">
        <v>2321896.2500000042</v>
      </c>
      <c r="F1967" s="106">
        <v>30000</v>
      </c>
      <c r="G1967" s="106"/>
      <c r="H1967" s="106">
        <f t="shared" si="307"/>
        <v>2351896.2500000042</v>
      </c>
      <c r="I1967" s="106">
        <f t="shared" si="308"/>
        <v>9287585.0000000168</v>
      </c>
      <c r="J1967" s="106">
        <f t="shared" si="309"/>
        <v>120000</v>
      </c>
      <c r="K1967" s="106">
        <f t="shared" si="310"/>
        <v>0</v>
      </c>
      <c r="L1967" s="106">
        <f t="shared" si="311"/>
        <v>9407585.0000000168</v>
      </c>
    </row>
    <row r="1968" spans="1:12" ht="18.5" x14ac:dyDescent="0.45">
      <c r="A1968" s="104"/>
      <c r="B1968" s="104"/>
      <c r="C1968" s="105" t="s">
        <v>157</v>
      </c>
      <c r="D1968" s="106">
        <v>2</v>
      </c>
      <c r="E1968" s="106">
        <v>2383198.7499999958</v>
      </c>
      <c r="F1968" s="106">
        <v>30000</v>
      </c>
      <c r="G1968" s="106"/>
      <c r="H1968" s="106">
        <f t="shared" si="307"/>
        <v>2413198.7499999958</v>
      </c>
      <c r="I1968" s="106">
        <f t="shared" si="308"/>
        <v>4766397.4999999916</v>
      </c>
      <c r="J1968" s="106">
        <f t="shared" si="309"/>
        <v>60000</v>
      </c>
      <c r="K1968" s="106">
        <f t="shared" si="310"/>
        <v>0</v>
      </c>
      <c r="L1968" s="106">
        <f t="shared" si="311"/>
        <v>4826397.4999999916</v>
      </c>
    </row>
    <row r="1969" spans="1:12" ht="18.5" x14ac:dyDescent="0.45">
      <c r="A1969" s="104"/>
      <c r="B1969" s="104" t="s">
        <v>1162</v>
      </c>
      <c r="C1969" s="105" t="s">
        <v>302</v>
      </c>
      <c r="D1969" s="106">
        <v>3</v>
      </c>
      <c r="E1969" s="106">
        <v>2444501.25</v>
      </c>
      <c r="F1969" s="106">
        <v>30000</v>
      </c>
      <c r="G1969" s="106"/>
      <c r="H1969" s="106">
        <f t="shared" si="307"/>
        <v>2474501.25</v>
      </c>
      <c r="I1969" s="106">
        <f t="shared" si="308"/>
        <v>7333503.75</v>
      </c>
      <c r="J1969" s="106">
        <f t="shared" si="309"/>
        <v>90000</v>
      </c>
      <c r="K1969" s="106">
        <f t="shared" si="310"/>
        <v>0</v>
      </c>
      <c r="L1969" s="106">
        <f t="shared" si="311"/>
        <v>7423503.75</v>
      </c>
    </row>
    <row r="1970" spans="1:12" ht="18.5" x14ac:dyDescent="0.45">
      <c r="A1970" s="104"/>
      <c r="B1970" s="104"/>
      <c r="C1970" s="105" t="s">
        <v>165</v>
      </c>
      <c r="D1970" s="106">
        <v>5</v>
      </c>
      <c r="E1970" s="106">
        <v>1728414.9999999958</v>
      </c>
      <c r="F1970" s="106">
        <v>30000</v>
      </c>
      <c r="G1970" s="106"/>
      <c r="H1970" s="106">
        <f t="shared" si="307"/>
        <v>1758414.9999999958</v>
      </c>
      <c r="I1970" s="106">
        <f t="shared" si="308"/>
        <v>8642074.9999999795</v>
      </c>
      <c r="J1970" s="106">
        <f t="shared" si="309"/>
        <v>150000</v>
      </c>
      <c r="K1970" s="106">
        <f t="shared" si="310"/>
        <v>0</v>
      </c>
      <c r="L1970" s="106">
        <f t="shared" si="311"/>
        <v>8792074.9999999795</v>
      </c>
    </row>
    <row r="1971" spans="1:12" ht="18.5" x14ac:dyDescent="0.45">
      <c r="A1971" s="104"/>
      <c r="B1971" s="104"/>
      <c r="C1971" s="105" t="s">
        <v>166</v>
      </c>
      <c r="D1971" s="106">
        <v>1</v>
      </c>
      <c r="E1971" s="106">
        <v>1770788.7500000042</v>
      </c>
      <c r="F1971" s="106">
        <v>30000</v>
      </c>
      <c r="G1971" s="106"/>
      <c r="H1971" s="106">
        <f t="shared" si="307"/>
        <v>1800788.7500000042</v>
      </c>
      <c r="I1971" s="106">
        <f t="shared" si="308"/>
        <v>1770788.7500000042</v>
      </c>
      <c r="J1971" s="106">
        <f t="shared" si="309"/>
        <v>30000</v>
      </c>
      <c r="K1971" s="106">
        <f t="shared" si="310"/>
        <v>0</v>
      </c>
      <c r="L1971" s="106">
        <f t="shared" si="311"/>
        <v>1800788.7500000042</v>
      </c>
    </row>
    <row r="1972" spans="1:12" ht="18.5" x14ac:dyDescent="0.45">
      <c r="A1972" s="104"/>
      <c r="B1972" s="104"/>
      <c r="C1972" s="105" t="s">
        <v>167</v>
      </c>
      <c r="D1972" s="106">
        <v>1</v>
      </c>
      <c r="E1972" s="106">
        <v>1813162.5</v>
      </c>
      <c r="F1972" s="106">
        <v>30000</v>
      </c>
      <c r="G1972" s="106"/>
      <c r="H1972" s="106">
        <f t="shared" si="307"/>
        <v>1843162.5</v>
      </c>
      <c r="I1972" s="106">
        <f t="shared" si="308"/>
        <v>1813162.5</v>
      </c>
      <c r="J1972" s="106">
        <f t="shared" si="309"/>
        <v>30000</v>
      </c>
      <c r="K1972" s="106">
        <f t="shared" si="310"/>
        <v>0</v>
      </c>
      <c r="L1972" s="106">
        <f t="shared" si="311"/>
        <v>1843162.5</v>
      </c>
    </row>
    <row r="1973" spans="1:12" ht="18.5" x14ac:dyDescent="0.45">
      <c r="A1973" s="104"/>
      <c r="B1973" s="108"/>
      <c r="C1973" s="105" t="s">
        <v>484</v>
      </c>
      <c r="D1973" s="106">
        <v>3</v>
      </c>
      <c r="E1973" s="106">
        <v>3112251.2499999958</v>
      </c>
      <c r="F1973" s="106">
        <v>30000</v>
      </c>
      <c r="G1973" s="106"/>
      <c r="H1973" s="106">
        <f t="shared" si="307"/>
        <v>3142251.2499999958</v>
      </c>
      <c r="I1973" s="106">
        <f t="shared" si="308"/>
        <v>9336753.749999987</v>
      </c>
      <c r="J1973" s="106">
        <f t="shared" si="309"/>
        <v>90000</v>
      </c>
      <c r="K1973" s="106">
        <f t="shared" si="310"/>
        <v>0</v>
      </c>
      <c r="L1973" s="106">
        <f t="shared" si="311"/>
        <v>9426753.749999987</v>
      </c>
    </row>
    <row r="1974" spans="1:12" ht="18.5" x14ac:dyDescent="0.45">
      <c r="A1974" s="104"/>
      <c r="B1974" s="104" t="s">
        <v>1162</v>
      </c>
      <c r="C1974" s="105" t="s">
        <v>486</v>
      </c>
      <c r="D1974" s="106">
        <v>1</v>
      </c>
      <c r="E1974" s="106">
        <v>3233319.9999999963</v>
      </c>
      <c r="F1974" s="106">
        <v>30000</v>
      </c>
      <c r="G1974" s="106"/>
      <c r="H1974" s="106">
        <f t="shared" si="307"/>
        <v>3263319.9999999963</v>
      </c>
      <c r="I1974" s="106">
        <f t="shared" si="308"/>
        <v>3233319.9999999963</v>
      </c>
      <c r="J1974" s="106">
        <f t="shared" si="309"/>
        <v>30000</v>
      </c>
      <c r="K1974" s="106">
        <f t="shared" si="310"/>
        <v>0</v>
      </c>
      <c r="L1974" s="106">
        <f t="shared" si="311"/>
        <v>3263319.9999999963</v>
      </c>
    </row>
    <row r="1975" spans="1:12" ht="18.5" x14ac:dyDescent="0.45">
      <c r="A1975" s="104"/>
      <c r="B1975" s="104"/>
      <c r="C1975" s="105" t="s">
        <v>526</v>
      </c>
      <c r="D1975" s="106">
        <v>1</v>
      </c>
      <c r="E1975" s="106">
        <v>3293855.0000000037</v>
      </c>
      <c r="F1975" s="106">
        <v>30000</v>
      </c>
      <c r="G1975" s="106"/>
      <c r="H1975" s="106">
        <f t="shared" si="307"/>
        <v>3323855.0000000037</v>
      </c>
      <c r="I1975" s="106">
        <f t="shared" si="308"/>
        <v>3293855.0000000037</v>
      </c>
      <c r="J1975" s="106">
        <f t="shared" si="309"/>
        <v>30000</v>
      </c>
      <c r="K1975" s="106">
        <f t="shared" si="310"/>
        <v>0</v>
      </c>
      <c r="L1975" s="106">
        <f t="shared" si="311"/>
        <v>3323855.0000000037</v>
      </c>
    </row>
    <row r="1976" spans="1:12" ht="18.5" x14ac:dyDescent="0.45">
      <c r="A1976" s="104"/>
      <c r="B1976" s="104"/>
      <c r="C1976" s="105" t="s">
        <v>303</v>
      </c>
      <c r="D1976" s="109">
        <v>3</v>
      </c>
      <c r="E1976" s="106">
        <v>3640486.2500000037</v>
      </c>
      <c r="F1976" s="106">
        <v>30000</v>
      </c>
      <c r="G1976" s="106"/>
      <c r="H1976" s="106">
        <f t="shared" si="307"/>
        <v>3670486.2500000037</v>
      </c>
      <c r="I1976" s="106">
        <f t="shared" si="308"/>
        <v>10921458.750000011</v>
      </c>
      <c r="J1976" s="106">
        <f t="shared" si="309"/>
        <v>90000</v>
      </c>
      <c r="K1976" s="106">
        <f t="shared" si="310"/>
        <v>0</v>
      </c>
      <c r="L1976" s="106">
        <f t="shared" si="311"/>
        <v>11011458.750000011</v>
      </c>
    </row>
    <row r="1977" spans="1:12" ht="18.5" x14ac:dyDescent="0.45">
      <c r="A1977" s="104"/>
      <c r="B1977" s="104"/>
      <c r="C1977" s="105" t="s">
        <v>175</v>
      </c>
      <c r="D1977" s="109">
        <v>2</v>
      </c>
      <c r="E1977" s="106">
        <v>3724846.2500000037</v>
      </c>
      <c r="F1977" s="106">
        <v>30000</v>
      </c>
      <c r="G1977" s="106"/>
      <c r="H1977" s="106">
        <f t="shared" si="307"/>
        <v>3754846.2500000037</v>
      </c>
      <c r="I1977" s="106">
        <f t="shared" si="308"/>
        <v>7449692.5000000075</v>
      </c>
      <c r="J1977" s="106">
        <f t="shared" si="309"/>
        <v>60000</v>
      </c>
      <c r="K1977" s="106">
        <f t="shared" si="310"/>
        <v>0</v>
      </c>
      <c r="L1977" s="106">
        <f t="shared" si="311"/>
        <v>7509692.5000000075</v>
      </c>
    </row>
    <row r="1978" spans="1:12" ht="18.5" x14ac:dyDescent="0.45">
      <c r="A1978" s="104"/>
      <c r="B1978" s="108"/>
      <c r="C1978" s="105" t="s">
        <v>176</v>
      </c>
      <c r="D1978" s="106">
        <v>2</v>
      </c>
      <c r="E1978" s="106">
        <v>3809206.2500000037</v>
      </c>
      <c r="F1978" s="106">
        <v>30000</v>
      </c>
      <c r="G1978" s="106"/>
      <c r="H1978" s="106">
        <f t="shared" si="307"/>
        <v>3839206.2500000037</v>
      </c>
      <c r="I1978" s="106">
        <f t="shared" si="308"/>
        <v>7618412.5000000075</v>
      </c>
      <c r="J1978" s="106">
        <f t="shared" si="309"/>
        <v>60000</v>
      </c>
      <c r="K1978" s="106">
        <f t="shared" si="310"/>
        <v>0</v>
      </c>
      <c r="L1978" s="106">
        <f t="shared" si="311"/>
        <v>7678412.5000000075</v>
      </c>
    </row>
    <row r="1979" spans="1:12" ht="18.5" x14ac:dyDescent="0.45">
      <c r="A1979" s="104"/>
      <c r="B1979" s="104" t="s">
        <v>1162</v>
      </c>
      <c r="C1979" s="105" t="s">
        <v>179</v>
      </c>
      <c r="D1979" s="106">
        <v>1</v>
      </c>
      <c r="E1979" s="106">
        <v>2215783.7499999958</v>
      </c>
      <c r="F1979" s="106">
        <v>30000</v>
      </c>
      <c r="G1979" s="106"/>
      <c r="H1979" s="106">
        <f t="shared" si="307"/>
        <v>2245783.7499999958</v>
      </c>
      <c r="I1979" s="106">
        <f t="shared" si="308"/>
        <v>2215783.7499999958</v>
      </c>
      <c r="J1979" s="106">
        <f t="shared" si="309"/>
        <v>30000</v>
      </c>
      <c r="K1979" s="106">
        <f t="shared" si="310"/>
        <v>0</v>
      </c>
      <c r="L1979" s="106">
        <f t="shared" si="311"/>
        <v>2245783.7499999958</v>
      </c>
    </row>
    <row r="1980" spans="1:12" ht="18.5" x14ac:dyDescent="0.45">
      <c r="A1980" s="104"/>
      <c r="B1980" s="104" t="s">
        <v>1162</v>
      </c>
      <c r="C1980" s="105" t="s">
        <v>489</v>
      </c>
      <c r="D1980" s="106">
        <v>1</v>
      </c>
      <c r="E1980" s="106">
        <v>4323140.0000000037</v>
      </c>
      <c r="F1980" s="106">
        <v>30000</v>
      </c>
      <c r="G1980" s="106"/>
      <c r="H1980" s="106">
        <f t="shared" si="307"/>
        <v>4353140.0000000037</v>
      </c>
      <c r="I1980" s="106">
        <f t="shared" si="308"/>
        <v>4323140.0000000037</v>
      </c>
      <c r="J1980" s="106">
        <f t="shared" si="309"/>
        <v>30000</v>
      </c>
      <c r="K1980" s="106">
        <f t="shared" si="310"/>
        <v>0</v>
      </c>
      <c r="L1980" s="106">
        <f t="shared" si="311"/>
        <v>4353140.0000000037</v>
      </c>
    </row>
    <row r="1981" spans="1:12" ht="18.5" x14ac:dyDescent="0.45">
      <c r="A1981" s="104"/>
      <c r="B1981" s="104"/>
      <c r="C1981" s="105" t="s">
        <v>183</v>
      </c>
      <c r="D1981" s="106">
        <v>2</v>
      </c>
      <c r="E1981" s="106">
        <v>2271097.5</v>
      </c>
      <c r="F1981" s="106">
        <v>30000</v>
      </c>
      <c r="G1981" s="106"/>
      <c r="H1981" s="106">
        <f t="shared" si="307"/>
        <v>2301097.5</v>
      </c>
      <c r="I1981" s="106">
        <f t="shared" si="308"/>
        <v>4542195</v>
      </c>
      <c r="J1981" s="106">
        <f t="shared" si="309"/>
        <v>60000</v>
      </c>
      <c r="K1981" s="106">
        <f>D1981*G1981</f>
        <v>0</v>
      </c>
      <c r="L1981" s="106">
        <f>D1981*H1981</f>
        <v>4602195</v>
      </c>
    </row>
    <row r="1982" spans="1:12" ht="18.5" x14ac:dyDescent="0.45">
      <c r="A1982" s="104"/>
      <c r="B1982" s="104" t="s">
        <v>1162</v>
      </c>
      <c r="C1982" s="105" t="s">
        <v>185</v>
      </c>
      <c r="D1982" s="106">
        <v>1</v>
      </c>
      <c r="E1982" s="106">
        <v>4667138.7500000037</v>
      </c>
      <c r="F1982" s="106">
        <v>30000</v>
      </c>
      <c r="G1982" s="106"/>
      <c r="H1982" s="106">
        <f t="shared" si="307"/>
        <v>4697138.7500000037</v>
      </c>
      <c r="I1982" s="106">
        <f t="shared" si="308"/>
        <v>4667138.7500000037</v>
      </c>
      <c r="J1982" s="106">
        <f t="shared" si="309"/>
        <v>30000</v>
      </c>
      <c r="K1982" s="106">
        <f t="shared" ref="K1982:K1994" si="312">D1982*G1982</f>
        <v>0</v>
      </c>
      <c r="L1982" s="106">
        <f t="shared" ref="L1982:L1994" si="313">D1982*H1982</f>
        <v>4697138.7500000037</v>
      </c>
    </row>
    <row r="1983" spans="1:12" ht="18.5" x14ac:dyDescent="0.45">
      <c r="A1983" s="104"/>
      <c r="B1983" s="104"/>
      <c r="C1983" s="105" t="s">
        <v>186</v>
      </c>
      <c r="D1983" s="106">
        <v>2</v>
      </c>
      <c r="E1983" s="106">
        <v>4896470.0000000037</v>
      </c>
      <c r="F1983" s="106">
        <v>30000</v>
      </c>
      <c r="G1983" s="106"/>
      <c r="H1983" s="106">
        <f t="shared" si="307"/>
        <v>4926470.0000000037</v>
      </c>
      <c r="I1983" s="106">
        <f t="shared" si="308"/>
        <v>9792940.0000000075</v>
      </c>
      <c r="J1983" s="106">
        <f t="shared" si="309"/>
        <v>60000</v>
      </c>
      <c r="K1983" s="106">
        <f t="shared" si="312"/>
        <v>0</v>
      </c>
      <c r="L1983" s="106">
        <f t="shared" si="313"/>
        <v>9852940.0000000075</v>
      </c>
    </row>
    <row r="1984" spans="1:12" ht="18.5" x14ac:dyDescent="0.45">
      <c r="A1984" s="104"/>
      <c r="B1984" s="104"/>
      <c r="C1984" s="105" t="s">
        <v>187</v>
      </c>
      <c r="D1984" s="106">
        <v>2</v>
      </c>
      <c r="E1984" s="106">
        <v>2549045.0000000042</v>
      </c>
      <c r="F1984" s="106">
        <v>30000</v>
      </c>
      <c r="G1984" s="106"/>
      <c r="H1984" s="106">
        <f t="shared" si="307"/>
        <v>2579045.0000000042</v>
      </c>
      <c r="I1984" s="106">
        <f t="shared" si="308"/>
        <v>5098090.0000000084</v>
      </c>
      <c r="J1984" s="106">
        <f t="shared" si="309"/>
        <v>60000</v>
      </c>
      <c r="K1984" s="106">
        <f t="shared" si="312"/>
        <v>0</v>
      </c>
      <c r="L1984" s="106">
        <f t="shared" si="313"/>
        <v>5158090.0000000084</v>
      </c>
    </row>
    <row r="1985" spans="1:12" ht="18.5" x14ac:dyDescent="0.45">
      <c r="A1985" s="104"/>
      <c r="B1985" s="104"/>
      <c r="C1985" s="105" t="s">
        <v>405</v>
      </c>
      <c r="D1985" s="106">
        <v>2</v>
      </c>
      <c r="E1985" s="106">
        <v>5233970.0000000037</v>
      </c>
      <c r="F1985" s="106">
        <v>30000</v>
      </c>
      <c r="G1985" s="106"/>
      <c r="H1985" s="106">
        <f t="shared" si="307"/>
        <v>5263970.0000000037</v>
      </c>
      <c r="I1985" s="106">
        <f t="shared" si="308"/>
        <v>10467940.000000007</v>
      </c>
      <c r="J1985" s="106">
        <f t="shared" si="309"/>
        <v>60000</v>
      </c>
      <c r="K1985" s="106">
        <f t="shared" si="312"/>
        <v>0</v>
      </c>
      <c r="L1985" s="106">
        <f t="shared" si="313"/>
        <v>10527940.000000007</v>
      </c>
    </row>
    <row r="1986" spans="1:12" ht="18.5" x14ac:dyDescent="0.45">
      <c r="A1986" s="104"/>
      <c r="B1986" s="104"/>
      <c r="C1986" s="105" t="s">
        <v>449</v>
      </c>
      <c r="D1986" s="106">
        <v>1</v>
      </c>
      <c r="E1986" s="106">
        <v>5369951.25</v>
      </c>
      <c r="F1986" s="106">
        <v>30000</v>
      </c>
      <c r="G1986" s="106"/>
      <c r="H1986" s="106">
        <f t="shared" si="307"/>
        <v>5399951.25</v>
      </c>
      <c r="I1986" s="106">
        <f t="shared" si="308"/>
        <v>5369951.25</v>
      </c>
      <c r="J1986" s="106">
        <f t="shared" si="309"/>
        <v>30000</v>
      </c>
      <c r="K1986" s="106">
        <f t="shared" si="312"/>
        <v>0</v>
      </c>
      <c r="L1986" s="106">
        <f t="shared" si="313"/>
        <v>5399951.25</v>
      </c>
    </row>
    <row r="1987" spans="1:12" ht="18.5" x14ac:dyDescent="0.45">
      <c r="A1987" s="104"/>
      <c r="B1987" s="104"/>
      <c r="C1987" s="105" t="s">
        <v>344</v>
      </c>
      <c r="D1987" s="106">
        <v>1</v>
      </c>
      <c r="E1987" s="106">
        <v>2463354.9999999958</v>
      </c>
      <c r="F1987" s="106">
        <v>30000</v>
      </c>
      <c r="G1987" s="106"/>
      <c r="H1987" s="106">
        <f t="shared" si="307"/>
        <v>2493354.9999999958</v>
      </c>
      <c r="I1987" s="106">
        <f t="shared" si="308"/>
        <v>2463354.9999999958</v>
      </c>
      <c r="J1987" s="106">
        <f t="shared" si="309"/>
        <v>30000</v>
      </c>
      <c r="K1987" s="106">
        <f t="shared" si="312"/>
        <v>0</v>
      </c>
      <c r="L1987" s="106">
        <f t="shared" si="313"/>
        <v>2493354.9999999958</v>
      </c>
    </row>
    <row r="1988" spans="1:12" ht="18.5" x14ac:dyDescent="0.45">
      <c r="A1988" s="104"/>
      <c r="B1988" s="104"/>
      <c r="C1988" s="105" t="s">
        <v>188</v>
      </c>
      <c r="D1988" s="106">
        <v>1</v>
      </c>
      <c r="E1988" s="106">
        <v>2612968.7499999958</v>
      </c>
      <c r="F1988" s="106">
        <v>30000</v>
      </c>
      <c r="G1988" s="106"/>
      <c r="H1988" s="106">
        <f t="shared" si="307"/>
        <v>2642968.7499999958</v>
      </c>
      <c r="I1988" s="106">
        <f t="shared" si="308"/>
        <v>2612968.7499999958</v>
      </c>
      <c r="J1988" s="106">
        <f t="shared" si="309"/>
        <v>30000</v>
      </c>
      <c r="K1988" s="106">
        <f t="shared" si="312"/>
        <v>0</v>
      </c>
      <c r="L1988" s="106">
        <f t="shared" si="313"/>
        <v>2642968.7499999958</v>
      </c>
    </row>
    <row r="1989" spans="1:12" ht="18.5" x14ac:dyDescent="0.45">
      <c r="A1989" s="104"/>
      <c r="B1989" s="104"/>
      <c r="C1989" s="108" t="s">
        <v>305</v>
      </c>
      <c r="D1989" s="106">
        <v>1</v>
      </c>
      <c r="E1989" s="106">
        <v>2894528.7500000042</v>
      </c>
      <c r="F1989" s="106">
        <v>30000</v>
      </c>
      <c r="G1989" s="106"/>
      <c r="H1989" s="106">
        <f t="shared" si="307"/>
        <v>2924528.7500000042</v>
      </c>
      <c r="I1989" s="106">
        <f t="shared" si="308"/>
        <v>2894528.7500000042</v>
      </c>
      <c r="J1989" s="106">
        <f t="shared" si="309"/>
        <v>30000</v>
      </c>
      <c r="K1989" s="106">
        <f t="shared" si="312"/>
        <v>0</v>
      </c>
      <c r="L1989" s="106">
        <f t="shared" si="313"/>
        <v>2924528.7500000042</v>
      </c>
    </row>
    <row r="1990" spans="1:12" ht="18.5" x14ac:dyDescent="0.45">
      <c r="A1990" s="104"/>
      <c r="B1990" s="104"/>
      <c r="C1990" s="105" t="s">
        <v>306</v>
      </c>
      <c r="D1990" s="106">
        <v>1</v>
      </c>
      <c r="E1990" s="106">
        <v>7012844.5500000007</v>
      </c>
      <c r="F1990" s="106">
        <v>30000</v>
      </c>
      <c r="G1990" s="106"/>
      <c r="H1990" s="106">
        <f t="shared" si="307"/>
        <v>7042844.5500000007</v>
      </c>
      <c r="I1990" s="106">
        <f t="shared" si="308"/>
        <v>7012844.5500000007</v>
      </c>
      <c r="J1990" s="106">
        <f t="shared" si="309"/>
        <v>30000</v>
      </c>
      <c r="K1990" s="106">
        <f t="shared" si="312"/>
        <v>0</v>
      </c>
      <c r="L1990" s="106">
        <f t="shared" si="313"/>
        <v>7042844.5500000007</v>
      </c>
    </row>
    <row r="1991" spans="1:12" ht="18.5" x14ac:dyDescent="0.45">
      <c r="A1991" s="104"/>
      <c r="B1991" s="104" t="s">
        <v>311</v>
      </c>
      <c r="C1991" s="108" t="s">
        <v>193</v>
      </c>
      <c r="D1991" s="106">
        <v>2</v>
      </c>
      <c r="E1991" s="106">
        <v>3311001.2499999963</v>
      </c>
      <c r="F1991" s="106">
        <v>30000</v>
      </c>
      <c r="G1991" s="106"/>
      <c r="H1991" s="106">
        <f t="shared" si="307"/>
        <v>3341001.2499999963</v>
      </c>
      <c r="I1991" s="106">
        <f t="shared" si="308"/>
        <v>6622002.4999999925</v>
      </c>
      <c r="J1991" s="106">
        <f t="shared" si="309"/>
        <v>60000</v>
      </c>
      <c r="K1991" s="106">
        <f t="shared" si="312"/>
        <v>0</v>
      </c>
      <c r="L1991" s="106">
        <f t="shared" si="313"/>
        <v>6682002.4999999925</v>
      </c>
    </row>
    <row r="1992" spans="1:12" ht="18.5" x14ac:dyDescent="0.45">
      <c r="A1992" s="104"/>
      <c r="B1992" s="104"/>
      <c r="C1992" s="108" t="s">
        <v>347</v>
      </c>
      <c r="D1992" s="106">
        <v>1</v>
      </c>
      <c r="E1992" s="106">
        <v>3616821.2499999963</v>
      </c>
      <c r="F1992" s="106">
        <v>30000</v>
      </c>
      <c r="G1992" s="106"/>
      <c r="H1992" s="106">
        <f t="shared" si="307"/>
        <v>3646821.2499999963</v>
      </c>
      <c r="I1992" s="106">
        <f t="shared" si="308"/>
        <v>3616821.2499999963</v>
      </c>
      <c r="J1992" s="106">
        <f t="shared" si="309"/>
        <v>30000</v>
      </c>
      <c r="K1992" s="106">
        <f t="shared" si="312"/>
        <v>0</v>
      </c>
      <c r="L1992" s="106">
        <f t="shared" si="313"/>
        <v>3646821.2499999963</v>
      </c>
    </row>
    <row r="1993" spans="1:12" ht="18.5" x14ac:dyDescent="0.45">
      <c r="A1993" s="104"/>
      <c r="B1993" s="104"/>
      <c r="C1993" s="108" t="s">
        <v>406</v>
      </c>
      <c r="D1993" s="106">
        <v>1</v>
      </c>
      <c r="E1993" s="106">
        <v>6798560.3999999994</v>
      </c>
      <c r="F1993" s="106">
        <v>30000</v>
      </c>
      <c r="G1993" s="106"/>
      <c r="H1993" s="106">
        <f t="shared" si="307"/>
        <v>6828560.3999999994</v>
      </c>
      <c r="I1993" s="106">
        <f t="shared" si="308"/>
        <v>6798560.3999999994</v>
      </c>
      <c r="J1993" s="106">
        <f t="shared" si="309"/>
        <v>30000</v>
      </c>
      <c r="K1993" s="106">
        <f t="shared" si="312"/>
        <v>0</v>
      </c>
      <c r="L1993" s="106">
        <f t="shared" si="313"/>
        <v>6828560.3999999994</v>
      </c>
    </row>
    <row r="1994" spans="1:12" ht="18.5" x14ac:dyDescent="0.45">
      <c r="A1994" s="363"/>
      <c r="B1994" s="363"/>
      <c r="C1994" s="108" t="s">
        <v>1102</v>
      </c>
      <c r="D1994" s="106"/>
      <c r="E1994" s="106">
        <v>8750837.25</v>
      </c>
      <c r="F1994" s="106">
        <v>30000</v>
      </c>
      <c r="G1994" s="106"/>
      <c r="H1994" s="106">
        <f t="shared" si="307"/>
        <v>8780837.25</v>
      </c>
      <c r="I1994" s="106">
        <f t="shared" si="308"/>
        <v>0</v>
      </c>
      <c r="J1994" s="106">
        <f t="shared" si="309"/>
        <v>0</v>
      </c>
      <c r="K1994" s="106">
        <f t="shared" si="312"/>
        <v>0</v>
      </c>
      <c r="L1994" s="106">
        <f t="shared" si="313"/>
        <v>0</v>
      </c>
    </row>
    <row r="1995" spans="1:12" ht="18.5" x14ac:dyDescent="0.45">
      <c r="A1995" s="363"/>
      <c r="B1995" s="363"/>
      <c r="C1995" s="105" t="s">
        <v>202</v>
      </c>
      <c r="D1995" s="109">
        <v>79</v>
      </c>
      <c r="E1995" s="109">
        <f>SUM(E1954:E1994)</f>
        <v>125292053.44999997</v>
      </c>
      <c r="F1995" s="109">
        <f>SUM(F1954:F1994)</f>
        <v>1230000</v>
      </c>
      <c r="G1995" s="109"/>
      <c r="H1995" s="109">
        <f>SUM(H1954:H1994)</f>
        <v>126522053.44999997</v>
      </c>
      <c r="I1995" s="109">
        <f>SUM(I1954:I1994)</f>
        <v>209428676.20000002</v>
      </c>
      <c r="J1995" s="109">
        <f>SUM(J1954:J1994)</f>
        <v>2370000</v>
      </c>
      <c r="K1995" s="109">
        <f>SUM(K1954:K1994)</f>
        <v>0</v>
      </c>
      <c r="L1995" s="109">
        <f>SUM(L1954:L1994)</f>
        <v>211798676.20000002</v>
      </c>
    </row>
    <row r="1996" spans="1:12" ht="18.5" x14ac:dyDescent="0.45">
      <c r="A1996" s="363"/>
      <c r="B1996" s="363"/>
      <c r="C1996" s="110" t="s">
        <v>203</v>
      </c>
      <c r="D1996" s="106">
        <v>1</v>
      </c>
      <c r="E1996" s="111">
        <v>1247870.04</v>
      </c>
      <c r="F1996" s="106">
        <v>374361</v>
      </c>
      <c r="G1996" s="106">
        <v>10640338.32</v>
      </c>
      <c r="H1996" s="106">
        <f t="shared" ref="H1996" si="314">SUM(E1996:G1996)</f>
        <v>12262569.359999999</v>
      </c>
      <c r="I1996" s="106">
        <f t="shared" ref="I1996" si="315">D1996*E1996</f>
        <v>1247870.04</v>
      </c>
      <c r="J1996" s="106">
        <f t="shared" ref="J1996" si="316">D1996*F1996</f>
        <v>374361</v>
      </c>
      <c r="K1996" s="106">
        <f t="shared" ref="K1996" si="317">D1996*G1996</f>
        <v>10640338.32</v>
      </c>
      <c r="L1996" s="106">
        <f t="shared" ref="L1996" si="318">D1996*H1996</f>
        <v>12262569.359999999</v>
      </c>
    </row>
    <row r="1997" spans="1:12" ht="18.5" x14ac:dyDescent="0.45">
      <c r="A1997" s="363"/>
      <c r="B1997" s="363"/>
      <c r="C1997" s="113"/>
      <c r="D1997" s="109">
        <f t="shared" ref="D1997:L1997" si="319">SUM(D1996:D1996)</f>
        <v>1</v>
      </c>
      <c r="E1997" s="109">
        <f t="shared" si="319"/>
        <v>1247870.04</v>
      </c>
      <c r="F1997" s="109">
        <f t="shared" si="319"/>
        <v>374361</v>
      </c>
      <c r="G1997" s="109">
        <f t="shared" si="319"/>
        <v>10640338.32</v>
      </c>
      <c r="H1997" s="109">
        <f t="shared" si="319"/>
        <v>12262569.359999999</v>
      </c>
      <c r="I1997" s="109">
        <f t="shared" si="319"/>
        <v>1247870.04</v>
      </c>
      <c r="J1997" s="109">
        <f t="shared" si="319"/>
        <v>374361</v>
      </c>
      <c r="K1997" s="109">
        <f t="shared" si="319"/>
        <v>10640338.32</v>
      </c>
      <c r="L1997" s="109">
        <f t="shared" si="319"/>
        <v>12262569.359999999</v>
      </c>
    </row>
    <row r="1998" spans="1:12" ht="18.5" x14ac:dyDescent="0.45">
      <c r="A1998" s="363"/>
      <c r="B1998" s="363"/>
      <c r="C1998" s="110"/>
      <c r="D1998" s="106"/>
      <c r="E1998" s="106"/>
      <c r="F1998" s="106"/>
      <c r="G1998" s="106"/>
      <c r="H1998" s="106"/>
      <c r="I1998" s="106"/>
      <c r="J1998" s="106"/>
      <c r="K1998" s="106"/>
      <c r="L1998" s="106"/>
    </row>
    <row r="1999" spans="1:12" ht="18.5" x14ac:dyDescent="0.45">
      <c r="A1999" s="363"/>
      <c r="B1999" s="363"/>
      <c r="C1999" s="104"/>
      <c r="D1999" s="114">
        <v>80</v>
      </c>
      <c r="E1999" s="115">
        <f t="shared" ref="E1999:L1999" si="320">SUM(E1995:E1996)</f>
        <v>126539923.48999998</v>
      </c>
      <c r="F1999" s="115">
        <f t="shared" si="320"/>
        <v>1604361</v>
      </c>
      <c r="G1999" s="115">
        <f t="shared" si="320"/>
        <v>10640338.32</v>
      </c>
      <c r="H1999" s="115">
        <f t="shared" si="320"/>
        <v>138784622.80999997</v>
      </c>
      <c r="I1999" s="115">
        <f t="shared" si="320"/>
        <v>210676546.24000001</v>
      </c>
      <c r="J1999" s="115">
        <f t="shared" si="320"/>
        <v>2744361</v>
      </c>
      <c r="K1999" s="115">
        <f t="shared" si="320"/>
        <v>10640338.32</v>
      </c>
      <c r="L1999" s="115">
        <f t="shared" si="320"/>
        <v>224061245.56</v>
      </c>
    </row>
  </sheetData>
  <mergeCells count="119">
    <mergeCell ref="A40:L40"/>
    <mergeCell ref="A41:L41"/>
    <mergeCell ref="A74:L74"/>
    <mergeCell ref="A75:L75"/>
    <mergeCell ref="A76:L76"/>
    <mergeCell ref="A77:L77"/>
    <mergeCell ref="A1:L1"/>
    <mergeCell ref="A2:L2"/>
    <mergeCell ref="A3:L3"/>
    <mergeCell ref="A4:L4"/>
    <mergeCell ref="A38:L38"/>
    <mergeCell ref="A39:L39"/>
    <mergeCell ref="A316:L316"/>
    <mergeCell ref="A317:L317"/>
    <mergeCell ref="A423:L423"/>
    <mergeCell ref="A424:L424"/>
    <mergeCell ref="A425:L425"/>
    <mergeCell ref="A426:L426"/>
    <mergeCell ref="A283:L283"/>
    <mergeCell ref="A284:L284"/>
    <mergeCell ref="A285:L285"/>
    <mergeCell ref="A286:L286"/>
    <mergeCell ref="A314:L314"/>
    <mergeCell ref="A315:L315"/>
    <mergeCell ref="A532:L532"/>
    <mergeCell ref="A533:L533"/>
    <mergeCell ref="A624:L624"/>
    <mergeCell ref="A625:L625"/>
    <mergeCell ref="A626:L626"/>
    <mergeCell ref="A627:L627"/>
    <mergeCell ref="A449:L449"/>
    <mergeCell ref="A450:L450"/>
    <mergeCell ref="A451:L451"/>
    <mergeCell ref="A452:L452"/>
    <mergeCell ref="A530:L530"/>
    <mergeCell ref="A531:L531"/>
    <mergeCell ref="A684:L684"/>
    <mergeCell ref="A685:L685"/>
    <mergeCell ref="A700:L700"/>
    <mergeCell ref="A701:L701"/>
    <mergeCell ref="A702:L702"/>
    <mergeCell ref="A732:L732"/>
    <mergeCell ref="A662:L662"/>
    <mergeCell ref="A663:L663"/>
    <mergeCell ref="A664:L664"/>
    <mergeCell ref="A665:L665"/>
    <mergeCell ref="A682:L682"/>
    <mergeCell ref="A683:L683"/>
    <mergeCell ref="A866:L866"/>
    <mergeCell ref="A884:L884"/>
    <mergeCell ref="A885:L885"/>
    <mergeCell ref="A886:L886"/>
    <mergeCell ref="A887:L887"/>
    <mergeCell ref="A901:L901"/>
    <mergeCell ref="A733:L733"/>
    <mergeCell ref="A734:L734"/>
    <mergeCell ref="A735:L735"/>
    <mergeCell ref="A863:L863"/>
    <mergeCell ref="A864:L864"/>
    <mergeCell ref="A865:L865"/>
    <mergeCell ref="A926:L926"/>
    <mergeCell ref="A947:L947"/>
    <mergeCell ref="A948:L948"/>
    <mergeCell ref="A949:L949"/>
    <mergeCell ref="A950:L950"/>
    <mergeCell ref="A1028:L1028"/>
    <mergeCell ref="A902:L902"/>
    <mergeCell ref="A903:L903"/>
    <mergeCell ref="A904:L904"/>
    <mergeCell ref="A923:L923"/>
    <mergeCell ref="A924:L924"/>
    <mergeCell ref="A925:L925"/>
    <mergeCell ref="A1071:L1071"/>
    <mergeCell ref="A1178:L1178"/>
    <mergeCell ref="A1179:L1179"/>
    <mergeCell ref="A1180:L1180"/>
    <mergeCell ref="A1181:L1181"/>
    <mergeCell ref="A1366:L1366"/>
    <mergeCell ref="A1029:L1029"/>
    <mergeCell ref="A1030:L1030"/>
    <mergeCell ref="A1031:L1031"/>
    <mergeCell ref="A1068:L1068"/>
    <mergeCell ref="A1069:L1069"/>
    <mergeCell ref="A1070:L1070"/>
    <mergeCell ref="A1397:L1397"/>
    <mergeCell ref="A1422:L1422"/>
    <mergeCell ref="A1423:L1423"/>
    <mergeCell ref="A1424:L1424"/>
    <mergeCell ref="A1425:L1425"/>
    <mergeCell ref="A1530:L1530"/>
    <mergeCell ref="A1367:L1367"/>
    <mergeCell ref="A1368:L1368"/>
    <mergeCell ref="A1369:L1369"/>
    <mergeCell ref="A1394:L1394"/>
    <mergeCell ref="A1395:L1395"/>
    <mergeCell ref="A1396:L1396"/>
    <mergeCell ref="A1589:L1589"/>
    <mergeCell ref="A1716:L1716"/>
    <mergeCell ref="A1717:L1717"/>
    <mergeCell ref="A1718:L1718"/>
    <mergeCell ref="A1719:L1719"/>
    <mergeCell ref="A1849:L1849"/>
    <mergeCell ref="A1531:L1531"/>
    <mergeCell ref="A1532:L1532"/>
    <mergeCell ref="A1533:L1533"/>
    <mergeCell ref="A1586:L1586"/>
    <mergeCell ref="A1587:L1587"/>
    <mergeCell ref="A1588:L1588"/>
    <mergeCell ref="A1926:L1926"/>
    <mergeCell ref="A1949:L1949"/>
    <mergeCell ref="A1950:L1950"/>
    <mergeCell ref="A1951:L1951"/>
    <mergeCell ref="A1952:L1952"/>
    <mergeCell ref="A1850:L1850"/>
    <mergeCell ref="A1851:L1851"/>
    <mergeCell ref="A1852:L1852"/>
    <mergeCell ref="A1923:L1923"/>
    <mergeCell ref="A1924:L1924"/>
    <mergeCell ref="A1925:L1925"/>
  </mergeCells>
  <pageMargins left="0.7" right="0.7" top="0.75" bottom="0.75" header="0.3" footer="0.3"/>
  <pageSetup paperSize="9" scale="6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3</vt:i4>
      </vt:variant>
    </vt:vector>
  </HeadingPairs>
  <TitlesOfParts>
    <vt:vector size="12" baseType="lpstr">
      <vt:lpstr>2026 PROPOSED BUDGET SUMMARY</vt:lpstr>
      <vt:lpstr>ADMIN SECTOR MDAs</vt:lpstr>
      <vt:lpstr>ADMIN SECTOR PERSONNEL ANALYSIS</vt:lpstr>
      <vt:lpstr>ECO SECTOR MDAs</vt:lpstr>
      <vt:lpstr>ECO SECTOR PERSONNEL ANALYSIS</vt:lpstr>
      <vt:lpstr>LAW AND JUSTICE MDAs</vt:lpstr>
      <vt:lpstr>LAW &amp; JUST PERSONNEL ANALYSIS</vt:lpstr>
      <vt:lpstr>SOCIAL SECTOR MDAs</vt:lpstr>
      <vt:lpstr>SOCIAL SECTORPERSONNEL ANALYSIS</vt:lpstr>
      <vt:lpstr>'ADMIN SECTOR MDAs'!Print_Area</vt:lpstr>
      <vt:lpstr>'LAW AND JUSTICE MDAs'!Print_Area</vt:lpstr>
      <vt:lpstr>'SOCIAL SECTOR MDAs'!Print_Area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Don Jameso</cp:lastModifiedBy>
  <cp:lastPrinted>2025-11-18T15:34:35Z</cp:lastPrinted>
  <dcterms:created xsi:type="dcterms:W3CDTF">2025-11-05T13:32:07Z</dcterms:created>
  <dcterms:modified xsi:type="dcterms:W3CDTF">2025-11-21T14:19:50Z</dcterms:modified>
</cp:coreProperties>
</file>